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2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drawings/drawing3.xml" ContentType="application/vnd.openxmlformats-officedocument.drawing+xml"/>
  <Override PartName="/xl/ctrlProps/ctrlProp152.xml" ContentType="application/vnd.ms-excel.controlproperties+xml"/>
  <Override PartName="/xl/ctrlProps/ctrlProp153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/>
  <xr:revisionPtr revIDLastSave="0" documentId="8_{20B6E91F-515B-43BE-AABA-FB5D5512C9E8}" xr6:coauthVersionLast="45" xr6:coauthVersionMax="45" xr10:uidLastSave="{00000000-0000-0000-0000-000000000000}"/>
  <bookViews>
    <workbookView xWindow="-108" yWindow="-108" windowWidth="23256" windowHeight="13176" tabRatio="462" activeTab="1" xr2:uid="{00000000-000D-0000-FFFF-FFFF00000000}"/>
  </bookViews>
  <sheets>
    <sheet name="données" sheetId="10" r:id="rId1"/>
    <sheet name="Extraction" sheetId="11" r:id="rId2"/>
    <sheet name="Analyse" sheetId="12" r:id="rId3"/>
    <sheet name="Modèle" sheetId="9" r:id="rId4"/>
  </sheets>
  <functionGroups builtInGroupCount="19"/>
  <definedNames>
    <definedName name="_xlnm._FilterDatabase" localSheetId="2" hidden="1">Analyse!$B$1:$L$1</definedName>
    <definedName name="_xlnm._FilterDatabase" localSheetId="0" hidden="1">données!$C$7:$M$77</definedName>
    <definedName name="_xlnm._FilterDatabase" localSheetId="1" hidden="1">Extraction!#REF!</definedName>
    <definedName name="Calc_avancement">données!$K$8:$K$77</definedName>
    <definedName name="Calc_sous_système">données!$G$8:$G$77</definedName>
    <definedName name="_xlnm.Print_Titles" localSheetId="0">données!$5:$6</definedName>
    <definedName name="Livrables">données!$I$8:$I$77</definedName>
    <definedName name="N°Semaine">données!$D$8:$D$77</definedName>
    <definedName name="Nheures">données!$L$8:$L$77</definedName>
    <definedName name="tab_planning_page1">#REF!</definedName>
    <definedName name="tab_planning_page2">#REF!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  <definedName name="_xlnm.Print_Area" localSheetId="3">Modèle!$B$96:$P$186</definedName>
    <definedName name="Zone_page1">Modèle!$B$1:$P$91</definedName>
    <definedName name="Zone_page2">Modèle!$B$96:$P$186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6" i="9" l="1"/>
  <c r="C96" i="9"/>
  <c r="AD8" i="10" l="1" a="1"/>
  <c r="AD8" i="10" s="1"/>
  <c r="Z8" i="10" a="1"/>
  <c r="Z8" i="10" s="1"/>
  <c r="AA8" i="10" s="1" a="1"/>
  <c r="AA8" i="10" s="1"/>
  <c r="V8" i="10" a="1"/>
  <c r="V8" i="10" s="1"/>
  <c r="W8" i="10" s="1"/>
  <c r="R8" i="10" a="1"/>
  <c r="R8" i="10" s="1"/>
  <c r="O8" i="10" a="1"/>
  <c r="O8" i="10" s="1"/>
  <c r="H2" i="10"/>
  <c r="AA99" i="9"/>
  <c r="F100" i="9"/>
  <c r="AK100" i="9" s="1" a="1"/>
  <c r="AK100" i="9" s="1"/>
  <c r="J100" i="9"/>
  <c r="AF100" i="9" s="1"/>
  <c r="L100" i="9"/>
  <c r="M100" i="9" s="1"/>
  <c r="AA100" i="9"/>
  <c r="AB100" i="9"/>
  <c r="AC100" i="9"/>
  <c r="AD100" i="9" s="1"/>
  <c r="AE100" i="9"/>
  <c r="AH100" i="9"/>
  <c r="AH101" i="9" s="1"/>
  <c r="AH102" i="9" s="1"/>
  <c r="AH103" i="9" s="1"/>
  <c r="AH104" i="9" s="1"/>
  <c r="AH105" i="9" s="1"/>
  <c r="AH106" i="9" s="1"/>
  <c r="AH107" i="9" s="1"/>
  <c r="AH108" i="9" s="1"/>
  <c r="AH109" i="9" s="1"/>
  <c r="AH110" i="9" s="1"/>
  <c r="AH111" i="9" s="1"/>
  <c r="AH112" i="9" s="1"/>
  <c r="AH113" i="9" s="1"/>
  <c r="AH114" i="9" s="1"/>
  <c r="AH115" i="9" s="1"/>
  <c r="AH116" i="9" s="1"/>
  <c r="AI100" i="9"/>
  <c r="F101" i="9"/>
  <c r="AK101" i="9" s="1" a="1"/>
  <c r="AK101" i="9" s="1"/>
  <c r="J101" i="9"/>
  <c r="AF101" i="9" s="1"/>
  <c r="M101" i="9"/>
  <c r="AC101" i="9" s="1"/>
  <c r="AD101" i="9" s="1"/>
  <c r="AA101" i="9"/>
  <c r="AB101" i="9"/>
  <c r="AE101" i="9"/>
  <c r="AI101" i="9"/>
  <c r="F102" i="9"/>
  <c r="AK102" i="9" s="1" a="1"/>
  <c r="AK102" i="9" s="1"/>
  <c r="J102" i="9"/>
  <c r="AF102" i="9" s="1"/>
  <c r="M102" i="9"/>
  <c r="AC102" i="9" s="1"/>
  <c r="AD102" i="9" s="1"/>
  <c r="AA102" i="9"/>
  <c r="AB102" i="9"/>
  <c r="AE102" i="9"/>
  <c r="AI102" i="9"/>
  <c r="F103" i="9"/>
  <c r="AK103" i="9" s="1" a="1"/>
  <c r="AK103" i="9" s="1"/>
  <c r="J103" i="9"/>
  <c r="AF103" i="9" s="1"/>
  <c r="M103" i="9"/>
  <c r="AC103" i="9" s="1"/>
  <c r="AD103" i="9" s="1"/>
  <c r="AA103" i="9"/>
  <c r="AB103" i="9"/>
  <c r="AE103" i="9"/>
  <c r="AI103" i="9"/>
  <c r="F104" i="9"/>
  <c r="AK104" i="9" s="1" a="1"/>
  <c r="AK104" i="9" s="1"/>
  <c r="J104" i="9"/>
  <c r="AF104" i="9" s="1"/>
  <c r="M104" i="9"/>
  <c r="AC104" i="9" s="1"/>
  <c r="AD104" i="9" s="1"/>
  <c r="AA104" i="9"/>
  <c r="AB104" i="9"/>
  <c r="AE104" i="9"/>
  <c r="AI104" i="9"/>
  <c r="F105" i="9"/>
  <c r="AK105" i="9" s="1" a="1"/>
  <c r="AK105" i="9" s="1"/>
  <c r="J105" i="9"/>
  <c r="AF105" i="9" s="1"/>
  <c r="M105" i="9"/>
  <c r="AC105" i="9" s="1"/>
  <c r="AD105" i="9" s="1"/>
  <c r="AA105" i="9"/>
  <c r="AB105" i="9"/>
  <c r="AE105" i="9"/>
  <c r="AI105" i="9"/>
  <c r="F106" i="9"/>
  <c r="AK106" i="9" s="1" a="1"/>
  <c r="AK106" i="9" s="1"/>
  <c r="J106" i="9"/>
  <c r="AF106" i="9" s="1"/>
  <c r="M106" i="9"/>
  <c r="AC106" i="9" s="1"/>
  <c r="AD106" i="9" s="1"/>
  <c r="AA106" i="9"/>
  <c r="AB106" i="9"/>
  <c r="AE106" i="9"/>
  <c r="AI106" i="9"/>
  <c r="F107" i="9"/>
  <c r="AK107" i="9" s="1" a="1"/>
  <c r="AK107" i="9" s="1"/>
  <c r="J107" i="9"/>
  <c r="AF107" i="9" s="1"/>
  <c r="M107" i="9"/>
  <c r="AC107" i="9" s="1"/>
  <c r="AD107" i="9" s="1"/>
  <c r="AA107" i="9"/>
  <c r="AB107" i="9"/>
  <c r="AE107" i="9"/>
  <c r="AI107" i="9"/>
  <c r="F108" i="9"/>
  <c r="AK108" i="9" s="1" a="1"/>
  <c r="AK108" i="9" s="1"/>
  <c r="J108" i="9"/>
  <c r="AF108" i="9" s="1"/>
  <c r="M108" i="9"/>
  <c r="AC108" i="9" s="1"/>
  <c r="AD108" i="9" s="1"/>
  <c r="AA108" i="9"/>
  <c r="AB108" i="9"/>
  <c r="AE108" i="9"/>
  <c r="AI108" i="9"/>
  <c r="F109" i="9"/>
  <c r="AK109" i="9" s="1" a="1"/>
  <c r="AK109" i="9" s="1"/>
  <c r="J109" i="9"/>
  <c r="AF109" i="9" s="1"/>
  <c r="M109" i="9"/>
  <c r="AC109" i="9" s="1"/>
  <c r="AD109" i="9" s="1"/>
  <c r="AA109" i="9"/>
  <c r="AB109" i="9"/>
  <c r="AE109" i="9"/>
  <c r="AI109" i="9"/>
  <c r="F110" i="9"/>
  <c r="AK110" i="9" s="1" a="1"/>
  <c r="AK110" i="9" s="1"/>
  <c r="J110" i="9"/>
  <c r="AF110" i="9" s="1"/>
  <c r="M110" i="9"/>
  <c r="AC110" i="9" s="1"/>
  <c r="AD110" i="9" s="1"/>
  <c r="AA110" i="9"/>
  <c r="AB110" i="9"/>
  <c r="AE110" i="9"/>
  <c r="AI110" i="9"/>
  <c r="F111" i="9"/>
  <c r="AK111" i="9" s="1" a="1"/>
  <c r="AK111" i="9" s="1"/>
  <c r="J111" i="9"/>
  <c r="AF111" i="9" s="1"/>
  <c r="M111" i="9"/>
  <c r="AC111" i="9" s="1"/>
  <c r="AD111" i="9" s="1"/>
  <c r="AA111" i="9"/>
  <c r="AB111" i="9"/>
  <c r="AE111" i="9"/>
  <c r="AI111" i="9"/>
  <c r="F112" i="9"/>
  <c r="AK112" i="9" s="1" a="1"/>
  <c r="AK112" i="9" s="1"/>
  <c r="J112" i="9"/>
  <c r="AF112" i="9" s="1"/>
  <c r="M112" i="9"/>
  <c r="AC112" i="9" s="1"/>
  <c r="AD112" i="9" s="1"/>
  <c r="AA112" i="9"/>
  <c r="AB112" i="9"/>
  <c r="AE112" i="9"/>
  <c r="AI112" i="9"/>
  <c r="F113" i="9"/>
  <c r="AK113" i="9" s="1" a="1"/>
  <c r="AK113" i="9" s="1"/>
  <c r="J113" i="9"/>
  <c r="AF113" i="9" s="1"/>
  <c r="M113" i="9"/>
  <c r="AC113" i="9" s="1"/>
  <c r="AD113" i="9" s="1"/>
  <c r="AA113" i="9"/>
  <c r="AB113" i="9"/>
  <c r="AE113" i="9"/>
  <c r="AI113" i="9"/>
  <c r="F114" i="9"/>
  <c r="AK114" i="9" s="1" a="1"/>
  <c r="AK114" i="9" s="1"/>
  <c r="J114" i="9"/>
  <c r="AF114" i="9" s="1"/>
  <c r="M114" i="9"/>
  <c r="AC114" i="9" s="1"/>
  <c r="AD114" i="9" s="1"/>
  <c r="AA114" i="9"/>
  <c r="AB114" i="9"/>
  <c r="AE114" i="9"/>
  <c r="AI114" i="9"/>
  <c r="F115" i="9"/>
  <c r="AK115" i="9" s="1" a="1"/>
  <c r="AK115" i="9" s="1"/>
  <c r="J115" i="9"/>
  <c r="AF115" i="9" s="1"/>
  <c r="M115" i="9"/>
  <c r="AC115" i="9" s="1"/>
  <c r="AD115" i="9" s="1"/>
  <c r="AA115" i="9"/>
  <c r="AB115" i="9"/>
  <c r="AE115" i="9"/>
  <c r="AI115" i="9"/>
  <c r="F116" i="9"/>
  <c r="AK116" i="9" s="1" a="1"/>
  <c r="AK116" i="9" s="1"/>
  <c r="J116" i="9"/>
  <c r="AF116" i="9" s="1"/>
  <c r="M116" i="9"/>
  <c r="AC116" i="9" s="1"/>
  <c r="AD116" i="9" s="1"/>
  <c r="AA116" i="9"/>
  <c r="AB116" i="9"/>
  <c r="AE116" i="9"/>
  <c r="AI116" i="9"/>
  <c r="M7" i="9"/>
  <c r="AC7" i="9" s="1"/>
  <c r="M8" i="9"/>
  <c r="AC8" i="9" s="1"/>
  <c r="M9" i="9"/>
  <c r="AC9" i="9" s="1"/>
  <c r="M10" i="9"/>
  <c r="AC10" i="9" s="1"/>
  <c r="M11" i="9"/>
  <c r="AC11" i="9" s="1"/>
  <c r="M12" i="9"/>
  <c r="AC12" i="9" s="1"/>
  <c r="M13" i="9"/>
  <c r="AC13" i="9" s="1"/>
  <c r="M14" i="9"/>
  <c r="AC14" i="9" s="1"/>
  <c r="M15" i="9"/>
  <c r="AC15" i="9" s="1"/>
  <c r="M16" i="9"/>
  <c r="AC16" i="9" s="1"/>
  <c r="M17" i="9"/>
  <c r="AC17" i="9" s="1"/>
  <c r="M18" i="9"/>
  <c r="AC18" i="9" s="1"/>
  <c r="M19" i="9"/>
  <c r="AC19" i="9" s="1"/>
  <c r="M20" i="9"/>
  <c r="AC20" i="9" s="1"/>
  <c r="M21" i="9"/>
  <c r="AC21" i="9" s="1"/>
  <c r="AH5" i="9"/>
  <c r="AD9" i="10" l="1" a="1"/>
  <c r="AD9" i="10" s="1"/>
  <c r="AE8" i="10"/>
  <c r="AJ100" i="9" a="1"/>
  <c r="AJ100" i="9" s="1"/>
  <c r="P8" i="10"/>
  <c r="O9" i="10" a="1"/>
  <c r="O9" i="10" s="1"/>
  <c r="P9" i="10" s="1"/>
  <c r="S8" i="10"/>
  <c r="R9" i="10" a="1"/>
  <c r="R9" i="10" s="1"/>
  <c r="S9" i="10" s="1"/>
  <c r="Z9" i="10" a="1"/>
  <c r="Z9" i="10" s="1"/>
  <c r="AA9" i="10" s="1" a="1"/>
  <c r="AA9" i="10" s="1"/>
  <c r="AE9" i="10"/>
  <c r="V9" i="10" a="1"/>
  <c r="V9" i="10" s="1"/>
  <c r="W9" i="10" s="1"/>
  <c r="AD10" i="10" a="1"/>
  <c r="AD10" i="10" s="1"/>
  <c r="AE10" i="10" s="1"/>
  <c r="Z10" i="10" a="1"/>
  <c r="Z10" i="10" s="1"/>
  <c r="AA10" i="10" s="1" a="1"/>
  <c r="AA10" i="10" s="1"/>
  <c r="AN13" i="10" s="1"/>
  <c r="AN17" i="10"/>
  <c r="AN18" i="10"/>
  <c r="AN60" i="10"/>
  <c r="AN59" i="10"/>
  <c r="AN58" i="10"/>
  <c r="AN56" i="10"/>
  <c r="AN55" i="10"/>
  <c r="AN51" i="10"/>
  <c r="AN49" i="10"/>
  <c r="AN48" i="10"/>
  <c r="AN44" i="10"/>
  <c r="AN33" i="10"/>
  <c r="AN32" i="10"/>
  <c r="AN31" i="10"/>
  <c r="AN26" i="10"/>
  <c r="AN42" i="10"/>
  <c r="AN41" i="10"/>
  <c r="AN25" i="10"/>
  <c r="AJ116" i="9" a="1"/>
  <c r="AJ116" i="9" s="1"/>
  <c r="AL116" i="9" s="1"/>
  <c r="AJ114" i="9" a="1"/>
  <c r="AJ114" i="9" s="1"/>
  <c r="AL114" i="9" s="1"/>
  <c r="AJ112" i="9" a="1"/>
  <c r="AJ112" i="9" s="1"/>
  <c r="AL112" i="9" s="1"/>
  <c r="AJ110" i="9" a="1"/>
  <c r="AJ110" i="9" s="1"/>
  <c r="AL110" i="9" s="1"/>
  <c r="AJ108" i="9" a="1"/>
  <c r="AJ108" i="9" s="1"/>
  <c r="AJ106" i="9" a="1"/>
  <c r="AJ106" i="9" s="1"/>
  <c r="AL106" i="9" s="1"/>
  <c r="AJ104" i="9" a="1"/>
  <c r="AJ104" i="9" s="1"/>
  <c r="AJ102" i="9" a="1"/>
  <c r="AJ102" i="9" s="1"/>
  <c r="AL102" i="9" s="1"/>
  <c r="AJ115" i="9" a="1"/>
  <c r="AJ115" i="9" s="1"/>
  <c r="AL115" i="9" s="1"/>
  <c r="AJ113" i="9" a="1"/>
  <c r="AJ113" i="9" s="1"/>
  <c r="AJ111" i="9" a="1"/>
  <c r="AJ111" i="9" s="1"/>
  <c r="AJ109" i="9" a="1"/>
  <c r="AJ109" i="9" s="1"/>
  <c r="AL109" i="9" s="1"/>
  <c r="AJ107" i="9" a="1"/>
  <c r="AJ107" i="9" s="1"/>
  <c r="AL107" i="9" s="1"/>
  <c r="AJ105" i="9" a="1"/>
  <c r="AJ105" i="9" s="1"/>
  <c r="AL105" i="9" s="1"/>
  <c r="AJ103" i="9" a="1"/>
  <c r="AJ103" i="9" s="1"/>
  <c r="AJ101" i="9" a="1"/>
  <c r="AJ101" i="9" s="1"/>
  <c r="AJ12" i="9"/>
  <c r="F12" i="9"/>
  <c r="AI21" i="9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AI5" i="9"/>
  <c r="AH6" i="9"/>
  <c r="AH7" i="9" s="1"/>
  <c r="AH8" i="9" s="1"/>
  <c r="AH9" i="9" s="1"/>
  <c r="AH10" i="9" s="1"/>
  <c r="AH11" i="9" s="1"/>
  <c r="AH12" i="9" s="1"/>
  <c r="AH13" i="9" s="1"/>
  <c r="AH14" i="9" s="1"/>
  <c r="AH15" i="9" s="1"/>
  <c r="AH16" i="9" s="1"/>
  <c r="AH17" i="9" s="1"/>
  <c r="AH18" i="9" s="1"/>
  <c r="AH19" i="9" s="1"/>
  <c r="AH20" i="9" s="1"/>
  <c r="AH21" i="9" s="1"/>
  <c r="F15" i="9"/>
  <c r="AJ15" i="9" s="1"/>
  <c r="J15" i="9"/>
  <c r="AF15" i="9" s="1"/>
  <c r="AD15" i="9"/>
  <c r="AA15" i="9"/>
  <c r="AB15" i="9"/>
  <c r="AE15" i="9"/>
  <c r="AE7" i="9"/>
  <c r="AE8" i="9"/>
  <c r="AE9" i="9"/>
  <c r="AE10" i="9"/>
  <c r="AE11" i="9"/>
  <c r="AE12" i="9"/>
  <c r="AE13" i="9"/>
  <c r="AE14" i="9"/>
  <c r="AE16" i="9"/>
  <c r="AE17" i="9"/>
  <c r="AE18" i="9"/>
  <c r="AE19" i="9"/>
  <c r="AE20" i="9"/>
  <c r="AE21" i="9"/>
  <c r="AB7" i="9"/>
  <c r="AB8" i="9"/>
  <c r="AB9" i="9"/>
  <c r="AB10" i="9"/>
  <c r="AB11" i="9"/>
  <c r="AB12" i="9"/>
  <c r="AB13" i="9"/>
  <c r="AB14" i="9"/>
  <c r="AB16" i="9"/>
  <c r="AB17" i="9"/>
  <c r="AB18" i="9"/>
  <c r="AB19" i="9"/>
  <c r="AB20" i="9"/>
  <c r="AB21" i="9"/>
  <c r="AD7" i="9"/>
  <c r="AD8" i="9"/>
  <c r="AD9" i="9"/>
  <c r="AD10" i="9"/>
  <c r="AD11" i="9"/>
  <c r="AD12" i="9"/>
  <c r="AD13" i="9"/>
  <c r="AD14" i="9"/>
  <c r="AD16" i="9"/>
  <c r="AD17" i="9"/>
  <c r="AD18" i="9"/>
  <c r="AD19" i="9"/>
  <c r="AD20" i="9"/>
  <c r="AD21" i="9"/>
  <c r="F5" i="9"/>
  <c r="J6" i="9"/>
  <c r="AF6" i="9" s="1"/>
  <c r="J7" i="9"/>
  <c r="AF7" i="9" s="1"/>
  <c r="J8" i="9"/>
  <c r="AF8" i="9" s="1"/>
  <c r="J9" i="9"/>
  <c r="AF9" i="9" s="1"/>
  <c r="J10" i="9"/>
  <c r="AF10" i="9" s="1"/>
  <c r="J11" i="9"/>
  <c r="AF11" i="9" s="1"/>
  <c r="J12" i="9"/>
  <c r="AF12" i="9" s="1"/>
  <c r="J13" i="9"/>
  <c r="AF13" i="9" s="1"/>
  <c r="J14" i="9"/>
  <c r="AF14" i="9" s="1"/>
  <c r="J16" i="9"/>
  <c r="AF16" i="9" s="1"/>
  <c r="J17" i="9"/>
  <c r="AF17" i="9" s="1"/>
  <c r="J18" i="9"/>
  <c r="AF18" i="9" s="1"/>
  <c r="J19" i="9"/>
  <c r="AF19" i="9" s="1"/>
  <c r="J20" i="9"/>
  <c r="AF20" i="9" s="1"/>
  <c r="J21" i="9"/>
  <c r="AF21" i="9" s="1"/>
  <c r="AA17" i="9"/>
  <c r="F17" i="9"/>
  <c r="AA11" i="9"/>
  <c r="F11" i="9"/>
  <c r="AJ11" i="9" s="1"/>
  <c r="AA10" i="9"/>
  <c r="F10" i="9"/>
  <c r="AJ10" i="9" s="1"/>
  <c r="AA9" i="9"/>
  <c r="F9" i="9"/>
  <c r="AA8" i="9"/>
  <c r="F8" i="9"/>
  <c r="AA7" i="9"/>
  <c r="F7" i="9"/>
  <c r="AE6" i="9"/>
  <c r="AB6" i="9"/>
  <c r="AA6" i="9"/>
  <c r="F6" i="9"/>
  <c r="AE5" i="9"/>
  <c r="AB5" i="9"/>
  <c r="AA5" i="9"/>
  <c r="J5" i="9"/>
  <c r="AF5" i="9" s="1"/>
  <c r="AN20" i="10" l="1"/>
  <c r="AN27" i="10"/>
  <c r="AN34" i="10"/>
  <c r="AN43" i="10"/>
  <c r="AN50" i="10"/>
  <c r="AN57" i="10"/>
  <c r="AN61" i="10"/>
  <c r="AN12" i="10"/>
  <c r="O10" i="10" a="1"/>
  <c r="O10" i="10" s="1"/>
  <c r="Z11" i="10" a="1"/>
  <c r="Z11" i="10" s="1"/>
  <c r="AD11" i="10" a="1"/>
  <c r="AD11" i="10" s="1"/>
  <c r="R10" i="10" a="1"/>
  <c r="R10" i="10" s="1"/>
  <c r="S10" i="10" s="1"/>
  <c r="AN19" i="10"/>
  <c r="V10" i="10" a="1"/>
  <c r="V10" i="10" s="1"/>
  <c r="AK15" i="9"/>
  <c r="AK17" i="9"/>
  <c r="AL15" i="9"/>
  <c r="AL12" i="9"/>
  <c r="AK12" i="9"/>
  <c r="AL11" i="9"/>
  <c r="AL10" i="9"/>
  <c r="AA4" i="9"/>
  <c r="AA12" i="9"/>
  <c r="F13" i="9"/>
  <c r="AA13" i="9"/>
  <c r="F14" i="9"/>
  <c r="AA14" i="9"/>
  <c r="F16" i="9"/>
  <c r="AA16" i="9"/>
  <c r="F18" i="9"/>
  <c r="AA18" i="9"/>
  <c r="F19" i="9"/>
  <c r="AJ19" i="9" s="1"/>
  <c r="AA19" i="9"/>
  <c r="F20" i="9"/>
  <c r="AJ20" i="9" s="1"/>
  <c r="AA20" i="9"/>
  <c r="F21" i="9"/>
  <c r="AA21" i="9"/>
  <c r="R11" i="10" l="1" a="1"/>
  <c r="R11" i="10" s="1"/>
  <c r="S11" i="10" s="1"/>
  <c r="P10" i="10"/>
  <c r="O11" i="10" a="1"/>
  <c r="O11" i="10" s="1"/>
  <c r="W10" i="10"/>
  <c r="V11" i="10" a="1"/>
  <c r="V11" i="10" s="1"/>
  <c r="AE11" i="10"/>
  <c r="AD12" i="10" a="1"/>
  <c r="AD12" i="10" s="1"/>
  <c r="AA11" i="10" a="1"/>
  <c r="AA11" i="10" s="1"/>
  <c r="AN62" i="10" s="1"/>
  <c r="AN47" i="10"/>
  <c r="AN28" i="10"/>
  <c r="AN23" i="10"/>
  <c r="AN54" i="10"/>
  <c r="AN40" i="10"/>
  <c r="Z12" i="10" a="1"/>
  <c r="Z12" i="10" s="1"/>
  <c r="AA12" i="10" s="1" a="1"/>
  <c r="AA12" i="10" s="1"/>
  <c r="AN38" i="10"/>
  <c r="AN30" i="10"/>
  <c r="AN21" i="10"/>
  <c r="AN52" i="10"/>
  <c r="AN22" i="10"/>
  <c r="AK21" i="9"/>
  <c r="AJ21" i="9"/>
  <c r="AL21" i="9" s="1"/>
  <c r="AK13" i="9"/>
  <c r="AL19" i="9"/>
  <c r="AL20" i="9"/>
  <c r="AN16" i="10" l="1"/>
  <c r="AN45" i="10"/>
  <c r="AN14" i="10"/>
  <c r="R12" i="10" a="1"/>
  <c r="R12" i="10" s="1"/>
  <c r="P11" i="10"/>
  <c r="O12" i="10" a="1"/>
  <c r="O12" i="10" s="1"/>
  <c r="P12" i="10" s="1"/>
  <c r="AN39" i="10"/>
  <c r="W11" i="10"/>
  <c r="V12" i="10" a="1"/>
  <c r="V12" i="10" s="1"/>
  <c r="Z13" i="10" a="1"/>
  <c r="Z13" i="10" s="1"/>
  <c r="AN46" i="10"/>
  <c r="AD13" i="10" a="1"/>
  <c r="AD13" i="10" s="1"/>
  <c r="AD14" i="10" s="1" a="1"/>
  <c r="AD14" i="10" s="1"/>
  <c r="AE14" i="10" s="1"/>
  <c r="AN53" i="10"/>
  <c r="AN15" i="10"/>
  <c r="AE12" i="10"/>
  <c r="AK11" i="9"/>
  <c r="O13" i="10" l="1" a="1"/>
  <c r="O13" i="10" s="1"/>
  <c r="S12" i="10"/>
  <c r="R13" i="10" a="1"/>
  <c r="R13" i="10" s="1"/>
  <c r="R14" i="10" a="1"/>
  <c r="R14" i="10" s="1"/>
  <c r="S14" i="10" s="1"/>
  <c r="AD15" i="10" a="1"/>
  <c r="AD15" i="10" s="1"/>
  <c r="AD16" i="10" s="1" a="1"/>
  <c r="AD16" i="10" s="1"/>
  <c r="AE16" i="10" s="1"/>
  <c r="W12" i="10"/>
  <c r="V13" i="10" a="1"/>
  <c r="V13" i="10" s="1"/>
  <c r="AA13" i="10"/>
  <c r="AN35" i="10" s="1"/>
  <c r="Z14" i="10" a="1"/>
  <c r="Z14" i="10" s="1"/>
  <c r="AE13" i="10"/>
  <c r="AK10" i="9"/>
  <c r="AK20" i="9"/>
  <c r="AN24" i="10" l="1"/>
  <c r="AN29" i="10"/>
  <c r="R15" i="10" a="1"/>
  <c r="R15" i="10" s="1"/>
  <c r="S15" i="10" s="1"/>
  <c r="S13" i="10"/>
  <c r="O14" i="10" a="1"/>
  <c r="O14" i="10" s="1"/>
  <c r="P13" i="10"/>
  <c r="Z15" i="10" a="1"/>
  <c r="Z15" i="10" s="1"/>
  <c r="W13" i="10"/>
  <c r="AA14" i="10"/>
  <c r="AN36" i="10" s="1"/>
  <c r="AD17" i="10" a="1"/>
  <c r="AD17" i="10" s="1"/>
  <c r="AD18" i="10" s="1" a="1"/>
  <c r="AD18" i="10" s="1"/>
  <c r="AE18" i="10" s="1"/>
  <c r="V14" i="10" a="1"/>
  <c r="V14" i="10" s="1"/>
  <c r="V15" i="10" s="1" a="1"/>
  <c r="V15" i="10" s="1"/>
  <c r="W15" i="10" s="1"/>
  <c r="AE15" i="10"/>
  <c r="AN37" i="10"/>
  <c r="AK19" i="9"/>
  <c r="R16" i="10" l="1" a="1"/>
  <c r="R16" i="10" s="1"/>
  <c r="P14" i="10"/>
  <c r="O15" i="10" a="1"/>
  <c r="O15" i="10" s="1"/>
  <c r="P15" i="10" s="1"/>
  <c r="W14" i="10"/>
  <c r="V16" i="10" a="1"/>
  <c r="V16" i="10" s="1"/>
  <c r="W16" i="10" s="1"/>
  <c r="AD19" i="10" a="1"/>
  <c r="AD19" i="10" s="1"/>
  <c r="AE17" i="10"/>
  <c r="Z16" i="10" a="1"/>
  <c r="Z16" i="10" s="1"/>
  <c r="AA15" i="10"/>
  <c r="AK7" i="9"/>
  <c r="AK14" i="9"/>
  <c r="S16" i="10" l="1"/>
  <c r="R17" i="10" a="1"/>
  <c r="R17" i="10" s="1"/>
  <c r="S17" i="10" s="1"/>
  <c r="O16" i="10" a="1"/>
  <c r="O16" i="10" s="1"/>
  <c r="AA16" i="10"/>
  <c r="Z17" i="10" a="1"/>
  <c r="Z17" i="10" s="1"/>
  <c r="AE19" i="10"/>
  <c r="V17" i="10" a="1"/>
  <c r="V17" i="10" s="1"/>
  <c r="AD20" i="10" a="1"/>
  <c r="AD20" i="10" s="1"/>
  <c r="AK6" i="9"/>
  <c r="R18" i="10" l="1" a="1"/>
  <c r="R18" i="10" s="1"/>
  <c r="P16" i="10"/>
  <c r="O17" i="10" a="1"/>
  <c r="O17" i="10" s="1"/>
  <c r="W17" i="10"/>
  <c r="V18" i="10" a="1"/>
  <c r="V18" i="10" s="1"/>
  <c r="AE20" i="10"/>
  <c r="AD21" i="10" a="1"/>
  <c r="AD21" i="10" s="1"/>
  <c r="AA17" i="10"/>
  <c r="Z18" i="10" a="1"/>
  <c r="Z18" i="10" s="1"/>
  <c r="AK5" i="9"/>
  <c r="AK16" i="9"/>
  <c r="AK18" i="9"/>
  <c r="AK9" i="9"/>
  <c r="AK8" i="9"/>
  <c r="P17" i="10" l="1"/>
  <c r="S18" i="10"/>
  <c r="R19" i="10" a="1"/>
  <c r="R19" i="10" s="1"/>
  <c r="S19" i="10" s="1"/>
  <c r="O18" i="10" a="1"/>
  <c r="O18" i="10" s="1"/>
  <c r="P18" i="10" s="1"/>
  <c r="W18" i="10"/>
  <c r="V19" i="10" a="1"/>
  <c r="V19" i="10" s="1"/>
  <c r="AE21" i="10"/>
  <c r="AD22" i="10" a="1"/>
  <c r="AD22" i="10" s="1"/>
  <c r="AA18" i="10"/>
  <c r="Z19" i="10" a="1"/>
  <c r="Z19" i="10" s="1"/>
  <c r="R20" i="10" l="1" a="1"/>
  <c r="R20" i="10" s="1"/>
  <c r="O19" i="10" a="1"/>
  <c r="O19" i="10" s="1"/>
  <c r="P19" i="10" s="1"/>
  <c r="AE22" i="10"/>
  <c r="AD23" i="10" a="1"/>
  <c r="AD23" i="10" s="1"/>
  <c r="W19" i="10"/>
  <c r="V20" i="10" a="1"/>
  <c r="V20" i="10" s="1"/>
  <c r="AA19" i="10"/>
  <c r="Z20" i="10" a="1"/>
  <c r="Z20" i="10" s="1"/>
  <c r="S20" i="10" l="1"/>
  <c r="O20" i="10" a="1"/>
  <c r="O20" i="10" s="1"/>
  <c r="P20" i="10" s="1"/>
  <c r="R21" i="10" a="1"/>
  <c r="R21" i="10" s="1"/>
  <c r="AE23" i="10"/>
  <c r="AD24" i="10" a="1"/>
  <c r="AD24" i="10" s="1"/>
  <c r="W20" i="10"/>
  <c r="V21" i="10" a="1"/>
  <c r="V21" i="10" s="1"/>
  <c r="AA20" i="10"/>
  <c r="Z21" i="10" a="1"/>
  <c r="Z21" i="10" s="1"/>
  <c r="S21" i="10" l="1"/>
  <c r="R22" i="10" a="1"/>
  <c r="R22" i="10" s="1"/>
  <c r="O21" i="10" a="1"/>
  <c r="O21" i="10" s="1"/>
  <c r="O22" i="10" s="1" a="1"/>
  <c r="O22" i="10" s="1"/>
  <c r="W21" i="10"/>
  <c r="V22" i="10" a="1"/>
  <c r="V22" i="10" s="1"/>
  <c r="AE24" i="10"/>
  <c r="AD25" i="10" a="1"/>
  <c r="AD25" i="10" s="1"/>
  <c r="AA21" i="10"/>
  <c r="Z22" i="10" a="1"/>
  <c r="Z22" i="10" s="1"/>
  <c r="P22" i="10" l="1"/>
  <c r="S22" i="10"/>
  <c r="O23" i="10" a="1"/>
  <c r="O23" i="10" s="1"/>
  <c r="P23" i="10" s="1"/>
  <c r="R23" i="10" a="1"/>
  <c r="R23" i="10" s="1"/>
  <c r="R24" i="10" s="1" a="1"/>
  <c r="R24" i="10" s="1"/>
  <c r="P21" i="10"/>
  <c r="AA22" i="10"/>
  <c r="Z23" i="10" a="1"/>
  <c r="Z23" i="10" s="1"/>
  <c r="AE25" i="10"/>
  <c r="AD26" i="10" a="1"/>
  <c r="AD26" i="10" s="1"/>
  <c r="W22" i="10"/>
  <c r="V23" i="10" a="1"/>
  <c r="V23" i="10" s="1"/>
  <c r="S24" i="10" l="1"/>
  <c r="O24" i="10" a="1"/>
  <c r="O24" i="10" s="1"/>
  <c r="R25" i="10" a="1"/>
  <c r="R25" i="10" s="1"/>
  <c r="S25" i="10" s="1"/>
  <c r="S23" i="10"/>
  <c r="O25" i="10" a="1"/>
  <c r="O25" i="10" s="1"/>
  <c r="P25" i="10" s="1"/>
  <c r="W23" i="10"/>
  <c r="V24" i="10" a="1"/>
  <c r="V24" i="10" s="1"/>
  <c r="AA23" i="10"/>
  <c r="Z24" i="10" a="1"/>
  <c r="Z24" i="10" s="1"/>
  <c r="AE26" i="10"/>
  <c r="AD27" i="10" a="1"/>
  <c r="AD27" i="10" s="1"/>
  <c r="P24" i="10" l="1"/>
  <c r="O26" i="10" a="1"/>
  <c r="O26" i="10" s="1"/>
  <c r="P26" i="10" s="1"/>
  <c r="R26" i="10" a="1"/>
  <c r="R26" i="10" s="1"/>
  <c r="R27" i="10" s="1" a="1"/>
  <c r="R27" i="10" s="1"/>
  <c r="W24" i="10"/>
  <c r="V25" i="10" a="1"/>
  <c r="V25" i="10" s="1"/>
  <c r="AA24" i="10"/>
  <c r="Z25" i="10" a="1"/>
  <c r="Z25" i="10" s="1"/>
  <c r="AE27" i="10"/>
  <c r="AD28" i="10" a="1"/>
  <c r="AD28" i="10" s="1"/>
  <c r="S27" i="10" l="1"/>
  <c r="S26" i="10"/>
  <c r="R28" i="10" a="1"/>
  <c r="R28" i="10" s="1"/>
  <c r="S28" i="10" s="1"/>
  <c r="O27" i="10" a="1"/>
  <c r="O27" i="10" s="1"/>
  <c r="AA25" i="10"/>
  <c r="Z26" i="10" a="1"/>
  <c r="Z26" i="10" s="1"/>
  <c r="W25" i="10"/>
  <c r="V26" i="10" a="1"/>
  <c r="V26" i="10" s="1"/>
  <c r="AE28" i="10"/>
  <c r="AD29" i="10" a="1"/>
  <c r="AD29" i="10" s="1"/>
  <c r="R29" i="10" l="1" a="1"/>
  <c r="R29" i="10" s="1"/>
  <c r="S29" i="10" s="1"/>
  <c r="O28" i="10" a="1"/>
  <c r="O28" i="10" s="1"/>
  <c r="P28" i="10" s="1"/>
  <c r="P27" i="10"/>
  <c r="AE29" i="10"/>
  <c r="AD30" i="10" a="1"/>
  <c r="AD30" i="10" s="1"/>
  <c r="AA26" i="10"/>
  <c r="Z27" i="10" a="1"/>
  <c r="Z27" i="10" s="1"/>
  <c r="W26" i="10"/>
  <c r="V27" i="10" a="1"/>
  <c r="V27" i="10" s="1"/>
  <c r="R30" i="10" l="1" a="1"/>
  <c r="R30" i="10" s="1"/>
  <c r="O29" i="10" a="1"/>
  <c r="O29" i="10" s="1"/>
  <c r="AA27" i="10"/>
  <c r="Z28" i="10" a="1"/>
  <c r="Z28" i="10" s="1"/>
  <c r="AE30" i="10"/>
  <c r="AD31" i="10" a="1"/>
  <c r="AD31" i="10" s="1"/>
  <c r="W27" i="10"/>
  <c r="V28" i="10" a="1"/>
  <c r="V28" i="10" s="1"/>
  <c r="P29" i="10" l="1"/>
  <c r="O30" i="10" a="1"/>
  <c r="O30" i="10" s="1"/>
  <c r="P30" i="10" s="1"/>
  <c r="S30" i="10"/>
  <c r="R31" i="10" a="1"/>
  <c r="R31" i="10" s="1"/>
  <c r="S31" i="10" s="1"/>
  <c r="AE31" i="10"/>
  <c r="AD32" i="10" a="1"/>
  <c r="AD32" i="10" s="1"/>
  <c r="AA28" i="10"/>
  <c r="Z29" i="10" a="1"/>
  <c r="Z29" i="10" s="1"/>
  <c r="W28" i="10"/>
  <c r="V29" i="10" a="1"/>
  <c r="V29" i="10" s="1"/>
  <c r="R32" i="10" l="1" a="1"/>
  <c r="R32" i="10" s="1"/>
  <c r="O31" i="10" a="1"/>
  <c r="O31" i="10" s="1"/>
  <c r="AA29" i="10"/>
  <c r="Z30" i="10" a="1"/>
  <c r="Z30" i="10" s="1"/>
  <c r="AE32" i="10"/>
  <c r="AD33" i="10" a="1"/>
  <c r="AD33" i="10" s="1"/>
  <c r="W29" i="10"/>
  <c r="V30" i="10" a="1"/>
  <c r="V30" i="10" s="1"/>
  <c r="P31" i="10" l="1"/>
  <c r="O32" i="10" a="1"/>
  <c r="O32" i="10" s="1"/>
  <c r="P32" i="10" s="1"/>
  <c r="S32" i="10"/>
  <c r="R33" i="10" a="1"/>
  <c r="R33" i="10" s="1"/>
  <c r="S33" i="10" s="1"/>
  <c r="AA30" i="10"/>
  <c r="Z31" i="10" a="1"/>
  <c r="Z31" i="10" s="1"/>
  <c r="AE33" i="10"/>
  <c r="AD34" i="10" a="1"/>
  <c r="AD34" i="10" s="1"/>
  <c r="W30" i="10"/>
  <c r="V31" i="10" a="1"/>
  <c r="V31" i="10" s="1"/>
  <c r="R34" i="10" l="1" a="1"/>
  <c r="R34" i="10" s="1"/>
  <c r="O33" i="10" a="1"/>
  <c r="O33" i="10" s="1"/>
  <c r="AE34" i="10"/>
  <c r="AD35" i="10" a="1"/>
  <c r="AD35" i="10" s="1"/>
  <c r="AA31" i="10"/>
  <c r="Z32" i="10" a="1"/>
  <c r="Z32" i="10" s="1"/>
  <c r="W31" i="10"/>
  <c r="V32" i="10" a="1"/>
  <c r="V32" i="10" s="1"/>
  <c r="P33" i="10" l="1"/>
  <c r="O34" i="10" a="1"/>
  <c r="O34" i="10" s="1"/>
  <c r="P34" i="10" s="1"/>
  <c r="S34" i="10"/>
  <c r="R35" i="10" a="1"/>
  <c r="R35" i="10" s="1"/>
  <c r="W32" i="10"/>
  <c r="V33" i="10" a="1"/>
  <c r="V33" i="10" s="1"/>
  <c r="AA32" i="10"/>
  <c r="Z33" i="10" a="1"/>
  <c r="Z33" i="10" s="1"/>
  <c r="AE35" i="10"/>
  <c r="AD36" i="10" a="1"/>
  <c r="AD36" i="10" s="1"/>
  <c r="S35" i="10" l="1"/>
  <c r="R36" i="10" a="1"/>
  <c r="R36" i="10" s="1"/>
  <c r="S36" i="10" s="1"/>
  <c r="O35" i="10" a="1"/>
  <c r="O35" i="10" s="1"/>
  <c r="AE36" i="10"/>
  <c r="AD37" i="10" a="1"/>
  <c r="AD37" i="10" s="1"/>
  <c r="W33" i="10"/>
  <c r="V34" i="10" a="1"/>
  <c r="V34" i="10" s="1"/>
  <c r="AA33" i="10"/>
  <c r="Z34" i="10" a="1"/>
  <c r="Z34" i="10" s="1"/>
  <c r="O36" i="10" l="1" a="1"/>
  <c r="O36" i="10" s="1"/>
  <c r="P36" i="10" s="1"/>
  <c r="P35" i="10"/>
  <c r="R37" i="10" a="1"/>
  <c r="R37" i="10" s="1"/>
  <c r="S37" i="10" s="1"/>
  <c r="R38" i="10" a="1"/>
  <c r="R38" i="10" s="1"/>
  <c r="R39" i="10" s="1" a="1"/>
  <c r="R39" i="10" s="1"/>
  <c r="AE37" i="10"/>
  <c r="AD38" i="10" a="1"/>
  <c r="AD38" i="10" s="1"/>
  <c r="W34" i="10"/>
  <c r="V35" i="10" a="1"/>
  <c r="V35" i="10" s="1"/>
  <c r="AA34" i="10"/>
  <c r="Z35" i="10" a="1"/>
  <c r="Z35" i="10" s="1"/>
  <c r="S38" i="10" l="1"/>
  <c r="O37" i="10" a="1"/>
  <c r="O37" i="10" s="1"/>
  <c r="W35" i="10"/>
  <c r="V36" i="10" a="1"/>
  <c r="V36" i="10" s="1"/>
  <c r="S39" i="10"/>
  <c r="R40" i="10" a="1"/>
  <c r="R40" i="10" s="1"/>
  <c r="AE38" i="10"/>
  <c r="AD39" i="10" a="1"/>
  <c r="AD39" i="10" s="1"/>
  <c r="AA35" i="10"/>
  <c r="Z36" i="10" a="1"/>
  <c r="Z36" i="10" s="1"/>
  <c r="P37" i="10" l="1"/>
  <c r="O38" i="10" a="1"/>
  <c r="O38" i="10" s="1"/>
  <c r="P38" i="10" s="1"/>
  <c r="AA36" i="10"/>
  <c r="Z37" i="10" a="1"/>
  <c r="Z37" i="10" s="1"/>
  <c r="S40" i="10"/>
  <c r="R41" i="10" a="1"/>
  <c r="R41" i="10" s="1"/>
  <c r="AE39" i="10"/>
  <c r="AD40" i="10" a="1"/>
  <c r="AD40" i="10" s="1"/>
  <c r="W36" i="10"/>
  <c r="V37" i="10" a="1"/>
  <c r="V37" i="10" s="1"/>
  <c r="O39" i="10" l="1" a="1"/>
  <c r="O39" i="10" s="1"/>
  <c r="S41" i="10"/>
  <c r="R42" i="10" a="1"/>
  <c r="R42" i="10" s="1"/>
  <c r="W37" i="10"/>
  <c r="V38" i="10" a="1"/>
  <c r="V38" i="10" s="1"/>
  <c r="AA37" i="10"/>
  <c r="Z38" i="10" a="1"/>
  <c r="Z38" i="10" s="1"/>
  <c r="AE40" i="10"/>
  <c r="AD41" i="10" a="1"/>
  <c r="AD41" i="10" s="1"/>
  <c r="P39" i="10" l="1"/>
  <c r="O40" i="10" a="1"/>
  <c r="O40" i="10" s="1"/>
  <c r="P40" i="10" s="1"/>
  <c r="W38" i="10"/>
  <c r="V39" i="10" a="1"/>
  <c r="V39" i="10" s="1"/>
  <c r="AA38" i="10"/>
  <c r="Z39" i="10" a="1"/>
  <c r="Z39" i="10" s="1"/>
  <c r="AE41" i="10"/>
  <c r="AD42" i="10" a="1"/>
  <c r="AD42" i="10" s="1"/>
  <c r="S42" i="10"/>
  <c r="R43" i="10" a="1"/>
  <c r="R43" i="10" s="1"/>
  <c r="O41" i="10" l="1" a="1"/>
  <c r="O41" i="10" s="1"/>
  <c r="AA39" i="10"/>
  <c r="Z40" i="10" a="1"/>
  <c r="Z40" i="10" s="1"/>
  <c r="S43" i="10"/>
  <c r="R44" i="10" a="1"/>
  <c r="R44" i="10" s="1"/>
  <c r="W39" i="10"/>
  <c r="V40" i="10" a="1"/>
  <c r="V40" i="10" s="1"/>
  <c r="AE42" i="10"/>
  <c r="AD43" i="10" a="1"/>
  <c r="AD43" i="10" s="1"/>
  <c r="O42" i="10" l="1" a="1"/>
  <c r="O42" i="10" s="1"/>
  <c r="P42" i="10" s="1"/>
  <c r="P41" i="10"/>
  <c r="AE43" i="10"/>
  <c r="AD44" i="10" a="1"/>
  <c r="AD44" i="10" s="1"/>
  <c r="AA40" i="10"/>
  <c r="Z41" i="10" a="1"/>
  <c r="Z41" i="10" s="1"/>
  <c r="W40" i="10"/>
  <c r="V41" i="10" a="1"/>
  <c r="V41" i="10" s="1"/>
  <c r="S44" i="10"/>
  <c r="R45" i="10" a="1"/>
  <c r="R45" i="10" s="1"/>
  <c r="O43" i="10" l="1" a="1"/>
  <c r="O43" i="10" s="1"/>
  <c r="S45" i="10"/>
  <c r="R46" i="10" a="1"/>
  <c r="R46" i="10" s="1"/>
  <c r="AA41" i="10"/>
  <c r="Z42" i="10" a="1"/>
  <c r="Z42" i="10" s="1"/>
  <c r="AE44" i="10"/>
  <c r="AD45" i="10" a="1"/>
  <c r="AD45" i="10" s="1"/>
  <c r="W41" i="10"/>
  <c r="V42" i="10" a="1"/>
  <c r="V42" i="10" s="1"/>
  <c r="P43" i="10" l="1"/>
  <c r="O44" i="10" a="1"/>
  <c r="O44" i="10" s="1"/>
  <c r="P44" i="10" s="1"/>
  <c r="AA42" i="10"/>
  <c r="Z43" i="10" a="1"/>
  <c r="Z43" i="10" s="1"/>
  <c r="AE45" i="10"/>
  <c r="AD46" i="10" a="1"/>
  <c r="AD46" i="10" s="1"/>
  <c r="W42" i="10"/>
  <c r="V43" i="10" a="1"/>
  <c r="V43" i="10" s="1"/>
  <c r="S46" i="10"/>
  <c r="R47" i="10" a="1"/>
  <c r="R47" i="10" s="1"/>
  <c r="O45" i="10" l="1" a="1"/>
  <c r="O45" i="10" s="1"/>
  <c r="AE46" i="10"/>
  <c r="AD47" i="10" a="1"/>
  <c r="AD47" i="10" s="1"/>
  <c r="S47" i="10"/>
  <c r="R48" i="10" a="1"/>
  <c r="R48" i="10" s="1"/>
  <c r="AA43" i="10"/>
  <c r="Z44" i="10" a="1"/>
  <c r="Z44" i="10" s="1"/>
  <c r="W43" i="10"/>
  <c r="V44" i="10" a="1"/>
  <c r="V44" i="10" s="1"/>
  <c r="O46" i="10" l="1" a="1"/>
  <c r="O46" i="10" s="1"/>
  <c r="P46" i="10" s="1"/>
  <c r="P45" i="10"/>
  <c r="W44" i="10"/>
  <c r="V45" i="10" a="1"/>
  <c r="V45" i="10" s="1"/>
  <c r="S48" i="10"/>
  <c r="R49" i="10" a="1"/>
  <c r="R49" i="10" s="1"/>
  <c r="AA44" i="10"/>
  <c r="Z45" i="10" a="1"/>
  <c r="Z45" i="10" s="1"/>
  <c r="AE47" i="10"/>
  <c r="AD48" i="10" a="1"/>
  <c r="AD48" i="10" s="1"/>
  <c r="O47" i="10" l="1" a="1"/>
  <c r="O47" i="10" s="1"/>
  <c r="S49" i="10"/>
  <c r="R50" i="10" a="1"/>
  <c r="R50" i="10" s="1"/>
  <c r="AE48" i="10"/>
  <c r="AD49" i="10" a="1"/>
  <c r="AD49" i="10" s="1"/>
  <c r="W45" i="10"/>
  <c r="V46" i="10" a="1"/>
  <c r="V46" i="10" s="1"/>
  <c r="AA45" i="10"/>
  <c r="Z46" i="10" a="1"/>
  <c r="Z46" i="10" s="1"/>
  <c r="O48" i="10" l="1" a="1"/>
  <c r="O48" i="10" s="1"/>
  <c r="P48" i="10" s="1"/>
  <c r="P47" i="10"/>
  <c r="AA46" i="10"/>
  <c r="Z47" i="10" a="1"/>
  <c r="Z47" i="10" s="1"/>
  <c r="S50" i="10"/>
  <c r="R51" i="10" a="1"/>
  <c r="R51" i="10" s="1"/>
  <c r="W46" i="10"/>
  <c r="V47" i="10" a="1"/>
  <c r="V47" i="10" s="1"/>
  <c r="AE49" i="10"/>
  <c r="AD50" i="10" a="1"/>
  <c r="AD50" i="10" s="1"/>
  <c r="O49" i="10" l="1" a="1"/>
  <c r="O49" i="10" s="1"/>
  <c r="S51" i="10"/>
  <c r="R52" i="10" a="1"/>
  <c r="R52" i="10" s="1"/>
  <c r="AE50" i="10"/>
  <c r="AD51" i="10" a="1"/>
  <c r="AD51" i="10" s="1"/>
  <c r="AA47" i="10"/>
  <c r="Z48" i="10" a="1"/>
  <c r="Z48" i="10" s="1"/>
  <c r="W47" i="10"/>
  <c r="V48" i="10" a="1"/>
  <c r="V48" i="10" s="1"/>
  <c r="P49" i="10" l="1"/>
  <c r="O50" i="10" a="1"/>
  <c r="O50" i="10" s="1"/>
  <c r="AA48" i="10"/>
  <c r="Z49" i="10" a="1"/>
  <c r="Z49" i="10" s="1"/>
  <c r="W48" i="10"/>
  <c r="V49" i="10" a="1"/>
  <c r="V49" i="10" s="1"/>
  <c r="S52" i="10"/>
  <c r="R53" i="10" a="1"/>
  <c r="R53" i="10" s="1"/>
  <c r="AE51" i="10"/>
  <c r="AD52" i="10" a="1"/>
  <c r="AD52" i="10" s="1"/>
  <c r="O51" i="10" l="1" a="1"/>
  <c r="O51" i="10" s="1"/>
  <c r="P51" i="10" s="1"/>
  <c r="P50" i="10"/>
  <c r="AE52" i="10"/>
  <c r="AD53" i="10" a="1"/>
  <c r="AD53" i="10" s="1"/>
  <c r="AA49" i="10"/>
  <c r="Z50" i="10" a="1"/>
  <c r="Z50" i="10" s="1"/>
  <c r="S53" i="10"/>
  <c r="R54" i="10" a="1"/>
  <c r="R54" i="10" s="1"/>
  <c r="W49" i="10"/>
  <c r="V50" i="10" a="1"/>
  <c r="V50" i="10" s="1"/>
  <c r="O52" i="10" l="1" a="1"/>
  <c r="O52" i="10" s="1"/>
  <c r="W50" i="10"/>
  <c r="V51" i="10" a="1"/>
  <c r="V51" i="10" s="1"/>
  <c r="AA50" i="10"/>
  <c r="Z51" i="10" a="1"/>
  <c r="Z51" i="10" s="1"/>
  <c r="AE53" i="10"/>
  <c r="AD54" i="10" a="1"/>
  <c r="AD54" i="10" s="1"/>
  <c r="S54" i="10"/>
  <c r="R55" i="10" a="1"/>
  <c r="R55" i="10" s="1"/>
  <c r="P52" i="10" l="1"/>
  <c r="O53" i="10" a="1"/>
  <c r="O53" i="10" s="1"/>
  <c r="P53" i="10" s="1"/>
  <c r="S55" i="10"/>
  <c r="R56" i="10" a="1"/>
  <c r="R56" i="10" s="1"/>
  <c r="AA51" i="10"/>
  <c r="Z52" i="10" a="1"/>
  <c r="Z52" i="10" s="1"/>
  <c r="AE54" i="10"/>
  <c r="AD55" i="10" a="1"/>
  <c r="AD55" i="10" s="1"/>
  <c r="W51" i="10"/>
  <c r="V52" i="10" a="1"/>
  <c r="V52" i="10" s="1"/>
  <c r="O54" i="10" l="1" a="1"/>
  <c r="O54" i="10" s="1"/>
  <c r="W52" i="10"/>
  <c r="V53" i="10" a="1"/>
  <c r="V53" i="10" s="1"/>
  <c r="AA52" i="10"/>
  <c r="Z53" i="10" a="1"/>
  <c r="Z53" i="10" s="1"/>
  <c r="S56" i="10"/>
  <c r="R57" i="10" a="1"/>
  <c r="R57" i="10" s="1"/>
  <c r="AE55" i="10"/>
  <c r="AD56" i="10" a="1"/>
  <c r="AD56" i="10" s="1"/>
  <c r="O55" i="10" l="1" a="1"/>
  <c r="O55" i="10" s="1"/>
  <c r="P55" i="10" s="1"/>
  <c r="P54" i="10"/>
  <c r="AA53" i="10"/>
  <c r="Z54" i="10" a="1"/>
  <c r="Z54" i="10" s="1"/>
  <c r="S57" i="10"/>
  <c r="R58" i="10" a="1"/>
  <c r="R58" i="10" s="1"/>
  <c r="AE56" i="10"/>
  <c r="AD57" i="10" a="1"/>
  <c r="AD57" i="10" s="1"/>
  <c r="W53" i="10"/>
  <c r="V54" i="10" a="1"/>
  <c r="V54" i="10" s="1"/>
  <c r="O56" i="10" l="1" a="1"/>
  <c r="O56" i="10" s="1"/>
  <c r="S58" i="10"/>
  <c r="R59" i="10" a="1"/>
  <c r="R59" i="10" s="1"/>
  <c r="W54" i="10"/>
  <c r="V55" i="10" a="1"/>
  <c r="V55" i="10" s="1"/>
  <c r="AA54" i="10"/>
  <c r="Z55" i="10" a="1"/>
  <c r="Z55" i="10" s="1"/>
  <c r="AE57" i="10"/>
  <c r="AD58" i="10" a="1"/>
  <c r="AD58" i="10" s="1"/>
  <c r="P56" i="10" l="1"/>
  <c r="O57" i="10" a="1"/>
  <c r="O57" i="10" s="1"/>
  <c r="P57" i="10" s="1"/>
  <c r="W55" i="10"/>
  <c r="V56" i="10" a="1"/>
  <c r="V56" i="10" s="1"/>
  <c r="AA55" i="10"/>
  <c r="Z56" i="10" a="1"/>
  <c r="Z56" i="10" s="1"/>
  <c r="S59" i="10"/>
  <c r="R60" i="10" a="1"/>
  <c r="R60" i="10" s="1"/>
  <c r="AE58" i="10"/>
  <c r="AD59" i="10" a="1"/>
  <c r="AD59" i="10" s="1"/>
  <c r="O58" i="10" l="1" a="1"/>
  <c r="O58" i="10" s="1"/>
  <c r="P58" i="10" s="1"/>
  <c r="AE59" i="10"/>
  <c r="AD60" i="10" a="1"/>
  <c r="AD60" i="10" s="1"/>
  <c r="AA56" i="10"/>
  <c r="Z57" i="10" a="1"/>
  <c r="Z57" i="10" s="1"/>
  <c r="S60" i="10"/>
  <c r="R61" i="10" a="1"/>
  <c r="R61" i="10" s="1"/>
  <c r="W56" i="10"/>
  <c r="V57" i="10" a="1"/>
  <c r="V57" i="10" s="1"/>
  <c r="O59" i="10" l="1" a="1"/>
  <c r="O59" i="10" s="1"/>
  <c r="AA57" i="10"/>
  <c r="Z58" i="10" a="1"/>
  <c r="Z58" i="10" s="1"/>
  <c r="W57" i="10"/>
  <c r="V58" i="10" a="1"/>
  <c r="V58" i="10" s="1"/>
  <c r="AE60" i="10"/>
  <c r="AD61" i="10" a="1"/>
  <c r="AD61" i="10" s="1"/>
  <c r="S61" i="10"/>
  <c r="R62" i="10" a="1"/>
  <c r="R62" i="10" s="1"/>
  <c r="P59" i="10" l="1"/>
  <c r="O60" i="10" a="1"/>
  <c r="O60" i="10" s="1"/>
  <c r="P60" i="10" s="1"/>
  <c r="S62" i="10"/>
  <c r="R63" i="10" a="1"/>
  <c r="R63" i="10" s="1"/>
  <c r="AA58" i="10"/>
  <c r="Z59" i="10" a="1"/>
  <c r="Z59" i="10" s="1"/>
  <c r="AE61" i="10"/>
  <c r="AD62" i="10" a="1"/>
  <c r="AD62" i="10" s="1"/>
  <c r="W58" i="10"/>
  <c r="V59" i="10" a="1"/>
  <c r="V59" i="10" s="1"/>
  <c r="O61" i="10" l="1" a="1"/>
  <c r="O61" i="10" s="1"/>
  <c r="W59" i="10"/>
  <c r="V60" i="10" a="1"/>
  <c r="V60" i="10" s="1"/>
  <c r="AA59" i="10"/>
  <c r="Z60" i="10" a="1"/>
  <c r="Z60" i="10" s="1"/>
  <c r="S63" i="10"/>
  <c r="R64" i="10" a="1"/>
  <c r="R64" i="10" s="1"/>
  <c r="AE62" i="10"/>
  <c r="AD63" i="10" a="1"/>
  <c r="AD63" i="10" s="1"/>
  <c r="P61" i="10" l="1"/>
  <c r="O62" i="10" a="1"/>
  <c r="O62" i="10" s="1"/>
  <c r="P62" i="10" s="1"/>
  <c r="AE63" i="10"/>
  <c r="AD64" i="10" a="1"/>
  <c r="AD64" i="10" s="1"/>
  <c r="AA60" i="10"/>
  <c r="Z61" i="10" a="1"/>
  <c r="Z61" i="10" s="1"/>
  <c r="S64" i="10"/>
  <c r="R65" i="10" a="1"/>
  <c r="R65" i="10" s="1"/>
  <c r="W60" i="10"/>
  <c r="V61" i="10" a="1"/>
  <c r="V61" i="10" s="1"/>
  <c r="O63" i="10" l="1" a="1"/>
  <c r="O63" i="10" s="1"/>
  <c r="AA61" i="10"/>
  <c r="Z62" i="10" a="1"/>
  <c r="Z62" i="10" s="1"/>
  <c r="W61" i="10"/>
  <c r="V62" i="10" a="1"/>
  <c r="V62" i="10" s="1"/>
  <c r="AE64" i="10"/>
  <c r="AD65" i="10" a="1"/>
  <c r="AD65" i="10" s="1"/>
  <c r="S65" i="10"/>
  <c r="R66" i="10" a="1"/>
  <c r="R66" i="10" s="1"/>
  <c r="O64" i="10" l="1" a="1"/>
  <c r="O64" i="10" s="1"/>
  <c r="P64" i="10" s="1"/>
  <c r="P63" i="10"/>
  <c r="S66" i="10"/>
  <c r="R67" i="10" a="1"/>
  <c r="R67" i="10" s="1"/>
  <c r="AA62" i="10"/>
  <c r="Z63" i="10" a="1"/>
  <c r="Z63" i="10" s="1"/>
  <c r="AE65" i="10"/>
  <c r="AD66" i="10" a="1"/>
  <c r="AD66" i="10" s="1"/>
  <c r="W62" i="10"/>
  <c r="V63" i="10" a="1"/>
  <c r="V63" i="10" s="1"/>
  <c r="O65" i="10" l="1" a="1"/>
  <c r="O65" i="10" s="1"/>
  <c r="W63" i="10"/>
  <c r="V64" i="10" a="1"/>
  <c r="V64" i="10" s="1"/>
  <c r="AA63" i="10"/>
  <c r="Z64" i="10" a="1"/>
  <c r="Z64" i="10" s="1"/>
  <c r="S67" i="10"/>
  <c r="R68" i="10" a="1"/>
  <c r="R68" i="10" s="1"/>
  <c r="AE66" i="10"/>
  <c r="AD67" i="10" a="1"/>
  <c r="AD67" i="10" s="1"/>
  <c r="P65" i="10" l="1"/>
  <c r="O66" i="10" a="1"/>
  <c r="O66" i="10" s="1"/>
  <c r="P66" i="10" s="1"/>
  <c r="AE67" i="10"/>
  <c r="AD68" i="10" a="1"/>
  <c r="AD68" i="10" s="1"/>
  <c r="AA64" i="10"/>
  <c r="Z65" i="10" a="1"/>
  <c r="Z65" i="10" s="1"/>
  <c r="S68" i="10"/>
  <c r="R69" i="10" a="1"/>
  <c r="R69" i="10" s="1"/>
  <c r="W64" i="10"/>
  <c r="V65" i="10" a="1"/>
  <c r="V65" i="10" s="1"/>
  <c r="O67" i="10" l="1" a="1"/>
  <c r="O67" i="10" s="1"/>
  <c r="AA65" i="10"/>
  <c r="Z66" i="10" a="1"/>
  <c r="Z66" i="10" s="1"/>
  <c r="W65" i="10"/>
  <c r="V66" i="10" a="1"/>
  <c r="V66" i="10" s="1"/>
  <c r="AE68" i="10"/>
  <c r="AD69" i="10" a="1"/>
  <c r="AD69" i="10" s="1"/>
  <c r="S69" i="10"/>
  <c r="R70" i="10" a="1"/>
  <c r="R70" i="10" s="1"/>
  <c r="O68" i="10" l="1" a="1"/>
  <c r="O68" i="10" s="1"/>
  <c r="P68" i="10" s="1"/>
  <c r="P67" i="10"/>
  <c r="S70" i="10"/>
  <c r="R71" i="10" a="1"/>
  <c r="R71" i="10" s="1"/>
  <c r="AA66" i="10"/>
  <c r="Z67" i="10" a="1"/>
  <c r="Z67" i="10" s="1"/>
  <c r="AE69" i="10"/>
  <c r="AD70" i="10" a="1"/>
  <c r="AD70" i="10" s="1"/>
  <c r="W66" i="10"/>
  <c r="V67" i="10" a="1"/>
  <c r="V67" i="10" s="1"/>
  <c r="O69" i="10" l="1" a="1"/>
  <c r="O69" i="10" s="1"/>
  <c r="W67" i="10"/>
  <c r="V68" i="10" a="1"/>
  <c r="V68" i="10" s="1"/>
  <c r="AA67" i="10"/>
  <c r="Z68" i="10" a="1"/>
  <c r="Z68" i="10" s="1"/>
  <c r="S71" i="10"/>
  <c r="R72" i="10" a="1"/>
  <c r="R72" i="10" s="1"/>
  <c r="AE70" i="10"/>
  <c r="AD71" i="10" a="1"/>
  <c r="AD71" i="10" s="1"/>
  <c r="P69" i="10" l="1"/>
  <c r="O70" i="10" a="1"/>
  <c r="O70" i="10" s="1"/>
  <c r="P70" i="10" s="1"/>
  <c r="AE71" i="10"/>
  <c r="AD72" i="10" a="1"/>
  <c r="AD72" i="10" s="1"/>
  <c r="AA68" i="10"/>
  <c r="Z69" i="10" a="1"/>
  <c r="Z69" i="10" s="1"/>
  <c r="S72" i="10"/>
  <c r="R73" i="10" a="1"/>
  <c r="R73" i="10" s="1"/>
  <c r="W68" i="10"/>
  <c r="V69" i="10" a="1"/>
  <c r="V69" i="10" s="1"/>
  <c r="O71" i="10" l="1" a="1"/>
  <c r="O71" i="10" s="1"/>
  <c r="AA69" i="10"/>
  <c r="Z70" i="10" a="1"/>
  <c r="Z70" i="10" s="1"/>
  <c r="W69" i="10"/>
  <c r="V70" i="10" a="1"/>
  <c r="V70" i="10" s="1"/>
  <c r="AE72" i="10"/>
  <c r="AD73" i="10" a="1"/>
  <c r="AD73" i="10" s="1"/>
  <c r="S73" i="10"/>
  <c r="R74" i="10" a="1"/>
  <c r="R74" i="10" s="1"/>
  <c r="P71" i="10" l="1"/>
  <c r="O72" i="10" a="1"/>
  <c r="O72" i="10" s="1"/>
  <c r="P72" i="10" s="1"/>
  <c r="S74" i="10"/>
  <c r="R75" i="10" a="1"/>
  <c r="R75" i="10" s="1"/>
  <c r="AA70" i="10"/>
  <c r="Z71" i="10" a="1"/>
  <c r="Z71" i="10" s="1"/>
  <c r="AE73" i="10"/>
  <c r="AD74" i="10" a="1"/>
  <c r="AD74" i="10" s="1"/>
  <c r="W70" i="10"/>
  <c r="V71" i="10" a="1"/>
  <c r="V71" i="10" s="1"/>
  <c r="O73" i="10" l="1" a="1"/>
  <c r="O73" i="10" s="1"/>
  <c r="AA71" i="10"/>
  <c r="Z72" i="10" a="1"/>
  <c r="Z72" i="10" s="1"/>
  <c r="W71" i="10"/>
  <c r="V72" i="10" a="1"/>
  <c r="V72" i="10" s="1"/>
  <c r="S75" i="10"/>
  <c r="R76" i="10" a="1"/>
  <c r="R76" i="10" s="1"/>
  <c r="AE74" i="10"/>
  <c r="AD75" i="10" a="1"/>
  <c r="AD75" i="10" s="1"/>
  <c r="P73" i="10" l="1"/>
  <c r="O74" i="10" a="1"/>
  <c r="O74" i="10" s="1"/>
  <c r="P74" i="10" s="1"/>
  <c r="S76" i="10"/>
  <c r="R77" i="10" a="1"/>
  <c r="R77" i="10" s="1"/>
  <c r="S77" i="10" s="1"/>
  <c r="S5" i="10" s="1"/>
  <c r="AE75" i="10"/>
  <c r="AD76" i="10" a="1"/>
  <c r="AD76" i="10" s="1"/>
  <c r="AA72" i="10"/>
  <c r="Z73" i="10" a="1"/>
  <c r="Z73" i="10" s="1"/>
  <c r="W72" i="10"/>
  <c r="V73" i="10" a="1"/>
  <c r="V73" i="10" s="1"/>
  <c r="O75" i="10" l="1" a="1"/>
  <c r="O75" i="10" s="1"/>
  <c r="W73" i="10"/>
  <c r="V74" i="10" a="1"/>
  <c r="V74" i="10" s="1"/>
  <c r="AA73" i="10"/>
  <c r="Z74" i="10" a="1"/>
  <c r="Z74" i="10" s="1"/>
  <c r="AE76" i="10"/>
  <c r="AD77" i="10" a="1"/>
  <c r="AD77" i="10" s="1"/>
  <c r="AE77" i="10" s="1"/>
  <c r="O76" i="10" l="1" a="1"/>
  <c r="O76" i="10" s="1"/>
  <c r="P76" i="10" s="1"/>
  <c r="P75" i="10"/>
  <c r="AA74" i="10"/>
  <c r="Z75" i="10" a="1"/>
  <c r="Z75" i="10" s="1"/>
  <c r="W74" i="10"/>
  <c r="V75" i="10" a="1"/>
  <c r="V75" i="10" s="1"/>
  <c r="O77" i="10" l="1" a="1"/>
  <c r="O77" i="10" s="1"/>
  <c r="P77" i="10" s="1"/>
  <c r="P5" i="10" s="1"/>
  <c r="W75" i="10"/>
  <c r="V76" i="10" a="1"/>
  <c r="V76" i="10" s="1"/>
  <c r="AA75" i="10"/>
  <c r="Z76" i="10" a="1"/>
  <c r="Z76" i="10" s="1"/>
  <c r="AA76" i="10" l="1"/>
  <c r="Z77" i="10" a="1"/>
  <c r="Z77" i="10" s="1"/>
  <c r="AA77" i="10" s="1"/>
  <c r="W76" i="10"/>
  <c r="V77" i="10" a="1"/>
  <c r="V77" i="10" s="1"/>
  <c r="W77" i="10" s="1"/>
  <c r="W5" i="10" s="1"/>
  <c r="M5" i="9" l="1"/>
  <c r="AC5" i="9" s="1"/>
  <c r="L5" i="9" l="1"/>
  <c r="AJ7" i="9"/>
  <c r="AL7" i="9" s="1"/>
  <c r="AJ14" i="9"/>
  <c r="AL14" i="9" s="1"/>
  <c r="AL101" i="9"/>
  <c r="AL103" i="9"/>
  <c r="AL100" i="9"/>
  <c r="AL111" i="9"/>
  <c r="AL113" i="9"/>
  <c r="AL104" i="9"/>
  <c r="AL108" i="9"/>
  <c r="AJ6" i="9"/>
  <c r="AL6" i="9" s="1"/>
  <c r="AJ18" i="9"/>
  <c r="AL18" i="9" s="1"/>
  <c r="AJ13" i="9"/>
  <c r="AL13" i="9" s="1"/>
  <c r="AJ9" i="9"/>
  <c r="AL9" i="9" s="1"/>
  <c r="AJ8" i="9"/>
  <c r="AL8" i="9" s="1"/>
  <c r="AJ16" i="9"/>
  <c r="AL16" i="9" s="1"/>
  <c r="AJ5" i="9"/>
  <c r="AL5" i="9" s="1"/>
  <c r="AD5" i="9"/>
  <c r="M6" i="9"/>
  <c r="L6" i="9" s="1"/>
  <c r="R6" i="9" s="1"/>
  <c r="N6" i="9" l="1"/>
  <c r="AC6" i="9"/>
  <c r="AD6" i="9" s="1"/>
  <c r="AJ17" i="9"/>
  <c r="AL17" i="9" s="1"/>
</calcChain>
</file>

<file path=xl/sharedStrings.xml><?xml version="1.0" encoding="utf-8"?>
<sst xmlns="http://schemas.openxmlformats.org/spreadsheetml/2006/main" count="2709" uniqueCount="206">
  <si>
    <t>Holidays</t>
  </si>
  <si>
    <t># days</t>
  </si>
  <si>
    <t>Plan</t>
  </si>
  <si>
    <t>Actual</t>
  </si>
  <si>
    <t>Data preparation</t>
  </si>
  <si>
    <t># days completed</t>
  </si>
  <si>
    <t>Start Plan date</t>
  </si>
  <si>
    <t>Start actual date</t>
  </si>
  <si>
    <t>Y- axis for Plan</t>
  </si>
  <si>
    <t>Current day</t>
  </si>
  <si>
    <t>Y-axis for Dependency</t>
  </si>
  <si>
    <t>Relative Dependency Y position</t>
  </si>
  <si>
    <t>Days between Start and Dependency End</t>
  </si>
  <si>
    <t>Dependency End Date</t>
  </si>
  <si>
    <t>Gantt Chart with Dependency</t>
  </si>
  <si>
    <t>Livrables</t>
  </si>
  <si>
    <t>Dépendence</t>
  </si>
  <si>
    <t>LISTE DES ATTENDUS - xxxx/xxxx/xxxx</t>
  </si>
  <si>
    <t>Sous_système</t>
  </si>
  <si>
    <t>Equipement</t>
  </si>
  <si>
    <t>1 -</t>
  </si>
  <si>
    <t>SS1</t>
  </si>
  <si>
    <t>EQuipt2</t>
  </si>
  <si>
    <t>2 -</t>
  </si>
  <si>
    <t>SS2</t>
  </si>
  <si>
    <t>EQuipt3</t>
  </si>
  <si>
    <t>3 -</t>
  </si>
  <si>
    <t>SS11</t>
  </si>
  <si>
    <t>EQuipt5</t>
  </si>
  <si>
    <t>4 -</t>
  </si>
  <si>
    <t>SS22</t>
  </si>
  <si>
    <t>EQuipt4</t>
  </si>
  <si>
    <t>5 -</t>
  </si>
  <si>
    <t>EQuipt1</t>
  </si>
  <si>
    <t>6 -</t>
  </si>
  <si>
    <t>7 -</t>
  </si>
  <si>
    <t>SS14</t>
  </si>
  <si>
    <t>8 -</t>
  </si>
  <si>
    <t>9 -</t>
  </si>
  <si>
    <t>10 -</t>
  </si>
  <si>
    <t>11 -</t>
  </si>
  <si>
    <t>12 -</t>
  </si>
  <si>
    <t>13 -</t>
  </si>
  <si>
    <t>14 -</t>
  </si>
  <si>
    <t>15 -</t>
  </si>
  <si>
    <t>16 -</t>
  </si>
  <si>
    <t>17 -</t>
  </si>
  <si>
    <t>Notes :</t>
  </si>
  <si>
    <t xml:space="preserve">TABLEAU HEURES REELLES - NOV/DEC 2020  </t>
  </si>
  <si>
    <t>Sous-système</t>
  </si>
  <si>
    <t>18 -</t>
  </si>
  <si>
    <t>19 -</t>
  </si>
  <si>
    <t>20 -</t>
  </si>
  <si>
    <t>21 -</t>
  </si>
  <si>
    <t>22 -</t>
  </si>
  <si>
    <t>23 -</t>
  </si>
  <si>
    <t>24 -</t>
  </si>
  <si>
    <t>25 -</t>
  </si>
  <si>
    <t>26 -</t>
  </si>
  <si>
    <t>27 -</t>
  </si>
  <si>
    <t>28 -</t>
  </si>
  <si>
    <t>29 -</t>
  </si>
  <si>
    <t>30 -</t>
  </si>
  <si>
    <t>31 -</t>
  </si>
  <si>
    <t>32 -</t>
  </si>
  <si>
    <t>33 -</t>
  </si>
  <si>
    <t>34 -</t>
  </si>
  <si>
    <t>Période</t>
  </si>
  <si>
    <t>PRIORITE</t>
  </si>
  <si>
    <t>HAUTE</t>
  </si>
  <si>
    <t>MOYENNE</t>
  </si>
  <si>
    <t>BASSE</t>
  </si>
  <si>
    <t xml:space="preserve"> </t>
  </si>
  <si>
    <t>DEBUT prévis.</t>
  </si>
  <si>
    <t>Durée</t>
  </si>
  <si>
    <t>FIN prévis.</t>
  </si>
  <si>
    <t>DEBUT réel</t>
  </si>
  <si>
    <t>Durée réelle</t>
  </si>
  <si>
    <t>Fin dynamique</t>
  </si>
  <si>
    <t>% AVANCT</t>
  </si>
  <si>
    <t>FIN Réelle</t>
  </si>
  <si>
    <t>XXXXXXXXX</t>
  </si>
  <si>
    <t>Livrable</t>
  </si>
  <si>
    <t>S44</t>
  </si>
  <si>
    <t>S45</t>
  </si>
  <si>
    <t>S46</t>
  </si>
  <si>
    <t>S47</t>
  </si>
  <si>
    <t>S48</t>
  </si>
  <si>
    <t>S49</t>
  </si>
  <si>
    <t>S50</t>
  </si>
  <si>
    <t>#</t>
  </si>
  <si>
    <t>TOTAL HEURES / Sous-systèmes</t>
  </si>
  <si>
    <t>TOTAL HEURES REELLES / LIVRABLES</t>
  </si>
  <si>
    <t>TOTAL HEURES REELLES /SEMAINE</t>
  </si>
  <si>
    <t>Avancement / LIVRABLES</t>
  </si>
  <si>
    <t>&lt;Avancement&gt; /SS-système</t>
  </si>
  <si>
    <t>Année</t>
  </si>
  <si>
    <t>N° Semaine</t>
  </si>
  <si>
    <t>Personnel</t>
  </si>
  <si>
    <t>Nom</t>
  </si>
  <si>
    <t>travail réalisé</t>
  </si>
  <si>
    <t>Avanct%</t>
  </si>
  <si>
    <t>Nbheures</t>
  </si>
  <si>
    <t>C</t>
  </si>
  <si>
    <t>sous-systèmes</t>
  </si>
  <si>
    <t>Total heures</t>
  </si>
  <si>
    <t>Avancement</t>
  </si>
  <si>
    <t>1.1</t>
  </si>
  <si>
    <t>_2020</t>
  </si>
  <si>
    <t>EXTERIEUR</t>
  </si>
  <si>
    <t>Pers5</t>
  </si>
  <si>
    <t>docq</t>
  </si>
  <si>
    <t>lml</t>
  </si>
  <si>
    <t>1.6</t>
  </si>
  <si>
    <t>1.2</t>
  </si>
  <si>
    <t>Pers3</t>
  </si>
  <si>
    <t>doco</t>
  </si>
  <si>
    <t>ghjgjg</t>
  </si>
  <si>
    <t>1.7</t>
  </si>
  <si>
    <t>1.3</t>
  </si>
  <si>
    <t>INTERIEUR</t>
  </si>
  <si>
    <t>docu</t>
  </si>
  <si>
    <t>hjhkh</t>
  </si>
  <si>
    <t>1.8</t>
  </si>
  <si>
    <t>1.4</t>
  </si>
  <si>
    <t>Pers7</t>
  </si>
  <si>
    <t>docy</t>
  </si>
  <si>
    <t>1.9</t>
  </si>
  <si>
    <t>livrables</t>
  </si>
  <si>
    <t>1.5</t>
  </si>
  <si>
    <t>docw</t>
  </si>
  <si>
    <t>1.10</t>
  </si>
  <si>
    <t>1.11</t>
  </si>
  <si>
    <t>Pers6</t>
  </si>
  <si>
    <t>1.12</t>
  </si>
  <si>
    <t>1.13</t>
  </si>
  <si>
    <t>1.14</t>
  </si>
  <si>
    <t>1.15</t>
  </si>
  <si>
    <t>S52</t>
  </si>
  <si>
    <t>1.16</t>
  </si>
  <si>
    <t>1.17</t>
  </si>
  <si>
    <t>1.18</t>
  </si>
  <si>
    <t>aaa</t>
  </si>
  <si>
    <t>1.19</t>
  </si>
  <si>
    <t>1.20</t>
  </si>
  <si>
    <t>1.21</t>
  </si>
  <si>
    <t>1.22</t>
  </si>
  <si>
    <t>1.23</t>
  </si>
  <si>
    <t>1.24</t>
  </si>
  <si>
    <t>1.25</t>
  </si>
  <si>
    <t>1.26</t>
  </si>
  <si>
    <t>_2021</t>
  </si>
  <si>
    <t>S1</t>
  </si>
  <si>
    <t>1.27</t>
  </si>
  <si>
    <t>S2</t>
  </si>
  <si>
    <t>1.28</t>
  </si>
  <si>
    <t>1.29</t>
  </si>
  <si>
    <t>1.30</t>
  </si>
  <si>
    <t>tttt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</si>
  <si>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</si>
  <si>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</si>
  <si>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</si>
  <si>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</si>
  <si>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</si>
  <si>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</si>
  <si>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</si>
  <si>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</si>
  <si>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</si>
  <si>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</si>
  <si>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</si>
  <si>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</si>
  <si>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</si>
  <si>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</si>
  <si>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</si>
  <si>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</si>
  <si>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</si>
  <si>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</si>
  <si>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</si>
  <si>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</si>
  <si>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</si>
  <si>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</si>
  <si>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</si>
  <si>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</si>
  <si>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</si>
  <si>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</si>
  <si>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</si>
  <si>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</si>
  <si>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</si>
  <si>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</si>
  <si>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</si>
  <si>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</si>
  <si>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SS33</t>
  </si>
  <si>
    <t>1.63</t>
  </si>
  <si>
    <t>1.64</t>
  </si>
  <si>
    <t>1.65</t>
  </si>
  <si>
    <t>1.66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</si>
  <si>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</si>
  <si>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</si>
  <si>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</si>
  <si>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</si>
  <si>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</si>
  <si>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</si>
  <si>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</si>
  <si>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</si>
  <si>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</si>
  <si>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reste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</si>
</sst>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Schriftart für Textkörper"/>
      <family val="2"/>
    </font>
    <font>
      <b/>
      <sz val="9"/>
      <color theme="0"/>
      <name val="Calibri"/>
      <family val="2"/>
      <scheme val="minor"/>
    </font>
    <font>
      <b/>
      <sz val="20"/>
      <color theme="4" tint="-0.249977111117893"/>
      <name val="Calibri Light"/>
      <family val="2"/>
      <scheme val="major"/>
    </font>
    <font>
      <u/>
      <sz val="14"/>
      <color theme="1"/>
      <name val="Calibri"/>
      <family val="2"/>
      <scheme val="minor"/>
    </font>
    <font>
      <b/>
      <sz val="16"/>
      <color theme="4" tint="-0.249977111117893"/>
      <name val="Calibri Light"/>
      <family val="2"/>
      <scheme val="major"/>
    </font>
    <font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sz val="8"/>
      <color rgb="FF4F595F"/>
      <name val="Courier New"/>
      <family val="3"/>
    </font>
    <font>
      <sz val="10"/>
      <color rgb="FF000000"/>
      <name val="Arial"/>
      <family val="2"/>
    </font>
    <font>
      <b/>
      <sz val="18"/>
      <color theme="4" tint="-0.249977111117893"/>
      <name val="Calibri Light"/>
      <family val="2"/>
      <scheme val="major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theme="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 tint="-4.9989318521683403E-2"/>
      </right>
      <top/>
      <bottom style="medium">
        <color theme="0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medium">
        <color theme="0" tint="-4.9989318521683403E-2"/>
      </bottom>
      <diagonal/>
    </border>
    <border>
      <left style="double">
        <color theme="0"/>
      </left>
      <right/>
      <top/>
      <bottom style="thin">
        <color indexed="64"/>
      </bottom>
      <diagonal/>
    </border>
    <border diagonalDown="1">
      <left/>
      <right style="double">
        <color theme="0"/>
      </right>
      <top/>
      <bottom style="thin">
        <color indexed="64"/>
      </bottom>
      <diagonal style="thick">
        <color theme="0"/>
      </diagonal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/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 tint="-4.9989318521683403E-2"/>
      </top>
      <bottom/>
      <diagonal/>
    </border>
    <border>
      <left style="thin">
        <color rgb="FFBFBFBF"/>
      </left>
      <right style="thin">
        <color indexed="64"/>
      </right>
      <top/>
      <bottom style="thin">
        <color rgb="FF95B3D7"/>
      </bottom>
      <diagonal/>
    </border>
    <border>
      <left style="thin">
        <color rgb="FFBFBFBF"/>
      </left>
      <right style="thin">
        <color indexed="64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0" tint="-0.24994659260841701"/>
      </left>
      <right style="thin">
        <color indexed="64"/>
      </right>
      <top style="thin">
        <color theme="4" tint="0.39994506668294322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/>
      <diagonal/>
    </border>
    <border>
      <left style="medium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thin">
        <color indexed="64"/>
      </top>
      <bottom style="medium">
        <color theme="0" tint="-4.9989318521683403E-2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4506668294322"/>
      </bottom>
      <diagonal/>
    </border>
    <border>
      <left/>
      <right style="medium">
        <color theme="0" tint="-4.9989318521683403E-2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indexed="64"/>
      </left>
      <right/>
      <top style="medium">
        <color theme="0" tint="-4.9989318521683403E-2"/>
      </top>
      <bottom style="thin">
        <color indexed="64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 style="thin">
        <color indexed="64"/>
      </bottom>
      <diagonal/>
    </border>
    <border>
      <left/>
      <right/>
      <top style="medium">
        <color theme="0" tint="-4.9989318521683403E-2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4" tint="0.39994506668294322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4506668294322"/>
      </top>
      <bottom style="thin">
        <color indexed="64"/>
      </bottom>
      <diagonal/>
    </border>
    <border>
      <left/>
      <right style="medium">
        <color theme="0" tint="-4.9989318521683403E-2"/>
      </right>
      <top/>
      <bottom style="thin">
        <color indexed="64"/>
      </bottom>
      <diagonal/>
    </border>
    <border>
      <left style="thin">
        <color rgb="FFBFBFBF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84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1" xfId="0" applyBorder="1" applyAlignment="1">
      <alignment horizontal="centerContinuous"/>
    </xf>
    <xf numFmtId="0" fontId="0" fillId="0" borderId="1" xfId="0" applyBorder="1"/>
    <xf numFmtId="0" fontId="0" fillId="3" borderId="1" xfId="0" applyFill="1" applyBorder="1"/>
    <xf numFmtId="0" fontId="0" fillId="0" borderId="6" xfId="0" applyBorder="1"/>
    <xf numFmtId="0" fontId="0" fillId="0" borderId="7" xfId="0" applyBorder="1" applyAlignment="1">
      <alignment horizontal="centerContinuous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5" fillId="0" borderId="1" xfId="0" applyFont="1" applyBorder="1"/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 wrapText="1"/>
    </xf>
    <xf numFmtId="0" fontId="0" fillId="4" borderId="5" xfId="0" applyFill="1" applyBorder="1"/>
    <xf numFmtId="0" fontId="0" fillId="0" borderId="0" xfId="0" applyBorder="1"/>
    <xf numFmtId="0" fontId="7" fillId="5" borderId="9" xfId="4" applyFont="1" applyFill="1" applyBorder="1" applyAlignment="1">
      <alignment horizontal="left" vertical="center" indent="1"/>
    </xf>
    <xf numFmtId="0" fontId="3" fillId="0" borderId="11" xfId="4" applyBorder="1"/>
    <xf numFmtId="0" fontId="8" fillId="0" borderId="8" xfId="4" applyFont="1" applyBorder="1" applyAlignment="1">
      <alignment horizontal="left"/>
    </xf>
    <xf numFmtId="0" fontId="3" fillId="0" borderId="13" xfId="4" applyBorder="1"/>
    <xf numFmtId="0" fontId="3" fillId="0" borderId="0" xfId="4"/>
    <xf numFmtId="0" fontId="7" fillId="5" borderId="14" xfId="4" applyFont="1" applyFill="1" applyBorder="1" applyAlignment="1">
      <alignment horizontal="left" vertical="center" indent="1"/>
    </xf>
    <xf numFmtId="0" fontId="3" fillId="0" borderId="13" xfId="4" applyBorder="1" applyAlignment="1">
      <alignment vertical="center"/>
    </xf>
    <xf numFmtId="0" fontId="1" fillId="0" borderId="16" xfId="4" applyFont="1" applyBorder="1" applyAlignment="1">
      <alignment horizontal="left" vertical="center" wrapText="1" indent="1"/>
    </xf>
    <xf numFmtId="0" fontId="1" fillId="0" borderId="17" xfId="4" applyFont="1" applyBorder="1" applyAlignment="1">
      <alignment horizontal="left" vertical="center" wrapText="1" indent="1"/>
    </xf>
    <xf numFmtId="0" fontId="1" fillId="0" borderId="18" xfId="4" applyFont="1" applyBorder="1" applyAlignment="1">
      <alignment horizontal="left" vertical="center" wrapText="1" indent="1"/>
    </xf>
    <xf numFmtId="0" fontId="1" fillId="0" borderId="19" xfId="4" applyFont="1" applyBorder="1" applyAlignment="1">
      <alignment horizontal="left" vertical="center" wrapText="1" indent="1"/>
    </xf>
    <xf numFmtId="0" fontId="1" fillId="0" borderId="20" xfId="4" applyFont="1" applyBorder="1" applyAlignment="1">
      <alignment horizontal="left" vertical="center" wrapText="1" indent="1"/>
    </xf>
    <xf numFmtId="0" fontId="1" fillId="0" borderId="21" xfId="4" applyFont="1" applyBorder="1" applyAlignment="1">
      <alignment horizontal="left" vertical="center" wrapText="1" indent="1"/>
    </xf>
    <xf numFmtId="0" fontId="3" fillId="6" borderId="14" xfId="4" applyFill="1" applyBorder="1" applyAlignment="1">
      <alignment horizontal="left" vertical="center" wrapText="1" indent="1"/>
    </xf>
    <xf numFmtId="0" fontId="3" fillId="6" borderId="15" xfId="4" applyFill="1" applyBorder="1" applyAlignment="1">
      <alignment horizontal="left" vertical="center" wrapText="1" indent="1"/>
    </xf>
    <xf numFmtId="0" fontId="9" fillId="0" borderId="11" xfId="4" applyFont="1" applyBorder="1"/>
    <xf numFmtId="0" fontId="9" fillId="0" borderId="8" xfId="4" applyFont="1" applyBorder="1"/>
    <xf numFmtId="0" fontId="3" fillId="0" borderId="22" xfId="4" applyBorder="1"/>
    <xf numFmtId="0" fontId="3" fillId="0" borderId="1" xfId="4" applyBorder="1"/>
    <xf numFmtId="0" fontId="12" fillId="5" borderId="14" xfId="4" applyFont="1" applyFill="1" applyBorder="1" applyAlignment="1">
      <alignment horizontal="left" vertical="center" indent="1"/>
    </xf>
    <xf numFmtId="0" fontId="1" fillId="0" borderId="0" xfId="4" applyFont="1" applyAlignment="1">
      <alignment horizontal="right" vertical="center" indent="1"/>
    </xf>
    <xf numFmtId="0" fontId="3" fillId="6" borderId="27" xfId="4" applyFill="1" applyBorder="1" applyAlignment="1">
      <alignment horizontal="left" vertical="center" indent="1"/>
    </xf>
    <xf numFmtId="0" fontId="3" fillId="0" borderId="8" xfId="4" applyBorder="1"/>
    <xf numFmtId="0" fontId="12" fillId="5" borderId="9" xfId="4" applyFont="1" applyFill="1" applyBorder="1" applyAlignment="1">
      <alignment vertical="center"/>
    </xf>
    <xf numFmtId="0" fontId="7" fillId="7" borderId="23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4" borderId="28" xfId="0" applyFill="1" applyBorder="1"/>
    <xf numFmtId="0" fontId="3" fillId="6" borderId="9" xfId="4" applyFill="1" applyBorder="1" applyAlignment="1">
      <alignment horizontal="left" vertical="center" wrapText="1" indent="1"/>
    </xf>
    <xf numFmtId="0" fontId="3" fillId="6" borderId="23" xfId="4" applyFill="1" applyBorder="1" applyAlignment="1">
      <alignment horizontal="left" vertical="center" wrapText="1" indent="1"/>
    </xf>
    <xf numFmtId="9" fontId="13" fillId="0" borderId="29" xfId="5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3" fillId="0" borderId="0" xfId="4" applyNumberFormat="1"/>
    <xf numFmtId="14" fontId="0" fillId="3" borderId="0" xfId="0" applyNumberFormat="1" applyFill="1" applyBorder="1" applyAlignment="1">
      <alignment horizontal="center" vertical="center"/>
    </xf>
    <xf numFmtId="0" fontId="3" fillId="0" borderId="0" xfId="4" applyBorder="1"/>
    <xf numFmtId="0" fontId="1" fillId="0" borderId="0" xfId="4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13" fillId="0" borderId="30" xfId="5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2" fillId="8" borderId="9" xfId="4" applyFont="1" applyFill="1" applyBorder="1" applyAlignment="1">
      <alignment horizontal="center" vertical="center" wrapText="1"/>
    </xf>
    <xf numFmtId="0" fontId="3" fillId="0" borderId="24" xfId="4" applyBorder="1" applyAlignment="1">
      <alignment horizontal="center" vertical="center"/>
    </xf>
    <xf numFmtId="0" fontId="15" fillId="0" borderId="24" xfId="4" applyFont="1" applyBorder="1" applyAlignment="1">
      <alignment horizontal="center" vertical="center"/>
    </xf>
    <xf numFmtId="0" fontId="15" fillId="0" borderId="34" xfId="4" applyFont="1" applyBorder="1" applyAlignment="1">
      <alignment horizontal="center" vertical="center"/>
    </xf>
    <xf numFmtId="0" fontId="3" fillId="0" borderId="25" xfId="4" applyBorder="1" applyAlignment="1">
      <alignment horizontal="center" vertical="center"/>
    </xf>
    <xf numFmtId="0" fontId="15" fillId="0" borderId="25" xfId="4" applyFont="1" applyBorder="1" applyAlignment="1">
      <alignment horizontal="center" vertical="center"/>
    </xf>
    <xf numFmtId="0" fontId="15" fillId="0" borderId="35" xfId="4" applyFont="1" applyBorder="1" applyAlignment="1">
      <alignment horizontal="center" vertical="center"/>
    </xf>
    <xf numFmtId="0" fontId="3" fillId="0" borderId="26" xfId="4" applyBorder="1" applyAlignment="1">
      <alignment horizontal="center" vertical="center"/>
    </xf>
    <xf numFmtId="0" fontId="15" fillId="0" borderId="26" xfId="4" applyFont="1" applyBorder="1" applyAlignment="1">
      <alignment horizontal="center" vertical="center"/>
    </xf>
    <xf numFmtId="0" fontId="15" fillId="0" borderId="36" xfId="4" applyFont="1" applyBorder="1" applyAlignment="1">
      <alignment horizontal="center" vertical="center"/>
    </xf>
    <xf numFmtId="14" fontId="3" fillId="6" borderId="27" xfId="4" applyNumberFormat="1" applyFill="1" applyBorder="1" applyAlignment="1">
      <alignment horizontal="center" vertical="center"/>
    </xf>
    <xf numFmtId="14" fontId="15" fillId="6" borderId="27" xfId="4" applyNumberFormat="1" applyFont="1" applyFill="1" applyBorder="1" applyAlignment="1">
      <alignment horizontal="center" vertical="center"/>
    </xf>
    <xf numFmtId="14" fontId="15" fillId="6" borderId="37" xfId="4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4" borderId="0" xfId="0" applyFill="1" applyBorder="1"/>
    <xf numFmtId="0" fontId="10" fillId="0" borderId="0" xfId="4" applyFont="1" applyBorder="1" applyAlignment="1">
      <alignment horizontal="left"/>
    </xf>
    <xf numFmtId="0" fontId="3" fillId="0" borderId="0" xfId="4" applyBorder="1" applyAlignment="1">
      <alignment horizontal="center" vertical="center"/>
    </xf>
    <xf numFmtId="0" fontId="11" fillId="0" borderId="0" xfId="4" applyFont="1" applyBorder="1"/>
    <xf numFmtId="0" fontId="0" fillId="0" borderId="32" xfId="0" applyBorder="1"/>
    <xf numFmtId="0" fontId="15" fillId="0" borderId="0" xfId="6" applyFont="1" applyProtection="1">
      <protection hidden="1"/>
    </xf>
    <xf numFmtId="0" fontId="15" fillId="0" borderId="0" xfId="6" applyFont="1" applyAlignment="1" applyProtection="1">
      <alignment horizontal="center" vertical="center"/>
      <protection hidden="1"/>
    </xf>
    <xf numFmtId="0" fontId="15" fillId="0" borderId="0" xfId="6" applyFont="1" applyAlignment="1" applyProtection="1">
      <alignment horizontal="left" vertical="center"/>
      <protection hidden="1"/>
    </xf>
    <xf numFmtId="14" fontId="18" fillId="0" borderId="0" xfId="6" applyNumberFormat="1" applyFont="1" applyAlignment="1" applyProtection="1">
      <alignment horizontal="left" vertical="center" indent="1"/>
      <protection hidden="1"/>
    </xf>
    <xf numFmtId="0" fontId="15" fillId="0" borderId="0" xfId="6" applyFont="1" applyAlignment="1" applyProtection="1">
      <alignment horizontal="right" vertical="center" indent="1"/>
      <protection hidden="1"/>
    </xf>
    <xf numFmtId="0" fontId="18" fillId="0" borderId="38" xfId="6" applyFont="1" applyBorder="1" applyAlignment="1" applyProtection="1">
      <alignment horizontal="left" vertical="center" indent="1"/>
      <protection hidden="1"/>
    </xf>
    <xf numFmtId="0" fontId="15" fillId="0" borderId="38" xfId="6" applyFont="1" applyBorder="1" applyAlignment="1" applyProtection="1">
      <alignment horizontal="right" vertical="center" indent="1"/>
      <protection hidden="1"/>
    </xf>
    <xf numFmtId="0" fontId="15" fillId="0" borderId="38" xfId="6" applyFont="1" applyBorder="1" applyAlignment="1" applyProtection="1">
      <alignment horizontal="center" vertical="center"/>
      <protection hidden="1"/>
    </xf>
    <xf numFmtId="0" fontId="15" fillId="0" borderId="38" xfId="6" applyFont="1" applyBorder="1" applyProtection="1">
      <protection hidden="1"/>
    </xf>
    <xf numFmtId="0" fontId="19" fillId="0" borderId="39" xfId="6" applyFont="1" applyBorder="1" applyAlignment="1" applyProtection="1">
      <alignment horizontal="right" vertical="center" wrapText="1"/>
      <protection hidden="1"/>
    </xf>
    <xf numFmtId="0" fontId="19" fillId="0" borderId="39" xfId="6" applyFont="1" applyBorder="1" applyAlignment="1" applyProtection="1">
      <alignment horizontal="left" vertical="center" wrapText="1" indent="1"/>
      <protection hidden="1"/>
    </xf>
    <xf numFmtId="0" fontId="19" fillId="0" borderId="39" xfId="6" applyFont="1" applyBorder="1" applyAlignment="1" applyProtection="1">
      <alignment horizontal="center" vertical="center" wrapText="1"/>
      <protection hidden="1"/>
    </xf>
    <xf numFmtId="0" fontId="19" fillId="0" borderId="39" xfId="6" applyFont="1" applyBorder="1" applyAlignment="1" applyProtection="1">
      <alignment horizontal="left" vertical="center" wrapText="1"/>
      <protection hidden="1"/>
    </xf>
    <xf numFmtId="0" fontId="20" fillId="0" borderId="39" xfId="6" applyFont="1" applyBorder="1" applyAlignment="1" applyProtection="1">
      <alignment horizontal="center" vertical="center" wrapText="1"/>
      <protection hidden="1"/>
    </xf>
    <xf numFmtId="0" fontId="20" fillId="9" borderId="39" xfId="6" applyFont="1" applyFill="1" applyBorder="1" applyAlignment="1" applyProtection="1">
      <alignment horizontal="center" vertical="center" wrapText="1"/>
      <protection hidden="1"/>
    </xf>
    <xf numFmtId="0" fontId="19" fillId="9" borderId="39" xfId="6" applyFont="1" applyFill="1" applyBorder="1" applyAlignment="1" applyProtection="1">
      <alignment horizontal="right" vertical="center" wrapText="1"/>
      <protection hidden="1"/>
    </xf>
    <xf numFmtId="0" fontId="19" fillId="0" borderId="0" xfId="6" applyFont="1" applyAlignment="1" applyProtection="1">
      <alignment horizontal="right" vertical="center" wrapText="1"/>
      <protection hidden="1"/>
    </xf>
    <xf numFmtId="49" fontId="19" fillId="10" borderId="40" xfId="6" applyNumberFormat="1" applyFont="1" applyFill="1" applyBorder="1" applyAlignment="1" applyProtection="1">
      <alignment horizontal="right" vertical="top"/>
      <protection locked="0" hidden="1"/>
    </xf>
    <xf numFmtId="49" fontId="19" fillId="10" borderId="41" xfId="6" applyNumberFormat="1" applyFont="1" applyFill="1" applyBorder="1" applyAlignment="1" applyProtection="1">
      <alignment horizontal="center" vertical="top"/>
      <protection locked="0" hidden="1"/>
    </xf>
    <xf numFmtId="0" fontId="19" fillId="10" borderId="42" xfId="6" applyFont="1" applyFill="1" applyBorder="1" applyAlignment="1" applyProtection="1">
      <alignment horizontal="left" vertical="top" wrapText="1" indent="1"/>
      <protection locked="0" hidden="1"/>
    </xf>
    <xf numFmtId="0" fontId="19" fillId="10" borderId="41" xfId="6" applyFont="1" applyFill="1" applyBorder="1" applyAlignment="1" applyProtection="1">
      <alignment horizontal="left" vertical="top" wrapText="1" indent="1"/>
      <protection locked="0" hidden="1"/>
    </xf>
    <xf numFmtId="22" fontId="19" fillId="10" borderId="43" xfId="6" applyNumberFormat="1" applyFont="1" applyFill="1" applyBorder="1" applyAlignment="1" applyProtection="1">
      <alignment horizontal="center" vertical="center" wrapText="1"/>
      <protection locked="0" hidden="1"/>
    </xf>
    <xf numFmtId="49" fontId="19" fillId="10" borderId="44" xfId="6" applyNumberFormat="1" applyFont="1" applyFill="1" applyBorder="1" applyAlignment="1" applyProtection="1">
      <alignment horizontal="center" vertical="top"/>
      <protection locked="0" hidden="1"/>
    </xf>
    <xf numFmtId="22" fontId="19" fillId="10" borderId="43" xfId="6" applyNumberFormat="1" applyFont="1" applyFill="1" applyBorder="1" applyAlignment="1" applyProtection="1">
      <alignment horizontal="center" vertical="top" wrapText="1"/>
      <protection locked="0" hidden="1"/>
    </xf>
    <xf numFmtId="49" fontId="19" fillId="10" borderId="45" xfId="6" applyNumberFormat="1" applyFont="1" applyFill="1" applyBorder="1" applyAlignment="1" applyProtection="1">
      <alignment horizontal="left" vertical="center"/>
      <protection locked="0" hidden="1"/>
    </xf>
    <xf numFmtId="49" fontId="19" fillId="0" borderId="0" xfId="6" applyNumberFormat="1" applyFont="1" applyAlignment="1" applyProtection="1">
      <alignment horizontal="center" vertical="top"/>
      <protection locked="0" hidden="1"/>
    </xf>
    <xf numFmtId="0" fontId="15" fillId="0" borderId="0" xfId="6" quotePrefix="1" applyFont="1" applyProtection="1">
      <protection hidden="1"/>
    </xf>
    <xf numFmtId="49" fontId="15" fillId="0" borderId="46" xfId="6" applyNumberFormat="1" applyFont="1" applyBorder="1" applyAlignment="1" applyProtection="1">
      <alignment horizontal="right" vertical="top"/>
      <protection locked="0" hidden="1"/>
    </xf>
    <xf numFmtId="49" fontId="15" fillId="0" borderId="47" xfId="6" applyNumberFormat="1" applyFont="1" applyBorder="1" applyAlignment="1" applyProtection="1">
      <alignment horizontal="right" vertical="top"/>
      <protection locked="0" hidden="1"/>
    </xf>
    <xf numFmtId="9" fontId="15" fillId="6" borderId="47" xfId="7" applyFont="1" applyFill="1" applyBorder="1" applyAlignment="1" applyProtection="1">
      <alignment horizontal="right" vertical="top"/>
      <protection locked="0" hidden="1"/>
    </xf>
    <xf numFmtId="0" fontId="15" fillId="6" borderId="47" xfId="6" applyFont="1" applyFill="1" applyBorder="1" applyAlignment="1" applyProtection="1">
      <alignment horizontal="right" vertical="top"/>
      <protection locked="0" hidden="1"/>
    </xf>
    <xf numFmtId="22" fontId="15" fillId="0" borderId="48" xfId="6" applyNumberFormat="1" applyFont="1" applyBorder="1" applyAlignment="1" applyProtection="1">
      <alignment horizontal="center" vertical="center" wrapText="1"/>
      <protection locked="0" hidden="1"/>
    </xf>
    <xf numFmtId="49" fontId="15" fillId="0" borderId="49" xfId="6" applyNumberFormat="1" applyFont="1" applyBorder="1" applyAlignment="1" applyProtection="1">
      <alignment horizontal="left" vertical="top"/>
      <protection locked="0" hidden="1"/>
    </xf>
    <xf numFmtId="0" fontId="15" fillId="0" borderId="0" xfId="6" applyFont="1" applyAlignment="1" applyProtection="1">
      <alignment horizontal="left"/>
      <protection hidden="1"/>
    </xf>
    <xf numFmtId="0" fontId="15" fillId="0" borderId="49" xfId="6" applyFont="1" applyBorder="1" applyAlignment="1" applyProtection="1">
      <alignment horizontal="center" vertical="top"/>
      <protection locked="0" hidden="1"/>
    </xf>
    <xf numFmtId="49" fontId="15" fillId="0" borderId="49" xfId="6" applyNumberFormat="1" applyFont="1" applyBorder="1" applyAlignment="1" applyProtection="1">
      <alignment horizontal="center" vertical="top"/>
      <protection locked="0" hidden="1"/>
    </xf>
    <xf numFmtId="9" fontId="15" fillId="0" borderId="49" xfId="7" applyFont="1" applyFill="1" applyBorder="1" applyAlignment="1" applyProtection="1">
      <alignment horizontal="center" vertical="top"/>
      <protection locked="0" hidden="1"/>
    </xf>
    <xf numFmtId="9" fontId="15" fillId="0" borderId="0" xfId="7" applyFont="1" applyFill="1" applyBorder="1" applyAlignment="1" applyProtection="1">
      <alignment horizontal="center" vertical="top"/>
      <protection locked="0" hidden="1"/>
    </xf>
    <xf numFmtId="49" fontId="15" fillId="0" borderId="49" xfId="6" applyNumberFormat="1" applyFont="1" applyBorder="1" applyAlignment="1" applyProtection="1">
      <alignment horizontal="right" vertical="top"/>
      <protection locked="0" hidden="1"/>
    </xf>
    <xf numFmtId="22" fontId="15" fillId="0" borderId="50" xfId="6" applyNumberFormat="1" applyFont="1" applyBorder="1" applyAlignment="1" applyProtection="1">
      <alignment horizontal="center" vertical="center" wrapText="1"/>
      <protection locked="0" hidden="1"/>
    </xf>
    <xf numFmtId="0" fontId="21" fillId="0" borderId="0" xfId="6" applyFont="1"/>
    <xf numFmtId="9" fontId="15" fillId="0" borderId="0" xfId="7" applyFont="1" applyFill="1" applyAlignment="1" applyProtection="1">
      <alignment horizontal="center" vertical="center"/>
      <protection hidden="1"/>
    </xf>
    <xf numFmtId="22" fontId="15" fillId="0" borderId="51" xfId="6" applyNumberFormat="1" applyFont="1" applyBorder="1" applyAlignment="1" applyProtection="1">
      <alignment horizontal="center" vertical="center" wrapText="1"/>
      <protection locked="0" hidden="1"/>
    </xf>
    <xf numFmtId="0" fontId="17" fillId="0" borderId="0" xfId="6"/>
    <xf numFmtId="0" fontId="15" fillId="0" borderId="0" xfId="6" applyFont="1" applyAlignment="1" applyProtection="1">
      <alignment horizontal="center"/>
      <protection hidden="1"/>
    </xf>
    <xf numFmtId="0" fontId="17" fillId="0" borderId="0" xfId="6" applyAlignment="1">
      <alignment horizontal="center"/>
    </xf>
    <xf numFmtId="0" fontId="17" fillId="0" borderId="0" xfId="6" applyAlignment="1">
      <alignment horizontal="center" vertical="center"/>
    </xf>
    <xf numFmtId="0" fontId="3" fillId="0" borderId="24" xfId="4" applyBorder="1" applyAlignment="1">
      <alignment vertical="center"/>
    </xf>
    <xf numFmtId="0" fontId="3" fillId="0" borderId="33" xfId="4" applyBorder="1" applyAlignment="1">
      <alignment vertical="center"/>
    </xf>
    <xf numFmtId="0" fontId="23" fillId="0" borderId="0" xfId="4" applyFont="1" applyBorder="1" applyAlignment="1">
      <alignment horizontal="left"/>
    </xf>
    <xf numFmtId="0" fontId="7" fillId="5" borderId="11" xfId="4" applyFont="1" applyFill="1" applyBorder="1" applyAlignment="1">
      <alignment horizontal="left" vertical="center" indent="1"/>
    </xf>
    <xf numFmtId="0" fontId="7" fillId="5" borderId="8" xfId="4" applyFont="1" applyFill="1" applyBorder="1" applyAlignment="1">
      <alignment horizontal="left" vertical="center" indent="1"/>
    </xf>
    <xf numFmtId="0" fontId="7" fillId="7" borderId="8" xfId="4" applyFont="1" applyFill="1" applyBorder="1" applyAlignment="1">
      <alignment horizontal="center" vertical="center" wrapText="1"/>
    </xf>
    <xf numFmtId="0" fontId="7" fillId="5" borderId="8" xfId="4" applyFont="1" applyFill="1" applyBorder="1" applyAlignment="1">
      <alignment horizontal="center" vertical="center" wrapText="1"/>
    </xf>
    <xf numFmtId="0" fontId="7" fillId="7" borderId="10" xfId="4" applyFont="1" applyFill="1" applyBorder="1" applyAlignment="1">
      <alignment horizontal="center" vertical="center" wrapText="1"/>
    </xf>
    <xf numFmtId="0" fontId="3" fillId="6" borderId="22" xfId="4" applyFill="1" applyBorder="1" applyAlignment="1">
      <alignment horizontal="left" vertical="center" wrapText="1" indent="1"/>
    </xf>
    <xf numFmtId="0" fontId="3" fillId="6" borderId="1" xfId="4" applyFill="1" applyBorder="1" applyAlignment="1">
      <alignment horizontal="left" vertical="center" wrapText="1" indent="1"/>
    </xf>
    <xf numFmtId="0" fontId="3" fillId="6" borderId="32" xfId="4" applyFill="1" applyBorder="1" applyAlignment="1">
      <alignment horizontal="left" vertical="center" wrapText="1" indent="1"/>
    </xf>
    <xf numFmtId="0" fontId="0" fillId="0" borderId="52" xfId="0" applyBorder="1"/>
    <xf numFmtId="0" fontId="0" fillId="0" borderId="53" xfId="0" applyBorder="1"/>
    <xf numFmtId="0" fontId="0" fillId="4" borderId="8" xfId="0" applyFill="1" applyBorder="1"/>
    <xf numFmtId="14" fontId="0" fillId="3" borderId="56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4" borderId="60" xfId="0" applyFill="1" applyBorder="1"/>
    <xf numFmtId="14" fontId="0" fillId="3" borderId="63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12" fillId="5" borderId="9" xfId="4" applyFont="1" applyFill="1" applyBorder="1" applyAlignment="1">
      <alignment horizontal="left" vertical="center" indent="1"/>
    </xf>
    <xf numFmtId="0" fontId="12" fillId="8" borderId="23" xfId="4" applyFont="1" applyFill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25" xfId="4" applyFont="1" applyBorder="1" applyAlignment="1">
      <alignment horizontal="center" vertical="center" wrapText="1"/>
    </xf>
    <xf numFmtId="0" fontId="3" fillId="0" borderId="61" xfId="4" applyFont="1" applyBorder="1" applyAlignment="1">
      <alignment horizontal="center" vertical="center" wrapText="1"/>
    </xf>
    <xf numFmtId="14" fontId="24" fillId="0" borderId="54" xfId="4" applyNumberFormat="1" applyFont="1" applyBorder="1" applyAlignment="1">
      <alignment horizontal="left" vertical="center" indent="1"/>
    </xf>
    <xf numFmtId="14" fontId="24" fillId="0" borderId="25" xfId="4" applyNumberFormat="1" applyFont="1" applyBorder="1" applyAlignment="1">
      <alignment horizontal="left" vertical="center" indent="1"/>
    </xf>
    <xf numFmtId="14" fontId="24" fillId="0" borderId="61" xfId="4" applyNumberFormat="1" applyFont="1" applyBorder="1" applyAlignment="1">
      <alignment horizontal="left" vertical="center" indent="1"/>
    </xf>
    <xf numFmtId="0" fontId="5" fillId="0" borderId="55" xfId="4" applyFont="1" applyBorder="1" applyAlignment="1">
      <alignment horizontal="center" vertical="center" wrapText="1"/>
    </xf>
    <xf numFmtId="0" fontId="5" fillId="0" borderId="18" xfId="4" applyFont="1" applyBorder="1" applyAlignment="1">
      <alignment horizontal="center" vertical="center" wrapText="1"/>
    </xf>
    <xf numFmtId="0" fontId="5" fillId="0" borderId="62" xfId="4" applyFont="1" applyBorder="1" applyAlignment="1">
      <alignment horizontal="center" vertical="center" wrapText="1"/>
    </xf>
    <xf numFmtId="9" fontId="25" fillId="0" borderId="29" xfId="5" applyFont="1" applyFill="1" applyBorder="1" applyAlignment="1">
      <alignment horizontal="center" vertical="center"/>
    </xf>
    <xf numFmtId="9" fontId="25" fillId="0" borderId="64" xfId="5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/>
    <xf numFmtId="0" fontId="17" fillId="0" borderId="0" xfId="6" applyAlignment="1">
      <alignment horizontal="center" vertical="center"/>
    </xf>
    <xf numFmtId="9" fontId="0" fillId="0" borderId="0" xfId="7" applyFont="1" applyAlignment="1">
      <alignment horizontal="center" vertical="center"/>
    </xf>
    <xf numFmtId="9" fontId="17" fillId="0" borderId="0" xfId="8" applyFont="1"/>
    <xf numFmtId="9" fontId="17" fillId="0" borderId="0" xfId="8" applyFont="1" applyAlignment="1">
      <alignment horizontal="center"/>
    </xf>
    <xf numFmtId="0" fontId="18" fillId="0" borderId="0" xfId="6" applyFont="1" applyAlignment="1" applyProtection="1">
      <alignment horizontal="left" vertical="center" indent="1"/>
      <protection hidden="1"/>
    </xf>
    <xf numFmtId="0" fontId="18" fillId="0" borderId="38" xfId="6" applyFont="1" applyBorder="1" applyAlignment="1" applyProtection="1">
      <alignment horizontal="left" vertical="center" indent="1"/>
      <protection hidden="1"/>
    </xf>
    <xf numFmtId="14" fontId="3" fillId="0" borderId="31" xfId="4" applyNumberFormat="1" applyBorder="1" applyAlignment="1">
      <alignment horizontal="center" vertical="center"/>
    </xf>
    <xf numFmtId="14" fontId="3" fillId="0" borderId="0" xfId="4" applyNumberFormat="1" applyAlignment="1">
      <alignment horizontal="center" vertical="center"/>
    </xf>
    <xf numFmtId="0" fontId="14" fillId="0" borderId="8" xfId="4" applyFont="1" applyBorder="1" applyAlignment="1">
      <alignment horizontal="center"/>
    </xf>
    <xf numFmtId="0" fontId="3" fillId="0" borderId="10" xfId="4" applyBorder="1" applyAlignment="1">
      <alignment horizontal="center"/>
    </xf>
    <xf numFmtId="0" fontId="3" fillId="0" borderId="12" xfId="4" applyBorder="1" applyAlignment="1">
      <alignment horizontal="center"/>
    </xf>
  </cellXfs>
  <cellStyles count="9">
    <cellStyle name="Hyperlink 2" xfId="2" xr:uid="{6FC6D2E5-B49A-41B1-BA3D-25C5ECEB2D99}"/>
    <cellStyle name="Hyperlink 3" xfId="3" xr:uid="{A67C86B2-2100-4386-A070-0D1BF7672868}"/>
    <cellStyle name="Normal" xfId="0" builtinId="0"/>
    <cellStyle name="Normal 2" xfId="1" xr:uid="{065C0D1D-6118-4D9E-85F0-4B69D47A7327}"/>
    <cellStyle name="Normal 3" xfId="6" xr:uid="{088843A9-A13C-4BA1-9B3A-DBBDEA3F4F7C}"/>
    <cellStyle name="Normal 7 2" xfId="4" xr:uid="{FABE26AB-DF1D-4D20-9891-7BCFA1C71136}"/>
    <cellStyle name="Pourcentage" xfId="8" builtinId="5"/>
    <cellStyle name="Pourcentage 2" xfId="7" xr:uid="{054042FB-D5F0-4447-926C-E4D582D072CB}"/>
    <cellStyle name="Pourcentage 4 2" xfId="5" xr:uid="{77461DAE-7481-4118-A0C5-3D9FBD3DC1EC}"/>
  </cellStyles>
  <dxfs count="4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Actual &amp; Plan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463222006099404"/>
          <c:y val="0.20993419894964607"/>
          <c:w val="0.80755255367162615"/>
          <c:h val="0.7692899330751364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Modèle!$AB$4</c:f>
              <c:strCache>
                <c:ptCount val="1"/>
                <c:pt idx="0">
                  <c:v>Start actual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1"/>
            <c:plus>
              <c:numRef>
                <c:f>Modèle!$AD$5:$AD$21</c:f>
                <c:numCache>
                  <c:formatCode>General</c:formatCode>
                  <c:ptCount val="17"/>
                  <c:pt idx="0">
                    <c:v>0</c:v>
                  </c:pt>
                  <c:pt idx="1">
                    <c:v>30.38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01600" cap="flat" cmpd="sng" algn="ctr">
                <a:solidFill>
                  <a:schemeClr val="accent6"/>
                </a:solidFill>
                <a:round/>
              </a:ln>
              <a:effectLst/>
            </c:spPr>
          </c:errBars>
          <c:cat>
            <c:strRef>
              <c:f>Modèle!$AA$5:$AA$21</c:f>
              <c:strCache>
                <c:ptCount val="17"/>
                <c:pt idx="0">
                  <c:v>docy</c:v>
                </c:pt>
                <c:pt idx="1">
                  <c:v>docw</c:v>
                </c:pt>
                <c:pt idx="2">
                  <c:v>docy</c:v>
                </c:pt>
                <c:pt idx="3">
                  <c:v>docq</c:v>
                </c:pt>
                <c:pt idx="4">
                  <c:v>docq</c:v>
                </c:pt>
                <c:pt idx="5">
                  <c:v>doco</c:v>
                </c:pt>
                <c:pt idx="6">
                  <c:v>docu</c:v>
                </c:pt>
                <c:pt idx="7">
                  <c:v>docy</c:v>
                </c:pt>
                <c:pt idx="8">
                  <c:v>docw</c:v>
                </c:pt>
                <c:pt idx="9">
                  <c:v>docy</c:v>
                </c:pt>
                <c:pt idx="10">
                  <c:v>docq</c:v>
                </c:pt>
                <c:pt idx="11">
                  <c:v>docq</c:v>
                </c:pt>
                <c:pt idx="12">
                  <c:v>doco</c:v>
                </c:pt>
                <c:pt idx="13">
                  <c:v>docu</c:v>
                </c:pt>
                <c:pt idx="14">
                  <c:v>docq</c:v>
                </c:pt>
                <c:pt idx="15">
                  <c:v>doco</c:v>
                </c:pt>
                <c:pt idx="16">
                  <c:v>docu</c:v>
                </c:pt>
              </c:strCache>
            </c:strRef>
          </c:cat>
          <c:val>
            <c:numRef>
              <c:f>Modèle!$AB$5:$AB$21</c:f>
              <c:numCache>
                <c:formatCode>m/d/yyyy</c:formatCode>
                <c:ptCount val="17"/>
                <c:pt idx="0">
                  <c:v>44117</c:v>
                </c:pt>
                <c:pt idx="1">
                  <c:v>44136</c:v>
                </c:pt>
                <c:pt idx="2">
                  <c:v>44121</c:v>
                </c:pt>
                <c:pt idx="3">
                  <c:v>44143</c:v>
                </c:pt>
                <c:pt idx="4">
                  <c:v>44152</c:v>
                </c:pt>
                <c:pt idx="5">
                  <c:v>44170</c:v>
                </c:pt>
                <c:pt idx="6">
                  <c:v>44185</c:v>
                </c:pt>
                <c:pt idx="7">
                  <c:v>44186</c:v>
                </c:pt>
                <c:pt idx="8">
                  <c:v>44166</c:v>
                </c:pt>
                <c:pt idx="9">
                  <c:v>44182</c:v>
                </c:pt>
                <c:pt idx="10">
                  <c:v>44182</c:v>
                </c:pt>
                <c:pt idx="11">
                  <c:v>44143</c:v>
                </c:pt>
                <c:pt idx="12">
                  <c:v>44143</c:v>
                </c:pt>
                <c:pt idx="13">
                  <c:v>44152</c:v>
                </c:pt>
                <c:pt idx="14">
                  <c:v>44170</c:v>
                </c:pt>
                <c:pt idx="15">
                  <c:v>44185</c:v>
                </c:pt>
                <c:pt idx="16">
                  <c:v>44199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A9-4C53-A2E9-043E797B40B2}"/>
            </c:ext>
          </c:extLst>
        </c:ser>
        <c:ser>
          <c:idx val="1"/>
          <c:order val="1"/>
          <c:tx>
            <c:strRef>
              <c:f>Modèle!$AC$4</c:f>
              <c:strCache>
                <c:ptCount val="1"/>
                <c:pt idx="0">
                  <c:v># days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Modèle!$AA$5:$AA$21</c:f>
              <c:strCache>
                <c:ptCount val="17"/>
                <c:pt idx="0">
                  <c:v>docy</c:v>
                </c:pt>
                <c:pt idx="1">
                  <c:v>docw</c:v>
                </c:pt>
                <c:pt idx="2">
                  <c:v>docy</c:v>
                </c:pt>
                <c:pt idx="3">
                  <c:v>docq</c:v>
                </c:pt>
                <c:pt idx="4">
                  <c:v>docq</c:v>
                </c:pt>
                <c:pt idx="5">
                  <c:v>doco</c:v>
                </c:pt>
                <c:pt idx="6">
                  <c:v>docu</c:v>
                </c:pt>
                <c:pt idx="7">
                  <c:v>docy</c:v>
                </c:pt>
                <c:pt idx="8">
                  <c:v>docw</c:v>
                </c:pt>
                <c:pt idx="9">
                  <c:v>docy</c:v>
                </c:pt>
                <c:pt idx="10">
                  <c:v>docq</c:v>
                </c:pt>
                <c:pt idx="11">
                  <c:v>docq</c:v>
                </c:pt>
                <c:pt idx="12">
                  <c:v>doco</c:v>
                </c:pt>
                <c:pt idx="13">
                  <c:v>docu</c:v>
                </c:pt>
                <c:pt idx="14">
                  <c:v>docq</c:v>
                </c:pt>
                <c:pt idx="15">
                  <c:v>doco</c:v>
                </c:pt>
                <c:pt idx="16">
                  <c:v>docu</c:v>
                </c:pt>
              </c:strCache>
            </c:strRef>
          </c:cat>
          <c:val>
            <c:numRef>
              <c:f>Modèle!$AC$5:$AC$21</c:f>
              <c:numCache>
                <c:formatCode>General</c:formatCode>
                <c:ptCount val="17"/>
                <c:pt idx="0">
                  <c:v>50</c:v>
                </c:pt>
                <c:pt idx="1">
                  <c:v>31</c:v>
                </c:pt>
                <c:pt idx="2">
                  <c:v>46</c:v>
                </c:pt>
                <c:pt idx="3">
                  <c:v>24</c:v>
                </c:pt>
                <c:pt idx="4">
                  <c:v>15</c:v>
                </c:pt>
                <c:pt idx="5">
                  <c:v>-3</c:v>
                </c:pt>
                <c:pt idx="6">
                  <c:v>-18</c:v>
                </c:pt>
                <c:pt idx="7">
                  <c:v>-19</c:v>
                </c:pt>
                <c:pt idx="8">
                  <c:v>1</c:v>
                </c:pt>
                <c:pt idx="9">
                  <c:v>-15</c:v>
                </c:pt>
                <c:pt idx="10">
                  <c:v>-15</c:v>
                </c:pt>
                <c:pt idx="11">
                  <c:v>24</c:v>
                </c:pt>
                <c:pt idx="12">
                  <c:v>24</c:v>
                </c:pt>
                <c:pt idx="13">
                  <c:v>15</c:v>
                </c:pt>
                <c:pt idx="14">
                  <c:v>-3</c:v>
                </c:pt>
                <c:pt idx="15">
                  <c:v>-18</c:v>
                </c:pt>
                <c:pt idx="16">
                  <c:v>-32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A9-4C53-A2E9-043E797B40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22069336"/>
        <c:axId val="822069664"/>
      </c:barChart>
      <c:scatterChart>
        <c:scatterStyle val="lineMarker"/>
        <c:varyColors val="0"/>
        <c:ser>
          <c:idx val="2"/>
          <c:order val="2"/>
          <c:tx>
            <c:strRef>
              <c:f>Modèle!$AE$4</c:f>
              <c:strCache>
                <c:ptCount val="1"/>
                <c:pt idx="0">
                  <c:v>Start Plan date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errBars>
            <c:errDir val="x"/>
            <c:errBarType val="plus"/>
            <c:errValType val="cust"/>
            <c:noEndCap val="1"/>
            <c:plus>
              <c:numRef>
                <c:f>Modèle!$AF$5:$AF$21</c:f>
                <c:numCache>
                  <c:formatCode>General</c:formatCode>
                  <c:ptCount val="17"/>
                  <c:pt idx="0">
                    <c:v>17</c:v>
                  </c:pt>
                  <c:pt idx="1">
                    <c:v>16</c:v>
                  </c:pt>
                  <c:pt idx="2">
                    <c:v>20</c:v>
                  </c:pt>
                  <c:pt idx="3">
                    <c:v>9</c:v>
                  </c:pt>
                  <c:pt idx="4">
                    <c:v>17</c:v>
                  </c:pt>
                  <c:pt idx="5">
                    <c:v>13</c:v>
                  </c:pt>
                  <c:pt idx="6">
                    <c:v>10</c:v>
                  </c:pt>
                  <c:pt idx="7">
                    <c:v>17</c:v>
                  </c:pt>
                  <c:pt idx="8">
                    <c:v>16</c:v>
                  </c:pt>
                  <c:pt idx="9">
                    <c:v>21</c:v>
                  </c:pt>
                  <c:pt idx="10">
                    <c:v>22</c:v>
                  </c:pt>
                  <c:pt idx="11">
                    <c:v>9</c:v>
                  </c:pt>
                  <c:pt idx="12">
                    <c:v>9</c:v>
                  </c:pt>
                  <c:pt idx="13">
                    <c:v>17</c:v>
                  </c:pt>
                  <c:pt idx="14">
                    <c:v>13</c:v>
                  </c:pt>
                  <c:pt idx="15">
                    <c:v>10</c:v>
                  </c:pt>
                  <c:pt idx="16">
                    <c:v>19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44450" cap="flat" cmpd="sng" algn="ctr">
                <a:solidFill>
                  <a:schemeClr val="tx1"/>
                </a:solidFill>
                <a:round/>
              </a:ln>
              <a:effectLst/>
            </c:spPr>
          </c:errBars>
          <c:xVal>
            <c:numRef>
              <c:f>Modèle!$AE$5:$AE$21</c:f>
              <c:numCache>
                <c:formatCode>m/d/yyyy</c:formatCode>
                <c:ptCount val="17"/>
                <c:pt idx="0">
                  <c:v>44117</c:v>
                </c:pt>
                <c:pt idx="1">
                  <c:v>44136</c:v>
                </c:pt>
                <c:pt idx="2">
                  <c:v>44121</c:v>
                </c:pt>
                <c:pt idx="3">
                  <c:v>44143</c:v>
                </c:pt>
                <c:pt idx="4">
                  <c:v>44152</c:v>
                </c:pt>
                <c:pt idx="5">
                  <c:v>44170</c:v>
                </c:pt>
                <c:pt idx="6">
                  <c:v>44185</c:v>
                </c:pt>
                <c:pt idx="7">
                  <c:v>44186</c:v>
                </c:pt>
                <c:pt idx="8">
                  <c:v>44166</c:v>
                </c:pt>
                <c:pt idx="9">
                  <c:v>44182</c:v>
                </c:pt>
                <c:pt idx="10">
                  <c:v>44182</c:v>
                </c:pt>
                <c:pt idx="11">
                  <c:v>44143</c:v>
                </c:pt>
                <c:pt idx="12">
                  <c:v>44143</c:v>
                </c:pt>
                <c:pt idx="13">
                  <c:v>44152</c:v>
                </c:pt>
                <c:pt idx="14">
                  <c:v>44170</c:v>
                </c:pt>
                <c:pt idx="15">
                  <c:v>44185</c:v>
                </c:pt>
                <c:pt idx="16">
                  <c:v>44199</c:v>
                </c:pt>
              </c:numCache>
            </c:numRef>
          </c:xVal>
          <c:yVal>
            <c:numRef>
              <c:f>Modèle!$AG$5:$AG$21</c:f>
              <c:numCache>
                <c:formatCode>General</c:formatCode>
                <c:ptCount val="17"/>
                <c:pt idx="0">
                  <c:v>17</c:v>
                </c:pt>
                <c:pt idx="1">
                  <c:v>15.95</c:v>
                </c:pt>
                <c:pt idx="2">
                  <c:v>14.9</c:v>
                </c:pt>
                <c:pt idx="3">
                  <c:v>13.85</c:v>
                </c:pt>
                <c:pt idx="4">
                  <c:v>12.8</c:v>
                </c:pt>
                <c:pt idx="5">
                  <c:v>11.75</c:v>
                </c:pt>
                <c:pt idx="6">
                  <c:v>10.7</c:v>
                </c:pt>
                <c:pt idx="7">
                  <c:v>9.65</c:v>
                </c:pt>
                <c:pt idx="8">
                  <c:v>8.6</c:v>
                </c:pt>
                <c:pt idx="9">
                  <c:v>7.55</c:v>
                </c:pt>
                <c:pt idx="10">
                  <c:v>6.45</c:v>
                </c:pt>
                <c:pt idx="11">
                  <c:v>5.4</c:v>
                </c:pt>
                <c:pt idx="12">
                  <c:v>4.3</c:v>
                </c:pt>
                <c:pt idx="13">
                  <c:v>3.25</c:v>
                </c:pt>
                <c:pt idx="14">
                  <c:v>2.2000000000000002</c:v>
                </c:pt>
                <c:pt idx="15">
                  <c:v>1.1499999999999999</c:v>
                </c:pt>
                <c:pt idx="16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4A9-4C53-A2E9-043E797B40B2}"/>
            </c:ext>
          </c:extLst>
        </c:ser>
        <c:ser>
          <c:idx val="3"/>
          <c:order val="3"/>
          <c:tx>
            <c:v>today</c:v>
          </c:tx>
          <c:spPr>
            <a:ln w="38100" cap="flat">
              <a:solidFill>
                <a:srgbClr val="FF0000">
                  <a:alpha val="60000"/>
                </a:srgbClr>
              </a:solidFill>
              <a:prstDash val="dash"/>
              <a:round/>
              <a:headEnd type="stealth"/>
              <a:tailEnd type="none"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2008094421218066E-2"/>
                  <c:y val="-0.10740487040545575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4A9-4C53-A2E9-043E797B40B2}"/>
                </c:ext>
              </c:extLst>
            </c:dLbl>
            <c:spPr>
              <a:solidFill>
                <a:schemeClr val="bg1">
                  <a:alpha val="5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  <a:prstDash val="dash"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Modèle!$AH$5:$AH$21</c:f>
              <c:numCache>
                <c:formatCode>m/d/yyyy</c:formatCode>
                <c:ptCount val="17"/>
                <c:pt idx="0">
                  <c:v>44167</c:v>
                </c:pt>
                <c:pt idx="1">
                  <c:v>44167</c:v>
                </c:pt>
                <c:pt idx="2">
                  <c:v>44167</c:v>
                </c:pt>
                <c:pt idx="3">
                  <c:v>44167</c:v>
                </c:pt>
                <c:pt idx="4">
                  <c:v>44167</c:v>
                </c:pt>
                <c:pt idx="5">
                  <c:v>44167</c:v>
                </c:pt>
                <c:pt idx="6">
                  <c:v>44167</c:v>
                </c:pt>
                <c:pt idx="7">
                  <c:v>44167</c:v>
                </c:pt>
                <c:pt idx="8">
                  <c:v>44167</c:v>
                </c:pt>
                <c:pt idx="9">
                  <c:v>44167</c:v>
                </c:pt>
                <c:pt idx="10">
                  <c:v>44167</c:v>
                </c:pt>
                <c:pt idx="11">
                  <c:v>44167</c:v>
                </c:pt>
                <c:pt idx="12">
                  <c:v>44167</c:v>
                </c:pt>
                <c:pt idx="13">
                  <c:v>44167</c:v>
                </c:pt>
                <c:pt idx="14">
                  <c:v>44167</c:v>
                </c:pt>
                <c:pt idx="15">
                  <c:v>44167</c:v>
                </c:pt>
                <c:pt idx="16">
                  <c:v>44167</c:v>
                </c:pt>
              </c:numCache>
            </c:numRef>
          </c:xVal>
          <c:yVal>
            <c:numRef>
              <c:f>Modèle!$AG$5:$AG$21</c:f>
              <c:numCache>
                <c:formatCode>General</c:formatCode>
                <c:ptCount val="17"/>
                <c:pt idx="0">
                  <c:v>17</c:v>
                </c:pt>
                <c:pt idx="1">
                  <c:v>15.95</c:v>
                </c:pt>
                <c:pt idx="2">
                  <c:v>14.9</c:v>
                </c:pt>
                <c:pt idx="3">
                  <c:v>13.85</c:v>
                </c:pt>
                <c:pt idx="4">
                  <c:v>12.8</c:v>
                </c:pt>
                <c:pt idx="5">
                  <c:v>11.75</c:v>
                </c:pt>
                <c:pt idx="6">
                  <c:v>10.7</c:v>
                </c:pt>
                <c:pt idx="7">
                  <c:v>9.65</c:v>
                </c:pt>
                <c:pt idx="8">
                  <c:v>8.6</c:v>
                </c:pt>
                <c:pt idx="9">
                  <c:v>7.55</c:v>
                </c:pt>
                <c:pt idx="10">
                  <c:v>6.45</c:v>
                </c:pt>
                <c:pt idx="11">
                  <c:v>5.4</c:v>
                </c:pt>
                <c:pt idx="12">
                  <c:v>4.3</c:v>
                </c:pt>
                <c:pt idx="13">
                  <c:v>3.25</c:v>
                </c:pt>
                <c:pt idx="14">
                  <c:v>2.2000000000000002</c:v>
                </c:pt>
                <c:pt idx="15">
                  <c:v>1.1499999999999999</c:v>
                </c:pt>
                <c:pt idx="16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4A9-4C53-A2E9-043E797B40B2}"/>
            </c:ext>
          </c:extLst>
        </c:ser>
        <c:ser>
          <c:idx val="4"/>
          <c:order val="4"/>
          <c:tx>
            <c:strRef>
              <c:f>Modèle!$AJ$4</c:f>
              <c:strCache>
                <c:ptCount val="1"/>
                <c:pt idx="0">
                  <c:v>Dependency End Date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x"/>
            <c:errBarType val="plus"/>
            <c:errValType val="cust"/>
            <c:noEndCap val="1"/>
            <c:plus>
              <c:numRef>
                <c:f>Modèle!$AL$5:$AL$21</c:f>
                <c:numCache>
                  <c:formatCode>General</c:formatCode>
                  <c:ptCount val="17"/>
                  <c:pt idx="0">
                    <c:v>-50</c:v>
                  </c:pt>
                  <c:pt idx="1">
                    <c:v>-31</c:v>
                  </c:pt>
                  <c:pt idx="2">
                    <c:v>-46</c:v>
                  </c:pt>
                  <c:pt idx="3">
                    <c:v>-24</c:v>
                  </c:pt>
                  <c:pt idx="4">
                    <c:v>-15</c:v>
                  </c:pt>
                  <c:pt idx="5">
                    <c:v>3</c:v>
                  </c:pt>
                  <c:pt idx="6">
                    <c:v>18</c:v>
                  </c:pt>
                  <c:pt idx="7">
                    <c:v>19</c:v>
                  </c:pt>
                  <c:pt idx="8">
                    <c:v>-1</c:v>
                  </c:pt>
                  <c:pt idx="9">
                    <c:v>15</c:v>
                  </c:pt>
                  <c:pt idx="10">
                    <c:v>15</c:v>
                  </c:pt>
                  <c:pt idx="11">
                    <c:v>-24</c:v>
                  </c:pt>
                  <c:pt idx="12">
                    <c:v>-24</c:v>
                  </c:pt>
                  <c:pt idx="13">
                    <c:v>-15</c:v>
                  </c:pt>
                  <c:pt idx="14">
                    <c:v>3</c:v>
                  </c:pt>
                  <c:pt idx="15">
                    <c:v>18</c:v>
                  </c:pt>
                  <c:pt idx="16">
                    <c:v>32</c:v>
                  </c:pt>
                </c:numCache>
              </c:numRef>
            </c:plus>
            <c:minus>
              <c:numRef>
                <c:f>Modèle!$AL$5:$AL$21</c:f>
                <c:numCache>
                  <c:formatCode>General</c:formatCode>
                  <c:ptCount val="17"/>
                  <c:pt idx="0">
                    <c:v>-50</c:v>
                  </c:pt>
                  <c:pt idx="1">
                    <c:v>-31</c:v>
                  </c:pt>
                  <c:pt idx="2">
                    <c:v>-46</c:v>
                  </c:pt>
                  <c:pt idx="3">
                    <c:v>-24</c:v>
                  </c:pt>
                  <c:pt idx="4">
                    <c:v>-15</c:v>
                  </c:pt>
                  <c:pt idx="5">
                    <c:v>3</c:v>
                  </c:pt>
                  <c:pt idx="6">
                    <c:v>18</c:v>
                  </c:pt>
                  <c:pt idx="7">
                    <c:v>19</c:v>
                  </c:pt>
                  <c:pt idx="8">
                    <c:v>-1</c:v>
                  </c:pt>
                  <c:pt idx="9">
                    <c:v>15</c:v>
                  </c:pt>
                  <c:pt idx="10">
                    <c:v>15</c:v>
                  </c:pt>
                  <c:pt idx="11">
                    <c:v>-24</c:v>
                  </c:pt>
                  <c:pt idx="12">
                    <c:v>-24</c:v>
                  </c:pt>
                  <c:pt idx="13">
                    <c:v>-15</c:v>
                  </c:pt>
                  <c:pt idx="14">
                    <c:v>3</c:v>
                  </c:pt>
                  <c:pt idx="15">
                    <c:v>18</c:v>
                  </c:pt>
                  <c:pt idx="16">
                    <c:v>32</c:v>
                  </c:pt>
                </c:numCache>
              </c:numRef>
            </c:minus>
            <c:spPr>
              <a:noFill/>
              <a:ln w="6350" cap="flat" cmpd="sng" algn="ctr">
                <a:solidFill>
                  <a:schemeClr val="accent1"/>
                </a:solidFill>
                <a:round/>
                <a:tailEnd type="stealth" w="sm" len="lg"/>
              </a:ln>
              <a:effectLst/>
            </c:spPr>
          </c:errBars>
          <c:errBars>
            <c:errDir val="y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Modèle!$AK$5:$AK$21</c:f>
                <c:numCache>
                  <c:formatCode>General</c:formatCode>
                  <c:ptCount val="17"/>
                  <c:pt idx="0">
                    <c:v>15.95</c:v>
                  </c:pt>
                  <c:pt idx="1">
                    <c:v>14.9</c:v>
                  </c:pt>
                  <c:pt idx="2">
                    <c:v>13.85</c:v>
                  </c:pt>
                  <c:pt idx="3">
                    <c:v>12.8</c:v>
                  </c:pt>
                  <c:pt idx="4">
                    <c:v>11.75</c:v>
                  </c:pt>
                  <c:pt idx="5">
                    <c:v>10.7</c:v>
                  </c:pt>
                  <c:pt idx="6">
                    <c:v>9.65</c:v>
                  </c:pt>
                  <c:pt idx="7">
                    <c:v>8.6</c:v>
                  </c:pt>
                  <c:pt idx="8">
                    <c:v>7.55</c:v>
                  </c:pt>
                  <c:pt idx="9">
                    <c:v>6.45</c:v>
                  </c:pt>
                  <c:pt idx="10">
                    <c:v>5.4</c:v>
                  </c:pt>
                  <c:pt idx="11">
                    <c:v>4.3</c:v>
                  </c:pt>
                  <c:pt idx="12">
                    <c:v>3.25</c:v>
                  </c:pt>
                  <c:pt idx="13">
                    <c:v>2.2000000000000002</c:v>
                  </c:pt>
                  <c:pt idx="14">
                    <c:v>1.1499999999999999</c:v>
                  </c:pt>
                  <c:pt idx="15">
                    <c:v>0.1</c:v>
                  </c:pt>
                  <c:pt idx="16">
                    <c:v>0</c:v>
                  </c:pt>
                </c:numCache>
              </c:numRef>
            </c:minus>
            <c:spPr>
              <a:noFill/>
              <a:ln w="635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Modèle!$AJ$5:$AJ$21</c:f>
              <c:numCache>
                <c:formatCode>m/d/yyyy</c:formatCode>
                <c:ptCount val="17"/>
                <c:pt idx="0">
                  <c:v>44167</c:v>
                </c:pt>
                <c:pt idx="1">
                  <c:v>44167</c:v>
                </c:pt>
                <c:pt idx="2">
                  <c:v>44167</c:v>
                </c:pt>
                <c:pt idx="3">
                  <c:v>44167</c:v>
                </c:pt>
                <c:pt idx="4">
                  <c:v>44167</c:v>
                </c:pt>
                <c:pt idx="5">
                  <c:v>44167</c:v>
                </c:pt>
                <c:pt idx="6">
                  <c:v>44167</c:v>
                </c:pt>
                <c:pt idx="7">
                  <c:v>44167</c:v>
                </c:pt>
                <c:pt idx="8">
                  <c:v>44167</c:v>
                </c:pt>
                <c:pt idx="9">
                  <c:v>44167</c:v>
                </c:pt>
                <c:pt idx="10">
                  <c:v>44167</c:v>
                </c:pt>
                <c:pt idx="11">
                  <c:v>44167</c:v>
                </c:pt>
                <c:pt idx="12">
                  <c:v>44167</c:v>
                </c:pt>
                <c:pt idx="13">
                  <c:v>44167</c:v>
                </c:pt>
                <c:pt idx="14">
                  <c:v>44167</c:v>
                </c:pt>
                <c:pt idx="15">
                  <c:v>44167</c:v>
                </c:pt>
                <c:pt idx="16">
                  <c:v>44167</c:v>
                </c:pt>
              </c:numCache>
            </c:numRef>
          </c:xVal>
          <c:yVal>
            <c:numRef>
              <c:f>Modèle!$AI$5:$AI$21</c:f>
              <c:numCache>
                <c:formatCode>0.00</c:formatCode>
                <c:ptCount val="17"/>
                <c:pt idx="0">
                  <c:v>17.45</c:v>
                </c:pt>
                <c:pt idx="1">
                  <c:v>16.399999999999999</c:v>
                </c:pt>
                <c:pt idx="2">
                  <c:v>15.35</c:v>
                </c:pt>
                <c:pt idx="3">
                  <c:v>14.299999999999999</c:v>
                </c:pt>
                <c:pt idx="4">
                  <c:v>13.25</c:v>
                </c:pt>
                <c:pt idx="5">
                  <c:v>12.2</c:v>
                </c:pt>
                <c:pt idx="6">
                  <c:v>11.149999999999999</c:v>
                </c:pt>
                <c:pt idx="7">
                  <c:v>10.1</c:v>
                </c:pt>
                <c:pt idx="8">
                  <c:v>9.0499999999999989</c:v>
                </c:pt>
                <c:pt idx="9">
                  <c:v>8</c:v>
                </c:pt>
                <c:pt idx="10">
                  <c:v>6.9</c:v>
                </c:pt>
                <c:pt idx="11">
                  <c:v>5.8500000000000005</c:v>
                </c:pt>
                <c:pt idx="12">
                  <c:v>4.75</c:v>
                </c:pt>
                <c:pt idx="13">
                  <c:v>3.7</c:v>
                </c:pt>
                <c:pt idx="14">
                  <c:v>2.6500000000000004</c:v>
                </c:pt>
                <c:pt idx="15">
                  <c:v>1.5999999999999999</c:v>
                </c:pt>
                <c:pt idx="16">
                  <c:v>0.55000000000000004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4A9-4C53-A2E9-043E797B40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331856"/>
        <c:axId val="210339072"/>
      </c:scatterChart>
      <c:catAx>
        <c:axId val="8220693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2069664"/>
        <c:crosses val="autoZero"/>
        <c:auto val="1"/>
        <c:lblAlgn val="ctr"/>
        <c:lblOffset val="100"/>
        <c:noMultiLvlLbl val="1"/>
      </c:catAx>
      <c:valAx>
        <c:axId val="822069664"/>
        <c:scaling>
          <c:orientation val="minMax"/>
          <c:min val="44110"/>
        </c:scaling>
        <c:delete val="0"/>
        <c:axPos val="t"/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2069336"/>
        <c:crosses val="autoZero"/>
        <c:crossBetween val="between"/>
      </c:valAx>
      <c:valAx>
        <c:axId val="210339072"/>
        <c:scaling>
          <c:orientation val="minMax"/>
          <c:max val="18"/>
        </c:scaling>
        <c:delete val="1"/>
        <c:axPos val="r"/>
        <c:numFmt formatCode="General" sourceLinked="1"/>
        <c:majorTickMark val="out"/>
        <c:minorTickMark val="none"/>
        <c:tickLblPos val="nextTo"/>
        <c:crossAx val="210331856"/>
        <c:crosses val="max"/>
        <c:crossBetween val="midCat"/>
      </c:valAx>
      <c:valAx>
        <c:axId val="210331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10339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Actual &amp; Plan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966768077666169"/>
          <c:y val="0.20596482005117683"/>
          <c:w val="0.80755255367162615"/>
          <c:h val="0.7692899330751364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Modèle!$AB$99</c:f>
              <c:strCache>
                <c:ptCount val="1"/>
                <c:pt idx="0">
                  <c:v>Start actual date</c:v>
                </c:pt>
              </c:strCache>
            </c:strRef>
          </c:tx>
          <c:spPr>
            <a:noFill/>
            <a:ln>
              <a:solidFill>
                <a:schemeClr val="bg1"/>
              </a:solidFill>
            </a:ln>
            <a:effectLst/>
          </c:spPr>
          <c:invertIfNegative val="0"/>
          <c:errBars>
            <c:errBarType val="plus"/>
            <c:errValType val="cust"/>
            <c:noEndCap val="1"/>
            <c:plus>
              <c:numRef>
                <c:f>Modèle!$AD$5:$AD$21</c:f>
                <c:numCache>
                  <c:formatCode>General</c:formatCode>
                  <c:ptCount val="17"/>
                  <c:pt idx="0">
                    <c:v>0</c:v>
                  </c:pt>
                  <c:pt idx="1">
                    <c:v>30.38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01600" cap="flat" cmpd="sng" algn="ctr">
                <a:solidFill>
                  <a:schemeClr val="accent6"/>
                </a:solidFill>
                <a:round/>
              </a:ln>
              <a:effectLst/>
            </c:spPr>
          </c:errBars>
          <c:cat>
            <c:strRef>
              <c:f>Modèle!$AA$100:$AA$116</c:f>
              <c:strCache>
                <c:ptCount val="17"/>
                <c:pt idx="0">
                  <c:v>docy</c:v>
                </c:pt>
                <c:pt idx="1">
                  <c:v>docw</c:v>
                </c:pt>
                <c:pt idx="2">
                  <c:v>docy</c:v>
                </c:pt>
                <c:pt idx="3">
                  <c:v>docq</c:v>
                </c:pt>
                <c:pt idx="4">
                  <c:v>docq</c:v>
                </c:pt>
                <c:pt idx="5">
                  <c:v>doco</c:v>
                </c:pt>
                <c:pt idx="6">
                  <c:v>docu</c:v>
                </c:pt>
                <c:pt idx="7">
                  <c:v>docy</c:v>
                </c:pt>
                <c:pt idx="8">
                  <c:v>docw</c:v>
                </c:pt>
                <c:pt idx="9">
                  <c:v>docy</c:v>
                </c:pt>
                <c:pt idx="10">
                  <c:v>docq</c:v>
                </c:pt>
                <c:pt idx="11">
                  <c:v>docq</c:v>
                </c:pt>
                <c:pt idx="12">
                  <c:v>doco</c:v>
                </c:pt>
                <c:pt idx="13">
                  <c:v>docu</c:v>
                </c:pt>
                <c:pt idx="14">
                  <c:v>docq</c:v>
                </c:pt>
                <c:pt idx="15">
                  <c:v>doco</c:v>
                </c:pt>
                <c:pt idx="16">
                  <c:v>docu</c:v>
                </c:pt>
              </c:strCache>
            </c:strRef>
          </c:cat>
          <c:val>
            <c:numRef>
              <c:f>Modèle!$AB$100:$AB$116</c:f>
              <c:numCache>
                <c:formatCode>m/d/yyyy</c:formatCode>
                <c:ptCount val="17"/>
                <c:pt idx="0">
                  <c:v>44117</c:v>
                </c:pt>
                <c:pt idx="1">
                  <c:v>44136</c:v>
                </c:pt>
                <c:pt idx="2">
                  <c:v>44121</c:v>
                </c:pt>
                <c:pt idx="3">
                  <c:v>44143</c:v>
                </c:pt>
                <c:pt idx="4">
                  <c:v>44152</c:v>
                </c:pt>
                <c:pt idx="5">
                  <c:v>44170</c:v>
                </c:pt>
                <c:pt idx="6">
                  <c:v>44185</c:v>
                </c:pt>
                <c:pt idx="7">
                  <c:v>44186</c:v>
                </c:pt>
                <c:pt idx="8">
                  <c:v>44166</c:v>
                </c:pt>
                <c:pt idx="9">
                  <c:v>44182</c:v>
                </c:pt>
                <c:pt idx="10">
                  <c:v>44182</c:v>
                </c:pt>
                <c:pt idx="11">
                  <c:v>44143</c:v>
                </c:pt>
                <c:pt idx="12">
                  <c:v>44143</c:v>
                </c:pt>
                <c:pt idx="13">
                  <c:v>44152</c:v>
                </c:pt>
                <c:pt idx="14">
                  <c:v>44170</c:v>
                </c:pt>
                <c:pt idx="15">
                  <c:v>44185</c:v>
                </c:pt>
                <c:pt idx="16">
                  <c:v>44199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C9-45E3-8C02-39D426C69C4E}"/>
            </c:ext>
          </c:extLst>
        </c:ser>
        <c:ser>
          <c:idx val="1"/>
          <c:order val="1"/>
          <c:tx>
            <c:strRef>
              <c:f>Modèle!$AC$99</c:f>
              <c:strCache>
                <c:ptCount val="1"/>
                <c:pt idx="0">
                  <c:v># days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Modèle!$AA$100:$AA$116</c:f>
              <c:strCache>
                <c:ptCount val="17"/>
                <c:pt idx="0">
                  <c:v>docy</c:v>
                </c:pt>
                <c:pt idx="1">
                  <c:v>docw</c:v>
                </c:pt>
                <c:pt idx="2">
                  <c:v>docy</c:v>
                </c:pt>
                <c:pt idx="3">
                  <c:v>docq</c:v>
                </c:pt>
                <c:pt idx="4">
                  <c:v>docq</c:v>
                </c:pt>
                <c:pt idx="5">
                  <c:v>doco</c:v>
                </c:pt>
                <c:pt idx="6">
                  <c:v>docu</c:v>
                </c:pt>
                <c:pt idx="7">
                  <c:v>docy</c:v>
                </c:pt>
                <c:pt idx="8">
                  <c:v>docw</c:v>
                </c:pt>
                <c:pt idx="9">
                  <c:v>docy</c:v>
                </c:pt>
                <c:pt idx="10">
                  <c:v>docq</c:v>
                </c:pt>
                <c:pt idx="11">
                  <c:v>docq</c:v>
                </c:pt>
                <c:pt idx="12">
                  <c:v>doco</c:v>
                </c:pt>
                <c:pt idx="13">
                  <c:v>docu</c:v>
                </c:pt>
                <c:pt idx="14">
                  <c:v>docq</c:v>
                </c:pt>
                <c:pt idx="15">
                  <c:v>doco</c:v>
                </c:pt>
                <c:pt idx="16">
                  <c:v>docu</c:v>
                </c:pt>
              </c:strCache>
            </c:strRef>
          </c:cat>
          <c:val>
            <c:numRef>
              <c:f>Modèle!$AC$100:$AC$116</c:f>
              <c:numCache>
                <c:formatCode>General</c:formatCode>
                <c:ptCount val="17"/>
                <c:pt idx="0">
                  <c:v>49</c:v>
                </c:pt>
                <c:pt idx="1">
                  <c:v>31</c:v>
                </c:pt>
                <c:pt idx="2">
                  <c:v>46</c:v>
                </c:pt>
                <c:pt idx="3">
                  <c:v>24</c:v>
                </c:pt>
                <c:pt idx="4">
                  <c:v>15</c:v>
                </c:pt>
                <c:pt idx="5">
                  <c:v>-3</c:v>
                </c:pt>
                <c:pt idx="6">
                  <c:v>-18</c:v>
                </c:pt>
                <c:pt idx="7">
                  <c:v>-19</c:v>
                </c:pt>
                <c:pt idx="8">
                  <c:v>1</c:v>
                </c:pt>
                <c:pt idx="9">
                  <c:v>-15</c:v>
                </c:pt>
                <c:pt idx="10">
                  <c:v>-15</c:v>
                </c:pt>
                <c:pt idx="11">
                  <c:v>24</c:v>
                </c:pt>
                <c:pt idx="12">
                  <c:v>24</c:v>
                </c:pt>
                <c:pt idx="13">
                  <c:v>15</c:v>
                </c:pt>
                <c:pt idx="14">
                  <c:v>-3</c:v>
                </c:pt>
                <c:pt idx="15">
                  <c:v>-18</c:v>
                </c:pt>
                <c:pt idx="16">
                  <c:v>-32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C9-45E3-8C02-39D426C69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22069336"/>
        <c:axId val="822069664"/>
      </c:barChart>
      <c:scatterChart>
        <c:scatterStyle val="lineMarker"/>
        <c:varyColors val="0"/>
        <c:ser>
          <c:idx val="2"/>
          <c:order val="2"/>
          <c:tx>
            <c:strRef>
              <c:f>Modèle!$AE$99</c:f>
              <c:strCache>
                <c:ptCount val="1"/>
                <c:pt idx="0">
                  <c:v>Start Plan date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errBars>
            <c:errDir val="x"/>
            <c:errBarType val="plus"/>
            <c:errValType val="cust"/>
            <c:noEndCap val="1"/>
            <c:plus>
              <c:numRef>
                <c:f>Modèle!$AF$5:$AF$21</c:f>
                <c:numCache>
                  <c:formatCode>General</c:formatCode>
                  <c:ptCount val="17"/>
                  <c:pt idx="0">
                    <c:v>17</c:v>
                  </c:pt>
                  <c:pt idx="1">
                    <c:v>16</c:v>
                  </c:pt>
                  <c:pt idx="2">
                    <c:v>20</c:v>
                  </c:pt>
                  <c:pt idx="3">
                    <c:v>9</c:v>
                  </c:pt>
                  <c:pt idx="4">
                    <c:v>17</c:v>
                  </c:pt>
                  <c:pt idx="5">
                    <c:v>13</c:v>
                  </c:pt>
                  <c:pt idx="6">
                    <c:v>10</c:v>
                  </c:pt>
                  <c:pt idx="7">
                    <c:v>17</c:v>
                  </c:pt>
                  <c:pt idx="8">
                    <c:v>16</c:v>
                  </c:pt>
                  <c:pt idx="9">
                    <c:v>21</c:v>
                  </c:pt>
                  <c:pt idx="10">
                    <c:v>22</c:v>
                  </c:pt>
                  <c:pt idx="11">
                    <c:v>9</c:v>
                  </c:pt>
                  <c:pt idx="12">
                    <c:v>9</c:v>
                  </c:pt>
                  <c:pt idx="13">
                    <c:v>17</c:v>
                  </c:pt>
                  <c:pt idx="14">
                    <c:v>13</c:v>
                  </c:pt>
                  <c:pt idx="15">
                    <c:v>10</c:v>
                  </c:pt>
                  <c:pt idx="16">
                    <c:v>19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44450" cap="flat" cmpd="sng" algn="ctr">
                <a:solidFill>
                  <a:schemeClr val="tx1"/>
                </a:solidFill>
                <a:round/>
              </a:ln>
              <a:effectLst/>
            </c:spPr>
          </c:errBars>
          <c:xVal>
            <c:numRef>
              <c:f>Modèle!$AE$100:$AE$116</c:f>
              <c:numCache>
                <c:formatCode>m/d/yyyy</c:formatCode>
                <c:ptCount val="17"/>
                <c:pt idx="0">
                  <c:v>44117</c:v>
                </c:pt>
                <c:pt idx="1">
                  <c:v>44136</c:v>
                </c:pt>
                <c:pt idx="2">
                  <c:v>44121</c:v>
                </c:pt>
                <c:pt idx="3">
                  <c:v>44143</c:v>
                </c:pt>
                <c:pt idx="4">
                  <c:v>44152</c:v>
                </c:pt>
                <c:pt idx="5">
                  <c:v>44170</c:v>
                </c:pt>
                <c:pt idx="6">
                  <c:v>44185</c:v>
                </c:pt>
                <c:pt idx="7">
                  <c:v>44186</c:v>
                </c:pt>
                <c:pt idx="8">
                  <c:v>44166</c:v>
                </c:pt>
                <c:pt idx="9">
                  <c:v>44182</c:v>
                </c:pt>
                <c:pt idx="10">
                  <c:v>44182</c:v>
                </c:pt>
                <c:pt idx="11">
                  <c:v>44143</c:v>
                </c:pt>
                <c:pt idx="12">
                  <c:v>44143</c:v>
                </c:pt>
                <c:pt idx="13">
                  <c:v>44152</c:v>
                </c:pt>
                <c:pt idx="14">
                  <c:v>44170</c:v>
                </c:pt>
                <c:pt idx="15">
                  <c:v>44185</c:v>
                </c:pt>
                <c:pt idx="16">
                  <c:v>44199</c:v>
                </c:pt>
              </c:numCache>
            </c:numRef>
          </c:xVal>
          <c:yVal>
            <c:numRef>
              <c:f>Modèle!$AG$100:$AG$116</c:f>
              <c:numCache>
                <c:formatCode>General</c:formatCode>
                <c:ptCount val="17"/>
                <c:pt idx="0">
                  <c:v>17</c:v>
                </c:pt>
                <c:pt idx="1">
                  <c:v>15.95</c:v>
                </c:pt>
                <c:pt idx="2">
                  <c:v>14.9</c:v>
                </c:pt>
                <c:pt idx="3">
                  <c:v>13.85</c:v>
                </c:pt>
                <c:pt idx="4">
                  <c:v>12.8</c:v>
                </c:pt>
                <c:pt idx="5">
                  <c:v>11.75</c:v>
                </c:pt>
                <c:pt idx="6">
                  <c:v>10.7</c:v>
                </c:pt>
                <c:pt idx="7">
                  <c:v>9.65</c:v>
                </c:pt>
                <c:pt idx="8">
                  <c:v>8.6</c:v>
                </c:pt>
                <c:pt idx="9">
                  <c:v>7.55</c:v>
                </c:pt>
                <c:pt idx="10">
                  <c:v>6.45</c:v>
                </c:pt>
                <c:pt idx="11">
                  <c:v>5.4</c:v>
                </c:pt>
                <c:pt idx="12">
                  <c:v>4.3</c:v>
                </c:pt>
                <c:pt idx="13">
                  <c:v>3.25</c:v>
                </c:pt>
                <c:pt idx="14">
                  <c:v>2.2000000000000002</c:v>
                </c:pt>
                <c:pt idx="15">
                  <c:v>1.1499999999999999</c:v>
                </c:pt>
                <c:pt idx="16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BC9-45E3-8C02-39D426C69C4E}"/>
            </c:ext>
          </c:extLst>
        </c:ser>
        <c:ser>
          <c:idx val="3"/>
          <c:order val="3"/>
          <c:tx>
            <c:v>today</c:v>
          </c:tx>
          <c:spPr>
            <a:ln w="47625" cap="flat">
              <a:solidFill>
                <a:srgbClr val="FF0000">
                  <a:alpha val="60000"/>
                </a:srgbClr>
              </a:solidFill>
              <a:prstDash val="dash"/>
              <a:round/>
              <a:headEnd type="stealth"/>
              <a:tailEnd type="none"/>
            </a:ln>
            <a:effectLst/>
          </c:spPr>
          <c:marker>
            <c:symbol val="none"/>
          </c:marker>
          <c:xVal>
            <c:numRef>
              <c:f>Modèle!$AH$100:$AH$116</c:f>
              <c:numCache>
                <c:formatCode>m/d/yyyy</c:formatCode>
                <c:ptCount val="17"/>
                <c:pt idx="0">
                  <c:v>44167</c:v>
                </c:pt>
                <c:pt idx="1">
                  <c:v>44167</c:v>
                </c:pt>
                <c:pt idx="2">
                  <c:v>44167</c:v>
                </c:pt>
                <c:pt idx="3">
                  <c:v>44167</c:v>
                </c:pt>
                <c:pt idx="4">
                  <c:v>44167</c:v>
                </c:pt>
                <c:pt idx="5">
                  <c:v>44167</c:v>
                </c:pt>
                <c:pt idx="6">
                  <c:v>44167</c:v>
                </c:pt>
                <c:pt idx="7">
                  <c:v>44167</c:v>
                </c:pt>
                <c:pt idx="8">
                  <c:v>44167</c:v>
                </c:pt>
                <c:pt idx="9">
                  <c:v>44167</c:v>
                </c:pt>
                <c:pt idx="10">
                  <c:v>44167</c:v>
                </c:pt>
                <c:pt idx="11">
                  <c:v>44167</c:v>
                </c:pt>
                <c:pt idx="12">
                  <c:v>44167</c:v>
                </c:pt>
                <c:pt idx="13">
                  <c:v>44167</c:v>
                </c:pt>
                <c:pt idx="14">
                  <c:v>44167</c:v>
                </c:pt>
                <c:pt idx="15">
                  <c:v>44167</c:v>
                </c:pt>
                <c:pt idx="16">
                  <c:v>44167</c:v>
                </c:pt>
              </c:numCache>
            </c:numRef>
          </c:xVal>
          <c:yVal>
            <c:numRef>
              <c:f>Modèle!$AG$100:$AG$116</c:f>
              <c:numCache>
                <c:formatCode>General</c:formatCode>
                <c:ptCount val="17"/>
                <c:pt idx="0">
                  <c:v>17</c:v>
                </c:pt>
                <c:pt idx="1">
                  <c:v>15.95</c:v>
                </c:pt>
                <c:pt idx="2">
                  <c:v>14.9</c:v>
                </c:pt>
                <c:pt idx="3">
                  <c:v>13.85</c:v>
                </c:pt>
                <c:pt idx="4">
                  <c:v>12.8</c:v>
                </c:pt>
                <c:pt idx="5">
                  <c:v>11.75</c:v>
                </c:pt>
                <c:pt idx="6">
                  <c:v>10.7</c:v>
                </c:pt>
                <c:pt idx="7">
                  <c:v>9.65</c:v>
                </c:pt>
                <c:pt idx="8">
                  <c:v>8.6</c:v>
                </c:pt>
                <c:pt idx="9">
                  <c:v>7.55</c:v>
                </c:pt>
                <c:pt idx="10">
                  <c:v>6.45</c:v>
                </c:pt>
                <c:pt idx="11">
                  <c:v>5.4</c:v>
                </c:pt>
                <c:pt idx="12">
                  <c:v>4.3</c:v>
                </c:pt>
                <c:pt idx="13">
                  <c:v>3.25</c:v>
                </c:pt>
                <c:pt idx="14">
                  <c:v>2.2000000000000002</c:v>
                </c:pt>
                <c:pt idx="15">
                  <c:v>1.1499999999999999</c:v>
                </c:pt>
                <c:pt idx="16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BC9-45E3-8C02-39D426C69C4E}"/>
            </c:ext>
          </c:extLst>
        </c:ser>
        <c:ser>
          <c:idx val="4"/>
          <c:order val="4"/>
          <c:tx>
            <c:strRef>
              <c:f>Modèle!$AJ$99</c:f>
              <c:strCache>
                <c:ptCount val="1"/>
                <c:pt idx="0">
                  <c:v>Dependency End Date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x"/>
            <c:errBarType val="plus"/>
            <c:errValType val="cust"/>
            <c:noEndCap val="1"/>
            <c:plus>
              <c:numRef>
                <c:f>Modèle!$AL$100:$AL$116</c:f>
                <c:numCache>
                  <c:formatCode>General</c:formatCode>
                  <c:ptCount val="17"/>
                  <c:pt idx="0">
                    <c:v>-70</c:v>
                  </c:pt>
                  <c:pt idx="1">
                    <c:v>-51</c:v>
                  </c:pt>
                  <c:pt idx="2">
                    <c:v>-66</c:v>
                  </c:pt>
                  <c:pt idx="3">
                    <c:v>-44</c:v>
                  </c:pt>
                  <c:pt idx="4">
                    <c:v>-35</c:v>
                  </c:pt>
                  <c:pt idx="5">
                    <c:v>3</c:v>
                  </c:pt>
                  <c:pt idx="6">
                    <c:v>18</c:v>
                  </c:pt>
                  <c:pt idx="7">
                    <c:v>19</c:v>
                  </c:pt>
                  <c:pt idx="8">
                    <c:v>-21</c:v>
                  </c:pt>
                  <c:pt idx="9">
                    <c:v>-5</c:v>
                  </c:pt>
                  <c:pt idx="10">
                    <c:v>15</c:v>
                  </c:pt>
                  <c:pt idx="11">
                    <c:v>-44</c:v>
                  </c:pt>
                  <c:pt idx="12">
                    <c:v>-24</c:v>
                  </c:pt>
                  <c:pt idx="13">
                    <c:v>-35</c:v>
                  </c:pt>
                  <c:pt idx="14">
                    <c:v>3</c:v>
                  </c:pt>
                  <c:pt idx="15">
                    <c:v>18</c:v>
                  </c:pt>
                  <c:pt idx="16">
                    <c:v>32</c:v>
                  </c:pt>
                </c:numCache>
              </c:numRef>
            </c:plus>
            <c:minus>
              <c:numRef>
                <c:f>Modèle!$AL$100:$AL$116</c:f>
                <c:numCache>
                  <c:formatCode>General</c:formatCode>
                  <c:ptCount val="17"/>
                  <c:pt idx="0">
                    <c:v>-70</c:v>
                  </c:pt>
                  <c:pt idx="1">
                    <c:v>-51</c:v>
                  </c:pt>
                  <c:pt idx="2">
                    <c:v>-66</c:v>
                  </c:pt>
                  <c:pt idx="3">
                    <c:v>-44</c:v>
                  </c:pt>
                  <c:pt idx="4">
                    <c:v>-35</c:v>
                  </c:pt>
                  <c:pt idx="5">
                    <c:v>3</c:v>
                  </c:pt>
                  <c:pt idx="6">
                    <c:v>18</c:v>
                  </c:pt>
                  <c:pt idx="7">
                    <c:v>19</c:v>
                  </c:pt>
                  <c:pt idx="8">
                    <c:v>-21</c:v>
                  </c:pt>
                  <c:pt idx="9">
                    <c:v>-5</c:v>
                  </c:pt>
                  <c:pt idx="10">
                    <c:v>15</c:v>
                  </c:pt>
                  <c:pt idx="11">
                    <c:v>-44</c:v>
                  </c:pt>
                  <c:pt idx="12">
                    <c:v>-24</c:v>
                  </c:pt>
                  <c:pt idx="13">
                    <c:v>-35</c:v>
                  </c:pt>
                  <c:pt idx="14">
                    <c:v>3</c:v>
                  </c:pt>
                  <c:pt idx="15">
                    <c:v>18</c:v>
                  </c:pt>
                  <c:pt idx="16">
                    <c:v>32</c:v>
                  </c:pt>
                </c:numCache>
              </c:numRef>
            </c:minus>
            <c:spPr>
              <a:noFill/>
              <a:ln w="6350" cap="flat" cmpd="sng" algn="ctr">
                <a:solidFill>
                  <a:schemeClr val="accent1"/>
                </a:solidFill>
                <a:round/>
                <a:tailEnd type="stealth" w="sm" len="lg"/>
              </a:ln>
              <a:effectLst/>
            </c:spPr>
          </c:errBars>
          <c:errBars>
            <c:errDir val="y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Modèle!$AK$5:$AK$21</c:f>
                <c:numCache>
                  <c:formatCode>General</c:formatCode>
                  <c:ptCount val="17"/>
                  <c:pt idx="0">
                    <c:v>15.95</c:v>
                  </c:pt>
                  <c:pt idx="1">
                    <c:v>14.9</c:v>
                  </c:pt>
                  <c:pt idx="2">
                    <c:v>13.85</c:v>
                  </c:pt>
                  <c:pt idx="3">
                    <c:v>12.8</c:v>
                  </c:pt>
                  <c:pt idx="4">
                    <c:v>11.75</c:v>
                  </c:pt>
                  <c:pt idx="5">
                    <c:v>10.7</c:v>
                  </c:pt>
                  <c:pt idx="6">
                    <c:v>9.65</c:v>
                  </c:pt>
                  <c:pt idx="7">
                    <c:v>8.6</c:v>
                  </c:pt>
                  <c:pt idx="8">
                    <c:v>7.55</c:v>
                  </c:pt>
                  <c:pt idx="9">
                    <c:v>6.45</c:v>
                  </c:pt>
                  <c:pt idx="10">
                    <c:v>5.4</c:v>
                  </c:pt>
                  <c:pt idx="11">
                    <c:v>4.3</c:v>
                  </c:pt>
                  <c:pt idx="12">
                    <c:v>3.25</c:v>
                  </c:pt>
                  <c:pt idx="13">
                    <c:v>2.2000000000000002</c:v>
                  </c:pt>
                  <c:pt idx="14">
                    <c:v>1.1499999999999999</c:v>
                  </c:pt>
                  <c:pt idx="15">
                    <c:v>0.1</c:v>
                  </c:pt>
                  <c:pt idx="16">
                    <c:v>0</c:v>
                  </c:pt>
                </c:numCache>
              </c:numRef>
            </c:minus>
            <c:spPr>
              <a:noFill/>
              <a:ln w="635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Modèle!$AJ$100:$AJ$116</c:f>
              <c:numCache>
                <c:formatCode>m/d/yyyy</c:formatCode>
                <c:ptCount val="17"/>
                <c:pt idx="0">
                  <c:v>44187</c:v>
                </c:pt>
                <c:pt idx="1">
                  <c:v>44187</c:v>
                </c:pt>
                <c:pt idx="2">
                  <c:v>44187</c:v>
                </c:pt>
                <c:pt idx="3">
                  <c:v>44187</c:v>
                </c:pt>
                <c:pt idx="4">
                  <c:v>44187</c:v>
                </c:pt>
                <c:pt idx="5">
                  <c:v>44167</c:v>
                </c:pt>
                <c:pt idx="6">
                  <c:v>44167</c:v>
                </c:pt>
                <c:pt idx="7">
                  <c:v>44167</c:v>
                </c:pt>
                <c:pt idx="8">
                  <c:v>44187</c:v>
                </c:pt>
                <c:pt idx="9">
                  <c:v>44187</c:v>
                </c:pt>
                <c:pt idx="10">
                  <c:v>44167</c:v>
                </c:pt>
                <c:pt idx="11">
                  <c:v>44187</c:v>
                </c:pt>
                <c:pt idx="12">
                  <c:v>44167</c:v>
                </c:pt>
                <c:pt idx="13">
                  <c:v>44187</c:v>
                </c:pt>
                <c:pt idx="14">
                  <c:v>44167</c:v>
                </c:pt>
                <c:pt idx="15">
                  <c:v>44167</c:v>
                </c:pt>
                <c:pt idx="16">
                  <c:v>44167</c:v>
                </c:pt>
              </c:numCache>
            </c:numRef>
          </c:xVal>
          <c:yVal>
            <c:numRef>
              <c:f>Modèle!$AI$100:$AI$116</c:f>
              <c:numCache>
                <c:formatCode>0.00</c:formatCode>
                <c:ptCount val="17"/>
                <c:pt idx="0">
                  <c:v>17.45</c:v>
                </c:pt>
                <c:pt idx="1">
                  <c:v>16.399999999999999</c:v>
                </c:pt>
                <c:pt idx="2">
                  <c:v>15.35</c:v>
                </c:pt>
                <c:pt idx="3">
                  <c:v>14.299999999999999</c:v>
                </c:pt>
                <c:pt idx="4">
                  <c:v>13.25</c:v>
                </c:pt>
                <c:pt idx="5">
                  <c:v>12.2</c:v>
                </c:pt>
                <c:pt idx="6">
                  <c:v>11.149999999999999</c:v>
                </c:pt>
                <c:pt idx="7">
                  <c:v>10.1</c:v>
                </c:pt>
                <c:pt idx="8">
                  <c:v>9.0499999999999989</c:v>
                </c:pt>
                <c:pt idx="9">
                  <c:v>8</c:v>
                </c:pt>
                <c:pt idx="10">
                  <c:v>6.9</c:v>
                </c:pt>
                <c:pt idx="11">
                  <c:v>5.8500000000000005</c:v>
                </c:pt>
                <c:pt idx="12">
                  <c:v>4.75</c:v>
                </c:pt>
                <c:pt idx="13">
                  <c:v>3.7</c:v>
                </c:pt>
                <c:pt idx="14">
                  <c:v>2.6500000000000004</c:v>
                </c:pt>
                <c:pt idx="15">
                  <c:v>1.5999999999999999</c:v>
                </c:pt>
                <c:pt idx="16">
                  <c:v>0.55000000000000004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BC9-45E3-8C02-39D426C69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331856"/>
        <c:axId val="210339072"/>
      </c:scatterChart>
      <c:catAx>
        <c:axId val="8220693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2069664"/>
        <c:crosses val="autoZero"/>
        <c:auto val="1"/>
        <c:lblAlgn val="ctr"/>
        <c:lblOffset val="100"/>
        <c:noMultiLvlLbl val="1"/>
      </c:catAx>
      <c:valAx>
        <c:axId val="822069664"/>
        <c:scaling>
          <c:orientation val="minMax"/>
          <c:min val="44110"/>
        </c:scaling>
        <c:delete val="0"/>
        <c:axPos val="t"/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2069336"/>
        <c:crosses val="autoZero"/>
        <c:crossBetween val="between"/>
      </c:valAx>
      <c:valAx>
        <c:axId val="210339072"/>
        <c:scaling>
          <c:orientation val="minMax"/>
          <c:max val="18"/>
        </c:scaling>
        <c:delete val="1"/>
        <c:axPos val="r"/>
        <c:numFmt formatCode="General" sourceLinked="1"/>
        <c:majorTickMark val="out"/>
        <c:minorTickMark val="none"/>
        <c:tickLblPos val="nextTo"/>
        <c:crossAx val="210331856"/>
        <c:crosses val="max"/>
        <c:crossBetween val="midCat"/>
      </c:valAx>
      <c:valAx>
        <c:axId val="21033185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10339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checked="Checked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CheckBox" checked="Checked" lockText="1" noThreeD="1"/>
</file>

<file path=xl/ctrlProps/ctrlProp87.xml><?xml version="1.0" encoding="utf-8"?>
<formControlPr xmlns="http://schemas.microsoft.com/office/spreadsheetml/2009/9/main" objectType="CheckBox" checked="Checked" lockText="1" noThreeD="1"/>
</file>

<file path=xl/ctrlProps/ctrlProp88.xml><?xml version="1.0" encoding="utf-8"?>
<formControlPr xmlns="http://schemas.microsoft.com/office/spreadsheetml/2009/9/main" objectType="CheckBox" checked="Checked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checked="Checked" lockText="1" noThreeD="1"/>
</file>

<file path=xl/ctrlProps/ctrlProp91.xml><?xml version="1.0" encoding="utf-8"?>
<formControlPr xmlns="http://schemas.microsoft.com/office/spreadsheetml/2009/9/main" objectType="CheckBox" checked="Checked" lockText="1" noThreeD="1"/>
</file>

<file path=xl/ctrlProps/ctrlProp92.xml><?xml version="1.0" encoding="utf-8"?>
<formControlPr xmlns="http://schemas.microsoft.com/office/spreadsheetml/2009/9/main" objectType="CheckBox" checked="Checked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checked="Checked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CheckBox" checked="Checked" lockText="1" noThreeD="1"/>
</file>

<file path=xl/ctrlProps/ctrlProp98.xml><?xml version="1.0" encoding="utf-8"?>
<formControlPr xmlns="http://schemas.microsoft.com/office/spreadsheetml/2009/9/main" objectType="CheckBox" checked="Checked" lockText="1" noThreeD="1"/>
</file>

<file path=xl/ctrlProps/ctrlProp99.xml><?xml version="1.0" encoding="utf-8"?>
<formControlPr xmlns="http://schemas.microsoft.com/office/spreadsheetml/2009/9/main" objectType="CheckBox" checked="Checked" lockText="1" noThreeD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checked="Checked" lockText="1" noThreeD="1"/>
</file>

<file path=xl/ctrlProps/ctrlProp102.xml><?xml version="1.0" encoding="utf-8"?>
<formControlPr xmlns="http://schemas.microsoft.com/office/spreadsheetml/2009/9/main" objectType="CheckBox" checked="Checked" lockText="1" noThreeD="1"/>
</file>

<file path=xl/ctrlProps/ctrlProp103.xml><?xml version="1.0" encoding="utf-8"?>
<formControlPr xmlns="http://schemas.microsoft.com/office/spreadsheetml/2009/9/main" objectType="CheckBox" checked="Checked" lockText="1" noThreeD="1"/>
</file>

<file path=xl/ctrlProps/ctrlProp104.xml><?xml version="1.0" encoding="utf-8"?>
<formControlPr xmlns="http://schemas.microsoft.com/office/spreadsheetml/2009/9/main" objectType="CheckBox" checked="Checked" lockText="1" noThreeD="1"/>
</file>

<file path=xl/ctrlProps/ctrlProp105.xml><?xml version="1.0" encoding="utf-8"?>
<formControlPr xmlns="http://schemas.microsoft.com/office/spreadsheetml/2009/9/main" objectType="CheckBox" checked="Checked" lockText="1" noThreeD="1"/>
</file>

<file path=xl/ctrlProps/ctrlProp106.xml><?xml version="1.0" encoding="utf-8"?>
<formControlPr xmlns="http://schemas.microsoft.com/office/spreadsheetml/2009/9/main" objectType="CheckBox" checked="Checked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checked="Checked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checked="Checked" lockText="1" noThreeD="1"/>
</file>

<file path=xl/ctrlProps/ctrlProp111.xml><?xml version="1.0" encoding="utf-8"?>
<formControlPr xmlns="http://schemas.microsoft.com/office/spreadsheetml/2009/9/main" objectType="CheckBox" checked="Checked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checked="Checked" lockText="1" noThreeD="1"/>
</file>

<file path=xl/ctrlProps/ctrlProp114.xml><?xml version="1.0" encoding="utf-8"?>
<formControlPr xmlns="http://schemas.microsoft.com/office/spreadsheetml/2009/9/main" objectType="CheckBox" checked="Checked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checked="Checked" lockText="1" noThreeD="1"/>
</file>

<file path=xl/ctrlProps/ctrlProp117.xml><?xml version="1.0" encoding="utf-8"?>
<formControlPr xmlns="http://schemas.microsoft.com/office/spreadsheetml/2009/9/main" objectType="CheckBox" checked="Checked" lockText="1" noThreeD="1"/>
</file>

<file path=xl/ctrlProps/ctrlProp118.xml><?xml version="1.0" encoding="utf-8"?>
<formControlPr xmlns="http://schemas.microsoft.com/office/spreadsheetml/2009/9/main" objectType="CheckBox" checked="Checked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checked="Checked" lockText="1" noThreeD="1"/>
</file>

<file path=xl/ctrlProps/ctrlProp121.xml><?xml version="1.0" encoding="utf-8"?>
<formControlPr xmlns="http://schemas.microsoft.com/office/spreadsheetml/2009/9/main" objectType="CheckBox" checked="Checked" lockText="1" noThreeD="1"/>
</file>

<file path=xl/ctrlProps/ctrlProp122.xml><?xml version="1.0" encoding="utf-8"?>
<formControlPr xmlns="http://schemas.microsoft.com/office/spreadsheetml/2009/9/main" objectType="CheckBox" checked="Checked" lockText="1" noThreeD="1"/>
</file>

<file path=xl/ctrlProps/ctrlProp123.xml><?xml version="1.0" encoding="utf-8"?>
<formControlPr xmlns="http://schemas.microsoft.com/office/spreadsheetml/2009/9/main" objectType="CheckBox" checked="Checked" lockText="1" noThreeD="1"/>
</file>

<file path=xl/ctrlProps/ctrlProp124.xml><?xml version="1.0" encoding="utf-8"?>
<formControlPr xmlns="http://schemas.microsoft.com/office/spreadsheetml/2009/9/main" objectType="CheckBox" checked="Checked" lockText="1" noThreeD="1"/>
</file>

<file path=xl/ctrlProps/ctrlProp125.xml><?xml version="1.0" encoding="utf-8"?>
<formControlPr xmlns="http://schemas.microsoft.com/office/spreadsheetml/2009/9/main" objectType="CheckBox" checked="Checked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CheckBox" checked="Checked" lockText="1" noThreeD="1"/>
</file>

<file path=xl/ctrlProps/ctrlProp128.xml><?xml version="1.0" encoding="utf-8"?>
<formControlPr xmlns="http://schemas.microsoft.com/office/spreadsheetml/2009/9/main" objectType="CheckBox" checked="Checked" lockText="1" noThreeD="1"/>
</file>

<file path=xl/ctrlProps/ctrlProp129.xml><?xml version="1.0" encoding="utf-8"?>
<formControlPr xmlns="http://schemas.microsoft.com/office/spreadsheetml/2009/9/main" objectType="CheckBox" checked="Checked" lockText="1" noThreeD="1"/>
</file>

<file path=xl/ctrlProps/ctrlProp130.xml><?xml version="1.0" encoding="utf-8"?>
<formControlPr xmlns="http://schemas.microsoft.com/office/spreadsheetml/2009/9/main" objectType="CheckBox" checked="Checked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checked="Checked" lockText="1" noThreeD="1"/>
</file>

<file path=xl/ctrlProps/ctrlProp133.xml><?xml version="1.0" encoding="utf-8"?>
<formControlPr xmlns="http://schemas.microsoft.com/office/spreadsheetml/2009/9/main" objectType="CheckBox" checked="Checked" lockText="1" noThreeD="1"/>
</file>

<file path=xl/ctrlProps/ctrlProp134.xml><?xml version="1.0" encoding="utf-8"?>
<formControlPr xmlns="http://schemas.microsoft.com/office/spreadsheetml/2009/9/main" objectType="CheckBox" checked="Checked" lockText="1" noThreeD="1"/>
</file>

<file path=xl/ctrlProps/ctrlProp135.xml><?xml version="1.0" encoding="utf-8"?>
<formControlPr xmlns="http://schemas.microsoft.com/office/spreadsheetml/2009/9/main" objectType="CheckBox" checked="Checked" lockText="1" noThreeD="1"/>
</file>

<file path=xl/ctrlProps/ctrlProp136.xml><?xml version="1.0" encoding="utf-8"?>
<formControlPr xmlns="http://schemas.microsoft.com/office/spreadsheetml/2009/9/main" objectType="CheckBox" checked="Checked" lockText="1" noThreeD="1"/>
</file>

<file path=xl/ctrlProps/ctrlProp137.xml><?xml version="1.0" encoding="utf-8"?>
<formControlPr xmlns="http://schemas.microsoft.com/office/spreadsheetml/2009/9/main" objectType="CheckBox" checked="Checked" lockText="1" noThreeD="1"/>
</file>

<file path=xl/ctrlProps/ctrlProp138.xml><?xml version="1.0" encoding="utf-8"?>
<formControlPr xmlns="http://schemas.microsoft.com/office/spreadsheetml/2009/9/main" objectType="CheckBox" checked="Checked" lockText="1" noThreeD="1"/>
</file>

<file path=xl/ctrlProps/ctrlProp139.xml><?xml version="1.0" encoding="utf-8"?>
<formControlPr xmlns="http://schemas.microsoft.com/office/spreadsheetml/2009/9/main" objectType="CheckBox" checked="Checked" lockText="1" noThreeD="1"/>
</file>

<file path=xl/ctrlProps/ctrlProp140.xml><?xml version="1.0" encoding="utf-8"?>
<formControlPr xmlns="http://schemas.microsoft.com/office/spreadsheetml/2009/9/main" objectType="CheckBox" checked="Checked" lockText="1" noThreeD="1"/>
</file>

<file path=xl/ctrlProps/ctrlProp141.xml><?xml version="1.0" encoding="utf-8"?>
<formControlPr xmlns="http://schemas.microsoft.com/office/spreadsheetml/2009/9/main" objectType="CheckBox" checked="Checked" lockText="1" noThreeD="1"/>
</file>

<file path=xl/ctrlProps/ctrlProp142.xml><?xml version="1.0" encoding="utf-8"?>
<formControlPr xmlns="http://schemas.microsoft.com/office/spreadsheetml/2009/9/main" objectType="CheckBox" checked="Checked" lockText="1" noThreeD="1"/>
</file>

<file path=xl/ctrlProps/ctrlProp143.xml><?xml version="1.0" encoding="utf-8"?>
<formControlPr xmlns="http://schemas.microsoft.com/office/spreadsheetml/2009/9/main" objectType="CheckBox" checked="Checked" lockText="1" noThreeD="1"/>
</file>

<file path=xl/ctrlProps/ctrlProp144.xml><?xml version="1.0" encoding="utf-8"?>
<formControlPr xmlns="http://schemas.microsoft.com/office/spreadsheetml/2009/9/main" objectType="CheckBox" checked="Checked" lockText="1" noThreeD="1"/>
</file>

<file path=xl/ctrlProps/ctrlProp145.xml><?xml version="1.0" encoding="utf-8"?>
<formControlPr xmlns="http://schemas.microsoft.com/office/spreadsheetml/2009/9/main" objectType="CheckBox" checked="Checked" lockText="1" noThreeD="1"/>
</file>

<file path=xl/ctrlProps/ctrlProp146.xml><?xml version="1.0" encoding="utf-8"?>
<formControlPr xmlns="http://schemas.microsoft.com/office/spreadsheetml/2009/9/main" objectType="CheckBox" checked="Checked" lockText="1" noThreeD="1"/>
</file>

<file path=xl/ctrlProps/ctrlProp147.xml><?xml version="1.0" encoding="utf-8"?>
<formControlPr xmlns="http://schemas.microsoft.com/office/spreadsheetml/2009/9/main" objectType="CheckBox" checked="Checked" lockText="1" noThreeD="1"/>
</file>

<file path=xl/ctrlProps/ctrlProp148.xml><?xml version="1.0" encoding="utf-8"?>
<formControlPr xmlns="http://schemas.microsoft.com/office/spreadsheetml/2009/9/main" objectType="CheckBox" checked="Checked" lockText="1" noThreeD="1"/>
</file>

<file path=xl/ctrlProps/ctrlProp149.xml><?xml version="1.0" encoding="utf-8"?>
<formControlPr xmlns="http://schemas.microsoft.com/office/spreadsheetml/2009/9/main" objectType="CheckBox" checked="Checked" lockText="1" noThreeD="1"/>
</file>

<file path=xl/ctrlProps/ctrlProp150.xml><?xml version="1.0" encoding="utf-8"?>
<formControlPr xmlns="http://schemas.microsoft.com/office/spreadsheetml/2009/9/main" objectType="CheckBox" checked="Checked" lockText="1" noThreeD="1"/>
</file>

<file path=xl/ctrlProps/ctrlProp151.xml><?xml version="1.0" encoding="utf-8"?>
<formControlPr xmlns="http://schemas.microsoft.com/office/spreadsheetml/2009/9/main" objectType="CheckBox" checked="Checked" lockText="1" noThreeD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1188720</xdr:colOff>
          <xdr:row>4</xdr:row>
          <xdr:rowOff>30480</xdr:rowOff>
        </xdr:from>
        <xdr:to>
          <xdr:col>8</xdr:col>
          <xdr:colOff>1836420</xdr:colOff>
          <xdr:row>4</xdr:row>
          <xdr:rowOff>716280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121920</xdr:colOff>
          <xdr:row>4</xdr:row>
          <xdr:rowOff>106680</xdr:rowOff>
        </xdr:from>
        <xdr:to>
          <xdr:col>9</xdr:col>
          <xdr:colOff>1546860</xdr:colOff>
          <xdr:row>4</xdr:row>
          <xdr:rowOff>762000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4</xdr:row>
          <xdr:rowOff>68580</xdr:rowOff>
        </xdr:from>
        <xdr:to>
          <xdr:col>11</xdr:col>
          <xdr:colOff>906780</xdr:colOff>
          <xdr:row>4</xdr:row>
          <xdr:rowOff>861060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selected 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13</xdr:col>
          <xdr:colOff>83820</xdr:colOff>
          <xdr:row>8</xdr:row>
          <xdr:rowOff>30480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0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13</xdr:col>
          <xdr:colOff>83820</xdr:colOff>
          <xdr:row>9</xdr:row>
          <xdr:rowOff>30480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0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13</xdr:col>
          <xdr:colOff>83820</xdr:colOff>
          <xdr:row>10</xdr:row>
          <xdr:rowOff>30480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0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13</xdr:col>
          <xdr:colOff>83820</xdr:colOff>
          <xdr:row>11</xdr:row>
          <xdr:rowOff>30480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0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13</xdr:col>
          <xdr:colOff>83820</xdr:colOff>
          <xdr:row>12</xdr:row>
          <xdr:rowOff>30480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0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13</xdr:col>
          <xdr:colOff>83820</xdr:colOff>
          <xdr:row>13</xdr:row>
          <xdr:rowOff>30480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0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13</xdr:col>
          <xdr:colOff>83820</xdr:colOff>
          <xdr:row>14</xdr:row>
          <xdr:rowOff>30480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0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13</xdr:col>
          <xdr:colOff>83820</xdr:colOff>
          <xdr:row>15</xdr:row>
          <xdr:rowOff>30480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0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13</xdr:col>
          <xdr:colOff>83820</xdr:colOff>
          <xdr:row>16</xdr:row>
          <xdr:rowOff>30480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0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13</xdr:col>
          <xdr:colOff>83820</xdr:colOff>
          <xdr:row>17</xdr:row>
          <xdr:rowOff>30480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0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13</xdr:col>
          <xdr:colOff>83820</xdr:colOff>
          <xdr:row>18</xdr:row>
          <xdr:rowOff>30480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0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13</xdr:col>
          <xdr:colOff>83820</xdr:colOff>
          <xdr:row>19</xdr:row>
          <xdr:rowOff>30480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0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</xdr:row>
          <xdr:rowOff>0</xdr:rowOff>
        </xdr:from>
        <xdr:to>
          <xdr:col>13</xdr:col>
          <xdr:colOff>83820</xdr:colOff>
          <xdr:row>20</xdr:row>
          <xdr:rowOff>30480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0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20</xdr:row>
          <xdr:rowOff>0</xdr:rowOff>
        </xdr:from>
        <xdr:to>
          <xdr:col>13</xdr:col>
          <xdr:colOff>83820</xdr:colOff>
          <xdr:row>21</xdr:row>
          <xdr:rowOff>30480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0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21</xdr:row>
          <xdr:rowOff>0</xdr:rowOff>
        </xdr:from>
        <xdr:to>
          <xdr:col>13</xdr:col>
          <xdr:colOff>83820</xdr:colOff>
          <xdr:row>22</xdr:row>
          <xdr:rowOff>30480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0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22</xdr:row>
          <xdr:rowOff>0</xdr:rowOff>
        </xdr:from>
        <xdr:to>
          <xdr:col>13</xdr:col>
          <xdr:colOff>83820</xdr:colOff>
          <xdr:row>23</xdr:row>
          <xdr:rowOff>30480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0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13</xdr:col>
          <xdr:colOff>83820</xdr:colOff>
          <xdr:row>24</xdr:row>
          <xdr:rowOff>30480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0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24</xdr:row>
          <xdr:rowOff>0</xdr:rowOff>
        </xdr:from>
        <xdr:to>
          <xdr:col>13</xdr:col>
          <xdr:colOff>83820</xdr:colOff>
          <xdr:row>25</xdr:row>
          <xdr:rowOff>30480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0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25</xdr:row>
          <xdr:rowOff>0</xdr:rowOff>
        </xdr:from>
        <xdr:to>
          <xdr:col>13</xdr:col>
          <xdr:colOff>83820</xdr:colOff>
          <xdr:row>26</xdr:row>
          <xdr:rowOff>30480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0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0</xdr:rowOff>
        </xdr:from>
        <xdr:to>
          <xdr:col>13</xdr:col>
          <xdr:colOff>83820</xdr:colOff>
          <xdr:row>27</xdr:row>
          <xdr:rowOff>30480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0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27</xdr:row>
          <xdr:rowOff>0</xdr:rowOff>
        </xdr:from>
        <xdr:to>
          <xdr:col>13</xdr:col>
          <xdr:colOff>83820</xdr:colOff>
          <xdr:row>28</xdr:row>
          <xdr:rowOff>30480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0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28</xdr:row>
          <xdr:rowOff>0</xdr:rowOff>
        </xdr:from>
        <xdr:to>
          <xdr:col>13</xdr:col>
          <xdr:colOff>83820</xdr:colOff>
          <xdr:row>29</xdr:row>
          <xdr:rowOff>30480</xdr:rowOff>
        </xdr:to>
        <xdr:sp macro="" textlink="">
          <xdr:nvSpPr>
            <xdr:cNvPr id="3307" name="Check Box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0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29</xdr:row>
          <xdr:rowOff>0</xdr:rowOff>
        </xdr:from>
        <xdr:to>
          <xdr:col>13</xdr:col>
          <xdr:colOff>83820</xdr:colOff>
          <xdr:row>30</xdr:row>
          <xdr:rowOff>30480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0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30</xdr:row>
          <xdr:rowOff>0</xdr:rowOff>
        </xdr:from>
        <xdr:to>
          <xdr:col>13</xdr:col>
          <xdr:colOff>83820</xdr:colOff>
          <xdr:row>31</xdr:row>
          <xdr:rowOff>30480</xdr:rowOff>
        </xdr:to>
        <xdr:sp macro="" textlink="">
          <xdr:nvSpPr>
            <xdr:cNvPr id="3309" name="Check Box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0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31</xdr:row>
          <xdr:rowOff>0</xdr:rowOff>
        </xdr:from>
        <xdr:to>
          <xdr:col>13</xdr:col>
          <xdr:colOff>83820</xdr:colOff>
          <xdr:row>32</xdr:row>
          <xdr:rowOff>30480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0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</xdr:row>
          <xdr:rowOff>0</xdr:rowOff>
        </xdr:from>
        <xdr:to>
          <xdr:col>13</xdr:col>
          <xdr:colOff>83820</xdr:colOff>
          <xdr:row>33</xdr:row>
          <xdr:rowOff>30480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0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33</xdr:row>
          <xdr:rowOff>0</xdr:rowOff>
        </xdr:from>
        <xdr:to>
          <xdr:col>13</xdr:col>
          <xdr:colOff>83820</xdr:colOff>
          <xdr:row>34</xdr:row>
          <xdr:rowOff>30480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0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34</xdr:row>
          <xdr:rowOff>0</xdr:rowOff>
        </xdr:from>
        <xdr:to>
          <xdr:col>13</xdr:col>
          <xdr:colOff>83820</xdr:colOff>
          <xdr:row>35</xdr:row>
          <xdr:rowOff>30480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0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35</xdr:row>
          <xdr:rowOff>0</xdr:rowOff>
        </xdr:from>
        <xdr:to>
          <xdr:col>13</xdr:col>
          <xdr:colOff>83820</xdr:colOff>
          <xdr:row>36</xdr:row>
          <xdr:rowOff>30480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0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36</xdr:row>
          <xdr:rowOff>0</xdr:rowOff>
        </xdr:from>
        <xdr:to>
          <xdr:col>13</xdr:col>
          <xdr:colOff>83820</xdr:colOff>
          <xdr:row>37</xdr:row>
          <xdr:rowOff>30480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0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37</xdr:row>
          <xdr:rowOff>0</xdr:rowOff>
        </xdr:from>
        <xdr:to>
          <xdr:col>13</xdr:col>
          <xdr:colOff>83820</xdr:colOff>
          <xdr:row>38</xdr:row>
          <xdr:rowOff>30480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0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38</xdr:row>
          <xdr:rowOff>0</xdr:rowOff>
        </xdr:from>
        <xdr:to>
          <xdr:col>13</xdr:col>
          <xdr:colOff>83820</xdr:colOff>
          <xdr:row>39</xdr:row>
          <xdr:rowOff>30480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0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39</xdr:row>
          <xdr:rowOff>0</xdr:rowOff>
        </xdr:from>
        <xdr:to>
          <xdr:col>13</xdr:col>
          <xdr:colOff>83820</xdr:colOff>
          <xdr:row>40</xdr:row>
          <xdr:rowOff>30480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0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40</xdr:row>
          <xdr:rowOff>0</xdr:rowOff>
        </xdr:from>
        <xdr:to>
          <xdr:col>13</xdr:col>
          <xdr:colOff>83820</xdr:colOff>
          <xdr:row>41</xdr:row>
          <xdr:rowOff>30480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0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41</xdr:row>
          <xdr:rowOff>0</xdr:rowOff>
        </xdr:from>
        <xdr:to>
          <xdr:col>13</xdr:col>
          <xdr:colOff>83820</xdr:colOff>
          <xdr:row>42</xdr:row>
          <xdr:rowOff>30480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0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42</xdr:row>
          <xdr:rowOff>0</xdr:rowOff>
        </xdr:from>
        <xdr:to>
          <xdr:col>13</xdr:col>
          <xdr:colOff>83820</xdr:colOff>
          <xdr:row>43</xdr:row>
          <xdr:rowOff>30480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0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43</xdr:row>
          <xdr:rowOff>0</xdr:rowOff>
        </xdr:from>
        <xdr:to>
          <xdr:col>13</xdr:col>
          <xdr:colOff>83820</xdr:colOff>
          <xdr:row>44</xdr:row>
          <xdr:rowOff>30480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0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0</xdr:rowOff>
        </xdr:from>
        <xdr:to>
          <xdr:col>13</xdr:col>
          <xdr:colOff>83820</xdr:colOff>
          <xdr:row>45</xdr:row>
          <xdr:rowOff>30480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0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</xdr:row>
          <xdr:rowOff>0</xdr:rowOff>
        </xdr:from>
        <xdr:to>
          <xdr:col>13</xdr:col>
          <xdr:colOff>83820</xdr:colOff>
          <xdr:row>46</xdr:row>
          <xdr:rowOff>30480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0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46</xdr:row>
          <xdr:rowOff>0</xdr:rowOff>
        </xdr:from>
        <xdr:to>
          <xdr:col>13</xdr:col>
          <xdr:colOff>83820</xdr:colOff>
          <xdr:row>47</xdr:row>
          <xdr:rowOff>30480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0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47</xdr:row>
          <xdr:rowOff>0</xdr:rowOff>
        </xdr:from>
        <xdr:to>
          <xdr:col>13</xdr:col>
          <xdr:colOff>83820</xdr:colOff>
          <xdr:row>48</xdr:row>
          <xdr:rowOff>30480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0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48</xdr:row>
          <xdr:rowOff>0</xdr:rowOff>
        </xdr:from>
        <xdr:to>
          <xdr:col>13</xdr:col>
          <xdr:colOff>83820</xdr:colOff>
          <xdr:row>49</xdr:row>
          <xdr:rowOff>30480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0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49</xdr:row>
          <xdr:rowOff>0</xdr:rowOff>
        </xdr:from>
        <xdr:to>
          <xdr:col>13</xdr:col>
          <xdr:colOff>83820</xdr:colOff>
          <xdr:row>50</xdr:row>
          <xdr:rowOff>30480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0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50</xdr:row>
          <xdr:rowOff>0</xdr:rowOff>
        </xdr:from>
        <xdr:to>
          <xdr:col>13</xdr:col>
          <xdr:colOff>83820</xdr:colOff>
          <xdr:row>51</xdr:row>
          <xdr:rowOff>30480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0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51</xdr:row>
          <xdr:rowOff>0</xdr:rowOff>
        </xdr:from>
        <xdr:to>
          <xdr:col>13</xdr:col>
          <xdr:colOff>83820</xdr:colOff>
          <xdr:row>52</xdr:row>
          <xdr:rowOff>30480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0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</xdr:row>
          <xdr:rowOff>0</xdr:rowOff>
        </xdr:from>
        <xdr:to>
          <xdr:col>13</xdr:col>
          <xdr:colOff>83820</xdr:colOff>
          <xdr:row>53</xdr:row>
          <xdr:rowOff>30480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0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53</xdr:row>
          <xdr:rowOff>0</xdr:rowOff>
        </xdr:from>
        <xdr:to>
          <xdr:col>13</xdr:col>
          <xdr:colOff>83820</xdr:colOff>
          <xdr:row>54</xdr:row>
          <xdr:rowOff>30480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0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54</xdr:row>
          <xdr:rowOff>0</xdr:rowOff>
        </xdr:from>
        <xdr:to>
          <xdr:col>13</xdr:col>
          <xdr:colOff>83820</xdr:colOff>
          <xdr:row>55</xdr:row>
          <xdr:rowOff>30480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0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55</xdr:row>
          <xdr:rowOff>0</xdr:rowOff>
        </xdr:from>
        <xdr:to>
          <xdr:col>13</xdr:col>
          <xdr:colOff>83820</xdr:colOff>
          <xdr:row>56</xdr:row>
          <xdr:rowOff>30480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0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56</xdr:row>
          <xdr:rowOff>0</xdr:rowOff>
        </xdr:from>
        <xdr:to>
          <xdr:col>13</xdr:col>
          <xdr:colOff>83820</xdr:colOff>
          <xdr:row>57</xdr:row>
          <xdr:rowOff>30480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0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57</xdr:row>
          <xdr:rowOff>0</xdr:rowOff>
        </xdr:from>
        <xdr:to>
          <xdr:col>13</xdr:col>
          <xdr:colOff>83820</xdr:colOff>
          <xdr:row>58</xdr:row>
          <xdr:rowOff>30480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0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</xdr:row>
          <xdr:rowOff>0</xdr:rowOff>
        </xdr:from>
        <xdr:to>
          <xdr:col>13</xdr:col>
          <xdr:colOff>83820</xdr:colOff>
          <xdr:row>59</xdr:row>
          <xdr:rowOff>30480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0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59</xdr:row>
          <xdr:rowOff>0</xdr:rowOff>
        </xdr:from>
        <xdr:to>
          <xdr:col>13</xdr:col>
          <xdr:colOff>83820</xdr:colOff>
          <xdr:row>60</xdr:row>
          <xdr:rowOff>30480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0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60</xdr:row>
          <xdr:rowOff>0</xdr:rowOff>
        </xdr:from>
        <xdr:to>
          <xdr:col>13</xdr:col>
          <xdr:colOff>83820</xdr:colOff>
          <xdr:row>61</xdr:row>
          <xdr:rowOff>30480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0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61</xdr:row>
          <xdr:rowOff>0</xdr:rowOff>
        </xdr:from>
        <xdr:to>
          <xdr:col>13</xdr:col>
          <xdr:colOff>83820</xdr:colOff>
          <xdr:row>62</xdr:row>
          <xdr:rowOff>30480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0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62</xdr:row>
          <xdr:rowOff>0</xdr:rowOff>
        </xdr:from>
        <xdr:to>
          <xdr:col>13</xdr:col>
          <xdr:colOff>83820</xdr:colOff>
          <xdr:row>63</xdr:row>
          <xdr:rowOff>30480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0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63</xdr:row>
          <xdr:rowOff>0</xdr:rowOff>
        </xdr:from>
        <xdr:to>
          <xdr:col>13</xdr:col>
          <xdr:colOff>83820</xdr:colOff>
          <xdr:row>64</xdr:row>
          <xdr:rowOff>30480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0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64</xdr:row>
          <xdr:rowOff>0</xdr:rowOff>
        </xdr:from>
        <xdr:to>
          <xdr:col>13</xdr:col>
          <xdr:colOff>83820</xdr:colOff>
          <xdr:row>65</xdr:row>
          <xdr:rowOff>30480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0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</xdr:row>
          <xdr:rowOff>0</xdr:rowOff>
        </xdr:from>
        <xdr:to>
          <xdr:col>13</xdr:col>
          <xdr:colOff>83820</xdr:colOff>
          <xdr:row>66</xdr:row>
          <xdr:rowOff>30480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0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66</xdr:row>
          <xdr:rowOff>0</xdr:rowOff>
        </xdr:from>
        <xdr:to>
          <xdr:col>13</xdr:col>
          <xdr:colOff>83820</xdr:colOff>
          <xdr:row>67</xdr:row>
          <xdr:rowOff>30480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0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67</xdr:row>
          <xdr:rowOff>0</xdr:rowOff>
        </xdr:from>
        <xdr:to>
          <xdr:col>13</xdr:col>
          <xdr:colOff>83820</xdr:colOff>
          <xdr:row>68</xdr:row>
          <xdr:rowOff>30480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0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68</xdr:row>
          <xdr:rowOff>0</xdr:rowOff>
        </xdr:from>
        <xdr:to>
          <xdr:col>13</xdr:col>
          <xdr:colOff>83820</xdr:colOff>
          <xdr:row>69</xdr:row>
          <xdr:rowOff>30480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0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69</xdr:row>
          <xdr:rowOff>0</xdr:rowOff>
        </xdr:from>
        <xdr:to>
          <xdr:col>13</xdr:col>
          <xdr:colOff>83820</xdr:colOff>
          <xdr:row>70</xdr:row>
          <xdr:rowOff>30480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0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70</xdr:row>
          <xdr:rowOff>0</xdr:rowOff>
        </xdr:from>
        <xdr:to>
          <xdr:col>13</xdr:col>
          <xdr:colOff>83820</xdr:colOff>
          <xdr:row>71</xdr:row>
          <xdr:rowOff>30480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0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71</xdr:row>
          <xdr:rowOff>0</xdr:rowOff>
        </xdr:from>
        <xdr:to>
          <xdr:col>13</xdr:col>
          <xdr:colOff>83820</xdr:colOff>
          <xdr:row>72</xdr:row>
          <xdr:rowOff>30480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0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</xdr:row>
          <xdr:rowOff>0</xdr:rowOff>
        </xdr:from>
        <xdr:to>
          <xdr:col>13</xdr:col>
          <xdr:colOff>83820</xdr:colOff>
          <xdr:row>73</xdr:row>
          <xdr:rowOff>30480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0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73</xdr:row>
          <xdr:rowOff>0</xdr:rowOff>
        </xdr:from>
        <xdr:to>
          <xdr:col>13</xdr:col>
          <xdr:colOff>83820</xdr:colOff>
          <xdr:row>74</xdr:row>
          <xdr:rowOff>30480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0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74</xdr:row>
          <xdr:rowOff>0</xdr:rowOff>
        </xdr:from>
        <xdr:to>
          <xdr:col>13</xdr:col>
          <xdr:colOff>83820</xdr:colOff>
          <xdr:row>75</xdr:row>
          <xdr:rowOff>30480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0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75</xdr:row>
          <xdr:rowOff>0</xdr:rowOff>
        </xdr:from>
        <xdr:to>
          <xdr:col>13</xdr:col>
          <xdr:colOff>83820</xdr:colOff>
          <xdr:row>76</xdr:row>
          <xdr:rowOff>30480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0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76</xdr:row>
          <xdr:rowOff>0</xdr:rowOff>
        </xdr:from>
        <xdr:to>
          <xdr:col>13</xdr:col>
          <xdr:colOff>83820</xdr:colOff>
          <xdr:row>77</xdr:row>
          <xdr:rowOff>30480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0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617220</xdr:colOff>
          <xdr:row>2</xdr:row>
          <xdr:rowOff>121920</xdr:rowOff>
        </xdr:from>
        <xdr:to>
          <xdr:col>12</xdr:col>
          <xdr:colOff>601980</xdr:colOff>
          <xdr:row>5</xdr:row>
          <xdr:rowOff>106680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617220</xdr:colOff>
          <xdr:row>6</xdr:row>
          <xdr:rowOff>22860</xdr:rowOff>
        </xdr:from>
        <xdr:to>
          <xdr:col>12</xdr:col>
          <xdr:colOff>594360</xdr:colOff>
          <xdr:row>9</xdr:row>
          <xdr:rowOff>7620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594360</xdr:colOff>
          <xdr:row>9</xdr:row>
          <xdr:rowOff>121920</xdr:rowOff>
        </xdr:from>
        <xdr:to>
          <xdr:col>12</xdr:col>
          <xdr:colOff>563880</xdr:colOff>
          <xdr:row>12</xdr:row>
          <xdr:rowOff>106680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723900</xdr:colOff>
          <xdr:row>14</xdr:row>
          <xdr:rowOff>60960</xdr:rowOff>
        </xdr:from>
        <xdr:to>
          <xdr:col>14</xdr:col>
          <xdr:colOff>586740</xdr:colOff>
          <xdr:row>17</xdr:row>
          <xdr:rowOff>22860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Exraction vers Modèle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91440</xdr:colOff>
          <xdr:row>9</xdr:row>
          <xdr:rowOff>114300</xdr:rowOff>
        </xdr:from>
        <xdr:to>
          <xdr:col>16</xdr:col>
          <xdr:colOff>556260</xdr:colOff>
          <xdr:row>12</xdr:row>
          <xdr:rowOff>99060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Transférées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731520</xdr:colOff>
          <xdr:row>9</xdr:row>
          <xdr:rowOff>137160</xdr:rowOff>
        </xdr:from>
        <xdr:to>
          <xdr:col>14</xdr:col>
          <xdr:colOff>739140</xdr:colOff>
          <xdr:row>12</xdr:row>
          <xdr:rowOff>114300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 vers 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525780</xdr:colOff>
          <xdr:row>20</xdr:row>
          <xdr:rowOff>68580</xdr:rowOff>
        </xdr:from>
        <xdr:to>
          <xdr:col>13</xdr:col>
          <xdr:colOff>304800</xdr:colOff>
          <xdr:row>23</xdr:row>
          <xdr:rowOff>167640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Formatage 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441960</xdr:colOff>
          <xdr:row>70</xdr:row>
          <xdr:rowOff>160020</xdr:rowOff>
        </xdr:from>
        <xdr:to>
          <xdr:col>15</xdr:col>
          <xdr:colOff>297180</xdr:colOff>
          <xdr:row>77</xdr:row>
          <xdr:rowOff>45720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Max+somme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30480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30480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30480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5</xdr:row>
          <xdr:rowOff>30480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30480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30480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30480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30480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30480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0</xdr:colOff>
          <xdr:row>11</xdr:row>
          <xdr:rowOff>30480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0</xdr:colOff>
          <xdr:row>12</xdr:row>
          <xdr:rowOff>30480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30480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14</xdr:row>
          <xdr:rowOff>30480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30480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0</xdr:colOff>
          <xdr:row>16</xdr:row>
          <xdr:rowOff>30480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30480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18</xdr:row>
          <xdr:rowOff>30480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30480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0</xdr:colOff>
          <xdr:row>20</xdr:row>
          <xdr:rowOff>30480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0</xdr:colOff>
          <xdr:row>21</xdr:row>
          <xdr:rowOff>30480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0</xdr:colOff>
          <xdr:row>22</xdr:row>
          <xdr:rowOff>30480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0</xdr:colOff>
          <xdr:row>23</xdr:row>
          <xdr:rowOff>30480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0</xdr:colOff>
          <xdr:row>24</xdr:row>
          <xdr:rowOff>30480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0</xdr:colOff>
          <xdr:row>25</xdr:row>
          <xdr:rowOff>30480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0</xdr:colOff>
          <xdr:row>26</xdr:row>
          <xdr:rowOff>30480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0</xdr:colOff>
          <xdr:row>27</xdr:row>
          <xdr:rowOff>30480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1</xdr:col>
          <xdr:colOff>0</xdr:colOff>
          <xdr:row>28</xdr:row>
          <xdr:rowOff>30480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45720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1</xdr:col>
          <xdr:colOff>0</xdr:colOff>
          <xdr:row>30</xdr:row>
          <xdr:rowOff>45720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1</xdr:col>
          <xdr:colOff>0</xdr:colOff>
          <xdr:row>31</xdr:row>
          <xdr:rowOff>45720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1</xdr:col>
          <xdr:colOff>0</xdr:colOff>
          <xdr:row>32</xdr:row>
          <xdr:rowOff>45720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1</xdr:col>
          <xdr:colOff>0</xdr:colOff>
          <xdr:row>33</xdr:row>
          <xdr:rowOff>45720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1</xdr:col>
          <xdr:colOff>0</xdr:colOff>
          <xdr:row>34</xdr:row>
          <xdr:rowOff>45720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1</xdr:col>
          <xdr:colOff>0</xdr:colOff>
          <xdr:row>35</xdr:row>
          <xdr:rowOff>45720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1</xdr:col>
          <xdr:colOff>0</xdr:colOff>
          <xdr:row>36</xdr:row>
          <xdr:rowOff>45720</xdr:rowOff>
        </xdr:to>
        <xdr:sp macro="" textlink="">
          <xdr:nvSpPr>
            <xdr:cNvPr id="4139" name="Check Box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0</xdr:rowOff>
        </xdr:from>
        <xdr:to>
          <xdr:col>1</xdr:col>
          <xdr:colOff>0</xdr:colOff>
          <xdr:row>37</xdr:row>
          <xdr:rowOff>45720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0</xdr:rowOff>
        </xdr:from>
        <xdr:to>
          <xdr:col>1</xdr:col>
          <xdr:colOff>0</xdr:colOff>
          <xdr:row>38</xdr:row>
          <xdr:rowOff>45720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1</xdr:col>
          <xdr:colOff>0</xdr:colOff>
          <xdr:row>39</xdr:row>
          <xdr:rowOff>45720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0</xdr:rowOff>
        </xdr:from>
        <xdr:to>
          <xdr:col>1</xdr:col>
          <xdr:colOff>0</xdr:colOff>
          <xdr:row>40</xdr:row>
          <xdr:rowOff>45720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0</xdr:rowOff>
        </xdr:from>
        <xdr:to>
          <xdr:col>1</xdr:col>
          <xdr:colOff>0</xdr:colOff>
          <xdr:row>41</xdr:row>
          <xdr:rowOff>45720</xdr:rowOff>
        </xdr:to>
        <xdr:sp macro="" textlink="">
          <xdr:nvSpPr>
            <xdr:cNvPr id="4144" name="Check Box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0</xdr:rowOff>
        </xdr:from>
        <xdr:to>
          <xdr:col>1</xdr:col>
          <xdr:colOff>0</xdr:colOff>
          <xdr:row>42</xdr:row>
          <xdr:rowOff>45720</xdr:rowOff>
        </xdr:to>
        <xdr:sp macro="" textlink="">
          <xdr:nvSpPr>
            <xdr:cNvPr id="4145" name="Check Box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1</xdr:col>
          <xdr:colOff>0</xdr:colOff>
          <xdr:row>43</xdr:row>
          <xdr:rowOff>45720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0</xdr:rowOff>
        </xdr:from>
        <xdr:to>
          <xdr:col>1</xdr:col>
          <xdr:colOff>0</xdr:colOff>
          <xdr:row>44</xdr:row>
          <xdr:rowOff>45720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0</xdr:rowOff>
        </xdr:from>
        <xdr:to>
          <xdr:col>1</xdr:col>
          <xdr:colOff>0</xdr:colOff>
          <xdr:row>45</xdr:row>
          <xdr:rowOff>45720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0</xdr:rowOff>
        </xdr:from>
        <xdr:to>
          <xdr:col>1</xdr:col>
          <xdr:colOff>0</xdr:colOff>
          <xdr:row>46</xdr:row>
          <xdr:rowOff>45720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0</xdr:colOff>
          <xdr:row>47</xdr:row>
          <xdr:rowOff>45720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0</xdr:rowOff>
        </xdr:from>
        <xdr:to>
          <xdr:col>1</xdr:col>
          <xdr:colOff>0</xdr:colOff>
          <xdr:row>48</xdr:row>
          <xdr:rowOff>45720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0</xdr:rowOff>
        </xdr:from>
        <xdr:to>
          <xdr:col>1</xdr:col>
          <xdr:colOff>0</xdr:colOff>
          <xdr:row>49</xdr:row>
          <xdr:rowOff>45720</xdr:rowOff>
        </xdr:to>
        <xdr:sp macro="" textlink="">
          <xdr:nvSpPr>
            <xdr:cNvPr id="4152" name="Check Box 56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49</xdr:row>
          <xdr:rowOff>0</xdr:rowOff>
        </xdr:from>
        <xdr:to>
          <xdr:col>1</xdr:col>
          <xdr:colOff>0</xdr:colOff>
          <xdr:row>50</xdr:row>
          <xdr:rowOff>45720</xdr:rowOff>
        </xdr:to>
        <xdr:sp macro="" textlink="">
          <xdr:nvSpPr>
            <xdr:cNvPr id="4153" name="Check Box 57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0</xdr:rowOff>
        </xdr:from>
        <xdr:to>
          <xdr:col>1</xdr:col>
          <xdr:colOff>0</xdr:colOff>
          <xdr:row>51</xdr:row>
          <xdr:rowOff>45720</xdr:rowOff>
        </xdr:to>
        <xdr:sp macro="" textlink="">
          <xdr:nvSpPr>
            <xdr:cNvPr id="4154" name="Check Box 58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0</xdr:rowOff>
        </xdr:from>
        <xdr:to>
          <xdr:col>1</xdr:col>
          <xdr:colOff>0</xdr:colOff>
          <xdr:row>52</xdr:row>
          <xdr:rowOff>45720</xdr:rowOff>
        </xdr:to>
        <xdr:sp macro="" textlink="">
          <xdr:nvSpPr>
            <xdr:cNvPr id="4155" name="Check Box 59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52</xdr:row>
          <xdr:rowOff>0</xdr:rowOff>
        </xdr:from>
        <xdr:to>
          <xdr:col>1</xdr:col>
          <xdr:colOff>0</xdr:colOff>
          <xdr:row>53</xdr:row>
          <xdr:rowOff>45720</xdr:rowOff>
        </xdr:to>
        <xdr:sp macro="" textlink="">
          <xdr:nvSpPr>
            <xdr:cNvPr id="4156" name="Check Box 60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53</xdr:row>
          <xdr:rowOff>0</xdr:rowOff>
        </xdr:from>
        <xdr:to>
          <xdr:col>1</xdr:col>
          <xdr:colOff>0</xdr:colOff>
          <xdr:row>54</xdr:row>
          <xdr:rowOff>45720</xdr:rowOff>
        </xdr:to>
        <xdr:sp macro="" textlink="">
          <xdr:nvSpPr>
            <xdr:cNvPr id="4157" name="Check Box 61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1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54</xdr:row>
          <xdr:rowOff>0</xdr:rowOff>
        </xdr:from>
        <xdr:to>
          <xdr:col>1</xdr:col>
          <xdr:colOff>0</xdr:colOff>
          <xdr:row>55</xdr:row>
          <xdr:rowOff>45720</xdr:rowOff>
        </xdr:to>
        <xdr:sp macro="" textlink="">
          <xdr:nvSpPr>
            <xdr:cNvPr id="4158" name="Check Box 62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1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0</xdr:rowOff>
        </xdr:from>
        <xdr:to>
          <xdr:col>1</xdr:col>
          <xdr:colOff>0</xdr:colOff>
          <xdr:row>56</xdr:row>
          <xdr:rowOff>45720</xdr:rowOff>
        </xdr:to>
        <xdr:sp macro="" textlink="">
          <xdr:nvSpPr>
            <xdr:cNvPr id="4159" name="Check Box 63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1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1</xdr:col>
          <xdr:colOff>0</xdr:colOff>
          <xdr:row>57</xdr:row>
          <xdr:rowOff>45720</xdr:rowOff>
        </xdr:to>
        <xdr:sp macro="" textlink="">
          <xdr:nvSpPr>
            <xdr:cNvPr id="4160" name="Check Box 64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1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1</xdr:col>
          <xdr:colOff>0</xdr:colOff>
          <xdr:row>58</xdr:row>
          <xdr:rowOff>45720</xdr:rowOff>
        </xdr:to>
        <xdr:sp macro="" textlink="">
          <xdr:nvSpPr>
            <xdr:cNvPr id="4161" name="Check Box 65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1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58</xdr:row>
          <xdr:rowOff>0</xdr:rowOff>
        </xdr:from>
        <xdr:to>
          <xdr:col>1</xdr:col>
          <xdr:colOff>0</xdr:colOff>
          <xdr:row>59</xdr:row>
          <xdr:rowOff>45720</xdr:rowOff>
        </xdr:to>
        <xdr:sp macro="" textlink="">
          <xdr:nvSpPr>
            <xdr:cNvPr id="4162" name="Check Box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1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0</xdr:rowOff>
        </xdr:from>
        <xdr:to>
          <xdr:col>1</xdr:col>
          <xdr:colOff>0</xdr:colOff>
          <xdr:row>60</xdr:row>
          <xdr:rowOff>45720</xdr:rowOff>
        </xdr:to>
        <xdr:sp macro="" textlink="">
          <xdr:nvSpPr>
            <xdr:cNvPr id="4163" name="Check Box 67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1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0</xdr:rowOff>
        </xdr:from>
        <xdr:to>
          <xdr:col>1</xdr:col>
          <xdr:colOff>0</xdr:colOff>
          <xdr:row>61</xdr:row>
          <xdr:rowOff>45720</xdr:rowOff>
        </xdr:to>
        <xdr:sp macro="" textlink="">
          <xdr:nvSpPr>
            <xdr:cNvPr id="4164" name="Check Box 68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0</xdr:rowOff>
        </xdr:from>
        <xdr:to>
          <xdr:col>1</xdr:col>
          <xdr:colOff>0</xdr:colOff>
          <xdr:row>62</xdr:row>
          <xdr:rowOff>45720</xdr:rowOff>
        </xdr:to>
        <xdr:sp macro="" textlink="">
          <xdr:nvSpPr>
            <xdr:cNvPr id="4165" name="Check Box 69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1</xdr:col>
          <xdr:colOff>0</xdr:colOff>
          <xdr:row>63</xdr:row>
          <xdr:rowOff>45720</xdr:rowOff>
        </xdr:to>
        <xdr:sp macro="" textlink="">
          <xdr:nvSpPr>
            <xdr:cNvPr id="4166" name="Check Box 70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0</xdr:rowOff>
        </xdr:from>
        <xdr:to>
          <xdr:col>1</xdr:col>
          <xdr:colOff>0</xdr:colOff>
          <xdr:row>64</xdr:row>
          <xdr:rowOff>45720</xdr:rowOff>
        </xdr:to>
        <xdr:sp macro="" textlink="">
          <xdr:nvSpPr>
            <xdr:cNvPr id="4167" name="Check Box 71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0</xdr:rowOff>
        </xdr:from>
        <xdr:to>
          <xdr:col>1</xdr:col>
          <xdr:colOff>0</xdr:colOff>
          <xdr:row>65</xdr:row>
          <xdr:rowOff>45720</xdr:rowOff>
        </xdr:to>
        <xdr:sp macro="" textlink="">
          <xdr:nvSpPr>
            <xdr:cNvPr id="4168" name="Check Box 72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1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0</xdr:colOff>
          <xdr:row>66</xdr:row>
          <xdr:rowOff>45720</xdr:rowOff>
        </xdr:to>
        <xdr:sp macro="" textlink="">
          <xdr:nvSpPr>
            <xdr:cNvPr id="4169" name="Check Box 73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1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1</xdr:col>
          <xdr:colOff>0</xdr:colOff>
          <xdr:row>67</xdr:row>
          <xdr:rowOff>45720</xdr:rowOff>
        </xdr:to>
        <xdr:sp macro="" textlink="">
          <xdr:nvSpPr>
            <xdr:cNvPr id="4170" name="Check Box 74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1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1</xdr:col>
          <xdr:colOff>0</xdr:colOff>
          <xdr:row>68</xdr:row>
          <xdr:rowOff>45720</xdr:rowOff>
        </xdr:to>
        <xdr:sp macro="" textlink="">
          <xdr:nvSpPr>
            <xdr:cNvPr id="4171" name="Check Box 75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1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0</xdr:rowOff>
        </xdr:from>
        <xdr:to>
          <xdr:col>1</xdr:col>
          <xdr:colOff>0</xdr:colOff>
          <xdr:row>69</xdr:row>
          <xdr:rowOff>45720</xdr:rowOff>
        </xdr:to>
        <xdr:sp macro="" textlink="">
          <xdr:nvSpPr>
            <xdr:cNvPr id="4172" name="Check Box 76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1</xdr:col>
          <xdr:colOff>0</xdr:colOff>
          <xdr:row>70</xdr:row>
          <xdr:rowOff>45720</xdr:rowOff>
        </xdr:to>
        <xdr:sp macro="" textlink="">
          <xdr:nvSpPr>
            <xdr:cNvPr id="4173" name="Check Box 77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1</xdr:col>
          <xdr:colOff>0</xdr:colOff>
          <xdr:row>71</xdr:row>
          <xdr:rowOff>45720</xdr:rowOff>
        </xdr:to>
        <xdr:sp macro="" textlink="">
          <xdr:nvSpPr>
            <xdr:cNvPr id="4174" name="Check Box 78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</xdr:colOff>
          <xdr:row>4</xdr:row>
          <xdr:rowOff>99060</xdr:rowOff>
        </xdr:from>
        <xdr:to>
          <xdr:col>0</xdr:col>
          <xdr:colOff>784860</xdr:colOff>
          <xdr:row>7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12</xdr:row>
          <xdr:rowOff>152400</xdr:rowOff>
        </xdr:from>
        <xdr:to>
          <xdr:col>0</xdr:col>
          <xdr:colOff>1127760</xdr:colOff>
          <xdr:row>14</xdr:row>
          <xdr:rowOff>160020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23</xdr:row>
      <xdr:rowOff>283028</xdr:rowOff>
    </xdr:from>
    <xdr:to>
      <xdr:col>15</xdr:col>
      <xdr:colOff>0</xdr:colOff>
      <xdr:row>54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27709</xdr:colOff>
      <xdr:row>118</xdr:row>
      <xdr:rowOff>283028</xdr:rowOff>
    </xdr:from>
    <xdr:to>
      <xdr:col>14</xdr:col>
      <xdr:colOff>1122218</xdr:colOff>
      <xdr:row>149</xdr:row>
      <xdr:rowOff>95250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4.xml"/><Relationship Id="rId18" Type="http://schemas.openxmlformats.org/officeDocument/2006/relationships/ctrlProp" Target="../ctrlProps/ctrlProp89.xml"/><Relationship Id="rId26" Type="http://schemas.openxmlformats.org/officeDocument/2006/relationships/ctrlProp" Target="../ctrlProps/ctrlProp97.xml"/><Relationship Id="rId39" Type="http://schemas.openxmlformats.org/officeDocument/2006/relationships/ctrlProp" Target="../ctrlProps/ctrlProp110.xml"/><Relationship Id="rId21" Type="http://schemas.openxmlformats.org/officeDocument/2006/relationships/ctrlProp" Target="../ctrlProps/ctrlProp92.xml"/><Relationship Id="rId34" Type="http://schemas.openxmlformats.org/officeDocument/2006/relationships/ctrlProp" Target="../ctrlProps/ctrlProp105.xml"/><Relationship Id="rId42" Type="http://schemas.openxmlformats.org/officeDocument/2006/relationships/ctrlProp" Target="../ctrlProps/ctrlProp113.xml"/><Relationship Id="rId47" Type="http://schemas.openxmlformats.org/officeDocument/2006/relationships/ctrlProp" Target="../ctrlProps/ctrlProp118.xml"/><Relationship Id="rId50" Type="http://schemas.openxmlformats.org/officeDocument/2006/relationships/ctrlProp" Target="../ctrlProps/ctrlProp121.xml"/><Relationship Id="rId55" Type="http://schemas.openxmlformats.org/officeDocument/2006/relationships/ctrlProp" Target="../ctrlProps/ctrlProp126.xml"/><Relationship Id="rId63" Type="http://schemas.openxmlformats.org/officeDocument/2006/relationships/ctrlProp" Target="../ctrlProps/ctrlProp134.xml"/><Relationship Id="rId68" Type="http://schemas.openxmlformats.org/officeDocument/2006/relationships/ctrlProp" Target="../ctrlProps/ctrlProp139.xml"/><Relationship Id="rId76" Type="http://schemas.openxmlformats.org/officeDocument/2006/relationships/ctrlProp" Target="../ctrlProps/ctrlProp147.xml"/><Relationship Id="rId7" Type="http://schemas.openxmlformats.org/officeDocument/2006/relationships/ctrlProp" Target="../ctrlProps/ctrlProp78.xml"/><Relationship Id="rId71" Type="http://schemas.openxmlformats.org/officeDocument/2006/relationships/ctrlProp" Target="../ctrlProps/ctrlProp142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87.xml"/><Relationship Id="rId29" Type="http://schemas.openxmlformats.org/officeDocument/2006/relationships/ctrlProp" Target="../ctrlProps/ctrlProp100.xml"/><Relationship Id="rId11" Type="http://schemas.openxmlformats.org/officeDocument/2006/relationships/ctrlProp" Target="../ctrlProps/ctrlProp82.xml"/><Relationship Id="rId24" Type="http://schemas.openxmlformats.org/officeDocument/2006/relationships/ctrlProp" Target="../ctrlProps/ctrlProp95.xml"/><Relationship Id="rId32" Type="http://schemas.openxmlformats.org/officeDocument/2006/relationships/ctrlProp" Target="../ctrlProps/ctrlProp103.xml"/><Relationship Id="rId37" Type="http://schemas.openxmlformats.org/officeDocument/2006/relationships/ctrlProp" Target="../ctrlProps/ctrlProp108.xml"/><Relationship Id="rId40" Type="http://schemas.openxmlformats.org/officeDocument/2006/relationships/ctrlProp" Target="../ctrlProps/ctrlProp111.xml"/><Relationship Id="rId45" Type="http://schemas.openxmlformats.org/officeDocument/2006/relationships/ctrlProp" Target="../ctrlProps/ctrlProp116.xml"/><Relationship Id="rId53" Type="http://schemas.openxmlformats.org/officeDocument/2006/relationships/ctrlProp" Target="../ctrlProps/ctrlProp124.xml"/><Relationship Id="rId58" Type="http://schemas.openxmlformats.org/officeDocument/2006/relationships/ctrlProp" Target="../ctrlProps/ctrlProp129.xml"/><Relationship Id="rId66" Type="http://schemas.openxmlformats.org/officeDocument/2006/relationships/ctrlProp" Target="../ctrlProps/ctrlProp137.xml"/><Relationship Id="rId74" Type="http://schemas.openxmlformats.org/officeDocument/2006/relationships/ctrlProp" Target="../ctrlProps/ctrlProp145.xml"/><Relationship Id="rId79" Type="http://schemas.openxmlformats.org/officeDocument/2006/relationships/ctrlProp" Target="../ctrlProps/ctrlProp150.xml"/><Relationship Id="rId5" Type="http://schemas.openxmlformats.org/officeDocument/2006/relationships/ctrlProp" Target="../ctrlProps/ctrlProp76.xml"/><Relationship Id="rId61" Type="http://schemas.openxmlformats.org/officeDocument/2006/relationships/ctrlProp" Target="../ctrlProps/ctrlProp132.xml"/><Relationship Id="rId10" Type="http://schemas.openxmlformats.org/officeDocument/2006/relationships/ctrlProp" Target="../ctrlProps/ctrlProp81.xml"/><Relationship Id="rId19" Type="http://schemas.openxmlformats.org/officeDocument/2006/relationships/ctrlProp" Target="../ctrlProps/ctrlProp90.xml"/><Relationship Id="rId31" Type="http://schemas.openxmlformats.org/officeDocument/2006/relationships/ctrlProp" Target="../ctrlProps/ctrlProp102.xml"/><Relationship Id="rId44" Type="http://schemas.openxmlformats.org/officeDocument/2006/relationships/ctrlProp" Target="../ctrlProps/ctrlProp115.xml"/><Relationship Id="rId52" Type="http://schemas.openxmlformats.org/officeDocument/2006/relationships/ctrlProp" Target="../ctrlProps/ctrlProp123.xml"/><Relationship Id="rId60" Type="http://schemas.openxmlformats.org/officeDocument/2006/relationships/ctrlProp" Target="../ctrlProps/ctrlProp131.xml"/><Relationship Id="rId65" Type="http://schemas.openxmlformats.org/officeDocument/2006/relationships/ctrlProp" Target="../ctrlProps/ctrlProp136.xml"/><Relationship Id="rId73" Type="http://schemas.openxmlformats.org/officeDocument/2006/relationships/ctrlProp" Target="../ctrlProps/ctrlProp144.xml"/><Relationship Id="rId78" Type="http://schemas.openxmlformats.org/officeDocument/2006/relationships/ctrlProp" Target="../ctrlProps/ctrlProp149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Relationship Id="rId14" Type="http://schemas.openxmlformats.org/officeDocument/2006/relationships/ctrlProp" Target="../ctrlProps/ctrlProp85.xml"/><Relationship Id="rId22" Type="http://schemas.openxmlformats.org/officeDocument/2006/relationships/ctrlProp" Target="../ctrlProps/ctrlProp93.xml"/><Relationship Id="rId27" Type="http://schemas.openxmlformats.org/officeDocument/2006/relationships/ctrlProp" Target="../ctrlProps/ctrlProp98.xml"/><Relationship Id="rId30" Type="http://schemas.openxmlformats.org/officeDocument/2006/relationships/ctrlProp" Target="../ctrlProps/ctrlProp101.xml"/><Relationship Id="rId35" Type="http://schemas.openxmlformats.org/officeDocument/2006/relationships/ctrlProp" Target="../ctrlProps/ctrlProp106.xml"/><Relationship Id="rId43" Type="http://schemas.openxmlformats.org/officeDocument/2006/relationships/ctrlProp" Target="../ctrlProps/ctrlProp114.xml"/><Relationship Id="rId48" Type="http://schemas.openxmlformats.org/officeDocument/2006/relationships/ctrlProp" Target="../ctrlProps/ctrlProp119.xml"/><Relationship Id="rId56" Type="http://schemas.openxmlformats.org/officeDocument/2006/relationships/ctrlProp" Target="../ctrlProps/ctrlProp127.xml"/><Relationship Id="rId64" Type="http://schemas.openxmlformats.org/officeDocument/2006/relationships/ctrlProp" Target="../ctrlProps/ctrlProp135.xml"/><Relationship Id="rId69" Type="http://schemas.openxmlformats.org/officeDocument/2006/relationships/ctrlProp" Target="../ctrlProps/ctrlProp140.xml"/><Relationship Id="rId77" Type="http://schemas.openxmlformats.org/officeDocument/2006/relationships/ctrlProp" Target="../ctrlProps/ctrlProp148.xml"/><Relationship Id="rId8" Type="http://schemas.openxmlformats.org/officeDocument/2006/relationships/ctrlProp" Target="../ctrlProps/ctrlProp79.xml"/><Relationship Id="rId51" Type="http://schemas.openxmlformats.org/officeDocument/2006/relationships/ctrlProp" Target="../ctrlProps/ctrlProp122.xml"/><Relationship Id="rId72" Type="http://schemas.openxmlformats.org/officeDocument/2006/relationships/ctrlProp" Target="../ctrlProps/ctrlProp143.xml"/><Relationship Id="rId80" Type="http://schemas.openxmlformats.org/officeDocument/2006/relationships/ctrlProp" Target="../ctrlProps/ctrlProp151.xml"/><Relationship Id="rId3" Type="http://schemas.openxmlformats.org/officeDocument/2006/relationships/ctrlProp" Target="../ctrlProps/ctrlProp74.xml"/><Relationship Id="rId12" Type="http://schemas.openxmlformats.org/officeDocument/2006/relationships/ctrlProp" Target="../ctrlProps/ctrlProp83.xml"/><Relationship Id="rId17" Type="http://schemas.openxmlformats.org/officeDocument/2006/relationships/ctrlProp" Target="../ctrlProps/ctrlProp88.xml"/><Relationship Id="rId25" Type="http://schemas.openxmlformats.org/officeDocument/2006/relationships/ctrlProp" Target="../ctrlProps/ctrlProp96.xml"/><Relationship Id="rId33" Type="http://schemas.openxmlformats.org/officeDocument/2006/relationships/ctrlProp" Target="../ctrlProps/ctrlProp104.xml"/><Relationship Id="rId38" Type="http://schemas.openxmlformats.org/officeDocument/2006/relationships/ctrlProp" Target="../ctrlProps/ctrlProp109.xml"/><Relationship Id="rId46" Type="http://schemas.openxmlformats.org/officeDocument/2006/relationships/ctrlProp" Target="../ctrlProps/ctrlProp117.xml"/><Relationship Id="rId59" Type="http://schemas.openxmlformats.org/officeDocument/2006/relationships/ctrlProp" Target="../ctrlProps/ctrlProp130.xml"/><Relationship Id="rId67" Type="http://schemas.openxmlformats.org/officeDocument/2006/relationships/ctrlProp" Target="../ctrlProps/ctrlProp138.xml"/><Relationship Id="rId20" Type="http://schemas.openxmlformats.org/officeDocument/2006/relationships/ctrlProp" Target="../ctrlProps/ctrlProp91.xml"/><Relationship Id="rId41" Type="http://schemas.openxmlformats.org/officeDocument/2006/relationships/ctrlProp" Target="../ctrlProps/ctrlProp112.xml"/><Relationship Id="rId54" Type="http://schemas.openxmlformats.org/officeDocument/2006/relationships/ctrlProp" Target="../ctrlProps/ctrlProp125.xml"/><Relationship Id="rId62" Type="http://schemas.openxmlformats.org/officeDocument/2006/relationships/ctrlProp" Target="../ctrlProps/ctrlProp133.xml"/><Relationship Id="rId70" Type="http://schemas.openxmlformats.org/officeDocument/2006/relationships/ctrlProp" Target="../ctrlProps/ctrlProp141.xml"/><Relationship Id="rId75" Type="http://schemas.openxmlformats.org/officeDocument/2006/relationships/ctrlProp" Target="../ctrlProps/ctrlProp146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7.xml"/><Relationship Id="rId15" Type="http://schemas.openxmlformats.org/officeDocument/2006/relationships/ctrlProp" Target="../ctrlProps/ctrlProp86.xml"/><Relationship Id="rId23" Type="http://schemas.openxmlformats.org/officeDocument/2006/relationships/ctrlProp" Target="../ctrlProps/ctrlProp94.xml"/><Relationship Id="rId28" Type="http://schemas.openxmlformats.org/officeDocument/2006/relationships/ctrlProp" Target="../ctrlProps/ctrlProp99.xml"/><Relationship Id="rId36" Type="http://schemas.openxmlformats.org/officeDocument/2006/relationships/ctrlProp" Target="../ctrlProps/ctrlProp107.xml"/><Relationship Id="rId49" Type="http://schemas.openxmlformats.org/officeDocument/2006/relationships/ctrlProp" Target="../ctrlProps/ctrlProp120.xml"/><Relationship Id="rId57" Type="http://schemas.openxmlformats.org/officeDocument/2006/relationships/ctrlProp" Target="../ctrlProps/ctrlProp12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53.xml"/><Relationship Id="rId4" Type="http://schemas.openxmlformats.org/officeDocument/2006/relationships/ctrlProp" Target="../ctrlProps/ctrlProp15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1CA58-6496-4E80-ADA7-D53F35710675}">
  <sheetPr codeName="Sheet1">
    <pageSetUpPr fitToPage="1"/>
  </sheetPr>
  <dimension ref="B1:AO1099"/>
  <sheetViews>
    <sheetView showGridLines="0" topLeftCell="D1" zoomScale="85" zoomScaleNormal="85" workbookViewId="0">
      <selection activeCell="I79" sqref="A79:XFD1091"/>
    </sheetView>
  </sheetViews>
  <sheetFormatPr baseColWidth="10" defaultColWidth="10.6640625" defaultRowHeight="12.75" customHeight="1"/>
  <cols>
    <col min="1" max="1" width="0.88671875" style="89" customWidth="1"/>
    <col min="2" max="2" width="5.33203125" style="89" customWidth="1"/>
    <col min="3" max="3" width="14.109375" style="89" customWidth="1"/>
    <col min="4" max="4" width="18" style="89" customWidth="1"/>
    <col min="5" max="6" width="19.6640625" style="89" customWidth="1"/>
    <col min="7" max="7" width="17.44140625" style="89" customWidth="1"/>
    <col min="8" max="8" width="17.33203125" style="89" customWidth="1"/>
    <col min="9" max="9" width="40.6640625" style="89" customWidth="1"/>
    <col min="10" max="10" width="29.33203125" style="89" customWidth="1"/>
    <col min="11" max="11" width="12.44140625" style="89" customWidth="1"/>
    <col min="12" max="12" width="14.33203125" style="89" customWidth="1"/>
    <col min="13" max="13" width="2.88671875" style="90" customWidth="1"/>
    <col min="14" max="14" width="10.6640625" style="91"/>
    <col min="15" max="15" width="31.33203125" style="89" customWidth="1"/>
    <col min="16" max="16" width="39.5546875" style="89" customWidth="1"/>
    <col min="17" max="17" width="10.6640625" style="91"/>
    <col min="18" max="18" width="31.33203125" style="89" customWidth="1"/>
    <col min="19" max="19" width="20.44140625" style="89" customWidth="1"/>
    <col min="20" max="20" width="1.6640625" style="89" customWidth="1"/>
    <col min="21" max="21" width="10.6640625" style="91"/>
    <col min="22" max="22" width="33.88671875" style="89" customWidth="1"/>
    <col min="23" max="23" width="20.44140625" style="89" customWidth="1"/>
    <col min="24" max="24" width="1.6640625" style="89" customWidth="1"/>
    <col min="25" max="25" width="10.6640625" style="91"/>
    <col min="26" max="26" width="31.33203125" style="89" customWidth="1"/>
    <col min="27" max="27" width="12.33203125" style="89" customWidth="1"/>
    <col min="28" max="28" width="1.6640625" style="89" customWidth="1"/>
    <col min="29" max="29" width="10.6640625" style="91"/>
    <col min="30" max="30" width="31.33203125" style="89" customWidth="1"/>
    <col min="31" max="31" width="15.6640625" style="89" customWidth="1"/>
    <col min="32" max="32" width="12.33203125" style="89" customWidth="1"/>
    <col min="33" max="16384" width="10.6640625" style="89"/>
  </cols>
  <sheetData>
    <row r="1" spans="2:40" ht="5.0999999999999996" customHeight="1"/>
    <row r="2" spans="2:40" ht="20.100000000000001" customHeight="1">
      <c r="B2" s="177"/>
      <c r="C2" s="177"/>
      <c r="D2" s="177"/>
      <c r="E2" s="177"/>
      <c r="F2" s="177"/>
      <c r="G2" s="177"/>
      <c r="H2" s="92">
        <f ca="1">TODAY()</f>
        <v>44167</v>
      </c>
      <c r="I2" s="93"/>
      <c r="J2" s="93"/>
      <c r="K2" s="93"/>
      <c r="L2" s="93"/>
      <c r="N2" s="89"/>
      <c r="Q2" s="89"/>
      <c r="U2" s="89"/>
      <c r="Y2" s="89"/>
      <c r="AC2" s="89"/>
    </row>
    <row r="3" spans="2:40" ht="20.100000000000001" customHeight="1" thickBot="1">
      <c r="B3" s="178"/>
      <c r="C3" s="178"/>
      <c r="D3" s="178"/>
      <c r="E3" s="178"/>
      <c r="F3" s="178"/>
      <c r="G3" s="178"/>
      <c r="H3" s="94"/>
      <c r="I3" s="95"/>
      <c r="J3" s="95"/>
      <c r="K3" s="95"/>
      <c r="L3" s="95"/>
      <c r="M3" s="96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</row>
    <row r="4" spans="2:40" ht="5.0999999999999996" customHeight="1"/>
    <row r="5" spans="2:40" ht="77.400000000000006">
      <c r="B5" s="98" t="s">
        <v>90</v>
      </c>
      <c r="C5" s="98"/>
      <c r="D5" s="98"/>
      <c r="E5" s="98"/>
      <c r="F5" s="98"/>
      <c r="G5" s="99"/>
      <c r="H5" s="99"/>
      <c r="I5" s="99"/>
      <c r="J5" s="99"/>
      <c r="K5" s="99"/>
      <c r="L5" s="99"/>
      <c r="M5" s="100"/>
      <c r="N5" s="101" t="s">
        <v>90</v>
      </c>
      <c r="O5" s="102" t="s">
        <v>91</v>
      </c>
      <c r="P5" s="98">
        <f>SUM(P8:P77)</f>
        <v>1900</v>
      </c>
      <c r="Q5" s="101" t="s">
        <v>90</v>
      </c>
      <c r="R5" s="102" t="s">
        <v>92</v>
      </c>
      <c r="S5" s="98">
        <f>SUM(S8:S77)</f>
        <v>1900</v>
      </c>
      <c r="T5" s="100"/>
      <c r="U5" s="101" t="s">
        <v>90</v>
      </c>
      <c r="V5" s="102" t="s">
        <v>93</v>
      </c>
      <c r="W5" s="98">
        <f>SUM(W8:W77)</f>
        <v>1900</v>
      </c>
      <c r="X5" s="100"/>
      <c r="Y5" s="101" t="s">
        <v>90</v>
      </c>
      <c r="Z5" s="103" t="s">
        <v>94</v>
      </c>
      <c r="AA5" s="104"/>
      <c r="AB5" s="100"/>
      <c r="AC5" s="101" t="s">
        <v>90</v>
      </c>
      <c r="AD5" s="103" t="s">
        <v>95</v>
      </c>
      <c r="AE5" s="104"/>
      <c r="AF5" s="105"/>
    </row>
    <row r="6" spans="2:40" ht="5.0999999999999996" customHeight="1" thickBot="1"/>
    <row r="7" spans="2:40" ht="15" customHeight="1">
      <c r="B7" s="106">
        <v>1</v>
      </c>
      <c r="C7" s="107" t="s">
        <v>96</v>
      </c>
      <c r="D7" s="107" t="s">
        <v>97</v>
      </c>
      <c r="E7" s="107" t="s">
        <v>98</v>
      </c>
      <c r="F7" s="107" t="s">
        <v>99</v>
      </c>
      <c r="G7" s="108" t="s">
        <v>18</v>
      </c>
      <c r="H7" s="109" t="s">
        <v>19</v>
      </c>
      <c r="I7" s="109" t="s">
        <v>15</v>
      </c>
      <c r="J7" s="109" t="s">
        <v>100</v>
      </c>
      <c r="K7" s="109" t="s">
        <v>101</v>
      </c>
      <c r="L7" s="109" t="s">
        <v>102</v>
      </c>
      <c r="M7" s="110" t="s">
        <v>103</v>
      </c>
      <c r="N7" s="111">
        <v>1</v>
      </c>
      <c r="O7" s="111" t="s">
        <v>104</v>
      </c>
      <c r="P7" s="111" t="s">
        <v>105</v>
      </c>
      <c r="Q7" s="111">
        <v>1</v>
      </c>
      <c r="R7" s="111" t="s">
        <v>15</v>
      </c>
      <c r="S7" s="111" t="s">
        <v>105</v>
      </c>
      <c r="T7" s="112"/>
      <c r="U7" s="113">
        <v>1</v>
      </c>
      <c r="V7" s="111" t="s">
        <v>15</v>
      </c>
      <c r="W7" s="111" t="s">
        <v>105</v>
      </c>
      <c r="X7" s="112"/>
      <c r="Y7" s="111">
        <v>1</v>
      </c>
      <c r="Z7" s="111" t="s">
        <v>15</v>
      </c>
      <c r="AA7" s="111" t="s">
        <v>106</v>
      </c>
      <c r="AB7" s="112"/>
      <c r="AC7" s="111">
        <v>1</v>
      </c>
      <c r="AD7" s="111" t="s">
        <v>15</v>
      </c>
      <c r="AE7" s="111" t="s">
        <v>106</v>
      </c>
      <c r="AF7" s="114"/>
      <c r="AH7" s="115"/>
    </row>
    <row r="8" spans="2:40" ht="15" customHeight="1">
      <c r="B8" s="116" t="s">
        <v>107</v>
      </c>
      <c r="C8" s="116" t="s">
        <v>108</v>
      </c>
      <c r="D8" s="117" t="s">
        <v>84</v>
      </c>
      <c r="E8" s="116" t="s">
        <v>109</v>
      </c>
      <c r="F8" s="117" t="s">
        <v>110</v>
      </c>
      <c r="G8" s="117" t="s">
        <v>21</v>
      </c>
      <c r="H8" s="117" t="s">
        <v>22</v>
      </c>
      <c r="I8" s="117" t="s">
        <v>111</v>
      </c>
      <c r="J8" s="117" t="s">
        <v>112</v>
      </c>
      <c r="K8" s="118">
        <v>0.04</v>
      </c>
      <c r="L8" s="119">
        <v>50</v>
      </c>
      <c r="M8" s="120"/>
      <c r="N8" s="121" t="s">
        <v>107</v>
      </c>
      <c r="O8" s="122" t="str">
        <f t="array" ref="O8">INDEX($G:$G,MIN(IF(Calc_sous_système&lt;&gt;"",IF(COUNTIF(O$7:O7,Calc_sous_système)=0,ROW(Calc_sous_système),ROWS(Calc_sous_système)+ROW(Calc_sous_système)))))</f>
        <v>SS1</v>
      </c>
      <c r="P8" s="123">
        <f t="shared" ref="P8" si="0">IF(O8&lt;&gt;"",SUMIF(Calc_sous_système,O8,Nheures),0)</f>
        <v>50</v>
      </c>
      <c r="Q8" s="121" t="s">
        <v>107</v>
      </c>
      <c r="R8" s="122" t="str">
        <f t="array" ref="R8">INDEX($I:$I,MIN(IF(Livrables&lt;&gt;"",IF(COUNTIF(R$7:R7,Livrables)=0,ROW(Livrables),ROWS(Livrables)+ROW(Livrables)))))</f>
        <v>docq</v>
      </c>
      <c r="S8" s="124">
        <f t="shared" ref="S8" si="1">IF(R8&lt;&gt;"",SUMIF(Livrables,R8,Nheures),0)</f>
        <v>134</v>
      </c>
      <c r="T8" s="120"/>
      <c r="U8" s="121" t="s">
        <v>113</v>
      </c>
      <c r="V8" s="122" t="str">
        <f t="array" ref="V8">INDEX($D:$D,MIN(IF(N°Semaine&lt;&gt;"",IF(COUNTIF(V$7:V7,N°Semaine)=0,ROW(N°Semaine),ROWS(N°Semaine)+ROW(N°Semaine)))))</f>
        <v>S45</v>
      </c>
      <c r="W8" s="124">
        <f t="shared" ref="W8" si="2">IF(V8&lt;&gt;"",SUMIF(N°Semaine,V8,Nheures),0)</f>
        <v>58</v>
      </c>
      <c r="X8" s="120"/>
      <c r="Y8" s="121" t="s">
        <v>107</v>
      </c>
      <c r="Z8" s="122" t="str">
        <f t="array" ref="Z8">INDEX($I:$I,MIN(IF(Livrables&lt;&gt;"",IF(COUNTIF(Z$7:Z7,Livrables)=0,ROW(Livrables),ROWS(Livrables)+ROW(Livrables)))))</f>
        <v>docq</v>
      </c>
      <c r="AA8" s="125">
        <f t="array" ref="AA8">IF(Z8&lt;&gt;"",MAX(IF(Livrables=Z8,Calc_avancement,0)))</f>
        <v>0.88</v>
      </c>
      <c r="AB8" s="120"/>
      <c r="AC8" s="121" t="s">
        <v>107</v>
      </c>
      <c r="AD8" s="122" t="str">
        <f t="array" ref="AD8">INDEX($G:$G,MIN(IF(Calc_sous_système&lt;&gt;"",IF(COUNTIF(AD$7:AD7,Calc_sous_système)=0,ROW(Calc_sous_système),ROWS(Calc_sous_système)+ROW(Calc_sous_système)))))</f>
        <v>SS1</v>
      </c>
      <c r="AE8" s="125">
        <f>IF(AD8&lt;&gt;"",AVERAGEIFS(Calc_avancement,Calc_sous_système,AD8))</f>
        <v>0.04</v>
      </c>
      <c r="AF8" s="126"/>
    </row>
    <row r="9" spans="2:40" ht="15" customHeight="1">
      <c r="B9" s="127" t="s">
        <v>114</v>
      </c>
      <c r="C9" s="117" t="s">
        <v>108</v>
      </c>
      <c r="D9" s="117" t="s">
        <v>85</v>
      </c>
      <c r="E9" s="117" t="s">
        <v>109</v>
      </c>
      <c r="F9" s="117" t="s">
        <v>115</v>
      </c>
      <c r="G9" s="117" t="s">
        <v>24</v>
      </c>
      <c r="H9" s="117" t="s">
        <v>25</v>
      </c>
      <c r="I9" s="117" t="s">
        <v>116</v>
      </c>
      <c r="J9" s="117" t="s">
        <v>117</v>
      </c>
      <c r="K9" s="118">
        <v>0.15</v>
      </c>
      <c r="L9" s="119">
        <v>2</v>
      </c>
      <c r="M9" s="128"/>
      <c r="N9" s="121" t="s">
        <v>114</v>
      </c>
      <c r="O9" s="122" t="str">
        <f t="array" ref="O9">INDEX($G:$G,MIN(IF(Calc_sous_système&lt;&gt;"",IF(COUNTIF(O$7:O8,Calc_sous_système)=0,ROW(Calc_sous_système),ROWS(Calc_sous_système)+ROW(Calc_sous_système)))))</f>
        <v>SS2</v>
      </c>
      <c r="P9" s="123">
        <f t="shared" ref="P9" si="3">IF(O9&lt;&gt;"",SUMIF(Calc_sous_système,O9,Nheures),0)</f>
        <v>16</v>
      </c>
      <c r="Q9" s="121" t="s">
        <v>114</v>
      </c>
      <c r="R9" s="122" t="str">
        <f t="array" ref="R9">INDEX($I:$I,MIN(IF(Livrables&lt;&gt;"",IF(COUNTIF(R$7:R8,Livrables)=0,ROW(Livrables),ROWS(Livrables)+ROW(Livrables)))))</f>
        <v>doco</v>
      </c>
      <c r="S9" s="124">
        <f t="shared" ref="S9" si="4">IF(R9&lt;&gt;"",SUMIF(Livrables,R9,Nheures),0)</f>
        <v>26</v>
      </c>
      <c r="T9" s="128"/>
      <c r="U9" s="121" t="s">
        <v>118</v>
      </c>
      <c r="V9" s="122" t="str">
        <f t="array" ref="V9">INDEX($D:$D,MIN(IF(N°Semaine&lt;&gt;"",IF(COUNTIF(V$7:V8,N°Semaine)=0,ROW(N°Semaine),ROWS(N°Semaine)+ROW(N°Semaine)))))</f>
        <v>S46</v>
      </c>
      <c r="W9" s="124">
        <f t="shared" ref="W9" si="5">IF(V9&lt;&gt;"",SUMIF(N°Semaine,V9,Nheures),0)</f>
        <v>78</v>
      </c>
      <c r="X9" s="128"/>
      <c r="Y9" s="121" t="s">
        <v>114</v>
      </c>
      <c r="Z9" s="122" t="str">
        <f t="array" ref="Z9">INDEX($I:$I,MIN(IF(Livrables&lt;&gt;"",IF(COUNTIF(Z$7:Z8,Livrables)=0,ROW(Livrables),ROWS(Livrables)+ROW(Livrables)))))</f>
        <v>doco</v>
      </c>
      <c r="AA9" s="125">
        <f t="array" ref="AA9">IF(Z9&lt;&gt;"",MAX(IF(Livrables=Z9,Calc_avancement,0)))</f>
        <v>0.83</v>
      </c>
      <c r="AB9" s="128"/>
      <c r="AC9" s="121" t="s">
        <v>114</v>
      </c>
      <c r="AD9" s="122" t="str">
        <f t="array" ref="AD9">INDEX($G:$G,MIN(IF(Calc_sous_système&lt;&gt;"",IF(COUNTIF(AD$7:AD8,Calc_sous_système)=0,ROW(Calc_sous_système),ROWS(Calc_sous_système)+ROW(Calc_sous_système)))))</f>
        <v>SS2</v>
      </c>
      <c r="AE9" s="125">
        <f>IF(AD9&lt;&gt;"",AVERAGEIFS(Calc_avancement,Calc_sous_système,AD9))</f>
        <v>0.15</v>
      </c>
      <c r="AF9" s="126"/>
      <c r="AJ9" s="89" t="s">
        <v>72</v>
      </c>
    </row>
    <row r="10" spans="2:40" ht="15" customHeight="1">
      <c r="B10" s="127" t="s">
        <v>119</v>
      </c>
      <c r="C10" s="117" t="s">
        <v>108</v>
      </c>
      <c r="D10" s="117" t="s">
        <v>85</v>
      </c>
      <c r="E10" s="117" t="s">
        <v>120</v>
      </c>
      <c r="F10" s="117" t="s">
        <v>115</v>
      </c>
      <c r="G10" s="117" t="s">
        <v>27</v>
      </c>
      <c r="H10" s="117" t="s">
        <v>28</v>
      </c>
      <c r="I10" s="117" t="s">
        <v>121</v>
      </c>
      <c r="J10" s="117" t="s">
        <v>122</v>
      </c>
      <c r="K10" s="118">
        <v>0.05</v>
      </c>
      <c r="L10" s="119">
        <v>33</v>
      </c>
      <c r="M10" s="128"/>
      <c r="N10" s="121" t="s">
        <v>119</v>
      </c>
      <c r="O10" s="122" t="str">
        <f t="array" ref="O10">INDEX($G:$G,MIN(IF(Calc_sous_système&lt;&gt;"",IF(COUNTIF(O$7:O9,Calc_sous_système)=0,ROW(Calc_sous_système),ROWS(Calc_sous_système)+ROW(Calc_sous_système)))))</f>
        <v>SS11</v>
      </c>
      <c r="P10" s="123">
        <f t="shared" ref="P10" si="6">IF(O10&lt;&gt;"",SUMIF(Calc_sous_système,O10,Nheures),0)</f>
        <v>660</v>
      </c>
      <c r="Q10" s="121" t="s">
        <v>119</v>
      </c>
      <c r="R10" s="122" t="str">
        <f t="array" ref="R10">INDEX($I:$I,MIN(IF(Livrables&lt;&gt;"",IF(COUNTIF(R$7:R9,Livrables)=0,ROW(Livrables),ROWS(Livrables)+ROW(Livrables)))))</f>
        <v>docu</v>
      </c>
      <c r="S10" s="124">
        <f t="shared" ref="S10" si="7">IF(R10&lt;&gt;"",SUMIF(Livrables,R10,Nheures),0)</f>
        <v>66</v>
      </c>
      <c r="T10" s="128"/>
      <c r="U10" s="121" t="s">
        <v>123</v>
      </c>
      <c r="V10" s="122" t="str">
        <f t="array" ref="V10">INDEX($D:$D,MIN(IF(N°Semaine&lt;&gt;"",IF(COUNTIF(V$7:V9,N°Semaine)=0,ROW(N°Semaine),ROWS(N°Semaine)+ROW(N°Semaine)))))</f>
        <v>S47</v>
      </c>
      <c r="W10" s="124">
        <f t="shared" ref="W10" si="8">IF(V10&lt;&gt;"",SUMIF(N°Semaine,V10,Nheures),0)</f>
        <v>36</v>
      </c>
      <c r="X10" s="128"/>
      <c r="Y10" s="121" t="s">
        <v>119</v>
      </c>
      <c r="Z10" s="122" t="str">
        <f t="array" ref="Z10">INDEX($I:$I,MIN(IF(Livrables&lt;&gt;"",IF(COUNTIF(Z$7:Z9,Livrables)=0,ROW(Livrables),ROWS(Livrables)+ROW(Livrables)))))</f>
        <v>docu</v>
      </c>
      <c r="AA10" s="125">
        <f t="array" ref="AA10">IF(Z10&lt;&gt;"",MAX(IF(Livrables=Z10,Calc_avancement,0)))</f>
        <v>0.98</v>
      </c>
      <c r="AB10" s="128"/>
      <c r="AC10" s="121" t="s">
        <v>119</v>
      </c>
      <c r="AD10" s="122" t="str">
        <f t="array" ref="AD10">INDEX($G:$G,MIN(IF(Calc_sous_système&lt;&gt;"",IF(COUNTIF(AD$7:AD9,Calc_sous_système)=0,ROW(Calc_sous_système),ROWS(Calc_sous_système)+ROW(Calc_sous_système)))))</f>
        <v>SS11</v>
      </c>
      <c r="AE10" s="125">
        <f>IF(AD10&lt;&gt;"",AVERAGEIFS(Calc_avancement,Calc_sous_système,AD10))</f>
        <v>0.16125000000000003</v>
      </c>
      <c r="AF10" s="126"/>
    </row>
    <row r="11" spans="2:40" ht="15" customHeight="1">
      <c r="B11" s="127" t="s">
        <v>124</v>
      </c>
      <c r="C11" s="117" t="s">
        <v>108</v>
      </c>
      <c r="D11" s="117" t="s">
        <v>86</v>
      </c>
      <c r="E11" s="117" t="s">
        <v>109</v>
      </c>
      <c r="F11" s="117" t="s">
        <v>125</v>
      </c>
      <c r="G11" s="117" t="s">
        <v>30</v>
      </c>
      <c r="H11" s="117" t="s">
        <v>31</v>
      </c>
      <c r="I11" s="117" t="s">
        <v>126</v>
      </c>
      <c r="J11" s="117"/>
      <c r="K11" s="118">
        <v>0.09</v>
      </c>
      <c r="L11" s="119">
        <v>4</v>
      </c>
      <c r="M11" s="128"/>
      <c r="N11" s="121" t="s">
        <v>124</v>
      </c>
      <c r="O11" s="122" t="str">
        <f t="array" ref="O11">INDEX($G:$G,MIN(IF(Calc_sous_système&lt;&gt;"",IF(COUNTIF(O$7:O10,Calc_sous_système)=0,ROW(Calc_sous_système),ROWS(Calc_sous_système)+ROW(Calc_sous_système)))))</f>
        <v>SS22</v>
      </c>
      <c r="P11" s="123">
        <f t="shared" ref="P11" si="9">IF(O11&lt;&gt;"",SUMIF(Calc_sous_système,O11,Nheures),0)</f>
        <v>100</v>
      </c>
      <c r="Q11" s="121" t="s">
        <v>124</v>
      </c>
      <c r="R11" s="122" t="str">
        <f t="array" ref="R11">INDEX($I:$I,MIN(IF(Livrables&lt;&gt;"",IF(COUNTIF(R$7:R10,Livrables)=0,ROW(Livrables),ROWS(Livrables)+ROW(Livrables)))))</f>
        <v>docy</v>
      </c>
      <c r="S11" s="124">
        <f t="shared" ref="S11" si="10">IF(R11&lt;&gt;"",SUMIF(Livrables,R11,Nheures),0)</f>
        <v>81</v>
      </c>
      <c r="T11" s="128"/>
      <c r="U11" s="121" t="s">
        <v>127</v>
      </c>
      <c r="V11" s="122" t="str">
        <f t="array" ref="V11">INDEX($D:$D,MIN(IF(N°Semaine&lt;&gt;"",IF(COUNTIF(V$7:V10,N°Semaine)=0,ROW(N°Semaine),ROWS(N°Semaine)+ROW(N°Semaine)))))</f>
        <v>S48</v>
      </c>
      <c r="W11" s="124">
        <f t="shared" ref="W11" si="11">IF(V11&lt;&gt;"",SUMIF(N°Semaine,V11,Nheures),0)</f>
        <v>600</v>
      </c>
      <c r="X11" s="128"/>
      <c r="Y11" s="121" t="s">
        <v>124</v>
      </c>
      <c r="Z11" s="122" t="str">
        <f t="array" ref="Z11">INDEX($I:$I,MIN(IF(Livrables&lt;&gt;"",IF(COUNTIF(Z$7:Z10,Livrables)=0,ROW(Livrables),ROWS(Livrables)+ROW(Livrables)))))</f>
        <v>docy</v>
      </c>
      <c r="AA11" s="125">
        <f t="array" ref="AA11">IF(Z11&lt;&gt;"",MAX(IF(Livrables=Z11,Calc_avancement,0)))</f>
        <v>0.56000000000000005</v>
      </c>
      <c r="AB11" s="128"/>
      <c r="AC11" s="121" t="s">
        <v>124</v>
      </c>
      <c r="AD11" s="122" t="str">
        <f t="array" ref="AD11">INDEX($G:$G,MIN(IF(Calc_sous_système&lt;&gt;"",IF(COUNTIF(AD$7:AD10,Calc_sous_système)=0,ROW(Calc_sous_système),ROWS(Calc_sous_système)+ROW(Calc_sous_système)))))</f>
        <v>SS22</v>
      </c>
      <c r="AE11" s="125">
        <f>IF(AD11&lt;&gt;"",AVERAGEIFS(Calc_avancement,Calc_sous_système,AD11))</f>
        <v>0.1305</v>
      </c>
      <c r="AF11" s="126"/>
      <c r="AH11" s="129"/>
      <c r="AL11" s="89" t="s">
        <v>128</v>
      </c>
      <c r="AN11" s="89" t="s">
        <v>106</v>
      </c>
    </row>
    <row r="12" spans="2:40" ht="15" customHeight="1">
      <c r="B12" s="127" t="s">
        <v>129</v>
      </c>
      <c r="C12" s="117" t="s">
        <v>108</v>
      </c>
      <c r="D12" s="117" t="s">
        <v>87</v>
      </c>
      <c r="E12" s="117" t="s">
        <v>120</v>
      </c>
      <c r="F12" s="117" t="s">
        <v>115</v>
      </c>
      <c r="G12" s="117" t="s">
        <v>27</v>
      </c>
      <c r="H12" s="117" t="s">
        <v>33</v>
      </c>
      <c r="I12" s="117" t="s">
        <v>130</v>
      </c>
      <c r="J12" s="117"/>
      <c r="K12" s="118">
        <v>0.94</v>
      </c>
      <c r="L12" s="119">
        <v>555</v>
      </c>
      <c r="M12" s="128"/>
      <c r="N12" s="121" t="s">
        <v>129</v>
      </c>
      <c r="O12" s="122" t="str">
        <f t="array" ref="O12">INDEX($G:$G,MIN(IF(Calc_sous_système&lt;&gt;"",IF(COUNTIF(O$7:O11,Calc_sous_système)=0,ROW(Calc_sous_système),ROWS(Calc_sous_système)+ROW(Calc_sous_système)))))</f>
        <v>SS14</v>
      </c>
      <c r="P12" s="123">
        <f t="shared" ref="P12" si="12">IF(O12&lt;&gt;"",SUMIF(Calc_sous_système,O12,Nheures),0)</f>
        <v>1070</v>
      </c>
      <c r="Q12" s="121" t="s">
        <v>129</v>
      </c>
      <c r="R12" s="122" t="str">
        <f t="array" ref="R12">INDEX($I:$I,MIN(IF(Livrables&lt;&gt;"",IF(COUNTIF(R$7:R11,Livrables)=0,ROW(Livrables),ROWS(Livrables)+ROW(Livrables)))))</f>
        <v>docw</v>
      </c>
      <c r="S12" s="124">
        <f t="shared" ref="S12" si="13">IF(R12&lt;&gt;"",SUMIF(Livrables,R12,Nheures),0)</f>
        <v>575</v>
      </c>
      <c r="T12" s="128"/>
      <c r="U12" s="121" t="s">
        <v>131</v>
      </c>
      <c r="V12" s="122" t="str">
        <f t="array" ref="V12">INDEX($D:$D,MIN(IF(N°Semaine&lt;&gt;"",IF(COUNTIF(V$7:V11,N°Semaine)=0,ROW(N°Semaine),ROWS(N°Semaine)+ROW(N°Semaine)))))</f>
        <v>S49</v>
      </c>
      <c r="W12" s="124">
        <f t="shared" ref="W12" si="14">IF(V12&lt;&gt;"",SUMIF(N°Semaine,V12,Nheures),0)</f>
        <v>60</v>
      </c>
      <c r="X12" s="128"/>
      <c r="Y12" s="121" t="s">
        <v>129</v>
      </c>
      <c r="Z12" s="122" t="str">
        <f t="array" ref="Z12">INDEX($I:$I,MIN(IF(Livrables&lt;&gt;"",IF(COUNTIF(Z$7:Z11,Livrables)=0,ROW(Livrables),ROWS(Livrables)+ROW(Livrables)))))</f>
        <v>docw</v>
      </c>
      <c r="AA12" s="125">
        <f t="array" ref="AA12">IF(Z12&lt;&gt;"",MAX(IF(Livrables=Z12,Calc_avancement,0)))</f>
        <v>0.94</v>
      </c>
      <c r="AB12" s="128"/>
      <c r="AC12" s="121" t="s">
        <v>129</v>
      </c>
      <c r="AD12" s="122" t="str">
        <f t="array" ref="AD12">INDEX($G:$G,MIN(IF(Calc_sous_système&lt;&gt;"",IF(COUNTIF(AD$7:AD11,Calc_sous_système)=0,ROW(Calc_sous_système),ROWS(Calc_sous_système)+ROW(Calc_sous_système)))))</f>
        <v>SS14</v>
      </c>
      <c r="AE12" s="125">
        <f>IF(AD12&lt;&gt;"",AVERAGEIFS(Calc_avancement,Calc_sous_système,AD12))</f>
        <v>0.49789473684210533</v>
      </c>
      <c r="AF12" s="126"/>
      <c r="AL12" s="117" t="s">
        <v>116</v>
      </c>
      <c r="AN12" s="130">
        <f>IF(ISERROR(VLOOKUP(AL12,$Z$8:$AA$14,2,FALSE)),"°\_||_/°",VLOOKUP(AL12,$Z$8:$AA$14,2,FALSE))</f>
        <v>0.83</v>
      </c>
    </row>
    <row r="13" spans="2:40" ht="15" customHeight="1">
      <c r="B13" s="127" t="s">
        <v>113</v>
      </c>
      <c r="C13" s="117" t="s">
        <v>108</v>
      </c>
      <c r="D13" s="117" t="s">
        <v>88</v>
      </c>
      <c r="E13" s="117" t="s">
        <v>109</v>
      </c>
      <c r="F13" s="117" t="s">
        <v>110</v>
      </c>
      <c r="G13" s="117" t="s">
        <v>30</v>
      </c>
      <c r="H13" s="117" t="s">
        <v>31</v>
      </c>
      <c r="I13" s="117" t="s">
        <v>126</v>
      </c>
      <c r="J13" s="117"/>
      <c r="K13" s="118">
        <v>0.1</v>
      </c>
      <c r="L13" s="119">
        <v>6</v>
      </c>
      <c r="M13" s="128"/>
      <c r="N13" s="121" t="s">
        <v>113</v>
      </c>
      <c r="O13" s="122" t="str">
        <f t="array" ref="O13">INDEX($G:$G,MIN(IF(Calc_sous_système&lt;&gt;"",IF(COUNTIF(O$7:O12,Calc_sous_système)=0,ROW(Calc_sous_système),ROWS(Calc_sous_système)+ROW(Calc_sous_système)))))</f>
        <v>SS33</v>
      </c>
      <c r="P13" s="123">
        <f t="shared" ref="P13" si="15">IF(O13&lt;&gt;"",SUMIF(Calc_sous_système,O13,Nheures),0)</f>
        <v>4</v>
      </c>
      <c r="Q13" s="121" t="s">
        <v>113</v>
      </c>
      <c r="R13" s="122" t="str">
        <f t="array" ref="R13">INDEX($I:$I,MIN(IF(Livrables&lt;&gt;"",IF(COUNTIF(R$7:R12,Livrables)=0,ROW(Livrables),ROWS(Livrables)+ROW(Livrables)))))</f>
        <v>aaa</v>
      </c>
      <c r="S13" s="124">
        <f t="shared" ref="S13" si="16">IF(R13&lt;&gt;"",SUMIF(Livrables,R13,Nheures),0)</f>
        <v>1007</v>
      </c>
      <c r="T13" s="128"/>
      <c r="U13" s="121" t="s">
        <v>132</v>
      </c>
      <c r="V13" s="122" t="str">
        <f t="array" ref="V13">INDEX($D:$D,MIN(IF(N°Semaine&lt;&gt;"",IF(COUNTIF(V$7:V12,N°Semaine)=0,ROW(N°Semaine),ROWS(N°Semaine)+ROW(N°Semaine)))))</f>
        <v>S50</v>
      </c>
      <c r="W13" s="124">
        <f t="shared" ref="W13" si="17">IF(V13&lt;&gt;"",SUMIF(N°Semaine,V13,Nheures),0)</f>
        <v>1061</v>
      </c>
      <c r="X13" s="128"/>
      <c r="Y13" s="121" t="s">
        <v>113</v>
      </c>
      <c r="Z13" s="122" t="str">
        <f t="array" ref="Z13">INDEX($I:$I,MIN(IF(Livrables&lt;&gt;"",IF(COUNTIF(Z$7:Z12,Livrables)=0,ROW(Livrables),ROWS(Livrables)+ROW(Livrables)))))</f>
        <v>aaa</v>
      </c>
      <c r="AA13" s="125">
        <f>IF(Z13&lt;&gt;"",MAX(IF(Livrables=Z13,Calc_avancement,0)))</f>
        <v>0</v>
      </c>
      <c r="AB13" s="128"/>
      <c r="AC13" s="121" t="s">
        <v>113</v>
      </c>
      <c r="AD13" s="122" t="str">
        <f t="array" ref="AD13">INDEX($G:$G,MIN(IF(Calc_sous_système&lt;&gt;"",IF(COUNTIF(AD$7:AD12,Calc_sous_système)=0,ROW(Calc_sous_système),ROWS(Calc_sous_système)+ROW(Calc_sous_système)))))</f>
        <v>SS33</v>
      </c>
      <c r="AE13" s="125">
        <f t="shared" ref="AE13" si="18">IF(AD13&lt;&gt;"",AVERAGEIFS(Calc_avancement,Calc_sous_système,AD13), "")</f>
        <v>0.15</v>
      </c>
      <c r="AF13" s="126"/>
      <c r="AL13" s="117" t="s">
        <v>121</v>
      </c>
      <c r="AN13" s="130">
        <f t="shared" ref="AN13:AN62" si="19">IF(ISERROR(VLOOKUP(AL13,$Z$8:$AA$14,2,FALSE)),"°\_||_/°",VLOOKUP(AL13,$Z$8:$AA$14,2,FALSE))</f>
        <v>0.98</v>
      </c>
    </row>
    <row r="14" spans="2:40" ht="15" customHeight="1">
      <c r="B14" s="127" t="s">
        <v>118</v>
      </c>
      <c r="C14" s="117" t="s">
        <v>108</v>
      </c>
      <c r="D14" s="117" t="s">
        <v>89</v>
      </c>
      <c r="E14" s="117" t="s">
        <v>109</v>
      </c>
      <c r="F14" s="117" t="s">
        <v>133</v>
      </c>
      <c r="G14" s="117" t="s">
        <v>36</v>
      </c>
      <c r="H14" s="117" t="s">
        <v>22</v>
      </c>
      <c r="I14" s="117" t="s">
        <v>111</v>
      </c>
      <c r="J14" s="117"/>
      <c r="K14" s="118">
        <v>0.09</v>
      </c>
      <c r="L14" s="119">
        <v>7</v>
      </c>
      <c r="M14" s="128"/>
      <c r="N14" s="121" t="s">
        <v>118</v>
      </c>
      <c r="O14" s="122">
        <f t="array" ref="O14">INDEX($G:$G,MIN(IF(Calc_sous_système&lt;&gt;"",IF(COUNTIF(O$7:O13,Calc_sous_système)=0,ROW(Calc_sous_système),ROWS(Calc_sous_système)+ROW(Calc_sous_système)))))</f>
        <v>0</v>
      </c>
      <c r="P14" s="123">
        <f t="shared" ref="P14" si="20">IF(O14&lt;&gt;"",SUMIF(Calc_sous_système,O14,Nheures),0)</f>
        <v>0</v>
      </c>
      <c r="Q14" s="121" t="s">
        <v>118</v>
      </c>
      <c r="R14" s="122" t="str">
        <f t="array" ref="R14">INDEX($I:$I,MIN(IF(Livrables&lt;&gt;"",IF(COUNTIF(R$7:R13,Livrables)=0,ROW(Livrables),ROWS(Livrables)+ROW(Livrables)))))</f>
        <v>tttt</v>
      </c>
      <c r="S14" s="124">
        <f t="shared" ref="S14" si="21">IF(R14&lt;&gt;"",SUMIF(Livrables,R14,Nheures),0)</f>
        <v>11</v>
      </c>
      <c r="T14" s="128"/>
      <c r="U14" s="121" t="s">
        <v>134</v>
      </c>
      <c r="V14" s="122" t="str">
        <f t="array" ref="V14">INDEX($D:$D,MIN(IF(N°Semaine&lt;&gt;"",IF(COUNTIF(V$7:V13,N°Semaine)=0,ROW(N°Semaine),ROWS(N°Semaine)+ROW(N°Semaine)))))</f>
        <v>S52</v>
      </c>
      <c r="W14" s="124">
        <f t="shared" ref="W14" si="22">IF(V14&lt;&gt;"",SUMIF(N°Semaine,V14,Nheures),0)</f>
        <v>4</v>
      </c>
      <c r="X14" s="128"/>
      <c r="Y14" s="121" t="s">
        <v>118</v>
      </c>
      <c r="Z14" s="122" t="str">
        <f t="array" ref="Z14">INDEX($I:$I,MIN(IF(Livrables&lt;&gt;"",IF(COUNTIF(Z$7:Z13,Livrables)=0,ROW(Livrables),ROWS(Livrables)+ROW(Livrables)))))</f>
        <v>tttt</v>
      </c>
      <c r="AA14" s="125">
        <f>IF(Z14&lt;&gt;"",MAX(IF(Livrables=Z14,Calc_avancement,0)))</f>
        <v>0</v>
      </c>
      <c r="AB14" s="128"/>
      <c r="AC14" s="121" t="s">
        <v>118</v>
      </c>
      <c r="AD14" s="122">
        <f t="array" ref="AD14">INDEX($G:$G,MIN(IF(Calc_sous_système&lt;&gt;"",IF(COUNTIF(AD$7:AD13,Calc_sous_système)=0,ROW(Calc_sous_système),ROWS(Calc_sous_système)+ROW(Calc_sous_système)))))</f>
        <v>0</v>
      </c>
      <c r="AE14" s="125" t="e">
        <f t="shared" ref="AE14" si="23">IF(AD14&lt;&gt;"",AVERAGEIFS(Calc_avancement,Calc_sous_système,AD14), "")</f>
        <v>#DIV/0!</v>
      </c>
      <c r="AF14" s="126"/>
      <c r="AL14" s="117" t="s">
        <v>126</v>
      </c>
      <c r="AN14" s="130">
        <f t="shared" si="19"/>
        <v>0.56000000000000005</v>
      </c>
    </row>
    <row r="15" spans="2:40" ht="15" customHeight="1">
      <c r="B15" s="127" t="s">
        <v>123</v>
      </c>
      <c r="C15" s="116" t="s">
        <v>108</v>
      </c>
      <c r="D15" s="117" t="s">
        <v>84</v>
      </c>
      <c r="E15" s="116" t="s">
        <v>109</v>
      </c>
      <c r="F15" s="117" t="s">
        <v>110</v>
      </c>
      <c r="G15" s="117" t="s">
        <v>36</v>
      </c>
      <c r="H15" s="117" t="s">
        <v>22</v>
      </c>
      <c r="I15" s="117" t="s">
        <v>111</v>
      </c>
      <c r="J15" s="117" t="s">
        <v>112</v>
      </c>
      <c r="K15" s="118">
        <v>0.11</v>
      </c>
      <c r="L15" s="119">
        <v>1</v>
      </c>
      <c r="M15" s="128"/>
      <c r="N15" s="121" t="s">
        <v>123</v>
      </c>
      <c r="O15" s="122">
        <f t="array" ref="O15">INDEX($G:$G,MIN(IF(Calc_sous_système&lt;&gt;"",IF(COUNTIF(O$7:O14,Calc_sous_système)=0,ROW(Calc_sous_système),ROWS(Calc_sous_système)+ROW(Calc_sous_système)))))</f>
        <v>0</v>
      </c>
      <c r="P15" s="123">
        <f t="shared" ref="P15" si="24">IF(O15&lt;&gt;"",SUMIF(Calc_sous_système,O15,Nheures),0)</f>
        <v>0</v>
      </c>
      <c r="Q15" s="121" t="s">
        <v>123</v>
      </c>
      <c r="R15" s="122">
        <f t="array" ref="R15">INDEX($I:$I,MIN(IF(Livrables&lt;&gt;"",IF(COUNTIF(R$7:R14,Livrables)=0,ROW(Livrables),ROWS(Livrables)+ROW(Livrables)))))</f>
        <v>0</v>
      </c>
      <c r="S15" s="124">
        <f t="shared" ref="S15" si="25">IF(R15&lt;&gt;"",SUMIF(Livrables,R15,Nheures),0)</f>
        <v>0</v>
      </c>
      <c r="T15" s="128"/>
      <c r="U15" s="121" t="s">
        <v>135</v>
      </c>
      <c r="V15" s="122" t="str">
        <f t="array" ref="V15">INDEX($D:$D,MIN(IF(N°Semaine&lt;&gt;"",IF(COUNTIF(V$7:V14,N°Semaine)=0,ROW(N°Semaine),ROWS(N°Semaine)+ROW(N°Semaine)))))</f>
        <v>S1</v>
      </c>
      <c r="W15" s="124">
        <f t="shared" ref="W15" si="26">IF(V15&lt;&gt;"",SUMIF(N°Semaine,V15,Nheures),0)</f>
        <v>1</v>
      </c>
      <c r="X15" s="128"/>
      <c r="Y15" s="121" t="s">
        <v>123</v>
      </c>
      <c r="Z15" s="122">
        <f t="array" ref="Z15">INDEX($I:$I,MIN(IF(Livrables&lt;&gt;"",IF(COUNTIF(Z$7:Z14,Livrables)=0,ROW(Livrables),ROWS(Livrables)+ROW(Livrables)))))</f>
        <v>0</v>
      </c>
      <c r="AA15" s="125">
        <f t="shared" ref="AA15" si="27">IF(Z15&lt;&gt;"",_xlfn.MAXIFS(Calc_avancement,Livrables,Z15))</f>
        <v>0</v>
      </c>
      <c r="AB15" s="128"/>
      <c r="AC15" s="121" t="s">
        <v>123</v>
      </c>
      <c r="AD15" s="122">
        <f t="array" ref="AD15">INDEX($G:$G,MIN(IF(Calc_sous_système&lt;&gt;"",IF(COUNTIF(AD$7:AD14,Calc_sous_système)=0,ROW(Calc_sous_système),ROWS(Calc_sous_système)+ROW(Calc_sous_système)))))</f>
        <v>0</v>
      </c>
      <c r="AE15" s="125" t="e">
        <f t="shared" ref="AE15" si="28">IF(AD15&lt;&gt;"",AVERAGEIFS(Calc_avancement,Calc_sous_système,AD15), "")</f>
        <v>#DIV/0!</v>
      </c>
      <c r="AF15" s="126"/>
      <c r="AL15" s="117" t="s">
        <v>130</v>
      </c>
      <c r="AN15" s="130">
        <f t="shared" si="19"/>
        <v>0.94</v>
      </c>
    </row>
    <row r="16" spans="2:40" ht="15" customHeight="1">
      <c r="B16" s="127" t="s">
        <v>129</v>
      </c>
      <c r="C16" s="117" t="s">
        <v>108</v>
      </c>
      <c r="D16" s="117" t="s">
        <v>85</v>
      </c>
      <c r="E16" s="117" t="s">
        <v>109</v>
      </c>
      <c r="F16" s="117" t="s">
        <v>115</v>
      </c>
      <c r="G16" s="117" t="s">
        <v>24</v>
      </c>
      <c r="H16" s="117" t="s">
        <v>25</v>
      </c>
      <c r="I16" s="117" t="s">
        <v>116</v>
      </c>
      <c r="J16" s="117" t="s">
        <v>117</v>
      </c>
      <c r="K16" s="118">
        <v>0.15</v>
      </c>
      <c r="L16" s="119">
        <v>2</v>
      </c>
      <c r="M16" s="128"/>
      <c r="N16" s="121" t="s">
        <v>127</v>
      </c>
      <c r="O16" s="122">
        <f t="array" ref="O16">INDEX($G:$G,MIN(IF(Calc_sous_système&lt;&gt;"",IF(COUNTIF(O$7:O15,Calc_sous_système)=0,ROW(Calc_sous_système),ROWS(Calc_sous_système)+ROW(Calc_sous_système)))))</f>
        <v>0</v>
      </c>
      <c r="P16" s="123">
        <f t="shared" ref="P16" si="29">IF(O16&lt;&gt;"",SUMIF(Calc_sous_système,O16,Nheures),0)</f>
        <v>0</v>
      </c>
      <c r="Q16" s="121" t="s">
        <v>127</v>
      </c>
      <c r="R16" s="122">
        <f t="array" ref="R16">INDEX($I:$I,MIN(IF(Livrables&lt;&gt;"",IF(COUNTIF(R$7:R15,Livrables)=0,ROW(Livrables),ROWS(Livrables)+ROW(Livrables)))))</f>
        <v>0</v>
      </c>
      <c r="S16" s="124">
        <f t="shared" ref="S16" si="30">IF(R16&lt;&gt;"",SUMIF(Livrables,R16,Nheures),0)</f>
        <v>0</v>
      </c>
      <c r="T16" s="128"/>
      <c r="U16" s="121" t="s">
        <v>136</v>
      </c>
      <c r="V16" s="122" t="str">
        <f t="array" ref="V16">INDEX($D:$D,MIN(IF(N°Semaine&lt;&gt;"",IF(COUNTIF(V$7:V15,N°Semaine)=0,ROW(N°Semaine),ROWS(N°Semaine)+ROW(N°Semaine)))))</f>
        <v>S2</v>
      </c>
      <c r="W16" s="124">
        <f t="shared" ref="W16" si="31">IF(V16&lt;&gt;"",SUMIF(N°Semaine,V16,Nheures),0)</f>
        <v>2</v>
      </c>
      <c r="X16" s="128"/>
      <c r="Y16" s="121" t="s">
        <v>127</v>
      </c>
      <c r="Z16" s="122">
        <f t="array" ref="Z16">INDEX($I:$I,MIN(IF(Livrables&lt;&gt;"",IF(COUNTIF(Z$7:Z15,Livrables)=0,ROW(Livrables),ROWS(Livrables)+ROW(Livrables)))))</f>
        <v>0</v>
      </c>
      <c r="AA16" s="125">
        <f t="shared" ref="AA16" si="32">IF(Z16&lt;&gt;"",_xlfn.MAXIFS(Calc_avancement,Livrables,Z16))</f>
        <v>0</v>
      </c>
      <c r="AB16" s="128"/>
      <c r="AC16" s="121" t="s">
        <v>127</v>
      </c>
      <c r="AD16" s="122">
        <f t="array" ref="AD16">INDEX($G:$G,MIN(IF(Calc_sous_système&lt;&gt;"",IF(COUNTIF(AD$7:AD15,Calc_sous_système)=0,ROW(Calc_sous_système),ROWS(Calc_sous_système)+ROW(Calc_sous_système)))))</f>
        <v>0</v>
      </c>
      <c r="AE16" s="125" t="e">
        <f t="shared" ref="AE16" si="33">IF(AD16&lt;&gt;"",AVERAGEIFS(Calc_avancement,Calc_sous_système,AD16), "")</f>
        <v>#DIV/0!</v>
      </c>
      <c r="AF16" s="126"/>
      <c r="AL16" s="117" t="s">
        <v>126</v>
      </c>
      <c r="AN16" s="130">
        <f t="shared" si="19"/>
        <v>0.56000000000000005</v>
      </c>
    </row>
    <row r="17" spans="2:41" ht="15" customHeight="1">
      <c r="B17" s="127" t="s">
        <v>113</v>
      </c>
      <c r="C17" s="117" t="s">
        <v>108</v>
      </c>
      <c r="D17" s="117" t="s">
        <v>85</v>
      </c>
      <c r="E17" s="117" t="s">
        <v>120</v>
      </c>
      <c r="F17" s="117" t="s">
        <v>115</v>
      </c>
      <c r="G17" s="117" t="s">
        <v>27</v>
      </c>
      <c r="H17" s="117" t="s">
        <v>28</v>
      </c>
      <c r="I17" s="117" t="s">
        <v>121</v>
      </c>
      <c r="J17" s="117" t="s">
        <v>122</v>
      </c>
      <c r="K17" s="118">
        <v>0.05</v>
      </c>
      <c r="L17" s="119">
        <v>3</v>
      </c>
      <c r="M17" s="128"/>
      <c r="N17" s="121" t="s">
        <v>131</v>
      </c>
      <c r="O17" s="122">
        <f t="array" ref="O17">INDEX($G:$G,MIN(IF(Calc_sous_système&lt;&gt;"",IF(COUNTIF(O$7:O16,Calc_sous_système)=0,ROW(Calc_sous_système),ROWS(Calc_sous_système)+ROW(Calc_sous_système)))))</f>
        <v>0</v>
      </c>
      <c r="P17" s="123">
        <f t="shared" ref="P17" si="34">IF(O17&lt;&gt;"",SUMIF(Calc_sous_système,O17,Nheures),0)</f>
        <v>0</v>
      </c>
      <c r="Q17" s="121" t="s">
        <v>131</v>
      </c>
      <c r="R17" s="122">
        <f t="array" ref="R17">INDEX($I:$I,MIN(IF(Livrables&lt;&gt;"",IF(COUNTIF(R$7:R16,Livrables)=0,ROW(Livrables),ROWS(Livrables)+ROW(Livrables)))))</f>
        <v>0</v>
      </c>
      <c r="S17" s="124">
        <f t="shared" ref="S17" si="35">IF(R17&lt;&gt;"",SUMIF(Livrables,R17,Nheures),0)</f>
        <v>0</v>
      </c>
      <c r="T17" s="128"/>
      <c r="U17" s="121" t="s">
        <v>137</v>
      </c>
      <c r="V17" s="122">
        <f t="array" ref="V17">INDEX($D:$D,MIN(IF(N°Semaine&lt;&gt;"",IF(COUNTIF(V$7:V16,N°Semaine)=0,ROW(N°Semaine),ROWS(N°Semaine)+ROW(N°Semaine)))))</f>
        <v>0</v>
      </c>
      <c r="W17" s="124">
        <f t="shared" ref="W17" si="36">IF(V17&lt;&gt;"",SUMIF(N°Semaine,V17,Nheures),0)</f>
        <v>0</v>
      </c>
      <c r="X17" s="128"/>
      <c r="Y17" s="121" t="s">
        <v>131</v>
      </c>
      <c r="Z17" s="122">
        <f t="array" ref="Z17">INDEX($I:$I,MIN(IF(Livrables&lt;&gt;"",IF(COUNTIF(Z$7:Z16,Livrables)=0,ROW(Livrables),ROWS(Livrables)+ROW(Livrables)))))</f>
        <v>0</v>
      </c>
      <c r="AA17" s="125">
        <f t="shared" ref="AA17" si="37">IF(Z17&lt;&gt;"",_xlfn.MAXIFS(Calc_avancement,Livrables,Z17))</f>
        <v>0</v>
      </c>
      <c r="AB17" s="128"/>
      <c r="AC17" s="121" t="s">
        <v>131</v>
      </c>
      <c r="AD17" s="122">
        <f t="array" ref="AD17">INDEX($G:$G,MIN(IF(Calc_sous_système&lt;&gt;"",IF(COUNTIF(AD$7:AD16,Calc_sous_système)=0,ROW(Calc_sous_système),ROWS(Calc_sous_système)+ROW(Calc_sous_système)))))</f>
        <v>0</v>
      </c>
      <c r="AE17" s="125" t="e">
        <f t="shared" ref="AE17" si="38">IF(AD17&lt;&gt;"",AVERAGEIFS(Calc_avancement,Calc_sous_système,AD17), "")</f>
        <v>#DIV/0!</v>
      </c>
      <c r="AF17" s="126"/>
      <c r="AL17" s="117" t="s">
        <v>111</v>
      </c>
      <c r="AN17" s="130">
        <f t="shared" si="19"/>
        <v>0.88</v>
      </c>
    </row>
    <row r="18" spans="2:41" ht="15" customHeight="1">
      <c r="B18" s="127" t="s">
        <v>118</v>
      </c>
      <c r="C18" s="117" t="s">
        <v>108</v>
      </c>
      <c r="D18" s="117" t="s">
        <v>138</v>
      </c>
      <c r="E18" s="117" t="s">
        <v>109</v>
      </c>
      <c r="F18" s="117" t="s">
        <v>125</v>
      </c>
      <c r="G18" s="117" t="s">
        <v>30</v>
      </c>
      <c r="H18" s="117" t="s">
        <v>31</v>
      </c>
      <c r="I18" s="117" t="s">
        <v>126</v>
      </c>
      <c r="J18" s="117"/>
      <c r="K18" s="118">
        <v>0.09</v>
      </c>
      <c r="L18" s="119">
        <v>4</v>
      </c>
      <c r="M18" s="128"/>
      <c r="N18" s="121" t="s">
        <v>132</v>
      </c>
      <c r="O18" s="122">
        <f t="array" ref="O18">INDEX($G:$G,MIN(IF(Calc_sous_système&lt;&gt;"",IF(COUNTIF(O$7:O17,Calc_sous_système)=0,ROW(Calc_sous_système),ROWS(Calc_sous_système)+ROW(Calc_sous_système)))))</f>
        <v>0</v>
      </c>
      <c r="P18" s="123">
        <f t="shared" ref="P18" si="39">IF(O18&lt;&gt;"",SUMIF(Calc_sous_système,O18,Nheures),0)</f>
        <v>0</v>
      </c>
      <c r="Q18" s="121" t="s">
        <v>132</v>
      </c>
      <c r="R18" s="122">
        <f t="array" ref="R18">INDEX($I:$I,MIN(IF(Livrables&lt;&gt;"",IF(COUNTIF(R$7:R17,Livrables)=0,ROW(Livrables),ROWS(Livrables)+ROW(Livrables)))))</f>
        <v>0</v>
      </c>
      <c r="S18" s="124">
        <f t="shared" ref="S18" si="40">IF(R18&lt;&gt;"",SUMIF(Livrables,R18,Nheures),0)</f>
        <v>0</v>
      </c>
      <c r="T18" s="128"/>
      <c r="U18" s="121" t="s">
        <v>139</v>
      </c>
      <c r="V18" s="122">
        <f t="array" ref="V18">INDEX($D:$D,MIN(IF(N°Semaine&lt;&gt;"",IF(COUNTIF(V$7:V17,N°Semaine)=0,ROW(N°Semaine),ROWS(N°Semaine)+ROW(N°Semaine)))))</f>
        <v>0</v>
      </c>
      <c r="W18" s="124">
        <f t="shared" ref="W18" si="41">IF(V18&lt;&gt;"",SUMIF(N°Semaine,V18,Nheures),0)</f>
        <v>0</v>
      </c>
      <c r="X18" s="128"/>
      <c r="Y18" s="121" t="s">
        <v>132</v>
      </c>
      <c r="Z18" s="122">
        <f t="array" ref="Z18">INDEX($I:$I,MIN(IF(Livrables&lt;&gt;"",IF(COUNTIF(Z$7:Z17,Livrables)=0,ROW(Livrables),ROWS(Livrables)+ROW(Livrables)))))</f>
        <v>0</v>
      </c>
      <c r="AA18" s="125">
        <f t="shared" ref="AA18" si="42">IF(Z18&lt;&gt;"",_xlfn.MAXIFS(Calc_avancement,Livrables,Z18))</f>
        <v>0</v>
      </c>
      <c r="AB18" s="128"/>
      <c r="AC18" s="121" t="s">
        <v>132</v>
      </c>
      <c r="AD18" s="122">
        <f t="array" ref="AD18">INDEX($G:$G,MIN(IF(Calc_sous_système&lt;&gt;"",IF(COUNTIF(AD$7:AD17,Calc_sous_système)=0,ROW(Calc_sous_système),ROWS(Calc_sous_système)+ROW(Calc_sous_système)))))</f>
        <v>0</v>
      </c>
      <c r="AE18" s="125" t="e">
        <f t="shared" ref="AE18" si="43">IF(AD18&lt;&gt;"",AVERAGEIFS(Calc_avancement,Calc_sous_système,AD18), "")</f>
        <v>#DIV/0!</v>
      </c>
      <c r="AF18" s="126"/>
      <c r="AL18" s="117" t="s">
        <v>111</v>
      </c>
      <c r="AN18" s="130">
        <f t="shared" si="19"/>
        <v>0.88</v>
      </c>
    </row>
    <row r="19" spans="2:41" ht="15" customHeight="1">
      <c r="B19" s="127" t="s">
        <v>123</v>
      </c>
      <c r="C19" s="117" t="s">
        <v>108</v>
      </c>
      <c r="D19" s="117" t="s">
        <v>87</v>
      </c>
      <c r="E19" s="117" t="s">
        <v>120</v>
      </c>
      <c r="F19" s="117" t="s">
        <v>115</v>
      </c>
      <c r="G19" s="117" t="s">
        <v>27</v>
      </c>
      <c r="H19" s="117" t="s">
        <v>33</v>
      </c>
      <c r="I19" s="117" t="s">
        <v>130</v>
      </c>
      <c r="J19" s="117"/>
      <c r="K19" s="118">
        <v>9.5000000000000001E-2</v>
      </c>
      <c r="L19" s="119">
        <v>5</v>
      </c>
      <c r="M19" s="128"/>
      <c r="N19" s="121" t="s">
        <v>134</v>
      </c>
      <c r="O19" s="122">
        <f t="array" ref="O19">INDEX($G:$G,MIN(IF(Calc_sous_système&lt;&gt;"",IF(COUNTIF(O$7:O18,Calc_sous_système)=0,ROW(Calc_sous_système),ROWS(Calc_sous_système)+ROW(Calc_sous_système)))))</f>
        <v>0</v>
      </c>
      <c r="P19" s="123">
        <f t="shared" ref="P19" si="44">IF(O19&lt;&gt;"",SUMIF(Calc_sous_système,O19,Nheures),0)</f>
        <v>0</v>
      </c>
      <c r="Q19" s="121" t="s">
        <v>134</v>
      </c>
      <c r="R19" s="122">
        <f t="array" ref="R19">INDEX($I:$I,MIN(IF(Livrables&lt;&gt;"",IF(COUNTIF(R$7:R18,Livrables)=0,ROW(Livrables),ROWS(Livrables)+ROW(Livrables)))))</f>
        <v>0</v>
      </c>
      <c r="S19" s="124">
        <f t="shared" ref="S19" si="45">IF(R19&lt;&gt;"",SUMIF(Livrables,R19,Nheures),0)</f>
        <v>0</v>
      </c>
      <c r="T19" s="128"/>
      <c r="U19" s="121" t="s">
        <v>140</v>
      </c>
      <c r="V19" s="122">
        <f t="array" ref="V19">INDEX($D:$D,MIN(IF(N°Semaine&lt;&gt;"",IF(COUNTIF(V$7:V18,N°Semaine)=0,ROW(N°Semaine),ROWS(N°Semaine)+ROW(N°Semaine)))))</f>
        <v>0</v>
      </c>
      <c r="W19" s="124">
        <f t="shared" ref="W19" si="46">IF(V19&lt;&gt;"",SUMIF(N°Semaine,V19,Nheures),0)</f>
        <v>0</v>
      </c>
      <c r="X19" s="128"/>
      <c r="Y19" s="121" t="s">
        <v>134</v>
      </c>
      <c r="Z19" s="122">
        <f t="array" ref="Z19">INDEX($I:$I,MIN(IF(Livrables&lt;&gt;"",IF(COUNTIF(Z$7:Z18,Livrables)=0,ROW(Livrables),ROWS(Livrables)+ROW(Livrables)))))</f>
        <v>0</v>
      </c>
      <c r="AA19" s="125">
        <f t="shared" ref="AA19" si="47">IF(Z19&lt;&gt;"",_xlfn.MAXIFS(Calc_avancement,Livrables,Z19))</f>
        <v>0</v>
      </c>
      <c r="AB19" s="128"/>
      <c r="AC19" s="121" t="s">
        <v>134</v>
      </c>
      <c r="AD19" s="122">
        <f t="array" ref="AD19">INDEX($G:$G,MIN(IF(Calc_sous_système&lt;&gt;"",IF(COUNTIF(AD$7:AD18,Calc_sous_système)=0,ROW(Calc_sous_système),ROWS(Calc_sous_système)+ROW(Calc_sous_système)))))</f>
        <v>0</v>
      </c>
      <c r="AE19" s="125" t="e">
        <f t="shared" ref="AE19" si="48">IF(AD19&lt;&gt;"",AVERAGEIFS(Calc_avancement,Calc_sous_système,AD19), "")</f>
        <v>#DIV/0!</v>
      </c>
      <c r="AF19" s="126"/>
      <c r="AL19" s="117" t="s">
        <v>116</v>
      </c>
      <c r="AN19" s="130">
        <f t="shared" si="19"/>
        <v>0.83</v>
      </c>
    </row>
    <row r="20" spans="2:41" ht="15" customHeight="1">
      <c r="B20" s="127" t="s">
        <v>127</v>
      </c>
      <c r="C20" s="117" t="s">
        <v>108</v>
      </c>
      <c r="D20" s="117" t="s">
        <v>88</v>
      </c>
      <c r="E20" s="117" t="s">
        <v>109</v>
      </c>
      <c r="F20" s="117" t="s">
        <v>110</v>
      </c>
      <c r="G20" s="117" t="s">
        <v>30</v>
      </c>
      <c r="H20" s="117" t="s">
        <v>31</v>
      </c>
      <c r="I20" s="117" t="s">
        <v>126</v>
      </c>
      <c r="J20" s="117"/>
      <c r="K20" s="118">
        <v>0.1</v>
      </c>
      <c r="L20" s="119">
        <v>6</v>
      </c>
      <c r="M20" s="128"/>
      <c r="N20" s="121" t="s">
        <v>135</v>
      </c>
      <c r="O20" s="122">
        <f t="array" ref="O20">INDEX($G:$G,MIN(IF(Calc_sous_système&lt;&gt;"",IF(COUNTIF(O$7:O19,Calc_sous_système)=0,ROW(Calc_sous_système),ROWS(Calc_sous_système)+ROW(Calc_sous_système)))))</f>
        <v>0</v>
      </c>
      <c r="P20" s="123">
        <f t="shared" ref="P20" si="49">IF(O20&lt;&gt;"",SUMIF(Calc_sous_système,O20,Nheures),0)</f>
        <v>0</v>
      </c>
      <c r="Q20" s="121" t="s">
        <v>135</v>
      </c>
      <c r="R20" s="122">
        <f t="array" ref="R20">INDEX($I:$I,MIN(IF(Livrables&lt;&gt;"",IF(COUNTIF(R$7:R19,Livrables)=0,ROW(Livrables),ROWS(Livrables)+ROW(Livrables)))))</f>
        <v>0</v>
      </c>
      <c r="S20" s="124">
        <f t="shared" ref="S20" si="50">IF(R20&lt;&gt;"",SUMIF(Livrables,R20,Nheures),0)</f>
        <v>0</v>
      </c>
      <c r="T20" s="128"/>
      <c r="U20" s="121" t="s">
        <v>141</v>
      </c>
      <c r="V20" s="122">
        <f t="array" ref="V20">INDEX($D:$D,MIN(IF(N°Semaine&lt;&gt;"",IF(COUNTIF(V$7:V19,N°Semaine)=0,ROW(N°Semaine),ROWS(N°Semaine)+ROW(N°Semaine)))))</f>
        <v>0</v>
      </c>
      <c r="W20" s="124">
        <f t="shared" ref="W20" si="51">IF(V20&lt;&gt;"",SUMIF(N°Semaine,V20,Nheures),0)</f>
        <v>0</v>
      </c>
      <c r="X20" s="128"/>
      <c r="Y20" s="121" t="s">
        <v>135</v>
      </c>
      <c r="Z20" s="122">
        <f t="array" ref="Z20">INDEX($I:$I,MIN(IF(Livrables&lt;&gt;"",IF(COUNTIF(Z$7:Z19,Livrables)=0,ROW(Livrables),ROWS(Livrables)+ROW(Livrables)))))</f>
        <v>0</v>
      </c>
      <c r="AA20" s="125">
        <f t="shared" ref="AA20" si="52">IF(Z20&lt;&gt;"",_xlfn.MAXIFS(Calc_avancement,Livrables,Z20))</f>
        <v>0</v>
      </c>
      <c r="AB20" s="128"/>
      <c r="AC20" s="121" t="s">
        <v>135</v>
      </c>
      <c r="AD20" s="122">
        <f t="array" ref="AD20">INDEX($G:$G,MIN(IF(Calc_sous_système&lt;&gt;"",IF(COUNTIF(AD$7:AD19,Calc_sous_système)=0,ROW(Calc_sous_système),ROWS(Calc_sous_système)+ROW(Calc_sous_système)))))</f>
        <v>0</v>
      </c>
      <c r="AE20" s="125" t="e">
        <f t="shared" ref="AE20" si="53">IF(AD20&lt;&gt;"",AVERAGEIFS(Calc_avancement,Calc_sous_système,AD20), "")</f>
        <v>#DIV/0!</v>
      </c>
      <c r="AF20" s="126"/>
      <c r="AL20" s="117" t="s">
        <v>121</v>
      </c>
      <c r="AN20" s="130">
        <f t="shared" si="19"/>
        <v>0.98</v>
      </c>
    </row>
    <row r="21" spans="2:41" ht="15" customHeight="1">
      <c r="B21" s="127" t="s">
        <v>131</v>
      </c>
      <c r="C21" s="117" t="s">
        <v>108</v>
      </c>
      <c r="D21" s="117" t="s">
        <v>89</v>
      </c>
      <c r="E21" s="117" t="s">
        <v>109</v>
      </c>
      <c r="F21" s="117" t="s">
        <v>133</v>
      </c>
      <c r="G21" s="117" t="s">
        <v>36</v>
      </c>
      <c r="H21" s="117" t="s">
        <v>22</v>
      </c>
      <c r="I21" s="117" t="s">
        <v>142</v>
      </c>
      <c r="J21" s="117"/>
      <c r="K21" s="118">
        <v>0.15</v>
      </c>
      <c r="L21" s="119">
        <v>998</v>
      </c>
      <c r="M21" s="128"/>
      <c r="N21" s="121" t="s">
        <v>136</v>
      </c>
      <c r="O21" s="122">
        <f t="array" ref="O21">INDEX($G:$G,MIN(IF(Calc_sous_système&lt;&gt;"",IF(COUNTIF(O$7:O20,Calc_sous_système)=0,ROW(Calc_sous_système),ROWS(Calc_sous_système)+ROW(Calc_sous_système)))))</f>
        <v>0</v>
      </c>
      <c r="P21" s="123">
        <f t="shared" ref="P21" si="54">IF(O21&lt;&gt;"",SUMIF(Calc_sous_système,O21,Nheures),0)</f>
        <v>0</v>
      </c>
      <c r="Q21" s="121" t="s">
        <v>136</v>
      </c>
      <c r="R21" s="122">
        <f t="array" ref="R21">INDEX($I:$I,MIN(IF(Livrables&lt;&gt;"",IF(COUNTIF(R$7:R20,Livrables)=0,ROW(Livrables),ROWS(Livrables)+ROW(Livrables)))))</f>
        <v>0</v>
      </c>
      <c r="S21" s="124">
        <f t="shared" ref="S21" si="55">IF(R21&lt;&gt;"",SUMIF(Livrables,R21,Nheures),0)</f>
        <v>0</v>
      </c>
      <c r="T21" s="128"/>
      <c r="U21" s="121" t="s">
        <v>143</v>
      </c>
      <c r="V21" s="122">
        <f t="array" ref="V21">INDEX($D:$D,MIN(IF(N°Semaine&lt;&gt;"",IF(COUNTIF(V$7:V20,N°Semaine)=0,ROW(N°Semaine),ROWS(N°Semaine)+ROW(N°Semaine)))))</f>
        <v>0</v>
      </c>
      <c r="W21" s="124">
        <f t="shared" ref="W21" si="56">IF(V21&lt;&gt;"",SUMIF(N°Semaine,V21,Nheures),0)</f>
        <v>0</v>
      </c>
      <c r="X21" s="128"/>
      <c r="Y21" s="121" t="s">
        <v>136</v>
      </c>
      <c r="Z21" s="122">
        <f t="array" ref="Z21">INDEX($I:$I,MIN(IF(Livrables&lt;&gt;"",IF(COUNTIF(Z$7:Z20,Livrables)=0,ROW(Livrables),ROWS(Livrables)+ROW(Livrables)))))</f>
        <v>0</v>
      </c>
      <c r="AA21" s="125">
        <f t="shared" ref="AA21" si="57">IF(Z21&lt;&gt;"",_xlfn.MAXIFS(Calc_avancement,Livrables,Z21))</f>
        <v>0</v>
      </c>
      <c r="AB21" s="128"/>
      <c r="AC21" s="121" t="s">
        <v>136</v>
      </c>
      <c r="AD21" s="122">
        <f t="array" ref="AD21">INDEX($G:$G,MIN(IF(Calc_sous_système&lt;&gt;"",IF(COUNTIF(AD$7:AD20,Calc_sous_système)=0,ROW(Calc_sous_système),ROWS(Calc_sous_système)+ROW(Calc_sous_système)))))</f>
        <v>0</v>
      </c>
      <c r="AE21" s="125" t="e">
        <f t="shared" ref="AE21" si="58">IF(AD21&lt;&gt;"",AVERAGEIFS(Calc_avancement,Calc_sous_système,AD21), "")</f>
        <v>#DIV/0!</v>
      </c>
      <c r="AF21" s="126"/>
      <c r="AL21" s="117" t="s">
        <v>126</v>
      </c>
      <c r="AN21" s="130">
        <f t="shared" si="19"/>
        <v>0.56000000000000005</v>
      </c>
    </row>
    <row r="22" spans="2:41" ht="15" customHeight="1">
      <c r="B22" s="127" t="s">
        <v>132</v>
      </c>
      <c r="C22" s="116" t="s">
        <v>108</v>
      </c>
      <c r="D22" s="117" t="s">
        <v>84</v>
      </c>
      <c r="E22" s="116" t="s">
        <v>109</v>
      </c>
      <c r="F22" s="117" t="s">
        <v>110</v>
      </c>
      <c r="G22" s="117" t="s">
        <v>36</v>
      </c>
      <c r="H22" s="117" t="s">
        <v>22</v>
      </c>
      <c r="I22" s="117" t="s">
        <v>111</v>
      </c>
      <c r="J22" s="117" t="s">
        <v>112</v>
      </c>
      <c r="K22" s="118">
        <v>0.77</v>
      </c>
      <c r="L22" s="119">
        <v>1</v>
      </c>
      <c r="M22" s="128"/>
      <c r="N22" s="121" t="s">
        <v>137</v>
      </c>
      <c r="O22" s="122">
        <f t="array" ref="O22">INDEX($G:$G,MIN(IF(Calc_sous_système&lt;&gt;"",IF(COUNTIF(O$7:O21,Calc_sous_système)=0,ROW(Calc_sous_système),ROWS(Calc_sous_système)+ROW(Calc_sous_système)))))</f>
        <v>0</v>
      </c>
      <c r="P22" s="123">
        <f t="shared" ref="P22" si="59">IF(O22&lt;&gt;"",SUMIF(Calc_sous_système,O22,Nheures),0)</f>
        <v>0</v>
      </c>
      <c r="Q22" s="121" t="s">
        <v>137</v>
      </c>
      <c r="R22" s="122">
        <f t="array" ref="R22">INDEX($I:$I,MIN(IF(Livrables&lt;&gt;"",IF(COUNTIF(R$7:R21,Livrables)=0,ROW(Livrables),ROWS(Livrables)+ROW(Livrables)))))</f>
        <v>0</v>
      </c>
      <c r="S22" s="124">
        <f t="shared" ref="S22" si="60">IF(R22&lt;&gt;"",SUMIF(Livrables,R22,Nheures),0)</f>
        <v>0</v>
      </c>
      <c r="T22" s="128"/>
      <c r="U22" s="121" t="s">
        <v>144</v>
      </c>
      <c r="V22" s="122">
        <f t="array" ref="V22">INDEX($D:$D,MIN(IF(N°Semaine&lt;&gt;"",IF(COUNTIF(V$7:V21,N°Semaine)=0,ROW(N°Semaine),ROWS(N°Semaine)+ROW(N°Semaine)))))</f>
        <v>0</v>
      </c>
      <c r="W22" s="124">
        <f t="shared" ref="W22" si="61">IF(V22&lt;&gt;"",SUMIF(N°Semaine,V22,Nheures),0)</f>
        <v>0</v>
      </c>
      <c r="X22" s="128"/>
      <c r="Y22" s="121" t="s">
        <v>137</v>
      </c>
      <c r="Z22" s="122">
        <f t="array" ref="Z22">INDEX($I:$I,MIN(IF(Livrables&lt;&gt;"",IF(COUNTIF(Z$7:Z21,Livrables)=0,ROW(Livrables),ROWS(Livrables)+ROW(Livrables)))))</f>
        <v>0</v>
      </c>
      <c r="AA22" s="125">
        <f t="shared" ref="AA22" si="62">IF(Z22&lt;&gt;"",_xlfn.MAXIFS(Calc_avancement,Livrables,Z22))</f>
        <v>0</v>
      </c>
      <c r="AB22" s="128"/>
      <c r="AC22" s="121" t="s">
        <v>137</v>
      </c>
      <c r="AD22" s="122">
        <f t="array" ref="AD22">INDEX($G:$G,MIN(IF(Calc_sous_système&lt;&gt;"",IF(COUNTIF(AD$7:AD21,Calc_sous_système)=0,ROW(Calc_sous_système),ROWS(Calc_sous_système)+ROW(Calc_sous_système)))))</f>
        <v>0</v>
      </c>
      <c r="AE22" s="125" t="e">
        <f t="shared" ref="AE22" si="63">IF(AD22&lt;&gt;"",AVERAGEIFS(Calc_avancement,Calc_sous_système,AD22), "")</f>
        <v>#DIV/0!</v>
      </c>
      <c r="AF22" s="126"/>
      <c r="AL22" s="117" t="s">
        <v>130</v>
      </c>
      <c r="AN22" s="130">
        <f t="shared" si="19"/>
        <v>0.94</v>
      </c>
      <c r="AO22" s="115"/>
    </row>
    <row r="23" spans="2:41" ht="15" customHeight="1">
      <c r="B23" s="127" t="s">
        <v>134</v>
      </c>
      <c r="C23" s="117" t="s">
        <v>108</v>
      </c>
      <c r="D23" s="117" t="s">
        <v>85</v>
      </c>
      <c r="E23" s="117" t="s">
        <v>109</v>
      </c>
      <c r="F23" s="117" t="s">
        <v>115</v>
      </c>
      <c r="G23" s="117" t="s">
        <v>24</v>
      </c>
      <c r="H23" s="117" t="s">
        <v>25</v>
      </c>
      <c r="I23" s="117" t="s">
        <v>116</v>
      </c>
      <c r="J23" s="117" t="s">
        <v>117</v>
      </c>
      <c r="K23" s="118">
        <v>0.15</v>
      </c>
      <c r="L23" s="119">
        <v>2</v>
      </c>
      <c r="M23" s="128"/>
      <c r="N23" s="121" t="s">
        <v>139</v>
      </c>
      <c r="O23" s="122">
        <f t="array" ref="O23">INDEX($G:$G,MIN(IF(Calc_sous_système&lt;&gt;"",IF(COUNTIF(O$7:O22,Calc_sous_système)=0,ROW(Calc_sous_système),ROWS(Calc_sous_système)+ROW(Calc_sous_système)))))</f>
        <v>0</v>
      </c>
      <c r="P23" s="123">
        <f t="shared" ref="P23" si="64">IF(O23&lt;&gt;"",SUMIF(Calc_sous_système,O23,Nheures),0)</f>
        <v>0</v>
      </c>
      <c r="Q23" s="121" t="s">
        <v>139</v>
      </c>
      <c r="R23" s="122">
        <f t="array" ref="R23">INDEX($I:$I,MIN(IF(Livrables&lt;&gt;"",IF(COUNTIF(R$7:R22,Livrables)=0,ROW(Livrables),ROWS(Livrables)+ROW(Livrables)))))</f>
        <v>0</v>
      </c>
      <c r="S23" s="124">
        <f t="shared" ref="S23" si="65">IF(R23&lt;&gt;"",SUMIF(Livrables,R23,Nheures),0)</f>
        <v>0</v>
      </c>
      <c r="T23" s="128"/>
      <c r="U23" s="121" t="s">
        <v>145</v>
      </c>
      <c r="V23" s="122">
        <f t="array" ref="V23">INDEX($D:$D,MIN(IF(N°Semaine&lt;&gt;"",IF(COUNTIF(V$7:V22,N°Semaine)=0,ROW(N°Semaine),ROWS(N°Semaine)+ROW(N°Semaine)))))</f>
        <v>0</v>
      </c>
      <c r="W23" s="124">
        <f t="shared" ref="W23" si="66">IF(V23&lt;&gt;"",SUMIF(N°Semaine,V23,Nheures),0)</f>
        <v>0</v>
      </c>
      <c r="X23" s="128"/>
      <c r="Y23" s="121" t="s">
        <v>139</v>
      </c>
      <c r="Z23" s="122">
        <f t="array" ref="Z23">INDEX($I:$I,MIN(IF(Livrables&lt;&gt;"",IF(COUNTIF(Z$7:Z22,Livrables)=0,ROW(Livrables),ROWS(Livrables)+ROW(Livrables)))))</f>
        <v>0</v>
      </c>
      <c r="AA23" s="125">
        <f t="shared" ref="AA23" si="67">IF(Z23&lt;&gt;"",_xlfn.MAXIFS(Calc_avancement,Livrables,Z23))</f>
        <v>0</v>
      </c>
      <c r="AB23" s="128"/>
      <c r="AC23" s="121" t="s">
        <v>139</v>
      </c>
      <c r="AD23" s="122">
        <f t="array" ref="AD23">INDEX($G:$G,MIN(IF(Calc_sous_système&lt;&gt;"",IF(COUNTIF(AD$7:AD22,Calc_sous_système)=0,ROW(Calc_sous_système),ROWS(Calc_sous_système)+ROW(Calc_sous_système)))))</f>
        <v>0</v>
      </c>
      <c r="AE23" s="125" t="e">
        <f t="shared" ref="AE23" si="68">IF(AD23&lt;&gt;"",AVERAGEIFS(Calc_avancement,Calc_sous_système,AD23), "")</f>
        <v>#DIV/0!</v>
      </c>
      <c r="AF23" s="126"/>
      <c r="AL23" s="117" t="s">
        <v>126</v>
      </c>
      <c r="AN23" s="130">
        <f t="shared" si="19"/>
        <v>0.56000000000000005</v>
      </c>
    </row>
    <row r="24" spans="2:41" ht="15" customHeight="1">
      <c r="B24" s="127" t="s">
        <v>135</v>
      </c>
      <c r="C24" s="117" t="s">
        <v>108</v>
      </c>
      <c r="D24" s="117" t="s">
        <v>85</v>
      </c>
      <c r="E24" s="117" t="s">
        <v>120</v>
      </c>
      <c r="F24" s="117" t="s">
        <v>115</v>
      </c>
      <c r="G24" s="117" t="s">
        <v>27</v>
      </c>
      <c r="H24" s="117" t="s">
        <v>28</v>
      </c>
      <c r="I24" s="117" t="s">
        <v>121</v>
      </c>
      <c r="J24" s="117" t="s">
        <v>122</v>
      </c>
      <c r="K24" s="118">
        <v>0.98</v>
      </c>
      <c r="L24" s="119">
        <v>3</v>
      </c>
      <c r="M24" s="128"/>
      <c r="N24" s="121" t="s">
        <v>140</v>
      </c>
      <c r="O24" s="122">
        <f t="array" ref="O24">INDEX($G:$G,MIN(IF(Calc_sous_système&lt;&gt;"",IF(COUNTIF(O$7:O23,Calc_sous_système)=0,ROW(Calc_sous_système),ROWS(Calc_sous_système)+ROW(Calc_sous_système)))))</f>
        <v>0</v>
      </c>
      <c r="P24" s="123">
        <f t="shared" ref="P24" si="69">IF(O24&lt;&gt;"",SUMIF(Calc_sous_système,O24,Nheures),0)</f>
        <v>0</v>
      </c>
      <c r="Q24" s="121" t="s">
        <v>140</v>
      </c>
      <c r="R24" s="122">
        <f t="array" ref="R24">INDEX($I:$I,MIN(IF(Livrables&lt;&gt;"",IF(COUNTIF(R$7:R23,Livrables)=0,ROW(Livrables),ROWS(Livrables)+ROW(Livrables)))))</f>
        <v>0</v>
      </c>
      <c r="S24" s="124">
        <f t="shared" ref="S24" si="70">IF(R24&lt;&gt;"",SUMIF(Livrables,R24,Nheures),0)</f>
        <v>0</v>
      </c>
      <c r="T24" s="128"/>
      <c r="U24" s="121" t="s">
        <v>146</v>
      </c>
      <c r="V24" s="122">
        <f t="array" ref="V24">INDEX($D:$D,MIN(IF(N°Semaine&lt;&gt;"",IF(COUNTIF(V$7:V23,N°Semaine)=0,ROW(N°Semaine),ROWS(N°Semaine)+ROW(N°Semaine)))))</f>
        <v>0</v>
      </c>
      <c r="W24" s="124">
        <f t="shared" ref="W24" si="71">IF(V24&lt;&gt;"",SUMIF(N°Semaine,V24,Nheures),0)</f>
        <v>0</v>
      </c>
      <c r="X24" s="128"/>
      <c r="Y24" s="121" t="s">
        <v>140</v>
      </c>
      <c r="Z24" s="122">
        <f t="array" ref="Z24">INDEX($I:$I,MIN(IF(Livrables&lt;&gt;"",IF(COUNTIF(Z$7:Z23,Livrables)=0,ROW(Livrables),ROWS(Livrables)+ROW(Livrables)))))</f>
        <v>0</v>
      </c>
      <c r="AA24" s="125">
        <f t="shared" ref="AA24" si="72">IF(Z24&lt;&gt;"",_xlfn.MAXIFS(Calc_avancement,Livrables,Z24))</f>
        <v>0</v>
      </c>
      <c r="AB24" s="128"/>
      <c r="AC24" s="121" t="s">
        <v>140</v>
      </c>
      <c r="AD24" s="122">
        <f t="array" ref="AD24">INDEX($G:$G,MIN(IF(Calc_sous_système&lt;&gt;"",IF(COUNTIF(AD$7:AD23,Calc_sous_système)=0,ROW(Calc_sous_système),ROWS(Calc_sous_système)+ROW(Calc_sous_système)))))</f>
        <v>0</v>
      </c>
      <c r="AE24" s="125" t="e">
        <f t="shared" ref="AE24" si="73">IF(AD24&lt;&gt;"",AVERAGEIFS(Calc_avancement,Calc_sous_système,AD24), "")</f>
        <v>#DIV/0!</v>
      </c>
      <c r="AF24" s="126"/>
      <c r="AL24" s="117" t="s">
        <v>142</v>
      </c>
      <c r="AN24" s="130">
        <f t="shared" si="19"/>
        <v>0</v>
      </c>
      <c r="AO24" s="115"/>
    </row>
    <row r="25" spans="2:41" ht="15" customHeight="1">
      <c r="B25" s="127" t="s">
        <v>136</v>
      </c>
      <c r="C25" s="117" t="s">
        <v>108</v>
      </c>
      <c r="D25" s="117" t="s">
        <v>86</v>
      </c>
      <c r="E25" s="117" t="s">
        <v>109</v>
      </c>
      <c r="F25" s="117" t="s">
        <v>125</v>
      </c>
      <c r="G25" s="117" t="s">
        <v>30</v>
      </c>
      <c r="H25" s="117" t="s">
        <v>31</v>
      </c>
      <c r="I25" s="117" t="s">
        <v>126</v>
      </c>
      <c r="J25" s="117"/>
      <c r="K25" s="118">
        <v>0.09</v>
      </c>
      <c r="L25" s="119">
        <v>4</v>
      </c>
      <c r="M25" s="128"/>
      <c r="N25" s="121" t="s">
        <v>141</v>
      </c>
      <c r="O25" s="122">
        <f t="array" ref="O25">INDEX($G:$G,MIN(IF(Calc_sous_système&lt;&gt;"",IF(COUNTIF(O$7:O24,Calc_sous_système)=0,ROW(Calc_sous_système),ROWS(Calc_sous_système)+ROW(Calc_sous_système)))))</f>
        <v>0</v>
      </c>
      <c r="P25" s="123">
        <f t="shared" ref="P25" si="74">IF(O25&lt;&gt;"",SUMIF(Calc_sous_système,O25,Nheures),0)</f>
        <v>0</v>
      </c>
      <c r="Q25" s="121" t="s">
        <v>141</v>
      </c>
      <c r="R25" s="122">
        <f t="array" ref="R25">INDEX($I:$I,MIN(IF(Livrables&lt;&gt;"",IF(COUNTIF(R$7:R24,Livrables)=0,ROW(Livrables),ROWS(Livrables)+ROW(Livrables)))))</f>
        <v>0</v>
      </c>
      <c r="S25" s="124">
        <f t="shared" ref="S25" si="75">IF(R25&lt;&gt;"",SUMIF(Livrables,R25,Nheures),0)</f>
        <v>0</v>
      </c>
      <c r="T25" s="128"/>
      <c r="U25" s="121" t="s">
        <v>147</v>
      </c>
      <c r="V25" s="122">
        <f t="array" ref="V25">INDEX($D:$D,MIN(IF(N°Semaine&lt;&gt;"",IF(COUNTIF(V$7:V24,N°Semaine)=0,ROW(N°Semaine),ROWS(N°Semaine)+ROW(N°Semaine)))))</f>
        <v>0</v>
      </c>
      <c r="W25" s="124">
        <f t="shared" ref="W25" si="76">IF(V25&lt;&gt;"",SUMIF(N°Semaine,V25,Nheures),0)</f>
        <v>0</v>
      </c>
      <c r="X25" s="128"/>
      <c r="Y25" s="121" t="s">
        <v>141</v>
      </c>
      <c r="Z25" s="122">
        <f t="array" ref="Z25">INDEX($I:$I,MIN(IF(Livrables&lt;&gt;"",IF(COUNTIF(Z$7:Z24,Livrables)=0,ROW(Livrables),ROWS(Livrables)+ROW(Livrables)))))</f>
        <v>0</v>
      </c>
      <c r="AA25" s="125">
        <f t="shared" ref="AA25" si="77">IF(Z25&lt;&gt;"",_xlfn.MAXIFS(Calc_avancement,Livrables,Z25))</f>
        <v>0</v>
      </c>
      <c r="AB25" s="128"/>
      <c r="AC25" s="121" t="s">
        <v>141</v>
      </c>
      <c r="AD25" s="122">
        <f t="array" ref="AD25">INDEX($G:$G,MIN(IF(Calc_sous_système&lt;&gt;"",IF(COUNTIF(AD$7:AD24,Calc_sous_système)=0,ROW(Calc_sous_système),ROWS(Calc_sous_système)+ROW(Calc_sous_système)))))</f>
        <v>0</v>
      </c>
      <c r="AE25" s="125" t="e">
        <f t="shared" ref="AE25" si="78">IF(AD25&lt;&gt;"",AVERAGEIFS(Calc_avancement,Calc_sous_système,AD25), "")</f>
        <v>#DIV/0!</v>
      </c>
      <c r="AF25" s="126"/>
      <c r="AL25" s="117" t="s">
        <v>111</v>
      </c>
      <c r="AN25" s="130">
        <f t="shared" si="19"/>
        <v>0.88</v>
      </c>
    </row>
    <row r="26" spans="2:41" ht="15" customHeight="1">
      <c r="B26" s="127" t="s">
        <v>137</v>
      </c>
      <c r="C26" s="117" t="s">
        <v>108</v>
      </c>
      <c r="D26" s="117" t="s">
        <v>87</v>
      </c>
      <c r="E26" s="117" t="s">
        <v>120</v>
      </c>
      <c r="F26" s="117" t="s">
        <v>115</v>
      </c>
      <c r="G26" s="117" t="s">
        <v>27</v>
      </c>
      <c r="H26" s="117" t="s">
        <v>33</v>
      </c>
      <c r="I26" s="117" t="s">
        <v>142</v>
      </c>
      <c r="J26" s="117"/>
      <c r="K26" s="118">
        <v>9.5000000000000001E-2</v>
      </c>
      <c r="L26" s="119">
        <v>5</v>
      </c>
      <c r="M26" s="128"/>
      <c r="N26" s="121" t="s">
        <v>143</v>
      </c>
      <c r="O26" s="122">
        <f t="array" ref="O26">INDEX($G:$G,MIN(IF(Calc_sous_système&lt;&gt;"",IF(COUNTIF(O$7:O25,Calc_sous_système)=0,ROW(Calc_sous_système),ROWS(Calc_sous_système)+ROW(Calc_sous_système)))))</f>
        <v>0</v>
      </c>
      <c r="P26" s="123">
        <f t="shared" ref="P26" si="79">IF(O26&lt;&gt;"",SUMIF(Calc_sous_système,O26,Nheures),0)</f>
        <v>0</v>
      </c>
      <c r="Q26" s="121" t="s">
        <v>143</v>
      </c>
      <c r="R26" s="122">
        <f t="array" ref="R26">INDEX($I:$I,MIN(IF(Livrables&lt;&gt;"",IF(COUNTIF(R$7:R25,Livrables)=0,ROW(Livrables),ROWS(Livrables)+ROW(Livrables)))))</f>
        <v>0</v>
      </c>
      <c r="S26" s="124">
        <f t="shared" ref="S26" si="80">IF(R26&lt;&gt;"",SUMIF(Livrables,R26,Nheures),0)</f>
        <v>0</v>
      </c>
      <c r="T26" s="128"/>
      <c r="U26" s="121" t="s">
        <v>148</v>
      </c>
      <c r="V26" s="122">
        <f t="array" ref="V26">INDEX($D:$D,MIN(IF(N°Semaine&lt;&gt;"",IF(COUNTIF(V$7:V25,N°Semaine)=0,ROW(N°Semaine),ROWS(N°Semaine)+ROW(N°Semaine)))))</f>
        <v>0</v>
      </c>
      <c r="W26" s="124">
        <f t="shared" ref="W26" si="81">IF(V26&lt;&gt;"",SUMIF(N°Semaine,V26,Nheures),0)</f>
        <v>0</v>
      </c>
      <c r="X26" s="128"/>
      <c r="Y26" s="121" t="s">
        <v>143</v>
      </c>
      <c r="Z26" s="122">
        <f t="array" ref="Z26">INDEX($I:$I,MIN(IF(Livrables&lt;&gt;"",IF(COUNTIF(Z$7:Z25,Livrables)=0,ROW(Livrables),ROWS(Livrables)+ROW(Livrables)))))</f>
        <v>0</v>
      </c>
      <c r="AA26" s="125">
        <f t="shared" ref="AA26" si="82">IF(Z26&lt;&gt;"",_xlfn.MAXIFS(Calc_avancement,Livrables,Z26))</f>
        <v>0</v>
      </c>
      <c r="AB26" s="128"/>
      <c r="AC26" s="121" t="s">
        <v>143</v>
      </c>
      <c r="AD26" s="122">
        <f t="array" ref="AD26">INDEX($G:$G,MIN(IF(Calc_sous_système&lt;&gt;"",IF(COUNTIF(AD$7:AD25,Calc_sous_système)=0,ROW(Calc_sous_système),ROWS(Calc_sous_système)+ROW(Calc_sous_système)))))</f>
        <v>0</v>
      </c>
      <c r="AE26" s="125" t="e">
        <f t="shared" ref="AE26" si="83">IF(AD26&lt;&gt;"",AVERAGEIFS(Calc_avancement,Calc_sous_système,AD26), "")</f>
        <v>#DIV/0!</v>
      </c>
      <c r="AF26" s="126"/>
      <c r="AL26" s="117" t="s">
        <v>116</v>
      </c>
      <c r="AN26" s="130">
        <f t="shared" si="19"/>
        <v>0.83</v>
      </c>
    </row>
    <row r="27" spans="2:41" ht="15" customHeight="1">
      <c r="B27" s="127" t="s">
        <v>139</v>
      </c>
      <c r="C27" s="117" t="s">
        <v>108</v>
      </c>
      <c r="D27" s="117" t="s">
        <v>88</v>
      </c>
      <c r="E27" s="117" t="s">
        <v>109</v>
      </c>
      <c r="F27" s="117" t="s">
        <v>110</v>
      </c>
      <c r="G27" s="117" t="s">
        <v>30</v>
      </c>
      <c r="H27" s="117" t="s">
        <v>31</v>
      </c>
      <c r="I27" s="117" t="s">
        <v>126</v>
      </c>
      <c r="J27" s="117"/>
      <c r="K27" s="118">
        <v>0.1</v>
      </c>
      <c r="L27" s="119">
        <v>6</v>
      </c>
      <c r="M27" s="128"/>
      <c r="N27" s="121" t="s">
        <v>144</v>
      </c>
      <c r="O27" s="122">
        <f t="array" ref="O27">INDEX($G:$G,MIN(IF(Calc_sous_système&lt;&gt;"",IF(COUNTIF(O$7:O26,Calc_sous_système)=0,ROW(Calc_sous_système),ROWS(Calc_sous_système)+ROW(Calc_sous_système)))))</f>
        <v>0</v>
      </c>
      <c r="P27" s="123">
        <f t="shared" ref="P27" si="84">IF(O27&lt;&gt;"",SUMIF(Calc_sous_système,O27,Nheures),0)</f>
        <v>0</v>
      </c>
      <c r="Q27" s="121" t="s">
        <v>144</v>
      </c>
      <c r="R27" s="122">
        <f t="array" ref="R27">INDEX($I:$I,MIN(IF(Livrables&lt;&gt;"",IF(COUNTIF(R$7:R26,Livrables)=0,ROW(Livrables),ROWS(Livrables)+ROW(Livrables)))))</f>
        <v>0</v>
      </c>
      <c r="S27" s="124">
        <f t="shared" ref="S27" si="85">IF(R27&lt;&gt;"",SUMIF(Livrables,R27,Nheures),0)</f>
        <v>0</v>
      </c>
      <c r="T27" s="128"/>
      <c r="U27" s="121" t="s">
        <v>149</v>
      </c>
      <c r="V27" s="122">
        <f t="array" ref="V27">INDEX($D:$D,MIN(IF(N°Semaine&lt;&gt;"",IF(COUNTIF(V$7:V26,N°Semaine)=0,ROW(N°Semaine),ROWS(N°Semaine)+ROW(N°Semaine)))))</f>
        <v>0</v>
      </c>
      <c r="W27" s="124">
        <f t="shared" ref="W27" si="86">IF(V27&lt;&gt;"",SUMIF(N°Semaine,V27,Nheures),0)</f>
        <v>0</v>
      </c>
      <c r="X27" s="128"/>
      <c r="Y27" s="121" t="s">
        <v>144</v>
      </c>
      <c r="Z27" s="122">
        <f t="array" ref="Z27">INDEX($I:$I,MIN(IF(Livrables&lt;&gt;"",IF(COUNTIF(Z$7:Z26,Livrables)=0,ROW(Livrables),ROWS(Livrables)+ROW(Livrables)))))</f>
        <v>0</v>
      </c>
      <c r="AA27" s="125">
        <f t="shared" ref="AA27" si="87">IF(Z27&lt;&gt;"",_xlfn.MAXIFS(Calc_avancement,Livrables,Z27))</f>
        <v>0</v>
      </c>
      <c r="AB27" s="128"/>
      <c r="AC27" s="121" t="s">
        <v>144</v>
      </c>
      <c r="AD27" s="122">
        <f t="array" ref="AD27">INDEX($G:$G,MIN(IF(Calc_sous_système&lt;&gt;"",IF(COUNTIF(AD$7:AD26,Calc_sous_système)=0,ROW(Calc_sous_système),ROWS(Calc_sous_système)+ROW(Calc_sous_système)))))</f>
        <v>0</v>
      </c>
      <c r="AE27" s="125" t="e">
        <f t="shared" ref="AE27" si="88">IF(AD27&lt;&gt;"",AVERAGEIFS(Calc_avancement,Calc_sous_système,AD27), "")</f>
        <v>#DIV/0!</v>
      </c>
      <c r="AF27" s="126"/>
      <c r="AL27" s="117" t="s">
        <v>121</v>
      </c>
      <c r="AN27" s="130">
        <f t="shared" si="19"/>
        <v>0.98</v>
      </c>
    </row>
    <row r="28" spans="2:41" ht="15" customHeight="1">
      <c r="B28" s="127" t="s">
        <v>140</v>
      </c>
      <c r="C28" s="117" t="s">
        <v>108</v>
      </c>
      <c r="D28" s="117" t="s">
        <v>89</v>
      </c>
      <c r="E28" s="117" t="s">
        <v>109</v>
      </c>
      <c r="F28" s="117" t="s">
        <v>133</v>
      </c>
      <c r="G28" s="117" t="s">
        <v>36</v>
      </c>
      <c r="H28" s="117" t="s">
        <v>22</v>
      </c>
      <c r="I28" s="117" t="s">
        <v>111</v>
      </c>
      <c r="J28" s="117"/>
      <c r="K28" s="118">
        <v>0.23</v>
      </c>
      <c r="L28" s="119">
        <v>7</v>
      </c>
      <c r="M28" s="128"/>
      <c r="N28" s="121" t="s">
        <v>145</v>
      </c>
      <c r="O28" s="122">
        <f t="array" ref="O28">INDEX($G:$G,MIN(IF(Calc_sous_système&lt;&gt;"",IF(COUNTIF(O$7:O27,Calc_sous_système)=0,ROW(Calc_sous_système),ROWS(Calc_sous_système)+ROW(Calc_sous_système)))))</f>
        <v>0</v>
      </c>
      <c r="P28" s="123">
        <f t="shared" ref="P28" si="89">IF(O28&lt;&gt;"",SUMIF(Calc_sous_système,O28,Nheures),0)</f>
        <v>0</v>
      </c>
      <c r="Q28" s="121" t="s">
        <v>145</v>
      </c>
      <c r="R28" s="122">
        <f t="array" ref="R28">INDEX($I:$I,MIN(IF(Livrables&lt;&gt;"",IF(COUNTIF(R$7:R27,Livrables)=0,ROW(Livrables),ROWS(Livrables)+ROW(Livrables)))))</f>
        <v>0</v>
      </c>
      <c r="S28" s="124">
        <f t="shared" ref="S28" si="90">IF(R28&lt;&gt;"",SUMIF(Livrables,R28,Nheures),0)</f>
        <v>0</v>
      </c>
      <c r="T28" s="128"/>
      <c r="U28" s="121" t="s">
        <v>150</v>
      </c>
      <c r="V28" s="122">
        <f t="array" ref="V28">INDEX($D:$D,MIN(IF(N°Semaine&lt;&gt;"",IF(COUNTIF(V$7:V27,N°Semaine)=0,ROW(N°Semaine),ROWS(N°Semaine)+ROW(N°Semaine)))))</f>
        <v>0</v>
      </c>
      <c r="W28" s="124">
        <f t="shared" ref="W28" si="91">IF(V28&lt;&gt;"",SUMIF(N°Semaine,V28,Nheures),0)</f>
        <v>0</v>
      </c>
      <c r="X28" s="128"/>
      <c r="Y28" s="121" t="s">
        <v>145</v>
      </c>
      <c r="Z28" s="122">
        <f t="array" ref="Z28">INDEX($I:$I,MIN(IF(Livrables&lt;&gt;"",IF(COUNTIF(Z$7:Z27,Livrables)=0,ROW(Livrables),ROWS(Livrables)+ROW(Livrables)))))</f>
        <v>0</v>
      </c>
      <c r="AA28" s="125">
        <f t="shared" ref="AA28" si="92">IF(Z28&lt;&gt;"",_xlfn.MAXIFS(Calc_avancement,Livrables,Z28))</f>
        <v>0</v>
      </c>
      <c r="AB28" s="128"/>
      <c r="AC28" s="121" t="s">
        <v>145</v>
      </c>
      <c r="AD28" s="122">
        <f t="array" ref="AD28">INDEX($G:$G,MIN(IF(Calc_sous_système&lt;&gt;"",IF(COUNTIF(AD$7:AD27,Calc_sous_système)=0,ROW(Calc_sous_système),ROWS(Calc_sous_système)+ROW(Calc_sous_système)))))</f>
        <v>0</v>
      </c>
      <c r="AE28" s="125" t="e">
        <f t="shared" ref="AE28" si="93">IF(AD28&lt;&gt;"",AVERAGEIFS(Calc_avancement,Calc_sous_système,AD28), "")</f>
        <v>#DIV/0!</v>
      </c>
      <c r="AF28" s="126"/>
      <c r="AL28" s="117" t="s">
        <v>126</v>
      </c>
      <c r="AN28" s="130">
        <f t="shared" si="19"/>
        <v>0.56000000000000005</v>
      </c>
    </row>
    <row r="29" spans="2:41" ht="15" customHeight="1">
      <c r="B29" s="127" t="s">
        <v>141</v>
      </c>
      <c r="C29" s="116" t="s">
        <v>151</v>
      </c>
      <c r="D29" s="117" t="s">
        <v>152</v>
      </c>
      <c r="E29" s="116" t="s">
        <v>109</v>
      </c>
      <c r="F29" s="117" t="s">
        <v>110</v>
      </c>
      <c r="G29" s="117" t="s">
        <v>36</v>
      </c>
      <c r="H29" s="117" t="s">
        <v>22</v>
      </c>
      <c r="I29" s="117" t="s">
        <v>111</v>
      </c>
      <c r="J29" s="117" t="s">
        <v>112</v>
      </c>
      <c r="K29" s="118">
        <v>0.25</v>
      </c>
      <c r="L29" s="119">
        <v>1</v>
      </c>
      <c r="M29" s="128"/>
      <c r="N29" s="121" t="s">
        <v>146</v>
      </c>
      <c r="O29" s="122">
        <f t="array" ref="O29">INDEX($G:$G,MIN(IF(Calc_sous_système&lt;&gt;"",IF(COUNTIF(O$7:O28,Calc_sous_système)=0,ROW(Calc_sous_système),ROWS(Calc_sous_système)+ROW(Calc_sous_système)))))</f>
        <v>0</v>
      </c>
      <c r="P29" s="123">
        <f t="shared" ref="P29" si="94">IF(O29&lt;&gt;"",SUMIF(Calc_sous_système,O29,Nheures),0)</f>
        <v>0</v>
      </c>
      <c r="Q29" s="121" t="s">
        <v>146</v>
      </c>
      <c r="R29" s="122">
        <f t="array" ref="R29">INDEX($I:$I,MIN(IF(Livrables&lt;&gt;"",IF(COUNTIF(R$7:R28,Livrables)=0,ROW(Livrables),ROWS(Livrables)+ROW(Livrables)))))</f>
        <v>0</v>
      </c>
      <c r="S29" s="124">
        <f t="shared" ref="S29" si="95">IF(R29&lt;&gt;"",SUMIF(Livrables,R29,Nheures),0)</f>
        <v>0</v>
      </c>
      <c r="T29" s="128"/>
      <c r="U29" s="121" t="s">
        <v>153</v>
      </c>
      <c r="V29" s="122">
        <f t="array" ref="V29">INDEX($D:$D,MIN(IF(N°Semaine&lt;&gt;"",IF(COUNTIF(V$7:V28,N°Semaine)=0,ROW(N°Semaine),ROWS(N°Semaine)+ROW(N°Semaine)))))</f>
        <v>0</v>
      </c>
      <c r="W29" s="124">
        <f t="shared" ref="W29" si="96">IF(V29&lt;&gt;"",SUMIF(N°Semaine,V29,Nheures),0)</f>
        <v>0</v>
      </c>
      <c r="X29" s="128"/>
      <c r="Y29" s="121" t="s">
        <v>146</v>
      </c>
      <c r="Z29" s="122">
        <f t="array" ref="Z29">INDEX($I:$I,MIN(IF(Livrables&lt;&gt;"",IF(COUNTIF(Z$7:Z28,Livrables)=0,ROW(Livrables),ROWS(Livrables)+ROW(Livrables)))))</f>
        <v>0</v>
      </c>
      <c r="AA29" s="125">
        <f t="shared" ref="AA29" si="97">IF(Z29&lt;&gt;"",_xlfn.MAXIFS(Calc_avancement,Livrables,Z29))</f>
        <v>0</v>
      </c>
      <c r="AB29" s="128"/>
      <c r="AC29" s="121" t="s">
        <v>146</v>
      </c>
      <c r="AD29" s="122">
        <f t="array" ref="AD29">INDEX($G:$G,MIN(IF(Calc_sous_système&lt;&gt;"",IF(COUNTIF(AD$7:AD28,Calc_sous_système)=0,ROW(Calc_sous_système),ROWS(Calc_sous_système)+ROW(Calc_sous_système)))))</f>
        <v>0</v>
      </c>
      <c r="AE29" s="125">
        <f t="shared" ref="AE29" si="98">IF(AD29&lt;&gt;"",_xlfn.MAXIFS(Calc_avancement,Livrables,AD29))</f>
        <v>0</v>
      </c>
      <c r="AF29" s="126"/>
      <c r="AL29" s="117" t="s">
        <v>142</v>
      </c>
      <c r="AN29" s="130">
        <f t="shared" si="19"/>
        <v>0</v>
      </c>
    </row>
    <row r="30" spans="2:41" ht="15" customHeight="1">
      <c r="B30" s="127" t="s">
        <v>143</v>
      </c>
      <c r="C30" s="117" t="s">
        <v>151</v>
      </c>
      <c r="D30" s="117" t="s">
        <v>154</v>
      </c>
      <c r="E30" s="117" t="s">
        <v>109</v>
      </c>
      <c r="F30" s="117" t="s">
        <v>115</v>
      </c>
      <c r="G30" s="117" t="s">
        <v>24</v>
      </c>
      <c r="H30" s="117" t="s">
        <v>25</v>
      </c>
      <c r="I30" s="117" t="s">
        <v>116</v>
      </c>
      <c r="J30" s="117" t="s">
        <v>117</v>
      </c>
      <c r="K30" s="118">
        <v>0.15</v>
      </c>
      <c r="L30" s="119">
        <v>2</v>
      </c>
      <c r="M30" s="128"/>
      <c r="N30" s="121" t="s">
        <v>147</v>
      </c>
      <c r="O30" s="122">
        <f t="array" ref="O30">INDEX($G:$G,MIN(IF(Calc_sous_système&lt;&gt;"",IF(COUNTIF(O$7:O29,Calc_sous_système)=0,ROW(Calc_sous_système),ROWS(Calc_sous_système)+ROW(Calc_sous_système)))))</f>
        <v>0</v>
      </c>
      <c r="P30" s="123">
        <f t="shared" ref="P30" si="99">IF(O30&lt;&gt;"",SUMIF(Calc_sous_système,O30,Nheures),0)</f>
        <v>0</v>
      </c>
      <c r="Q30" s="121" t="s">
        <v>147</v>
      </c>
      <c r="R30" s="122">
        <f t="array" ref="R30">INDEX($I:$I,MIN(IF(Livrables&lt;&gt;"",IF(COUNTIF(R$7:R29,Livrables)=0,ROW(Livrables),ROWS(Livrables)+ROW(Livrables)))))</f>
        <v>0</v>
      </c>
      <c r="S30" s="124">
        <f t="shared" ref="S30" si="100">IF(R30&lt;&gt;"",SUMIF(Livrables,R30,Nheures),0)</f>
        <v>0</v>
      </c>
      <c r="T30" s="128"/>
      <c r="U30" s="121" t="s">
        <v>155</v>
      </c>
      <c r="V30" s="122">
        <f t="array" ref="V30">INDEX($D:$D,MIN(IF(N°Semaine&lt;&gt;"",IF(COUNTIF(V$7:V29,N°Semaine)=0,ROW(N°Semaine),ROWS(N°Semaine)+ROW(N°Semaine)))))</f>
        <v>0</v>
      </c>
      <c r="W30" s="124">
        <f t="shared" ref="W30" si="101">IF(V30&lt;&gt;"",SUMIF(N°Semaine,V30,Nheures),0)</f>
        <v>0</v>
      </c>
      <c r="X30" s="128"/>
      <c r="Y30" s="121" t="s">
        <v>147</v>
      </c>
      <c r="Z30" s="122">
        <f t="array" ref="Z30">INDEX($I:$I,MIN(IF(Livrables&lt;&gt;"",IF(COUNTIF(Z$7:Z29,Livrables)=0,ROW(Livrables),ROWS(Livrables)+ROW(Livrables)))))</f>
        <v>0</v>
      </c>
      <c r="AA30" s="125">
        <f t="shared" ref="AA30" si="102">IF(Z30&lt;&gt;"",_xlfn.MAXIFS(Calc_avancement,Livrables,Z30))</f>
        <v>0</v>
      </c>
      <c r="AB30" s="128"/>
      <c r="AC30" s="121" t="s">
        <v>147</v>
      </c>
      <c r="AD30" s="122">
        <f t="array" ref="AD30">INDEX($G:$G,MIN(IF(Calc_sous_système&lt;&gt;"",IF(COUNTIF(AD$7:AD29,Calc_sous_système)=0,ROW(Calc_sous_système),ROWS(Calc_sous_système)+ROW(Calc_sous_système)))))</f>
        <v>0</v>
      </c>
      <c r="AE30" s="125">
        <f t="shared" ref="AE30" si="103">IF(AD30&lt;&gt;"",_xlfn.MAXIFS(Calc_avancement,Livrables,AD30))</f>
        <v>0</v>
      </c>
      <c r="AF30" s="126"/>
      <c r="AL30" s="117" t="s">
        <v>126</v>
      </c>
      <c r="AN30" s="130">
        <f t="shared" si="19"/>
        <v>0.56000000000000005</v>
      </c>
    </row>
    <row r="31" spans="2:41" ht="15" customHeight="1">
      <c r="B31" s="127" t="s">
        <v>144</v>
      </c>
      <c r="C31" s="117" t="s">
        <v>108</v>
      </c>
      <c r="D31" s="117" t="s">
        <v>85</v>
      </c>
      <c r="E31" s="117" t="s">
        <v>120</v>
      </c>
      <c r="F31" s="117" t="s">
        <v>115</v>
      </c>
      <c r="G31" s="117" t="s">
        <v>27</v>
      </c>
      <c r="H31" s="117" t="s">
        <v>28</v>
      </c>
      <c r="I31" s="117" t="s">
        <v>121</v>
      </c>
      <c r="J31" s="117" t="s">
        <v>122</v>
      </c>
      <c r="K31" s="118">
        <v>0.05</v>
      </c>
      <c r="L31" s="119">
        <v>3</v>
      </c>
      <c r="M31" s="131"/>
      <c r="N31" s="121" t="s">
        <v>148</v>
      </c>
      <c r="O31" s="122">
        <f t="array" ref="O31">INDEX($G:$G,MIN(IF(Calc_sous_système&lt;&gt;"",IF(COUNTIF(O$7:O30,Calc_sous_système)=0,ROW(Calc_sous_système),ROWS(Calc_sous_système)+ROW(Calc_sous_système)))))</f>
        <v>0</v>
      </c>
      <c r="P31" s="123">
        <f t="shared" ref="P31" si="104">IF(O31&lt;&gt;"",SUMIF(Calc_sous_système,O31,Nheures),0)</f>
        <v>0</v>
      </c>
      <c r="Q31" s="121" t="s">
        <v>148</v>
      </c>
      <c r="R31" s="122">
        <f t="array" ref="R31">INDEX($I:$I,MIN(IF(Livrables&lt;&gt;"",IF(COUNTIF(R$7:R30,Livrables)=0,ROW(Livrables),ROWS(Livrables)+ROW(Livrables)))))</f>
        <v>0</v>
      </c>
      <c r="S31" s="124">
        <f t="shared" ref="S31" si="105">IF(R31&lt;&gt;"",SUMIF(Livrables,R31,Nheures),0)</f>
        <v>0</v>
      </c>
      <c r="T31" s="131"/>
      <c r="U31" s="121" t="s">
        <v>156</v>
      </c>
      <c r="V31" s="122">
        <f t="array" ref="V31">INDEX($D:$D,MIN(IF(N°Semaine&lt;&gt;"",IF(COUNTIF(V$7:V30,N°Semaine)=0,ROW(N°Semaine),ROWS(N°Semaine)+ROW(N°Semaine)))))</f>
        <v>0</v>
      </c>
      <c r="W31" s="124">
        <f t="shared" ref="W31" si="106">IF(V31&lt;&gt;"",SUMIF(N°Semaine,V31,Nheures),0)</f>
        <v>0</v>
      </c>
      <c r="X31" s="131"/>
      <c r="Y31" s="121" t="s">
        <v>148</v>
      </c>
      <c r="Z31" s="122">
        <f t="array" ref="Z31">INDEX($I:$I,MIN(IF(Livrables&lt;&gt;"",IF(COUNTIF(Z$7:Z30,Livrables)=0,ROW(Livrables),ROWS(Livrables)+ROW(Livrables)))))</f>
        <v>0</v>
      </c>
      <c r="AA31" s="125">
        <f t="shared" ref="AA31" si="107">IF(Z31&lt;&gt;"",_xlfn.MAXIFS(Calc_avancement,Livrables,Z31))</f>
        <v>0</v>
      </c>
      <c r="AB31" s="131"/>
      <c r="AC31" s="121" t="s">
        <v>148</v>
      </c>
      <c r="AD31" s="122">
        <f t="array" ref="AD31">INDEX($G:$G,MIN(IF(Calc_sous_système&lt;&gt;"",IF(COUNTIF(AD$7:AD30,Calc_sous_système)=0,ROW(Calc_sous_système),ROWS(Calc_sous_système)+ROW(Calc_sous_système)))))</f>
        <v>0</v>
      </c>
      <c r="AE31" s="125">
        <f t="shared" ref="AE31" si="108">IF(AD31&lt;&gt;"",_xlfn.MAXIFS(Calc_avancement,Livrables,AD31))</f>
        <v>0</v>
      </c>
      <c r="AF31" s="126"/>
      <c r="AL31" s="117" t="s">
        <v>111</v>
      </c>
      <c r="AN31" s="130">
        <f t="shared" si="19"/>
        <v>0.88</v>
      </c>
    </row>
    <row r="32" spans="2:41" ht="15" customHeight="1">
      <c r="B32" s="127" t="s">
        <v>145</v>
      </c>
      <c r="C32" s="117" t="s">
        <v>108</v>
      </c>
      <c r="D32" s="117" t="s">
        <v>86</v>
      </c>
      <c r="E32" s="117" t="s">
        <v>109</v>
      </c>
      <c r="F32" s="117" t="s">
        <v>125</v>
      </c>
      <c r="G32" s="117" t="s">
        <v>30</v>
      </c>
      <c r="H32" s="117" t="s">
        <v>31</v>
      </c>
      <c r="I32" s="117" t="s">
        <v>142</v>
      </c>
      <c r="J32" s="117"/>
      <c r="K32" s="118">
        <v>0.77</v>
      </c>
      <c r="L32" s="119">
        <v>4</v>
      </c>
      <c r="N32" s="121" t="s">
        <v>149</v>
      </c>
      <c r="O32" s="122">
        <f t="array" ref="O32">INDEX($G:$G,MIN(IF(Calc_sous_système&lt;&gt;"",IF(COUNTIF(O$7:O31,Calc_sous_système)=0,ROW(Calc_sous_système),ROWS(Calc_sous_système)+ROW(Calc_sous_système)))))</f>
        <v>0</v>
      </c>
      <c r="P32" s="123">
        <f t="shared" ref="P32" si="109">IF(O32&lt;&gt;"",SUMIF(Calc_sous_système,O32,Nheures),0)</f>
        <v>0</v>
      </c>
      <c r="Q32" s="121" t="s">
        <v>149</v>
      </c>
      <c r="R32" s="122">
        <f t="array" ref="R32">INDEX($I:$I,MIN(IF(Livrables&lt;&gt;"",IF(COUNTIF(R$7:R31,Livrables)=0,ROW(Livrables),ROWS(Livrables)+ROW(Livrables)))))</f>
        <v>0</v>
      </c>
      <c r="S32" s="124">
        <f t="shared" ref="S32" si="110">IF(R32&lt;&gt;"",SUMIF(Livrables,R32,Nheures),0)</f>
        <v>0</v>
      </c>
      <c r="T32" s="131"/>
      <c r="U32" s="121" t="s">
        <v>157</v>
      </c>
      <c r="V32" s="122">
        <f t="array" ref="V32">INDEX($D:$D,MIN(IF(N°Semaine&lt;&gt;"",IF(COUNTIF(V$7:V31,N°Semaine)=0,ROW(N°Semaine),ROWS(N°Semaine)+ROW(N°Semaine)))))</f>
        <v>0</v>
      </c>
      <c r="W32" s="124">
        <f t="shared" ref="W32" si="111">IF(V32&lt;&gt;"",SUMIF(N°Semaine,V32,Nheures),0)</f>
        <v>0</v>
      </c>
      <c r="X32" s="131"/>
      <c r="Y32" s="121" t="s">
        <v>149</v>
      </c>
      <c r="Z32" s="122">
        <f t="array" ref="Z32">INDEX($I:$I,MIN(IF(Livrables&lt;&gt;"",IF(COUNTIF(Z$7:Z31,Livrables)=0,ROW(Livrables),ROWS(Livrables)+ROW(Livrables)))))</f>
        <v>0</v>
      </c>
      <c r="AA32" s="125">
        <f t="shared" ref="AA32" si="112">IF(Z32&lt;&gt;"",_xlfn.MAXIFS(Calc_avancement,Livrables,Z32))</f>
        <v>0</v>
      </c>
      <c r="AB32" s="131"/>
      <c r="AC32" s="121" t="s">
        <v>149</v>
      </c>
      <c r="AD32" s="122">
        <f t="array" ref="AD32">INDEX($G:$G,MIN(IF(Calc_sous_système&lt;&gt;"",IF(COUNTIF(AD$7:AD31,Calc_sous_système)=0,ROW(Calc_sous_système),ROWS(Calc_sous_système)+ROW(Calc_sous_système)))))</f>
        <v>0</v>
      </c>
      <c r="AE32" s="125">
        <f t="shared" ref="AE32" si="113">IF(AD32&lt;&gt;"",_xlfn.MAXIFS(Calc_avancement,Livrables,AD32))</f>
        <v>0</v>
      </c>
      <c r="AF32" s="126"/>
      <c r="AL32" s="117" t="s">
        <v>111</v>
      </c>
      <c r="AN32" s="130">
        <f t="shared" si="19"/>
        <v>0.88</v>
      </c>
    </row>
    <row r="33" spans="2:40" ht="15" customHeight="1">
      <c r="B33" s="127" t="s">
        <v>146</v>
      </c>
      <c r="C33" s="117" t="s">
        <v>108</v>
      </c>
      <c r="D33" s="117" t="s">
        <v>87</v>
      </c>
      <c r="E33" s="117" t="s">
        <v>120</v>
      </c>
      <c r="F33" s="117" t="s">
        <v>115</v>
      </c>
      <c r="G33" s="117" t="s">
        <v>27</v>
      </c>
      <c r="H33" s="117" t="s">
        <v>33</v>
      </c>
      <c r="I33" s="117" t="s">
        <v>158</v>
      </c>
      <c r="J33" s="117"/>
      <c r="K33" s="118">
        <v>9.5000000000000001E-2</v>
      </c>
      <c r="L33" s="119">
        <v>5</v>
      </c>
      <c r="N33" s="121" t="s">
        <v>150</v>
      </c>
      <c r="O33" s="122">
        <f t="array" ref="O33">INDEX($G:$G,MIN(IF(Calc_sous_système&lt;&gt;"",IF(COUNTIF(O$7:O32,Calc_sous_système)=0,ROW(Calc_sous_système),ROWS(Calc_sous_système)+ROW(Calc_sous_système)))))</f>
        <v>0</v>
      </c>
      <c r="P33" s="123">
        <f t="shared" ref="P33" si="114">IF(O33&lt;&gt;"",SUMIF(Calc_sous_système,O33,Nheures),0)</f>
        <v>0</v>
      </c>
      <c r="Q33" s="121" t="s">
        <v>150</v>
      </c>
      <c r="R33" s="122">
        <f t="array" ref="R33">INDEX($I:$I,MIN(IF(Livrables&lt;&gt;"",IF(COUNTIF(R$7:R32,Livrables)=0,ROW(Livrables),ROWS(Livrables)+ROW(Livrables)))))</f>
        <v>0</v>
      </c>
      <c r="S33" s="124">
        <f t="shared" ref="S33" si="115">IF(R33&lt;&gt;"",SUMIF(Livrables,R33,Nheures),0)</f>
        <v>0</v>
      </c>
      <c r="T33" s="131"/>
      <c r="U33" s="121" t="s">
        <v>159</v>
      </c>
      <c r="V33" s="122">
        <f t="array" ref="V33">INDEX($D:$D,MIN(IF(N°Semaine&lt;&gt;"",IF(COUNTIF(V$7:V32,N°Semaine)=0,ROW(N°Semaine),ROWS(N°Semaine)+ROW(N°Semaine)))))</f>
        <v>0</v>
      </c>
      <c r="W33" s="124">
        <f t="shared" ref="W33" si="116">IF(V33&lt;&gt;"",SUMIF(N°Semaine,V33,Nheures),0)</f>
        <v>0</v>
      </c>
      <c r="X33" s="131"/>
      <c r="Y33" s="121" t="s">
        <v>150</v>
      </c>
      <c r="Z33" s="122">
        <f t="array" ref="Z33">INDEX($I:$I,MIN(IF(Livrables&lt;&gt;"",IF(COUNTIF(Z$7:Z32,Livrables)=0,ROW(Livrables),ROWS(Livrables)+ROW(Livrables)))))</f>
        <v>0</v>
      </c>
      <c r="AA33" s="125">
        <f t="shared" ref="AA33" si="117">IF(Z33&lt;&gt;"",_xlfn.MAXIFS(Calc_avancement,Livrables,Z33))</f>
        <v>0</v>
      </c>
      <c r="AB33" s="131"/>
      <c r="AC33" s="121" t="s">
        <v>150</v>
      </c>
      <c r="AD33" s="122">
        <f t="array" ref="AD33">INDEX($G:$G,MIN(IF(Calc_sous_système&lt;&gt;"",IF(COUNTIF(AD$7:AD32,Calc_sous_système)=0,ROW(Calc_sous_système),ROWS(Calc_sous_système)+ROW(Calc_sous_système)))))</f>
        <v>0</v>
      </c>
      <c r="AE33" s="125">
        <f t="shared" ref="AE33" si="118">IF(AD33&lt;&gt;"",_xlfn.MAXIFS(Calc_avancement,Livrables,AD33))</f>
        <v>0</v>
      </c>
      <c r="AF33" s="126"/>
      <c r="AL33" s="117" t="s">
        <v>116</v>
      </c>
      <c r="AN33" s="130">
        <f t="shared" si="19"/>
        <v>0.83</v>
      </c>
    </row>
    <row r="34" spans="2:40" ht="15" customHeight="1">
      <c r="B34" s="127" t="s">
        <v>147</v>
      </c>
      <c r="C34" s="117" t="s">
        <v>108</v>
      </c>
      <c r="D34" s="117" t="s">
        <v>88</v>
      </c>
      <c r="E34" s="117" t="s">
        <v>109</v>
      </c>
      <c r="F34" s="117" t="s">
        <v>110</v>
      </c>
      <c r="G34" s="117" t="s">
        <v>30</v>
      </c>
      <c r="H34" s="117" t="s">
        <v>31</v>
      </c>
      <c r="I34" s="117" t="s">
        <v>158</v>
      </c>
      <c r="J34" s="117"/>
      <c r="K34" s="118">
        <v>0.13</v>
      </c>
      <c r="L34" s="119">
        <v>6</v>
      </c>
      <c r="N34" s="121" t="s">
        <v>153</v>
      </c>
      <c r="O34" s="122">
        <f t="array" ref="O34">INDEX($G:$G,MIN(IF(Calc_sous_système&lt;&gt;"",IF(COUNTIF(O$7:O33,Calc_sous_système)=0,ROW(Calc_sous_système),ROWS(Calc_sous_système)+ROW(Calc_sous_système)))))</f>
        <v>0</v>
      </c>
      <c r="P34" s="123">
        <f t="shared" ref="P34" si="119">IF(O34&lt;&gt;"",SUMIF(Calc_sous_système,O34,Nheures),0)</f>
        <v>0</v>
      </c>
      <c r="Q34" s="121" t="s">
        <v>153</v>
      </c>
      <c r="R34" s="122">
        <f t="array" ref="R34">INDEX($I:$I,MIN(IF(Livrables&lt;&gt;"",IF(COUNTIF(R$7:R33,Livrables)=0,ROW(Livrables),ROWS(Livrables)+ROW(Livrables)))))</f>
        <v>0</v>
      </c>
      <c r="S34" s="124">
        <f t="shared" ref="S34" si="120">IF(R34&lt;&gt;"",SUMIF(Livrables,R34,Nheures),0)</f>
        <v>0</v>
      </c>
      <c r="T34" s="131"/>
      <c r="U34" s="121" t="s">
        <v>160</v>
      </c>
      <c r="V34" s="122">
        <f t="array" ref="V34">INDEX($D:$D,MIN(IF(N°Semaine&lt;&gt;"",IF(COUNTIF(V$7:V33,N°Semaine)=0,ROW(N°Semaine),ROWS(N°Semaine)+ROW(N°Semaine)))))</f>
        <v>0</v>
      </c>
      <c r="W34" s="124">
        <f t="shared" ref="W34" si="121">IF(V34&lt;&gt;"",SUMIF(N°Semaine,V34,Nheures),0)</f>
        <v>0</v>
      </c>
      <c r="X34" s="131"/>
      <c r="Y34" s="121" t="s">
        <v>153</v>
      </c>
      <c r="Z34" s="122">
        <f t="array" ref="Z34">INDEX($I:$I,MIN(IF(Livrables&lt;&gt;"",IF(COUNTIF(Z$7:Z33,Livrables)=0,ROW(Livrables),ROWS(Livrables)+ROW(Livrables)))))</f>
        <v>0</v>
      </c>
      <c r="AA34" s="125">
        <f t="shared" ref="AA34" si="122">IF(Z34&lt;&gt;"",_xlfn.MAXIFS(Calc_avancement,Livrables,Z34))</f>
        <v>0</v>
      </c>
      <c r="AB34" s="131"/>
      <c r="AC34" s="121" t="s">
        <v>153</v>
      </c>
      <c r="AD34" s="122">
        <f t="array" ref="AD34">INDEX($G:$G,MIN(IF(Calc_sous_système&lt;&gt;"",IF(COUNTIF(AD$7:AD33,Calc_sous_système)=0,ROW(Calc_sous_système),ROWS(Calc_sous_système)+ROW(Calc_sous_système)))))</f>
        <v>0</v>
      </c>
      <c r="AE34" s="125">
        <f t="shared" ref="AE34" si="123">IF(AD34&lt;&gt;"",_xlfn.MAXIFS(Calc_avancement,Livrables,AD34))</f>
        <v>0</v>
      </c>
      <c r="AF34" s="126"/>
      <c r="AL34" s="117" t="s">
        <v>121</v>
      </c>
      <c r="AN34" s="130">
        <f t="shared" si="19"/>
        <v>0.98</v>
      </c>
    </row>
    <row r="35" spans="2:40" ht="15" customHeight="1">
      <c r="B35" s="127" t="s">
        <v>148</v>
      </c>
      <c r="C35" s="117" t="s">
        <v>108</v>
      </c>
      <c r="D35" s="117" t="s">
        <v>89</v>
      </c>
      <c r="E35" s="117" t="s">
        <v>109</v>
      </c>
      <c r="F35" s="117" t="s">
        <v>133</v>
      </c>
      <c r="G35" s="117" t="s">
        <v>36</v>
      </c>
      <c r="H35" s="117" t="s">
        <v>22</v>
      </c>
      <c r="I35" s="117" t="s">
        <v>126</v>
      </c>
      <c r="J35" s="117"/>
      <c r="K35" s="118">
        <v>0.28999999999999998</v>
      </c>
      <c r="L35" s="119">
        <v>7</v>
      </c>
      <c r="N35" s="121" t="s">
        <v>155</v>
      </c>
      <c r="O35" s="122">
        <f t="array" ref="O35">INDEX($G:$G,MIN(IF(Calc_sous_système&lt;&gt;"",IF(COUNTIF(O$7:O34,Calc_sous_système)=0,ROW(Calc_sous_système),ROWS(Calc_sous_système)+ROW(Calc_sous_système)))))</f>
        <v>0</v>
      </c>
      <c r="P35" s="123">
        <f t="shared" ref="P35" si="124">IF(O35&lt;&gt;"",SUMIF(Calc_sous_système,O35,Nheures),0)</f>
        <v>0</v>
      </c>
      <c r="Q35" s="121" t="s">
        <v>155</v>
      </c>
      <c r="R35" s="122">
        <f t="array" ref="R35">INDEX($I:$I,MIN(IF(Livrables&lt;&gt;"",IF(COUNTIF(R$7:R34,Livrables)=0,ROW(Livrables),ROWS(Livrables)+ROW(Livrables)))))</f>
        <v>0</v>
      </c>
      <c r="S35" s="124">
        <f t="shared" ref="S35" si="125">IF(R35&lt;&gt;"",SUMIF(Livrables,R35,Nheures),0)</f>
        <v>0</v>
      </c>
      <c r="T35" s="131"/>
      <c r="U35" s="121" t="s">
        <v>161</v>
      </c>
      <c r="V35" s="122">
        <f t="array" ref="V35">INDEX($D:$D,MIN(IF(N°Semaine&lt;&gt;"",IF(COUNTIF(V$7:V34,N°Semaine)=0,ROW(N°Semaine),ROWS(N°Semaine)+ROW(N°Semaine)))))</f>
        <v>0</v>
      </c>
      <c r="W35" s="124">
        <f t="shared" ref="W35" si="126">IF(V35&lt;&gt;"",SUMIF(N°Semaine,V35,Nheures),0)</f>
        <v>0</v>
      </c>
      <c r="X35" s="131"/>
      <c r="Y35" s="121" t="s">
        <v>155</v>
      </c>
      <c r="Z35" s="122">
        <f t="array" ref="Z35">INDEX($I:$I,MIN(IF(Livrables&lt;&gt;"",IF(COUNTIF(Z$7:Z34,Livrables)=0,ROW(Livrables),ROWS(Livrables)+ROW(Livrables)))))</f>
        <v>0</v>
      </c>
      <c r="AA35" s="125">
        <f t="shared" ref="AA35" si="127">IF(Z35&lt;&gt;"",_xlfn.MAXIFS(Calc_avancement,Livrables,Z35))</f>
        <v>0</v>
      </c>
      <c r="AB35" s="131"/>
      <c r="AC35" s="121" t="s">
        <v>155</v>
      </c>
      <c r="AD35" s="122">
        <f t="array" ref="AD35">INDEX($G:$G,MIN(IF(Calc_sous_système&lt;&gt;"",IF(COUNTIF(AD$7:AD34,Calc_sous_système)=0,ROW(Calc_sous_système),ROWS(Calc_sous_système)+ROW(Calc_sous_système)))))</f>
        <v>0</v>
      </c>
      <c r="AE35" s="125">
        <f t="shared" ref="AE35" si="128">IF(AD35&lt;&gt;"",_xlfn.MAXIFS(Calc_avancement,Livrables,AD35))</f>
        <v>0</v>
      </c>
      <c r="AF35" s="126"/>
      <c r="AL35" s="117" t="s">
        <v>142</v>
      </c>
      <c r="AN35" s="130">
        <f t="shared" si="19"/>
        <v>0</v>
      </c>
    </row>
    <row r="36" spans="2:40" ht="15" customHeight="1">
      <c r="B36" s="127" t="s">
        <v>149</v>
      </c>
      <c r="C36" s="116" t="s">
        <v>108</v>
      </c>
      <c r="D36" s="117" t="s">
        <v>84</v>
      </c>
      <c r="E36" s="116" t="s">
        <v>109</v>
      </c>
      <c r="F36" s="117" t="s">
        <v>110</v>
      </c>
      <c r="G36" s="117" t="s">
        <v>36</v>
      </c>
      <c r="H36" s="117" t="s">
        <v>22</v>
      </c>
      <c r="I36" s="117" t="s">
        <v>130</v>
      </c>
      <c r="J36" s="117" t="s">
        <v>112</v>
      </c>
      <c r="K36" s="118">
        <v>0.3</v>
      </c>
      <c r="L36" s="119">
        <v>1</v>
      </c>
      <c r="N36" s="121" t="s">
        <v>156</v>
      </c>
      <c r="O36" s="122">
        <f t="array" ref="O36">INDEX($G:$G,MIN(IF(Calc_sous_système&lt;&gt;"",IF(COUNTIF(O$7:O35,Calc_sous_système)=0,ROW(Calc_sous_système),ROWS(Calc_sous_système)+ROW(Calc_sous_système)))))</f>
        <v>0</v>
      </c>
      <c r="P36" s="123">
        <f t="shared" ref="P36" si="129">IF(O36&lt;&gt;"",SUMIF(Calc_sous_système,O36,Nheures),0)</f>
        <v>0</v>
      </c>
      <c r="Q36" s="121" t="s">
        <v>156</v>
      </c>
      <c r="R36" s="122">
        <f t="array" ref="R36">INDEX($I:$I,MIN(IF(Livrables&lt;&gt;"",IF(COUNTIF(R$7:R35,Livrables)=0,ROW(Livrables),ROWS(Livrables)+ROW(Livrables)))))</f>
        <v>0</v>
      </c>
      <c r="S36" s="124">
        <f t="shared" ref="S36" si="130">IF(R36&lt;&gt;"",SUMIF(Livrables,R36,Nheures),0)</f>
        <v>0</v>
      </c>
      <c r="T36" s="131"/>
      <c r="U36" s="121" t="s">
        <v>162</v>
      </c>
      <c r="V36" s="122">
        <f t="array" ref="V36">INDEX($D:$D,MIN(IF(N°Semaine&lt;&gt;"",IF(COUNTIF(V$7:V35,N°Semaine)=0,ROW(N°Semaine),ROWS(N°Semaine)+ROW(N°Semaine)))))</f>
        <v>0</v>
      </c>
      <c r="W36" s="124">
        <f t="shared" ref="W36" si="131">IF(V36&lt;&gt;"",SUMIF(N°Semaine,V36,Nheures),0)</f>
        <v>0</v>
      </c>
      <c r="X36" s="131"/>
      <c r="Y36" s="121" t="s">
        <v>156</v>
      </c>
      <c r="Z36" s="122">
        <f t="array" ref="Z36">INDEX($I:$I,MIN(IF(Livrables&lt;&gt;"",IF(COUNTIF(Z$7:Z35,Livrables)=0,ROW(Livrables),ROWS(Livrables)+ROW(Livrables)))))</f>
        <v>0</v>
      </c>
      <c r="AA36" s="125">
        <f t="shared" ref="AA36" si="132">IF(Z36&lt;&gt;"",_xlfn.MAXIFS(Calc_avancement,Livrables,Z36))</f>
        <v>0</v>
      </c>
      <c r="AB36" s="131"/>
      <c r="AC36" s="121" t="s">
        <v>156</v>
      </c>
      <c r="AD36" s="122">
        <f t="array" ref="AD36">INDEX($G:$G,MIN(IF(Calc_sous_système&lt;&gt;"",IF(COUNTIF(AD$7:AD35,Calc_sous_système)=0,ROW(Calc_sous_système),ROWS(Calc_sous_système)+ROW(Calc_sous_système)))))</f>
        <v>0</v>
      </c>
      <c r="AE36" s="125">
        <f t="shared" ref="AE36" si="133">IF(AD36&lt;&gt;"",_xlfn.MAXIFS(Calc_avancement,Livrables,AD36))</f>
        <v>0</v>
      </c>
      <c r="AF36" s="126"/>
      <c r="AL36" s="117" t="s">
        <v>158</v>
      </c>
      <c r="AN36" s="130">
        <f t="shared" si="19"/>
        <v>0</v>
      </c>
    </row>
    <row r="37" spans="2:40" ht="15" customHeight="1">
      <c r="B37" s="127" t="s">
        <v>150</v>
      </c>
      <c r="C37" s="117" t="s">
        <v>108</v>
      </c>
      <c r="D37" s="117" t="s">
        <v>85</v>
      </c>
      <c r="E37" s="117" t="s">
        <v>109</v>
      </c>
      <c r="F37" s="117" t="s">
        <v>115</v>
      </c>
      <c r="G37" s="117" t="s">
        <v>24</v>
      </c>
      <c r="H37" s="117" t="s">
        <v>25</v>
      </c>
      <c r="I37" s="117" t="s">
        <v>126</v>
      </c>
      <c r="J37" s="117" t="s">
        <v>117</v>
      </c>
      <c r="K37" s="118">
        <v>0.15</v>
      </c>
      <c r="L37" s="119">
        <v>2</v>
      </c>
      <c r="N37" s="121" t="s">
        <v>157</v>
      </c>
      <c r="O37" s="122">
        <f t="array" ref="O37">INDEX($G:$G,MIN(IF(Calc_sous_système&lt;&gt;"",IF(COUNTIF(O$7:O36,Calc_sous_système)=0,ROW(Calc_sous_système),ROWS(Calc_sous_système)+ROW(Calc_sous_système)))))</f>
        <v>0</v>
      </c>
      <c r="P37" s="123">
        <f t="shared" ref="P37" si="134">IF(O37&lt;&gt;"",SUMIF(Calc_sous_système,O37,Nheures),0)</f>
        <v>0</v>
      </c>
      <c r="Q37" s="121" t="s">
        <v>157</v>
      </c>
      <c r="R37" s="122">
        <f t="array" ref="R37">INDEX($I:$I,MIN(IF(Livrables&lt;&gt;"",IF(COUNTIF(R$7:R36,Livrables)=0,ROW(Livrables),ROWS(Livrables)+ROW(Livrables)))))</f>
        <v>0</v>
      </c>
      <c r="S37" s="124">
        <f t="shared" ref="S37" si="135">IF(R37&lt;&gt;"",SUMIF(Livrables,R37,Nheures),0)</f>
        <v>0</v>
      </c>
      <c r="T37" s="131"/>
      <c r="U37" s="121" t="s">
        <v>163</v>
      </c>
      <c r="V37" s="122">
        <f t="array" ref="V37">INDEX($D:$D,MIN(IF(N°Semaine&lt;&gt;"",IF(COUNTIF(V$7:V36,N°Semaine)=0,ROW(N°Semaine),ROWS(N°Semaine)+ROW(N°Semaine)))))</f>
        <v>0</v>
      </c>
      <c r="W37" s="124">
        <f t="shared" ref="W37" si="136">IF(V37&lt;&gt;"",SUMIF(N°Semaine,V37,Nheures),0)</f>
        <v>0</v>
      </c>
      <c r="X37" s="131"/>
      <c r="Y37" s="121" t="s">
        <v>157</v>
      </c>
      <c r="Z37" s="122">
        <f t="array" ref="Z37">INDEX($I:$I,MIN(IF(Livrables&lt;&gt;"",IF(COUNTIF(Z$7:Z36,Livrables)=0,ROW(Livrables),ROWS(Livrables)+ROW(Livrables)))))</f>
        <v>0</v>
      </c>
      <c r="AA37" s="125">
        <f t="shared" ref="AA37" si="137">IF(Z37&lt;&gt;"",_xlfn.MAXIFS(Calc_avancement,Livrables,Z37))</f>
        <v>0</v>
      </c>
      <c r="AB37" s="131"/>
      <c r="AC37" s="121" t="s">
        <v>157</v>
      </c>
      <c r="AD37" s="122">
        <f t="array" ref="AD37">INDEX($G:$G,MIN(IF(Calc_sous_système&lt;&gt;"",IF(COUNTIF(AD$7:AD36,Calc_sous_système)=0,ROW(Calc_sous_système),ROWS(Calc_sous_système)+ROW(Calc_sous_système)))))</f>
        <v>0</v>
      </c>
      <c r="AE37" s="125">
        <f t="shared" ref="AE37" si="138">IF(AD37&lt;&gt;"",_xlfn.MAXIFS(Calc_avancement,Livrables,AD37))</f>
        <v>0</v>
      </c>
      <c r="AF37" s="126"/>
      <c r="AL37" s="117" t="s">
        <v>158</v>
      </c>
      <c r="AN37" s="130">
        <f t="shared" si="19"/>
        <v>0</v>
      </c>
    </row>
    <row r="38" spans="2:40" ht="15" customHeight="1">
      <c r="B38" s="127" t="s">
        <v>153</v>
      </c>
      <c r="C38" s="117" t="s">
        <v>108</v>
      </c>
      <c r="D38" s="117" t="s">
        <v>85</v>
      </c>
      <c r="E38" s="117" t="s">
        <v>120</v>
      </c>
      <c r="F38" s="117" t="s">
        <v>115</v>
      </c>
      <c r="G38" s="117" t="s">
        <v>27</v>
      </c>
      <c r="H38" s="117" t="s">
        <v>28</v>
      </c>
      <c r="I38" s="117" t="s">
        <v>111</v>
      </c>
      <c r="J38" s="117" t="s">
        <v>122</v>
      </c>
      <c r="K38" s="118">
        <v>0.05</v>
      </c>
      <c r="L38" s="119">
        <v>3</v>
      </c>
      <c r="N38" s="121" t="s">
        <v>159</v>
      </c>
      <c r="O38" s="122">
        <f t="array" ref="O38">INDEX($G:$G,MIN(IF(Calc_sous_système&lt;&gt;"",IF(COUNTIF(O$7:O37,Calc_sous_système)=0,ROW(Calc_sous_système),ROWS(Calc_sous_système)+ROW(Calc_sous_système)))))</f>
        <v>0</v>
      </c>
      <c r="P38" s="123">
        <f t="shared" ref="P38" si="139">IF(O38&lt;&gt;"",SUMIF(Calc_sous_système,O38,Nheures),0)</f>
        <v>0</v>
      </c>
      <c r="Q38" s="121" t="s">
        <v>159</v>
      </c>
      <c r="R38" s="122">
        <f t="array" ref="R38">INDEX($I:$I,MIN(IF(Livrables&lt;&gt;"",IF(COUNTIF(R$7:R37,Livrables)=0,ROW(Livrables),ROWS(Livrables)+ROW(Livrables)))))</f>
        <v>0</v>
      </c>
      <c r="S38" s="124">
        <f t="shared" ref="S38" si="140">IF(R38&lt;&gt;"",SUMIF(Livrables,R38,Nheures),0)</f>
        <v>0</v>
      </c>
      <c r="T38" s="131"/>
      <c r="U38" s="121" t="s">
        <v>164</v>
      </c>
      <c r="V38" s="122">
        <f t="array" ref="V38">INDEX($D:$D,MIN(IF(N°Semaine&lt;&gt;"",IF(COUNTIF(V$7:V37,N°Semaine)=0,ROW(N°Semaine),ROWS(N°Semaine)+ROW(N°Semaine)))))</f>
        <v>0</v>
      </c>
      <c r="W38" s="124">
        <f t="shared" ref="W38" si="141">IF(V38&lt;&gt;"",SUMIF(N°Semaine,V38,Nheures),0)</f>
        <v>0</v>
      </c>
      <c r="X38" s="131"/>
      <c r="Y38" s="121" t="s">
        <v>159</v>
      </c>
      <c r="Z38" s="122">
        <f t="array" ref="Z38">INDEX($I:$I,MIN(IF(Livrables&lt;&gt;"",IF(COUNTIF(Z$7:Z37,Livrables)=0,ROW(Livrables),ROWS(Livrables)+ROW(Livrables)))))</f>
        <v>0</v>
      </c>
      <c r="AA38" s="125">
        <f t="shared" ref="AA38" si="142">IF(Z38&lt;&gt;"",_xlfn.MAXIFS(Calc_avancement,Livrables,Z38))</f>
        <v>0</v>
      </c>
      <c r="AB38" s="131"/>
      <c r="AC38" s="121" t="s">
        <v>159</v>
      </c>
      <c r="AD38" s="122">
        <f t="array" ref="AD38">INDEX($G:$G,MIN(IF(Calc_sous_système&lt;&gt;"",IF(COUNTIF(AD$7:AD37,Calc_sous_système)=0,ROW(Calc_sous_système),ROWS(Calc_sous_système)+ROW(Calc_sous_système)))))</f>
        <v>0</v>
      </c>
      <c r="AE38" s="125">
        <f t="shared" ref="AE38" si="143">IF(AD38&lt;&gt;"",_xlfn.MAXIFS(Calc_avancement,Livrables,AD38))</f>
        <v>0</v>
      </c>
      <c r="AF38" s="126"/>
      <c r="AL38" s="117" t="s">
        <v>126</v>
      </c>
      <c r="AN38" s="130">
        <f t="shared" si="19"/>
        <v>0.56000000000000005</v>
      </c>
    </row>
    <row r="39" spans="2:40" ht="15" customHeight="1">
      <c r="B39" s="127" t="s">
        <v>155</v>
      </c>
      <c r="C39" s="117" t="s">
        <v>108</v>
      </c>
      <c r="D39" s="117" t="s">
        <v>86</v>
      </c>
      <c r="E39" s="117" t="s">
        <v>109</v>
      </c>
      <c r="F39" s="117" t="s">
        <v>125</v>
      </c>
      <c r="G39" s="117" t="s">
        <v>30</v>
      </c>
      <c r="H39" s="117" t="s">
        <v>31</v>
      </c>
      <c r="I39" s="117" t="s">
        <v>111</v>
      </c>
      <c r="J39" s="117"/>
      <c r="K39" s="118">
        <v>0.09</v>
      </c>
      <c r="L39" s="119">
        <v>4</v>
      </c>
      <c r="N39" s="121" t="s">
        <v>160</v>
      </c>
      <c r="O39" s="122">
        <f t="array" ref="O39">INDEX($G:$G,MIN(IF(Calc_sous_système&lt;&gt;"",IF(COUNTIF(O$7:O38,Calc_sous_système)=0,ROW(Calc_sous_système),ROWS(Calc_sous_système)+ROW(Calc_sous_système)))))</f>
        <v>0</v>
      </c>
      <c r="P39" s="123">
        <f t="shared" ref="P39" si="144">IF(O39&lt;&gt;"",SUMIF(Calc_sous_système,O39,Nheures),0)</f>
        <v>0</v>
      </c>
      <c r="Q39" s="121" t="s">
        <v>160</v>
      </c>
      <c r="R39" s="122">
        <f t="array" ref="R39">INDEX($I:$I,MIN(IF(Livrables&lt;&gt;"",IF(COUNTIF(R$7:R38,Livrables)=0,ROW(Livrables),ROWS(Livrables)+ROW(Livrables)))))</f>
        <v>0</v>
      </c>
      <c r="S39" s="124">
        <f t="shared" ref="S39" si="145">IF(R39&lt;&gt;"",SUMIF(Livrables,R39,Nheures),0)</f>
        <v>0</v>
      </c>
      <c r="T39" s="131"/>
      <c r="U39" s="121" t="s">
        <v>165</v>
      </c>
      <c r="V39" s="122">
        <f t="array" ref="V39">INDEX($D:$D,MIN(IF(N°Semaine&lt;&gt;"",IF(COUNTIF(V$7:V38,N°Semaine)=0,ROW(N°Semaine),ROWS(N°Semaine)+ROW(N°Semaine)))))</f>
        <v>0</v>
      </c>
      <c r="W39" s="124">
        <f t="shared" ref="W39" si="146">IF(V39&lt;&gt;"",SUMIF(N°Semaine,V39,Nheures),0)</f>
        <v>0</v>
      </c>
      <c r="X39" s="131"/>
      <c r="Y39" s="121" t="s">
        <v>160</v>
      </c>
      <c r="Z39" s="122">
        <f t="array" ref="Z39">INDEX($I:$I,MIN(IF(Livrables&lt;&gt;"",IF(COUNTIF(Z$7:Z38,Livrables)=0,ROW(Livrables),ROWS(Livrables)+ROW(Livrables)))))</f>
        <v>0</v>
      </c>
      <c r="AA39" s="125">
        <f t="shared" ref="AA39" si="147">IF(Z39&lt;&gt;"",_xlfn.MAXIFS(Calc_avancement,Livrables,Z39))</f>
        <v>0</v>
      </c>
      <c r="AB39" s="131"/>
      <c r="AC39" s="121" t="s">
        <v>160</v>
      </c>
      <c r="AD39" s="122">
        <f t="array" ref="AD39">INDEX($G:$G,MIN(IF(Calc_sous_système&lt;&gt;"",IF(COUNTIF(AD$7:AD38,Calc_sous_système)=0,ROW(Calc_sous_système),ROWS(Calc_sous_système)+ROW(Calc_sous_système)))))</f>
        <v>0</v>
      </c>
      <c r="AE39" s="125">
        <f t="shared" ref="AE39" si="148">IF(AD39&lt;&gt;"",_xlfn.MAXIFS(Calc_avancement,Livrables,AD39))</f>
        <v>0</v>
      </c>
      <c r="AF39" s="126"/>
      <c r="AL39" s="117" t="s">
        <v>130</v>
      </c>
      <c r="AN39" s="130">
        <f t="shared" si="19"/>
        <v>0.94</v>
      </c>
    </row>
    <row r="40" spans="2:40" ht="15" customHeight="1">
      <c r="B40" s="127" t="s">
        <v>156</v>
      </c>
      <c r="C40" s="117" t="s">
        <v>108</v>
      </c>
      <c r="D40" s="117" t="s">
        <v>87</v>
      </c>
      <c r="E40" s="117" t="s">
        <v>120</v>
      </c>
      <c r="F40" s="117" t="s">
        <v>115</v>
      </c>
      <c r="G40" s="117" t="s">
        <v>27</v>
      </c>
      <c r="H40" s="117" t="s">
        <v>33</v>
      </c>
      <c r="I40" s="117" t="s">
        <v>116</v>
      </c>
      <c r="J40" s="117"/>
      <c r="K40" s="118">
        <v>9.5000000000000001E-2</v>
      </c>
      <c r="L40" s="119">
        <v>5</v>
      </c>
      <c r="N40" s="121" t="s">
        <v>161</v>
      </c>
      <c r="O40" s="122">
        <f t="array" ref="O40">INDEX($G:$G,MIN(IF(Calc_sous_système&lt;&gt;"",IF(COUNTIF(O$7:O39,Calc_sous_système)=0,ROW(Calc_sous_système),ROWS(Calc_sous_système)+ROW(Calc_sous_système)))))</f>
        <v>0</v>
      </c>
      <c r="P40" s="123">
        <f t="shared" ref="P40" si="149">IF(O40&lt;&gt;"",SUMIF(Calc_sous_système,O40,Nheures),0)</f>
        <v>0</v>
      </c>
      <c r="Q40" s="121" t="s">
        <v>161</v>
      </c>
      <c r="R40" s="122">
        <f t="array" ref="R40">INDEX($I:$I,MIN(IF(Livrables&lt;&gt;"",IF(COUNTIF(R$7:R39,Livrables)=0,ROW(Livrables),ROWS(Livrables)+ROW(Livrables)))))</f>
        <v>0</v>
      </c>
      <c r="S40" s="124">
        <f t="shared" ref="S40" si="150">IF(R40&lt;&gt;"",SUMIF(Livrables,R40,Nheures),0)</f>
        <v>0</v>
      </c>
      <c r="T40" s="131"/>
      <c r="U40" s="121" t="s">
        <v>166</v>
      </c>
      <c r="V40" s="122">
        <f t="array" ref="V40">INDEX($D:$D,MIN(IF(N°Semaine&lt;&gt;"",IF(COUNTIF(V$7:V39,N°Semaine)=0,ROW(N°Semaine),ROWS(N°Semaine)+ROW(N°Semaine)))))</f>
        <v>0</v>
      </c>
      <c r="W40" s="124">
        <f t="shared" ref="W40" si="151">IF(V40&lt;&gt;"",SUMIF(N°Semaine,V40,Nheures),0)</f>
        <v>0</v>
      </c>
      <c r="X40" s="131"/>
      <c r="Y40" s="121" t="s">
        <v>161</v>
      </c>
      <c r="Z40" s="122">
        <f t="array" ref="Z40">INDEX($I:$I,MIN(IF(Livrables&lt;&gt;"",IF(COUNTIF(Z$7:Z39,Livrables)=0,ROW(Livrables),ROWS(Livrables)+ROW(Livrables)))))</f>
        <v>0</v>
      </c>
      <c r="AA40" s="125">
        <f t="shared" ref="AA40" si="152">IF(Z40&lt;&gt;"",_xlfn.MAXIFS(Calc_avancement,Livrables,Z40))</f>
        <v>0</v>
      </c>
      <c r="AB40" s="131"/>
      <c r="AC40" s="121" t="s">
        <v>161</v>
      </c>
      <c r="AD40" s="122">
        <f t="array" ref="AD40">INDEX($G:$G,MIN(IF(Calc_sous_système&lt;&gt;"",IF(COUNTIF(AD$7:AD39,Calc_sous_système)=0,ROW(Calc_sous_système),ROWS(Calc_sous_système)+ROW(Calc_sous_système)))))</f>
        <v>0</v>
      </c>
      <c r="AE40" s="125">
        <f t="shared" ref="AE40" si="153">IF(AD40&lt;&gt;"",_xlfn.MAXIFS(Calc_avancement,Livrables,AD40))</f>
        <v>0</v>
      </c>
      <c r="AF40" s="126"/>
      <c r="AL40" s="117" t="s">
        <v>126</v>
      </c>
      <c r="AN40" s="130">
        <f t="shared" si="19"/>
        <v>0.56000000000000005</v>
      </c>
    </row>
    <row r="41" spans="2:40" ht="15" customHeight="1">
      <c r="B41" s="127" t="s">
        <v>157</v>
      </c>
      <c r="C41" s="117" t="s">
        <v>108</v>
      </c>
      <c r="D41" s="117" t="s">
        <v>88</v>
      </c>
      <c r="E41" s="117" t="s">
        <v>109</v>
      </c>
      <c r="F41" s="117" t="s">
        <v>110</v>
      </c>
      <c r="G41" s="117" t="s">
        <v>30</v>
      </c>
      <c r="H41" s="117" t="s">
        <v>31</v>
      </c>
      <c r="I41" s="117" t="s">
        <v>121</v>
      </c>
      <c r="J41" s="117"/>
      <c r="K41" s="118">
        <v>0.1</v>
      </c>
      <c r="L41" s="119">
        <v>6</v>
      </c>
      <c r="N41" s="121" t="s">
        <v>162</v>
      </c>
      <c r="O41" s="122">
        <f t="array" ref="O41">INDEX($G:$G,MIN(IF(Calc_sous_système&lt;&gt;"",IF(COUNTIF(O$7:O40,Calc_sous_système)=0,ROW(Calc_sous_système),ROWS(Calc_sous_système)+ROW(Calc_sous_système)))))</f>
        <v>0</v>
      </c>
      <c r="P41" s="123">
        <f t="shared" ref="P41" si="154">IF(O41&lt;&gt;"",SUMIF(Calc_sous_système,O41,Nheures),0)</f>
        <v>0</v>
      </c>
      <c r="Q41" s="121" t="s">
        <v>162</v>
      </c>
      <c r="R41" s="122">
        <f t="array" ref="R41">INDEX($I:$I,MIN(IF(Livrables&lt;&gt;"",IF(COUNTIF(R$7:R40,Livrables)=0,ROW(Livrables),ROWS(Livrables)+ROW(Livrables)))))</f>
        <v>0</v>
      </c>
      <c r="S41" s="124">
        <f t="shared" ref="S41" si="155">IF(R41&lt;&gt;"",SUMIF(Livrables,R41,Nheures),0)</f>
        <v>0</v>
      </c>
      <c r="T41" s="131"/>
      <c r="U41" s="121" t="s">
        <v>167</v>
      </c>
      <c r="V41" s="122">
        <f t="array" ref="V41">INDEX($D:$D,MIN(IF(N°Semaine&lt;&gt;"",IF(COUNTIF(V$7:V40,N°Semaine)=0,ROW(N°Semaine),ROWS(N°Semaine)+ROW(N°Semaine)))))</f>
        <v>0</v>
      </c>
      <c r="W41" s="124">
        <f t="shared" ref="W41" si="156">IF(V41&lt;&gt;"",SUMIF(N°Semaine,V41,Nheures),0)</f>
        <v>0</v>
      </c>
      <c r="X41" s="131"/>
      <c r="Y41" s="121" t="s">
        <v>162</v>
      </c>
      <c r="Z41" s="122">
        <f t="array" ref="Z41">INDEX($I:$I,MIN(IF(Livrables&lt;&gt;"",IF(COUNTIF(Z$7:Z40,Livrables)=0,ROW(Livrables),ROWS(Livrables)+ROW(Livrables)))))</f>
        <v>0</v>
      </c>
      <c r="AA41" s="125">
        <f t="shared" ref="AA41" si="157">IF(Z41&lt;&gt;"",_xlfn.MAXIFS(Calc_avancement,Livrables,Z41))</f>
        <v>0</v>
      </c>
      <c r="AB41" s="131"/>
      <c r="AC41" s="121" t="s">
        <v>162</v>
      </c>
      <c r="AD41" s="122">
        <f t="array" ref="AD41">INDEX($G:$G,MIN(IF(Calc_sous_système&lt;&gt;"",IF(COUNTIF(AD$7:AD40,Calc_sous_système)=0,ROW(Calc_sous_système),ROWS(Calc_sous_système)+ROW(Calc_sous_système)))))</f>
        <v>0</v>
      </c>
      <c r="AE41" s="125">
        <f t="shared" ref="AE41" si="158">IF(AD41&lt;&gt;"",_xlfn.MAXIFS(Calc_avancement,Livrables,AD41))</f>
        <v>0</v>
      </c>
      <c r="AF41" s="126"/>
      <c r="AL41" s="117" t="s">
        <v>111</v>
      </c>
      <c r="AN41" s="130">
        <f t="shared" si="19"/>
        <v>0.88</v>
      </c>
    </row>
    <row r="42" spans="2:40" ht="15" customHeight="1">
      <c r="B42" s="127" t="s">
        <v>159</v>
      </c>
      <c r="C42" s="117" t="s">
        <v>108</v>
      </c>
      <c r="D42" s="117" t="s">
        <v>89</v>
      </c>
      <c r="E42" s="117" t="s">
        <v>109</v>
      </c>
      <c r="F42" s="117" t="s">
        <v>133</v>
      </c>
      <c r="G42" s="117" t="s">
        <v>36</v>
      </c>
      <c r="H42" s="117" t="s">
        <v>22</v>
      </c>
      <c r="I42" s="117" t="s">
        <v>126</v>
      </c>
      <c r="J42" s="117"/>
      <c r="K42" s="118">
        <v>0.35</v>
      </c>
      <c r="L42" s="119">
        <v>7</v>
      </c>
      <c r="N42" s="121" t="s">
        <v>163</v>
      </c>
      <c r="O42" s="122">
        <f t="array" ref="O42">INDEX($G:$G,MIN(IF(Calc_sous_système&lt;&gt;"",IF(COUNTIF(O$7:O41,Calc_sous_système)=0,ROW(Calc_sous_système),ROWS(Calc_sous_système)+ROW(Calc_sous_système)))))</f>
        <v>0</v>
      </c>
      <c r="P42" s="123">
        <f t="shared" ref="P42" si="159">IF(O42&lt;&gt;"",SUMIF(Calc_sous_système,O42,Nheures),0)</f>
        <v>0</v>
      </c>
      <c r="Q42" s="121" t="s">
        <v>163</v>
      </c>
      <c r="R42" s="122">
        <f t="array" ref="R42">INDEX($I:$I,MIN(IF(Livrables&lt;&gt;"",IF(COUNTIF(R$7:R41,Livrables)=0,ROW(Livrables),ROWS(Livrables)+ROW(Livrables)))))</f>
        <v>0</v>
      </c>
      <c r="S42" s="124">
        <f t="shared" ref="S42" si="160">IF(R42&lt;&gt;"",SUMIF(Livrables,R42,Nheures),0)</f>
        <v>0</v>
      </c>
      <c r="T42" s="131"/>
      <c r="U42" s="121" t="s">
        <v>168</v>
      </c>
      <c r="V42" s="122">
        <f t="array" ref="V42">INDEX($D:$D,MIN(IF(N°Semaine&lt;&gt;"",IF(COUNTIF(V$7:V41,N°Semaine)=0,ROW(N°Semaine),ROWS(N°Semaine)+ROW(N°Semaine)))))</f>
        <v>0</v>
      </c>
      <c r="W42" s="124">
        <f t="shared" ref="W42" si="161">IF(V42&lt;&gt;"",SUMIF(N°Semaine,V42,Nheures),0)</f>
        <v>0</v>
      </c>
      <c r="X42" s="131"/>
      <c r="Y42" s="121" t="s">
        <v>163</v>
      </c>
      <c r="Z42" s="122">
        <f t="array" ref="Z42">INDEX($I:$I,MIN(IF(Livrables&lt;&gt;"",IF(COUNTIF(Z$7:Z41,Livrables)=0,ROW(Livrables),ROWS(Livrables)+ROW(Livrables)))))</f>
        <v>0</v>
      </c>
      <c r="AA42" s="125">
        <f t="shared" ref="AA42" si="162">IF(Z42&lt;&gt;"",_xlfn.MAXIFS(Calc_avancement,Livrables,Z42))</f>
        <v>0</v>
      </c>
      <c r="AB42" s="131"/>
      <c r="AC42" s="121" t="s">
        <v>163</v>
      </c>
      <c r="AD42" s="122">
        <f t="array" ref="AD42">INDEX($G:$G,MIN(IF(Calc_sous_système&lt;&gt;"",IF(COUNTIF(AD$7:AD41,Calc_sous_système)=0,ROW(Calc_sous_système),ROWS(Calc_sous_système)+ROW(Calc_sous_système)))))</f>
        <v>0</v>
      </c>
      <c r="AE42" s="125">
        <f t="shared" ref="AE42" si="163">IF(AD42&lt;&gt;"",_xlfn.MAXIFS(Calc_avancement,Livrables,AD42))</f>
        <v>0</v>
      </c>
      <c r="AF42" s="126"/>
      <c r="AL42" s="117" t="s">
        <v>111</v>
      </c>
      <c r="AN42" s="130">
        <f t="shared" si="19"/>
        <v>0.88</v>
      </c>
    </row>
    <row r="43" spans="2:40" ht="15" customHeight="1">
      <c r="B43" s="127" t="s">
        <v>160</v>
      </c>
      <c r="C43" s="116" t="s">
        <v>108</v>
      </c>
      <c r="D43" s="117" t="s">
        <v>84</v>
      </c>
      <c r="E43" s="116" t="s">
        <v>109</v>
      </c>
      <c r="F43" s="117" t="s">
        <v>110</v>
      </c>
      <c r="G43" s="117" t="s">
        <v>36</v>
      </c>
      <c r="H43" s="117" t="s">
        <v>22</v>
      </c>
      <c r="I43" s="117" t="s">
        <v>130</v>
      </c>
      <c r="J43" s="117" t="s">
        <v>112</v>
      </c>
      <c r="K43" s="118">
        <v>0.4</v>
      </c>
      <c r="L43" s="119">
        <v>1</v>
      </c>
      <c r="N43" s="121" t="s">
        <v>164</v>
      </c>
      <c r="O43" s="122">
        <f t="array" ref="O43">INDEX($G:$G,MIN(IF(Calc_sous_système&lt;&gt;"",IF(COUNTIF(O$7:O42,Calc_sous_système)=0,ROW(Calc_sous_système),ROWS(Calc_sous_système)+ROW(Calc_sous_système)))))</f>
        <v>0</v>
      </c>
      <c r="P43" s="123">
        <f t="shared" ref="P43" si="164">IF(O43&lt;&gt;"",SUMIF(Calc_sous_système,O43,Nheures),0)</f>
        <v>0</v>
      </c>
      <c r="Q43" s="121" t="s">
        <v>164</v>
      </c>
      <c r="R43" s="122">
        <f t="array" ref="R43">INDEX($I:$I,MIN(IF(Livrables&lt;&gt;"",IF(COUNTIF(R$7:R42,Livrables)=0,ROW(Livrables),ROWS(Livrables)+ROW(Livrables)))))</f>
        <v>0</v>
      </c>
      <c r="S43" s="124">
        <f t="shared" ref="S43" si="165">IF(R43&lt;&gt;"",SUMIF(Livrables,R43,Nheures),0)</f>
        <v>0</v>
      </c>
      <c r="T43" s="131"/>
      <c r="U43" s="121" t="s">
        <v>169</v>
      </c>
      <c r="V43" s="122">
        <f t="array" ref="V43">INDEX($D:$D,MIN(IF(N°Semaine&lt;&gt;"",IF(COUNTIF(V$7:V42,N°Semaine)=0,ROW(N°Semaine),ROWS(N°Semaine)+ROW(N°Semaine)))))</f>
        <v>0</v>
      </c>
      <c r="W43" s="124">
        <f t="shared" ref="W43" si="166">IF(V43&lt;&gt;"",SUMIF(N°Semaine,V43,Nheures),0)</f>
        <v>0</v>
      </c>
      <c r="X43" s="131"/>
      <c r="Y43" s="121" t="s">
        <v>164</v>
      </c>
      <c r="Z43" s="122">
        <f t="array" ref="Z43">INDEX($I:$I,MIN(IF(Livrables&lt;&gt;"",IF(COUNTIF(Z$7:Z42,Livrables)=0,ROW(Livrables),ROWS(Livrables)+ROW(Livrables)))))</f>
        <v>0</v>
      </c>
      <c r="AA43" s="125">
        <f t="shared" ref="AA43" si="167">IF(Z43&lt;&gt;"",_xlfn.MAXIFS(Calc_avancement,Livrables,Z43))</f>
        <v>0</v>
      </c>
      <c r="AB43" s="131"/>
      <c r="AC43" s="121" t="s">
        <v>164</v>
      </c>
      <c r="AD43" s="122">
        <f t="array" ref="AD43">INDEX($G:$G,MIN(IF(Calc_sous_système&lt;&gt;"",IF(COUNTIF(AD$7:AD42,Calc_sous_système)=0,ROW(Calc_sous_système),ROWS(Calc_sous_système)+ROW(Calc_sous_système)))))</f>
        <v>0</v>
      </c>
      <c r="AE43" s="125">
        <f t="shared" ref="AE43" si="168">IF(AD43&lt;&gt;"",_xlfn.MAXIFS(Calc_avancement,Livrables,AD43))</f>
        <v>0</v>
      </c>
      <c r="AF43" s="126"/>
      <c r="AL43" s="117" t="s">
        <v>116</v>
      </c>
      <c r="AN43" s="130">
        <f t="shared" si="19"/>
        <v>0.83</v>
      </c>
    </row>
    <row r="44" spans="2:40" ht="15" customHeight="1">
      <c r="B44" s="127" t="s">
        <v>161</v>
      </c>
      <c r="C44" s="117" t="s">
        <v>108</v>
      </c>
      <c r="D44" s="117" t="s">
        <v>85</v>
      </c>
      <c r="E44" s="117" t="s">
        <v>109</v>
      </c>
      <c r="F44" s="117" t="s">
        <v>115</v>
      </c>
      <c r="G44" s="117" t="s">
        <v>24</v>
      </c>
      <c r="H44" s="117" t="s">
        <v>25</v>
      </c>
      <c r="I44" s="117" t="s">
        <v>126</v>
      </c>
      <c r="J44" s="117" t="s">
        <v>117</v>
      </c>
      <c r="K44" s="118">
        <v>0.15</v>
      </c>
      <c r="L44" s="119">
        <v>2</v>
      </c>
      <c r="N44" s="121" t="s">
        <v>165</v>
      </c>
      <c r="O44" s="122">
        <f t="array" ref="O44">INDEX($G:$G,MIN(IF(Calc_sous_système&lt;&gt;"",IF(COUNTIF(O$7:O43,Calc_sous_système)=0,ROW(Calc_sous_système),ROWS(Calc_sous_système)+ROW(Calc_sous_système)))))</f>
        <v>0</v>
      </c>
      <c r="P44" s="123">
        <f t="shared" ref="P44" si="169">IF(O44&lt;&gt;"",SUMIF(Calc_sous_système,O44,Nheures),0)</f>
        <v>0</v>
      </c>
      <c r="Q44" s="121" t="s">
        <v>165</v>
      </c>
      <c r="R44" s="122">
        <f t="array" ref="R44">INDEX($I:$I,MIN(IF(Livrables&lt;&gt;"",IF(COUNTIF(R$7:R43,Livrables)=0,ROW(Livrables),ROWS(Livrables)+ROW(Livrables)))))</f>
        <v>0</v>
      </c>
      <c r="S44" s="124">
        <f t="shared" ref="S44" si="170">IF(R44&lt;&gt;"",SUMIF(Livrables,R44,Nheures),0)</f>
        <v>0</v>
      </c>
      <c r="T44" s="131"/>
      <c r="U44" s="121" t="s">
        <v>170</v>
      </c>
      <c r="V44" s="122">
        <f t="array" ref="V44">INDEX($D:$D,MIN(IF(N°Semaine&lt;&gt;"",IF(COUNTIF(V$7:V43,N°Semaine)=0,ROW(N°Semaine),ROWS(N°Semaine)+ROW(N°Semaine)))))</f>
        <v>0</v>
      </c>
      <c r="W44" s="124">
        <f t="shared" ref="W44" si="171">IF(V44&lt;&gt;"",SUMIF(N°Semaine,V44,Nheures),0)</f>
        <v>0</v>
      </c>
      <c r="X44" s="131"/>
      <c r="Y44" s="121" t="s">
        <v>165</v>
      </c>
      <c r="Z44" s="122">
        <f t="array" ref="Z44">INDEX($I:$I,MIN(IF(Livrables&lt;&gt;"",IF(COUNTIF(Z$7:Z43,Livrables)=0,ROW(Livrables),ROWS(Livrables)+ROW(Livrables)))))</f>
        <v>0</v>
      </c>
      <c r="AA44" s="125">
        <f t="shared" ref="AA44" si="172">IF(Z44&lt;&gt;"",_xlfn.MAXIFS(Calc_avancement,Livrables,Z44))</f>
        <v>0</v>
      </c>
      <c r="AB44" s="131"/>
      <c r="AC44" s="121" t="s">
        <v>165</v>
      </c>
      <c r="AD44" s="122">
        <f t="array" ref="AD44">INDEX($G:$G,MIN(IF(Calc_sous_système&lt;&gt;"",IF(COUNTIF(AD$7:AD43,Calc_sous_système)=0,ROW(Calc_sous_système),ROWS(Calc_sous_système)+ROW(Calc_sous_système)))))</f>
        <v>0</v>
      </c>
      <c r="AE44" s="125">
        <f t="shared" ref="AE44" si="173">IF(AD44&lt;&gt;"",_xlfn.MAXIFS(Calc_avancement,Livrables,AD44))</f>
        <v>0</v>
      </c>
      <c r="AF44" s="126"/>
      <c r="AL44" s="117" t="s">
        <v>121</v>
      </c>
      <c r="AN44" s="130">
        <f t="shared" si="19"/>
        <v>0.98</v>
      </c>
    </row>
    <row r="45" spans="2:40" ht="15" customHeight="1">
      <c r="B45" s="127" t="s">
        <v>162</v>
      </c>
      <c r="C45" s="117" t="s">
        <v>108</v>
      </c>
      <c r="D45" s="117" t="s">
        <v>85</v>
      </c>
      <c r="E45" s="117" t="s">
        <v>120</v>
      </c>
      <c r="F45" s="117" t="s">
        <v>115</v>
      </c>
      <c r="G45" s="117" t="s">
        <v>27</v>
      </c>
      <c r="H45" s="117" t="s">
        <v>28</v>
      </c>
      <c r="I45" s="117" t="s">
        <v>111</v>
      </c>
      <c r="J45" s="117" t="s">
        <v>122</v>
      </c>
      <c r="K45" s="118">
        <v>0.05</v>
      </c>
      <c r="L45" s="119">
        <v>3</v>
      </c>
      <c r="N45" s="121" t="s">
        <v>166</v>
      </c>
      <c r="O45" s="122">
        <f t="array" ref="O45">INDEX($G:$G,MIN(IF(Calc_sous_système&lt;&gt;"",IF(COUNTIF(O$7:O44,Calc_sous_système)=0,ROW(Calc_sous_système),ROWS(Calc_sous_système)+ROW(Calc_sous_système)))))</f>
        <v>0</v>
      </c>
      <c r="P45" s="123">
        <f t="shared" ref="P45" si="174">IF(O45&lt;&gt;"",SUMIF(Calc_sous_système,O45,Nheures),0)</f>
        <v>0</v>
      </c>
      <c r="Q45" s="121" t="s">
        <v>166</v>
      </c>
      <c r="R45" s="122">
        <f t="array" ref="R45">INDEX($I:$I,MIN(IF(Livrables&lt;&gt;"",IF(COUNTIF(R$7:R44,Livrables)=0,ROW(Livrables),ROWS(Livrables)+ROW(Livrables)))))</f>
        <v>0</v>
      </c>
      <c r="S45" s="124">
        <f t="shared" ref="S45" si="175">IF(R45&lt;&gt;"",SUMIF(Livrables,R45,Nheures),0)</f>
        <v>0</v>
      </c>
      <c r="T45" s="131"/>
      <c r="U45" s="121" t="s">
        <v>171</v>
      </c>
      <c r="V45" s="122">
        <f t="array" ref="V45">INDEX($D:$D,MIN(IF(N°Semaine&lt;&gt;"",IF(COUNTIF(V$7:V44,N°Semaine)=0,ROW(N°Semaine),ROWS(N°Semaine)+ROW(N°Semaine)))))</f>
        <v>0</v>
      </c>
      <c r="W45" s="124">
        <f t="shared" ref="W45" si="176">IF(V45&lt;&gt;"",SUMIF(N°Semaine,V45,Nheures),0)</f>
        <v>0</v>
      </c>
      <c r="X45" s="131"/>
      <c r="Y45" s="121" t="s">
        <v>166</v>
      </c>
      <c r="Z45" s="122">
        <f t="array" ref="Z45">INDEX($I:$I,MIN(IF(Livrables&lt;&gt;"",IF(COUNTIF(Z$7:Z44,Livrables)=0,ROW(Livrables),ROWS(Livrables)+ROW(Livrables)))))</f>
        <v>0</v>
      </c>
      <c r="AA45" s="125">
        <f t="shared" ref="AA45" si="177">IF(Z45&lt;&gt;"",_xlfn.MAXIFS(Calc_avancement,Livrables,Z45))</f>
        <v>0</v>
      </c>
      <c r="AB45" s="131"/>
      <c r="AC45" s="121" t="s">
        <v>166</v>
      </c>
      <c r="AD45" s="122">
        <f t="array" ref="AD45">INDEX($G:$G,MIN(IF(Calc_sous_système&lt;&gt;"",IF(COUNTIF(AD$7:AD44,Calc_sous_système)=0,ROW(Calc_sous_système),ROWS(Calc_sous_système)+ROW(Calc_sous_système)))))</f>
        <v>0</v>
      </c>
      <c r="AE45" s="125">
        <f t="shared" ref="AE45" si="178">IF(AD45&lt;&gt;"",_xlfn.MAXIFS(Calc_avancement,Livrables,AD45))</f>
        <v>0</v>
      </c>
      <c r="AF45" s="126"/>
      <c r="AL45" s="117" t="s">
        <v>126</v>
      </c>
      <c r="AN45" s="130">
        <f t="shared" si="19"/>
        <v>0.56000000000000005</v>
      </c>
    </row>
    <row r="46" spans="2:40" ht="15" customHeight="1">
      <c r="B46" s="127" t="s">
        <v>163</v>
      </c>
      <c r="C46" s="117" t="s">
        <v>108</v>
      </c>
      <c r="D46" s="117" t="s">
        <v>86</v>
      </c>
      <c r="E46" s="117" t="s">
        <v>109</v>
      </c>
      <c r="F46" s="117" t="s">
        <v>125</v>
      </c>
      <c r="G46" s="117" t="s">
        <v>30</v>
      </c>
      <c r="H46" s="117" t="s">
        <v>31</v>
      </c>
      <c r="I46" s="117" t="s">
        <v>111</v>
      </c>
      <c r="J46" s="117"/>
      <c r="K46" s="118">
        <v>0.09</v>
      </c>
      <c r="L46" s="119">
        <v>4</v>
      </c>
      <c r="N46" s="121" t="s">
        <v>167</v>
      </c>
      <c r="O46" s="122">
        <f t="array" ref="O46">INDEX($G:$G,MIN(IF(Calc_sous_système&lt;&gt;"",IF(COUNTIF(O$7:O45,Calc_sous_système)=0,ROW(Calc_sous_système),ROWS(Calc_sous_système)+ROW(Calc_sous_système)))))</f>
        <v>0</v>
      </c>
      <c r="P46" s="123">
        <f t="shared" ref="P46" si="179">IF(O46&lt;&gt;"",SUMIF(Calc_sous_système,O46,Nheures),0)</f>
        <v>0</v>
      </c>
      <c r="Q46" s="121" t="s">
        <v>167</v>
      </c>
      <c r="R46" s="122">
        <f t="array" ref="R46">INDEX($I:$I,MIN(IF(Livrables&lt;&gt;"",IF(COUNTIF(R$7:R45,Livrables)=0,ROW(Livrables),ROWS(Livrables)+ROW(Livrables)))))</f>
        <v>0</v>
      </c>
      <c r="S46" s="124">
        <f t="shared" ref="S46" si="180">IF(R46&lt;&gt;"",SUMIF(Livrables,R46,Nheures),0)</f>
        <v>0</v>
      </c>
      <c r="T46" s="131"/>
      <c r="U46" s="121" t="s">
        <v>172</v>
      </c>
      <c r="V46" s="122">
        <f t="array" ref="V46">INDEX($D:$D,MIN(IF(N°Semaine&lt;&gt;"",IF(COUNTIF(V$7:V45,N°Semaine)=0,ROW(N°Semaine),ROWS(N°Semaine)+ROW(N°Semaine)))))</f>
        <v>0</v>
      </c>
      <c r="W46" s="124">
        <f t="shared" ref="W46" si="181">IF(V46&lt;&gt;"",SUMIF(N°Semaine,V46,Nheures),0)</f>
        <v>0</v>
      </c>
      <c r="X46" s="131"/>
      <c r="Y46" s="121" t="s">
        <v>167</v>
      </c>
      <c r="Z46" s="122">
        <f t="array" ref="Z46">INDEX($I:$I,MIN(IF(Livrables&lt;&gt;"",IF(COUNTIF(Z$7:Z45,Livrables)=0,ROW(Livrables),ROWS(Livrables)+ROW(Livrables)))))</f>
        <v>0</v>
      </c>
      <c r="AA46" s="125">
        <f t="shared" ref="AA46" si="182">IF(Z46&lt;&gt;"",_xlfn.MAXIFS(Calc_avancement,Livrables,Z46))</f>
        <v>0</v>
      </c>
      <c r="AB46" s="131"/>
      <c r="AC46" s="121" t="s">
        <v>167</v>
      </c>
      <c r="AD46" s="122">
        <f t="array" ref="AD46">INDEX($G:$G,MIN(IF(Calc_sous_système&lt;&gt;"",IF(COUNTIF(AD$7:AD45,Calc_sous_système)=0,ROW(Calc_sous_système),ROWS(Calc_sous_système)+ROW(Calc_sous_système)))))</f>
        <v>0</v>
      </c>
      <c r="AE46" s="125">
        <f t="shared" ref="AE46" si="183">IF(AD46&lt;&gt;"",_xlfn.MAXIFS(Calc_avancement,Livrables,AD46))</f>
        <v>0</v>
      </c>
      <c r="AF46" s="126"/>
      <c r="AL46" s="117" t="s">
        <v>130</v>
      </c>
      <c r="AN46" s="130">
        <f t="shared" si="19"/>
        <v>0.94</v>
      </c>
    </row>
    <row r="47" spans="2:40" ht="15" customHeight="1">
      <c r="B47" s="127" t="s">
        <v>164</v>
      </c>
      <c r="C47" s="117" t="s">
        <v>108</v>
      </c>
      <c r="D47" s="117" t="s">
        <v>87</v>
      </c>
      <c r="E47" s="117" t="s">
        <v>120</v>
      </c>
      <c r="F47" s="117" t="s">
        <v>115</v>
      </c>
      <c r="G47" s="117" t="s">
        <v>27</v>
      </c>
      <c r="H47" s="117" t="s">
        <v>33</v>
      </c>
      <c r="I47" s="117" t="s">
        <v>116</v>
      </c>
      <c r="J47" s="117"/>
      <c r="K47" s="118">
        <v>9.5000000000000001E-2</v>
      </c>
      <c r="L47" s="119">
        <v>5</v>
      </c>
      <c r="N47" s="121" t="s">
        <v>168</v>
      </c>
      <c r="O47" s="122">
        <f t="array" ref="O47">INDEX($G:$G,MIN(IF(Calc_sous_système&lt;&gt;"",IF(COUNTIF(O$7:O46,Calc_sous_système)=0,ROW(Calc_sous_système),ROWS(Calc_sous_système)+ROW(Calc_sous_système)))))</f>
        <v>0</v>
      </c>
      <c r="P47" s="123">
        <f t="shared" ref="P47" si="184">IF(O47&lt;&gt;"",SUMIF(Calc_sous_système,O47,Nheures),0)</f>
        <v>0</v>
      </c>
      <c r="Q47" s="121" t="s">
        <v>168</v>
      </c>
      <c r="R47" s="122">
        <f t="array" ref="R47">INDEX($I:$I,MIN(IF(Livrables&lt;&gt;"",IF(COUNTIF(R$7:R46,Livrables)=0,ROW(Livrables),ROWS(Livrables)+ROW(Livrables)))))</f>
        <v>0</v>
      </c>
      <c r="S47" s="124">
        <f t="shared" ref="S47" si="185">IF(R47&lt;&gt;"",SUMIF(Livrables,R47,Nheures),0)</f>
        <v>0</v>
      </c>
      <c r="T47" s="131"/>
      <c r="U47" s="121" t="s">
        <v>173</v>
      </c>
      <c r="V47" s="122">
        <f t="array" ref="V47">INDEX($D:$D,MIN(IF(N°Semaine&lt;&gt;"",IF(COUNTIF(V$7:V46,N°Semaine)=0,ROW(N°Semaine),ROWS(N°Semaine)+ROW(N°Semaine)))))</f>
        <v>0</v>
      </c>
      <c r="W47" s="124">
        <f t="shared" ref="W47" si="186">IF(V47&lt;&gt;"",SUMIF(N°Semaine,V47,Nheures),0)</f>
        <v>0</v>
      </c>
      <c r="X47" s="131"/>
      <c r="Y47" s="121" t="s">
        <v>168</v>
      </c>
      <c r="Z47" s="122">
        <f t="array" ref="Z47">INDEX($I:$I,MIN(IF(Livrables&lt;&gt;"",IF(COUNTIF(Z$7:Z46,Livrables)=0,ROW(Livrables),ROWS(Livrables)+ROW(Livrables)))))</f>
        <v>0</v>
      </c>
      <c r="AA47" s="125">
        <f t="shared" ref="AA47" si="187">IF(Z47&lt;&gt;"",_xlfn.MAXIFS(Calc_avancement,Livrables,Z47))</f>
        <v>0</v>
      </c>
      <c r="AB47" s="131"/>
      <c r="AC47" s="121" t="s">
        <v>168</v>
      </c>
      <c r="AD47" s="122">
        <f t="array" ref="AD47">INDEX($G:$G,MIN(IF(Calc_sous_système&lt;&gt;"",IF(COUNTIF(AD$7:AD46,Calc_sous_système)=0,ROW(Calc_sous_système),ROWS(Calc_sous_système)+ROW(Calc_sous_système)))))</f>
        <v>0</v>
      </c>
      <c r="AE47" s="125">
        <f t="shared" ref="AE47" si="188">IF(AD47&lt;&gt;"",_xlfn.MAXIFS(Calc_avancement,Livrables,AD47))</f>
        <v>0</v>
      </c>
      <c r="AF47" s="126"/>
      <c r="AL47" s="117" t="s">
        <v>126</v>
      </c>
      <c r="AN47" s="130">
        <f t="shared" si="19"/>
        <v>0.56000000000000005</v>
      </c>
    </row>
    <row r="48" spans="2:40" ht="15" customHeight="1">
      <c r="B48" s="127" t="s">
        <v>165</v>
      </c>
      <c r="C48" s="117" t="s">
        <v>108</v>
      </c>
      <c r="D48" s="117" t="s">
        <v>88</v>
      </c>
      <c r="E48" s="117" t="s">
        <v>109</v>
      </c>
      <c r="F48" s="117" t="s">
        <v>110</v>
      </c>
      <c r="G48" s="117" t="s">
        <v>30</v>
      </c>
      <c r="H48" s="117" t="s">
        <v>31</v>
      </c>
      <c r="I48" s="117" t="s">
        <v>121</v>
      </c>
      <c r="J48" s="117"/>
      <c r="K48" s="118">
        <v>0.1</v>
      </c>
      <c r="L48" s="119">
        <v>6</v>
      </c>
      <c r="N48" s="121" t="s">
        <v>169</v>
      </c>
      <c r="O48" s="122">
        <f t="array" ref="O48">INDEX($G:$G,MIN(IF(Calc_sous_système&lt;&gt;"",IF(COUNTIF(O$7:O47,Calc_sous_système)=0,ROW(Calc_sous_système),ROWS(Calc_sous_système)+ROW(Calc_sous_système)))))</f>
        <v>0</v>
      </c>
      <c r="P48" s="123">
        <f t="shared" ref="P48" si="189">IF(O48&lt;&gt;"",SUMIF(Calc_sous_système,O48,Nheures),0)</f>
        <v>0</v>
      </c>
      <c r="Q48" s="121" t="s">
        <v>169</v>
      </c>
      <c r="R48" s="122">
        <f t="array" ref="R48">INDEX($I:$I,MIN(IF(Livrables&lt;&gt;"",IF(COUNTIF(R$7:R47,Livrables)=0,ROW(Livrables),ROWS(Livrables)+ROW(Livrables)))))</f>
        <v>0</v>
      </c>
      <c r="S48" s="124">
        <f t="shared" ref="S48" si="190">IF(R48&lt;&gt;"",SUMIF(Livrables,R48,Nheures),0)</f>
        <v>0</v>
      </c>
      <c r="T48" s="131"/>
      <c r="U48" s="121" t="s">
        <v>174</v>
      </c>
      <c r="V48" s="122">
        <f t="array" ref="V48">INDEX($D:$D,MIN(IF(N°Semaine&lt;&gt;"",IF(COUNTIF(V$7:V47,N°Semaine)=0,ROW(N°Semaine),ROWS(N°Semaine)+ROW(N°Semaine)))))</f>
        <v>0</v>
      </c>
      <c r="W48" s="124">
        <f t="shared" ref="W48" si="191">IF(V48&lt;&gt;"",SUMIF(N°Semaine,V48,Nheures),0)</f>
        <v>0</v>
      </c>
      <c r="X48" s="131"/>
      <c r="Y48" s="121" t="s">
        <v>169</v>
      </c>
      <c r="Z48" s="122">
        <f t="array" ref="Z48">INDEX($I:$I,MIN(IF(Livrables&lt;&gt;"",IF(COUNTIF(Z$7:Z47,Livrables)=0,ROW(Livrables),ROWS(Livrables)+ROW(Livrables)))))</f>
        <v>0</v>
      </c>
      <c r="AA48" s="125">
        <f t="shared" ref="AA48" si="192">IF(Z48&lt;&gt;"",_xlfn.MAXIFS(Calc_avancement,Livrables,Z48))</f>
        <v>0</v>
      </c>
      <c r="AB48" s="131"/>
      <c r="AC48" s="121" t="s">
        <v>169</v>
      </c>
      <c r="AD48" s="122">
        <f t="array" ref="AD48">INDEX($G:$G,MIN(IF(Calc_sous_système&lt;&gt;"",IF(COUNTIF(AD$7:AD47,Calc_sous_système)=0,ROW(Calc_sous_système),ROWS(Calc_sous_système)+ROW(Calc_sous_système)))))</f>
        <v>0</v>
      </c>
      <c r="AE48" s="125">
        <f t="shared" ref="AE48" si="193">IF(AD48&lt;&gt;"",_xlfn.MAXIFS(Calc_avancement,Livrables,AD48))</f>
        <v>0</v>
      </c>
      <c r="AF48" s="126"/>
      <c r="AL48" s="117" t="s">
        <v>111</v>
      </c>
      <c r="AN48" s="130">
        <f t="shared" si="19"/>
        <v>0.88</v>
      </c>
    </row>
    <row r="49" spans="2:40" ht="15" customHeight="1">
      <c r="B49" s="127" t="s">
        <v>166</v>
      </c>
      <c r="C49" s="117" t="s">
        <v>108</v>
      </c>
      <c r="D49" s="117" t="s">
        <v>89</v>
      </c>
      <c r="E49" s="117" t="s">
        <v>109</v>
      </c>
      <c r="F49" s="117" t="s">
        <v>133</v>
      </c>
      <c r="G49" s="117" t="s">
        <v>36</v>
      </c>
      <c r="H49" s="117" t="s">
        <v>22</v>
      </c>
      <c r="I49" s="117" t="s">
        <v>126</v>
      </c>
      <c r="J49" s="117"/>
      <c r="K49" s="118">
        <v>0.56000000000000005</v>
      </c>
      <c r="L49" s="119">
        <v>7</v>
      </c>
      <c r="N49" s="121" t="s">
        <v>170</v>
      </c>
      <c r="O49" s="122">
        <f t="array" ref="O49">INDEX($G:$G,MIN(IF(Calc_sous_système&lt;&gt;"",IF(COUNTIF(O$7:O48,Calc_sous_système)=0,ROW(Calc_sous_système),ROWS(Calc_sous_système)+ROW(Calc_sous_système)))))</f>
        <v>0</v>
      </c>
      <c r="P49" s="123">
        <f t="shared" ref="P49" si="194">IF(O49&lt;&gt;"",SUMIF(Calc_sous_système,O49,Nheures),0)</f>
        <v>0</v>
      </c>
      <c r="Q49" s="121" t="s">
        <v>170</v>
      </c>
      <c r="R49" s="122">
        <f t="array" ref="R49">INDEX($I:$I,MIN(IF(Livrables&lt;&gt;"",IF(COUNTIF(R$7:R48,Livrables)=0,ROW(Livrables),ROWS(Livrables)+ROW(Livrables)))))</f>
        <v>0</v>
      </c>
      <c r="S49" s="124">
        <f t="shared" ref="S49" si="195">IF(R49&lt;&gt;"",SUMIF(Livrables,R49,Nheures),0)</f>
        <v>0</v>
      </c>
      <c r="T49" s="131"/>
      <c r="U49" s="121" t="s">
        <v>175</v>
      </c>
      <c r="V49" s="122">
        <f t="array" ref="V49">INDEX($D:$D,MIN(IF(N°Semaine&lt;&gt;"",IF(COUNTIF(V$7:V48,N°Semaine)=0,ROW(N°Semaine),ROWS(N°Semaine)+ROW(N°Semaine)))))</f>
        <v>0</v>
      </c>
      <c r="W49" s="124">
        <f t="shared" ref="W49" si="196">IF(V49&lt;&gt;"",SUMIF(N°Semaine,V49,Nheures),0)</f>
        <v>0</v>
      </c>
      <c r="X49" s="131"/>
      <c r="Y49" s="121" t="s">
        <v>170</v>
      </c>
      <c r="Z49" s="122">
        <f t="array" ref="Z49">INDEX($I:$I,MIN(IF(Livrables&lt;&gt;"",IF(COUNTIF(Z$7:Z48,Livrables)=0,ROW(Livrables),ROWS(Livrables)+ROW(Livrables)))))</f>
        <v>0</v>
      </c>
      <c r="AA49" s="125">
        <f t="shared" ref="AA49" si="197">IF(Z49&lt;&gt;"",_xlfn.MAXIFS(Calc_avancement,Livrables,Z49))</f>
        <v>0</v>
      </c>
      <c r="AB49" s="131"/>
      <c r="AC49" s="121" t="s">
        <v>170</v>
      </c>
      <c r="AD49" s="122">
        <f t="array" ref="AD49">INDEX($G:$G,MIN(IF(Calc_sous_système&lt;&gt;"",IF(COUNTIF(AD$7:AD48,Calc_sous_système)=0,ROW(Calc_sous_système),ROWS(Calc_sous_système)+ROW(Calc_sous_système)))))</f>
        <v>0</v>
      </c>
      <c r="AE49" s="125">
        <f t="shared" ref="AE49" si="198">IF(AD49&lt;&gt;"",_xlfn.MAXIFS(Calc_avancement,Livrables,AD49))</f>
        <v>0</v>
      </c>
      <c r="AF49" s="126"/>
      <c r="AL49" s="117" t="s">
        <v>111</v>
      </c>
      <c r="AN49" s="130">
        <f t="shared" si="19"/>
        <v>0.88</v>
      </c>
    </row>
    <row r="50" spans="2:40" ht="15" customHeight="1">
      <c r="B50" s="127" t="s">
        <v>167</v>
      </c>
      <c r="C50" s="116" t="s">
        <v>108</v>
      </c>
      <c r="D50" s="117" t="s">
        <v>84</v>
      </c>
      <c r="E50" s="116" t="s">
        <v>109</v>
      </c>
      <c r="F50" s="117" t="s">
        <v>110</v>
      </c>
      <c r="G50" s="117" t="s">
        <v>36</v>
      </c>
      <c r="H50" s="117" t="s">
        <v>22</v>
      </c>
      <c r="I50" s="117" t="s">
        <v>130</v>
      </c>
      <c r="J50" s="117" t="s">
        <v>112</v>
      </c>
      <c r="K50" s="118">
        <v>0.59</v>
      </c>
      <c r="L50" s="119">
        <v>1</v>
      </c>
      <c r="N50" s="121" t="s">
        <v>171</v>
      </c>
      <c r="O50" s="122">
        <f t="array" ref="O50">INDEX($G:$G,MIN(IF(Calc_sous_système&lt;&gt;"",IF(COUNTIF(O$7:O49,Calc_sous_système)=0,ROW(Calc_sous_système),ROWS(Calc_sous_système)+ROW(Calc_sous_système)))))</f>
        <v>0</v>
      </c>
      <c r="P50" s="123">
        <f t="shared" ref="P50" si="199">IF(O50&lt;&gt;"",SUMIF(Calc_sous_système,O50,Nheures),0)</f>
        <v>0</v>
      </c>
      <c r="Q50" s="121" t="s">
        <v>171</v>
      </c>
      <c r="R50" s="122">
        <f t="array" ref="R50">INDEX($I:$I,MIN(IF(Livrables&lt;&gt;"",IF(COUNTIF(R$7:R49,Livrables)=0,ROW(Livrables),ROWS(Livrables)+ROW(Livrables)))))</f>
        <v>0</v>
      </c>
      <c r="S50" s="124">
        <f t="shared" ref="S50" si="200">IF(R50&lt;&gt;"",SUMIF(Livrables,R50,Nheures),0)</f>
        <v>0</v>
      </c>
      <c r="T50" s="131"/>
      <c r="U50" s="121" t="s">
        <v>176</v>
      </c>
      <c r="V50" s="122">
        <f t="array" ref="V50">INDEX($D:$D,MIN(IF(N°Semaine&lt;&gt;"",IF(COUNTIF(V$7:V49,N°Semaine)=0,ROW(N°Semaine),ROWS(N°Semaine)+ROW(N°Semaine)))))</f>
        <v>0</v>
      </c>
      <c r="W50" s="124">
        <f t="shared" ref="W50" si="201">IF(V50&lt;&gt;"",SUMIF(N°Semaine,V50,Nheures),0)</f>
        <v>0</v>
      </c>
      <c r="X50" s="131"/>
      <c r="Y50" s="121" t="s">
        <v>171</v>
      </c>
      <c r="Z50" s="122">
        <f t="array" ref="Z50">INDEX($I:$I,MIN(IF(Livrables&lt;&gt;"",IF(COUNTIF(Z$7:Z49,Livrables)=0,ROW(Livrables),ROWS(Livrables)+ROW(Livrables)))))</f>
        <v>0</v>
      </c>
      <c r="AA50" s="125">
        <f t="shared" ref="AA50" si="202">IF(Z50&lt;&gt;"",_xlfn.MAXIFS(Calc_avancement,Livrables,Z50))</f>
        <v>0</v>
      </c>
      <c r="AB50" s="131"/>
      <c r="AC50" s="121" t="s">
        <v>171</v>
      </c>
      <c r="AD50" s="122">
        <f t="array" ref="AD50">INDEX($G:$G,MIN(IF(Calc_sous_système&lt;&gt;"",IF(COUNTIF(AD$7:AD49,Calc_sous_système)=0,ROW(Calc_sous_système),ROWS(Calc_sous_système)+ROW(Calc_sous_système)))))</f>
        <v>0</v>
      </c>
      <c r="AE50" s="125">
        <f t="shared" ref="AE50" si="203">IF(AD50&lt;&gt;"",_xlfn.MAXIFS(Calc_avancement,Livrables,AD50))</f>
        <v>0</v>
      </c>
      <c r="AF50" s="126"/>
      <c r="AL50" s="117" t="s">
        <v>116</v>
      </c>
      <c r="AN50" s="130">
        <f t="shared" si="19"/>
        <v>0.83</v>
      </c>
    </row>
    <row r="51" spans="2:40" ht="15" customHeight="1">
      <c r="B51" s="127" t="s">
        <v>168</v>
      </c>
      <c r="C51" s="117" t="s">
        <v>108</v>
      </c>
      <c r="D51" s="117" t="s">
        <v>85</v>
      </c>
      <c r="E51" s="117" t="s">
        <v>109</v>
      </c>
      <c r="F51" s="117" t="s">
        <v>115</v>
      </c>
      <c r="G51" s="117" t="s">
        <v>24</v>
      </c>
      <c r="H51" s="117" t="s">
        <v>25</v>
      </c>
      <c r="I51" s="117" t="s">
        <v>126</v>
      </c>
      <c r="J51" s="117" t="s">
        <v>117</v>
      </c>
      <c r="K51" s="118">
        <v>0.15</v>
      </c>
      <c r="L51" s="119">
        <v>2</v>
      </c>
      <c r="N51" s="121" t="s">
        <v>172</v>
      </c>
      <c r="O51" s="122">
        <f t="array" ref="O51">INDEX($G:$G,MIN(IF(Calc_sous_système&lt;&gt;"",IF(COUNTIF(O$7:O50,Calc_sous_système)=0,ROW(Calc_sous_système),ROWS(Calc_sous_système)+ROW(Calc_sous_système)))))</f>
        <v>0</v>
      </c>
      <c r="P51" s="123">
        <f t="shared" ref="P51" si="204">IF(O51&lt;&gt;"",SUMIF(Calc_sous_système,O51,Nheures),0)</f>
        <v>0</v>
      </c>
      <c r="Q51" s="121" t="s">
        <v>172</v>
      </c>
      <c r="R51" s="122">
        <f t="array" ref="R51">INDEX($I:$I,MIN(IF(Livrables&lt;&gt;"",IF(COUNTIF(R$7:R50,Livrables)=0,ROW(Livrables),ROWS(Livrables)+ROW(Livrables)))))</f>
        <v>0</v>
      </c>
      <c r="S51" s="124">
        <f t="shared" ref="S51" si="205">IF(R51&lt;&gt;"",SUMIF(Livrables,R51,Nheures),0)</f>
        <v>0</v>
      </c>
      <c r="T51" s="131"/>
      <c r="U51" s="121" t="s">
        <v>177</v>
      </c>
      <c r="V51" s="122">
        <f t="array" ref="V51">INDEX($D:$D,MIN(IF(N°Semaine&lt;&gt;"",IF(COUNTIF(V$7:V50,N°Semaine)=0,ROW(N°Semaine),ROWS(N°Semaine)+ROW(N°Semaine)))))</f>
        <v>0</v>
      </c>
      <c r="W51" s="124">
        <f t="shared" ref="W51" si="206">IF(V51&lt;&gt;"",SUMIF(N°Semaine,V51,Nheures),0)</f>
        <v>0</v>
      </c>
      <c r="X51" s="131"/>
      <c r="Y51" s="121" t="s">
        <v>172</v>
      </c>
      <c r="Z51" s="122">
        <f t="array" ref="Z51">INDEX($I:$I,MIN(IF(Livrables&lt;&gt;"",IF(COUNTIF(Z$7:Z50,Livrables)=0,ROW(Livrables),ROWS(Livrables)+ROW(Livrables)))))</f>
        <v>0</v>
      </c>
      <c r="AA51" s="125">
        <f t="shared" ref="AA51" si="207">IF(Z51&lt;&gt;"",_xlfn.MAXIFS(Calc_avancement,Livrables,Z51))</f>
        <v>0</v>
      </c>
      <c r="AB51" s="131"/>
      <c r="AC51" s="121" t="s">
        <v>172</v>
      </c>
      <c r="AD51" s="122">
        <f t="array" ref="AD51">INDEX($G:$G,MIN(IF(Calc_sous_système&lt;&gt;"",IF(COUNTIF(AD$7:AD50,Calc_sous_système)=0,ROW(Calc_sous_système),ROWS(Calc_sous_système)+ROW(Calc_sous_système)))))</f>
        <v>0</v>
      </c>
      <c r="AE51" s="125">
        <f t="shared" ref="AE51" si="208">IF(AD51&lt;&gt;"",_xlfn.MAXIFS(Calc_avancement,Livrables,AD51))</f>
        <v>0</v>
      </c>
      <c r="AF51" s="126"/>
      <c r="AL51" s="117" t="s">
        <v>121</v>
      </c>
      <c r="AN51" s="130">
        <f t="shared" si="19"/>
        <v>0.98</v>
      </c>
    </row>
    <row r="52" spans="2:40" ht="15" customHeight="1">
      <c r="B52" s="127" t="s">
        <v>169</v>
      </c>
      <c r="C52" s="117" t="s">
        <v>108</v>
      </c>
      <c r="D52" s="117" t="s">
        <v>85</v>
      </c>
      <c r="E52" s="117" t="s">
        <v>120</v>
      </c>
      <c r="F52" s="117" t="s">
        <v>115</v>
      </c>
      <c r="G52" s="117" t="s">
        <v>27</v>
      </c>
      <c r="H52" s="117" t="s">
        <v>28</v>
      </c>
      <c r="I52" s="117" t="s">
        <v>111</v>
      </c>
      <c r="J52" s="117" t="s">
        <v>122</v>
      </c>
      <c r="K52" s="118">
        <v>0.05</v>
      </c>
      <c r="L52" s="119">
        <v>3</v>
      </c>
      <c r="N52" s="121" t="s">
        <v>173</v>
      </c>
      <c r="O52" s="122">
        <f t="array" ref="O52">INDEX($G:$G,MIN(IF(Calc_sous_système&lt;&gt;"",IF(COUNTIF(O$7:O51,Calc_sous_système)=0,ROW(Calc_sous_système),ROWS(Calc_sous_système)+ROW(Calc_sous_système)))))</f>
        <v>0</v>
      </c>
      <c r="P52" s="123">
        <f t="shared" ref="P52" si="209">IF(O52&lt;&gt;"",SUMIF(Calc_sous_système,O52,Nheures),0)</f>
        <v>0</v>
      </c>
      <c r="Q52" s="121" t="s">
        <v>173</v>
      </c>
      <c r="R52" s="122">
        <f t="array" ref="R52">INDEX($I:$I,MIN(IF(Livrables&lt;&gt;"",IF(COUNTIF(R$7:R51,Livrables)=0,ROW(Livrables),ROWS(Livrables)+ROW(Livrables)))))</f>
        <v>0</v>
      </c>
      <c r="S52" s="124">
        <f t="shared" ref="S52" si="210">IF(R52&lt;&gt;"",SUMIF(Livrables,R52,Nheures),0)</f>
        <v>0</v>
      </c>
      <c r="T52" s="131"/>
      <c r="U52" s="121" t="s">
        <v>178</v>
      </c>
      <c r="V52" s="122">
        <f t="array" ref="V52">INDEX($D:$D,MIN(IF(N°Semaine&lt;&gt;"",IF(COUNTIF(V$7:V51,N°Semaine)=0,ROW(N°Semaine),ROWS(N°Semaine)+ROW(N°Semaine)))))</f>
        <v>0</v>
      </c>
      <c r="W52" s="124">
        <f t="shared" ref="W52" si="211">IF(V52&lt;&gt;"",SUMIF(N°Semaine,V52,Nheures),0)</f>
        <v>0</v>
      </c>
      <c r="X52" s="131"/>
      <c r="Y52" s="121" t="s">
        <v>173</v>
      </c>
      <c r="Z52" s="122">
        <f t="array" ref="Z52">INDEX($I:$I,MIN(IF(Livrables&lt;&gt;"",IF(COUNTIF(Z$7:Z51,Livrables)=0,ROW(Livrables),ROWS(Livrables)+ROW(Livrables)))))</f>
        <v>0</v>
      </c>
      <c r="AA52" s="125">
        <f t="shared" ref="AA52" si="212">IF(Z52&lt;&gt;"",_xlfn.MAXIFS(Calc_avancement,Livrables,Z52))</f>
        <v>0</v>
      </c>
      <c r="AB52" s="131"/>
      <c r="AC52" s="121" t="s">
        <v>173</v>
      </c>
      <c r="AD52" s="122">
        <f t="array" ref="AD52">INDEX($G:$G,MIN(IF(Calc_sous_système&lt;&gt;"",IF(COUNTIF(AD$7:AD51,Calc_sous_système)=0,ROW(Calc_sous_système),ROWS(Calc_sous_système)+ROW(Calc_sous_système)))))</f>
        <v>0</v>
      </c>
      <c r="AE52" s="125">
        <f t="shared" ref="AE52" si="213">IF(AD52&lt;&gt;"",_xlfn.MAXIFS(Calc_avancement,Livrables,AD52))</f>
        <v>0</v>
      </c>
      <c r="AF52" s="126"/>
      <c r="AL52" s="117" t="s">
        <v>126</v>
      </c>
      <c r="AN52" s="130">
        <f t="shared" si="19"/>
        <v>0.56000000000000005</v>
      </c>
    </row>
    <row r="53" spans="2:40" ht="15" customHeight="1">
      <c r="B53" s="127" t="s">
        <v>170</v>
      </c>
      <c r="C53" s="117" t="s">
        <v>108</v>
      </c>
      <c r="D53" s="117" t="s">
        <v>86</v>
      </c>
      <c r="E53" s="117" t="s">
        <v>109</v>
      </c>
      <c r="F53" s="117" t="s">
        <v>125</v>
      </c>
      <c r="G53" s="117" t="s">
        <v>30</v>
      </c>
      <c r="H53" s="117" t="s">
        <v>31</v>
      </c>
      <c r="I53" s="117" t="s">
        <v>111</v>
      </c>
      <c r="J53" s="117"/>
      <c r="K53" s="118">
        <v>0.09</v>
      </c>
      <c r="L53" s="119">
        <v>4</v>
      </c>
      <c r="N53" s="121" t="s">
        <v>174</v>
      </c>
      <c r="O53" s="122">
        <f t="array" ref="O53">INDEX($G:$G,MIN(IF(Calc_sous_système&lt;&gt;"",IF(COUNTIF(O$7:O52,Calc_sous_système)=0,ROW(Calc_sous_système),ROWS(Calc_sous_système)+ROW(Calc_sous_système)))))</f>
        <v>0</v>
      </c>
      <c r="P53" s="123">
        <f t="shared" ref="P53" si="214">IF(O53&lt;&gt;"",SUMIF(Calc_sous_système,O53,Nheures),0)</f>
        <v>0</v>
      </c>
      <c r="Q53" s="121" t="s">
        <v>174</v>
      </c>
      <c r="R53" s="122">
        <f t="array" ref="R53">INDEX($I:$I,MIN(IF(Livrables&lt;&gt;"",IF(COUNTIF(R$7:R52,Livrables)=0,ROW(Livrables),ROWS(Livrables)+ROW(Livrables)))))</f>
        <v>0</v>
      </c>
      <c r="S53" s="124">
        <f t="shared" ref="S53" si="215">IF(R53&lt;&gt;"",SUMIF(Livrables,R53,Nheures),0)</f>
        <v>0</v>
      </c>
      <c r="T53" s="131"/>
      <c r="U53" s="121" t="s">
        <v>179</v>
      </c>
      <c r="V53" s="122">
        <f t="array" ref="V53">INDEX($D:$D,MIN(IF(N°Semaine&lt;&gt;"",IF(COUNTIF(V$7:V52,N°Semaine)=0,ROW(N°Semaine),ROWS(N°Semaine)+ROW(N°Semaine)))))</f>
        <v>0</v>
      </c>
      <c r="W53" s="124">
        <f t="shared" ref="W53" si="216">IF(V53&lt;&gt;"",SUMIF(N°Semaine,V53,Nheures),0)</f>
        <v>0</v>
      </c>
      <c r="X53" s="131"/>
      <c r="Y53" s="121" t="s">
        <v>174</v>
      </c>
      <c r="Z53" s="122">
        <f t="array" ref="Z53">INDEX($I:$I,MIN(IF(Livrables&lt;&gt;"",IF(COUNTIF(Z$7:Z52,Livrables)=0,ROW(Livrables),ROWS(Livrables)+ROW(Livrables)))))</f>
        <v>0</v>
      </c>
      <c r="AA53" s="125">
        <f t="shared" ref="AA53" si="217">IF(Z53&lt;&gt;"",_xlfn.MAXIFS(Calc_avancement,Livrables,Z53))</f>
        <v>0</v>
      </c>
      <c r="AB53" s="131"/>
      <c r="AC53" s="121" t="s">
        <v>174</v>
      </c>
      <c r="AD53" s="122">
        <f t="array" ref="AD53">INDEX($G:$G,MIN(IF(Calc_sous_système&lt;&gt;"",IF(COUNTIF(AD$7:AD52,Calc_sous_système)=0,ROW(Calc_sous_système),ROWS(Calc_sous_système)+ROW(Calc_sous_système)))))</f>
        <v>0</v>
      </c>
      <c r="AE53" s="125">
        <f t="shared" ref="AE53" si="218">IF(AD53&lt;&gt;"",_xlfn.MAXIFS(Calc_avancement,Livrables,AD53))</f>
        <v>0</v>
      </c>
      <c r="AF53" s="126"/>
      <c r="AL53" s="117" t="s">
        <v>130</v>
      </c>
      <c r="AN53" s="130">
        <f t="shared" si="19"/>
        <v>0.94</v>
      </c>
    </row>
    <row r="54" spans="2:40" ht="15" customHeight="1">
      <c r="B54" s="127" t="s">
        <v>171</v>
      </c>
      <c r="C54" s="117" t="s">
        <v>108</v>
      </c>
      <c r="D54" s="117" t="s">
        <v>87</v>
      </c>
      <c r="E54" s="117" t="s">
        <v>120</v>
      </c>
      <c r="F54" s="117" t="s">
        <v>115</v>
      </c>
      <c r="G54" s="117" t="s">
        <v>27</v>
      </c>
      <c r="H54" s="117" t="s">
        <v>33</v>
      </c>
      <c r="I54" s="117" t="s">
        <v>116</v>
      </c>
      <c r="J54" s="117"/>
      <c r="K54" s="118">
        <v>9.5000000000000001E-2</v>
      </c>
      <c r="L54" s="119">
        <v>5</v>
      </c>
      <c r="N54" s="121" t="s">
        <v>175</v>
      </c>
      <c r="O54" s="122">
        <f t="array" ref="O54">INDEX($G:$G,MIN(IF(Calc_sous_système&lt;&gt;"",IF(COUNTIF(O$7:O53,Calc_sous_système)=0,ROW(Calc_sous_système),ROWS(Calc_sous_système)+ROW(Calc_sous_système)))))</f>
        <v>0</v>
      </c>
      <c r="P54" s="123">
        <f t="shared" ref="P54" si="219">IF(O54&lt;&gt;"",SUMIF(Calc_sous_système,O54,Nheures),0)</f>
        <v>0</v>
      </c>
      <c r="Q54" s="121" t="s">
        <v>175</v>
      </c>
      <c r="R54" s="122">
        <f t="array" ref="R54">INDEX($I:$I,MIN(IF(Livrables&lt;&gt;"",IF(COUNTIF(R$7:R53,Livrables)=0,ROW(Livrables),ROWS(Livrables)+ROW(Livrables)))))</f>
        <v>0</v>
      </c>
      <c r="S54" s="124">
        <f t="shared" ref="S54" si="220">IF(R54&lt;&gt;"",SUMIF(Livrables,R54,Nheures),0)</f>
        <v>0</v>
      </c>
      <c r="T54" s="131"/>
      <c r="U54" s="121" t="s">
        <v>180</v>
      </c>
      <c r="V54" s="122">
        <f t="array" ref="V54">INDEX($D:$D,MIN(IF(N°Semaine&lt;&gt;"",IF(COUNTIF(V$7:V53,N°Semaine)=0,ROW(N°Semaine),ROWS(N°Semaine)+ROW(N°Semaine)))))</f>
        <v>0</v>
      </c>
      <c r="W54" s="124">
        <f t="shared" ref="W54" si="221">IF(V54&lt;&gt;"",SUMIF(N°Semaine,V54,Nheures),0)</f>
        <v>0</v>
      </c>
      <c r="X54" s="131"/>
      <c r="Y54" s="121" t="s">
        <v>175</v>
      </c>
      <c r="Z54" s="122">
        <f t="array" ref="Z54">INDEX($I:$I,MIN(IF(Livrables&lt;&gt;"",IF(COUNTIF(Z$7:Z53,Livrables)=0,ROW(Livrables),ROWS(Livrables)+ROW(Livrables)))))</f>
        <v>0</v>
      </c>
      <c r="AA54" s="125">
        <f t="shared" ref="AA54" si="222">IF(Z54&lt;&gt;"",_xlfn.MAXIFS(Calc_avancement,Livrables,Z54))</f>
        <v>0</v>
      </c>
      <c r="AB54" s="131"/>
      <c r="AC54" s="121" t="s">
        <v>175</v>
      </c>
      <c r="AD54" s="122">
        <f t="array" ref="AD54">INDEX($G:$G,MIN(IF(Calc_sous_système&lt;&gt;"",IF(COUNTIF(AD$7:AD53,Calc_sous_système)=0,ROW(Calc_sous_système),ROWS(Calc_sous_système)+ROW(Calc_sous_système)))))</f>
        <v>0</v>
      </c>
      <c r="AE54" s="125">
        <f t="shared" ref="AE54" si="223">IF(AD54&lt;&gt;"",_xlfn.MAXIFS(Calc_avancement,Livrables,AD54))</f>
        <v>0</v>
      </c>
      <c r="AF54" s="126"/>
      <c r="AL54" s="117" t="s">
        <v>126</v>
      </c>
      <c r="AN54" s="130">
        <f t="shared" si="19"/>
        <v>0.56000000000000005</v>
      </c>
    </row>
    <row r="55" spans="2:40" ht="15" customHeight="1">
      <c r="B55" s="127" t="s">
        <v>172</v>
      </c>
      <c r="C55" s="117" t="s">
        <v>108</v>
      </c>
      <c r="D55" s="117" t="s">
        <v>88</v>
      </c>
      <c r="E55" s="117" t="s">
        <v>109</v>
      </c>
      <c r="F55" s="117" t="s">
        <v>110</v>
      </c>
      <c r="G55" s="117" t="s">
        <v>30</v>
      </c>
      <c r="H55" s="117" t="s">
        <v>31</v>
      </c>
      <c r="I55" s="117" t="s">
        <v>121</v>
      </c>
      <c r="J55" s="117"/>
      <c r="K55" s="118">
        <v>0.1</v>
      </c>
      <c r="L55" s="119">
        <v>6</v>
      </c>
      <c r="N55" s="121" t="s">
        <v>176</v>
      </c>
      <c r="O55" s="122">
        <f t="array" ref="O55">INDEX($G:$G,MIN(IF(Calc_sous_système&lt;&gt;"",IF(COUNTIF(O$7:O54,Calc_sous_système)=0,ROW(Calc_sous_système),ROWS(Calc_sous_système)+ROW(Calc_sous_système)))))</f>
        <v>0</v>
      </c>
      <c r="P55" s="123">
        <f t="shared" ref="P55" si="224">IF(O55&lt;&gt;"",SUMIF(Calc_sous_système,O55,Nheures),0)</f>
        <v>0</v>
      </c>
      <c r="Q55" s="121" t="s">
        <v>176</v>
      </c>
      <c r="R55" s="122">
        <f t="array" ref="R55">INDEX($I:$I,MIN(IF(Livrables&lt;&gt;"",IF(COUNTIF(R$7:R54,Livrables)=0,ROW(Livrables),ROWS(Livrables)+ROW(Livrables)))))</f>
        <v>0</v>
      </c>
      <c r="S55" s="124">
        <f t="shared" ref="S55" si="225">IF(R55&lt;&gt;"",SUMIF(Livrables,R55,Nheures),0)</f>
        <v>0</v>
      </c>
      <c r="T55" s="131"/>
      <c r="U55" s="121" t="s">
        <v>181</v>
      </c>
      <c r="V55" s="122">
        <f t="array" ref="V55">INDEX($D:$D,MIN(IF(N°Semaine&lt;&gt;"",IF(COUNTIF(V$7:V54,N°Semaine)=0,ROW(N°Semaine),ROWS(N°Semaine)+ROW(N°Semaine)))))</f>
        <v>0</v>
      </c>
      <c r="W55" s="124">
        <f t="shared" ref="W55" si="226">IF(V55&lt;&gt;"",SUMIF(N°Semaine,V55,Nheures),0)</f>
        <v>0</v>
      </c>
      <c r="X55" s="131"/>
      <c r="Y55" s="121" t="s">
        <v>176</v>
      </c>
      <c r="Z55" s="122">
        <f t="array" ref="Z55">INDEX($I:$I,MIN(IF(Livrables&lt;&gt;"",IF(COUNTIF(Z$7:Z54,Livrables)=0,ROW(Livrables),ROWS(Livrables)+ROW(Livrables)))))</f>
        <v>0</v>
      </c>
      <c r="AA55" s="125">
        <f t="shared" ref="AA55" si="227">IF(Z55&lt;&gt;"",_xlfn.MAXIFS(Calc_avancement,Livrables,Z55))</f>
        <v>0</v>
      </c>
      <c r="AB55" s="131"/>
      <c r="AC55" s="121" t="s">
        <v>176</v>
      </c>
      <c r="AD55" s="122">
        <f t="array" ref="AD55">INDEX($G:$G,MIN(IF(Calc_sous_système&lt;&gt;"",IF(COUNTIF(AD$7:AD54,Calc_sous_système)=0,ROW(Calc_sous_système),ROWS(Calc_sous_système)+ROW(Calc_sous_système)))))</f>
        <v>0</v>
      </c>
      <c r="AE55" s="125">
        <f t="shared" ref="AE55" si="228">IF(AD55&lt;&gt;"",_xlfn.MAXIFS(Calc_avancement,Livrables,AD55))</f>
        <v>0</v>
      </c>
      <c r="AF55" s="126"/>
      <c r="AL55" s="117" t="s">
        <v>111</v>
      </c>
      <c r="AN55" s="130">
        <f t="shared" si="19"/>
        <v>0.88</v>
      </c>
    </row>
    <row r="56" spans="2:40" ht="15" customHeight="1">
      <c r="B56" s="127" t="s">
        <v>173</v>
      </c>
      <c r="C56" s="117" t="s">
        <v>108</v>
      </c>
      <c r="D56" s="117" t="s">
        <v>89</v>
      </c>
      <c r="E56" s="117" t="s">
        <v>109</v>
      </c>
      <c r="F56" s="117" t="s">
        <v>133</v>
      </c>
      <c r="G56" s="117" t="s">
        <v>36</v>
      </c>
      <c r="H56" s="117" t="s">
        <v>22</v>
      </c>
      <c r="I56" s="117" t="s">
        <v>111</v>
      </c>
      <c r="J56" s="117"/>
      <c r="K56" s="118">
        <v>0.6</v>
      </c>
      <c r="L56" s="119">
        <v>7</v>
      </c>
      <c r="N56" s="121" t="s">
        <v>177</v>
      </c>
      <c r="O56" s="122">
        <f t="array" ref="O56">INDEX($G:$G,MIN(IF(Calc_sous_système&lt;&gt;"",IF(COUNTIF(O$7:O55,Calc_sous_système)=0,ROW(Calc_sous_système),ROWS(Calc_sous_système)+ROW(Calc_sous_système)))))</f>
        <v>0</v>
      </c>
      <c r="P56" s="123">
        <f t="shared" ref="P56" si="229">IF(O56&lt;&gt;"",SUMIF(Calc_sous_système,O56,Nheures),0)</f>
        <v>0</v>
      </c>
      <c r="Q56" s="121" t="s">
        <v>177</v>
      </c>
      <c r="R56" s="122">
        <f t="array" ref="R56">INDEX($I:$I,MIN(IF(Livrables&lt;&gt;"",IF(COUNTIF(R$7:R55,Livrables)=0,ROW(Livrables),ROWS(Livrables)+ROW(Livrables)))))</f>
        <v>0</v>
      </c>
      <c r="S56" s="124">
        <f t="shared" ref="S56" si="230">IF(R56&lt;&gt;"",SUMIF(Livrables,R56,Nheures),0)</f>
        <v>0</v>
      </c>
      <c r="T56" s="131"/>
      <c r="U56" s="121" t="s">
        <v>182</v>
      </c>
      <c r="V56" s="122">
        <f t="array" ref="V56">INDEX($D:$D,MIN(IF(N°Semaine&lt;&gt;"",IF(COUNTIF(V$7:V55,N°Semaine)=0,ROW(N°Semaine),ROWS(N°Semaine)+ROW(N°Semaine)))))</f>
        <v>0</v>
      </c>
      <c r="W56" s="124">
        <f t="shared" ref="W56" si="231">IF(V56&lt;&gt;"",SUMIF(N°Semaine,V56,Nheures),0)</f>
        <v>0</v>
      </c>
      <c r="X56" s="131"/>
      <c r="Y56" s="121" t="s">
        <v>177</v>
      </c>
      <c r="Z56" s="122">
        <f t="array" ref="Z56">INDEX($I:$I,MIN(IF(Livrables&lt;&gt;"",IF(COUNTIF(Z$7:Z55,Livrables)=0,ROW(Livrables),ROWS(Livrables)+ROW(Livrables)))))</f>
        <v>0</v>
      </c>
      <c r="AA56" s="125">
        <f t="shared" ref="AA56" si="232">IF(Z56&lt;&gt;"",_xlfn.MAXIFS(Calc_avancement,Livrables,Z56))</f>
        <v>0</v>
      </c>
      <c r="AB56" s="131"/>
      <c r="AC56" s="121" t="s">
        <v>177</v>
      </c>
      <c r="AD56" s="122">
        <f t="array" ref="AD56">INDEX($G:$G,MIN(IF(Calc_sous_système&lt;&gt;"",IF(COUNTIF(AD$7:AD55,Calc_sous_système)=0,ROW(Calc_sous_système),ROWS(Calc_sous_système)+ROW(Calc_sous_système)))))</f>
        <v>0</v>
      </c>
      <c r="AE56" s="125">
        <f t="shared" ref="AE56" si="233">IF(AD56&lt;&gt;"",_xlfn.MAXIFS(Calc_avancement,Livrables,AD56))</f>
        <v>0</v>
      </c>
      <c r="AF56" s="126"/>
      <c r="AL56" s="117" t="s">
        <v>111</v>
      </c>
      <c r="AN56" s="130">
        <f t="shared" si="19"/>
        <v>0.88</v>
      </c>
    </row>
    <row r="57" spans="2:40" ht="15" customHeight="1">
      <c r="B57" s="127" t="s">
        <v>174</v>
      </c>
      <c r="C57" s="116" t="s">
        <v>108</v>
      </c>
      <c r="D57" s="117" t="s">
        <v>84</v>
      </c>
      <c r="E57" s="116" t="s">
        <v>109</v>
      </c>
      <c r="F57" s="117" t="s">
        <v>110</v>
      </c>
      <c r="G57" s="117" t="s">
        <v>36</v>
      </c>
      <c r="H57" s="117" t="s">
        <v>22</v>
      </c>
      <c r="I57" s="117" t="s">
        <v>116</v>
      </c>
      <c r="J57" s="117" t="s">
        <v>112</v>
      </c>
      <c r="K57" s="118">
        <v>0.7</v>
      </c>
      <c r="L57" s="119">
        <v>1</v>
      </c>
      <c r="N57" s="121" t="s">
        <v>178</v>
      </c>
      <c r="O57" s="122">
        <f t="array" ref="O57">INDEX($G:$G,MIN(IF(Calc_sous_système&lt;&gt;"",IF(COUNTIF(O$7:O56,Calc_sous_système)=0,ROW(Calc_sous_système),ROWS(Calc_sous_système)+ROW(Calc_sous_système)))))</f>
        <v>0</v>
      </c>
      <c r="P57" s="123">
        <f t="shared" ref="P57" si="234">IF(O57&lt;&gt;"",SUMIF(Calc_sous_système,O57,Nheures),0)</f>
        <v>0</v>
      </c>
      <c r="Q57" s="121" t="s">
        <v>178</v>
      </c>
      <c r="R57" s="122">
        <f t="array" ref="R57">INDEX($I:$I,MIN(IF(Livrables&lt;&gt;"",IF(COUNTIF(R$7:R56,Livrables)=0,ROW(Livrables),ROWS(Livrables)+ROW(Livrables)))))</f>
        <v>0</v>
      </c>
      <c r="S57" s="124">
        <f t="shared" ref="S57" si="235">IF(R57&lt;&gt;"",SUMIF(Livrables,R57,Nheures),0)</f>
        <v>0</v>
      </c>
      <c r="T57" s="131"/>
      <c r="U57" s="121" t="s">
        <v>183</v>
      </c>
      <c r="V57" s="122">
        <f t="array" ref="V57">INDEX($D:$D,MIN(IF(N°Semaine&lt;&gt;"",IF(COUNTIF(V$7:V56,N°Semaine)=0,ROW(N°Semaine),ROWS(N°Semaine)+ROW(N°Semaine)))))</f>
        <v>0</v>
      </c>
      <c r="W57" s="124">
        <f t="shared" ref="W57" si="236">IF(V57&lt;&gt;"",SUMIF(N°Semaine,V57,Nheures),0)</f>
        <v>0</v>
      </c>
      <c r="X57" s="131"/>
      <c r="Y57" s="121" t="s">
        <v>178</v>
      </c>
      <c r="Z57" s="122">
        <f t="array" ref="Z57">INDEX($I:$I,MIN(IF(Livrables&lt;&gt;"",IF(COUNTIF(Z$7:Z56,Livrables)=0,ROW(Livrables),ROWS(Livrables)+ROW(Livrables)))))</f>
        <v>0</v>
      </c>
      <c r="AA57" s="125">
        <f t="shared" ref="AA57" si="237">IF(Z57&lt;&gt;"",_xlfn.MAXIFS(Calc_avancement,Livrables,Z57))</f>
        <v>0</v>
      </c>
      <c r="AB57" s="131"/>
      <c r="AC57" s="121" t="s">
        <v>178</v>
      </c>
      <c r="AD57" s="122">
        <f t="array" ref="AD57">INDEX($G:$G,MIN(IF(Calc_sous_système&lt;&gt;"",IF(COUNTIF(AD$7:AD56,Calc_sous_système)=0,ROW(Calc_sous_système),ROWS(Calc_sous_système)+ROW(Calc_sous_système)))))</f>
        <v>0</v>
      </c>
      <c r="AE57" s="125">
        <f t="shared" ref="AE57" si="238">IF(AD57&lt;&gt;"",_xlfn.MAXIFS(Calc_avancement,Livrables,AD57))</f>
        <v>0</v>
      </c>
      <c r="AF57" s="126"/>
      <c r="AL57" s="117" t="s">
        <v>116</v>
      </c>
      <c r="AN57" s="130">
        <f t="shared" si="19"/>
        <v>0.83</v>
      </c>
    </row>
    <row r="58" spans="2:40" ht="15" customHeight="1">
      <c r="B58" s="127" t="s">
        <v>175</v>
      </c>
      <c r="C58" s="117" t="s">
        <v>108</v>
      </c>
      <c r="D58" s="117" t="s">
        <v>85</v>
      </c>
      <c r="E58" s="117" t="s">
        <v>109</v>
      </c>
      <c r="F58" s="117" t="s">
        <v>115</v>
      </c>
      <c r="G58" s="117" t="s">
        <v>24</v>
      </c>
      <c r="H58" s="117" t="s">
        <v>25</v>
      </c>
      <c r="I58" s="117" t="s">
        <v>121</v>
      </c>
      <c r="J58" s="117" t="s">
        <v>117</v>
      </c>
      <c r="K58" s="118">
        <v>0.15</v>
      </c>
      <c r="L58" s="119">
        <v>2</v>
      </c>
      <c r="N58" s="121" t="s">
        <v>179</v>
      </c>
      <c r="O58" s="122">
        <f t="array" ref="O58">INDEX($G:$G,MIN(IF(Calc_sous_système&lt;&gt;"",IF(COUNTIF(O$7:O57,Calc_sous_système)=0,ROW(Calc_sous_système),ROWS(Calc_sous_système)+ROW(Calc_sous_système)))))</f>
        <v>0</v>
      </c>
      <c r="P58" s="123">
        <f t="shared" ref="P58" si="239">IF(O58&lt;&gt;"",SUMIF(Calc_sous_système,O58,Nheures),0)</f>
        <v>0</v>
      </c>
      <c r="Q58" s="121" t="s">
        <v>179</v>
      </c>
      <c r="R58" s="122">
        <f t="array" ref="R58">INDEX($I:$I,MIN(IF(Livrables&lt;&gt;"",IF(COUNTIF(R$7:R57,Livrables)=0,ROW(Livrables),ROWS(Livrables)+ROW(Livrables)))))</f>
        <v>0</v>
      </c>
      <c r="S58" s="124">
        <f t="shared" ref="S58" si="240">IF(R58&lt;&gt;"",SUMIF(Livrables,R58,Nheures),0)</f>
        <v>0</v>
      </c>
      <c r="T58" s="131"/>
      <c r="U58" s="121" t="s">
        <v>184</v>
      </c>
      <c r="V58" s="122">
        <f t="array" ref="V58">INDEX($D:$D,MIN(IF(N°Semaine&lt;&gt;"",IF(COUNTIF(V$7:V57,N°Semaine)=0,ROW(N°Semaine),ROWS(N°Semaine)+ROW(N°Semaine)))))</f>
        <v>0</v>
      </c>
      <c r="W58" s="124">
        <f t="shared" ref="W58" si="241">IF(V58&lt;&gt;"",SUMIF(N°Semaine,V58,Nheures),0)</f>
        <v>0</v>
      </c>
      <c r="X58" s="131"/>
      <c r="Y58" s="121" t="s">
        <v>179</v>
      </c>
      <c r="Z58" s="122">
        <f t="array" ref="Z58">INDEX($I:$I,MIN(IF(Livrables&lt;&gt;"",IF(COUNTIF(Z$7:Z57,Livrables)=0,ROW(Livrables),ROWS(Livrables)+ROW(Livrables)))))</f>
        <v>0</v>
      </c>
      <c r="AA58" s="125">
        <f t="shared" ref="AA58" si="242">IF(Z58&lt;&gt;"",_xlfn.MAXIFS(Calc_avancement,Livrables,Z58))</f>
        <v>0</v>
      </c>
      <c r="AB58" s="131"/>
      <c r="AC58" s="121" t="s">
        <v>179</v>
      </c>
      <c r="AD58" s="122">
        <f t="array" ref="AD58">INDEX($G:$G,MIN(IF(Calc_sous_système&lt;&gt;"",IF(COUNTIF(AD$7:AD57,Calc_sous_système)=0,ROW(Calc_sous_système),ROWS(Calc_sous_système)+ROW(Calc_sous_système)))))</f>
        <v>0</v>
      </c>
      <c r="AE58" s="125">
        <f t="shared" ref="AE58" si="243">IF(AD58&lt;&gt;"",_xlfn.MAXIFS(Calc_avancement,Livrables,AD58))</f>
        <v>0</v>
      </c>
      <c r="AF58" s="126"/>
      <c r="AL58" s="117" t="s">
        <v>121</v>
      </c>
      <c r="AN58" s="130">
        <f t="shared" si="19"/>
        <v>0.98</v>
      </c>
    </row>
    <row r="59" spans="2:40" ht="15" customHeight="1">
      <c r="B59" s="127" t="s">
        <v>176</v>
      </c>
      <c r="C59" s="117" t="s">
        <v>108</v>
      </c>
      <c r="D59" s="117" t="s">
        <v>85</v>
      </c>
      <c r="E59" s="117" t="s">
        <v>120</v>
      </c>
      <c r="F59" s="117" t="s">
        <v>115</v>
      </c>
      <c r="G59" s="117" t="s">
        <v>27</v>
      </c>
      <c r="H59" s="117" t="s">
        <v>28</v>
      </c>
      <c r="I59" s="117" t="s">
        <v>126</v>
      </c>
      <c r="J59" s="117" t="s">
        <v>122</v>
      </c>
      <c r="K59" s="118">
        <v>0.05</v>
      </c>
      <c r="L59" s="119">
        <v>3</v>
      </c>
      <c r="N59" s="121" t="s">
        <v>180</v>
      </c>
      <c r="O59" s="122">
        <f t="array" ref="O59">INDEX($G:$G,MIN(IF(Calc_sous_système&lt;&gt;"",IF(COUNTIF(O$7:O58,Calc_sous_système)=0,ROW(Calc_sous_système),ROWS(Calc_sous_système)+ROW(Calc_sous_système)))))</f>
        <v>0</v>
      </c>
      <c r="P59" s="123">
        <f t="shared" ref="P59" si="244">IF(O59&lt;&gt;"",SUMIF(Calc_sous_système,O59,Nheures),0)</f>
        <v>0</v>
      </c>
      <c r="Q59" s="121" t="s">
        <v>180</v>
      </c>
      <c r="R59" s="122">
        <f t="array" ref="R59">INDEX($I:$I,MIN(IF(Livrables&lt;&gt;"",IF(COUNTIF(R$7:R58,Livrables)=0,ROW(Livrables),ROWS(Livrables)+ROW(Livrables)))))</f>
        <v>0</v>
      </c>
      <c r="S59" s="124">
        <f t="shared" ref="S59" si="245">IF(R59&lt;&gt;"",SUMIF(Livrables,R59,Nheures),0)</f>
        <v>0</v>
      </c>
      <c r="T59" s="131"/>
      <c r="U59" s="121" t="s">
        <v>185</v>
      </c>
      <c r="V59" s="122">
        <f t="array" ref="V59">INDEX($D:$D,MIN(IF(N°Semaine&lt;&gt;"",IF(COUNTIF(V$7:V58,N°Semaine)=0,ROW(N°Semaine),ROWS(N°Semaine)+ROW(N°Semaine)))))</f>
        <v>0</v>
      </c>
      <c r="W59" s="124">
        <f t="shared" ref="W59" si="246">IF(V59&lt;&gt;"",SUMIF(N°Semaine,V59,Nheures),0)</f>
        <v>0</v>
      </c>
      <c r="X59" s="131"/>
      <c r="Y59" s="121" t="s">
        <v>180</v>
      </c>
      <c r="Z59" s="122">
        <f t="array" ref="Z59">INDEX($I:$I,MIN(IF(Livrables&lt;&gt;"",IF(COUNTIF(Z$7:Z58,Livrables)=0,ROW(Livrables),ROWS(Livrables)+ROW(Livrables)))))</f>
        <v>0</v>
      </c>
      <c r="AA59" s="125">
        <f t="shared" ref="AA59" si="247">IF(Z59&lt;&gt;"",_xlfn.MAXIFS(Calc_avancement,Livrables,Z59))</f>
        <v>0</v>
      </c>
      <c r="AB59" s="131"/>
      <c r="AC59" s="121" t="s">
        <v>180</v>
      </c>
      <c r="AD59" s="122">
        <f t="array" ref="AD59">INDEX($G:$G,MIN(IF(Calc_sous_système&lt;&gt;"",IF(COUNTIF(AD$7:AD58,Calc_sous_système)=0,ROW(Calc_sous_système),ROWS(Calc_sous_système)+ROW(Calc_sous_système)))))</f>
        <v>0</v>
      </c>
      <c r="AE59" s="125">
        <f t="shared" ref="AE59" si="248">IF(AD59&lt;&gt;"",_xlfn.MAXIFS(Calc_avancement,Livrables,AD59))</f>
        <v>0</v>
      </c>
      <c r="AF59" s="126"/>
      <c r="AL59" s="117" t="s">
        <v>111</v>
      </c>
      <c r="AN59" s="130">
        <f t="shared" si="19"/>
        <v>0.88</v>
      </c>
    </row>
    <row r="60" spans="2:40" ht="15" customHeight="1">
      <c r="B60" s="127" t="s">
        <v>177</v>
      </c>
      <c r="C60" s="117" t="s">
        <v>108</v>
      </c>
      <c r="D60" s="117" t="s">
        <v>86</v>
      </c>
      <c r="E60" s="117" t="s">
        <v>109</v>
      </c>
      <c r="F60" s="117" t="s">
        <v>125</v>
      </c>
      <c r="G60" s="117" t="s">
        <v>30</v>
      </c>
      <c r="H60" s="117" t="s">
        <v>31</v>
      </c>
      <c r="I60" s="117" t="s">
        <v>130</v>
      </c>
      <c r="J60" s="117"/>
      <c r="K60" s="118">
        <v>0.09</v>
      </c>
      <c r="L60" s="119">
        <v>4</v>
      </c>
      <c r="N60" s="121" t="s">
        <v>181</v>
      </c>
      <c r="O60" s="122">
        <f t="array" ref="O60">INDEX($G:$G,MIN(IF(Calc_sous_système&lt;&gt;"",IF(COUNTIF(O$7:O59,Calc_sous_système)=0,ROW(Calc_sous_système),ROWS(Calc_sous_système)+ROW(Calc_sous_système)))))</f>
        <v>0</v>
      </c>
      <c r="P60" s="123">
        <f t="shared" ref="P60" si="249">IF(O60&lt;&gt;"",SUMIF(Calc_sous_système,O60,Nheures),0)</f>
        <v>0</v>
      </c>
      <c r="Q60" s="121" t="s">
        <v>181</v>
      </c>
      <c r="R60" s="122">
        <f t="array" ref="R60">INDEX($I:$I,MIN(IF(Livrables&lt;&gt;"",IF(COUNTIF(R$7:R59,Livrables)=0,ROW(Livrables),ROWS(Livrables)+ROW(Livrables)))))</f>
        <v>0</v>
      </c>
      <c r="S60" s="124">
        <f t="shared" ref="S60" si="250">IF(R60&lt;&gt;"",SUMIF(Livrables,R60,Nheures),0)</f>
        <v>0</v>
      </c>
      <c r="T60" s="131"/>
      <c r="U60" s="121" t="s">
        <v>186</v>
      </c>
      <c r="V60" s="122">
        <f t="array" ref="V60">INDEX($D:$D,MIN(IF(N°Semaine&lt;&gt;"",IF(COUNTIF(V$7:V59,N°Semaine)=0,ROW(N°Semaine),ROWS(N°Semaine)+ROW(N°Semaine)))))</f>
        <v>0</v>
      </c>
      <c r="W60" s="124">
        <f t="shared" ref="W60" si="251">IF(V60&lt;&gt;"",SUMIF(N°Semaine,V60,Nheures),0)</f>
        <v>0</v>
      </c>
      <c r="X60" s="131"/>
      <c r="Y60" s="121" t="s">
        <v>181</v>
      </c>
      <c r="Z60" s="122">
        <f t="array" ref="Z60">INDEX($I:$I,MIN(IF(Livrables&lt;&gt;"",IF(COUNTIF(Z$7:Z59,Livrables)=0,ROW(Livrables),ROWS(Livrables)+ROW(Livrables)))))</f>
        <v>0</v>
      </c>
      <c r="AA60" s="125">
        <f t="shared" ref="AA60" si="252">IF(Z60&lt;&gt;"",_xlfn.MAXIFS(Calc_avancement,Livrables,Z60))</f>
        <v>0</v>
      </c>
      <c r="AB60" s="131"/>
      <c r="AC60" s="121" t="s">
        <v>181</v>
      </c>
      <c r="AD60" s="122">
        <f t="array" ref="AD60">INDEX($G:$G,MIN(IF(Calc_sous_système&lt;&gt;"",IF(COUNTIF(AD$7:AD59,Calc_sous_système)=0,ROW(Calc_sous_système),ROWS(Calc_sous_système)+ROW(Calc_sous_système)))))</f>
        <v>0</v>
      </c>
      <c r="AE60" s="125">
        <f t="shared" ref="AE60" si="253">IF(AD60&lt;&gt;"",_xlfn.MAXIFS(Calc_avancement,Livrables,AD60))</f>
        <v>0</v>
      </c>
      <c r="AF60" s="126"/>
      <c r="AL60" s="117" t="s">
        <v>116</v>
      </c>
      <c r="AN60" s="130">
        <f t="shared" si="19"/>
        <v>0.83</v>
      </c>
    </row>
    <row r="61" spans="2:40" ht="15" customHeight="1">
      <c r="B61" s="127" t="s">
        <v>178</v>
      </c>
      <c r="C61" s="117" t="s">
        <v>108</v>
      </c>
      <c r="D61" s="117" t="s">
        <v>87</v>
      </c>
      <c r="E61" s="117" t="s">
        <v>120</v>
      </c>
      <c r="F61" s="117" t="s">
        <v>115</v>
      </c>
      <c r="G61" s="117" t="s">
        <v>27</v>
      </c>
      <c r="H61" s="117" t="s">
        <v>33</v>
      </c>
      <c r="I61" s="117" t="s">
        <v>126</v>
      </c>
      <c r="J61" s="117"/>
      <c r="K61" s="118">
        <v>9.5000000000000001E-2</v>
      </c>
      <c r="L61" s="119">
        <v>5</v>
      </c>
      <c r="N61" s="121" t="s">
        <v>182</v>
      </c>
      <c r="O61" s="122">
        <f t="array" ref="O61">INDEX($G:$G,MIN(IF(Calc_sous_système&lt;&gt;"",IF(COUNTIF(O$7:O60,Calc_sous_système)=0,ROW(Calc_sous_système),ROWS(Calc_sous_système)+ROW(Calc_sous_système)))))</f>
        <v>0</v>
      </c>
      <c r="P61" s="123">
        <f t="shared" ref="P61" si="254">IF(O61&lt;&gt;"",SUMIF(Calc_sous_système,O61,Nheures),0)</f>
        <v>0</v>
      </c>
      <c r="Q61" s="121" t="s">
        <v>182</v>
      </c>
      <c r="R61" s="122">
        <f t="array" ref="R61">INDEX($I:$I,MIN(IF(Livrables&lt;&gt;"",IF(COUNTIF(R$7:R60,Livrables)=0,ROW(Livrables),ROWS(Livrables)+ROW(Livrables)))))</f>
        <v>0</v>
      </c>
      <c r="S61" s="124">
        <f t="shared" ref="S61" si="255">IF(R61&lt;&gt;"",SUMIF(Livrables,R61,Nheures),0)</f>
        <v>0</v>
      </c>
      <c r="T61" s="131"/>
      <c r="U61" s="121" t="s">
        <v>187</v>
      </c>
      <c r="V61" s="122">
        <f t="array" ref="V61">INDEX($D:$D,MIN(IF(N°Semaine&lt;&gt;"",IF(COUNTIF(V$7:V60,N°Semaine)=0,ROW(N°Semaine),ROWS(N°Semaine)+ROW(N°Semaine)))))</f>
        <v>0</v>
      </c>
      <c r="W61" s="124">
        <f t="shared" ref="W61" si="256">IF(V61&lt;&gt;"",SUMIF(N°Semaine,V61,Nheures),0)</f>
        <v>0</v>
      </c>
      <c r="X61" s="131"/>
      <c r="Y61" s="121" t="s">
        <v>182</v>
      </c>
      <c r="Z61" s="122">
        <f t="array" ref="Z61">INDEX($I:$I,MIN(IF(Livrables&lt;&gt;"",IF(COUNTIF(Z$7:Z60,Livrables)=0,ROW(Livrables),ROWS(Livrables)+ROW(Livrables)))))</f>
        <v>0</v>
      </c>
      <c r="AA61" s="125">
        <f t="shared" ref="AA61" si="257">IF(Z61&lt;&gt;"",_xlfn.MAXIFS(Calc_avancement,Livrables,Z61))</f>
        <v>0</v>
      </c>
      <c r="AB61" s="131"/>
      <c r="AC61" s="121" t="s">
        <v>182</v>
      </c>
      <c r="AD61" s="122">
        <f t="array" ref="AD61">INDEX($G:$G,MIN(IF(Calc_sous_système&lt;&gt;"",IF(COUNTIF(AD$7:AD60,Calc_sous_système)=0,ROW(Calc_sous_système),ROWS(Calc_sous_système)+ROW(Calc_sous_système)))))</f>
        <v>0</v>
      </c>
      <c r="AE61" s="125">
        <f t="shared" ref="AE61" si="258">IF(AD61&lt;&gt;"",_xlfn.MAXIFS(Calc_avancement,Livrables,AD61))</f>
        <v>0</v>
      </c>
      <c r="AF61" s="126"/>
      <c r="AL61" s="117" t="s">
        <v>121</v>
      </c>
      <c r="AN61" s="130">
        <f t="shared" si="19"/>
        <v>0.98</v>
      </c>
    </row>
    <row r="62" spans="2:40" ht="15" customHeight="1">
      <c r="B62" s="127" t="s">
        <v>179</v>
      </c>
      <c r="C62" s="117" t="s">
        <v>108</v>
      </c>
      <c r="D62" s="117" t="s">
        <v>88</v>
      </c>
      <c r="E62" s="117" t="s">
        <v>109</v>
      </c>
      <c r="F62" s="117" t="s">
        <v>110</v>
      </c>
      <c r="G62" s="117" t="s">
        <v>30</v>
      </c>
      <c r="H62" s="117" t="s">
        <v>31</v>
      </c>
      <c r="I62" s="117" t="s">
        <v>111</v>
      </c>
      <c r="J62" s="117"/>
      <c r="K62" s="118">
        <v>0.1</v>
      </c>
      <c r="L62" s="119">
        <v>6</v>
      </c>
      <c r="N62" s="121" t="s">
        <v>183</v>
      </c>
      <c r="O62" s="122">
        <f t="array" ref="O62">INDEX($G:$G,MIN(IF(Calc_sous_système&lt;&gt;"",IF(COUNTIF(O$7:O61,Calc_sous_système)=0,ROW(Calc_sous_système),ROWS(Calc_sous_système)+ROW(Calc_sous_système)))))</f>
        <v>0</v>
      </c>
      <c r="P62" s="123">
        <f t="shared" ref="P62" si="259">IF(O62&lt;&gt;"",SUMIF(Calc_sous_système,O62,Nheures),0)</f>
        <v>0</v>
      </c>
      <c r="Q62" s="121" t="s">
        <v>183</v>
      </c>
      <c r="R62" s="122">
        <f t="array" ref="R62">INDEX($I:$I,MIN(IF(Livrables&lt;&gt;"",IF(COUNTIF(R$7:R61,Livrables)=0,ROW(Livrables),ROWS(Livrables)+ROW(Livrables)))))</f>
        <v>0</v>
      </c>
      <c r="S62" s="124">
        <f t="shared" ref="S62" si="260">IF(R62&lt;&gt;"",SUMIF(Livrables,R62,Nheures),0)</f>
        <v>0</v>
      </c>
      <c r="T62" s="131"/>
      <c r="U62" s="121" t="s">
        <v>188</v>
      </c>
      <c r="V62" s="122">
        <f t="array" ref="V62">INDEX($D:$D,MIN(IF(N°Semaine&lt;&gt;"",IF(COUNTIF(V$7:V61,N°Semaine)=0,ROW(N°Semaine),ROWS(N°Semaine)+ROW(N°Semaine)))))</f>
        <v>0</v>
      </c>
      <c r="W62" s="124">
        <f t="shared" ref="W62" si="261">IF(V62&lt;&gt;"",SUMIF(N°Semaine,V62,Nheures),0)</f>
        <v>0</v>
      </c>
      <c r="X62" s="131"/>
      <c r="Y62" s="121" t="s">
        <v>183</v>
      </c>
      <c r="Z62" s="122">
        <f t="array" ref="Z62">INDEX($I:$I,MIN(IF(Livrables&lt;&gt;"",IF(COUNTIF(Z$7:Z61,Livrables)=0,ROW(Livrables),ROWS(Livrables)+ROW(Livrables)))))</f>
        <v>0</v>
      </c>
      <c r="AA62" s="125">
        <f t="shared" ref="AA62" si="262">IF(Z62&lt;&gt;"",_xlfn.MAXIFS(Calc_avancement,Livrables,Z62))</f>
        <v>0</v>
      </c>
      <c r="AB62" s="131"/>
      <c r="AC62" s="121" t="s">
        <v>183</v>
      </c>
      <c r="AD62" s="122">
        <f t="array" ref="AD62">INDEX($G:$G,MIN(IF(Calc_sous_système&lt;&gt;"",IF(COUNTIF(AD$7:AD61,Calc_sous_système)=0,ROW(Calc_sous_système),ROWS(Calc_sous_système)+ROW(Calc_sous_système)))))</f>
        <v>0</v>
      </c>
      <c r="AE62" s="125">
        <f t="shared" ref="AE62" si="263">IF(AD62&lt;&gt;"",_xlfn.MAXIFS(Calc_avancement,Livrables,AD62))</f>
        <v>0</v>
      </c>
      <c r="AF62" s="126"/>
      <c r="AL62" s="117" t="s">
        <v>126</v>
      </c>
      <c r="AN62" s="130">
        <f t="shared" si="19"/>
        <v>0.56000000000000005</v>
      </c>
    </row>
    <row r="63" spans="2:40" ht="15" customHeight="1">
      <c r="B63" s="127" t="s">
        <v>180</v>
      </c>
      <c r="C63" s="117" t="s">
        <v>108</v>
      </c>
      <c r="D63" s="117" t="s">
        <v>89</v>
      </c>
      <c r="E63" s="117" t="s">
        <v>109</v>
      </c>
      <c r="F63" s="117" t="s">
        <v>133</v>
      </c>
      <c r="G63" s="117" t="s">
        <v>36</v>
      </c>
      <c r="H63" s="117" t="s">
        <v>22</v>
      </c>
      <c r="I63" s="117" t="s">
        <v>111</v>
      </c>
      <c r="J63" s="117"/>
      <c r="K63" s="118">
        <v>0.75</v>
      </c>
      <c r="L63" s="119">
        <v>7</v>
      </c>
      <c r="N63" s="121" t="s">
        <v>184</v>
      </c>
      <c r="O63" s="122">
        <f t="array" ref="O63">INDEX($G:$G,MIN(IF(Calc_sous_système&lt;&gt;"",IF(COUNTIF(O$7:O62,Calc_sous_système)=0,ROW(Calc_sous_système),ROWS(Calc_sous_système)+ROW(Calc_sous_système)))))</f>
        <v>0</v>
      </c>
      <c r="P63" s="123">
        <f t="shared" ref="P63" si="264">IF(O63&lt;&gt;"",SUMIF(Calc_sous_système,O63,Nheures),0)</f>
        <v>0</v>
      </c>
      <c r="Q63" s="121" t="s">
        <v>184</v>
      </c>
      <c r="R63" s="122">
        <f t="array" ref="R63">INDEX($I:$I,MIN(IF(Livrables&lt;&gt;"",IF(COUNTIF(R$7:R62,Livrables)=0,ROW(Livrables),ROWS(Livrables)+ROW(Livrables)))))</f>
        <v>0</v>
      </c>
      <c r="S63" s="124">
        <f t="shared" ref="S63" si="265">IF(R63&lt;&gt;"",SUMIF(Livrables,R63,Nheures),0)</f>
        <v>0</v>
      </c>
      <c r="T63" s="131"/>
      <c r="U63" s="121" t="s">
        <v>189</v>
      </c>
      <c r="V63" s="122">
        <f t="array" ref="V63">INDEX($D:$D,MIN(IF(N°Semaine&lt;&gt;"",IF(COUNTIF(V$7:V62,N°Semaine)=0,ROW(N°Semaine),ROWS(N°Semaine)+ROW(N°Semaine)))))</f>
        <v>0</v>
      </c>
      <c r="W63" s="124">
        <f t="shared" ref="W63" si="266">IF(V63&lt;&gt;"",SUMIF(N°Semaine,V63,Nheures),0)</f>
        <v>0</v>
      </c>
      <c r="X63" s="131"/>
      <c r="Y63" s="121" t="s">
        <v>184</v>
      </c>
      <c r="Z63" s="122">
        <f t="array" ref="Z63">INDEX($I:$I,MIN(IF(Livrables&lt;&gt;"",IF(COUNTIF(Z$7:Z62,Livrables)=0,ROW(Livrables),ROWS(Livrables)+ROW(Livrables)))))</f>
        <v>0</v>
      </c>
      <c r="AA63" s="125">
        <f t="shared" ref="AA63" si="267">IF(Z63&lt;&gt;"",_xlfn.MAXIFS(Calc_avancement,Livrables,Z63))</f>
        <v>0</v>
      </c>
      <c r="AB63" s="131"/>
      <c r="AC63" s="121" t="s">
        <v>184</v>
      </c>
      <c r="AD63" s="122">
        <f t="array" ref="AD63">INDEX($G:$G,MIN(IF(Calc_sous_système&lt;&gt;"",IF(COUNTIF(AD$7:AD62,Calc_sous_système)=0,ROW(Calc_sous_système),ROWS(Calc_sous_système)+ROW(Calc_sous_système)))))</f>
        <v>0</v>
      </c>
      <c r="AE63" s="125">
        <f t="shared" ref="AE63" si="268">IF(AD63&lt;&gt;"",_xlfn.MAXIFS(Calc_avancement,Livrables,AD63))</f>
        <v>0</v>
      </c>
      <c r="AF63" s="126"/>
    </row>
    <row r="64" spans="2:40" ht="15" customHeight="1">
      <c r="B64" s="127" t="s">
        <v>181</v>
      </c>
      <c r="C64" s="116" t="s">
        <v>108</v>
      </c>
      <c r="D64" s="117" t="s">
        <v>84</v>
      </c>
      <c r="E64" s="116" t="s">
        <v>109</v>
      </c>
      <c r="F64" s="117" t="s">
        <v>110</v>
      </c>
      <c r="G64" s="117" t="s">
        <v>36</v>
      </c>
      <c r="H64" s="117" t="s">
        <v>22</v>
      </c>
      <c r="I64" s="117" t="s">
        <v>116</v>
      </c>
      <c r="J64" s="117" t="s">
        <v>112</v>
      </c>
      <c r="K64" s="118">
        <v>0.8</v>
      </c>
      <c r="L64" s="119">
        <v>1</v>
      </c>
      <c r="N64" s="121" t="s">
        <v>185</v>
      </c>
      <c r="O64" s="122">
        <f t="array" ref="O64">INDEX($G:$G,MIN(IF(Calc_sous_système&lt;&gt;"",IF(COUNTIF(O$7:O63,Calc_sous_système)=0,ROW(Calc_sous_système),ROWS(Calc_sous_système)+ROW(Calc_sous_système)))))</f>
        <v>0</v>
      </c>
      <c r="P64" s="123">
        <f t="shared" ref="P64" si="269">IF(O64&lt;&gt;"",SUMIF(Calc_sous_système,O64,Nheures),0)</f>
        <v>0</v>
      </c>
      <c r="Q64" s="121" t="s">
        <v>185</v>
      </c>
      <c r="R64" s="122">
        <f t="array" ref="R64">INDEX($I:$I,MIN(IF(Livrables&lt;&gt;"",IF(COUNTIF(R$7:R63,Livrables)=0,ROW(Livrables),ROWS(Livrables)+ROW(Livrables)))))</f>
        <v>0</v>
      </c>
      <c r="S64" s="124">
        <f t="shared" ref="S64" si="270">IF(R64&lt;&gt;"",SUMIF(Livrables,R64,Nheures),0)</f>
        <v>0</v>
      </c>
      <c r="T64" s="131"/>
      <c r="U64" s="121" t="s">
        <v>190</v>
      </c>
      <c r="V64" s="122">
        <f t="array" ref="V64">INDEX($D:$D,MIN(IF(N°Semaine&lt;&gt;"",IF(COUNTIF(V$7:V63,N°Semaine)=0,ROW(N°Semaine),ROWS(N°Semaine)+ROW(N°Semaine)))))</f>
        <v>0</v>
      </c>
      <c r="W64" s="124">
        <f t="shared" ref="W64" si="271">IF(V64&lt;&gt;"",SUMIF(N°Semaine,V64,Nheures),0)</f>
        <v>0</v>
      </c>
      <c r="X64" s="131"/>
      <c r="Y64" s="121" t="s">
        <v>185</v>
      </c>
      <c r="Z64" s="122">
        <f t="array" ref="Z64">INDEX($I:$I,MIN(IF(Livrables&lt;&gt;"",IF(COUNTIF(Z$7:Z63,Livrables)=0,ROW(Livrables),ROWS(Livrables)+ROW(Livrables)))))</f>
        <v>0</v>
      </c>
      <c r="AA64" s="125">
        <f t="shared" ref="AA64" si="272">IF(Z64&lt;&gt;"",_xlfn.MAXIFS(Calc_avancement,Livrables,Z64))</f>
        <v>0</v>
      </c>
      <c r="AB64" s="131"/>
      <c r="AC64" s="121" t="s">
        <v>185</v>
      </c>
      <c r="AD64" s="122">
        <f t="array" ref="AD64">INDEX($G:$G,MIN(IF(Calc_sous_système&lt;&gt;"",IF(COUNTIF(AD$7:AD63,Calc_sous_système)=0,ROW(Calc_sous_système),ROWS(Calc_sous_système)+ROW(Calc_sous_système)))))</f>
        <v>0</v>
      </c>
      <c r="AE64" s="125">
        <f t="shared" ref="AE64" si="273">IF(AD64&lt;&gt;"",_xlfn.MAXIFS(Calc_avancement,Livrables,AD64))</f>
        <v>0</v>
      </c>
      <c r="AF64" s="126"/>
    </row>
    <row r="65" spans="2:32" ht="15" customHeight="1">
      <c r="B65" s="127" t="s">
        <v>182</v>
      </c>
      <c r="C65" s="117" t="s">
        <v>108</v>
      </c>
      <c r="D65" s="117" t="s">
        <v>85</v>
      </c>
      <c r="E65" s="117" t="s">
        <v>109</v>
      </c>
      <c r="F65" s="117" t="s">
        <v>115</v>
      </c>
      <c r="G65" s="117" t="s">
        <v>191</v>
      </c>
      <c r="H65" s="117" t="s">
        <v>25</v>
      </c>
      <c r="I65" s="117" t="s">
        <v>121</v>
      </c>
      <c r="J65" s="117" t="s">
        <v>117</v>
      </c>
      <c r="K65" s="118">
        <v>0.15</v>
      </c>
      <c r="L65" s="119">
        <v>2</v>
      </c>
      <c r="N65" s="121" t="s">
        <v>186</v>
      </c>
      <c r="O65" s="122">
        <f t="array" ref="O65">INDEX($G:$G,MIN(IF(Calc_sous_système&lt;&gt;"",IF(COUNTIF(O$7:O64,Calc_sous_système)=0,ROW(Calc_sous_système),ROWS(Calc_sous_système)+ROW(Calc_sous_système)))))</f>
        <v>0</v>
      </c>
      <c r="P65" s="123">
        <f t="shared" ref="P65" si="274">IF(O65&lt;&gt;"",SUMIF(Calc_sous_système,O65,Nheures),0)</f>
        <v>0</v>
      </c>
      <c r="Q65" s="121" t="s">
        <v>186</v>
      </c>
      <c r="R65" s="122">
        <f t="array" ref="R65">INDEX($I:$I,MIN(IF(Livrables&lt;&gt;"",IF(COUNTIF(R$7:R64,Livrables)=0,ROW(Livrables),ROWS(Livrables)+ROW(Livrables)))))</f>
        <v>0</v>
      </c>
      <c r="S65" s="124">
        <f t="shared" ref="S65" si="275">IF(R65&lt;&gt;"",SUMIF(Livrables,R65,Nheures),0)</f>
        <v>0</v>
      </c>
      <c r="T65" s="131"/>
      <c r="U65" s="121" t="s">
        <v>192</v>
      </c>
      <c r="V65" s="122">
        <f t="array" ref="V65">INDEX($D:$D,MIN(IF(N°Semaine&lt;&gt;"",IF(COUNTIF(V$7:V64,N°Semaine)=0,ROW(N°Semaine),ROWS(N°Semaine)+ROW(N°Semaine)))))</f>
        <v>0</v>
      </c>
      <c r="W65" s="124">
        <f t="shared" ref="W65" si="276">IF(V65&lt;&gt;"",SUMIF(N°Semaine,V65,Nheures),0)</f>
        <v>0</v>
      </c>
      <c r="X65" s="131"/>
      <c r="Y65" s="121" t="s">
        <v>186</v>
      </c>
      <c r="Z65" s="122">
        <f t="array" ref="Z65">INDEX($I:$I,MIN(IF(Livrables&lt;&gt;"",IF(COUNTIF(Z$7:Z64,Livrables)=0,ROW(Livrables),ROWS(Livrables)+ROW(Livrables)))))</f>
        <v>0</v>
      </c>
      <c r="AA65" s="125">
        <f t="shared" ref="AA65" si="277">IF(Z65&lt;&gt;"",_xlfn.MAXIFS(Calc_avancement,Livrables,Z65))</f>
        <v>0</v>
      </c>
      <c r="AB65" s="131"/>
      <c r="AC65" s="121" t="s">
        <v>186</v>
      </c>
      <c r="AD65" s="122">
        <f t="array" ref="AD65">INDEX($G:$G,MIN(IF(Calc_sous_système&lt;&gt;"",IF(COUNTIF(AD$7:AD64,Calc_sous_système)=0,ROW(Calc_sous_système),ROWS(Calc_sous_système)+ROW(Calc_sous_système)))))</f>
        <v>0</v>
      </c>
      <c r="AE65" s="125">
        <f t="shared" ref="AE65" si="278">IF(AD65&lt;&gt;"",_xlfn.MAXIFS(Calc_avancement,Livrables,AD65))</f>
        <v>0</v>
      </c>
      <c r="AF65" s="126"/>
    </row>
    <row r="66" spans="2:32" ht="15" customHeight="1">
      <c r="B66" s="127" t="s">
        <v>183</v>
      </c>
      <c r="C66" s="117" t="s">
        <v>108</v>
      </c>
      <c r="D66" s="117" t="s">
        <v>85</v>
      </c>
      <c r="E66" s="117" t="s">
        <v>120</v>
      </c>
      <c r="F66" s="117" t="s">
        <v>115</v>
      </c>
      <c r="G66" s="117" t="s">
        <v>27</v>
      </c>
      <c r="H66" s="117" t="s">
        <v>28</v>
      </c>
      <c r="I66" s="117" t="s">
        <v>126</v>
      </c>
      <c r="J66" s="117" t="s">
        <v>122</v>
      </c>
      <c r="K66" s="118">
        <v>0.05</v>
      </c>
      <c r="L66" s="119">
        <v>3</v>
      </c>
      <c r="N66" s="121" t="s">
        <v>187</v>
      </c>
      <c r="O66" s="122">
        <f t="array" ref="O66">INDEX($G:$G,MIN(IF(Calc_sous_système&lt;&gt;"",IF(COUNTIF(O$7:O65,Calc_sous_système)=0,ROW(Calc_sous_système),ROWS(Calc_sous_système)+ROW(Calc_sous_système)))))</f>
        <v>0</v>
      </c>
      <c r="P66" s="123">
        <f t="shared" ref="P66" si="279">IF(O66&lt;&gt;"",SUMIF(Calc_sous_système,O66,Nheures),0)</f>
        <v>0</v>
      </c>
      <c r="Q66" s="121" t="s">
        <v>187</v>
      </c>
      <c r="R66" s="122">
        <f t="array" ref="R66">INDEX($I:$I,MIN(IF(Livrables&lt;&gt;"",IF(COUNTIF(R$7:R65,Livrables)=0,ROW(Livrables),ROWS(Livrables)+ROW(Livrables)))))</f>
        <v>0</v>
      </c>
      <c r="S66" s="124">
        <f t="shared" ref="S66" si="280">IF(R66&lt;&gt;"",SUMIF(Livrables,R66,Nheures),0)</f>
        <v>0</v>
      </c>
      <c r="T66" s="131"/>
      <c r="U66" s="121" t="s">
        <v>193</v>
      </c>
      <c r="V66" s="122">
        <f t="array" ref="V66">INDEX($D:$D,MIN(IF(N°Semaine&lt;&gt;"",IF(COUNTIF(V$7:V65,N°Semaine)=0,ROW(N°Semaine),ROWS(N°Semaine)+ROW(N°Semaine)))))</f>
        <v>0</v>
      </c>
      <c r="W66" s="124">
        <f t="shared" ref="W66" si="281">IF(V66&lt;&gt;"",SUMIF(N°Semaine,V66,Nheures),0)</f>
        <v>0</v>
      </c>
      <c r="X66" s="131"/>
      <c r="Y66" s="121" t="s">
        <v>187</v>
      </c>
      <c r="Z66" s="122">
        <f t="array" ref="Z66">INDEX($I:$I,MIN(IF(Livrables&lt;&gt;"",IF(COUNTIF(Z$7:Z65,Livrables)=0,ROW(Livrables),ROWS(Livrables)+ROW(Livrables)))))</f>
        <v>0</v>
      </c>
      <c r="AA66" s="125">
        <f t="shared" ref="AA66" si="282">IF(Z66&lt;&gt;"",_xlfn.MAXIFS(Calc_avancement,Livrables,Z66))</f>
        <v>0</v>
      </c>
      <c r="AB66" s="131"/>
      <c r="AC66" s="121" t="s">
        <v>187</v>
      </c>
      <c r="AD66" s="122">
        <f t="array" ref="AD66">INDEX($G:$G,MIN(IF(Calc_sous_système&lt;&gt;"",IF(COUNTIF(AD$7:AD65,Calc_sous_système)=0,ROW(Calc_sous_système),ROWS(Calc_sous_système)+ROW(Calc_sous_système)))))</f>
        <v>0</v>
      </c>
      <c r="AE66" s="125">
        <f t="shared" ref="AE66" si="283">IF(AD66&lt;&gt;"",_xlfn.MAXIFS(Calc_avancement,Livrables,AD66))</f>
        <v>0</v>
      </c>
      <c r="AF66" s="126"/>
    </row>
    <row r="67" spans="2:32" ht="15" customHeight="1">
      <c r="B67" s="127" t="s">
        <v>184</v>
      </c>
      <c r="C67" s="117" t="s">
        <v>108</v>
      </c>
      <c r="D67" s="117" t="s">
        <v>86</v>
      </c>
      <c r="E67" s="117" t="s">
        <v>109</v>
      </c>
      <c r="F67" s="117" t="s">
        <v>125</v>
      </c>
      <c r="G67" s="117" t="s">
        <v>30</v>
      </c>
      <c r="H67" s="117" t="s">
        <v>31</v>
      </c>
      <c r="I67" s="117" t="s">
        <v>130</v>
      </c>
      <c r="J67" s="117"/>
      <c r="K67" s="118">
        <v>0.09</v>
      </c>
      <c r="L67" s="119">
        <v>4</v>
      </c>
      <c r="N67" s="121" t="s">
        <v>188</v>
      </c>
      <c r="O67" s="122">
        <f t="array" ref="O67">INDEX($G:$G,MIN(IF(Calc_sous_système&lt;&gt;"",IF(COUNTIF(O$7:O66,Calc_sous_système)=0,ROW(Calc_sous_système),ROWS(Calc_sous_système)+ROW(Calc_sous_système)))))</f>
        <v>0</v>
      </c>
      <c r="P67" s="123">
        <f t="shared" ref="P67" si="284">IF(O67&lt;&gt;"",SUMIF(Calc_sous_système,O67,Nheures),0)</f>
        <v>0</v>
      </c>
      <c r="Q67" s="121" t="s">
        <v>188</v>
      </c>
      <c r="R67" s="122">
        <f t="array" ref="R67">INDEX($I:$I,MIN(IF(Livrables&lt;&gt;"",IF(COUNTIF(R$7:R66,Livrables)=0,ROW(Livrables),ROWS(Livrables)+ROW(Livrables)))))</f>
        <v>0</v>
      </c>
      <c r="S67" s="124">
        <f t="shared" ref="S67" si="285">IF(R67&lt;&gt;"",SUMIF(Livrables,R67,Nheures),0)</f>
        <v>0</v>
      </c>
      <c r="T67" s="131"/>
      <c r="U67" s="121" t="s">
        <v>194</v>
      </c>
      <c r="V67" s="122">
        <f t="array" ref="V67">INDEX($D:$D,MIN(IF(N°Semaine&lt;&gt;"",IF(COUNTIF(V$7:V66,N°Semaine)=0,ROW(N°Semaine),ROWS(N°Semaine)+ROW(N°Semaine)))))</f>
        <v>0</v>
      </c>
      <c r="W67" s="124">
        <f t="shared" ref="W67" si="286">IF(V67&lt;&gt;"",SUMIF(N°Semaine,V67,Nheures),0)</f>
        <v>0</v>
      </c>
      <c r="X67" s="131"/>
      <c r="Y67" s="121" t="s">
        <v>188</v>
      </c>
      <c r="Z67" s="122">
        <f t="array" ref="Z67">INDEX($I:$I,MIN(IF(Livrables&lt;&gt;"",IF(COUNTIF(Z$7:Z66,Livrables)=0,ROW(Livrables),ROWS(Livrables)+ROW(Livrables)))))</f>
        <v>0</v>
      </c>
      <c r="AA67" s="125">
        <f t="shared" ref="AA67" si="287">IF(Z67&lt;&gt;"",_xlfn.MAXIFS(Calc_avancement,Livrables,Z67))</f>
        <v>0</v>
      </c>
      <c r="AB67" s="131"/>
      <c r="AC67" s="121" t="s">
        <v>188</v>
      </c>
      <c r="AD67" s="122">
        <f t="array" ref="AD67">INDEX($G:$G,MIN(IF(Calc_sous_système&lt;&gt;"",IF(COUNTIF(AD$7:AD66,Calc_sous_système)=0,ROW(Calc_sous_système),ROWS(Calc_sous_système)+ROW(Calc_sous_système)))))</f>
        <v>0</v>
      </c>
      <c r="AE67" s="125">
        <f t="shared" ref="AE67" si="288">IF(AD67&lt;&gt;"",_xlfn.MAXIFS(Calc_avancement,Livrables,AD67))</f>
        <v>0</v>
      </c>
      <c r="AF67" s="126"/>
    </row>
    <row r="68" spans="2:32" ht="15" customHeight="1">
      <c r="B68" s="127" t="s">
        <v>185</v>
      </c>
      <c r="C68" s="117" t="s">
        <v>108</v>
      </c>
      <c r="D68" s="117" t="s">
        <v>87</v>
      </c>
      <c r="E68" s="117" t="s">
        <v>120</v>
      </c>
      <c r="F68" s="117" t="s">
        <v>115</v>
      </c>
      <c r="G68" s="117" t="s">
        <v>27</v>
      </c>
      <c r="H68" s="117" t="s">
        <v>33</v>
      </c>
      <c r="I68" s="117" t="s">
        <v>126</v>
      </c>
      <c r="J68" s="117"/>
      <c r="K68" s="118">
        <v>9.5000000000000001E-2</v>
      </c>
      <c r="L68" s="119">
        <v>5</v>
      </c>
      <c r="N68" s="121" t="s">
        <v>189</v>
      </c>
      <c r="O68" s="122">
        <f t="array" ref="O68">INDEX($G:$G,MIN(IF(Calc_sous_système&lt;&gt;"",IF(COUNTIF(O$7:O67,Calc_sous_système)=0,ROW(Calc_sous_système),ROWS(Calc_sous_système)+ROW(Calc_sous_système)))))</f>
        <v>0</v>
      </c>
      <c r="P68" s="123">
        <f t="shared" ref="P68" si="289">IF(O68&lt;&gt;"",SUMIF(Calc_sous_système,O68,Nheures),0)</f>
        <v>0</v>
      </c>
      <c r="Q68" s="121" t="s">
        <v>189</v>
      </c>
      <c r="R68" s="122">
        <f t="array" ref="R68">INDEX($I:$I,MIN(IF(Livrables&lt;&gt;"",IF(COUNTIF(R$7:R67,Livrables)=0,ROW(Livrables),ROWS(Livrables)+ROW(Livrables)))))</f>
        <v>0</v>
      </c>
      <c r="S68" s="124">
        <f t="shared" ref="S68" si="290">IF(R68&lt;&gt;"",SUMIF(Livrables,R68,Nheures),0)</f>
        <v>0</v>
      </c>
      <c r="T68" s="131"/>
      <c r="U68" s="121" t="s">
        <v>195</v>
      </c>
      <c r="V68" s="122">
        <f t="array" ref="V68">INDEX($D:$D,MIN(IF(N°Semaine&lt;&gt;"",IF(COUNTIF(V$7:V67,N°Semaine)=0,ROW(N°Semaine),ROWS(N°Semaine)+ROW(N°Semaine)))))</f>
        <v>0</v>
      </c>
      <c r="W68" s="124">
        <f t="shared" ref="W68" si="291">IF(V68&lt;&gt;"",SUMIF(N°Semaine,V68,Nheures),0)</f>
        <v>0</v>
      </c>
      <c r="X68" s="131"/>
      <c r="Y68" s="121" t="s">
        <v>189</v>
      </c>
      <c r="Z68" s="122">
        <f t="array" ref="Z68">INDEX($I:$I,MIN(IF(Livrables&lt;&gt;"",IF(COUNTIF(Z$7:Z67,Livrables)=0,ROW(Livrables),ROWS(Livrables)+ROW(Livrables)))))</f>
        <v>0</v>
      </c>
      <c r="AA68" s="125">
        <f t="shared" ref="AA68" si="292">IF(Z68&lt;&gt;"",_xlfn.MAXIFS(Calc_avancement,Livrables,Z68))</f>
        <v>0</v>
      </c>
      <c r="AB68" s="131"/>
      <c r="AC68" s="121" t="s">
        <v>189</v>
      </c>
      <c r="AD68" s="122">
        <f t="array" ref="AD68">INDEX($G:$G,MIN(IF(Calc_sous_système&lt;&gt;"",IF(COUNTIF(AD$7:AD67,Calc_sous_système)=0,ROW(Calc_sous_système),ROWS(Calc_sous_système)+ROW(Calc_sous_système)))))</f>
        <v>0</v>
      </c>
      <c r="AE68" s="125">
        <f t="shared" ref="AE68" si="293">IF(AD68&lt;&gt;"",_xlfn.MAXIFS(Calc_avancement,Livrables,AD68))</f>
        <v>0</v>
      </c>
      <c r="AF68" s="126"/>
    </row>
    <row r="69" spans="2:32" ht="15" customHeight="1">
      <c r="B69" s="127" t="s">
        <v>186</v>
      </c>
      <c r="C69" s="117" t="s">
        <v>108</v>
      </c>
      <c r="D69" s="117" t="s">
        <v>88</v>
      </c>
      <c r="E69" s="117" t="s">
        <v>109</v>
      </c>
      <c r="F69" s="117" t="s">
        <v>110</v>
      </c>
      <c r="G69" s="117" t="s">
        <v>30</v>
      </c>
      <c r="H69" s="117" t="s">
        <v>31</v>
      </c>
      <c r="I69" s="117" t="s">
        <v>111</v>
      </c>
      <c r="J69" s="117"/>
      <c r="K69" s="118">
        <v>0.1</v>
      </c>
      <c r="L69" s="119">
        <v>6</v>
      </c>
      <c r="N69" s="121" t="s">
        <v>190</v>
      </c>
      <c r="O69" s="122">
        <f t="array" ref="O69">INDEX($G:$G,MIN(IF(Calc_sous_système&lt;&gt;"",IF(COUNTIF(O$7:O68,Calc_sous_système)=0,ROW(Calc_sous_système),ROWS(Calc_sous_système)+ROW(Calc_sous_système)))))</f>
        <v>0</v>
      </c>
      <c r="P69" s="123">
        <f t="shared" ref="P69" si="294">IF(O69&lt;&gt;"",SUMIF(Calc_sous_système,O69,Nheures),0)</f>
        <v>0</v>
      </c>
      <c r="Q69" s="121" t="s">
        <v>190</v>
      </c>
      <c r="R69" s="122">
        <f t="array" ref="R69">INDEX($I:$I,MIN(IF(Livrables&lt;&gt;"",IF(COUNTIF(R$7:R68,Livrables)=0,ROW(Livrables),ROWS(Livrables)+ROW(Livrables)))))</f>
        <v>0</v>
      </c>
      <c r="S69" s="124">
        <f t="shared" ref="S69" si="295">IF(R69&lt;&gt;"",SUMIF(Livrables,R69,Nheures),0)</f>
        <v>0</v>
      </c>
      <c r="T69" s="131"/>
      <c r="U69" s="121" t="s">
        <v>196</v>
      </c>
      <c r="V69" s="122">
        <f t="array" ref="V69">INDEX($D:$D,MIN(IF(N°Semaine&lt;&gt;"",IF(COUNTIF(V$7:V68,N°Semaine)=0,ROW(N°Semaine),ROWS(N°Semaine)+ROW(N°Semaine)))))</f>
        <v>0</v>
      </c>
      <c r="W69" s="124">
        <f t="shared" ref="W69" si="296">IF(V69&lt;&gt;"",SUMIF(N°Semaine,V69,Nheures),0)</f>
        <v>0</v>
      </c>
      <c r="X69" s="131"/>
      <c r="Y69" s="121" t="s">
        <v>190</v>
      </c>
      <c r="Z69" s="122">
        <f t="array" ref="Z69">INDEX($I:$I,MIN(IF(Livrables&lt;&gt;"",IF(COUNTIF(Z$7:Z68,Livrables)=0,ROW(Livrables),ROWS(Livrables)+ROW(Livrables)))))</f>
        <v>0</v>
      </c>
      <c r="AA69" s="125">
        <f t="shared" ref="AA69" si="297">IF(Z69&lt;&gt;"",_xlfn.MAXIFS(Calc_avancement,Livrables,Z69))</f>
        <v>0</v>
      </c>
      <c r="AB69" s="131"/>
      <c r="AC69" s="121" t="s">
        <v>190</v>
      </c>
      <c r="AD69" s="122">
        <f t="array" ref="AD69">INDEX($G:$G,MIN(IF(Calc_sous_système&lt;&gt;"",IF(COUNTIF(AD$7:AD68,Calc_sous_système)=0,ROW(Calc_sous_système),ROWS(Calc_sous_système)+ROW(Calc_sous_système)))))</f>
        <v>0</v>
      </c>
      <c r="AE69" s="125">
        <f t="shared" ref="AE69" si="298">IF(AD69&lt;&gt;"",_xlfn.MAXIFS(Calc_avancement,Livrables,AD69))</f>
        <v>0</v>
      </c>
      <c r="AF69" s="126"/>
    </row>
    <row r="70" spans="2:32" ht="15" customHeight="1">
      <c r="B70" s="127" t="s">
        <v>187</v>
      </c>
      <c r="C70" s="117" t="s">
        <v>108</v>
      </c>
      <c r="D70" s="117" t="s">
        <v>89</v>
      </c>
      <c r="E70" s="117" t="s">
        <v>109</v>
      </c>
      <c r="F70" s="117" t="s">
        <v>133</v>
      </c>
      <c r="G70" s="117" t="s">
        <v>36</v>
      </c>
      <c r="H70" s="117" t="s">
        <v>22</v>
      </c>
      <c r="I70" s="117" t="s">
        <v>111</v>
      </c>
      <c r="J70" s="117"/>
      <c r="K70" s="118">
        <v>0.81</v>
      </c>
      <c r="L70" s="119">
        <v>7</v>
      </c>
      <c r="N70" s="121" t="s">
        <v>192</v>
      </c>
      <c r="O70" s="122">
        <f t="array" ref="O70">INDEX($G:$G,MIN(IF(Calc_sous_système&lt;&gt;"",IF(COUNTIF(O$7:O69,Calc_sous_système)=0,ROW(Calc_sous_système),ROWS(Calc_sous_système)+ROW(Calc_sous_système)))))</f>
        <v>0</v>
      </c>
      <c r="P70" s="123">
        <f t="shared" ref="P70" si="299">IF(O70&lt;&gt;"",SUMIF(Calc_sous_système,O70,Nheures),0)</f>
        <v>0</v>
      </c>
      <c r="Q70" s="121" t="s">
        <v>192</v>
      </c>
      <c r="R70" s="122">
        <f t="array" ref="R70">INDEX($I:$I,MIN(IF(Livrables&lt;&gt;"",IF(COUNTIF(R$7:R69,Livrables)=0,ROW(Livrables),ROWS(Livrables)+ROW(Livrables)))))</f>
        <v>0</v>
      </c>
      <c r="S70" s="124">
        <f t="shared" ref="S70" si="300">IF(R70&lt;&gt;"",SUMIF(Livrables,R70,Nheures),0)</f>
        <v>0</v>
      </c>
      <c r="T70" s="131"/>
      <c r="U70" s="121" t="s">
        <v>197</v>
      </c>
      <c r="V70" s="122">
        <f t="array" ref="V70">INDEX($D:$D,MIN(IF(N°Semaine&lt;&gt;"",IF(COUNTIF(V$7:V69,N°Semaine)=0,ROW(N°Semaine),ROWS(N°Semaine)+ROW(N°Semaine)))))</f>
        <v>0</v>
      </c>
      <c r="W70" s="124">
        <f t="shared" ref="W70" si="301">IF(V70&lt;&gt;"",SUMIF(N°Semaine,V70,Nheures),0)</f>
        <v>0</v>
      </c>
      <c r="X70" s="131"/>
      <c r="Y70" s="121" t="s">
        <v>192</v>
      </c>
      <c r="Z70" s="122">
        <f t="array" ref="Z70">INDEX($I:$I,MIN(IF(Livrables&lt;&gt;"",IF(COUNTIF(Z$7:Z69,Livrables)=0,ROW(Livrables),ROWS(Livrables)+ROW(Livrables)))))</f>
        <v>0</v>
      </c>
      <c r="AA70" s="125">
        <f t="shared" ref="AA70" si="302">IF(Z70&lt;&gt;"",_xlfn.MAXIFS(Calc_avancement,Livrables,Z70))</f>
        <v>0</v>
      </c>
      <c r="AB70" s="131"/>
      <c r="AC70" s="121" t="s">
        <v>192</v>
      </c>
      <c r="AD70" s="122">
        <f t="array" ref="AD70">INDEX($G:$G,MIN(IF(Calc_sous_système&lt;&gt;"",IF(COUNTIF(AD$7:AD69,Calc_sous_système)=0,ROW(Calc_sous_système),ROWS(Calc_sous_système)+ROW(Calc_sous_système)))))</f>
        <v>0</v>
      </c>
      <c r="AE70" s="125">
        <f t="shared" ref="AE70" si="303">IF(AD70&lt;&gt;"",_xlfn.MAXIFS(Calc_avancement,Livrables,AD70))</f>
        <v>0</v>
      </c>
      <c r="AF70" s="126"/>
    </row>
    <row r="71" spans="2:32" ht="15" customHeight="1">
      <c r="B71" s="127" t="s">
        <v>188</v>
      </c>
      <c r="C71" s="116" t="s">
        <v>108</v>
      </c>
      <c r="D71" s="117" t="s">
        <v>84</v>
      </c>
      <c r="E71" s="116" t="s">
        <v>109</v>
      </c>
      <c r="F71" s="117" t="s">
        <v>110</v>
      </c>
      <c r="G71" s="117" t="s">
        <v>36</v>
      </c>
      <c r="H71" s="117" t="s">
        <v>22</v>
      </c>
      <c r="I71" s="117" t="s">
        <v>116</v>
      </c>
      <c r="J71" s="117" t="s">
        <v>112</v>
      </c>
      <c r="K71" s="118">
        <v>0.83</v>
      </c>
      <c r="L71" s="119">
        <v>1</v>
      </c>
      <c r="N71" s="121" t="s">
        <v>193</v>
      </c>
      <c r="O71" s="122">
        <f t="array" ref="O71">INDEX($G:$G,MIN(IF(Calc_sous_système&lt;&gt;"",IF(COUNTIF(O$7:O70,Calc_sous_système)=0,ROW(Calc_sous_système),ROWS(Calc_sous_système)+ROW(Calc_sous_système)))))</f>
        <v>0</v>
      </c>
      <c r="P71" s="123">
        <f t="shared" ref="P71" si="304">IF(O71&lt;&gt;"",SUMIF(Calc_sous_système,O71,Nheures),0)</f>
        <v>0</v>
      </c>
      <c r="Q71" s="121" t="s">
        <v>193</v>
      </c>
      <c r="R71" s="122">
        <f t="array" ref="R71">INDEX($I:$I,MIN(IF(Livrables&lt;&gt;"",IF(COUNTIF(R$7:R70,Livrables)=0,ROW(Livrables),ROWS(Livrables)+ROW(Livrables)))))</f>
        <v>0</v>
      </c>
      <c r="S71" s="124">
        <f t="shared" ref="S71" si="305">IF(R71&lt;&gt;"",SUMIF(Livrables,R71,Nheures),0)</f>
        <v>0</v>
      </c>
      <c r="T71" s="131"/>
      <c r="U71" s="121" t="s">
        <v>198</v>
      </c>
      <c r="V71" s="122">
        <f t="array" ref="V71">INDEX($D:$D,MIN(IF(N°Semaine&lt;&gt;"",IF(COUNTIF(V$7:V70,N°Semaine)=0,ROW(N°Semaine),ROWS(N°Semaine)+ROW(N°Semaine)))))</f>
        <v>0</v>
      </c>
      <c r="W71" s="124">
        <f t="shared" ref="W71" si="306">IF(V71&lt;&gt;"",SUMIF(N°Semaine,V71,Nheures),0)</f>
        <v>0</v>
      </c>
      <c r="X71" s="131"/>
      <c r="Y71" s="121" t="s">
        <v>193</v>
      </c>
      <c r="Z71" s="122">
        <f t="array" ref="Z71">INDEX($I:$I,MIN(IF(Livrables&lt;&gt;"",IF(COUNTIF(Z$7:Z70,Livrables)=0,ROW(Livrables),ROWS(Livrables)+ROW(Livrables)))))</f>
        <v>0</v>
      </c>
      <c r="AA71" s="125">
        <f t="shared" ref="AA71" si="307">IF(Z71&lt;&gt;"",_xlfn.MAXIFS(Calc_avancement,Livrables,Z71))</f>
        <v>0</v>
      </c>
      <c r="AB71" s="131"/>
      <c r="AC71" s="121" t="s">
        <v>193</v>
      </c>
      <c r="AD71" s="122">
        <f t="array" ref="AD71">INDEX($G:$G,MIN(IF(Calc_sous_système&lt;&gt;"",IF(COUNTIF(AD$7:AD70,Calc_sous_système)=0,ROW(Calc_sous_système),ROWS(Calc_sous_système)+ROW(Calc_sous_système)))))</f>
        <v>0</v>
      </c>
      <c r="AE71" s="125">
        <f t="shared" ref="AE71" si="308">IF(AD71&lt;&gt;"",_xlfn.MAXIFS(Calc_avancement,Livrables,AD71))</f>
        <v>0</v>
      </c>
      <c r="AF71" s="126"/>
    </row>
    <row r="72" spans="2:32" ht="15" customHeight="1">
      <c r="B72" s="127" t="s">
        <v>189</v>
      </c>
      <c r="C72" s="117" t="s">
        <v>108</v>
      </c>
      <c r="D72" s="117" t="s">
        <v>85</v>
      </c>
      <c r="E72" s="117" t="s">
        <v>109</v>
      </c>
      <c r="F72" s="117" t="s">
        <v>115</v>
      </c>
      <c r="G72" s="117" t="s">
        <v>191</v>
      </c>
      <c r="H72" s="117" t="s">
        <v>25</v>
      </c>
      <c r="I72" s="117" t="s">
        <v>121</v>
      </c>
      <c r="J72" s="117" t="s">
        <v>117</v>
      </c>
      <c r="K72" s="118">
        <v>0.15</v>
      </c>
      <c r="L72" s="119">
        <v>2</v>
      </c>
      <c r="N72" s="121" t="s">
        <v>194</v>
      </c>
      <c r="O72" s="122">
        <f t="array" ref="O72">INDEX($G:$G,MIN(IF(Calc_sous_système&lt;&gt;"",IF(COUNTIF(O$7:O71,Calc_sous_système)=0,ROW(Calc_sous_système),ROWS(Calc_sous_système)+ROW(Calc_sous_système)))))</f>
        <v>0</v>
      </c>
      <c r="P72" s="123">
        <f t="shared" ref="P72" si="309">IF(O72&lt;&gt;"",SUMIF(Calc_sous_système,O72,Nheures),0)</f>
        <v>0</v>
      </c>
      <c r="Q72" s="121" t="s">
        <v>194</v>
      </c>
      <c r="R72" s="122">
        <f t="array" ref="R72">INDEX($I:$I,MIN(IF(Livrables&lt;&gt;"",IF(COUNTIF(R$7:R71,Livrables)=0,ROW(Livrables),ROWS(Livrables)+ROW(Livrables)))))</f>
        <v>0</v>
      </c>
      <c r="S72" s="124">
        <f t="shared" ref="S72" si="310">IF(R72&lt;&gt;"",SUMIF(Livrables,R72,Nheures),0)</f>
        <v>0</v>
      </c>
      <c r="T72" s="131"/>
      <c r="U72" s="121" t="s">
        <v>199</v>
      </c>
      <c r="V72" s="122">
        <f t="array" ref="V72">INDEX($D:$D,MIN(IF(N°Semaine&lt;&gt;"",IF(COUNTIF(V$7:V71,N°Semaine)=0,ROW(N°Semaine),ROWS(N°Semaine)+ROW(N°Semaine)))))</f>
        <v>0</v>
      </c>
      <c r="W72" s="124">
        <f t="shared" ref="W72" si="311">IF(V72&lt;&gt;"",SUMIF(N°Semaine,V72,Nheures),0)</f>
        <v>0</v>
      </c>
      <c r="X72" s="131"/>
      <c r="Y72" s="121" t="s">
        <v>194</v>
      </c>
      <c r="Z72" s="122">
        <f t="array" ref="Z72">INDEX($I:$I,MIN(IF(Livrables&lt;&gt;"",IF(COUNTIF(Z$7:Z71,Livrables)=0,ROW(Livrables),ROWS(Livrables)+ROW(Livrables)))))</f>
        <v>0</v>
      </c>
      <c r="AA72" s="125">
        <f t="shared" ref="AA72" si="312">IF(Z72&lt;&gt;"",_xlfn.MAXIFS(Calc_avancement,Livrables,Z72))</f>
        <v>0</v>
      </c>
      <c r="AB72" s="131"/>
      <c r="AC72" s="121" t="s">
        <v>194</v>
      </c>
      <c r="AD72" s="122">
        <f t="array" ref="AD72">INDEX($G:$G,MIN(IF(Calc_sous_système&lt;&gt;"",IF(COUNTIF(AD$7:AD71,Calc_sous_système)=0,ROW(Calc_sous_système),ROWS(Calc_sous_système)+ROW(Calc_sous_système)))))</f>
        <v>0</v>
      </c>
      <c r="AE72" s="125">
        <f t="shared" ref="AE72" si="313">IF(AD72&lt;&gt;"",_xlfn.MAXIFS(Calc_avancement,Livrables,AD72))</f>
        <v>0</v>
      </c>
      <c r="AF72" s="126"/>
    </row>
    <row r="73" spans="2:32" ht="15" customHeight="1">
      <c r="B73" s="127" t="s">
        <v>190</v>
      </c>
      <c r="C73" s="117" t="s">
        <v>108</v>
      </c>
      <c r="D73" s="117" t="s">
        <v>85</v>
      </c>
      <c r="E73" s="117" t="s">
        <v>120</v>
      </c>
      <c r="F73" s="117" t="s">
        <v>115</v>
      </c>
      <c r="G73" s="117" t="s">
        <v>27</v>
      </c>
      <c r="H73" s="117" t="s">
        <v>28</v>
      </c>
      <c r="I73" s="117" t="s">
        <v>126</v>
      </c>
      <c r="J73" s="117" t="s">
        <v>122</v>
      </c>
      <c r="K73" s="118">
        <v>0.05</v>
      </c>
      <c r="L73" s="119">
        <v>3</v>
      </c>
      <c r="N73" s="121" t="s">
        <v>195</v>
      </c>
      <c r="O73" s="122">
        <f t="array" ref="O73">INDEX($G:$G,MIN(IF(Calc_sous_système&lt;&gt;"",IF(COUNTIF(O$7:O72,Calc_sous_système)=0,ROW(Calc_sous_système),ROWS(Calc_sous_système)+ROW(Calc_sous_système)))))</f>
        <v>0</v>
      </c>
      <c r="P73" s="123">
        <f t="shared" ref="P73" si="314">IF(O73&lt;&gt;"",SUMIF(Calc_sous_système,O73,Nheures),0)</f>
        <v>0</v>
      </c>
      <c r="Q73" s="121" t="s">
        <v>195</v>
      </c>
      <c r="R73" s="122">
        <f t="array" ref="R73">INDEX($I:$I,MIN(IF(Livrables&lt;&gt;"",IF(COUNTIF(R$7:R72,Livrables)=0,ROW(Livrables),ROWS(Livrables)+ROW(Livrables)))))</f>
        <v>0</v>
      </c>
      <c r="S73" s="124">
        <f t="shared" ref="S73" si="315">IF(R73&lt;&gt;"",SUMIF(Livrables,R73,Nheures),0)</f>
        <v>0</v>
      </c>
      <c r="T73" s="131"/>
      <c r="U73" s="121" t="s">
        <v>200</v>
      </c>
      <c r="V73" s="122">
        <f t="array" ref="V73">INDEX($D:$D,MIN(IF(N°Semaine&lt;&gt;"",IF(COUNTIF(V$7:V72,N°Semaine)=0,ROW(N°Semaine),ROWS(N°Semaine)+ROW(N°Semaine)))))</f>
        <v>0</v>
      </c>
      <c r="W73" s="124">
        <f t="shared" ref="W73" si="316">IF(V73&lt;&gt;"",SUMIF(N°Semaine,V73,Nheures),0)</f>
        <v>0</v>
      </c>
      <c r="X73" s="131"/>
      <c r="Y73" s="121" t="s">
        <v>195</v>
      </c>
      <c r="Z73" s="122">
        <f t="array" ref="Z73">INDEX($I:$I,MIN(IF(Livrables&lt;&gt;"",IF(COUNTIF(Z$7:Z72,Livrables)=0,ROW(Livrables),ROWS(Livrables)+ROW(Livrables)))))</f>
        <v>0</v>
      </c>
      <c r="AA73" s="125">
        <f t="shared" ref="AA73" si="317">IF(Z73&lt;&gt;"",_xlfn.MAXIFS(Calc_avancement,Livrables,Z73))</f>
        <v>0</v>
      </c>
      <c r="AB73" s="131"/>
      <c r="AC73" s="121" t="s">
        <v>195</v>
      </c>
      <c r="AD73" s="122">
        <f t="array" ref="AD73">INDEX($G:$G,MIN(IF(Calc_sous_système&lt;&gt;"",IF(COUNTIF(AD$7:AD72,Calc_sous_système)=0,ROW(Calc_sous_système),ROWS(Calc_sous_système)+ROW(Calc_sous_système)))))</f>
        <v>0</v>
      </c>
      <c r="AE73" s="125">
        <f t="shared" ref="AE73" si="318">IF(AD73&lt;&gt;"",_xlfn.MAXIFS(Calc_avancement,Livrables,AD73))</f>
        <v>0</v>
      </c>
      <c r="AF73" s="126"/>
    </row>
    <row r="74" spans="2:32" ht="15" customHeight="1">
      <c r="B74" s="127" t="s">
        <v>192</v>
      </c>
      <c r="C74" s="117" t="s">
        <v>108</v>
      </c>
      <c r="D74" s="117" t="s">
        <v>86</v>
      </c>
      <c r="E74" s="117" t="s">
        <v>109</v>
      </c>
      <c r="F74" s="117" t="s">
        <v>125</v>
      </c>
      <c r="G74" s="117" t="s">
        <v>30</v>
      </c>
      <c r="H74" s="117" t="s">
        <v>31</v>
      </c>
      <c r="I74" s="117" t="s">
        <v>130</v>
      </c>
      <c r="J74" s="117"/>
      <c r="K74" s="118">
        <v>0.09</v>
      </c>
      <c r="L74" s="119">
        <v>4</v>
      </c>
      <c r="N74" s="121" t="s">
        <v>196</v>
      </c>
      <c r="O74" s="122">
        <f t="array" ref="O74">INDEX($G:$G,MIN(IF(Calc_sous_système&lt;&gt;"",IF(COUNTIF(O$7:O73,Calc_sous_système)=0,ROW(Calc_sous_système),ROWS(Calc_sous_système)+ROW(Calc_sous_système)))))</f>
        <v>0</v>
      </c>
      <c r="P74" s="123">
        <f t="shared" ref="P74" si="319">IF(O74&lt;&gt;"",SUMIF(Calc_sous_système,O74,Nheures),0)</f>
        <v>0</v>
      </c>
      <c r="Q74" s="121" t="s">
        <v>196</v>
      </c>
      <c r="R74" s="122">
        <f t="array" ref="R74">INDEX($I:$I,MIN(IF(Livrables&lt;&gt;"",IF(COUNTIF(R$7:R73,Livrables)=0,ROW(Livrables),ROWS(Livrables)+ROW(Livrables)))))</f>
        <v>0</v>
      </c>
      <c r="S74" s="124">
        <f t="shared" ref="S74" si="320">IF(R74&lt;&gt;"",SUMIF(Livrables,R74,Nheures),0)</f>
        <v>0</v>
      </c>
      <c r="T74" s="131"/>
      <c r="U74" s="121" t="s">
        <v>201</v>
      </c>
      <c r="V74" s="122">
        <f t="array" ref="V74">INDEX($D:$D,MIN(IF(N°Semaine&lt;&gt;"",IF(COUNTIF(V$7:V73,N°Semaine)=0,ROW(N°Semaine),ROWS(N°Semaine)+ROW(N°Semaine)))))</f>
        <v>0</v>
      </c>
      <c r="W74" s="124">
        <f t="shared" ref="W74" si="321">IF(V74&lt;&gt;"",SUMIF(N°Semaine,V74,Nheures),0)</f>
        <v>0</v>
      </c>
      <c r="X74" s="131"/>
      <c r="Y74" s="121" t="s">
        <v>196</v>
      </c>
      <c r="Z74" s="122">
        <f t="array" ref="Z74">INDEX($I:$I,MIN(IF(Livrables&lt;&gt;"",IF(COUNTIF(Z$7:Z73,Livrables)=0,ROW(Livrables),ROWS(Livrables)+ROW(Livrables)))))</f>
        <v>0</v>
      </c>
      <c r="AA74" s="125">
        <f t="shared" ref="AA74" si="322">IF(Z74&lt;&gt;"",_xlfn.MAXIFS(Calc_avancement,Livrables,Z74))</f>
        <v>0</v>
      </c>
      <c r="AB74" s="131"/>
      <c r="AC74" s="121" t="s">
        <v>196</v>
      </c>
      <c r="AD74" s="122">
        <f t="array" ref="AD74">INDEX($G:$G,MIN(IF(Calc_sous_système&lt;&gt;"",IF(COUNTIF(AD$7:AD73,Calc_sous_système)=0,ROW(Calc_sous_système),ROWS(Calc_sous_système)+ROW(Calc_sous_système)))))</f>
        <v>0</v>
      </c>
      <c r="AE74" s="125">
        <f t="shared" ref="AE74" si="323">IF(AD74&lt;&gt;"",_xlfn.MAXIFS(Calc_avancement,Livrables,AD74))</f>
        <v>0</v>
      </c>
      <c r="AF74" s="126"/>
    </row>
    <row r="75" spans="2:32" ht="15" customHeight="1">
      <c r="B75" s="127" t="s">
        <v>193</v>
      </c>
      <c r="C75" s="117" t="s">
        <v>108</v>
      </c>
      <c r="D75" s="117" t="s">
        <v>87</v>
      </c>
      <c r="E75" s="117" t="s">
        <v>120</v>
      </c>
      <c r="F75" s="117" t="s">
        <v>115</v>
      </c>
      <c r="G75" s="117" t="s">
        <v>27</v>
      </c>
      <c r="H75" s="117" t="s">
        <v>33</v>
      </c>
      <c r="I75" s="117" t="s">
        <v>126</v>
      </c>
      <c r="J75" s="117"/>
      <c r="K75" s="118">
        <v>9.5000000000000001E-2</v>
      </c>
      <c r="L75" s="119">
        <v>5</v>
      </c>
      <c r="N75" s="121" t="s">
        <v>197</v>
      </c>
      <c r="O75" s="122">
        <f t="array" ref="O75">INDEX($G:$G,MIN(IF(Calc_sous_système&lt;&gt;"",IF(COUNTIF(O$7:O74,Calc_sous_système)=0,ROW(Calc_sous_système),ROWS(Calc_sous_système)+ROW(Calc_sous_système)))))</f>
        <v>0</v>
      </c>
      <c r="P75" s="123">
        <f t="shared" ref="P75" si="324">IF(O75&lt;&gt;"",SUMIF(Calc_sous_système,O75,Nheures),0)</f>
        <v>0</v>
      </c>
      <c r="Q75" s="121" t="s">
        <v>197</v>
      </c>
      <c r="R75" s="122">
        <f t="array" ref="R75">INDEX($I:$I,MIN(IF(Livrables&lt;&gt;"",IF(COUNTIF(R$7:R74,Livrables)=0,ROW(Livrables),ROWS(Livrables)+ROW(Livrables)))))</f>
        <v>0</v>
      </c>
      <c r="S75" s="124">
        <f t="shared" ref="S75" si="325">IF(R75&lt;&gt;"",SUMIF(Livrables,R75,Nheures),0)</f>
        <v>0</v>
      </c>
      <c r="T75" s="131"/>
      <c r="U75" s="121" t="s">
        <v>202</v>
      </c>
      <c r="V75" s="122">
        <f t="array" ref="V75">INDEX($D:$D,MIN(IF(N°Semaine&lt;&gt;"",IF(COUNTIF(V$7:V74,N°Semaine)=0,ROW(N°Semaine),ROWS(N°Semaine)+ROW(N°Semaine)))))</f>
        <v>0</v>
      </c>
      <c r="W75" s="124">
        <f t="shared" ref="W75" si="326">IF(V75&lt;&gt;"",SUMIF(N°Semaine,V75,Nheures),0)</f>
        <v>0</v>
      </c>
      <c r="X75" s="131"/>
      <c r="Y75" s="121" t="s">
        <v>197</v>
      </c>
      <c r="Z75" s="122">
        <f t="array" ref="Z75">INDEX($I:$I,MIN(IF(Livrables&lt;&gt;"",IF(COUNTIF(Z$7:Z74,Livrables)=0,ROW(Livrables),ROWS(Livrables)+ROW(Livrables)))))</f>
        <v>0</v>
      </c>
      <c r="AA75" s="125">
        <f t="shared" ref="AA75" si="327">IF(Z75&lt;&gt;"",_xlfn.MAXIFS(Calc_avancement,Livrables,Z75))</f>
        <v>0</v>
      </c>
      <c r="AB75" s="131"/>
      <c r="AC75" s="121" t="s">
        <v>197</v>
      </c>
      <c r="AD75" s="122">
        <f t="array" ref="AD75">INDEX($G:$G,MIN(IF(Calc_sous_système&lt;&gt;"",IF(COUNTIF(AD$7:AD74,Calc_sous_système)=0,ROW(Calc_sous_système),ROWS(Calc_sous_système)+ROW(Calc_sous_système)))))</f>
        <v>0</v>
      </c>
      <c r="AE75" s="125">
        <f t="shared" ref="AE75" si="328">IF(AD75&lt;&gt;"",_xlfn.MAXIFS(Calc_avancement,Livrables,AD75))</f>
        <v>0</v>
      </c>
      <c r="AF75" s="126"/>
    </row>
    <row r="76" spans="2:32" ht="15" customHeight="1">
      <c r="B76" s="127" t="s">
        <v>194</v>
      </c>
      <c r="C76" s="117" t="s">
        <v>108</v>
      </c>
      <c r="D76" s="117" t="s">
        <v>88</v>
      </c>
      <c r="E76" s="117" t="s">
        <v>109</v>
      </c>
      <c r="F76" s="117" t="s">
        <v>110</v>
      </c>
      <c r="G76" s="117" t="s">
        <v>30</v>
      </c>
      <c r="H76" s="117" t="s">
        <v>31</v>
      </c>
      <c r="I76" s="117" t="s">
        <v>111</v>
      </c>
      <c r="J76" s="117"/>
      <c r="K76" s="118">
        <v>0.1</v>
      </c>
      <c r="L76" s="119">
        <v>6</v>
      </c>
      <c r="N76" s="121" t="s">
        <v>198</v>
      </c>
      <c r="O76" s="122">
        <f t="array" ref="O76">INDEX($G:$G,MIN(IF(Calc_sous_système&lt;&gt;"",IF(COUNTIF(O$7:O75,Calc_sous_système)=0,ROW(Calc_sous_système),ROWS(Calc_sous_système)+ROW(Calc_sous_système)))))</f>
        <v>0</v>
      </c>
      <c r="P76" s="123">
        <f t="shared" ref="P76" si="329">IF(O76&lt;&gt;"",SUMIF(Calc_sous_système,O76,Nheures),0)</f>
        <v>0</v>
      </c>
      <c r="Q76" s="121" t="s">
        <v>198</v>
      </c>
      <c r="R76" s="122">
        <f t="array" ref="R76">INDEX($I:$I,MIN(IF(Livrables&lt;&gt;"",IF(COUNTIF(R$7:R75,Livrables)=0,ROW(Livrables),ROWS(Livrables)+ROW(Livrables)))))</f>
        <v>0</v>
      </c>
      <c r="S76" s="124">
        <f t="shared" ref="S76" si="330">IF(R76&lt;&gt;"",SUMIF(Livrables,R76,Nheures),0)</f>
        <v>0</v>
      </c>
      <c r="T76" s="131"/>
      <c r="U76" s="121" t="s">
        <v>203</v>
      </c>
      <c r="V76" s="122">
        <f t="array" ref="V76">INDEX($D:$D,MIN(IF(N°Semaine&lt;&gt;"",IF(COUNTIF(V$7:V75,N°Semaine)=0,ROW(N°Semaine),ROWS(N°Semaine)+ROW(N°Semaine)))))</f>
        <v>0</v>
      </c>
      <c r="W76" s="124">
        <f t="shared" ref="W76" si="331">IF(V76&lt;&gt;"",SUMIF(N°Semaine,V76,Nheures),0)</f>
        <v>0</v>
      </c>
      <c r="X76" s="131"/>
      <c r="Y76" s="121" t="s">
        <v>198</v>
      </c>
      <c r="Z76" s="122">
        <f t="array" ref="Z76">INDEX($I:$I,MIN(IF(Livrables&lt;&gt;"",IF(COUNTIF(Z$7:Z75,Livrables)=0,ROW(Livrables),ROWS(Livrables)+ROW(Livrables)))))</f>
        <v>0</v>
      </c>
      <c r="AA76" s="125">
        <f t="shared" ref="AA76" si="332">IF(Z76&lt;&gt;"",_xlfn.MAXIFS(Calc_avancement,Livrables,Z76))</f>
        <v>0</v>
      </c>
      <c r="AB76" s="131"/>
      <c r="AC76" s="121" t="s">
        <v>198</v>
      </c>
      <c r="AD76" s="122">
        <f t="array" ref="AD76">INDEX($G:$G,MIN(IF(Calc_sous_système&lt;&gt;"",IF(COUNTIF(AD$7:AD75,Calc_sous_système)=0,ROW(Calc_sous_système),ROWS(Calc_sous_système)+ROW(Calc_sous_système)))))</f>
        <v>0</v>
      </c>
      <c r="AE76" s="125">
        <f t="shared" ref="AE76" si="333">IF(AD76&lt;&gt;"",_xlfn.MAXIFS(Calc_avancement,Livrables,AD76))</f>
        <v>0</v>
      </c>
      <c r="AF76" s="126"/>
    </row>
    <row r="77" spans="2:32" ht="15" customHeight="1">
      <c r="B77" s="127" t="s">
        <v>195</v>
      </c>
      <c r="C77" s="117" t="s">
        <v>108</v>
      </c>
      <c r="D77" s="117" t="s">
        <v>89</v>
      </c>
      <c r="E77" s="117" t="s">
        <v>109</v>
      </c>
      <c r="F77" s="117" t="s">
        <v>133</v>
      </c>
      <c r="G77" s="117" t="s">
        <v>36</v>
      </c>
      <c r="H77" s="117" t="s">
        <v>22</v>
      </c>
      <c r="I77" s="117" t="s">
        <v>111</v>
      </c>
      <c r="J77" s="117"/>
      <c r="K77" s="118">
        <v>0.88</v>
      </c>
      <c r="L77" s="119">
        <v>7</v>
      </c>
      <c r="N77" s="121" t="s">
        <v>199</v>
      </c>
      <c r="O77" s="122">
        <f t="array" ref="O77">INDEX($G:$G,MIN(IF(Calc_sous_système&lt;&gt;"",IF(COUNTIF(O$7:O76,Calc_sous_système)=0,ROW(Calc_sous_système),ROWS(Calc_sous_système)+ROW(Calc_sous_système)))))</f>
        <v>0</v>
      </c>
      <c r="P77" s="123">
        <f t="shared" ref="P77" si="334">IF(O77&lt;&gt;"",SUMIF(Calc_sous_système,O77,Nheures),0)</f>
        <v>0</v>
      </c>
      <c r="Q77" s="121" t="s">
        <v>199</v>
      </c>
      <c r="R77" s="122">
        <f t="array" ref="R77">INDEX($I:$I,MIN(IF(Livrables&lt;&gt;"",IF(COUNTIF(R$7:R76,Livrables)=0,ROW(Livrables),ROWS(Livrables)+ROW(Livrables)))))</f>
        <v>0</v>
      </c>
      <c r="S77" s="124">
        <f t="shared" ref="S77" si="335">IF(R77&lt;&gt;"",SUMIF(Livrables,R77,Nheures),0)</f>
        <v>0</v>
      </c>
      <c r="T77" s="131"/>
      <c r="U77" s="121" t="s">
        <v>204</v>
      </c>
      <c r="V77" s="122">
        <f t="array" ref="V77">INDEX($D:$D,MIN(IF(N°Semaine&lt;&gt;"",IF(COUNTIF(V$7:V76,N°Semaine)=0,ROW(N°Semaine),ROWS(N°Semaine)+ROW(N°Semaine)))))</f>
        <v>0</v>
      </c>
      <c r="W77" s="124">
        <f t="shared" ref="W77" si="336">IF(V77&lt;&gt;"",SUMIF(N°Semaine,V77,Nheures),0)</f>
        <v>0</v>
      </c>
      <c r="X77" s="131"/>
      <c r="Y77" s="121" t="s">
        <v>199</v>
      </c>
      <c r="Z77" s="122">
        <f t="array" ref="Z77">INDEX($I:$I,MIN(IF(Livrables&lt;&gt;"",IF(COUNTIF(Z$7:Z76,Livrables)=0,ROW(Livrables),ROWS(Livrables)+ROW(Livrables)))))</f>
        <v>0</v>
      </c>
      <c r="AA77" s="125">
        <f t="shared" ref="AA77" si="337">IF(Z77&lt;&gt;"",_xlfn.MAXIFS(Calc_avancement,Livrables,Z77))</f>
        <v>0</v>
      </c>
      <c r="AB77" s="131"/>
      <c r="AC77" s="121" t="s">
        <v>199</v>
      </c>
      <c r="AD77" s="122">
        <f t="array" ref="AD77">INDEX($G:$G,MIN(IF(Calc_sous_système&lt;&gt;"",IF(COUNTIF(AD$7:AD76,Calc_sous_système)=0,ROW(Calc_sous_système),ROWS(Calc_sous_système)+ROW(Calc_sous_système)))))</f>
        <v>0</v>
      </c>
      <c r="AE77" s="125">
        <f t="shared" ref="AE77" si="338">IF(AD77&lt;&gt;"",_xlfn.MAXIFS(Calc_avancement,Livrables,AD77))</f>
        <v>0</v>
      </c>
      <c r="AF77" s="126"/>
    </row>
    <row r="78" spans="2:32" ht="12.75" customHeight="1">
      <c r="O78" s="91"/>
      <c r="P78" s="91"/>
      <c r="R78" s="91"/>
      <c r="S78" s="91"/>
      <c r="V78" s="91"/>
      <c r="W78" s="91"/>
      <c r="Z78" s="91"/>
      <c r="AA78" s="91"/>
      <c r="AD78" s="91"/>
      <c r="AE78" s="91"/>
      <c r="AF78" s="91"/>
    </row>
    <row r="79" spans="2:32" ht="12.75" customHeight="1">
      <c r="O79" s="91"/>
      <c r="P79" s="91"/>
      <c r="R79" s="91"/>
      <c r="S79" s="91"/>
      <c r="V79" s="91"/>
      <c r="W79" s="91"/>
      <c r="Z79" s="91"/>
      <c r="AA79" s="91"/>
      <c r="AD79" s="91"/>
      <c r="AE79" s="91"/>
      <c r="AF79" s="91"/>
    </row>
    <row r="80" spans="2:32" ht="12.75" customHeight="1">
      <c r="O80" s="91"/>
      <c r="P80" s="91"/>
      <c r="R80" s="91"/>
      <c r="S80" s="91"/>
      <c r="V80" s="91"/>
      <c r="W80" s="91"/>
      <c r="Z80" s="91"/>
      <c r="AA80" s="91"/>
      <c r="AD80" s="91"/>
      <c r="AE80" s="91"/>
      <c r="AF80" s="91"/>
    </row>
    <row r="81" spans="3:32" ht="12.75" customHeight="1">
      <c r="O81" s="91"/>
      <c r="P81" s="91"/>
      <c r="R81" s="91"/>
      <c r="S81" s="91"/>
      <c r="V81" s="91"/>
      <c r="W81" s="91"/>
      <c r="Z81" s="91"/>
      <c r="AA81" s="91"/>
      <c r="AD81" s="91"/>
      <c r="AE81" s="91"/>
      <c r="AF81" s="91"/>
    </row>
    <row r="82" spans="3:32" ht="12.75" customHeight="1">
      <c r="O82" s="91"/>
      <c r="P82" s="91"/>
      <c r="R82" s="91"/>
      <c r="S82" s="91"/>
      <c r="V82" s="91"/>
      <c r="W82" s="91"/>
      <c r="Z82" s="91"/>
      <c r="AA82" s="91"/>
      <c r="AD82" s="91"/>
      <c r="AE82" s="91"/>
      <c r="AF82" s="91"/>
    </row>
    <row r="83" spans="3:32" ht="12.75" customHeight="1">
      <c r="O83" s="91"/>
      <c r="P83" s="91"/>
      <c r="R83" s="91"/>
      <c r="S83" s="91"/>
      <c r="V83" s="91"/>
      <c r="W83" s="91"/>
      <c r="Z83" s="91"/>
      <c r="AA83" s="91"/>
      <c r="AD83" s="91"/>
      <c r="AE83" s="91"/>
      <c r="AF83" s="91"/>
    </row>
    <row r="84" spans="3:32" ht="12.75" customHeight="1">
      <c r="O84" s="91"/>
      <c r="P84" s="91"/>
      <c r="R84" s="91"/>
      <c r="S84" s="91"/>
      <c r="V84" s="91"/>
      <c r="W84" s="91"/>
      <c r="Z84" s="91"/>
      <c r="AA84" s="91"/>
      <c r="AD84" s="91"/>
      <c r="AE84" s="91"/>
      <c r="AF84" s="91"/>
    </row>
    <row r="85" spans="3:32" ht="12.75" customHeight="1">
      <c r="O85" s="91"/>
      <c r="P85" s="91"/>
      <c r="R85" s="91"/>
      <c r="S85" s="91"/>
      <c r="V85" s="91"/>
      <c r="W85" s="91"/>
      <c r="Z85" s="91"/>
      <c r="AA85" s="91"/>
      <c r="AD85" s="91"/>
      <c r="AE85" s="91"/>
      <c r="AF85" s="91"/>
    </row>
    <row r="86" spans="3:32" ht="12.75" customHeight="1">
      <c r="O86" s="91"/>
      <c r="P86" s="91"/>
      <c r="R86" s="91"/>
      <c r="S86" s="91"/>
      <c r="V86" s="91"/>
      <c r="W86" s="91"/>
      <c r="Z86" s="91"/>
      <c r="AA86" s="91"/>
      <c r="AD86" s="91"/>
      <c r="AE86" s="91"/>
      <c r="AF86" s="91"/>
    </row>
    <row r="87" spans="3:32" ht="12.75" customHeight="1">
      <c r="O87" s="91"/>
      <c r="P87" s="91"/>
      <c r="R87" s="91"/>
      <c r="S87" s="91"/>
      <c r="V87" s="91"/>
      <c r="W87" s="91"/>
      <c r="Z87" s="91"/>
      <c r="AA87" s="91"/>
      <c r="AD87" s="91"/>
      <c r="AE87" s="91"/>
      <c r="AF87" s="91"/>
    </row>
    <row r="88" spans="3:32" ht="12.75" customHeight="1">
      <c r="O88" s="91"/>
      <c r="P88" s="91"/>
      <c r="R88" s="91"/>
      <c r="S88" s="91"/>
      <c r="V88" s="91"/>
      <c r="W88" s="91"/>
      <c r="Z88" s="91"/>
      <c r="AA88" s="91"/>
      <c r="AD88" s="91"/>
      <c r="AE88" s="91"/>
      <c r="AF88" s="91"/>
    </row>
    <row r="89" spans="3:32" ht="12.75" customHeight="1">
      <c r="O89" s="91"/>
      <c r="P89" s="91"/>
      <c r="R89" s="91"/>
      <c r="S89" s="91"/>
      <c r="V89" s="91"/>
      <c r="W89" s="91"/>
      <c r="Z89" s="91"/>
      <c r="AA89" s="91"/>
      <c r="AD89" s="91"/>
      <c r="AE89" s="91"/>
      <c r="AF89" s="91"/>
    </row>
    <row r="90" spans="3:32" ht="12.75" customHeight="1">
      <c r="C90" s="132"/>
      <c r="D90" s="132"/>
      <c r="E90" s="132"/>
      <c r="F90" s="132"/>
      <c r="O90" s="91"/>
      <c r="P90" s="91"/>
      <c r="R90" s="91"/>
      <c r="S90" s="91"/>
      <c r="V90" s="91"/>
      <c r="W90" s="91"/>
      <c r="Z90" s="91"/>
      <c r="AA90" s="91"/>
      <c r="AD90" s="91"/>
      <c r="AE90" s="91"/>
      <c r="AF90" s="91"/>
    </row>
    <row r="91" spans="3:32" ht="12.75" customHeight="1">
      <c r="C91" s="132"/>
      <c r="D91" s="132"/>
      <c r="E91" s="132"/>
      <c r="F91" s="132"/>
    </row>
    <row r="92" spans="3:32" ht="12.75" customHeight="1">
      <c r="C92" s="132"/>
      <c r="D92" s="132"/>
      <c r="E92" s="132"/>
      <c r="F92" s="132"/>
    </row>
    <row r="93" spans="3:32" ht="12.75" customHeight="1">
      <c r="C93" s="132"/>
      <c r="D93" s="132"/>
      <c r="E93" s="132"/>
      <c r="F93" s="132"/>
    </row>
    <row r="94" spans="3:32" ht="12.75" customHeight="1">
      <c r="C94" s="132"/>
      <c r="D94" s="132"/>
      <c r="E94" s="132"/>
      <c r="F94" s="132"/>
    </row>
    <row r="95" spans="3:32" ht="12.75" customHeight="1">
      <c r="C95" s="132"/>
      <c r="D95" s="132"/>
      <c r="E95" s="132"/>
      <c r="F95" s="132"/>
    </row>
    <row r="96" spans="3:32" ht="12.75" customHeight="1">
      <c r="C96" s="132"/>
      <c r="D96" s="132"/>
      <c r="E96" s="132"/>
      <c r="F96" s="132"/>
    </row>
    <row r="97" spans="3:13" ht="12.75" customHeight="1">
      <c r="C97" s="132"/>
      <c r="D97" s="132"/>
      <c r="E97" s="132"/>
      <c r="F97" s="132"/>
      <c r="G97" s="133"/>
      <c r="H97" s="133"/>
      <c r="I97" s="133"/>
      <c r="J97" s="133"/>
      <c r="K97" s="133"/>
    </row>
    <row r="98" spans="3:13" ht="12.75" customHeight="1">
      <c r="C98" s="132"/>
      <c r="D98" s="132"/>
      <c r="E98" s="132"/>
      <c r="F98" s="132"/>
      <c r="G98" s="133"/>
      <c r="H98" s="133"/>
      <c r="I98" s="133"/>
      <c r="J98" s="133"/>
      <c r="K98" s="133"/>
    </row>
    <row r="99" spans="3:13" ht="12.75" customHeight="1">
      <c r="C99" s="132"/>
      <c r="D99" s="132"/>
      <c r="E99" s="132"/>
      <c r="F99" s="132"/>
      <c r="G99" s="133"/>
      <c r="H99" s="133"/>
      <c r="I99" s="133"/>
      <c r="J99" s="133"/>
      <c r="K99" s="133"/>
    </row>
    <row r="100" spans="3:13" ht="12.75" customHeight="1">
      <c r="C100" s="132"/>
      <c r="D100" s="132"/>
      <c r="E100" s="132"/>
      <c r="F100" s="132"/>
      <c r="G100" s="132"/>
      <c r="H100" s="132"/>
      <c r="I100" s="134"/>
      <c r="J100" s="134"/>
      <c r="K100" s="134"/>
      <c r="L100" s="132"/>
      <c r="M100" s="135"/>
    </row>
    <row r="101" spans="3:13" ht="12.75" customHeight="1">
      <c r="C101" s="132"/>
      <c r="D101" s="132"/>
      <c r="E101" s="132"/>
      <c r="F101" s="132"/>
      <c r="G101" s="132"/>
      <c r="H101" s="132"/>
      <c r="I101" s="134"/>
      <c r="J101" s="134"/>
      <c r="K101" s="134"/>
      <c r="L101" s="132"/>
      <c r="M101" s="135"/>
    </row>
    <row r="102" spans="3:13" ht="12.75" customHeight="1">
      <c r="C102" s="132"/>
      <c r="D102" s="132"/>
      <c r="E102" s="132"/>
      <c r="F102" s="132"/>
      <c r="G102" s="132"/>
      <c r="H102" s="132"/>
      <c r="I102" s="134"/>
      <c r="J102" s="134"/>
      <c r="K102" s="134"/>
      <c r="L102" s="132"/>
      <c r="M102" s="135"/>
    </row>
    <row r="103" spans="3:13" ht="12.75" customHeight="1">
      <c r="C103" s="132"/>
      <c r="D103" s="132"/>
      <c r="E103" s="132"/>
      <c r="F103" s="132"/>
      <c r="G103" s="132"/>
      <c r="H103" s="132"/>
      <c r="I103" s="134"/>
      <c r="J103" s="134"/>
      <c r="K103" s="134"/>
      <c r="L103" s="132"/>
      <c r="M103" s="135"/>
    </row>
    <row r="104" spans="3:13" ht="12.75" customHeight="1">
      <c r="C104" s="132"/>
      <c r="D104" s="132"/>
      <c r="E104" s="132"/>
      <c r="F104" s="132"/>
      <c r="G104" s="132"/>
      <c r="H104" s="132"/>
      <c r="I104" s="134"/>
      <c r="J104" s="134"/>
      <c r="K104" s="134"/>
      <c r="L104" s="132"/>
      <c r="M104" s="135"/>
    </row>
    <row r="105" spans="3:13" ht="12.75" customHeight="1">
      <c r="C105" s="132"/>
      <c r="D105" s="132"/>
      <c r="E105" s="132"/>
      <c r="F105" s="132"/>
      <c r="G105" s="132"/>
      <c r="H105" s="132"/>
      <c r="I105" s="134"/>
      <c r="J105" s="134"/>
      <c r="K105" s="134"/>
      <c r="L105" s="132"/>
      <c r="M105" s="135"/>
    </row>
    <row r="106" spans="3:13" ht="12.75" customHeight="1">
      <c r="C106" s="132"/>
      <c r="D106" s="132"/>
      <c r="E106" s="132"/>
      <c r="F106" s="132"/>
      <c r="G106" s="132"/>
      <c r="H106" s="132"/>
      <c r="I106" s="134"/>
      <c r="J106" s="134"/>
      <c r="K106" s="134"/>
      <c r="L106" s="132"/>
      <c r="M106" s="135"/>
    </row>
    <row r="107" spans="3:13" ht="12.75" customHeight="1">
      <c r="C107" s="132"/>
      <c r="D107" s="132"/>
      <c r="E107" s="132"/>
      <c r="F107" s="132"/>
      <c r="G107" s="132"/>
      <c r="H107" s="132"/>
      <c r="I107" s="134"/>
      <c r="J107" s="134"/>
      <c r="K107" s="134"/>
      <c r="L107" s="132"/>
      <c r="M107" s="135"/>
    </row>
    <row r="108" spans="3:13" ht="12.75" customHeight="1">
      <c r="C108" s="132"/>
      <c r="D108" s="132"/>
      <c r="E108" s="132"/>
      <c r="F108" s="132"/>
      <c r="G108" s="132"/>
      <c r="H108" s="132"/>
      <c r="I108" s="134"/>
      <c r="J108" s="134"/>
      <c r="K108" s="134"/>
      <c r="L108" s="132"/>
      <c r="M108" s="135"/>
    </row>
    <row r="109" spans="3:13" ht="12.75" customHeight="1">
      <c r="C109" s="132"/>
      <c r="D109" s="132"/>
      <c r="E109" s="132"/>
      <c r="F109" s="132"/>
      <c r="G109" s="132"/>
      <c r="H109" s="132"/>
      <c r="I109" s="134"/>
      <c r="J109" s="134"/>
      <c r="K109" s="134"/>
      <c r="L109" s="132"/>
      <c r="M109" s="135"/>
    </row>
    <row r="110" spans="3:13" ht="12.75" customHeight="1">
      <c r="C110" s="132"/>
      <c r="D110" s="132"/>
      <c r="E110" s="132"/>
      <c r="F110" s="132"/>
      <c r="G110" s="132"/>
      <c r="H110" s="132"/>
      <c r="I110" s="134"/>
      <c r="J110" s="134"/>
      <c r="K110" s="134"/>
      <c r="L110" s="132"/>
      <c r="M110" s="135"/>
    </row>
    <row r="111" spans="3:13" ht="12.75" customHeight="1">
      <c r="C111" s="132"/>
      <c r="D111" s="132"/>
      <c r="E111" s="132"/>
      <c r="F111" s="132"/>
      <c r="G111" s="132"/>
      <c r="H111" s="132"/>
      <c r="I111" s="134"/>
      <c r="J111" s="134"/>
      <c r="K111" s="134"/>
      <c r="L111" s="132"/>
      <c r="M111" s="135"/>
    </row>
    <row r="112" spans="3:13" ht="12.75" customHeight="1">
      <c r="C112" s="132"/>
      <c r="D112" s="132"/>
      <c r="E112" s="132"/>
      <c r="F112" s="132"/>
      <c r="G112" s="132"/>
      <c r="H112" s="132"/>
      <c r="I112" s="134"/>
      <c r="J112" s="134"/>
      <c r="K112" s="134"/>
      <c r="L112" s="132"/>
      <c r="M112" s="135"/>
    </row>
    <row r="113" spans="3:13" ht="12.75" customHeight="1">
      <c r="C113" s="132"/>
      <c r="D113" s="132"/>
      <c r="E113" s="132"/>
      <c r="F113" s="132"/>
      <c r="G113" s="132"/>
      <c r="H113" s="132"/>
      <c r="I113" s="134"/>
      <c r="J113" s="134"/>
      <c r="K113" s="134"/>
      <c r="L113" s="132"/>
      <c r="M113" s="135"/>
    </row>
    <row r="114" spans="3:13" ht="12.75" customHeight="1">
      <c r="C114" s="132"/>
      <c r="D114" s="132"/>
      <c r="E114" s="132"/>
      <c r="F114" s="132"/>
      <c r="G114" s="132"/>
      <c r="H114" s="132"/>
      <c r="I114" s="134"/>
      <c r="J114" s="134"/>
      <c r="K114" s="134"/>
      <c r="L114" s="132"/>
      <c r="M114" s="135"/>
    </row>
    <row r="115" spans="3:13" ht="12.75" customHeight="1">
      <c r="C115" s="132"/>
      <c r="D115" s="132"/>
      <c r="E115" s="132"/>
      <c r="F115" s="132"/>
      <c r="G115" s="132"/>
      <c r="H115" s="132"/>
      <c r="I115" s="134"/>
      <c r="J115" s="134"/>
      <c r="K115" s="134"/>
      <c r="L115" s="132"/>
      <c r="M115" s="135"/>
    </row>
    <row r="116" spans="3:13" ht="12.75" customHeight="1">
      <c r="C116" s="132"/>
      <c r="D116" s="132"/>
      <c r="E116" s="132"/>
      <c r="F116" s="132"/>
      <c r="G116" s="132"/>
      <c r="H116" s="132"/>
      <c r="I116" s="134"/>
      <c r="J116" s="134"/>
      <c r="K116" s="134"/>
      <c r="L116" s="132"/>
      <c r="M116" s="135"/>
    </row>
    <row r="117" spans="3:13" ht="12.75" customHeight="1">
      <c r="C117" s="132"/>
      <c r="D117" s="132"/>
      <c r="E117" s="132"/>
      <c r="F117" s="132"/>
      <c r="G117" s="132"/>
      <c r="H117" s="132"/>
      <c r="I117" s="134"/>
      <c r="J117" s="134"/>
      <c r="K117" s="134"/>
      <c r="L117" s="132"/>
      <c r="M117" s="135"/>
    </row>
    <row r="118" spans="3:13" ht="12.75" customHeight="1">
      <c r="C118" s="132"/>
      <c r="D118" s="132"/>
      <c r="E118" s="132"/>
      <c r="F118" s="132"/>
      <c r="G118" s="132"/>
      <c r="H118" s="132"/>
      <c r="I118" s="134"/>
      <c r="J118" s="134"/>
      <c r="K118" s="134"/>
      <c r="L118" s="132"/>
      <c r="M118" s="135"/>
    </row>
    <row r="119" spans="3:13" ht="12.75" customHeight="1">
      <c r="C119" s="132"/>
      <c r="D119" s="132"/>
      <c r="E119" s="132"/>
      <c r="F119" s="132"/>
      <c r="G119" s="132"/>
      <c r="H119" s="132"/>
      <c r="I119" s="134"/>
      <c r="J119" s="134"/>
      <c r="K119" s="134"/>
      <c r="L119" s="132"/>
      <c r="M119" s="135"/>
    </row>
    <row r="120" spans="3:13" ht="12.75" customHeight="1">
      <c r="C120" s="132"/>
      <c r="D120" s="132"/>
      <c r="E120" s="132"/>
      <c r="F120" s="132"/>
      <c r="G120" s="132"/>
      <c r="H120" s="132"/>
      <c r="I120" s="134"/>
      <c r="J120" s="134"/>
      <c r="K120" s="134"/>
      <c r="L120" s="132"/>
      <c r="M120" s="135"/>
    </row>
    <row r="121" spans="3:13" ht="12.75" customHeight="1">
      <c r="C121" s="132"/>
      <c r="D121" s="132"/>
      <c r="E121" s="132"/>
      <c r="F121" s="132"/>
      <c r="G121" s="132"/>
      <c r="H121" s="132"/>
      <c r="I121" s="134"/>
      <c r="J121" s="134"/>
      <c r="K121" s="134"/>
      <c r="L121" s="132"/>
      <c r="M121" s="135"/>
    </row>
    <row r="122" spans="3:13" ht="12.75" customHeight="1">
      <c r="C122" s="132"/>
      <c r="D122" s="132"/>
      <c r="E122" s="132"/>
      <c r="F122" s="132"/>
      <c r="G122" s="132"/>
      <c r="H122" s="132"/>
      <c r="I122" s="134"/>
      <c r="J122" s="134"/>
      <c r="K122" s="134"/>
      <c r="L122" s="132"/>
      <c r="M122" s="135"/>
    </row>
    <row r="123" spans="3:13" ht="12.75" customHeight="1">
      <c r="C123" s="132"/>
      <c r="D123" s="132"/>
      <c r="E123" s="132"/>
      <c r="F123" s="132"/>
      <c r="G123" s="132"/>
      <c r="H123" s="132"/>
      <c r="I123" s="134"/>
      <c r="J123" s="134"/>
      <c r="K123" s="134"/>
      <c r="L123" s="132"/>
      <c r="M123" s="135"/>
    </row>
    <row r="124" spans="3:13" ht="12.75" customHeight="1">
      <c r="C124" s="132"/>
      <c r="D124" s="132"/>
      <c r="E124" s="132"/>
      <c r="F124" s="132"/>
      <c r="G124" s="132"/>
      <c r="H124" s="132"/>
      <c r="I124" s="134"/>
      <c r="J124" s="134"/>
      <c r="K124" s="134"/>
      <c r="L124" s="132"/>
      <c r="M124" s="135"/>
    </row>
    <row r="125" spans="3:13" ht="12.75" customHeight="1">
      <c r="C125" s="132"/>
      <c r="D125" s="132"/>
      <c r="E125" s="132"/>
      <c r="F125" s="132"/>
      <c r="G125" s="132"/>
      <c r="H125" s="132"/>
      <c r="I125" s="134"/>
      <c r="J125" s="134"/>
      <c r="K125" s="134"/>
      <c r="L125" s="132"/>
      <c r="M125" s="135"/>
    </row>
    <row r="126" spans="3:13" ht="12.75" customHeight="1">
      <c r="C126" s="132"/>
      <c r="D126" s="132"/>
      <c r="E126" s="132"/>
      <c r="F126" s="132"/>
      <c r="G126" s="132"/>
      <c r="H126" s="132"/>
      <c r="I126" s="134"/>
      <c r="J126" s="134"/>
      <c r="K126" s="134"/>
      <c r="L126" s="132"/>
      <c r="M126" s="135"/>
    </row>
    <row r="127" spans="3:13" ht="12.75" customHeight="1">
      <c r="C127" s="132"/>
      <c r="D127" s="132"/>
      <c r="E127" s="132"/>
      <c r="F127" s="132"/>
      <c r="G127" s="132"/>
      <c r="H127" s="132"/>
      <c r="I127" s="134"/>
      <c r="J127" s="134"/>
      <c r="K127" s="134"/>
      <c r="L127" s="132"/>
      <c r="M127" s="135"/>
    </row>
    <row r="128" spans="3:13" ht="12.75" customHeight="1">
      <c r="C128" s="132"/>
      <c r="D128" s="132"/>
      <c r="E128" s="132"/>
      <c r="F128" s="132"/>
      <c r="G128" s="132"/>
      <c r="H128" s="132"/>
      <c r="I128" s="134"/>
      <c r="J128" s="134"/>
      <c r="K128" s="134"/>
      <c r="L128" s="132"/>
      <c r="M128" s="135"/>
    </row>
    <row r="129" spans="3:13" ht="12.75" customHeight="1">
      <c r="C129" s="132"/>
      <c r="D129" s="132"/>
      <c r="E129" s="132"/>
      <c r="F129" s="132"/>
      <c r="G129" s="132"/>
      <c r="H129" s="132"/>
      <c r="I129" s="134"/>
      <c r="J129" s="134"/>
      <c r="K129" s="134"/>
      <c r="L129" s="132"/>
      <c r="M129" s="135"/>
    </row>
    <row r="130" spans="3:13" ht="12.75" customHeight="1">
      <c r="C130" s="132"/>
      <c r="D130" s="132"/>
      <c r="E130" s="132"/>
      <c r="F130" s="132"/>
      <c r="G130" s="132"/>
      <c r="H130" s="132"/>
      <c r="I130" s="134"/>
      <c r="J130" s="134"/>
      <c r="K130" s="134"/>
      <c r="L130" s="132"/>
      <c r="M130" s="135"/>
    </row>
    <row r="131" spans="3:13" ht="12.75" customHeight="1">
      <c r="C131" s="132"/>
      <c r="D131" s="132"/>
      <c r="E131" s="132"/>
      <c r="F131" s="132"/>
      <c r="G131" s="132"/>
      <c r="H131" s="132"/>
      <c r="I131" s="134"/>
      <c r="J131" s="134"/>
      <c r="K131" s="134"/>
      <c r="L131" s="132"/>
      <c r="M131" s="135"/>
    </row>
    <row r="132" spans="3:13" ht="12.75" customHeight="1">
      <c r="C132" s="132"/>
      <c r="D132" s="132"/>
      <c r="E132" s="132"/>
      <c r="F132" s="132"/>
      <c r="G132" s="132"/>
      <c r="H132" s="132"/>
      <c r="I132" s="134"/>
      <c r="J132" s="134"/>
      <c r="K132" s="134"/>
      <c r="L132" s="132"/>
      <c r="M132" s="135"/>
    </row>
    <row r="133" spans="3:13" ht="12.75" customHeight="1">
      <c r="C133" s="132"/>
      <c r="D133" s="132"/>
      <c r="E133" s="132"/>
      <c r="F133" s="132"/>
      <c r="G133" s="132"/>
      <c r="H133" s="132"/>
      <c r="I133" s="134"/>
      <c r="J133" s="134"/>
      <c r="K133" s="134"/>
      <c r="L133" s="132"/>
      <c r="M133" s="135"/>
    </row>
    <row r="134" spans="3:13" ht="12.75" customHeight="1">
      <c r="C134" s="132"/>
      <c r="D134" s="132"/>
      <c r="E134" s="132"/>
      <c r="F134" s="132"/>
      <c r="G134" s="132"/>
      <c r="H134" s="132"/>
      <c r="I134" s="134"/>
      <c r="J134" s="134"/>
      <c r="K134" s="134"/>
      <c r="L134" s="132"/>
      <c r="M134" s="135"/>
    </row>
    <row r="135" spans="3:13" ht="12.75" customHeight="1">
      <c r="C135" s="132"/>
      <c r="D135" s="132"/>
      <c r="E135" s="132"/>
      <c r="F135" s="132"/>
      <c r="G135" s="132"/>
      <c r="H135" s="132"/>
      <c r="I135" s="134"/>
      <c r="J135" s="134"/>
      <c r="K135" s="134"/>
      <c r="L135" s="132"/>
      <c r="M135" s="135"/>
    </row>
    <row r="136" spans="3:13" ht="12.75" customHeight="1">
      <c r="C136" s="132"/>
      <c r="D136" s="132"/>
      <c r="E136" s="132"/>
      <c r="F136" s="132"/>
      <c r="G136" s="132"/>
      <c r="H136" s="132"/>
      <c r="I136" s="134"/>
      <c r="J136" s="134"/>
      <c r="K136" s="134"/>
      <c r="L136" s="132"/>
      <c r="M136" s="135"/>
    </row>
    <row r="137" spans="3:13" ht="12.75" customHeight="1">
      <c r="C137" s="132"/>
      <c r="D137" s="132"/>
      <c r="E137" s="132"/>
      <c r="F137" s="132"/>
      <c r="G137" s="132"/>
      <c r="H137" s="132"/>
      <c r="I137" s="134"/>
      <c r="J137" s="134"/>
      <c r="K137" s="134"/>
      <c r="L137" s="132"/>
      <c r="M137" s="135"/>
    </row>
    <row r="138" spans="3:13" ht="12.75" customHeight="1">
      <c r="C138" s="132"/>
      <c r="D138" s="132"/>
      <c r="E138" s="132"/>
      <c r="F138" s="132"/>
      <c r="G138" s="132"/>
      <c r="H138" s="132"/>
      <c r="I138" s="134"/>
      <c r="J138" s="134"/>
      <c r="K138" s="134"/>
      <c r="L138" s="132"/>
      <c r="M138" s="135"/>
    </row>
    <row r="139" spans="3:13" ht="12.75" customHeight="1">
      <c r="C139" s="132"/>
      <c r="D139" s="132"/>
      <c r="E139" s="132"/>
      <c r="F139" s="132"/>
      <c r="G139" s="132"/>
      <c r="H139" s="132"/>
      <c r="I139" s="134"/>
      <c r="J139" s="134"/>
      <c r="K139" s="134"/>
      <c r="L139" s="132"/>
      <c r="M139" s="135"/>
    </row>
    <row r="140" spans="3:13" ht="12.75" customHeight="1">
      <c r="C140" s="132"/>
      <c r="D140" s="132"/>
      <c r="E140" s="132"/>
      <c r="F140" s="132"/>
      <c r="G140" s="132"/>
      <c r="H140" s="132"/>
      <c r="I140" s="134"/>
      <c r="J140" s="134"/>
      <c r="K140" s="134"/>
      <c r="L140" s="132"/>
      <c r="M140" s="135"/>
    </row>
    <row r="141" spans="3:13" ht="12.75" customHeight="1">
      <c r="C141" s="132"/>
      <c r="D141" s="132"/>
      <c r="E141" s="132"/>
      <c r="F141" s="132"/>
      <c r="G141" s="132"/>
      <c r="H141" s="132"/>
      <c r="I141" s="134"/>
      <c r="J141" s="134"/>
      <c r="K141" s="134"/>
      <c r="L141" s="132"/>
      <c r="M141" s="135"/>
    </row>
    <row r="142" spans="3:13" ht="12.75" customHeight="1">
      <c r="C142" s="132"/>
      <c r="D142" s="132"/>
      <c r="E142" s="132"/>
      <c r="F142" s="132"/>
      <c r="G142" s="132"/>
      <c r="H142" s="132"/>
      <c r="I142" s="134"/>
      <c r="J142" s="134"/>
      <c r="K142" s="134"/>
      <c r="L142" s="132"/>
      <c r="M142" s="135"/>
    </row>
    <row r="143" spans="3:13" ht="12.75" customHeight="1">
      <c r="C143" s="132"/>
      <c r="D143" s="132"/>
      <c r="E143" s="132"/>
      <c r="F143" s="132"/>
      <c r="G143" s="132"/>
      <c r="H143" s="132"/>
      <c r="I143" s="134"/>
      <c r="J143" s="134"/>
      <c r="K143" s="134"/>
      <c r="L143" s="132"/>
      <c r="M143" s="135"/>
    </row>
    <row r="144" spans="3:13" ht="12.75" customHeight="1">
      <c r="C144" s="132"/>
      <c r="D144" s="132"/>
      <c r="E144" s="132"/>
      <c r="F144" s="132"/>
      <c r="G144" s="132"/>
      <c r="H144" s="132"/>
      <c r="I144" s="134"/>
      <c r="J144" s="134"/>
      <c r="K144" s="134"/>
      <c r="L144" s="132"/>
      <c r="M144" s="135"/>
    </row>
    <row r="145" spans="3:13" ht="12.75" customHeight="1">
      <c r="C145" s="132"/>
      <c r="D145" s="132"/>
      <c r="E145" s="132"/>
      <c r="F145" s="132"/>
      <c r="G145" s="132"/>
      <c r="H145" s="132"/>
      <c r="I145" s="134"/>
      <c r="J145" s="134"/>
      <c r="K145" s="134"/>
      <c r="L145" s="132"/>
      <c r="M145" s="135"/>
    </row>
    <row r="146" spans="3:13" ht="12.75" customHeight="1">
      <c r="C146" s="132"/>
      <c r="D146" s="132"/>
      <c r="E146" s="132"/>
      <c r="F146" s="132"/>
      <c r="G146" s="132"/>
      <c r="H146" s="132"/>
      <c r="I146" s="134"/>
      <c r="J146" s="134"/>
      <c r="K146" s="134"/>
      <c r="L146" s="132"/>
      <c r="M146" s="135"/>
    </row>
    <row r="147" spans="3:13" ht="12.75" customHeight="1">
      <c r="C147" s="132"/>
      <c r="D147" s="132"/>
      <c r="E147" s="132"/>
      <c r="F147" s="132"/>
      <c r="G147" s="132"/>
      <c r="H147" s="132"/>
      <c r="I147" s="134"/>
      <c r="J147" s="134"/>
      <c r="K147" s="134"/>
      <c r="L147" s="132"/>
      <c r="M147" s="135"/>
    </row>
    <row r="148" spans="3:13" ht="12.75" customHeight="1">
      <c r="C148" s="132"/>
      <c r="D148" s="132"/>
      <c r="E148" s="132"/>
      <c r="F148" s="132"/>
      <c r="G148" s="132"/>
      <c r="H148" s="132"/>
      <c r="I148" s="134"/>
      <c r="J148" s="134"/>
      <c r="K148" s="134"/>
      <c r="L148" s="132"/>
      <c r="M148" s="135"/>
    </row>
    <row r="149" spans="3:13" ht="12.75" customHeight="1">
      <c r="C149" s="132"/>
      <c r="D149" s="132"/>
      <c r="E149" s="132"/>
      <c r="F149" s="132"/>
      <c r="G149" s="132"/>
      <c r="H149" s="132"/>
      <c r="I149" s="134"/>
      <c r="J149" s="134"/>
      <c r="K149" s="134"/>
      <c r="L149" s="132"/>
      <c r="M149" s="135"/>
    </row>
    <row r="150" spans="3:13" ht="12.75" customHeight="1">
      <c r="C150" s="132"/>
      <c r="D150" s="132"/>
      <c r="E150" s="132"/>
      <c r="F150" s="132"/>
      <c r="G150" s="132"/>
      <c r="H150" s="132"/>
      <c r="I150" s="134"/>
      <c r="J150" s="134"/>
      <c r="K150" s="134"/>
      <c r="L150" s="132"/>
      <c r="M150" s="135"/>
    </row>
    <row r="151" spans="3:13" ht="12.75" customHeight="1">
      <c r="C151" s="132"/>
      <c r="D151" s="132"/>
      <c r="E151" s="132"/>
      <c r="F151" s="132"/>
      <c r="G151" s="132"/>
      <c r="H151" s="132"/>
      <c r="I151" s="134"/>
      <c r="J151" s="134"/>
      <c r="K151" s="134"/>
      <c r="L151" s="132"/>
      <c r="M151" s="135"/>
    </row>
    <row r="152" spans="3:13" ht="12.75" customHeight="1">
      <c r="C152" s="132"/>
      <c r="D152" s="132"/>
      <c r="E152" s="132"/>
      <c r="F152" s="132"/>
      <c r="G152" s="132"/>
      <c r="H152" s="132"/>
      <c r="I152" s="134"/>
      <c r="J152" s="134"/>
      <c r="K152" s="134"/>
      <c r="L152" s="132"/>
      <c r="M152" s="135"/>
    </row>
    <row r="153" spans="3:13" ht="12.75" customHeight="1">
      <c r="C153" s="132"/>
      <c r="D153" s="132"/>
      <c r="E153" s="132"/>
      <c r="F153" s="132"/>
      <c r="G153" s="132"/>
      <c r="H153" s="132"/>
      <c r="I153" s="134"/>
      <c r="J153" s="134"/>
      <c r="K153" s="134"/>
      <c r="L153" s="132"/>
      <c r="M153" s="135"/>
    </row>
    <row r="154" spans="3:13" ht="12.75" customHeight="1">
      <c r="C154" s="132"/>
      <c r="D154" s="132"/>
      <c r="E154" s="132"/>
      <c r="F154" s="132"/>
      <c r="G154" s="132"/>
      <c r="H154" s="132"/>
      <c r="I154" s="134"/>
      <c r="J154" s="134"/>
      <c r="K154" s="134"/>
      <c r="L154" s="132"/>
      <c r="M154" s="135"/>
    </row>
    <row r="155" spans="3:13" ht="12.75" customHeight="1">
      <c r="C155" s="132"/>
      <c r="D155" s="132"/>
      <c r="E155" s="132"/>
      <c r="F155" s="132"/>
      <c r="G155" s="132"/>
      <c r="H155" s="132"/>
      <c r="I155" s="134"/>
      <c r="J155" s="134"/>
      <c r="K155" s="134"/>
      <c r="L155" s="132"/>
      <c r="M155" s="135"/>
    </row>
    <row r="156" spans="3:13" ht="12.75" customHeight="1">
      <c r="C156" s="132"/>
      <c r="D156" s="132"/>
      <c r="E156" s="132"/>
      <c r="F156" s="132"/>
      <c r="G156" s="132"/>
      <c r="H156" s="132"/>
      <c r="I156" s="134"/>
      <c r="J156" s="134"/>
      <c r="K156" s="134"/>
      <c r="L156" s="132"/>
      <c r="M156" s="135"/>
    </row>
    <row r="157" spans="3:13" ht="12.75" customHeight="1">
      <c r="C157" s="132"/>
      <c r="D157" s="132"/>
      <c r="E157" s="132"/>
      <c r="F157" s="132"/>
      <c r="G157" s="132"/>
      <c r="H157" s="132"/>
      <c r="I157" s="134"/>
      <c r="J157" s="134"/>
      <c r="K157" s="134"/>
      <c r="L157" s="132"/>
      <c r="M157" s="135"/>
    </row>
    <row r="158" spans="3:13" ht="12.75" customHeight="1">
      <c r="C158" s="132"/>
      <c r="D158" s="132"/>
      <c r="E158" s="132"/>
      <c r="F158" s="132"/>
      <c r="G158" s="132"/>
      <c r="H158" s="132"/>
      <c r="I158" s="134"/>
      <c r="J158" s="134"/>
      <c r="K158" s="134"/>
      <c r="L158" s="132"/>
      <c r="M158" s="135"/>
    </row>
    <row r="159" spans="3:13" ht="12.75" customHeight="1">
      <c r="C159" s="132"/>
      <c r="D159" s="132"/>
      <c r="E159" s="132"/>
      <c r="F159" s="132"/>
      <c r="G159" s="132"/>
      <c r="H159" s="132"/>
      <c r="I159" s="134"/>
      <c r="J159" s="134"/>
      <c r="K159" s="134"/>
      <c r="L159" s="132"/>
      <c r="M159" s="135"/>
    </row>
    <row r="160" spans="3:13" ht="12.75" customHeight="1">
      <c r="C160" s="132"/>
      <c r="D160" s="132"/>
      <c r="E160" s="132"/>
      <c r="F160" s="132"/>
      <c r="G160" s="132"/>
      <c r="H160" s="132"/>
      <c r="I160" s="134"/>
      <c r="J160" s="134"/>
      <c r="K160" s="134"/>
      <c r="L160" s="132"/>
      <c r="M160" s="135"/>
    </row>
    <row r="161" spans="3:13" ht="12.75" customHeight="1">
      <c r="C161" s="132"/>
      <c r="D161" s="132"/>
      <c r="E161" s="132"/>
      <c r="F161" s="132"/>
      <c r="G161" s="132"/>
      <c r="H161" s="132"/>
      <c r="I161" s="134"/>
      <c r="J161" s="134"/>
      <c r="K161" s="134"/>
      <c r="L161" s="132"/>
      <c r="M161" s="135"/>
    </row>
    <row r="162" spans="3:13" ht="12.75" customHeight="1">
      <c r="C162" s="132"/>
      <c r="D162" s="132"/>
      <c r="E162" s="132"/>
      <c r="F162" s="132"/>
      <c r="G162" s="132"/>
      <c r="H162" s="132"/>
      <c r="I162" s="134"/>
      <c r="J162" s="134"/>
      <c r="K162" s="134"/>
      <c r="L162" s="132"/>
      <c r="M162" s="135"/>
    </row>
    <row r="163" spans="3:13" ht="12.75" customHeight="1">
      <c r="C163" s="132"/>
      <c r="D163" s="132"/>
      <c r="E163" s="132"/>
      <c r="F163" s="132"/>
      <c r="G163" s="132"/>
      <c r="H163" s="132"/>
      <c r="I163" s="134"/>
      <c r="J163" s="134"/>
      <c r="K163" s="134"/>
      <c r="L163" s="132"/>
      <c r="M163" s="135"/>
    </row>
    <row r="164" spans="3:13" ht="12.75" customHeight="1">
      <c r="C164" s="132"/>
      <c r="D164" s="132"/>
      <c r="E164" s="132"/>
      <c r="F164" s="132"/>
      <c r="G164" s="132"/>
      <c r="H164" s="132"/>
      <c r="I164" s="134"/>
      <c r="J164" s="134"/>
      <c r="K164" s="134"/>
      <c r="L164" s="132"/>
      <c r="M164" s="135"/>
    </row>
    <row r="165" spans="3:13" ht="12.75" customHeight="1">
      <c r="C165" s="132"/>
      <c r="D165" s="132"/>
      <c r="E165" s="132"/>
      <c r="F165" s="132"/>
      <c r="G165" s="132"/>
      <c r="H165" s="132"/>
      <c r="I165" s="134"/>
      <c r="J165" s="134"/>
      <c r="K165" s="134"/>
      <c r="L165" s="132"/>
      <c r="M165" s="135"/>
    </row>
    <row r="166" spans="3:13" ht="12.75" customHeight="1">
      <c r="C166" s="132"/>
      <c r="D166" s="132"/>
      <c r="E166" s="132"/>
      <c r="F166" s="132"/>
      <c r="G166" s="132"/>
      <c r="H166" s="132"/>
      <c r="I166" s="134"/>
      <c r="J166" s="134"/>
      <c r="K166" s="134"/>
      <c r="L166" s="132"/>
      <c r="M166" s="135"/>
    </row>
    <row r="167" spans="3:13" ht="12.75" customHeight="1">
      <c r="C167" s="132"/>
      <c r="D167" s="132"/>
      <c r="E167" s="132"/>
      <c r="F167" s="132"/>
      <c r="G167" s="132"/>
      <c r="H167" s="132"/>
      <c r="I167" s="134"/>
      <c r="J167" s="134"/>
      <c r="K167" s="134"/>
      <c r="L167" s="132"/>
      <c r="M167" s="135"/>
    </row>
    <row r="168" spans="3:13" ht="12.75" customHeight="1">
      <c r="C168" s="132"/>
      <c r="D168" s="132"/>
      <c r="E168" s="132"/>
      <c r="F168" s="132"/>
      <c r="G168" s="132"/>
      <c r="H168" s="132"/>
      <c r="I168" s="134"/>
      <c r="J168" s="134"/>
      <c r="K168" s="134"/>
      <c r="L168" s="132"/>
      <c r="M168" s="135"/>
    </row>
    <row r="169" spans="3:13" ht="12.75" customHeight="1">
      <c r="C169" s="132"/>
      <c r="D169" s="132"/>
      <c r="E169" s="132"/>
      <c r="F169" s="132"/>
      <c r="G169" s="132"/>
      <c r="H169" s="132"/>
      <c r="I169" s="134"/>
      <c r="J169" s="134"/>
      <c r="K169" s="134"/>
      <c r="L169" s="132"/>
      <c r="M169" s="135"/>
    </row>
    <row r="170" spans="3:13" ht="12.75" customHeight="1">
      <c r="C170" s="132"/>
      <c r="D170" s="132"/>
      <c r="E170" s="132"/>
      <c r="F170" s="132"/>
      <c r="G170" s="132"/>
      <c r="H170" s="132"/>
      <c r="I170" s="134"/>
      <c r="J170" s="134"/>
      <c r="K170" s="134"/>
      <c r="L170" s="132"/>
      <c r="M170" s="135"/>
    </row>
    <row r="171" spans="3:13" ht="12.75" customHeight="1">
      <c r="C171" s="132"/>
      <c r="D171" s="132"/>
      <c r="E171" s="132"/>
      <c r="F171" s="132"/>
      <c r="G171" s="132"/>
      <c r="H171" s="132"/>
      <c r="I171" s="134"/>
      <c r="J171" s="134"/>
      <c r="K171" s="134"/>
      <c r="L171" s="132"/>
      <c r="M171" s="135"/>
    </row>
    <row r="172" spans="3:13" ht="12.75" customHeight="1">
      <c r="C172" s="132"/>
      <c r="D172" s="132"/>
      <c r="E172" s="132"/>
      <c r="F172" s="132"/>
      <c r="G172" s="132"/>
      <c r="H172" s="132"/>
      <c r="I172" s="134"/>
      <c r="J172" s="134"/>
      <c r="K172" s="134"/>
      <c r="L172" s="132"/>
      <c r="M172" s="135"/>
    </row>
    <row r="173" spans="3:13" ht="12.75" customHeight="1">
      <c r="C173" s="132"/>
      <c r="D173" s="132"/>
      <c r="E173" s="132"/>
      <c r="F173" s="132"/>
      <c r="G173" s="132"/>
      <c r="H173" s="132"/>
      <c r="I173" s="134"/>
      <c r="J173" s="134"/>
      <c r="K173" s="134"/>
      <c r="L173" s="132"/>
      <c r="M173" s="135"/>
    </row>
    <row r="174" spans="3:13" ht="12.75" customHeight="1">
      <c r="C174" s="132"/>
      <c r="D174" s="132"/>
      <c r="E174" s="132"/>
      <c r="F174" s="132"/>
      <c r="G174" s="132"/>
      <c r="H174" s="132"/>
      <c r="I174" s="134"/>
      <c r="J174" s="134"/>
      <c r="K174" s="134"/>
      <c r="L174" s="132"/>
      <c r="M174" s="135"/>
    </row>
    <row r="175" spans="3:13" ht="12.75" customHeight="1">
      <c r="C175" s="132"/>
      <c r="D175" s="132"/>
      <c r="E175" s="132"/>
      <c r="F175" s="132"/>
      <c r="G175" s="132"/>
      <c r="H175" s="132"/>
      <c r="I175" s="134"/>
      <c r="J175" s="134"/>
      <c r="K175" s="134"/>
      <c r="L175" s="132"/>
      <c r="M175" s="135"/>
    </row>
    <row r="176" spans="3:13" ht="12.75" customHeight="1">
      <c r="C176" s="132"/>
      <c r="D176" s="132"/>
      <c r="E176" s="132"/>
      <c r="F176" s="132"/>
      <c r="G176" s="132"/>
      <c r="H176" s="132"/>
      <c r="I176" s="134"/>
      <c r="J176" s="134"/>
      <c r="K176" s="134"/>
      <c r="L176" s="132"/>
      <c r="M176" s="135"/>
    </row>
    <row r="177" spans="3:13" ht="12.75" customHeight="1">
      <c r="C177" s="132"/>
      <c r="D177" s="132"/>
      <c r="E177" s="132"/>
      <c r="F177" s="132"/>
      <c r="G177" s="132"/>
      <c r="H177" s="132"/>
      <c r="I177" s="134"/>
      <c r="J177" s="134"/>
      <c r="K177" s="134"/>
      <c r="L177" s="132"/>
      <c r="M177" s="135"/>
    </row>
    <row r="178" spans="3:13" ht="12.75" customHeight="1">
      <c r="C178" s="132"/>
      <c r="D178" s="132"/>
      <c r="E178" s="132"/>
      <c r="F178" s="132"/>
      <c r="G178" s="132"/>
      <c r="H178" s="132"/>
      <c r="I178" s="134"/>
      <c r="J178" s="134"/>
      <c r="K178" s="134"/>
      <c r="L178" s="132"/>
      <c r="M178" s="135"/>
    </row>
    <row r="179" spans="3:13" ht="12.75" customHeight="1">
      <c r="C179" s="132"/>
      <c r="D179" s="132"/>
      <c r="E179" s="132"/>
      <c r="F179" s="132"/>
      <c r="G179" s="132"/>
      <c r="H179" s="132"/>
      <c r="I179" s="134"/>
      <c r="J179" s="134"/>
      <c r="K179" s="134"/>
      <c r="L179" s="132"/>
      <c r="M179" s="135"/>
    </row>
    <row r="180" spans="3:13" ht="12.75" customHeight="1">
      <c r="C180" s="132"/>
      <c r="D180" s="132"/>
      <c r="E180" s="132"/>
      <c r="F180" s="132"/>
      <c r="G180" s="132"/>
      <c r="H180" s="132"/>
      <c r="I180" s="134"/>
      <c r="J180" s="134"/>
      <c r="K180" s="134"/>
      <c r="L180" s="132"/>
      <c r="M180" s="135"/>
    </row>
    <row r="181" spans="3:13" ht="12.75" customHeight="1">
      <c r="C181" s="132"/>
      <c r="D181" s="132"/>
      <c r="E181" s="132"/>
      <c r="F181" s="132"/>
      <c r="G181" s="132"/>
      <c r="H181" s="132"/>
      <c r="I181" s="134"/>
      <c r="J181" s="134"/>
      <c r="K181" s="134"/>
      <c r="L181" s="132"/>
      <c r="M181" s="135"/>
    </row>
    <row r="182" spans="3:13" ht="12.75" customHeight="1">
      <c r="C182" s="132"/>
      <c r="D182" s="132"/>
      <c r="E182" s="132"/>
      <c r="F182" s="132"/>
      <c r="G182" s="132"/>
      <c r="H182" s="132"/>
      <c r="I182" s="134"/>
      <c r="J182" s="134"/>
      <c r="K182" s="134"/>
      <c r="L182" s="132"/>
      <c r="M182" s="135"/>
    </row>
    <row r="183" spans="3:13" ht="12.75" customHeight="1">
      <c r="C183" s="132"/>
      <c r="D183" s="132"/>
      <c r="E183" s="132"/>
      <c r="F183" s="132"/>
      <c r="G183" s="132"/>
      <c r="H183" s="132"/>
      <c r="I183" s="134"/>
      <c r="J183" s="134"/>
      <c r="K183" s="134"/>
      <c r="L183" s="132"/>
      <c r="M183" s="135"/>
    </row>
    <row r="184" spans="3:13" ht="12.75" customHeight="1">
      <c r="C184" s="132"/>
      <c r="D184" s="132"/>
      <c r="E184" s="132"/>
      <c r="F184" s="132"/>
      <c r="G184" s="132"/>
      <c r="H184" s="132"/>
      <c r="I184" s="134"/>
      <c r="J184" s="134"/>
      <c r="K184" s="134"/>
      <c r="L184" s="132"/>
      <c r="M184" s="135"/>
    </row>
    <row r="185" spans="3:13" ht="12.75" customHeight="1">
      <c r="C185" s="132"/>
      <c r="D185" s="132"/>
      <c r="E185" s="132"/>
      <c r="F185" s="132"/>
      <c r="G185" s="132"/>
      <c r="H185" s="132"/>
      <c r="I185" s="134"/>
      <c r="J185" s="134"/>
      <c r="K185" s="134"/>
      <c r="L185" s="132"/>
      <c r="M185" s="135"/>
    </row>
    <row r="186" spans="3:13" ht="12.75" customHeight="1">
      <c r="C186" s="132"/>
      <c r="D186" s="132"/>
      <c r="E186" s="132"/>
      <c r="F186" s="132"/>
      <c r="G186" s="132"/>
      <c r="H186" s="132"/>
      <c r="I186" s="134"/>
      <c r="J186" s="134"/>
      <c r="K186" s="134"/>
      <c r="L186" s="132"/>
      <c r="M186" s="135"/>
    </row>
    <row r="187" spans="3:13" ht="12.75" customHeight="1">
      <c r="C187" s="132"/>
      <c r="D187" s="132"/>
      <c r="E187" s="132"/>
      <c r="F187" s="132"/>
      <c r="G187" s="132"/>
      <c r="H187" s="132"/>
      <c r="I187" s="134"/>
      <c r="J187" s="134"/>
      <c r="K187" s="134"/>
      <c r="L187" s="132"/>
      <c r="M187" s="135"/>
    </row>
    <row r="188" spans="3:13" ht="12.75" customHeight="1">
      <c r="C188" s="132"/>
      <c r="D188" s="132"/>
      <c r="E188" s="132"/>
      <c r="F188" s="132"/>
      <c r="G188" s="132"/>
      <c r="H188" s="132"/>
      <c r="I188" s="134"/>
      <c r="J188" s="134"/>
      <c r="K188" s="134"/>
      <c r="L188" s="132"/>
      <c r="M188" s="135"/>
    </row>
    <row r="189" spans="3:13" ht="12.75" customHeight="1">
      <c r="C189" s="132"/>
      <c r="D189" s="132"/>
      <c r="E189" s="132"/>
      <c r="F189" s="132"/>
      <c r="G189" s="132"/>
      <c r="H189" s="132"/>
      <c r="I189" s="134"/>
      <c r="J189" s="134"/>
      <c r="K189" s="134"/>
      <c r="L189" s="132"/>
      <c r="M189" s="135"/>
    </row>
    <row r="190" spans="3:13" ht="12.75" customHeight="1">
      <c r="C190" s="132"/>
      <c r="D190" s="132"/>
      <c r="E190" s="132"/>
      <c r="F190" s="132"/>
      <c r="G190" s="132"/>
      <c r="H190" s="132"/>
      <c r="I190" s="134"/>
      <c r="J190" s="134"/>
      <c r="K190" s="134"/>
      <c r="L190" s="132"/>
      <c r="M190" s="135"/>
    </row>
    <row r="191" spans="3:13" ht="12.75" customHeight="1">
      <c r="C191" s="132"/>
      <c r="D191" s="132"/>
      <c r="E191" s="132"/>
      <c r="F191" s="132"/>
      <c r="G191" s="132"/>
      <c r="H191" s="132"/>
      <c r="I191" s="134"/>
      <c r="J191" s="134"/>
      <c r="K191" s="134"/>
      <c r="L191" s="132"/>
      <c r="M191" s="135"/>
    </row>
    <row r="192" spans="3:13" ht="12.75" customHeight="1">
      <c r="C192" s="132"/>
      <c r="D192" s="132"/>
      <c r="E192" s="132"/>
      <c r="F192" s="132"/>
      <c r="G192" s="132"/>
      <c r="H192" s="132"/>
      <c r="I192" s="134"/>
      <c r="J192" s="134"/>
      <c r="K192" s="134"/>
      <c r="L192" s="132"/>
      <c r="M192" s="135"/>
    </row>
    <row r="193" spans="3:13" ht="12.75" customHeight="1">
      <c r="C193" s="132"/>
      <c r="D193" s="132"/>
      <c r="E193" s="132"/>
      <c r="F193" s="132"/>
      <c r="G193" s="132"/>
      <c r="H193" s="132"/>
      <c r="I193" s="134"/>
      <c r="J193" s="134"/>
      <c r="K193" s="134"/>
      <c r="L193" s="132"/>
      <c r="M193" s="135"/>
    </row>
    <row r="194" spans="3:13" ht="12.75" customHeight="1">
      <c r="C194" s="132"/>
      <c r="D194" s="132"/>
      <c r="E194" s="132"/>
      <c r="F194" s="132"/>
      <c r="G194" s="132"/>
      <c r="H194" s="132"/>
      <c r="I194" s="134"/>
      <c r="J194" s="134"/>
      <c r="K194" s="134"/>
      <c r="L194" s="132"/>
      <c r="M194" s="135"/>
    </row>
    <row r="195" spans="3:13" ht="12.75" customHeight="1">
      <c r="C195" s="132"/>
      <c r="D195" s="132"/>
      <c r="E195" s="132"/>
      <c r="F195" s="132"/>
      <c r="G195" s="132"/>
      <c r="H195" s="132"/>
      <c r="I195" s="134"/>
      <c r="J195" s="134"/>
      <c r="K195" s="134"/>
      <c r="L195" s="132"/>
      <c r="M195" s="135"/>
    </row>
    <row r="196" spans="3:13" ht="12.75" customHeight="1">
      <c r="C196" s="132"/>
      <c r="D196" s="132"/>
      <c r="E196" s="132"/>
      <c r="F196" s="132"/>
      <c r="G196" s="132"/>
      <c r="H196" s="132"/>
      <c r="I196" s="134"/>
      <c r="J196" s="134"/>
      <c r="K196" s="134"/>
      <c r="L196" s="132"/>
      <c r="M196" s="135"/>
    </row>
    <row r="197" spans="3:13" ht="12.75" customHeight="1">
      <c r="C197" s="132"/>
      <c r="D197" s="132"/>
      <c r="E197" s="132"/>
      <c r="F197" s="132"/>
      <c r="G197" s="132"/>
      <c r="H197" s="132"/>
      <c r="I197" s="134"/>
      <c r="J197" s="134"/>
      <c r="K197" s="134"/>
      <c r="L197" s="132"/>
      <c r="M197" s="135"/>
    </row>
    <row r="198" spans="3:13" ht="12.75" customHeight="1">
      <c r="C198" s="132"/>
      <c r="D198" s="132"/>
      <c r="E198" s="132"/>
      <c r="F198" s="132"/>
      <c r="G198" s="132"/>
      <c r="H198" s="132"/>
      <c r="I198" s="134"/>
      <c r="J198" s="134"/>
      <c r="K198" s="134"/>
      <c r="L198" s="132"/>
      <c r="M198" s="135"/>
    </row>
    <row r="199" spans="3:13" ht="12.75" customHeight="1">
      <c r="C199" s="132"/>
      <c r="D199" s="132"/>
      <c r="E199" s="132"/>
      <c r="F199" s="132"/>
      <c r="G199" s="132"/>
      <c r="H199" s="132"/>
      <c r="I199" s="134"/>
      <c r="J199" s="134"/>
      <c r="K199" s="134"/>
      <c r="L199" s="132"/>
      <c r="M199" s="135"/>
    </row>
    <row r="200" spans="3:13" ht="12.75" customHeight="1">
      <c r="C200" s="132"/>
      <c r="D200" s="132"/>
      <c r="E200" s="132"/>
      <c r="F200" s="132"/>
      <c r="G200" s="132"/>
      <c r="H200" s="132"/>
      <c r="I200" s="134"/>
      <c r="J200" s="134"/>
      <c r="K200" s="134"/>
      <c r="L200" s="132"/>
      <c r="M200" s="135"/>
    </row>
    <row r="201" spans="3:13" ht="12.75" customHeight="1">
      <c r="C201" s="132"/>
      <c r="D201" s="132"/>
      <c r="E201" s="132"/>
      <c r="F201" s="132"/>
      <c r="G201" s="132"/>
      <c r="H201" s="132"/>
      <c r="I201" s="134"/>
      <c r="J201" s="134"/>
      <c r="K201" s="134"/>
      <c r="L201" s="132"/>
      <c r="M201" s="135"/>
    </row>
    <row r="202" spans="3:13" ht="12.75" customHeight="1">
      <c r="C202" s="132"/>
      <c r="D202" s="132"/>
      <c r="E202" s="132"/>
      <c r="F202" s="132"/>
      <c r="G202" s="132"/>
      <c r="H202" s="132"/>
      <c r="I202" s="134"/>
      <c r="J202" s="134"/>
      <c r="K202" s="134"/>
      <c r="L202" s="132"/>
      <c r="M202" s="135"/>
    </row>
    <row r="203" spans="3:13" ht="12.75" customHeight="1">
      <c r="C203" s="132"/>
      <c r="D203" s="132"/>
      <c r="E203" s="132"/>
      <c r="F203" s="132"/>
      <c r="G203" s="132"/>
      <c r="H203" s="132"/>
      <c r="I203" s="134"/>
      <c r="J203" s="134"/>
      <c r="K203" s="134"/>
      <c r="L203" s="132"/>
      <c r="M203" s="135"/>
    </row>
    <row r="204" spans="3:13" ht="12.75" customHeight="1">
      <c r="C204" s="132"/>
      <c r="D204" s="132"/>
      <c r="E204" s="132"/>
      <c r="F204" s="132"/>
      <c r="G204" s="132"/>
      <c r="H204" s="132"/>
      <c r="I204" s="134"/>
      <c r="J204" s="134"/>
      <c r="K204" s="134"/>
      <c r="L204" s="132"/>
      <c r="M204" s="135"/>
    </row>
    <row r="205" spans="3:13" ht="12.75" customHeight="1">
      <c r="C205" s="132"/>
      <c r="D205" s="132"/>
      <c r="E205" s="132"/>
      <c r="F205" s="132"/>
      <c r="G205" s="132"/>
      <c r="H205" s="132"/>
      <c r="I205" s="134"/>
      <c r="J205" s="134"/>
      <c r="K205" s="134"/>
      <c r="L205" s="132"/>
      <c r="M205" s="135"/>
    </row>
    <row r="206" spans="3:13" ht="12.75" customHeight="1">
      <c r="C206" s="132"/>
      <c r="D206" s="132"/>
      <c r="E206" s="132"/>
      <c r="F206" s="132"/>
      <c r="G206" s="132"/>
      <c r="H206" s="132"/>
      <c r="I206" s="134"/>
      <c r="J206" s="134"/>
      <c r="K206" s="134"/>
      <c r="L206" s="132"/>
      <c r="M206" s="135"/>
    </row>
    <row r="207" spans="3:13" ht="12.75" customHeight="1">
      <c r="C207" s="132"/>
      <c r="D207" s="132"/>
      <c r="E207" s="132"/>
      <c r="F207" s="132"/>
      <c r="G207" s="132"/>
      <c r="H207" s="132"/>
      <c r="I207" s="134"/>
      <c r="J207" s="134"/>
      <c r="K207" s="134"/>
      <c r="L207" s="132"/>
      <c r="M207" s="135"/>
    </row>
    <row r="208" spans="3:13" ht="12.75" customHeight="1">
      <c r="C208" s="132"/>
      <c r="D208" s="132"/>
      <c r="E208" s="132"/>
      <c r="F208" s="132"/>
      <c r="G208" s="132"/>
      <c r="H208" s="132"/>
      <c r="I208" s="134"/>
      <c r="J208" s="134"/>
      <c r="K208" s="134"/>
      <c r="L208" s="132"/>
      <c r="M208" s="135"/>
    </row>
    <row r="209" spans="3:13" ht="12.75" customHeight="1">
      <c r="C209" s="132"/>
      <c r="D209" s="132"/>
      <c r="E209" s="132"/>
      <c r="F209" s="132"/>
      <c r="G209" s="132"/>
      <c r="H209" s="132"/>
      <c r="I209" s="134"/>
      <c r="J209" s="134"/>
      <c r="K209" s="134"/>
      <c r="L209" s="132"/>
      <c r="M209" s="135"/>
    </row>
    <row r="210" spans="3:13" ht="12.75" customHeight="1">
      <c r="C210" s="132"/>
      <c r="D210" s="132"/>
      <c r="E210" s="132"/>
      <c r="F210" s="132"/>
      <c r="G210" s="132"/>
      <c r="H210" s="132"/>
      <c r="I210" s="134"/>
      <c r="J210" s="134"/>
      <c r="K210" s="134"/>
      <c r="L210" s="132"/>
      <c r="M210" s="135"/>
    </row>
    <row r="211" spans="3:13" ht="12.75" customHeight="1">
      <c r="C211" s="132"/>
      <c r="D211" s="132"/>
      <c r="E211" s="132"/>
      <c r="F211" s="132"/>
      <c r="G211" s="132"/>
      <c r="H211" s="132"/>
      <c r="I211" s="134"/>
      <c r="J211" s="134"/>
      <c r="K211" s="134"/>
      <c r="L211" s="132"/>
      <c r="M211" s="135"/>
    </row>
    <row r="212" spans="3:13" ht="12.75" customHeight="1">
      <c r="C212" s="132"/>
      <c r="D212" s="132"/>
      <c r="E212" s="132"/>
      <c r="F212" s="132"/>
      <c r="G212" s="132"/>
      <c r="H212" s="132"/>
      <c r="I212" s="134"/>
      <c r="J212" s="134"/>
      <c r="K212" s="134"/>
      <c r="L212" s="132"/>
      <c r="M212" s="135"/>
    </row>
    <row r="213" spans="3:13" ht="12.75" customHeight="1">
      <c r="C213" s="132"/>
      <c r="D213" s="132"/>
      <c r="E213" s="132"/>
      <c r="F213" s="132"/>
      <c r="G213" s="132"/>
      <c r="H213" s="132"/>
      <c r="I213" s="134"/>
      <c r="J213" s="134"/>
      <c r="K213" s="134"/>
      <c r="L213" s="132"/>
      <c r="M213" s="135"/>
    </row>
    <row r="214" spans="3:13" ht="12.75" customHeight="1">
      <c r="C214" s="132"/>
      <c r="D214" s="132"/>
      <c r="E214" s="132"/>
      <c r="F214" s="132"/>
      <c r="G214" s="132"/>
      <c r="H214" s="132"/>
      <c r="I214" s="134"/>
      <c r="J214" s="134"/>
      <c r="K214" s="134"/>
      <c r="L214" s="132"/>
      <c r="M214" s="135"/>
    </row>
    <row r="215" spans="3:13" ht="12.75" customHeight="1">
      <c r="C215" s="132"/>
      <c r="D215" s="132"/>
      <c r="E215" s="132"/>
      <c r="F215" s="132"/>
      <c r="G215" s="132"/>
      <c r="H215" s="132"/>
      <c r="I215" s="134"/>
      <c r="J215" s="134"/>
      <c r="K215" s="134"/>
      <c r="L215" s="132"/>
      <c r="M215" s="135"/>
    </row>
    <row r="216" spans="3:13" ht="12.75" customHeight="1">
      <c r="C216" s="132"/>
      <c r="D216" s="132"/>
      <c r="E216" s="132"/>
      <c r="F216" s="132"/>
      <c r="G216" s="132"/>
      <c r="H216" s="132"/>
      <c r="I216" s="134"/>
      <c r="J216" s="134"/>
      <c r="K216" s="134"/>
      <c r="L216" s="132"/>
      <c r="M216" s="135"/>
    </row>
    <row r="217" spans="3:13" ht="12.75" customHeight="1">
      <c r="C217" s="132"/>
      <c r="D217" s="132"/>
      <c r="E217" s="132"/>
      <c r="F217" s="132"/>
      <c r="G217" s="132"/>
      <c r="H217" s="132"/>
      <c r="I217" s="134"/>
      <c r="J217" s="134"/>
      <c r="K217" s="134"/>
      <c r="L217" s="132"/>
      <c r="M217" s="135"/>
    </row>
    <row r="218" spans="3:13" ht="12.75" customHeight="1">
      <c r="C218" s="132"/>
      <c r="D218" s="132"/>
      <c r="E218" s="132"/>
      <c r="F218" s="132"/>
      <c r="G218" s="132"/>
      <c r="H218" s="132"/>
      <c r="I218" s="134"/>
      <c r="J218" s="134"/>
      <c r="K218" s="134"/>
      <c r="L218" s="132"/>
      <c r="M218" s="135"/>
    </row>
    <row r="219" spans="3:13" ht="12.75" customHeight="1">
      <c r="C219" s="132"/>
      <c r="D219" s="132"/>
      <c r="E219" s="132"/>
      <c r="F219" s="132"/>
      <c r="G219" s="132"/>
      <c r="H219" s="132"/>
      <c r="I219" s="134"/>
      <c r="J219" s="134"/>
      <c r="K219" s="134"/>
      <c r="L219" s="132"/>
      <c r="M219" s="135"/>
    </row>
    <row r="220" spans="3:13" ht="12.75" customHeight="1">
      <c r="C220" s="132"/>
      <c r="D220" s="132"/>
      <c r="E220" s="132"/>
      <c r="F220" s="132"/>
      <c r="G220" s="132"/>
      <c r="H220" s="132"/>
      <c r="I220" s="134"/>
      <c r="J220" s="134"/>
      <c r="K220" s="134"/>
      <c r="L220" s="132"/>
      <c r="M220" s="135"/>
    </row>
    <row r="221" spans="3:13" ht="12.75" customHeight="1">
      <c r="C221" s="132"/>
      <c r="D221" s="132"/>
      <c r="E221" s="132"/>
      <c r="F221" s="132"/>
      <c r="G221" s="132"/>
      <c r="H221" s="132"/>
      <c r="I221" s="134"/>
      <c r="J221" s="134"/>
      <c r="K221" s="134"/>
      <c r="L221" s="132"/>
      <c r="M221" s="135"/>
    </row>
    <row r="222" spans="3:13" ht="12.75" customHeight="1">
      <c r="C222" s="132"/>
      <c r="D222" s="132"/>
      <c r="E222" s="132"/>
      <c r="F222" s="132"/>
      <c r="G222" s="132"/>
      <c r="H222" s="132"/>
      <c r="I222" s="134"/>
      <c r="J222" s="134"/>
      <c r="K222" s="134"/>
      <c r="L222" s="132"/>
      <c r="M222" s="135"/>
    </row>
    <row r="223" spans="3:13" ht="12.75" customHeight="1">
      <c r="C223" s="132"/>
      <c r="D223" s="132"/>
      <c r="E223" s="132"/>
      <c r="F223" s="132"/>
      <c r="G223" s="132"/>
      <c r="H223" s="132"/>
      <c r="I223" s="134"/>
      <c r="J223" s="134"/>
      <c r="K223" s="134"/>
      <c r="L223" s="132"/>
      <c r="M223" s="135"/>
    </row>
    <row r="224" spans="3:13" ht="12.75" customHeight="1">
      <c r="C224" s="132"/>
      <c r="D224" s="132"/>
      <c r="E224" s="132"/>
      <c r="F224" s="132"/>
      <c r="G224" s="132"/>
      <c r="H224" s="132"/>
      <c r="I224" s="134"/>
      <c r="J224" s="134"/>
      <c r="K224" s="134"/>
      <c r="L224" s="132"/>
      <c r="M224" s="135"/>
    </row>
    <row r="225" spans="3:13" ht="12.75" customHeight="1">
      <c r="C225" s="132"/>
      <c r="D225" s="132"/>
      <c r="E225" s="132"/>
      <c r="F225" s="132"/>
      <c r="G225" s="132"/>
      <c r="H225" s="132"/>
      <c r="I225" s="134"/>
      <c r="J225" s="134"/>
      <c r="K225" s="134"/>
      <c r="L225" s="132"/>
      <c r="M225" s="135"/>
    </row>
    <row r="226" spans="3:13" ht="12.75" customHeight="1">
      <c r="C226" s="132"/>
      <c r="D226" s="132"/>
      <c r="E226" s="132"/>
      <c r="F226" s="132"/>
      <c r="G226" s="132"/>
      <c r="H226" s="132"/>
      <c r="I226" s="134"/>
      <c r="J226" s="134"/>
      <c r="K226" s="134"/>
      <c r="L226" s="132"/>
      <c r="M226" s="135"/>
    </row>
    <row r="227" spans="3:13" ht="12.75" customHeight="1">
      <c r="C227" s="132"/>
      <c r="D227" s="132"/>
      <c r="E227" s="132"/>
      <c r="F227" s="132"/>
      <c r="G227" s="132"/>
      <c r="H227" s="132"/>
      <c r="I227" s="134"/>
      <c r="J227" s="134"/>
      <c r="K227" s="134"/>
      <c r="L227" s="132"/>
      <c r="M227" s="135"/>
    </row>
    <row r="228" spans="3:13" ht="12.75" customHeight="1">
      <c r="C228" s="132"/>
      <c r="D228" s="132"/>
      <c r="E228" s="132"/>
      <c r="F228" s="132"/>
      <c r="G228" s="132"/>
      <c r="H228" s="132"/>
      <c r="I228" s="134"/>
      <c r="J228" s="134"/>
      <c r="K228" s="134"/>
      <c r="L228" s="132"/>
      <c r="M228" s="135"/>
    </row>
    <row r="229" spans="3:13" ht="12.75" customHeight="1">
      <c r="C229" s="132"/>
      <c r="D229" s="132"/>
      <c r="E229" s="132"/>
      <c r="F229" s="132"/>
      <c r="G229" s="132"/>
      <c r="H229" s="132"/>
      <c r="I229" s="134"/>
      <c r="J229" s="134"/>
      <c r="K229" s="134"/>
      <c r="L229" s="132"/>
      <c r="M229" s="135"/>
    </row>
    <row r="230" spans="3:13" ht="12.75" customHeight="1">
      <c r="C230" s="132"/>
      <c r="D230" s="132"/>
      <c r="E230" s="132"/>
      <c r="F230" s="132"/>
      <c r="G230" s="132"/>
      <c r="H230" s="132"/>
      <c r="I230" s="134"/>
      <c r="J230" s="134"/>
      <c r="K230" s="134"/>
      <c r="L230" s="132"/>
      <c r="M230" s="135"/>
    </row>
    <row r="231" spans="3:13" ht="12.75" customHeight="1">
      <c r="C231" s="132"/>
      <c r="D231" s="132"/>
      <c r="E231" s="132"/>
      <c r="F231" s="132"/>
      <c r="G231" s="132"/>
      <c r="H231" s="132"/>
      <c r="I231" s="134"/>
      <c r="J231" s="134"/>
      <c r="K231" s="134"/>
      <c r="L231" s="132"/>
      <c r="M231" s="135"/>
    </row>
    <row r="232" spans="3:13" ht="12.75" customHeight="1">
      <c r="C232" s="132"/>
      <c r="D232" s="132"/>
      <c r="E232" s="132"/>
      <c r="F232" s="132"/>
      <c r="G232" s="132"/>
      <c r="H232" s="132"/>
      <c r="I232" s="134"/>
      <c r="J232" s="134"/>
      <c r="K232" s="134"/>
      <c r="L232" s="132"/>
      <c r="M232" s="135"/>
    </row>
    <row r="233" spans="3:13" ht="12.75" customHeight="1">
      <c r="C233" s="132"/>
      <c r="D233" s="132"/>
      <c r="E233" s="132"/>
      <c r="F233" s="132"/>
      <c r="G233" s="132"/>
      <c r="H233" s="132"/>
      <c r="I233" s="134"/>
      <c r="J233" s="134"/>
      <c r="K233" s="134"/>
      <c r="L233" s="132"/>
      <c r="M233" s="135"/>
    </row>
    <row r="234" spans="3:13" ht="12.75" customHeight="1">
      <c r="C234" s="132"/>
      <c r="D234" s="132"/>
      <c r="E234" s="132"/>
      <c r="F234" s="132"/>
      <c r="G234" s="132"/>
      <c r="H234" s="132"/>
      <c r="I234" s="134"/>
      <c r="J234" s="134"/>
      <c r="K234" s="134"/>
      <c r="L234" s="132"/>
      <c r="M234" s="135"/>
    </row>
    <row r="235" spans="3:13" ht="12.75" customHeight="1">
      <c r="C235" s="132"/>
      <c r="D235" s="132"/>
      <c r="E235" s="132"/>
      <c r="F235" s="132"/>
      <c r="G235" s="132"/>
      <c r="H235" s="132"/>
      <c r="I235" s="134"/>
      <c r="J235" s="134"/>
      <c r="K235" s="134"/>
      <c r="L235" s="132"/>
      <c r="M235" s="135"/>
    </row>
    <row r="236" spans="3:13" ht="12.75" customHeight="1">
      <c r="C236" s="132"/>
      <c r="D236" s="132"/>
      <c r="E236" s="132"/>
      <c r="F236" s="132"/>
      <c r="G236" s="132"/>
      <c r="H236" s="132"/>
      <c r="I236" s="134"/>
      <c r="J236" s="134"/>
      <c r="K236" s="134"/>
      <c r="L236" s="132"/>
      <c r="M236" s="135"/>
    </row>
    <row r="237" spans="3:13" ht="12.75" customHeight="1">
      <c r="C237" s="132"/>
      <c r="D237" s="132"/>
      <c r="E237" s="132"/>
      <c r="F237" s="132"/>
      <c r="G237" s="132"/>
      <c r="H237" s="132"/>
      <c r="I237" s="134"/>
      <c r="J237" s="134"/>
      <c r="K237" s="134"/>
      <c r="L237" s="132"/>
      <c r="M237" s="135"/>
    </row>
    <row r="238" spans="3:13" ht="12.75" customHeight="1">
      <c r="C238" s="132"/>
      <c r="D238" s="132"/>
      <c r="E238" s="132"/>
      <c r="F238" s="132"/>
      <c r="G238" s="132"/>
      <c r="H238" s="132"/>
      <c r="I238" s="134"/>
      <c r="J238" s="134"/>
      <c r="K238" s="134"/>
      <c r="L238" s="132"/>
      <c r="M238" s="135"/>
    </row>
    <row r="239" spans="3:13" ht="12.75" customHeight="1">
      <c r="C239" s="132"/>
      <c r="D239" s="132"/>
      <c r="E239" s="132"/>
      <c r="F239" s="132"/>
      <c r="G239" s="132"/>
      <c r="H239" s="132"/>
      <c r="I239" s="134"/>
      <c r="J239" s="134"/>
      <c r="K239" s="134"/>
      <c r="L239" s="132"/>
      <c r="M239" s="135"/>
    </row>
    <row r="240" spans="3:13" ht="12.75" customHeight="1">
      <c r="C240" s="132"/>
      <c r="D240" s="132"/>
      <c r="E240" s="132"/>
      <c r="F240" s="132"/>
      <c r="G240" s="132"/>
      <c r="H240" s="132"/>
      <c r="I240" s="134"/>
      <c r="J240" s="134"/>
      <c r="K240" s="134"/>
      <c r="L240" s="132"/>
      <c r="M240" s="135"/>
    </row>
    <row r="241" spans="3:13" ht="12.75" customHeight="1">
      <c r="C241" s="132"/>
      <c r="D241" s="132"/>
      <c r="E241" s="132"/>
      <c r="F241" s="132"/>
      <c r="G241" s="132"/>
      <c r="H241" s="132"/>
      <c r="I241" s="134"/>
      <c r="J241" s="134"/>
      <c r="K241" s="134"/>
      <c r="L241" s="132"/>
      <c r="M241" s="135"/>
    </row>
    <row r="242" spans="3:13" ht="12.75" customHeight="1">
      <c r="C242" s="132"/>
      <c r="D242" s="132"/>
      <c r="E242" s="132"/>
      <c r="F242" s="132"/>
      <c r="G242" s="132"/>
      <c r="H242" s="132"/>
      <c r="I242" s="134"/>
      <c r="J242" s="134"/>
      <c r="K242" s="134"/>
      <c r="L242" s="132"/>
      <c r="M242" s="135"/>
    </row>
    <row r="243" spans="3:13" ht="12.75" customHeight="1">
      <c r="C243" s="132"/>
      <c r="D243" s="132"/>
      <c r="E243" s="132"/>
      <c r="F243" s="132"/>
      <c r="G243" s="132"/>
      <c r="H243" s="132"/>
      <c r="I243" s="134"/>
      <c r="J243" s="134"/>
      <c r="K243" s="134"/>
      <c r="L243" s="132"/>
      <c r="M243" s="135"/>
    </row>
    <row r="244" spans="3:13" ht="12.75" customHeight="1">
      <c r="C244" s="132"/>
      <c r="D244" s="132"/>
      <c r="E244" s="132"/>
      <c r="F244" s="132"/>
      <c r="G244" s="132"/>
      <c r="H244" s="132"/>
      <c r="I244" s="134"/>
      <c r="J244" s="134"/>
      <c r="K244" s="134"/>
      <c r="L244" s="132"/>
      <c r="M244" s="135"/>
    </row>
    <row r="245" spans="3:13" ht="12.75" customHeight="1">
      <c r="C245" s="132"/>
      <c r="D245" s="132"/>
      <c r="E245" s="132"/>
      <c r="F245" s="132"/>
      <c r="G245" s="132"/>
      <c r="H245" s="132"/>
      <c r="I245" s="134"/>
      <c r="J245" s="134"/>
      <c r="K245" s="134"/>
      <c r="L245" s="132"/>
      <c r="M245" s="135"/>
    </row>
    <row r="246" spans="3:13" ht="12.75" customHeight="1">
      <c r="C246" s="132"/>
      <c r="D246" s="132"/>
      <c r="E246" s="132"/>
      <c r="F246" s="132"/>
      <c r="G246" s="132"/>
      <c r="H246" s="132"/>
      <c r="I246" s="134"/>
      <c r="J246" s="134"/>
      <c r="K246" s="134"/>
      <c r="L246" s="132"/>
      <c r="M246" s="135"/>
    </row>
    <row r="247" spans="3:13" ht="12.75" customHeight="1">
      <c r="C247" s="132"/>
      <c r="D247" s="132"/>
      <c r="E247" s="132"/>
      <c r="F247" s="132"/>
      <c r="G247" s="132"/>
      <c r="H247" s="132"/>
      <c r="I247" s="134"/>
      <c r="J247" s="134"/>
      <c r="K247" s="134"/>
      <c r="L247" s="132"/>
      <c r="M247" s="135"/>
    </row>
    <row r="248" spans="3:13" ht="12.75" customHeight="1">
      <c r="C248" s="132"/>
      <c r="D248" s="132"/>
      <c r="E248" s="132"/>
      <c r="F248" s="132"/>
      <c r="G248" s="132"/>
      <c r="H248" s="132"/>
      <c r="I248" s="134"/>
      <c r="J248" s="134"/>
      <c r="K248" s="134"/>
      <c r="L248" s="132"/>
      <c r="M248" s="135"/>
    </row>
    <row r="249" spans="3:13" ht="12.75" customHeight="1">
      <c r="C249" s="132"/>
      <c r="D249" s="132"/>
      <c r="E249" s="132"/>
      <c r="F249" s="132"/>
      <c r="G249" s="132"/>
      <c r="H249" s="132"/>
      <c r="I249" s="134"/>
      <c r="J249" s="134"/>
      <c r="K249" s="134"/>
      <c r="L249" s="132"/>
      <c r="M249" s="135"/>
    </row>
    <row r="250" spans="3:13" ht="12.75" customHeight="1">
      <c r="C250" s="132"/>
      <c r="D250" s="132"/>
      <c r="E250" s="132"/>
      <c r="F250" s="132"/>
      <c r="G250" s="132"/>
      <c r="H250" s="132"/>
      <c r="I250" s="134"/>
      <c r="J250" s="134"/>
      <c r="K250" s="134"/>
      <c r="L250" s="132"/>
      <c r="M250" s="135"/>
    </row>
    <row r="251" spans="3:13" ht="12.75" customHeight="1">
      <c r="C251" s="132"/>
      <c r="D251" s="132"/>
      <c r="E251" s="132"/>
      <c r="F251" s="132"/>
      <c r="G251" s="132"/>
      <c r="H251" s="132"/>
      <c r="I251" s="134"/>
      <c r="J251" s="134"/>
      <c r="K251" s="134"/>
      <c r="L251" s="132"/>
      <c r="M251" s="135"/>
    </row>
    <row r="252" spans="3:13" ht="12.75" customHeight="1">
      <c r="C252" s="132"/>
      <c r="D252" s="132"/>
      <c r="E252" s="132"/>
      <c r="F252" s="132"/>
      <c r="G252" s="132"/>
      <c r="H252" s="132"/>
      <c r="I252" s="134"/>
      <c r="J252" s="134"/>
      <c r="K252" s="134"/>
      <c r="L252" s="132"/>
      <c r="M252" s="135"/>
    </row>
    <row r="253" spans="3:13" ht="12.75" customHeight="1">
      <c r="C253" s="132"/>
      <c r="D253" s="132"/>
      <c r="E253" s="132"/>
      <c r="F253" s="132"/>
      <c r="G253" s="132"/>
      <c r="H253" s="132"/>
      <c r="I253" s="134"/>
      <c r="J253" s="134"/>
      <c r="K253" s="134"/>
      <c r="L253" s="132"/>
      <c r="M253" s="135"/>
    </row>
    <row r="254" spans="3:13" ht="12.75" customHeight="1">
      <c r="C254" s="132"/>
      <c r="D254" s="132"/>
      <c r="E254" s="132"/>
      <c r="F254" s="132"/>
      <c r="G254" s="132"/>
      <c r="H254" s="132"/>
      <c r="I254" s="134"/>
      <c r="J254" s="134"/>
      <c r="K254" s="134"/>
      <c r="L254" s="132"/>
      <c r="M254" s="135"/>
    </row>
    <row r="255" spans="3:13" ht="12.75" customHeight="1">
      <c r="C255" s="132"/>
      <c r="D255" s="132"/>
      <c r="E255" s="132"/>
      <c r="F255" s="132"/>
      <c r="G255" s="132"/>
      <c r="H255" s="132"/>
      <c r="I255" s="134"/>
      <c r="J255" s="134"/>
      <c r="K255" s="134"/>
      <c r="L255" s="132"/>
      <c r="M255" s="135"/>
    </row>
    <row r="256" spans="3:13" ht="12.75" customHeight="1">
      <c r="C256" s="132"/>
      <c r="D256" s="132"/>
      <c r="E256" s="132"/>
      <c r="F256" s="132"/>
      <c r="G256" s="132"/>
      <c r="H256" s="132"/>
      <c r="I256" s="134"/>
      <c r="J256" s="134"/>
      <c r="K256" s="134"/>
      <c r="L256" s="132"/>
      <c r="M256" s="135"/>
    </row>
    <row r="257" spans="3:13" ht="12.75" customHeight="1">
      <c r="C257" s="132"/>
      <c r="D257" s="132"/>
      <c r="E257" s="132"/>
      <c r="F257" s="132"/>
      <c r="G257" s="132"/>
      <c r="H257" s="132"/>
      <c r="I257" s="134"/>
      <c r="J257" s="134"/>
      <c r="K257" s="134"/>
      <c r="L257" s="132"/>
      <c r="M257" s="135"/>
    </row>
    <row r="258" spans="3:13" ht="12.75" customHeight="1">
      <c r="C258" s="132"/>
      <c r="D258" s="132"/>
      <c r="E258" s="132"/>
      <c r="F258" s="132"/>
      <c r="G258" s="132"/>
      <c r="H258" s="132"/>
      <c r="I258" s="134"/>
      <c r="J258" s="134"/>
      <c r="K258" s="134"/>
      <c r="L258" s="132"/>
      <c r="M258" s="135"/>
    </row>
    <row r="259" spans="3:13" ht="12.75" customHeight="1">
      <c r="C259" s="132"/>
      <c r="D259" s="132"/>
      <c r="E259" s="132"/>
      <c r="F259" s="132"/>
      <c r="G259" s="132"/>
      <c r="H259" s="132"/>
      <c r="I259" s="134"/>
      <c r="J259" s="134"/>
      <c r="K259" s="134"/>
      <c r="L259" s="132"/>
      <c r="M259" s="135"/>
    </row>
    <row r="260" spans="3:13" ht="12.75" customHeight="1">
      <c r="C260" s="132"/>
      <c r="D260" s="132"/>
      <c r="E260" s="132"/>
      <c r="F260" s="132"/>
      <c r="G260" s="132"/>
      <c r="H260" s="132"/>
      <c r="I260" s="134"/>
      <c r="J260" s="134"/>
      <c r="K260" s="134"/>
      <c r="L260" s="132"/>
      <c r="M260" s="135"/>
    </row>
    <row r="261" spans="3:13" ht="12.75" customHeight="1">
      <c r="C261" s="132"/>
      <c r="D261" s="132"/>
      <c r="E261" s="132"/>
      <c r="F261" s="132"/>
      <c r="G261" s="132"/>
      <c r="H261" s="132"/>
      <c r="I261" s="134"/>
      <c r="J261" s="134"/>
      <c r="K261" s="134"/>
      <c r="L261" s="132"/>
      <c r="M261" s="135"/>
    </row>
    <row r="262" spans="3:13" ht="12.75" customHeight="1">
      <c r="C262" s="132"/>
      <c r="D262" s="132"/>
      <c r="E262" s="132"/>
      <c r="F262" s="132"/>
      <c r="G262" s="132"/>
      <c r="H262" s="132"/>
      <c r="I262" s="134"/>
      <c r="J262" s="134"/>
      <c r="K262" s="134"/>
      <c r="L262" s="132"/>
      <c r="M262" s="135"/>
    </row>
    <row r="263" spans="3:13" ht="12.75" customHeight="1">
      <c r="C263" s="132"/>
      <c r="D263" s="132"/>
      <c r="E263" s="132"/>
      <c r="F263" s="132"/>
      <c r="G263" s="132"/>
      <c r="H263" s="132"/>
      <c r="I263" s="134"/>
      <c r="J263" s="134"/>
      <c r="K263" s="134"/>
      <c r="L263" s="132"/>
      <c r="M263" s="135"/>
    </row>
    <row r="264" spans="3:13" ht="12.75" customHeight="1">
      <c r="C264" s="132"/>
      <c r="D264" s="132"/>
      <c r="E264" s="132"/>
      <c r="F264" s="132"/>
      <c r="G264" s="132"/>
      <c r="H264" s="132"/>
      <c r="I264" s="134"/>
      <c r="J264" s="134"/>
      <c r="K264" s="134"/>
      <c r="L264" s="132"/>
      <c r="M264" s="135"/>
    </row>
    <row r="265" spans="3:13" ht="12.75" customHeight="1">
      <c r="C265" s="132"/>
      <c r="D265" s="132"/>
      <c r="E265" s="132"/>
      <c r="F265" s="132"/>
      <c r="G265" s="132"/>
      <c r="H265" s="132"/>
      <c r="I265" s="134"/>
      <c r="J265" s="134"/>
      <c r="K265" s="134"/>
      <c r="L265" s="132"/>
      <c r="M265" s="135"/>
    </row>
    <row r="266" spans="3:13" ht="12.75" customHeight="1">
      <c r="C266" s="132"/>
      <c r="D266" s="132"/>
      <c r="E266" s="132"/>
      <c r="F266" s="132"/>
      <c r="G266" s="132"/>
      <c r="H266" s="132"/>
      <c r="I266" s="134"/>
      <c r="J266" s="134"/>
      <c r="K266" s="134"/>
      <c r="L266" s="132"/>
      <c r="M266" s="135"/>
    </row>
    <row r="267" spans="3:13" ht="12.75" customHeight="1">
      <c r="C267" s="132"/>
      <c r="D267" s="132"/>
      <c r="E267" s="132"/>
      <c r="F267" s="132"/>
      <c r="G267" s="132"/>
      <c r="H267" s="132"/>
      <c r="I267" s="134"/>
      <c r="J267" s="134"/>
      <c r="K267" s="134"/>
      <c r="L267" s="132"/>
      <c r="M267" s="135"/>
    </row>
    <row r="268" spans="3:13" ht="12.75" customHeight="1">
      <c r="C268" s="132"/>
      <c r="D268" s="132"/>
      <c r="E268" s="132"/>
      <c r="F268" s="132"/>
      <c r="G268" s="132"/>
      <c r="H268" s="132"/>
      <c r="I268" s="134"/>
      <c r="J268" s="134"/>
      <c r="K268" s="134"/>
      <c r="L268" s="132"/>
      <c r="M268" s="135"/>
    </row>
    <row r="269" spans="3:13" ht="12.75" customHeight="1">
      <c r="C269" s="132"/>
      <c r="D269" s="132"/>
      <c r="E269" s="132"/>
      <c r="F269" s="132"/>
      <c r="G269" s="132"/>
      <c r="H269" s="132"/>
      <c r="I269" s="134"/>
      <c r="J269" s="134"/>
      <c r="K269" s="134"/>
      <c r="L269" s="132"/>
      <c r="M269" s="135"/>
    </row>
    <row r="270" spans="3:13" ht="12.75" customHeight="1">
      <c r="C270" s="132"/>
      <c r="D270" s="132"/>
      <c r="E270" s="132"/>
      <c r="F270" s="132"/>
      <c r="G270" s="132"/>
      <c r="H270" s="132"/>
      <c r="I270" s="134"/>
      <c r="J270" s="134"/>
      <c r="K270" s="134"/>
      <c r="L270" s="132"/>
      <c r="M270" s="135"/>
    </row>
    <row r="271" spans="3:13" ht="12.75" customHeight="1">
      <c r="C271" s="132"/>
      <c r="D271" s="132"/>
      <c r="E271" s="132"/>
      <c r="F271" s="132"/>
      <c r="G271" s="132"/>
      <c r="H271" s="132"/>
      <c r="I271" s="134"/>
      <c r="J271" s="134"/>
      <c r="K271" s="134"/>
      <c r="L271" s="132"/>
      <c r="M271" s="135"/>
    </row>
    <row r="272" spans="3:13" ht="12.75" customHeight="1">
      <c r="C272" s="132"/>
      <c r="D272" s="132"/>
      <c r="E272" s="132"/>
      <c r="F272" s="132"/>
      <c r="G272" s="132"/>
      <c r="H272" s="132"/>
      <c r="I272" s="134"/>
      <c r="J272" s="134"/>
      <c r="K272" s="134"/>
      <c r="L272" s="132"/>
      <c r="M272" s="135"/>
    </row>
    <row r="273" spans="3:13" ht="12.75" customHeight="1">
      <c r="C273" s="132"/>
      <c r="D273" s="132"/>
      <c r="E273" s="132"/>
      <c r="F273" s="132"/>
      <c r="G273" s="132"/>
      <c r="H273" s="132"/>
      <c r="I273" s="134"/>
      <c r="J273" s="134"/>
      <c r="K273" s="134"/>
      <c r="L273" s="132"/>
      <c r="M273" s="135"/>
    </row>
    <row r="274" spans="3:13" ht="12.75" customHeight="1">
      <c r="C274" s="132"/>
      <c r="D274" s="132"/>
      <c r="E274" s="132"/>
      <c r="F274" s="132"/>
      <c r="G274" s="132"/>
      <c r="H274" s="132"/>
      <c r="I274" s="134"/>
      <c r="J274" s="134"/>
      <c r="K274" s="134"/>
      <c r="L274" s="132"/>
      <c r="M274" s="135"/>
    </row>
    <row r="275" spans="3:13" ht="12.75" customHeight="1">
      <c r="C275" s="132"/>
      <c r="D275" s="132"/>
      <c r="E275" s="132"/>
      <c r="F275" s="132"/>
      <c r="G275" s="132"/>
      <c r="H275" s="132"/>
      <c r="I275" s="134"/>
      <c r="J275" s="134"/>
      <c r="K275" s="134"/>
      <c r="L275" s="132"/>
      <c r="M275" s="135"/>
    </row>
    <row r="276" spans="3:13" ht="12.75" customHeight="1">
      <c r="C276" s="132"/>
      <c r="D276" s="132"/>
      <c r="E276" s="132"/>
      <c r="F276" s="132"/>
      <c r="G276" s="132"/>
      <c r="H276" s="132"/>
      <c r="I276" s="134"/>
      <c r="J276" s="134"/>
      <c r="K276" s="134"/>
      <c r="L276" s="132"/>
      <c r="M276" s="135"/>
    </row>
    <row r="277" spans="3:13" ht="12.75" customHeight="1">
      <c r="C277" s="132"/>
      <c r="D277" s="132"/>
      <c r="E277" s="132"/>
      <c r="F277" s="132"/>
      <c r="G277" s="132"/>
      <c r="H277" s="132"/>
      <c r="I277" s="134"/>
      <c r="J277" s="134"/>
      <c r="K277" s="134"/>
      <c r="L277" s="132"/>
      <c r="M277" s="135"/>
    </row>
    <row r="278" spans="3:13" ht="12.75" customHeight="1">
      <c r="C278" s="132"/>
      <c r="D278" s="132"/>
      <c r="E278" s="132"/>
      <c r="F278" s="132"/>
      <c r="G278" s="132"/>
      <c r="H278" s="132"/>
      <c r="I278" s="134"/>
      <c r="J278" s="134"/>
      <c r="K278" s="134"/>
      <c r="L278" s="132"/>
      <c r="M278" s="135"/>
    </row>
    <row r="279" spans="3:13" ht="12.75" customHeight="1">
      <c r="C279" s="132"/>
      <c r="D279" s="132"/>
      <c r="E279" s="132"/>
      <c r="F279" s="132"/>
      <c r="G279" s="132"/>
      <c r="H279" s="132"/>
      <c r="I279" s="134"/>
      <c r="J279" s="134"/>
      <c r="K279" s="134"/>
      <c r="L279" s="132"/>
      <c r="M279" s="135"/>
    </row>
    <row r="280" spans="3:13" ht="12.75" customHeight="1">
      <c r="C280" s="132"/>
      <c r="D280" s="132"/>
      <c r="E280" s="132"/>
      <c r="F280" s="132"/>
      <c r="G280" s="132"/>
      <c r="H280" s="132"/>
      <c r="I280" s="134"/>
      <c r="J280" s="134"/>
      <c r="K280" s="134"/>
      <c r="L280" s="132"/>
      <c r="M280" s="135"/>
    </row>
    <row r="281" spans="3:13" ht="12.75" customHeight="1">
      <c r="C281" s="132"/>
      <c r="D281" s="132"/>
      <c r="E281" s="132"/>
      <c r="F281" s="132"/>
      <c r="G281" s="132"/>
      <c r="H281" s="132"/>
      <c r="I281" s="134"/>
      <c r="J281" s="134"/>
      <c r="K281" s="134"/>
      <c r="L281" s="132"/>
      <c r="M281" s="135"/>
    </row>
    <row r="282" spans="3:13" ht="12.75" customHeight="1">
      <c r="C282" s="132"/>
      <c r="D282" s="132"/>
      <c r="E282" s="132"/>
      <c r="F282" s="132"/>
      <c r="G282" s="132"/>
      <c r="H282" s="132"/>
      <c r="I282" s="134"/>
      <c r="J282" s="134"/>
      <c r="K282" s="134"/>
      <c r="L282" s="132"/>
      <c r="M282" s="135"/>
    </row>
    <row r="283" spans="3:13" ht="12.75" customHeight="1">
      <c r="C283" s="132"/>
      <c r="D283" s="132"/>
      <c r="E283" s="132"/>
      <c r="F283" s="132"/>
      <c r="G283" s="132"/>
      <c r="H283" s="132"/>
      <c r="I283" s="134"/>
      <c r="J283" s="134"/>
      <c r="K283" s="134"/>
      <c r="L283" s="132"/>
      <c r="M283" s="135"/>
    </row>
    <row r="284" spans="3:13" ht="12.75" customHeight="1">
      <c r="C284" s="132"/>
      <c r="D284" s="132"/>
      <c r="E284" s="132"/>
      <c r="F284" s="132"/>
      <c r="G284" s="132"/>
      <c r="H284" s="132"/>
      <c r="I284" s="134"/>
      <c r="J284" s="134"/>
      <c r="K284" s="134"/>
      <c r="L284" s="132"/>
      <c r="M284" s="135"/>
    </row>
    <row r="285" spans="3:13" ht="12.75" customHeight="1">
      <c r="C285" s="132"/>
      <c r="D285" s="132"/>
      <c r="E285" s="132"/>
      <c r="F285" s="132"/>
      <c r="G285" s="132"/>
      <c r="H285" s="132"/>
      <c r="I285" s="134"/>
      <c r="J285" s="134"/>
      <c r="K285" s="134"/>
      <c r="L285" s="132"/>
      <c r="M285" s="135"/>
    </row>
    <row r="286" spans="3:13" ht="12.75" customHeight="1">
      <c r="C286" s="132"/>
      <c r="D286" s="132"/>
      <c r="E286" s="132"/>
      <c r="F286" s="132"/>
      <c r="G286" s="132"/>
      <c r="H286" s="132"/>
      <c r="I286" s="134"/>
      <c r="J286" s="134"/>
      <c r="K286" s="134"/>
      <c r="L286" s="132"/>
      <c r="M286" s="135"/>
    </row>
    <row r="287" spans="3:13" ht="12.75" customHeight="1">
      <c r="C287" s="132"/>
      <c r="D287" s="132"/>
      <c r="E287" s="132"/>
      <c r="F287" s="132"/>
      <c r="G287" s="132"/>
      <c r="H287" s="132"/>
      <c r="I287" s="134"/>
      <c r="J287" s="134"/>
      <c r="K287" s="134"/>
      <c r="L287" s="132"/>
      <c r="M287" s="135"/>
    </row>
    <row r="288" spans="3:13" ht="12.75" customHeight="1">
      <c r="C288" s="132"/>
      <c r="D288" s="132"/>
      <c r="E288" s="132"/>
      <c r="F288" s="132"/>
      <c r="G288" s="132"/>
      <c r="H288" s="132"/>
      <c r="I288" s="134"/>
      <c r="J288" s="134"/>
      <c r="K288" s="134"/>
      <c r="L288" s="132"/>
      <c r="M288" s="135"/>
    </row>
    <row r="289" spans="3:13" ht="12.75" customHeight="1">
      <c r="C289" s="132"/>
      <c r="D289" s="132"/>
      <c r="E289" s="132"/>
      <c r="F289" s="132"/>
      <c r="G289" s="132"/>
      <c r="H289" s="132"/>
      <c r="I289" s="134"/>
      <c r="J289" s="134"/>
      <c r="K289" s="134"/>
      <c r="L289" s="132"/>
      <c r="M289" s="135"/>
    </row>
    <row r="290" spans="3:13" ht="12.75" customHeight="1">
      <c r="C290" s="132"/>
      <c r="D290" s="132"/>
      <c r="E290" s="132"/>
      <c r="F290" s="132"/>
      <c r="G290" s="132"/>
      <c r="H290" s="132"/>
      <c r="I290" s="134"/>
      <c r="J290" s="134"/>
      <c r="K290" s="134"/>
      <c r="L290" s="132"/>
      <c r="M290" s="135"/>
    </row>
    <row r="291" spans="3:13" ht="12.75" customHeight="1">
      <c r="C291" s="132"/>
      <c r="D291" s="132"/>
      <c r="E291" s="132"/>
      <c r="F291" s="132"/>
      <c r="G291" s="132"/>
      <c r="H291" s="132"/>
      <c r="I291" s="134"/>
      <c r="J291" s="134"/>
      <c r="K291" s="134"/>
      <c r="L291" s="132"/>
      <c r="M291" s="135"/>
    </row>
    <row r="292" spans="3:13" ht="12.75" customHeight="1">
      <c r="C292" s="132"/>
      <c r="D292" s="132"/>
      <c r="E292" s="132"/>
      <c r="F292" s="132"/>
      <c r="G292" s="132"/>
      <c r="H292" s="132"/>
      <c r="I292" s="134"/>
      <c r="J292" s="134"/>
      <c r="K292" s="134"/>
      <c r="L292" s="132"/>
      <c r="M292" s="135"/>
    </row>
    <row r="293" spans="3:13" ht="12.75" customHeight="1">
      <c r="C293" s="132"/>
      <c r="D293" s="132"/>
      <c r="E293" s="132"/>
      <c r="F293" s="132"/>
      <c r="G293" s="132"/>
      <c r="H293" s="132"/>
      <c r="I293" s="134"/>
      <c r="J293" s="134"/>
      <c r="K293" s="134"/>
      <c r="L293" s="132"/>
      <c r="M293" s="135"/>
    </row>
    <row r="294" spans="3:13" ht="12.75" customHeight="1">
      <c r="C294" s="132"/>
      <c r="D294" s="132"/>
      <c r="E294" s="132"/>
      <c r="F294" s="132"/>
      <c r="G294" s="132"/>
      <c r="H294" s="132"/>
      <c r="I294" s="134"/>
      <c r="J294" s="134"/>
      <c r="K294" s="134"/>
      <c r="L294" s="132"/>
      <c r="M294" s="135"/>
    </row>
    <row r="295" spans="3:13" ht="12.75" customHeight="1">
      <c r="C295" s="132"/>
      <c r="D295" s="132"/>
      <c r="E295" s="132"/>
      <c r="F295" s="132"/>
      <c r="G295" s="132"/>
      <c r="H295" s="132"/>
      <c r="I295" s="134"/>
      <c r="J295" s="134"/>
      <c r="K295" s="134"/>
      <c r="L295" s="132"/>
      <c r="M295" s="135"/>
    </row>
    <row r="296" spans="3:13" ht="12.75" customHeight="1">
      <c r="C296" s="132"/>
      <c r="D296" s="132"/>
      <c r="E296" s="132"/>
      <c r="F296" s="132"/>
      <c r="G296" s="132"/>
      <c r="H296" s="132"/>
      <c r="I296" s="134"/>
      <c r="J296" s="134"/>
      <c r="K296" s="134"/>
      <c r="L296" s="132"/>
      <c r="M296" s="135"/>
    </row>
    <row r="297" spans="3:13" ht="12.75" customHeight="1">
      <c r="C297" s="132"/>
      <c r="D297" s="132"/>
      <c r="E297" s="132"/>
      <c r="F297" s="132"/>
      <c r="G297" s="132"/>
      <c r="H297" s="132"/>
      <c r="I297" s="134"/>
      <c r="J297" s="134"/>
      <c r="K297" s="134"/>
      <c r="L297" s="132"/>
      <c r="M297" s="135"/>
    </row>
    <row r="298" spans="3:13" ht="12.75" customHeight="1">
      <c r="C298" s="132"/>
      <c r="D298" s="132"/>
      <c r="E298" s="132"/>
      <c r="F298" s="132"/>
      <c r="G298" s="132"/>
      <c r="H298" s="132"/>
      <c r="I298" s="134"/>
      <c r="J298" s="134"/>
      <c r="K298" s="134"/>
      <c r="L298" s="132"/>
      <c r="M298" s="135"/>
    </row>
    <row r="299" spans="3:13" ht="12.75" customHeight="1">
      <c r="C299" s="132"/>
      <c r="D299" s="132"/>
      <c r="E299" s="132"/>
      <c r="F299" s="132"/>
      <c r="G299" s="132"/>
      <c r="H299" s="132"/>
      <c r="I299" s="134"/>
      <c r="J299" s="134"/>
      <c r="K299" s="134"/>
      <c r="L299" s="132"/>
      <c r="M299" s="135"/>
    </row>
    <row r="300" spans="3:13" ht="12.75" customHeight="1">
      <c r="C300" s="132"/>
      <c r="D300" s="132"/>
      <c r="E300" s="132"/>
      <c r="F300" s="132"/>
      <c r="G300" s="132"/>
      <c r="H300" s="132"/>
      <c r="I300" s="134"/>
      <c r="J300" s="134"/>
      <c r="K300" s="134"/>
      <c r="L300" s="132"/>
      <c r="M300" s="135"/>
    </row>
    <row r="301" spans="3:13" ht="12.75" customHeight="1">
      <c r="C301" s="132"/>
      <c r="D301" s="132"/>
      <c r="E301" s="132"/>
      <c r="F301" s="132"/>
      <c r="G301" s="132"/>
      <c r="H301" s="132"/>
      <c r="I301" s="134"/>
      <c r="J301" s="134"/>
      <c r="K301" s="134"/>
      <c r="L301" s="132"/>
      <c r="M301" s="135"/>
    </row>
    <row r="302" spans="3:13" ht="12.75" customHeight="1">
      <c r="C302" s="132"/>
      <c r="D302" s="132"/>
      <c r="E302" s="132"/>
      <c r="F302" s="132"/>
      <c r="G302" s="132"/>
      <c r="H302" s="132"/>
      <c r="I302" s="134"/>
      <c r="J302" s="134"/>
      <c r="K302" s="134"/>
      <c r="L302" s="132"/>
      <c r="M302" s="135"/>
    </row>
    <row r="303" spans="3:13" ht="12.75" customHeight="1">
      <c r="C303" s="132"/>
      <c r="D303" s="132"/>
      <c r="E303" s="132"/>
      <c r="F303" s="132"/>
      <c r="G303" s="132"/>
      <c r="H303" s="132"/>
      <c r="I303" s="134"/>
      <c r="J303" s="134"/>
      <c r="K303" s="134"/>
      <c r="L303" s="132"/>
      <c r="M303" s="135"/>
    </row>
    <row r="304" spans="3:13" ht="12.75" customHeight="1">
      <c r="C304" s="132"/>
      <c r="D304" s="132"/>
      <c r="E304" s="132"/>
      <c r="F304" s="132"/>
      <c r="G304" s="132"/>
      <c r="H304" s="132"/>
      <c r="I304" s="134"/>
      <c r="J304" s="134"/>
      <c r="K304" s="134"/>
      <c r="L304" s="132"/>
      <c r="M304" s="135"/>
    </row>
    <row r="305" spans="3:13" ht="12.75" customHeight="1">
      <c r="C305" s="132"/>
      <c r="D305" s="132"/>
      <c r="E305" s="132"/>
      <c r="F305" s="132"/>
      <c r="G305" s="132"/>
      <c r="H305" s="132"/>
      <c r="I305" s="134"/>
      <c r="J305" s="134"/>
      <c r="K305" s="134"/>
      <c r="L305" s="132"/>
      <c r="M305" s="135"/>
    </row>
    <row r="306" spans="3:13" ht="12.75" customHeight="1">
      <c r="C306" s="132"/>
      <c r="D306" s="132"/>
      <c r="E306" s="132"/>
      <c r="F306" s="132"/>
      <c r="G306" s="132"/>
      <c r="H306" s="132"/>
      <c r="I306" s="134"/>
      <c r="J306" s="134"/>
      <c r="K306" s="134"/>
      <c r="L306" s="132"/>
      <c r="M306" s="135"/>
    </row>
    <row r="307" spans="3:13" ht="12.75" customHeight="1">
      <c r="C307" s="132"/>
      <c r="D307" s="132"/>
      <c r="E307" s="132"/>
      <c r="F307" s="132"/>
      <c r="G307" s="132"/>
      <c r="H307" s="132"/>
      <c r="I307" s="134"/>
      <c r="J307" s="134"/>
      <c r="K307" s="134"/>
      <c r="L307" s="132"/>
      <c r="M307" s="135"/>
    </row>
    <row r="308" spans="3:13" ht="12.75" customHeight="1">
      <c r="C308" s="132"/>
      <c r="D308" s="132"/>
      <c r="E308" s="132"/>
      <c r="F308" s="132"/>
      <c r="G308" s="132"/>
      <c r="H308" s="132"/>
      <c r="I308" s="134"/>
      <c r="J308" s="134"/>
      <c r="K308" s="134"/>
      <c r="L308" s="132"/>
      <c r="M308" s="135"/>
    </row>
    <row r="309" spans="3:13" ht="12.75" customHeight="1">
      <c r="C309" s="132"/>
      <c r="D309" s="132"/>
      <c r="E309" s="132"/>
      <c r="F309" s="132"/>
      <c r="G309" s="132"/>
      <c r="H309" s="132"/>
      <c r="I309" s="134"/>
      <c r="J309" s="134"/>
      <c r="K309" s="134"/>
      <c r="L309" s="132"/>
      <c r="M309" s="135"/>
    </row>
    <row r="310" spans="3:13" ht="12.75" customHeight="1">
      <c r="C310" s="132"/>
      <c r="D310" s="132"/>
      <c r="E310" s="132"/>
      <c r="F310" s="132"/>
      <c r="G310" s="132"/>
      <c r="H310" s="132"/>
      <c r="I310" s="134"/>
      <c r="J310" s="134"/>
      <c r="K310" s="134"/>
      <c r="L310" s="132"/>
      <c r="M310" s="135"/>
    </row>
    <row r="311" spans="3:13" ht="12.75" customHeight="1">
      <c r="C311" s="132"/>
      <c r="D311" s="132"/>
      <c r="E311" s="132"/>
      <c r="F311" s="132"/>
      <c r="G311" s="132"/>
      <c r="H311" s="132"/>
      <c r="I311" s="134"/>
      <c r="J311" s="134"/>
      <c r="K311" s="134"/>
      <c r="L311" s="132"/>
      <c r="M311" s="135"/>
    </row>
    <row r="312" spans="3:13" ht="12.75" customHeight="1">
      <c r="C312" s="132"/>
      <c r="D312" s="132"/>
      <c r="E312" s="132"/>
      <c r="F312" s="132"/>
      <c r="G312" s="132"/>
      <c r="H312" s="132"/>
      <c r="I312" s="134"/>
      <c r="J312" s="134"/>
      <c r="K312" s="134"/>
      <c r="L312" s="132"/>
      <c r="M312" s="135"/>
    </row>
    <row r="313" spans="3:13" ht="12.75" customHeight="1">
      <c r="C313" s="132"/>
      <c r="D313" s="132"/>
      <c r="E313" s="132"/>
      <c r="F313" s="132"/>
      <c r="G313" s="132"/>
      <c r="H313" s="132"/>
      <c r="I313" s="134"/>
      <c r="J313" s="134"/>
      <c r="K313" s="134"/>
      <c r="L313" s="132"/>
      <c r="M313" s="135"/>
    </row>
    <row r="314" spans="3:13" ht="12.75" customHeight="1">
      <c r="C314" s="132"/>
      <c r="D314" s="132"/>
      <c r="E314" s="132"/>
      <c r="F314" s="132"/>
      <c r="G314" s="132"/>
      <c r="H314" s="132"/>
      <c r="I314" s="134"/>
      <c r="J314" s="134"/>
      <c r="K314" s="134"/>
      <c r="L314" s="132"/>
      <c r="M314" s="135"/>
    </row>
    <row r="315" spans="3:13" ht="12.75" customHeight="1">
      <c r="C315" s="132"/>
      <c r="D315" s="132"/>
      <c r="E315" s="132"/>
      <c r="F315" s="132"/>
      <c r="G315" s="132"/>
      <c r="H315" s="132"/>
      <c r="I315" s="134"/>
      <c r="J315" s="134"/>
      <c r="K315" s="134"/>
      <c r="L315" s="132"/>
      <c r="M315" s="135"/>
    </row>
    <row r="316" spans="3:13" ht="12.75" customHeight="1">
      <c r="C316" s="132"/>
      <c r="D316" s="132"/>
      <c r="E316" s="132"/>
      <c r="F316" s="132"/>
      <c r="G316" s="132"/>
      <c r="H316" s="132"/>
      <c r="I316" s="134"/>
      <c r="J316" s="134"/>
      <c r="K316" s="134"/>
      <c r="L316" s="132"/>
      <c r="M316" s="135"/>
    </row>
    <row r="317" spans="3:13" ht="12.75" customHeight="1">
      <c r="C317" s="132"/>
      <c r="D317" s="132"/>
      <c r="E317" s="132"/>
      <c r="F317" s="132"/>
      <c r="G317" s="132"/>
      <c r="H317" s="132"/>
      <c r="I317" s="134"/>
      <c r="J317" s="134"/>
      <c r="K317" s="134"/>
      <c r="L317" s="132"/>
      <c r="M317" s="135"/>
    </row>
    <row r="318" spans="3:13" ht="12.75" customHeight="1">
      <c r="C318" s="132"/>
      <c r="D318" s="132"/>
      <c r="E318" s="132"/>
      <c r="F318" s="132"/>
      <c r="G318" s="132"/>
      <c r="H318" s="132"/>
      <c r="I318" s="134"/>
      <c r="J318" s="134"/>
      <c r="K318" s="134"/>
      <c r="L318" s="132"/>
      <c r="M318" s="135"/>
    </row>
    <row r="319" spans="3:13" ht="12.75" customHeight="1">
      <c r="C319" s="132"/>
      <c r="D319" s="132"/>
      <c r="E319" s="132"/>
      <c r="F319" s="132"/>
      <c r="G319" s="132"/>
      <c r="H319" s="132"/>
      <c r="I319" s="134"/>
      <c r="J319" s="134"/>
      <c r="K319" s="134"/>
      <c r="L319" s="132"/>
      <c r="M319" s="135"/>
    </row>
    <row r="320" spans="3:13" ht="12.75" customHeight="1">
      <c r="C320" s="132"/>
      <c r="D320" s="132"/>
      <c r="E320" s="132"/>
      <c r="F320" s="132"/>
      <c r="G320" s="132"/>
      <c r="H320" s="132"/>
      <c r="I320" s="134"/>
      <c r="J320" s="134"/>
      <c r="K320" s="134"/>
      <c r="L320" s="132"/>
      <c r="M320" s="135"/>
    </row>
    <row r="321" spans="3:13" ht="12.75" customHeight="1">
      <c r="C321" s="132"/>
      <c r="D321" s="132"/>
      <c r="E321" s="132"/>
      <c r="F321" s="132"/>
      <c r="G321" s="132"/>
      <c r="H321" s="132"/>
      <c r="I321" s="134"/>
      <c r="J321" s="134"/>
      <c r="K321" s="134"/>
      <c r="L321" s="132"/>
      <c r="M321" s="135"/>
    </row>
    <row r="322" spans="3:13" ht="12.75" customHeight="1">
      <c r="C322" s="132"/>
      <c r="D322" s="132"/>
      <c r="E322" s="132"/>
      <c r="F322" s="132"/>
      <c r="G322" s="132"/>
      <c r="H322" s="132"/>
      <c r="I322" s="134"/>
      <c r="J322" s="134"/>
      <c r="K322" s="134"/>
      <c r="L322" s="132"/>
      <c r="M322" s="135"/>
    </row>
    <row r="323" spans="3:13" ht="12.75" customHeight="1">
      <c r="C323" s="132"/>
      <c r="D323" s="132"/>
      <c r="E323" s="132"/>
      <c r="F323" s="132"/>
      <c r="G323" s="132"/>
      <c r="H323" s="132"/>
      <c r="I323" s="134"/>
      <c r="J323" s="134"/>
      <c r="K323" s="134"/>
      <c r="L323" s="132"/>
      <c r="M323" s="135"/>
    </row>
    <row r="324" spans="3:13" ht="12.75" customHeight="1">
      <c r="C324" s="132"/>
      <c r="D324" s="132"/>
      <c r="E324" s="132"/>
      <c r="F324" s="132"/>
      <c r="G324" s="132"/>
      <c r="H324" s="132"/>
      <c r="I324" s="134"/>
      <c r="J324" s="134"/>
      <c r="K324" s="134"/>
      <c r="L324" s="132"/>
      <c r="M324" s="135"/>
    </row>
    <row r="325" spans="3:13" ht="12.75" customHeight="1">
      <c r="C325" s="132"/>
      <c r="D325" s="132"/>
      <c r="E325" s="132"/>
      <c r="F325" s="132"/>
      <c r="G325" s="132"/>
      <c r="H325" s="132"/>
      <c r="I325" s="134"/>
      <c r="J325" s="134"/>
      <c r="K325" s="134"/>
      <c r="L325" s="132"/>
      <c r="M325" s="135"/>
    </row>
    <row r="326" spans="3:13" ht="12.75" customHeight="1">
      <c r="C326" s="132"/>
      <c r="D326" s="132"/>
      <c r="E326" s="132"/>
      <c r="F326" s="132"/>
      <c r="G326" s="132"/>
      <c r="H326" s="132"/>
      <c r="I326" s="134"/>
      <c r="J326" s="134"/>
      <c r="K326" s="134"/>
      <c r="L326" s="132"/>
      <c r="M326" s="135"/>
    </row>
    <row r="327" spans="3:13" ht="12.75" customHeight="1">
      <c r="C327" s="132"/>
      <c r="D327" s="132"/>
      <c r="E327" s="132"/>
      <c r="F327" s="132"/>
      <c r="G327" s="132"/>
      <c r="H327" s="132"/>
      <c r="I327" s="134"/>
      <c r="J327" s="134"/>
      <c r="K327" s="134"/>
      <c r="L327" s="132"/>
      <c r="M327" s="135"/>
    </row>
    <row r="328" spans="3:13" ht="12.75" customHeight="1">
      <c r="C328" s="132"/>
      <c r="D328" s="132"/>
      <c r="E328" s="132"/>
      <c r="F328" s="132"/>
      <c r="G328" s="132"/>
      <c r="H328" s="132"/>
      <c r="I328" s="134"/>
      <c r="J328" s="134"/>
      <c r="K328" s="134"/>
      <c r="L328" s="132"/>
      <c r="M328" s="135"/>
    </row>
    <row r="329" spans="3:13" ht="12.75" customHeight="1">
      <c r="C329" s="132"/>
      <c r="D329" s="132"/>
      <c r="E329" s="132"/>
      <c r="F329" s="132"/>
      <c r="G329" s="132"/>
      <c r="H329" s="132"/>
      <c r="I329" s="134"/>
      <c r="J329" s="134"/>
      <c r="K329" s="134"/>
      <c r="L329" s="132"/>
      <c r="M329" s="135"/>
    </row>
    <row r="330" spans="3:13" ht="12.75" customHeight="1">
      <c r="C330" s="132"/>
      <c r="D330" s="132"/>
      <c r="E330" s="132"/>
      <c r="F330" s="132"/>
      <c r="G330" s="132"/>
      <c r="H330" s="132"/>
      <c r="I330" s="134"/>
      <c r="J330" s="134"/>
      <c r="K330" s="134"/>
      <c r="L330" s="132"/>
      <c r="M330" s="135"/>
    </row>
    <row r="331" spans="3:13" ht="12.75" customHeight="1">
      <c r="C331" s="132"/>
      <c r="D331" s="132"/>
      <c r="E331" s="132"/>
      <c r="F331" s="132"/>
      <c r="G331" s="132"/>
      <c r="H331" s="132"/>
      <c r="I331" s="134"/>
      <c r="J331" s="134"/>
      <c r="K331" s="134"/>
      <c r="L331" s="132"/>
      <c r="M331" s="135"/>
    </row>
    <row r="332" spans="3:13" ht="12.75" customHeight="1">
      <c r="C332" s="132"/>
      <c r="D332" s="132"/>
      <c r="E332" s="132"/>
      <c r="F332" s="132"/>
      <c r="G332" s="132"/>
      <c r="H332" s="132"/>
      <c r="I332" s="134"/>
      <c r="J332" s="134"/>
      <c r="K332" s="134"/>
      <c r="L332" s="132"/>
      <c r="M332" s="135"/>
    </row>
    <row r="333" spans="3:13" ht="12.75" customHeight="1">
      <c r="C333" s="132"/>
      <c r="D333" s="132"/>
      <c r="E333" s="132"/>
      <c r="F333" s="132"/>
      <c r="G333" s="132"/>
      <c r="H333" s="132"/>
      <c r="I333" s="134"/>
      <c r="J333" s="134"/>
      <c r="K333" s="134"/>
      <c r="L333" s="132"/>
      <c r="M333" s="135"/>
    </row>
    <row r="334" spans="3:13" ht="12.75" customHeight="1">
      <c r="C334" s="132"/>
      <c r="D334" s="132"/>
      <c r="E334" s="132"/>
      <c r="F334" s="132"/>
      <c r="G334" s="132"/>
      <c r="H334" s="132"/>
      <c r="I334" s="134"/>
      <c r="J334" s="134"/>
      <c r="K334" s="134"/>
      <c r="L334" s="132"/>
      <c r="M334" s="135"/>
    </row>
    <row r="335" spans="3:13" ht="12.75" customHeight="1">
      <c r="C335" s="132"/>
      <c r="D335" s="132"/>
      <c r="E335" s="132"/>
      <c r="F335" s="132"/>
      <c r="G335" s="132"/>
      <c r="H335" s="132"/>
      <c r="I335" s="134"/>
      <c r="J335" s="134"/>
      <c r="K335" s="134"/>
      <c r="L335" s="132"/>
      <c r="M335" s="135"/>
    </row>
    <row r="336" spans="3:13" ht="12.75" customHeight="1">
      <c r="C336" s="132"/>
      <c r="D336" s="132"/>
      <c r="E336" s="132"/>
      <c r="F336" s="132"/>
      <c r="G336" s="132"/>
      <c r="H336" s="132"/>
      <c r="I336" s="134"/>
      <c r="J336" s="134"/>
      <c r="K336" s="134"/>
      <c r="L336" s="132"/>
      <c r="M336" s="135"/>
    </row>
    <row r="337" spans="3:13" ht="12.75" customHeight="1">
      <c r="C337" s="132"/>
      <c r="D337" s="132"/>
      <c r="E337" s="132"/>
      <c r="F337" s="132"/>
      <c r="G337" s="132"/>
      <c r="H337" s="132"/>
      <c r="I337" s="134"/>
      <c r="J337" s="134"/>
      <c r="K337" s="134"/>
      <c r="L337" s="132"/>
      <c r="M337" s="135"/>
    </row>
    <row r="338" spans="3:13" ht="12.75" customHeight="1">
      <c r="C338" s="132"/>
      <c r="D338" s="132"/>
      <c r="E338" s="132"/>
      <c r="F338" s="132"/>
      <c r="G338" s="132"/>
      <c r="H338" s="132"/>
      <c r="I338" s="134"/>
      <c r="J338" s="134"/>
      <c r="K338" s="134"/>
      <c r="L338" s="132"/>
      <c r="M338" s="135"/>
    </row>
    <row r="339" spans="3:13" ht="12.75" customHeight="1">
      <c r="C339" s="132"/>
      <c r="D339" s="132"/>
      <c r="E339" s="132"/>
      <c r="F339" s="132"/>
      <c r="G339" s="132"/>
      <c r="H339" s="132"/>
      <c r="I339" s="134"/>
      <c r="J339" s="134"/>
      <c r="K339" s="134"/>
      <c r="L339" s="132"/>
      <c r="M339" s="135"/>
    </row>
    <row r="340" spans="3:13" ht="12.75" customHeight="1">
      <c r="C340" s="132"/>
      <c r="D340" s="132"/>
      <c r="E340" s="132"/>
      <c r="F340" s="132"/>
      <c r="G340" s="132"/>
      <c r="H340" s="132"/>
      <c r="I340" s="134"/>
      <c r="J340" s="134"/>
      <c r="K340" s="134"/>
      <c r="L340" s="132"/>
      <c r="M340" s="135"/>
    </row>
    <row r="341" spans="3:13" ht="12.75" customHeight="1">
      <c r="C341" s="132"/>
      <c r="D341" s="132"/>
      <c r="E341" s="132"/>
      <c r="F341" s="132"/>
      <c r="G341" s="132"/>
      <c r="H341" s="132"/>
      <c r="I341" s="134"/>
      <c r="J341" s="134"/>
      <c r="K341" s="134"/>
      <c r="L341" s="132"/>
      <c r="M341" s="135"/>
    </row>
    <row r="342" spans="3:13" ht="12.75" customHeight="1">
      <c r="C342" s="132"/>
      <c r="D342" s="132"/>
      <c r="E342" s="132"/>
      <c r="F342" s="132"/>
      <c r="G342" s="132"/>
      <c r="H342" s="132"/>
      <c r="I342" s="134"/>
      <c r="J342" s="134"/>
      <c r="K342" s="134"/>
      <c r="L342" s="132"/>
      <c r="M342" s="135"/>
    </row>
    <row r="343" spans="3:13" ht="12.75" customHeight="1">
      <c r="C343" s="132"/>
      <c r="D343" s="132"/>
      <c r="E343" s="132"/>
      <c r="F343" s="132"/>
      <c r="G343" s="132"/>
      <c r="H343" s="132"/>
      <c r="I343" s="134"/>
      <c r="J343" s="134"/>
      <c r="K343" s="134"/>
      <c r="L343" s="132"/>
      <c r="M343" s="135"/>
    </row>
    <row r="344" spans="3:13" ht="12.75" customHeight="1">
      <c r="C344" s="132"/>
      <c r="D344" s="132"/>
      <c r="E344" s="132"/>
      <c r="F344" s="132"/>
      <c r="G344" s="132"/>
      <c r="H344" s="132"/>
      <c r="I344" s="134"/>
      <c r="J344" s="134"/>
      <c r="K344" s="134"/>
      <c r="L344" s="132"/>
      <c r="M344" s="135"/>
    </row>
    <row r="345" spans="3:13" ht="12.75" customHeight="1">
      <c r="C345" s="132"/>
      <c r="D345" s="132"/>
      <c r="E345" s="132"/>
      <c r="F345" s="132"/>
      <c r="G345" s="132"/>
      <c r="H345" s="132"/>
      <c r="I345" s="134"/>
      <c r="J345" s="134"/>
      <c r="K345" s="134"/>
      <c r="L345" s="132"/>
      <c r="M345" s="135"/>
    </row>
    <row r="346" spans="3:13" ht="12.75" customHeight="1">
      <c r="C346" s="132"/>
      <c r="D346" s="132"/>
      <c r="E346" s="132"/>
      <c r="F346" s="132"/>
      <c r="G346" s="132"/>
      <c r="H346" s="132"/>
      <c r="I346" s="134"/>
      <c r="J346" s="134"/>
      <c r="K346" s="134"/>
      <c r="L346" s="132"/>
      <c r="M346" s="135"/>
    </row>
    <row r="347" spans="3:13" ht="12.75" customHeight="1">
      <c r="C347" s="132"/>
      <c r="D347" s="132"/>
      <c r="E347" s="132"/>
      <c r="F347" s="132"/>
      <c r="G347" s="132"/>
      <c r="H347" s="132"/>
      <c r="I347" s="134"/>
      <c r="J347" s="134"/>
      <c r="K347" s="134"/>
      <c r="L347" s="132"/>
      <c r="M347" s="135"/>
    </row>
    <row r="348" spans="3:13" ht="12.75" customHeight="1">
      <c r="C348" s="132"/>
      <c r="D348" s="132"/>
      <c r="E348" s="132"/>
      <c r="F348" s="132"/>
      <c r="G348" s="132"/>
      <c r="H348" s="132"/>
      <c r="I348" s="134"/>
      <c r="J348" s="134"/>
      <c r="K348" s="134"/>
      <c r="L348" s="132"/>
      <c r="M348" s="135"/>
    </row>
    <row r="349" spans="3:13" ht="12.75" customHeight="1">
      <c r="C349" s="132"/>
      <c r="D349" s="132"/>
      <c r="E349" s="132"/>
      <c r="F349" s="132"/>
      <c r="G349" s="132"/>
      <c r="H349" s="132"/>
      <c r="I349" s="134"/>
      <c r="J349" s="134"/>
      <c r="K349" s="134"/>
      <c r="L349" s="132"/>
      <c r="M349" s="135"/>
    </row>
    <row r="350" spans="3:13" ht="12.75" customHeight="1">
      <c r="C350" s="132"/>
      <c r="D350" s="132"/>
      <c r="E350" s="132"/>
      <c r="F350" s="132"/>
      <c r="G350" s="132"/>
      <c r="H350" s="132"/>
      <c r="I350" s="134"/>
      <c r="J350" s="134"/>
      <c r="K350" s="134"/>
      <c r="L350" s="132"/>
      <c r="M350" s="135"/>
    </row>
    <row r="351" spans="3:13" ht="12.75" customHeight="1">
      <c r="C351" s="132"/>
      <c r="D351" s="132"/>
      <c r="E351" s="132"/>
      <c r="F351" s="132"/>
      <c r="G351" s="132"/>
      <c r="H351" s="132"/>
      <c r="I351" s="134"/>
      <c r="J351" s="134"/>
      <c r="K351" s="134"/>
      <c r="L351" s="132"/>
      <c r="M351" s="135"/>
    </row>
    <row r="352" spans="3:13" ht="12.75" customHeight="1">
      <c r="C352" s="132"/>
      <c r="D352" s="132"/>
      <c r="E352" s="132"/>
      <c r="F352" s="132"/>
      <c r="G352" s="132"/>
      <c r="H352" s="132"/>
      <c r="I352" s="134"/>
      <c r="J352" s="134"/>
      <c r="K352" s="134"/>
      <c r="L352" s="132"/>
      <c r="M352" s="135"/>
    </row>
    <row r="353" spans="3:13" ht="12.75" customHeight="1">
      <c r="C353" s="132"/>
      <c r="D353" s="132"/>
      <c r="E353" s="132"/>
      <c r="F353" s="132"/>
      <c r="G353" s="132"/>
      <c r="H353" s="132"/>
      <c r="I353" s="134"/>
      <c r="J353" s="134"/>
      <c r="K353" s="134"/>
      <c r="L353" s="132"/>
      <c r="M353" s="135"/>
    </row>
    <row r="354" spans="3:13" ht="12.75" customHeight="1">
      <c r="C354" s="132"/>
      <c r="D354" s="132"/>
      <c r="E354" s="132"/>
      <c r="F354" s="132"/>
      <c r="G354" s="132"/>
      <c r="H354" s="132"/>
      <c r="I354" s="134"/>
      <c r="J354" s="134"/>
      <c r="K354" s="134"/>
      <c r="L354" s="132"/>
      <c r="M354" s="135"/>
    </row>
    <row r="355" spans="3:13" ht="12.75" customHeight="1">
      <c r="C355" s="132"/>
      <c r="D355" s="132"/>
      <c r="E355" s="132"/>
      <c r="F355" s="132"/>
      <c r="G355" s="132"/>
      <c r="H355" s="132"/>
      <c r="I355" s="134"/>
      <c r="J355" s="134"/>
      <c r="K355" s="134"/>
      <c r="L355" s="132"/>
      <c r="M355" s="135"/>
    </row>
    <row r="356" spans="3:13" ht="12.75" customHeight="1">
      <c r="C356" s="132"/>
      <c r="D356" s="132"/>
      <c r="E356" s="132"/>
      <c r="F356" s="132"/>
      <c r="G356" s="132"/>
      <c r="H356" s="132"/>
      <c r="I356" s="134"/>
      <c r="J356" s="134"/>
      <c r="K356" s="134"/>
      <c r="L356" s="132"/>
      <c r="M356" s="135"/>
    </row>
    <row r="357" spans="3:13" ht="12.75" customHeight="1">
      <c r="C357" s="132"/>
      <c r="D357" s="132"/>
      <c r="E357" s="132"/>
      <c r="F357" s="132"/>
      <c r="G357" s="132"/>
      <c r="H357" s="132"/>
      <c r="I357" s="134"/>
      <c r="J357" s="134"/>
      <c r="K357" s="134"/>
      <c r="L357" s="132"/>
      <c r="M357" s="135"/>
    </row>
    <row r="358" spans="3:13" ht="12.75" customHeight="1">
      <c r="C358" s="132"/>
      <c r="D358" s="132"/>
      <c r="E358" s="132"/>
      <c r="F358" s="132"/>
      <c r="G358" s="132"/>
      <c r="H358" s="132"/>
      <c r="I358" s="134"/>
      <c r="J358" s="134"/>
      <c r="K358" s="134"/>
      <c r="L358" s="132"/>
      <c r="M358" s="135"/>
    </row>
    <row r="359" spans="3:13" ht="12.75" customHeight="1">
      <c r="C359" s="132"/>
      <c r="D359" s="132"/>
      <c r="E359" s="132"/>
      <c r="F359" s="132"/>
      <c r="G359" s="132"/>
      <c r="H359" s="132"/>
      <c r="I359" s="134"/>
      <c r="J359" s="134"/>
      <c r="K359" s="134"/>
      <c r="L359" s="132"/>
      <c r="M359" s="135"/>
    </row>
    <row r="360" spans="3:13" ht="12.75" customHeight="1">
      <c r="C360" s="132"/>
      <c r="D360" s="132"/>
      <c r="E360" s="132"/>
      <c r="F360" s="132"/>
      <c r="G360" s="132"/>
      <c r="H360" s="132"/>
      <c r="I360" s="134"/>
      <c r="J360" s="134"/>
      <c r="K360" s="134"/>
      <c r="L360" s="132"/>
      <c r="M360" s="135"/>
    </row>
    <row r="361" spans="3:13" ht="12.75" customHeight="1">
      <c r="C361" s="132"/>
      <c r="D361" s="132"/>
      <c r="E361" s="132"/>
      <c r="F361" s="132"/>
      <c r="G361" s="132"/>
      <c r="H361" s="132"/>
      <c r="I361" s="134"/>
      <c r="J361" s="134"/>
      <c r="K361" s="134"/>
      <c r="L361" s="132"/>
      <c r="M361" s="135"/>
    </row>
    <row r="362" spans="3:13" ht="12.75" customHeight="1">
      <c r="C362" s="132"/>
      <c r="D362" s="132"/>
      <c r="E362" s="132"/>
      <c r="F362" s="132"/>
      <c r="G362" s="132"/>
      <c r="H362" s="132"/>
      <c r="I362" s="134"/>
      <c r="J362" s="134"/>
      <c r="K362" s="134"/>
      <c r="L362" s="132"/>
      <c r="M362" s="135"/>
    </row>
    <row r="363" spans="3:13" ht="12.75" customHeight="1">
      <c r="C363" s="132"/>
      <c r="D363" s="132"/>
      <c r="E363" s="132"/>
      <c r="F363" s="132"/>
      <c r="G363" s="132"/>
      <c r="H363" s="132"/>
      <c r="I363" s="134"/>
      <c r="J363" s="134"/>
      <c r="K363" s="134"/>
      <c r="L363" s="132"/>
      <c r="M363" s="135"/>
    </row>
    <row r="364" spans="3:13" ht="12.75" customHeight="1">
      <c r="C364" s="132"/>
      <c r="D364" s="132"/>
      <c r="E364" s="132"/>
      <c r="F364" s="132"/>
      <c r="G364" s="132"/>
      <c r="H364" s="132"/>
      <c r="I364" s="134"/>
      <c r="J364" s="134"/>
      <c r="K364" s="134"/>
      <c r="L364" s="132"/>
      <c r="M364" s="135"/>
    </row>
    <row r="365" spans="3:13" ht="12.75" customHeight="1">
      <c r="C365" s="132"/>
      <c r="D365" s="132"/>
      <c r="E365" s="132"/>
      <c r="F365" s="132"/>
      <c r="G365" s="132"/>
      <c r="H365" s="132"/>
      <c r="I365" s="134"/>
      <c r="J365" s="134"/>
      <c r="K365" s="134"/>
      <c r="L365" s="132"/>
      <c r="M365" s="135"/>
    </row>
    <row r="366" spans="3:13" ht="12.75" customHeight="1">
      <c r="C366" s="132"/>
      <c r="D366" s="132"/>
      <c r="E366" s="132"/>
      <c r="F366" s="132"/>
      <c r="G366" s="132"/>
      <c r="H366" s="132"/>
      <c r="I366" s="134"/>
      <c r="J366" s="134"/>
      <c r="K366" s="134"/>
      <c r="L366" s="132"/>
      <c r="M366" s="135"/>
    </row>
    <row r="367" spans="3:13" ht="12.75" customHeight="1">
      <c r="C367" s="132"/>
      <c r="D367" s="132"/>
      <c r="E367" s="132"/>
      <c r="F367" s="132"/>
      <c r="G367" s="132"/>
      <c r="H367" s="132"/>
      <c r="I367" s="134"/>
      <c r="J367" s="134"/>
      <c r="K367" s="134"/>
      <c r="L367" s="132"/>
      <c r="M367" s="135"/>
    </row>
    <row r="368" spans="3:13" ht="12.75" customHeight="1">
      <c r="C368" s="132"/>
      <c r="D368" s="132"/>
      <c r="E368" s="132"/>
      <c r="F368" s="132"/>
      <c r="G368" s="132"/>
      <c r="H368" s="132"/>
      <c r="I368" s="134"/>
      <c r="J368" s="134"/>
      <c r="K368" s="134"/>
      <c r="L368" s="132"/>
      <c r="M368" s="135"/>
    </row>
    <row r="369" spans="3:13" ht="12.75" customHeight="1">
      <c r="C369" s="132"/>
      <c r="D369" s="132"/>
      <c r="E369" s="132"/>
      <c r="F369" s="132"/>
      <c r="G369" s="132"/>
      <c r="H369" s="132"/>
      <c r="I369" s="134"/>
      <c r="J369" s="134"/>
      <c r="K369" s="134"/>
      <c r="L369" s="132"/>
      <c r="M369" s="135"/>
    </row>
    <row r="370" spans="3:13" ht="12.75" customHeight="1">
      <c r="C370" s="132"/>
      <c r="D370" s="132"/>
      <c r="E370" s="132"/>
      <c r="F370" s="132"/>
      <c r="G370" s="132"/>
      <c r="H370" s="132"/>
      <c r="I370" s="134"/>
      <c r="J370" s="134"/>
      <c r="K370" s="134"/>
      <c r="L370" s="132"/>
      <c r="M370" s="135"/>
    </row>
    <row r="371" spans="3:13" ht="12.75" customHeight="1">
      <c r="C371" s="132"/>
      <c r="D371" s="132"/>
      <c r="E371" s="132"/>
      <c r="F371" s="132"/>
      <c r="G371" s="132"/>
      <c r="H371" s="132"/>
      <c r="I371" s="134"/>
      <c r="J371" s="134"/>
      <c r="K371" s="134"/>
      <c r="L371" s="132"/>
      <c r="M371" s="135"/>
    </row>
    <row r="372" spans="3:13" ht="12.75" customHeight="1">
      <c r="C372" s="132"/>
      <c r="D372" s="132"/>
      <c r="E372" s="132"/>
      <c r="F372" s="132"/>
      <c r="G372" s="132"/>
      <c r="H372" s="132"/>
      <c r="I372" s="134"/>
      <c r="J372" s="134"/>
      <c r="K372" s="134"/>
      <c r="L372" s="132"/>
      <c r="M372" s="135"/>
    </row>
    <row r="373" spans="3:13" ht="12.75" customHeight="1">
      <c r="C373" s="132"/>
      <c r="D373" s="132"/>
      <c r="E373" s="132"/>
      <c r="F373" s="132"/>
      <c r="G373" s="132"/>
      <c r="H373" s="132"/>
      <c r="I373" s="134"/>
      <c r="J373" s="134"/>
      <c r="K373" s="134"/>
      <c r="L373" s="132"/>
      <c r="M373" s="135"/>
    </row>
    <row r="374" spans="3:13" ht="12.75" customHeight="1">
      <c r="C374" s="132"/>
      <c r="D374" s="132"/>
      <c r="E374" s="132"/>
      <c r="F374" s="132"/>
      <c r="G374" s="132"/>
      <c r="H374" s="132"/>
      <c r="I374" s="134"/>
      <c r="J374" s="134"/>
      <c r="K374" s="134"/>
      <c r="L374" s="132"/>
      <c r="M374" s="135"/>
    </row>
    <row r="375" spans="3:13" ht="12.75" customHeight="1">
      <c r="C375" s="132"/>
      <c r="D375" s="132"/>
      <c r="E375" s="132"/>
      <c r="F375" s="132"/>
      <c r="G375" s="132"/>
      <c r="H375" s="132"/>
      <c r="I375" s="134"/>
      <c r="J375" s="134"/>
      <c r="K375" s="134"/>
      <c r="L375" s="132"/>
      <c r="M375" s="135"/>
    </row>
    <row r="376" spans="3:13" ht="12.75" customHeight="1">
      <c r="C376" s="132"/>
      <c r="D376" s="132"/>
      <c r="E376" s="132"/>
      <c r="F376" s="132"/>
      <c r="G376" s="132"/>
      <c r="H376" s="132"/>
      <c r="I376" s="134"/>
      <c r="J376" s="134"/>
      <c r="K376" s="134"/>
      <c r="L376" s="132"/>
      <c r="M376" s="135"/>
    </row>
    <row r="377" spans="3:13" ht="12.75" customHeight="1">
      <c r="C377" s="132"/>
      <c r="D377" s="132"/>
      <c r="E377" s="132"/>
      <c r="F377" s="132"/>
      <c r="G377" s="132"/>
      <c r="H377" s="132"/>
      <c r="I377" s="134"/>
      <c r="J377" s="134"/>
      <c r="K377" s="134"/>
      <c r="L377" s="132"/>
      <c r="M377" s="135"/>
    </row>
    <row r="378" spans="3:13" ht="12.75" customHeight="1">
      <c r="C378" s="132"/>
      <c r="D378" s="132"/>
      <c r="E378" s="132"/>
      <c r="F378" s="132"/>
      <c r="G378" s="132"/>
      <c r="H378" s="132"/>
      <c r="I378" s="134"/>
      <c r="J378" s="134"/>
      <c r="K378" s="134"/>
      <c r="L378" s="132"/>
      <c r="M378" s="135"/>
    </row>
    <row r="379" spans="3:13" ht="12.75" customHeight="1">
      <c r="C379" s="132"/>
      <c r="D379" s="132"/>
      <c r="E379" s="132"/>
      <c r="F379" s="132"/>
      <c r="G379" s="132"/>
      <c r="H379" s="132"/>
      <c r="I379" s="134"/>
      <c r="J379" s="134"/>
      <c r="K379" s="134"/>
      <c r="L379" s="132"/>
      <c r="M379" s="135"/>
    </row>
    <row r="380" spans="3:13" ht="12.75" customHeight="1">
      <c r="C380" s="132"/>
      <c r="D380" s="132"/>
      <c r="E380" s="132"/>
      <c r="F380" s="132"/>
      <c r="G380" s="132"/>
      <c r="H380" s="132"/>
      <c r="I380" s="134"/>
      <c r="J380" s="134"/>
      <c r="K380" s="134"/>
      <c r="L380" s="132"/>
      <c r="M380" s="135"/>
    </row>
    <row r="381" spans="3:13" ht="12.75" customHeight="1">
      <c r="C381" s="132"/>
      <c r="D381" s="132"/>
      <c r="E381" s="132"/>
      <c r="F381" s="132"/>
      <c r="G381" s="132"/>
      <c r="H381" s="132"/>
      <c r="I381" s="134"/>
      <c r="J381" s="134"/>
      <c r="K381" s="134"/>
      <c r="L381" s="132"/>
      <c r="M381" s="135"/>
    </row>
    <row r="382" spans="3:13" ht="12.75" customHeight="1">
      <c r="C382" s="132"/>
      <c r="D382" s="132"/>
      <c r="E382" s="132"/>
      <c r="F382" s="132"/>
      <c r="G382" s="132"/>
      <c r="H382" s="132"/>
      <c r="I382" s="134"/>
      <c r="J382" s="134"/>
      <c r="K382" s="134"/>
      <c r="L382" s="132"/>
      <c r="M382" s="135"/>
    </row>
    <row r="383" spans="3:13" ht="12.75" customHeight="1">
      <c r="C383" s="132"/>
      <c r="D383" s="132"/>
      <c r="E383" s="132"/>
      <c r="F383" s="132"/>
      <c r="G383" s="132"/>
      <c r="H383" s="132"/>
      <c r="I383" s="134"/>
      <c r="J383" s="134"/>
      <c r="K383" s="134"/>
      <c r="L383" s="132"/>
      <c r="M383" s="135"/>
    </row>
    <row r="384" spans="3:13" ht="12.75" customHeight="1">
      <c r="C384" s="132"/>
      <c r="D384" s="132"/>
      <c r="E384" s="132"/>
      <c r="F384" s="132"/>
      <c r="G384" s="132"/>
      <c r="H384" s="132"/>
      <c r="I384" s="134"/>
      <c r="J384" s="134"/>
      <c r="K384" s="134"/>
      <c r="L384" s="132"/>
      <c r="M384" s="135"/>
    </row>
    <row r="385" spans="3:13" ht="12.75" customHeight="1">
      <c r="C385" s="132"/>
      <c r="D385" s="132"/>
      <c r="E385" s="132"/>
      <c r="F385" s="132"/>
      <c r="G385" s="132"/>
      <c r="H385" s="132"/>
      <c r="I385" s="134"/>
      <c r="J385" s="134"/>
      <c r="K385" s="134"/>
      <c r="L385" s="132"/>
      <c r="M385" s="135"/>
    </row>
    <row r="386" spans="3:13" ht="12.75" customHeight="1">
      <c r="C386" s="132"/>
      <c r="D386" s="132"/>
      <c r="E386" s="132"/>
      <c r="F386" s="132"/>
      <c r="G386" s="132"/>
      <c r="H386" s="132"/>
      <c r="I386" s="134"/>
      <c r="J386" s="134"/>
      <c r="K386" s="134"/>
      <c r="L386" s="132"/>
      <c r="M386" s="135"/>
    </row>
    <row r="387" spans="3:13" ht="12.75" customHeight="1">
      <c r="C387" s="132"/>
      <c r="D387" s="132"/>
      <c r="E387" s="132"/>
      <c r="F387" s="132"/>
      <c r="G387" s="132"/>
      <c r="H387" s="132"/>
      <c r="I387" s="134"/>
      <c r="J387" s="134"/>
      <c r="K387" s="134"/>
      <c r="L387" s="132"/>
      <c r="M387" s="135"/>
    </row>
    <row r="388" spans="3:13" ht="12.75" customHeight="1">
      <c r="C388" s="132"/>
      <c r="D388" s="132"/>
      <c r="E388" s="132"/>
      <c r="F388" s="132"/>
      <c r="G388" s="132"/>
      <c r="H388" s="132"/>
      <c r="I388" s="134"/>
      <c r="J388" s="134"/>
      <c r="K388" s="134"/>
      <c r="L388" s="132"/>
      <c r="M388" s="135"/>
    </row>
    <row r="389" spans="3:13" ht="12.75" customHeight="1">
      <c r="C389" s="132"/>
      <c r="D389" s="132"/>
      <c r="E389" s="132"/>
      <c r="F389" s="132"/>
      <c r="G389" s="132"/>
      <c r="H389" s="132"/>
      <c r="I389" s="134"/>
      <c r="J389" s="134"/>
      <c r="K389" s="134"/>
      <c r="L389" s="132"/>
      <c r="M389" s="135"/>
    </row>
    <row r="390" spans="3:13" ht="12.75" customHeight="1">
      <c r="C390" s="132"/>
      <c r="D390" s="132"/>
      <c r="E390" s="132"/>
      <c r="F390" s="132"/>
      <c r="G390" s="132"/>
      <c r="H390" s="132"/>
      <c r="I390" s="134"/>
      <c r="J390" s="134"/>
      <c r="K390" s="134"/>
      <c r="L390" s="132"/>
      <c r="M390" s="135"/>
    </row>
    <row r="391" spans="3:13" ht="12.75" customHeight="1">
      <c r="C391" s="132"/>
      <c r="D391" s="132"/>
      <c r="E391" s="132"/>
      <c r="F391" s="132"/>
      <c r="G391" s="132"/>
      <c r="H391" s="132"/>
      <c r="I391" s="134"/>
      <c r="J391" s="134"/>
      <c r="K391" s="134"/>
      <c r="L391" s="132"/>
      <c r="M391" s="135"/>
    </row>
    <row r="392" spans="3:13" ht="12.75" customHeight="1">
      <c r="C392" s="132"/>
      <c r="D392" s="132"/>
      <c r="E392" s="132"/>
      <c r="F392" s="132"/>
      <c r="G392" s="132"/>
      <c r="H392" s="132"/>
      <c r="I392" s="134"/>
      <c r="J392" s="134"/>
      <c r="K392" s="134"/>
      <c r="L392" s="132"/>
      <c r="M392" s="135"/>
    </row>
    <row r="393" spans="3:13" ht="12.75" customHeight="1">
      <c r="C393" s="132"/>
      <c r="D393" s="132"/>
      <c r="E393" s="132"/>
      <c r="F393" s="132"/>
      <c r="G393" s="132"/>
      <c r="H393" s="132"/>
      <c r="I393" s="134"/>
      <c r="J393" s="134"/>
      <c r="K393" s="134"/>
      <c r="L393" s="132"/>
      <c r="M393" s="135"/>
    </row>
    <row r="394" spans="3:13" ht="12.75" customHeight="1">
      <c r="C394" s="132"/>
      <c r="D394" s="132"/>
      <c r="E394" s="132"/>
      <c r="F394" s="132"/>
      <c r="G394" s="132"/>
      <c r="H394" s="132"/>
      <c r="I394" s="134"/>
      <c r="J394" s="134"/>
      <c r="K394" s="134"/>
      <c r="L394" s="132"/>
      <c r="M394" s="135"/>
    </row>
    <row r="395" spans="3:13" ht="12.75" customHeight="1">
      <c r="C395" s="132"/>
      <c r="D395" s="132"/>
      <c r="E395" s="132"/>
      <c r="F395" s="132"/>
      <c r="G395" s="132"/>
      <c r="H395" s="132"/>
      <c r="I395" s="134"/>
      <c r="J395" s="134"/>
      <c r="K395" s="134"/>
      <c r="L395" s="132"/>
      <c r="M395" s="135"/>
    </row>
    <row r="396" spans="3:13" ht="12.75" customHeight="1">
      <c r="C396" s="132"/>
      <c r="D396" s="132"/>
      <c r="E396" s="132"/>
      <c r="F396" s="132"/>
      <c r="G396" s="132"/>
      <c r="H396" s="132"/>
      <c r="I396" s="134"/>
      <c r="J396" s="134"/>
      <c r="K396" s="134"/>
      <c r="L396" s="132"/>
      <c r="M396" s="135"/>
    </row>
    <row r="397" spans="3:13" ht="12.75" customHeight="1">
      <c r="C397" s="132"/>
      <c r="D397" s="132"/>
      <c r="E397" s="132"/>
      <c r="F397" s="132"/>
      <c r="G397" s="132"/>
      <c r="H397" s="132"/>
      <c r="I397" s="134"/>
      <c r="J397" s="134"/>
      <c r="K397" s="134"/>
      <c r="L397" s="132"/>
      <c r="M397" s="135"/>
    </row>
    <row r="398" spans="3:13" ht="12.75" customHeight="1">
      <c r="C398" s="132"/>
      <c r="D398" s="132"/>
      <c r="E398" s="132"/>
      <c r="F398" s="132"/>
      <c r="G398" s="132"/>
      <c r="H398" s="132"/>
      <c r="I398" s="134"/>
      <c r="J398" s="134"/>
      <c r="K398" s="134"/>
      <c r="L398" s="132"/>
      <c r="M398" s="135"/>
    </row>
    <row r="399" spans="3:13" ht="12.75" customHeight="1">
      <c r="C399" s="132"/>
      <c r="D399" s="132"/>
      <c r="E399" s="132"/>
      <c r="F399" s="132"/>
      <c r="G399" s="132"/>
      <c r="H399" s="132"/>
      <c r="I399" s="134"/>
      <c r="J399" s="134"/>
      <c r="K399" s="134"/>
      <c r="L399" s="132"/>
      <c r="M399" s="135"/>
    </row>
    <row r="400" spans="3:13" ht="12.75" customHeight="1">
      <c r="C400" s="132"/>
      <c r="D400" s="132"/>
      <c r="E400" s="132"/>
      <c r="F400" s="132"/>
      <c r="G400" s="132"/>
      <c r="H400" s="132"/>
      <c r="I400" s="134"/>
      <c r="J400" s="134"/>
      <c r="K400" s="134"/>
      <c r="L400" s="132"/>
      <c r="M400" s="135"/>
    </row>
    <row r="401" spans="3:13" ht="12.75" customHeight="1">
      <c r="C401" s="132"/>
      <c r="D401" s="132"/>
      <c r="E401" s="132"/>
      <c r="F401" s="132"/>
      <c r="G401" s="132"/>
      <c r="H401" s="132"/>
      <c r="I401" s="134"/>
      <c r="J401" s="134"/>
      <c r="K401" s="134"/>
      <c r="L401" s="132"/>
      <c r="M401" s="135"/>
    </row>
    <row r="402" spans="3:13" ht="12.75" customHeight="1">
      <c r="C402" s="132"/>
      <c r="D402" s="132"/>
      <c r="E402" s="132"/>
      <c r="F402" s="132"/>
      <c r="G402" s="132"/>
      <c r="H402" s="132"/>
      <c r="I402" s="134"/>
      <c r="J402" s="134"/>
      <c r="K402" s="134"/>
      <c r="L402" s="132"/>
      <c r="M402" s="135"/>
    </row>
    <row r="403" spans="3:13" ht="12.75" customHeight="1">
      <c r="C403" s="132"/>
      <c r="D403" s="132"/>
      <c r="E403" s="132"/>
      <c r="F403" s="132"/>
      <c r="G403" s="132"/>
      <c r="H403" s="132"/>
      <c r="I403" s="134"/>
      <c r="J403" s="134"/>
      <c r="K403" s="134"/>
      <c r="L403" s="132"/>
      <c r="M403" s="135"/>
    </row>
    <row r="404" spans="3:13" ht="12.75" customHeight="1">
      <c r="C404" s="132"/>
      <c r="D404" s="132"/>
      <c r="E404" s="132"/>
      <c r="F404" s="132"/>
      <c r="G404" s="132"/>
      <c r="H404" s="132"/>
      <c r="I404" s="134"/>
      <c r="J404" s="134"/>
      <c r="K404" s="134"/>
      <c r="L404" s="132"/>
      <c r="M404" s="135"/>
    </row>
    <row r="405" spans="3:13" ht="12.75" customHeight="1">
      <c r="C405" s="132"/>
      <c r="D405" s="132"/>
      <c r="E405" s="132"/>
      <c r="F405" s="132"/>
      <c r="G405" s="132"/>
      <c r="H405" s="132"/>
      <c r="I405" s="134"/>
      <c r="J405" s="134"/>
      <c r="K405" s="134"/>
      <c r="L405" s="132"/>
      <c r="M405" s="135"/>
    </row>
    <row r="406" spans="3:13" ht="12.75" customHeight="1">
      <c r="C406" s="132"/>
      <c r="D406" s="132"/>
      <c r="E406" s="132"/>
      <c r="F406" s="132"/>
      <c r="G406" s="132"/>
      <c r="H406" s="132"/>
      <c r="I406" s="134"/>
      <c r="J406" s="134"/>
      <c r="K406" s="134"/>
      <c r="L406" s="132"/>
      <c r="M406" s="135"/>
    </row>
    <row r="407" spans="3:13" ht="12.75" customHeight="1">
      <c r="C407" s="132"/>
      <c r="D407" s="132"/>
      <c r="E407" s="132"/>
      <c r="F407" s="132"/>
      <c r="G407" s="132"/>
      <c r="H407" s="132"/>
      <c r="I407" s="134"/>
      <c r="J407" s="134"/>
      <c r="K407" s="134"/>
      <c r="L407" s="132"/>
      <c r="M407" s="135"/>
    </row>
    <row r="408" spans="3:13" ht="12.75" customHeight="1">
      <c r="C408" s="132"/>
      <c r="D408" s="132"/>
      <c r="E408" s="132"/>
      <c r="F408" s="132"/>
      <c r="G408" s="132"/>
      <c r="H408" s="132"/>
      <c r="I408" s="134"/>
      <c r="J408" s="134"/>
      <c r="K408" s="134"/>
      <c r="L408" s="132"/>
      <c r="M408" s="135"/>
    </row>
    <row r="409" spans="3:13" ht="12.75" customHeight="1">
      <c r="C409" s="132"/>
      <c r="D409" s="132"/>
      <c r="E409" s="132"/>
      <c r="F409" s="132"/>
      <c r="G409" s="132"/>
      <c r="H409" s="132"/>
      <c r="I409" s="134"/>
      <c r="J409" s="134"/>
      <c r="K409" s="134"/>
      <c r="L409" s="132"/>
      <c r="M409" s="135"/>
    </row>
    <row r="410" spans="3:13" ht="12.75" customHeight="1">
      <c r="C410" s="132"/>
      <c r="D410" s="132"/>
      <c r="E410" s="132"/>
      <c r="F410" s="132"/>
      <c r="G410" s="132"/>
      <c r="H410" s="132"/>
      <c r="I410" s="134"/>
      <c r="J410" s="134"/>
      <c r="K410" s="134"/>
      <c r="L410" s="132"/>
      <c r="M410" s="135"/>
    </row>
    <row r="411" spans="3:13" ht="12.75" customHeight="1">
      <c r="C411" s="132"/>
      <c r="D411" s="132"/>
      <c r="E411" s="132"/>
      <c r="F411" s="132"/>
      <c r="G411" s="132"/>
      <c r="H411" s="132"/>
      <c r="I411" s="134"/>
      <c r="J411" s="134"/>
      <c r="K411" s="134"/>
      <c r="L411" s="132"/>
      <c r="M411" s="135"/>
    </row>
    <row r="412" spans="3:13" ht="12.75" customHeight="1">
      <c r="C412" s="132"/>
      <c r="D412" s="132"/>
      <c r="E412" s="132"/>
      <c r="F412" s="132"/>
      <c r="G412" s="132"/>
      <c r="H412" s="132"/>
      <c r="I412" s="134"/>
      <c r="J412" s="134"/>
      <c r="K412" s="134"/>
      <c r="L412" s="132"/>
      <c r="M412" s="135"/>
    </row>
    <row r="413" spans="3:13" ht="12.75" customHeight="1">
      <c r="C413" s="132"/>
      <c r="D413" s="132"/>
      <c r="E413" s="132"/>
      <c r="F413" s="132"/>
      <c r="G413" s="132"/>
      <c r="H413" s="132"/>
      <c r="I413" s="134"/>
      <c r="J413" s="134"/>
      <c r="K413" s="134"/>
      <c r="L413" s="132"/>
      <c r="M413" s="135"/>
    </row>
    <row r="414" spans="3:13" ht="12.75" customHeight="1">
      <c r="C414" s="132"/>
      <c r="D414" s="132"/>
      <c r="E414" s="132"/>
      <c r="F414" s="132"/>
      <c r="G414" s="132"/>
      <c r="H414" s="132"/>
      <c r="I414" s="134"/>
      <c r="J414" s="134"/>
      <c r="K414" s="134"/>
      <c r="L414" s="132"/>
      <c r="M414" s="135"/>
    </row>
    <row r="415" spans="3:13" ht="12.75" customHeight="1">
      <c r="C415" s="132"/>
      <c r="D415" s="132"/>
      <c r="E415" s="132"/>
      <c r="F415" s="132"/>
      <c r="G415" s="132"/>
      <c r="H415" s="132"/>
      <c r="I415" s="134"/>
      <c r="J415" s="134"/>
      <c r="K415" s="134"/>
      <c r="L415" s="132"/>
      <c r="M415" s="135"/>
    </row>
    <row r="416" spans="3:13" ht="12.75" customHeight="1">
      <c r="C416" s="132"/>
      <c r="D416" s="132"/>
      <c r="E416" s="132"/>
      <c r="F416" s="132"/>
      <c r="G416" s="132"/>
      <c r="H416" s="132"/>
      <c r="I416" s="134"/>
      <c r="J416" s="134"/>
      <c r="K416" s="134"/>
      <c r="L416" s="132"/>
      <c r="M416" s="135"/>
    </row>
    <row r="417" spans="3:13" ht="12.75" customHeight="1">
      <c r="C417" s="132"/>
      <c r="D417" s="132"/>
      <c r="E417" s="132"/>
      <c r="F417" s="132"/>
      <c r="G417" s="132"/>
      <c r="H417" s="132"/>
      <c r="I417" s="134"/>
      <c r="J417" s="134"/>
      <c r="K417" s="134"/>
      <c r="L417" s="132"/>
      <c r="M417" s="135"/>
    </row>
    <row r="418" spans="3:13" ht="12.75" customHeight="1">
      <c r="C418" s="132"/>
      <c r="D418" s="132"/>
      <c r="E418" s="132"/>
      <c r="F418" s="132"/>
      <c r="G418" s="132"/>
      <c r="H418" s="132"/>
      <c r="I418" s="134"/>
      <c r="J418" s="134"/>
      <c r="K418" s="134"/>
      <c r="L418" s="132"/>
      <c r="M418" s="135"/>
    </row>
    <row r="419" spans="3:13" ht="12.75" customHeight="1">
      <c r="C419" s="132"/>
      <c r="D419" s="132"/>
      <c r="E419" s="132"/>
      <c r="F419" s="132"/>
      <c r="G419" s="132"/>
      <c r="H419" s="132"/>
      <c r="I419" s="134"/>
      <c r="J419" s="134"/>
      <c r="K419" s="134"/>
      <c r="L419" s="132"/>
      <c r="M419" s="135"/>
    </row>
    <row r="420" spans="3:13" ht="12.75" customHeight="1">
      <c r="C420" s="132"/>
      <c r="D420" s="132"/>
      <c r="E420" s="132"/>
      <c r="F420" s="132"/>
      <c r="G420" s="132"/>
      <c r="H420" s="132"/>
      <c r="I420" s="134"/>
      <c r="J420" s="134"/>
      <c r="K420" s="134"/>
      <c r="L420" s="132"/>
      <c r="M420" s="135"/>
    </row>
    <row r="421" spans="3:13" ht="12.75" customHeight="1">
      <c r="C421" s="132"/>
      <c r="D421" s="132"/>
      <c r="E421" s="132"/>
      <c r="F421" s="132"/>
      <c r="G421" s="132"/>
      <c r="H421" s="132"/>
      <c r="I421" s="134"/>
      <c r="J421" s="134"/>
      <c r="K421" s="134"/>
      <c r="L421" s="132"/>
      <c r="M421" s="135"/>
    </row>
    <row r="422" spans="3:13" ht="12.75" customHeight="1">
      <c r="C422" s="132"/>
      <c r="D422" s="132"/>
      <c r="E422" s="132"/>
      <c r="F422" s="132"/>
      <c r="G422" s="132"/>
      <c r="H422" s="132"/>
      <c r="I422" s="134"/>
      <c r="J422" s="134"/>
      <c r="K422" s="134"/>
      <c r="L422" s="132"/>
      <c r="M422" s="135"/>
    </row>
    <row r="423" spans="3:13" ht="12.75" customHeight="1">
      <c r="C423" s="132"/>
      <c r="D423" s="132"/>
      <c r="E423" s="132"/>
      <c r="F423" s="132"/>
      <c r="G423" s="132"/>
      <c r="H423" s="132"/>
      <c r="I423" s="134"/>
      <c r="J423" s="134"/>
      <c r="K423" s="134"/>
      <c r="L423" s="132"/>
      <c r="M423" s="135"/>
    </row>
    <row r="424" spans="3:13" ht="12.75" customHeight="1">
      <c r="C424" s="132"/>
      <c r="D424" s="132"/>
      <c r="E424" s="132"/>
      <c r="F424" s="132"/>
      <c r="G424" s="132"/>
      <c r="H424" s="132"/>
      <c r="I424" s="134"/>
      <c r="J424" s="134"/>
      <c r="K424" s="134"/>
      <c r="L424" s="132"/>
      <c r="M424" s="135"/>
    </row>
    <row r="425" spans="3:13" ht="12.75" customHeight="1">
      <c r="C425" s="132"/>
      <c r="D425" s="132"/>
      <c r="E425" s="132"/>
      <c r="F425" s="132"/>
      <c r="G425" s="132"/>
      <c r="H425" s="132"/>
      <c r="I425" s="134"/>
      <c r="J425" s="134"/>
      <c r="K425" s="134"/>
      <c r="L425" s="132"/>
      <c r="M425" s="135"/>
    </row>
    <row r="426" spans="3:13" ht="12.75" customHeight="1">
      <c r="C426" s="132"/>
      <c r="D426" s="132"/>
      <c r="E426" s="132"/>
      <c r="F426" s="132"/>
      <c r="G426" s="132"/>
      <c r="H426" s="132"/>
      <c r="I426" s="134"/>
      <c r="J426" s="134"/>
      <c r="K426" s="134"/>
      <c r="L426" s="132"/>
      <c r="M426" s="135"/>
    </row>
    <row r="427" spans="3:13" ht="12.75" customHeight="1">
      <c r="C427" s="132"/>
      <c r="D427" s="132"/>
      <c r="E427" s="132"/>
      <c r="F427" s="132"/>
      <c r="G427" s="132"/>
      <c r="H427" s="132"/>
      <c r="I427" s="134"/>
      <c r="J427" s="134"/>
      <c r="K427" s="134"/>
      <c r="L427" s="132"/>
      <c r="M427" s="135"/>
    </row>
    <row r="428" spans="3:13" ht="12.75" customHeight="1">
      <c r="C428" s="132"/>
      <c r="D428" s="132"/>
      <c r="E428" s="132"/>
      <c r="F428" s="132"/>
      <c r="G428" s="132"/>
      <c r="H428" s="132"/>
      <c r="I428" s="134"/>
      <c r="J428" s="134"/>
      <c r="K428" s="134"/>
      <c r="L428" s="132"/>
      <c r="M428" s="135"/>
    </row>
    <row r="429" spans="3:13" ht="12.75" customHeight="1">
      <c r="C429" s="132"/>
      <c r="D429" s="132"/>
      <c r="E429" s="132"/>
      <c r="F429" s="132"/>
      <c r="G429" s="132"/>
      <c r="H429" s="132"/>
      <c r="I429" s="134"/>
      <c r="J429" s="134"/>
      <c r="K429" s="134"/>
      <c r="L429" s="132"/>
      <c r="M429" s="135"/>
    </row>
    <row r="430" spans="3:13" ht="12.75" customHeight="1">
      <c r="C430" s="132"/>
      <c r="D430" s="132"/>
      <c r="E430" s="132"/>
      <c r="F430" s="132"/>
      <c r="G430" s="132"/>
      <c r="H430" s="132"/>
      <c r="I430" s="134"/>
      <c r="J430" s="134"/>
      <c r="K430" s="134"/>
      <c r="L430" s="132"/>
      <c r="M430" s="135"/>
    </row>
    <row r="431" spans="3:13" ht="12.75" customHeight="1">
      <c r="C431" s="132"/>
      <c r="D431" s="132"/>
      <c r="E431" s="132"/>
      <c r="F431" s="132"/>
      <c r="G431" s="132"/>
      <c r="H431" s="132"/>
      <c r="I431" s="134"/>
      <c r="J431" s="134"/>
      <c r="K431" s="134"/>
      <c r="L431" s="132"/>
      <c r="M431" s="135"/>
    </row>
    <row r="432" spans="3:13" ht="12.75" customHeight="1">
      <c r="C432" s="132"/>
      <c r="D432" s="132"/>
      <c r="E432" s="132"/>
      <c r="F432" s="132"/>
      <c r="G432" s="132"/>
      <c r="H432" s="132"/>
      <c r="I432" s="134"/>
      <c r="J432" s="134"/>
      <c r="K432" s="134"/>
      <c r="L432" s="132"/>
      <c r="M432" s="135"/>
    </row>
    <row r="433" spans="3:13" ht="12.75" customHeight="1">
      <c r="C433" s="132"/>
      <c r="D433" s="132"/>
      <c r="E433" s="132"/>
      <c r="F433" s="132"/>
      <c r="G433" s="132"/>
      <c r="H433" s="132"/>
      <c r="I433" s="134"/>
      <c r="J433" s="134"/>
      <c r="K433" s="134"/>
      <c r="L433" s="132"/>
      <c r="M433" s="135"/>
    </row>
    <row r="434" spans="3:13" ht="12.75" customHeight="1">
      <c r="C434" s="132"/>
      <c r="D434" s="132"/>
      <c r="E434" s="132"/>
      <c r="F434" s="132"/>
      <c r="G434" s="132"/>
      <c r="H434" s="132"/>
      <c r="I434" s="134"/>
      <c r="J434" s="134"/>
      <c r="K434" s="134"/>
      <c r="L434" s="132"/>
      <c r="M434" s="135"/>
    </row>
    <row r="435" spans="3:13" ht="12.75" customHeight="1">
      <c r="C435" s="132"/>
      <c r="D435" s="132"/>
      <c r="E435" s="132"/>
      <c r="F435" s="132"/>
      <c r="G435" s="132"/>
      <c r="H435" s="132"/>
      <c r="I435" s="134"/>
      <c r="J435" s="134"/>
      <c r="K435" s="134"/>
      <c r="L435" s="132"/>
      <c r="M435" s="135"/>
    </row>
    <row r="436" spans="3:13" ht="12.75" customHeight="1">
      <c r="C436" s="132"/>
      <c r="D436" s="132"/>
      <c r="E436" s="132"/>
      <c r="F436" s="132"/>
      <c r="G436" s="132"/>
      <c r="H436" s="132"/>
      <c r="I436" s="134"/>
      <c r="J436" s="134"/>
      <c r="K436" s="134"/>
      <c r="L436" s="132"/>
      <c r="M436" s="135"/>
    </row>
    <row r="437" spans="3:13" ht="12.75" customHeight="1">
      <c r="C437" s="132"/>
      <c r="D437" s="132"/>
      <c r="E437" s="132"/>
      <c r="F437" s="132"/>
      <c r="G437" s="132"/>
      <c r="H437" s="132"/>
      <c r="I437" s="134"/>
      <c r="J437" s="134"/>
      <c r="K437" s="134"/>
      <c r="L437" s="132"/>
      <c r="M437" s="135"/>
    </row>
    <row r="438" spans="3:13" ht="12.75" customHeight="1">
      <c r="C438" s="132"/>
      <c r="D438" s="132"/>
      <c r="E438" s="132"/>
      <c r="F438" s="132"/>
      <c r="G438" s="132"/>
      <c r="H438" s="132"/>
      <c r="I438" s="134"/>
      <c r="J438" s="134"/>
      <c r="K438" s="134"/>
      <c r="L438" s="132"/>
      <c r="M438" s="135"/>
    </row>
    <row r="439" spans="3:13" ht="12.75" customHeight="1">
      <c r="C439" s="132"/>
      <c r="D439" s="132"/>
      <c r="E439" s="132"/>
      <c r="F439" s="132"/>
      <c r="G439" s="132"/>
      <c r="H439" s="132"/>
      <c r="I439" s="134"/>
      <c r="J439" s="134"/>
      <c r="K439" s="134"/>
      <c r="L439" s="132"/>
      <c r="M439" s="135"/>
    </row>
    <row r="440" spans="3:13" ht="12.75" customHeight="1">
      <c r="C440" s="132"/>
      <c r="D440" s="132"/>
      <c r="E440" s="132"/>
      <c r="F440" s="132"/>
      <c r="G440" s="132"/>
      <c r="H440" s="132"/>
      <c r="I440" s="134"/>
      <c r="J440" s="134"/>
      <c r="K440" s="134"/>
      <c r="L440" s="132"/>
      <c r="M440" s="135"/>
    </row>
    <row r="441" spans="3:13" ht="12.75" customHeight="1">
      <c r="C441" s="132"/>
      <c r="D441" s="132"/>
      <c r="E441" s="132"/>
      <c r="F441" s="132"/>
      <c r="G441" s="132"/>
      <c r="H441" s="132"/>
      <c r="I441" s="134"/>
      <c r="J441" s="134"/>
      <c r="K441" s="134"/>
      <c r="L441" s="132"/>
      <c r="M441" s="135"/>
    </row>
    <row r="442" spans="3:13" ht="12.75" customHeight="1">
      <c r="C442" s="132"/>
      <c r="D442" s="132"/>
      <c r="E442" s="132"/>
      <c r="F442" s="132"/>
      <c r="G442" s="132"/>
      <c r="H442" s="132"/>
      <c r="I442" s="134"/>
      <c r="J442" s="134"/>
      <c r="K442" s="134"/>
      <c r="L442" s="132"/>
      <c r="M442" s="135"/>
    </row>
    <row r="443" spans="3:13" ht="12.75" customHeight="1">
      <c r="C443" s="132"/>
      <c r="D443" s="132"/>
      <c r="E443" s="132"/>
      <c r="F443" s="132"/>
      <c r="G443" s="132"/>
      <c r="H443" s="132"/>
      <c r="I443" s="134"/>
      <c r="J443" s="134"/>
      <c r="K443" s="134"/>
      <c r="L443" s="132"/>
      <c r="M443" s="135"/>
    </row>
    <row r="444" spans="3:13" ht="12.75" customHeight="1">
      <c r="C444" s="132"/>
      <c r="D444" s="132"/>
      <c r="E444" s="132"/>
      <c r="F444" s="132"/>
      <c r="G444" s="132"/>
      <c r="H444" s="132"/>
      <c r="I444" s="134"/>
      <c r="J444" s="134"/>
      <c r="K444" s="134"/>
      <c r="L444" s="132"/>
      <c r="M444" s="135"/>
    </row>
    <row r="445" spans="3:13" ht="12.75" customHeight="1">
      <c r="C445" s="132"/>
      <c r="D445" s="132"/>
      <c r="E445" s="132"/>
      <c r="F445" s="132"/>
      <c r="G445" s="132"/>
      <c r="H445" s="132"/>
      <c r="I445" s="134"/>
      <c r="J445" s="134"/>
      <c r="K445" s="134"/>
      <c r="L445" s="132"/>
      <c r="M445" s="135"/>
    </row>
    <row r="446" spans="3:13" ht="12.75" customHeight="1">
      <c r="C446" s="132"/>
      <c r="D446" s="132"/>
      <c r="E446" s="132"/>
      <c r="F446" s="132"/>
      <c r="G446" s="132"/>
      <c r="H446" s="132"/>
      <c r="I446" s="134"/>
      <c r="J446" s="134"/>
      <c r="K446" s="134"/>
      <c r="L446" s="132"/>
      <c r="M446" s="135"/>
    </row>
    <row r="447" spans="3:13" ht="12.75" customHeight="1">
      <c r="C447" s="132"/>
      <c r="D447" s="132"/>
      <c r="E447" s="132"/>
      <c r="F447" s="132"/>
      <c r="G447" s="132"/>
      <c r="H447" s="132"/>
      <c r="I447" s="134"/>
      <c r="J447" s="134"/>
      <c r="K447" s="134"/>
      <c r="L447" s="132"/>
      <c r="M447" s="135"/>
    </row>
    <row r="448" spans="3:13" ht="12.75" customHeight="1">
      <c r="C448" s="132"/>
      <c r="D448" s="132"/>
      <c r="E448" s="132"/>
      <c r="F448" s="132"/>
      <c r="G448" s="132"/>
      <c r="H448" s="132"/>
      <c r="I448" s="134"/>
      <c r="J448" s="134"/>
      <c r="K448" s="134"/>
      <c r="L448" s="132"/>
      <c r="M448" s="135"/>
    </row>
    <row r="449" spans="3:13" ht="12.75" customHeight="1">
      <c r="C449" s="132"/>
      <c r="D449" s="132"/>
      <c r="E449" s="132"/>
      <c r="F449" s="132"/>
      <c r="G449" s="132"/>
      <c r="H449" s="132"/>
      <c r="I449" s="134"/>
      <c r="J449" s="134"/>
      <c r="K449" s="134"/>
      <c r="L449" s="132"/>
      <c r="M449" s="135"/>
    </row>
    <row r="450" spans="3:13" ht="12.75" customHeight="1">
      <c r="C450" s="132"/>
      <c r="D450" s="132"/>
      <c r="E450" s="132"/>
      <c r="F450" s="132"/>
      <c r="G450" s="132"/>
      <c r="H450" s="132"/>
      <c r="I450" s="134"/>
      <c r="J450" s="134"/>
      <c r="K450" s="134"/>
      <c r="L450" s="132"/>
      <c r="M450" s="135"/>
    </row>
    <row r="451" spans="3:13" ht="12.75" customHeight="1">
      <c r="C451" s="132"/>
      <c r="D451" s="132"/>
      <c r="E451" s="132"/>
      <c r="F451" s="132"/>
      <c r="G451" s="132"/>
      <c r="H451" s="132"/>
      <c r="I451" s="134"/>
      <c r="J451" s="134"/>
      <c r="K451" s="134"/>
      <c r="L451" s="132"/>
      <c r="M451" s="135"/>
    </row>
    <row r="452" spans="3:13" ht="12.75" customHeight="1">
      <c r="C452" s="132"/>
      <c r="D452" s="132"/>
      <c r="E452" s="132"/>
      <c r="F452" s="132"/>
      <c r="G452" s="132"/>
      <c r="H452" s="132"/>
      <c r="I452" s="134"/>
      <c r="J452" s="134"/>
      <c r="K452" s="134"/>
      <c r="L452" s="132"/>
      <c r="M452" s="135"/>
    </row>
    <row r="453" spans="3:13" ht="12.75" customHeight="1">
      <c r="C453" s="132"/>
      <c r="D453" s="132"/>
      <c r="E453" s="132"/>
      <c r="F453" s="132"/>
      <c r="G453" s="132"/>
      <c r="H453" s="132"/>
      <c r="I453" s="134"/>
      <c r="J453" s="134"/>
      <c r="K453" s="134"/>
      <c r="L453" s="132"/>
      <c r="M453" s="135"/>
    </row>
    <row r="454" spans="3:13" ht="12.75" customHeight="1">
      <c r="C454" s="132"/>
      <c r="D454" s="132"/>
      <c r="E454" s="132"/>
      <c r="F454" s="132"/>
      <c r="G454" s="132"/>
      <c r="H454" s="132"/>
      <c r="I454" s="134"/>
      <c r="J454" s="134"/>
      <c r="K454" s="134"/>
      <c r="L454" s="132"/>
      <c r="M454" s="135"/>
    </row>
    <row r="455" spans="3:13" ht="12.75" customHeight="1">
      <c r="C455" s="132"/>
      <c r="D455" s="132"/>
      <c r="E455" s="132"/>
      <c r="F455" s="132"/>
      <c r="G455" s="132"/>
      <c r="H455" s="132"/>
      <c r="I455" s="134"/>
      <c r="J455" s="134"/>
      <c r="K455" s="134"/>
      <c r="L455" s="132"/>
      <c r="M455" s="135"/>
    </row>
    <row r="456" spans="3:13" ht="12.75" customHeight="1">
      <c r="C456" s="132"/>
      <c r="D456" s="132"/>
      <c r="E456" s="132"/>
      <c r="F456" s="132"/>
      <c r="G456" s="132"/>
      <c r="H456" s="132"/>
      <c r="I456" s="134"/>
      <c r="J456" s="134"/>
      <c r="K456" s="134"/>
      <c r="L456" s="132"/>
      <c r="M456" s="135"/>
    </row>
    <row r="457" spans="3:13" ht="12.75" customHeight="1">
      <c r="C457" s="132"/>
      <c r="D457" s="132"/>
      <c r="E457" s="132"/>
      <c r="F457" s="132"/>
      <c r="G457" s="132"/>
      <c r="H457" s="132"/>
      <c r="I457" s="134"/>
      <c r="J457" s="134"/>
      <c r="K457" s="134"/>
      <c r="L457" s="132"/>
      <c r="M457" s="135"/>
    </row>
    <row r="458" spans="3:13" ht="12.75" customHeight="1">
      <c r="C458" s="132"/>
      <c r="D458" s="132"/>
      <c r="E458" s="132"/>
      <c r="F458" s="132"/>
      <c r="G458" s="132"/>
      <c r="H458" s="132"/>
      <c r="I458" s="134"/>
      <c r="J458" s="134"/>
      <c r="K458" s="134"/>
      <c r="L458" s="132"/>
      <c r="M458" s="135"/>
    </row>
    <row r="459" spans="3:13" ht="12.75" customHeight="1">
      <c r="C459" s="132"/>
      <c r="D459" s="132"/>
      <c r="E459" s="132"/>
      <c r="F459" s="132"/>
      <c r="G459" s="132"/>
      <c r="H459" s="132"/>
      <c r="I459" s="134"/>
      <c r="J459" s="134"/>
      <c r="K459" s="134"/>
      <c r="L459" s="132"/>
      <c r="M459" s="135"/>
    </row>
    <row r="460" spans="3:13" ht="12.75" customHeight="1">
      <c r="C460" s="132"/>
      <c r="D460" s="132"/>
      <c r="E460" s="132"/>
      <c r="F460" s="132"/>
      <c r="G460" s="132"/>
      <c r="H460" s="132"/>
      <c r="I460" s="134"/>
      <c r="J460" s="134"/>
      <c r="K460" s="134"/>
      <c r="L460" s="132"/>
      <c r="M460" s="135"/>
    </row>
    <row r="461" spans="3:13" ht="12.75" customHeight="1">
      <c r="C461" s="132"/>
      <c r="D461" s="132"/>
      <c r="E461" s="132"/>
      <c r="F461" s="132"/>
      <c r="G461" s="132"/>
      <c r="H461" s="132"/>
      <c r="I461" s="134"/>
      <c r="J461" s="134"/>
      <c r="K461" s="134"/>
      <c r="L461" s="132"/>
      <c r="M461" s="135"/>
    </row>
    <row r="462" spans="3:13" ht="12.75" customHeight="1">
      <c r="C462" s="132"/>
      <c r="D462" s="132"/>
      <c r="E462" s="132"/>
      <c r="F462" s="132"/>
      <c r="G462" s="132"/>
      <c r="H462" s="132"/>
      <c r="I462" s="134"/>
      <c r="J462" s="134"/>
      <c r="K462" s="134"/>
      <c r="L462" s="132"/>
      <c r="M462" s="135"/>
    </row>
    <row r="463" spans="3:13" ht="12.75" customHeight="1">
      <c r="C463" s="132"/>
      <c r="D463" s="132"/>
      <c r="E463" s="132"/>
      <c r="F463" s="132"/>
      <c r="G463" s="132"/>
      <c r="H463" s="132"/>
      <c r="I463" s="134"/>
      <c r="J463" s="134"/>
      <c r="K463" s="134"/>
      <c r="L463" s="132"/>
      <c r="M463" s="135"/>
    </row>
    <row r="464" spans="3:13" ht="12.75" customHeight="1">
      <c r="C464" s="132"/>
      <c r="D464" s="132"/>
      <c r="E464" s="132"/>
      <c r="F464" s="132"/>
      <c r="G464" s="132"/>
      <c r="H464" s="132"/>
      <c r="I464" s="134"/>
      <c r="J464" s="134"/>
      <c r="K464" s="134"/>
      <c r="L464" s="132"/>
      <c r="M464" s="135"/>
    </row>
    <row r="465" spans="3:13" ht="12.75" customHeight="1">
      <c r="C465" s="132"/>
      <c r="D465" s="132"/>
      <c r="E465" s="132"/>
      <c r="F465" s="132"/>
      <c r="G465" s="132"/>
      <c r="H465" s="132"/>
      <c r="I465" s="134"/>
      <c r="J465" s="134"/>
      <c r="K465" s="134"/>
      <c r="L465" s="132"/>
      <c r="M465" s="135"/>
    </row>
    <row r="466" spans="3:13" ht="12.75" customHeight="1">
      <c r="C466" s="132"/>
      <c r="D466" s="132"/>
      <c r="E466" s="132"/>
      <c r="F466" s="132"/>
      <c r="G466" s="132"/>
      <c r="H466" s="132"/>
      <c r="I466" s="134"/>
      <c r="J466" s="134"/>
      <c r="K466" s="134"/>
      <c r="L466" s="132"/>
      <c r="M466" s="135"/>
    </row>
    <row r="467" spans="3:13" ht="12.75" customHeight="1">
      <c r="C467" s="132"/>
      <c r="D467" s="132"/>
      <c r="E467" s="132"/>
      <c r="F467" s="132"/>
      <c r="G467" s="132"/>
      <c r="H467" s="132"/>
      <c r="I467" s="134"/>
      <c r="J467" s="134"/>
      <c r="K467" s="134"/>
      <c r="L467" s="132"/>
      <c r="M467" s="135"/>
    </row>
    <row r="468" spans="3:13" ht="12.75" customHeight="1">
      <c r="C468" s="132"/>
      <c r="D468" s="132"/>
      <c r="E468" s="132"/>
      <c r="F468" s="132"/>
      <c r="G468" s="132"/>
      <c r="H468" s="132"/>
      <c r="I468" s="134"/>
      <c r="J468" s="134"/>
      <c r="K468" s="134"/>
      <c r="L468" s="132"/>
      <c r="M468" s="135"/>
    </row>
    <row r="469" spans="3:13" ht="12.75" customHeight="1">
      <c r="C469" s="132"/>
      <c r="D469" s="132"/>
      <c r="E469" s="132"/>
      <c r="F469" s="132"/>
      <c r="G469" s="132"/>
      <c r="H469" s="132"/>
      <c r="I469" s="134"/>
      <c r="J469" s="134"/>
      <c r="K469" s="134"/>
      <c r="L469" s="132"/>
      <c r="M469" s="135"/>
    </row>
    <row r="470" spans="3:13" ht="12.75" customHeight="1">
      <c r="C470" s="132"/>
      <c r="D470" s="132"/>
      <c r="E470" s="132"/>
      <c r="F470" s="132"/>
      <c r="G470" s="132"/>
      <c r="H470" s="132"/>
      <c r="I470" s="134"/>
      <c r="J470" s="134"/>
      <c r="K470" s="134"/>
      <c r="L470" s="132"/>
      <c r="M470" s="135"/>
    </row>
    <row r="471" spans="3:13" ht="12.75" customHeight="1">
      <c r="C471" s="132"/>
      <c r="D471" s="132"/>
      <c r="E471" s="132"/>
      <c r="F471" s="132"/>
      <c r="G471" s="132"/>
      <c r="H471" s="132"/>
      <c r="I471" s="134"/>
      <c r="J471" s="134"/>
      <c r="K471" s="134"/>
      <c r="L471" s="132"/>
      <c r="M471" s="135"/>
    </row>
    <row r="472" spans="3:13" ht="12.75" customHeight="1">
      <c r="C472" s="132"/>
      <c r="D472" s="132"/>
      <c r="E472" s="132"/>
      <c r="F472" s="132"/>
      <c r="G472" s="132"/>
      <c r="H472" s="132"/>
      <c r="I472" s="134"/>
      <c r="J472" s="134"/>
      <c r="K472" s="134"/>
      <c r="L472" s="132"/>
      <c r="M472" s="135"/>
    </row>
    <row r="473" spans="3:13" ht="12.75" customHeight="1">
      <c r="C473" s="132"/>
      <c r="D473" s="132"/>
      <c r="E473" s="132"/>
      <c r="F473" s="132"/>
      <c r="G473" s="132"/>
      <c r="H473" s="132"/>
      <c r="I473" s="134"/>
      <c r="J473" s="134"/>
      <c r="K473" s="134"/>
      <c r="L473" s="132"/>
      <c r="M473" s="135"/>
    </row>
    <row r="474" spans="3:13" ht="12.75" customHeight="1">
      <c r="C474" s="132"/>
      <c r="D474" s="132"/>
      <c r="E474" s="132"/>
      <c r="F474" s="132"/>
      <c r="G474" s="132"/>
      <c r="H474" s="132"/>
      <c r="I474" s="134"/>
      <c r="J474" s="134"/>
      <c r="K474" s="134"/>
      <c r="L474" s="132"/>
      <c r="M474" s="135"/>
    </row>
    <row r="475" spans="3:13" ht="12.75" customHeight="1">
      <c r="C475" s="132"/>
      <c r="D475" s="132"/>
      <c r="E475" s="132"/>
      <c r="F475" s="132"/>
      <c r="G475" s="132"/>
      <c r="H475" s="132"/>
      <c r="I475" s="134"/>
      <c r="J475" s="134"/>
      <c r="K475" s="134"/>
      <c r="L475" s="132"/>
      <c r="M475" s="135"/>
    </row>
    <row r="476" spans="3:13" ht="12.75" customHeight="1">
      <c r="C476" s="132"/>
      <c r="D476" s="132"/>
      <c r="E476" s="132"/>
      <c r="F476" s="132"/>
      <c r="G476" s="132"/>
      <c r="H476" s="132"/>
      <c r="I476" s="134"/>
      <c r="J476" s="134"/>
      <c r="K476" s="134"/>
      <c r="L476" s="132"/>
      <c r="M476" s="135"/>
    </row>
    <row r="477" spans="3:13" ht="12.75" customHeight="1">
      <c r="C477" s="132"/>
      <c r="D477" s="132"/>
      <c r="E477" s="132"/>
      <c r="F477" s="132"/>
      <c r="G477" s="132"/>
      <c r="H477" s="132"/>
      <c r="I477" s="134"/>
      <c r="J477" s="134"/>
      <c r="K477" s="134"/>
      <c r="L477" s="132"/>
      <c r="M477" s="135"/>
    </row>
    <row r="478" spans="3:13" ht="12.75" customHeight="1">
      <c r="C478" s="132"/>
      <c r="D478" s="132"/>
      <c r="E478" s="132"/>
      <c r="F478" s="132"/>
      <c r="G478" s="132"/>
      <c r="H478" s="132"/>
      <c r="I478" s="134"/>
      <c r="J478" s="134"/>
      <c r="K478" s="134"/>
      <c r="L478" s="132"/>
      <c r="M478" s="135"/>
    </row>
    <row r="479" spans="3:13" ht="12.75" customHeight="1">
      <c r="C479" s="132"/>
      <c r="D479" s="132"/>
      <c r="E479" s="132"/>
      <c r="F479" s="132"/>
      <c r="G479" s="132"/>
      <c r="H479" s="132"/>
      <c r="I479" s="134"/>
      <c r="J479" s="134"/>
      <c r="K479" s="134"/>
      <c r="L479" s="132"/>
      <c r="M479" s="135"/>
    </row>
    <row r="480" spans="3:13" ht="12.75" customHeight="1">
      <c r="C480" s="132"/>
      <c r="D480" s="132"/>
      <c r="E480" s="132"/>
      <c r="F480" s="132"/>
      <c r="G480" s="132"/>
      <c r="H480" s="132"/>
      <c r="I480" s="134"/>
      <c r="J480" s="134"/>
      <c r="K480" s="134"/>
      <c r="L480" s="132"/>
      <c r="M480" s="135"/>
    </row>
    <row r="481" spans="3:13" ht="12.75" customHeight="1">
      <c r="C481" s="132"/>
      <c r="D481" s="132"/>
      <c r="E481" s="132"/>
      <c r="F481" s="132"/>
      <c r="G481" s="132"/>
      <c r="H481" s="132"/>
      <c r="I481" s="134"/>
      <c r="J481" s="134"/>
      <c r="K481" s="134"/>
      <c r="L481" s="132"/>
      <c r="M481" s="135"/>
    </row>
    <row r="482" spans="3:13" ht="12.75" customHeight="1">
      <c r="C482" s="132"/>
      <c r="D482" s="132"/>
      <c r="E482" s="132"/>
      <c r="F482" s="132"/>
      <c r="G482" s="132"/>
      <c r="H482" s="132"/>
      <c r="I482" s="134"/>
      <c r="J482" s="134"/>
      <c r="K482" s="134"/>
      <c r="L482" s="132"/>
      <c r="M482" s="135"/>
    </row>
    <row r="483" spans="3:13" ht="12.75" customHeight="1">
      <c r="C483" s="132"/>
      <c r="D483" s="132"/>
      <c r="E483" s="132"/>
      <c r="F483" s="132"/>
      <c r="G483" s="132"/>
      <c r="H483" s="132"/>
      <c r="I483" s="134"/>
      <c r="J483" s="134"/>
      <c r="K483" s="134"/>
      <c r="L483" s="132"/>
      <c r="M483" s="135"/>
    </row>
    <row r="484" spans="3:13" ht="12.75" customHeight="1">
      <c r="C484" s="132"/>
      <c r="D484" s="132"/>
      <c r="E484" s="132"/>
      <c r="F484" s="132"/>
      <c r="G484" s="132"/>
      <c r="H484" s="132"/>
      <c r="I484" s="134"/>
      <c r="J484" s="134"/>
      <c r="K484" s="134"/>
      <c r="L484" s="132"/>
      <c r="M484" s="135"/>
    </row>
    <row r="485" spans="3:13" ht="12.75" customHeight="1">
      <c r="C485" s="132"/>
      <c r="D485" s="132"/>
      <c r="E485" s="132"/>
      <c r="F485" s="132"/>
      <c r="G485" s="132"/>
      <c r="H485" s="132"/>
      <c r="I485" s="134"/>
      <c r="J485" s="134"/>
      <c r="K485" s="134"/>
      <c r="L485" s="132"/>
      <c r="M485" s="135"/>
    </row>
    <row r="486" spans="3:13" ht="12.75" customHeight="1">
      <c r="C486" s="132"/>
      <c r="D486" s="132"/>
      <c r="E486" s="132"/>
      <c r="F486" s="132"/>
      <c r="G486" s="132"/>
      <c r="H486" s="132"/>
      <c r="I486" s="134"/>
      <c r="J486" s="134"/>
      <c r="K486" s="134"/>
      <c r="L486" s="132"/>
      <c r="M486" s="135"/>
    </row>
    <row r="487" spans="3:13" ht="12.75" customHeight="1">
      <c r="C487" s="132"/>
      <c r="D487" s="132"/>
      <c r="E487" s="132"/>
      <c r="F487" s="132"/>
      <c r="G487" s="132"/>
      <c r="H487" s="132"/>
      <c r="I487" s="134"/>
      <c r="J487" s="134"/>
      <c r="K487" s="134"/>
      <c r="L487" s="132"/>
      <c r="M487" s="135"/>
    </row>
    <row r="488" spans="3:13" ht="12.75" customHeight="1">
      <c r="C488" s="132"/>
      <c r="D488" s="132"/>
      <c r="E488" s="132"/>
      <c r="F488" s="132"/>
      <c r="G488" s="132"/>
      <c r="H488" s="132"/>
      <c r="I488" s="134"/>
      <c r="J488" s="134"/>
      <c r="K488" s="134"/>
      <c r="L488" s="132"/>
      <c r="M488" s="135"/>
    </row>
    <row r="489" spans="3:13" ht="12.75" customHeight="1">
      <c r="C489" s="132"/>
      <c r="D489" s="132"/>
      <c r="E489" s="132"/>
      <c r="F489" s="132"/>
      <c r="G489" s="132"/>
      <c r="H489" s="132"/>
      <c r="I489" s="134"/>
      <c r="J489" s="134"/>
      <c r="K489" s="134"/>
      <c r="L489" s="132"/>
      <c r="M489" s="135"/>
    </row>
    <row r="490" spans="3:13" ht="12.75" customHeight="1">
      <c r="C490" s="132"/>
      <c r="D490" s="132"/>
      <c r="E490" s="132"/>
      <c r="F490" s="132"/>
      <c r="G490" s="132"/>
      <c r="H490" s="132"/>
      <c r="I490" s="134"/>
      <c r="J490" s="134"/>
      <c r="K490" s="134"/>
      <c r="L490" s="132"/>
      <c r="M490" s="135"/>
    </row>
    <row r="491" spans="3:13" ht="12.75" customHeight="1">
      <c r="C491" s="132"/>
      <c r="D491" s="132"/>
      <c r="E491" s="132"/>
      <c r="F491" s="132"/>
      <c r="G491" s="132"/>
      <c r="H491" s="132"/>
      <c r="I491" s="134"/>
      <c r="J491" s="134"/>
      <c r="K491" s="134"/>
      <c r="L491" s="132"/>
      <c r="M491" s="135"/>
    </row>
    <row r="492" spans="3:13" ht="12.75" customHeight="1">
      <c r="C492" s="132"/>
      <c r="D492" s="132"/>
      <c r="E492" s="132"/>
      <c r="F492" s="132"/>
      <c r="G492" s="132"/>
      <c r="H492" s="132"/>
      <c r="I492" s="134"/>
      <c r="J492" s="134"/>
      <c r="K492" s="134"/>
      <c r="L492" s="132"/>
      <c r="M492" s="135"/>
    </row>
    <row r="493" spans="3:13" ht="12.75" customHeight="1">
      <c r="C493" s="132"/>
      <c r="D493" s="132"/>
      <c r="E493" s="132"/>
      <c r="F493" s="132"/>
      <c r="G493" s="132"/>
      <c r="H493" s="132"/>
      <c r="I493" s="134"/>
      <c r="J493" s="134"/>
      <c r="K493" s="134"/>
      <c r="L493" s="132"/>
      <c r="M493" s="135"/>
    </row>
    <row r="494" spans="3:13" ht="12.75" customHeight="1">
      <c r="C494" s="132"/>
      <c r="D494" s="132"/>
      <c r="E494" s="132"/>
      <c r="F494" s="132"/>
      <c r="G494" s="132"/>
      <c r="H494" s="132"/>
      <c r="I494" s="134"/>
      <c r="J494" s="134"/>
      <c r="K494" s="134"/>
      <c r="L494" s="132"/>
      <c r="M494" s="135"/>
    </row>
    <row r="495" spans="3:13" ht="12.75" customHeight="1">
      <c r="C495" s="132"/>
      <c r="D495" s="132"/>
      <c r="E495" s="132"/>
      <c r="F495" s="132"/>
      <c r="G495" s="132"/>
      <c r="H495" s="132"/>
      <c r="I495" s="134"/>
      <c r="J495" s="134"/>
      <c r="K495" s="134"/>
      <c r="L495" s="132"/>
      <c r="M495" s="135"/>
    </row>
    <row r="496" spans="3:13" ht="12.75" customHeight="1">
      <c r="C496" s="132"/>
      <c r="D496" s="132"/>
      <c r="E496" s="132"/>
      <c r="F496" s="132"/>
      <c r="G496" s="132"/>
      <c r="H496" s="132"/>
      <c r="I496" s="134"/>
      <c r="J496" s="134"/>
      <c r="K496" s="134"/>
      <c r="L496" s="132"/>
      <c r="M496" s="135"/>
    </row>
    <row r="497" spans="3:13" ht="12.75" customHeight="1">
      <c r="C497" s="132"/>
      <c r="D497" s="132"/>
      <c r="E497" s="132"/>
      <c r="F497" s="132"/>
      <c r="G497" s="132"/>
      <c r="H497" s="132"/>
      <c r="I497" s="134"/>
      <c r="J497" s="134"/>
      <c r="K497" s="134"/>
      <c r="L497" s="132"/>
      <c r="M497" s="135"/>
    </row>
    <row r="498" spans="3:13" ht="12.75" customHeight="1">
      <c r="C498" s="132"/>
      <c r="D498" s="132"/>
      <c r="E498" s="132"/>
      <c r="F498" s="132"/>
      <c r="G498" s="132"/>
      <c r="H498" s="132"/>
      <c r="I498" s="134"/>
      <c r="J498" s="134"/>
      <c r="K498" s="134"/>
      <c r="L498" s="132"/>
      <c r="M498" s="135"/>
    </row>
    <row r="499" spans="3:13" ht="12.75" customHeight="1">
      <c r="C499" s="132"/>
      <c r="D499" s="132"/>
      <c r="E499" s="132"/>
      <c r="F499" s="132"/>
      <c r="G499" s="132"/>
      <c r="H499" s="132"/>
      <c r="I499" s="134"/>
      <c r="J499" s="134"/>
      <c r="K499" s="134"/>
      <c r="L499" s="132"/>
      <c r="M499" s="135"/>
    </row>
    <row r="500" spans="3:13" ht="12.75" customHeight="1">
      <c r="C500" s="132"/>
      <c r="D500" s="132"/>
      <c r="E500" s="132"/>
      <c r="F500" s="132"/>
      <c r="G500" s="132"/>
      <c r="H500" s="132"/>
      <c r="I500" s="134"/>
      <c r="J500" s="134"/>
      <c r="K500" s="134"/>
      <c r="L500" s="132"/>
      <c r="M500" s="135"/>
    </row>
    <row r="501" spans="3:13" ht="12.75" customHeight="1">
      <c r="C501" s="132"/>
      <c r="D501" s="132"/>
      <c r="E501" s="132"/>
      <c r="F501" s="132"/>
      <c r="G501" s="132"/>
      <c r="H501" s="132"/>
      <c r="I501" s="134"/>
      <c r="J501" s="134"/>
      <c r="K501" s="134"/>
      <c r="L501" s="132"/>
      <c r="M501" s="135"/>
    </row>
    <row r="502" spans="3:13" ht="12.75" customHeight="1">
      <c r="C502" s="132"/>
      <c r="D502" s="132"/>
      <c r="E502" s="132"/>
      <c r="F502" s="132"/>
      <c r="G502" s="132"/>
      <c r="H502" s="132"/>
      <c r="I502" s="134"/>
      <c r="J502" s="134"/>
      <c r="K502" s="134"/>
      <c r="L502" s="132"/>
      <c r="M502" s="135"/>
    </row>
    <row r="503" spans="3:13" ht="12.75" customHeight="1">
      <c r="C503" s="132"/>
      <c r="D503" s="132"/>
      <c r="E503" s="132"/>
      <c r="F503" s="132"/>
      <c r="G503" s="132"/>
      <c r="H503" s="132"/>
      <c r="I503" s="134"/>
      <c r="J503" s="134"/>
      <c r="K503" s="134"/>
      <c r="L503" s="132"/>
      <c r="M503" s="135"/>
    </row>
    <row r="504" spans="3:13" ht="12.75" customHeight="1">
      <c r="C504" s="132"/>
      <c r="D504" s="132"/>
      <c r="E504" s="132"/>
      <c r="F504" s="132"/>
      <c r="G504" s="132"/>
      <c r="H504" s="132"/>
      <c r="I504" s="134"/>
      <c r="J504" s="134"/>
      <c r="K504" s="134"/>
      <c r="L504" s="132"/>
      <c r="M504" s="135"/>
    </row>
    <row r="505" spans="3:13" ht="12.75" customHeight="1">
      <c r="C505" s="132"/>
      <c r="D505" s="132"/>
      <c r="E505" s="132"/>
      <c r="F505" s="132"/>
      <c r="G505" s="132"/>
      <c r="H505" s="132"/>
      <c r="I505" s="134"/>
      <c r="J505" s="134"/>
      <c r="K505" s="134"/>
      <c r="L505" s="132"/>
      <c r="M505" s="135"/>
    </row>
    <row r="506" spans="3:13" ht="12.75" customHeight="1">
      <c r="C506" s="132"/>
      <c r="D506" s="132"/>
      <c r="E506" s="132"/>
      <c r="F506" s="132"/>
      <c r="G506" s="132"/>
      <c r="H506" s="132"/>
      <c r="I506" s="134"/>
      <c r="J506" s="134"/>
      <c r="K506" s="134"/>
      <c r="L506" s="132"/>
      <c r="M506" s="135"/>
    </row>
    <row r="507" spans="3:13" ht="12.75" customHeight="1">
      <c r="C507" s="132"/>
      <c r="D507" s="132"/>
      <c r="E507" s="132"/>
      <c r="F507" s="132"/>
      <c r="G507" s="132"/>
      <c r="H507" s="132"/>
      <c r="I507" s="134"/>
      <c r="J507" s="134"/>
      <c r="K507" s="134"/>
      <c r="L507" s="132"/>
      <c r="M507" s="135"/>
    </row>
    <row r="508" spans="3:13" ht="12.75" customHeight="1">
      <c r="C508" s="132"/>
      <c r="D508" s="132"/>
      <c r="E508" s="132"/>
      <c r="F508" s="132"/>
      <c r="G508" s="132"/>
      <c r="H508" s="132"/>
      <c r="I508" s="134"/>
      <c r="J508" s="134"/>
      <c r="K508" s="134"/>
      <c r="L508" s="132"/>
      <c r="M508" s="135"/>
    </row>
    <row r="509" spans="3:13" ht="12.75" customHeight="1">
      <c r="C509" s="132"/>
      <c r="D509" s="132"/>
      <c r="E509" s="132"/>
      <c r="F509" s="132"/>
      <c r="G509" s="132"/>
      <c r="H509" s="132"/>
      <c r="I509" s="134"/>
      <c r="J509" s="134"/>
      <c r="K509" s="134"/>
      <c r="L509" s="132"/>
      <c r="M509" s="135"/>
    </row>
    <row r="510" spans="3:13" ht="12.75" customHeight="1">
      <c r="C510" s="132"/>
      <c r="D510" s="132"/>
      <c r="E510" s="132"/>
      <c r="F510" s="132"/>
      <c r="G510" s="132"/>
      <c r="H510" s="132"/>
      <c r="I510" s="134"/>
      <c r="J510" s="134"/>
      <c r="K510" s="134"/>
      <c r="L510" s="132"/>
      <c r="M510" s="135"/>
    </row>
    <row r="511" spans="3:13" ht="12.75" customHeight="1">
      <c r="C511" s="132"/>
      <c r="D511" s="132"/>
      <c r="E511" s="132"/>
      <c r="F511" s="132"/>
      <c r="G511" s="132"/>
      <c r="H511" s="132"/>
      <c r="I511" s="134"/>
      <c r="J511" s="134"/>
      <c r="K511" s="134"/>
      <c r="L511" s="132"/>
      <c r="M511" s="135"/>
    </row>
    <row r="512" spans="3:13" ht="12.75" customHeight="1">
      <c r="C512" s="132"/>
      <c r="D512" s="132"/>
      <c r="E512" s="132"/>
      <c r="F512" s="132"/>
      <c r="G512" s="132"/>
      <c r="H512" s="132"/>
      <c r="I512" s="134"/>
      <c r="J512" s="134"/>
      <c r="K512" s="134"/>
      <c r="L512" s="132"/>
      <c r="M512" s="135"/>
    </row>
    <row r="513" spans="3:13" ht="12.75" customHeight="1">
      <c r="C513" s="132"/>
      <c r="D513" s="132"/>
      <c r="E513" s="132"/>
      <c r="F513" s="132"/>
      <c r="G513" s="132"/>
      <c r="H513" s="132"/>
      <c r="I513" s="134"/>
      <c r="J513" s="134"/>
      <c r="K513" s="134"/>
      <c r="L513" s="132"/>
      <c r="M513" s="135"/>
    </row>
    <row r="514" spans="3:13" ht="12.75" customHeight="1">
      <c r="C514" s="132"/>
      <c r="D514" s="132"/>
      <c r="E514" s="132"/>
      <c r="F514" s="132"/>
      <c r="G514" s="132"/>
      <c r="H514" s="132"/>
      <c r="I514" s="134"/>
      <c r="J514" s="134"/>
      <c r="K514" s="134"/>
      <c r="L514" s="132"/>
      <c r="M514" s="135"/>
    </row>
    <row r="515" spans="3:13" ht="12.75" customHeight="1">
      <c r="C515" s="132"/>
      <c r="D515" s="132"/>
      <c r="E515" s="132"/>
      <c r="F515" s="132"/>
      <c r="G515" s="132"/>
      <c r="H515" s="132"/>
      <c r="I515" s="134"/>
      <c r="J515" s="134"/>
      <c r="K515" s="134"/>
      <c r="L515" s="132"/>
      <c r="M515" s="135"/>
    </row>
    <row r="516" spans="3:13" ht="12.75" customHeight="1">
      <c r="C516" s="132"/>
      <c r="D516" s="132"/>
      <c r="E516" s="132"/>
      <c r="F516" s="132"/>
      <c r="G516" s="132"/>
      <c r="H516" s="132"/>
      <c r="I516" s="134"/>
      <c r="J516" s="134"/>
      <c r="K516" s="134"/>
      <c r="L516" s="132"/>
      <c r="M516" s="135"/>
    </row>
    <row r="517" spans="3:13" ht="12.75" customHeight="1">
      <c r="C517" s="132"/>
      <c r="D517" s="132"/>
      <c r="E517" s="132"/>
      <c r="F517" s="132"/>
      <c r="G517" s="132"/>
      <c r="H517" s="132"/>
      <c r="I517" s="134"/>
      <c r="J517" s="134"/>
      <c r="K517" s="134"/>
      <c r="L517" s="132"/>
      <c r="M517" s="135"/>
    </row>
    <row r="518" spans="3:13" ht="12.75" customHeight="1">
      <c r="C518" s="132"/>
      <c r="D518" s="132"/>
      <c r="E518" s="132"/>
      <c r="F518" s="132"/>
      <c r="G518" s="132"/>
      <c r="H518" s="132"/>
      <c r="I518" s="134"/>
      <c r="J518" s="134"/>
      <c r="K518" s="134"/>
      <c r="L518" s="132"/>
      <c r="M518" s="135"/>
    </row>
    <row r="519" spans="3:13" ht="12.75" customHeight="1">
      <c r="C519" s="132"/>
      <c r="D519" s="132"/>
      <c r="E519" s="132"/>
      <c r="F519" s="132"/>
      <c r="G519" s="132"/>
      <c r="H519" s="132"/>
      <c r="I519" s="134"/>
      <c r="J519" s="134"/>
      <c r="K519" s="134"/>
      <c r="L519" s="132"/>
      <c r="M519" s="135"/>
    </row>
    <row r="520" spans="3:13" ht="12.75" customHeight="1">
      <c r="C520" s="132"/>
      <c r="D520" s="132"/>
      <c r="E520" s="132"/>
      <c r="F520" s="132"/>
      <c r="G520" s="132"/>
      <c r="H520" s="132"/>
      <c r="I520" s="134"/>
      <c r="J520" s="134"/>
      <c r="K520" s="134"/>
      <c r="L520" s="132"/>
      <c r="M520" s="135"/>
    </row>
    <row r="521" spans="3:13" ht="12.75" customHeight="1">
      <c r="C521" s="132"/>
      <c r="D521" s="132"/>
      <c r="E521" s="132"/>
      <c r="F521" s="132"/>
      <c r="G521" s="132"/>
      <c r="H521" s="132"/>
      <c r="I521" s="134"/>
      <c r="J521" s="134"/>
      <c r="K521" s="134"/>
      <c r="L521" s="132"/>
      <c r="M521" s="135"/>
    </row>
    <row r="522" spans="3:13" ht="12.75" customHeight="1">
      <c r="C522" s="132"/>
      <c r="D522" s="132"/>
      <c r="E522" s="132"/>
      <c r="F522" s="132"/>
      <c r="G522" s="132"/>
      <c r="H522" s="132"/>
      <c r="I522" s="134"/>
      <c r="J522" s="134"/>
      <c r="K522" s="134"/>
      <c r="L522" s="132"/>
      <c r="M522" s="135"/>
    </row>
    <row r="523" spans="3:13" ht="12.75" customHeight="1">
      <c r="C523" s="132"/>
      <c r="D523" s="132"/>
      <c r="E523" s="132"/>
      <c r="F523" s="132"/>
      <c r="G523" s="132"/>
      <c r="H523" s="132"/>
      <c r="I523" s="134"/>
      <c r="J523" s="134"/>
      <c r="K523" s="134"/>
      <c r="L523" s="132"/>
      <c r="M523" s="135"/>
    </row>
    <row r="524" spans="3:13" ht="12.75" customHeight="1">
      <c r="C524" s="132"/>
      <c r="D524" s="132"/>
      <c r="E524" s="132"/>
      <c r="F524" s="132"/>
      <c r="G524" s="132"/>
      <c r="H524" s="132"/>
      <c r="I524" s="134"/>
      <c r="J524" s="134"/>
      <c r="K524" s="134"/>
      <c r="L524" s="132"/>
      <c r="M524" s="135"/>
    </row>
    <row r="525" spans="3:13" ht="12.75" customHeight="1">
      <c r="C525" s="132"/>
      <c r="D525" s="132"/>
      <c r="E525" s="132"/>
      <c r="F525" s="132"/>
      <c r="G525" s="132"/>
      <c r="H525" s="132"/>
      <c r="I525" s="134"/>
      <c r="J525" s="134"/>
      <c r="K525" s="134"/>
      <c r="L525" s="132"/>
      <c r="M525" s="135"/>
    </row>
    <row r="526" spans="3:13" ht="12.75" customHeight="1">
      <c r="C526" s="132"/>
      <c r="D526" s="132"/>
      <c r="E526" s="132"/>
      <c r="F526" s="132"/>
      <c r="G526" s="132"/>
      <c r="H526" s="132"/>
      <c r="I526" s="134"/>
      <c r="J526" s="134"/>
      <c r="K526" s="134"/>
      <c r="L526" s="132"/>
      <c r="M526" s="135"/>
    </row>
    <row r="527" spans="3:13" ht="12.75" customHeight="1">
      <c r="C527" s="132"/>
      <c r="D527" s="132"/>
      <c r="E527" s="132"/>
      <c r="F527" s="132"/>
      <c r="G527" s="132"/>
      <c r="H527" s="132"/>
      <c r="I527" s="134"/>
      <c r="J527" s="134"/>
      <c r="K527" s="134"/>
      <c r="L527" s="132"/>
      <c r="M527" s="135"/>
    </row>
    <row r="528" spans="3:13" ht="12.75" customHeight="1">
      <c r="C528" s="132"/>
      <c r="D528" s="132"/>
      <c r="E528" s="132"/>
      <c r="F528" s="132"/>
      <c r="G528" s="132"/>
      <c r="H528" s="132"/>
      <c r="I528" s="134"/>
      <c r="J528" s="134"/>
      <c r="K528" s="134"/>
      <c r="L528" s="132"/>
      <c r="M528" s="135"/>
    </row>
    <row r="529" spans="3:13" ht="12.75" customHeight="1">
      <c r="C529" s="132"/>
      <c r="D529" s="132"/>
      <c r="E529" s="132"/>
      <c r="F529" s="132"/>
      <c r="G529" s="132"/>
      <c r="H529" s="132"/>
      <c r="I529" s="134"/>
      <c r="J529" s="134"/>
      <c r="K529" s="134"/>
      <c r="L529" s="132"/>
      <c r="M529" s="135"/>
    </row>
    <row r="530" spans="3:13" ht="12.75" customHeight="1">
      <c r="C530" s="132"/>
      <c r="D530" s="132"/>
      <c r="E530" s="132"/>
      <c r="F530" s="132"/>
      <c r="G530" s="132"/>
      <c r="H530" s="132"/>
      <c r="I530" s="134"/>
      <c r="J530" s="134"/>
      <c r="K530" s="134"/>
      <c r="L530" s="132"/>
      <c r="M530" s="135"/>
    </row>
    <row r="531" spans="3:13" ht="12.75" customHeight="1">
      <c r="C531" s="132"/>
      <c r="D531" s="132"/>
      <c r="E531" s="132"/>
      <c r="F531" s="132"/>
      <c r="G531" s="132"/>
      <c r="H531" s="132"/>
      <c r="I531" s="134"/>
      <c r="J531" s="134"/>
      <c r="K531" s="134"/>
      <c r="L531" s="132"/>
      <c r="M531" s="135"/>
    </row>
    <row r="532" spans="3:13" ht="12.75" customHeight="1">
      <c r="C532" s="132"/>
      <c r="D532" s="132"/>
      <c r="E532" s="132"/>
      <c r="F532" s="132"/>
      <c r="G532" s="132"/>
      <c r="H532" s="132"/>
      <c r="I532" s="134"/>
      <c r="J532" s="134"/>
      <c r="K532" s="134"/>
      <c r="L532" s="132"/>
      <c r="M532" s="135"/>
    </row>
    <row r="533" spans="3:13" ht="12.75" customHeight="1">
      <c r="C533" s="132"/>
      <c r="D533" s="132"/>
      <c r="E533" s="132"/>
      <c r="F533" s="132"/>
      <c r="G533" s="132"/>
      <c r="H533" s="132"/>
      <c r="I533" s="134"/>
      <c r="J533" s="134"/>
      <c r="K533" s="134"/>
      <c r="L533" s="132"/>
      <c r="M533" s="135"/>
    </row>
    <row r="534" spans="3:13" ht="12.75" customHeight="1">
      <c r="C534" s="132"/>
      <c r="D534" s="132"/>
      <c r="E534" s="132"/>
      <c r="F534" s="132"/>
      <c r="G534" s="132"/>
      <c r="H534" s="132"/>
      <c r="I534" s="134"/>
      <c r="J534" s="134"/>
      <c r="K534" s="134"/>
      <c r="L534" s="132"/>
      <c r="M534" s="135"/>
    </row>
    <row r="535" spans="3:13" ht="12.75" customHeight="1">
      <c r="C535" s="132"/>
      <c r="D535" s="132"/>
      <c r="E535" s="132"/>
      <c r="F535" s="132"/>
      <c r="G535" s="132"/>
      <c r="H535" s="132"/>
      <c r="I535" s="134"/>
      <c r="J535" s="134"/>
      <c r="K535" s="134"/>
      <c r="L535" s="132"/>
      <c r="M535" s="135"/>
    </row>
    <row r="536" spans="3:13" ht="12.75" customHeight="1">
      <c r="C536" s="132"/>
      <c r="D536" s="132"/>
      <c r="E536" s="132"/>
      <c r="F536" s="132"/>
      <c r="G536" s="132"/>
      <c r="H536" s="132"/>
      <c r="I536" s="134"/>
      <c r="J536" s="134"/>
      <c r="K536" s="134"/>
      <c r="L536" s="132"/>
      <c r="M536" s="135"/>
    </row>
    <row r="537" spans="3:13" ht="12.75" customHeight="1">
      <c r="C537" s="132"/>
      <c r="D537" s="132"/>
      <c r="E537" s="132"/>
      <c r="F537" s="132"/>
      <c r="G537" s="132"/>
      <c r="H537" s="132"/>
      <c r="I537" s="134"/>
      <c r="J537" s="134"/>
      <c r="K537" s="134"/>
      <c r="L537" s="132"/>
      <c r="M537" s="135"/>
    </row>
    <row r="538" spans="3:13" ht="12.75" customHeight="1">
      <c r="C538" s="132"/>
      <c r="D538" s="132"/>
      <c r="E538" s="132"/>
      <c r="F538" s="132"/>
      <c r="G538" s="132"/>
      <c r="H538" s="132"/>
      <c r="I538" s="134"/>
      <c r="J538" s="134"/>
      <c r="K538" s="134"/>
      <c r="L538" s="132"/>
      <c r="M538" s="135"/>
    </row>
    <row r="539" spans="3:13" ht="12.75" customHeight="1">
      <c r="C539" s="132"/>
      <c r="D539" s="132"/>
      <c r="E539" s="132"/>
      <c r="F539" s="132"/>
      <c r="G539" s="132"/>
      <c r="H539" s="132"/>
      <c r="I539" s="134"/>
      <c r="J539" s="134"/>
      <c r="K539" s="134"/>
      <c r="L539" s="132"/>
      <c r="M539" s="135"/>
    </row>
    <row r="540" spans="3:13" ht="12.75" customHeight="1">
      <c r="C540" s="132"/>
      <c r="D540" s="132"/>
      <c r="E540" s="132"/>
      <c r="F540" s="132"/>
      <c r="G540" s="132"/>
      <c r="H540" s="132"/>
      <c r="I540" s="134"/>
      <c r="J540" s="134"/>
      <c r="K540" s="134"/>
      <c r="L540" s="132"/>
      <c r="M540" s="135"/>
    </row>
    <row r="541" spans="3:13" ht="12.75" customHeight="1">
      <c r="C541" s="132"/>
      <c r="D541" s="132"/>
      <c r="E541" s="132"/>
      <c r="F541" s="132"/>
      <c r="G541" s="132"/>
      <c r="H541" s="132"/>
      <c r="I541" s="134"/>
      <c r="J541" s="134"/>
      <c r="K541" s="134"/>
      <c r="L541" s="132"/>
      <c r="M541" s="135"/>
    </row>
    <row r="542" spans="3:13" ht="12.75" customHeight="1">
      <c r="C542" s="132"/>
      <c r="D542" s="132"/>
      <c r="E542" s="132"/>
      <c r="F542" s="132"/>
      <c r="G542" s="132"/>
      <c r="H542" s="132"/>
      <c r="I542" s="134"/>
      <c r="J542" s="134"/>
      <c r="K542" s="134"/>
      <c r="L542" s="132"/>
      <c r="M542" s="135"/>
    </row>
    <row r="543" spans="3:13" ht="12.75" customHeight="1">
      <c r="C543" s="132"/>
      <c r="D543" s="132"/>
      <c r="E543" s="132"/>
      <c r="F543" s="132"/>
      <c r="G543" s="132"/>
      <c r="H543" s="132"/>
      <c r="I543" s="134"/>
      <c r="J543" s="134"/>
      <c r="K543" s="134"/>
      <c r="L543" s="132"/>
      <c r="M543" s="135"/>
    </row>
    <row r="544" spans="3:13" ht="12.75" customHeight="1">
      <c r="C544" s="132"/>
      <c r="D544" s="132"/>
      <c r="E544" s="132"/>
      <c r="F544" s="132"/>
      <c r="G544" s="132"/>
      <c r="H544" s="132"/>
      <c r="I544" s="134"/>
      <c r="J544" s="134"/>
      <c r="K544" s="134"/>
      <c r="L544" s="132"/>
      <c r="M544" s="135"/>
    </row>
    <row r="545" spans="3:13" ht="12.75" customHeight="1">
      <c r="C545" s="132"/>
      <c r="D545" s="132"/>
      <c r="E545" s="132"/>
      <c r="F545" s="132"/>
      <c r="G545" s="132"/>
      <c r="H545" s="132"/>
      <c r="I545" s="134"/>
      <c r="J545" s="134"/>
      <c r="K545" s="134"/>
      <c r="L545" s="132"/>
      <c r="M545" s="135"/>
    </row>
    <row r="546" spans="3:13" ht="12.75" customHeight="1">
      <c r="C546" s="132"/>
      <c r="D546" s="132"/>
      <c r="E546" s="132"/>
      <c r="F546" s="132"/>
      <c r="G546" s="132"/>
      <c r="H546" s="132"/>
      <c r="I546" s="134"/>
      <c r="J546" s="134"/>
      <c r="K546" s="134"/>
      <c r="L546" s="132"/>
      <c r="M546" s="135"/>
    </row>
    <row r="547" spans="3:13" ht="12.75" customHeight="1">
      <c r="C547" s="132"/>
      <c r="D547" s="132"/>
      <c r="E547" s="132"/>
      <c r="F547" s="132"/>
      <c r="G547" s="132"/>
      <c r="H547" s="132"/>
      <c r="I547" s="134"/>
      <c r="J547" s="134"/>
      <c r="K547" s="134"/>
      <c r="L547" s="132"/>
      <c r="M547" s="135"/>
    </row>
    <row r="548" spans="3:13" ht="12.75" customHeight="1">
      <c r="C548" s="132"/>
      <c r="D548" s="132"/>
      <c r="E548" s="132"/>
      <c r="F548" s="132"/>
      <c r="G548" s="132"/>
      <c r="H548" s="132"/>
      <c r="I548" s="134"/>
      <c r="J548" s="134"/>
      <c r="K548" s="134"/>
      <c r="L548" s="132"/>
      <c r="M548" s="135"/>
    </row>
    <row r="549" spans="3:13" ht="12.75" customHeight="1">
      <c r="C549" s="132"/>
      <c r="D549" s="132"/>
      <c r="E549" s="132"/>
      <c r="F549" s="132"/>
      <c r="G549" s="132"/>
      <c r="H549" s="132"/>
      <c r="I549" s="134"/>
      <c r="J549" s="134"/>
      <c r="K549" s="134"/>
      <c r="L549" s="132"/>
      <c r="M549" s="135"/>
    </row>
    <row r="550" spans="3:13" ht="12.75" customHeight="1">
      <c r="C550" s="132"/>
      <c r="D550" s="132"/>
      <c r="E550" s="132"/>
      <c r="F550" s="132"/>
      <c r="G550" s="132"/>
      <c r="H550" s="132"/>
      <c r="I550" s="134"/>
      <c r="J550" s="134"/>
      <c r="K550" s="134"/>
      <c r="L550" s="132"/>
      <c r="M550" s="135"/>
    </row>
    <row r="551" spans="3:13" ht="12.75" customHeight="1">
      <c r="C551" s="132"/>
      <c r="D551" s="132"/>
      <c r="E551" s="132"/>
      <c r="F551" s="132"/>
      <c r="G551" s="132"/>
      <c r="H551" s="132"/>
      <c r="I551" s="134"/>
      <c r="J551" s="134"/>
      <c r="K551" s="134"/>
      <c r="L551" s="132"/>
      <c r="M551" s="135"/>
    </row>
    <row r="552" spans="3:13" ht="12.75" customHeight="1">
      <c r="C552" s="132"/>
      <c r="D552" s="132"/>
      <c r="E552" s="132"/>
      <c r="F552" s="132"/>
      <c r="G552" s="132"/>
      <c r="H552" s="132"/>
      <c r="I552" s="134"/>
      <c r="J552" s="134"/>
      <c r="K552" s="134"/>
      <c r="L552" s="132"/>
      <c r="M552" s="135"/>
    </row>
    <row r="553" spans="3:13" ht="12.75" customHeight="1">
      <c r="C553" s="132"/>
      <c r="D553" s="132"/>
      <c r="E553" s="132"/>
      <c r="F553" s="132"/>
      <c r="G553" s="132"/>
      <c r="H553" s="132"/>
      <c r="I553" s="134"/>
      <c r="J553" s="134"/>
      <c r="K553" s="134"/>
      <c r="L553" s="132"/>
      <c r="M553" s="135"/>
    </row>
    <row r="554" spans="3:13" ht="12.75" customHeight="1">
      <c r="C554" s="132"/>
      <c r="D554" s="132"/>
      <c r="E554" s="132"/>
      <c r="F554" s="132"/>
      <c r="G554" s="132"/>
      <c r="H554" s="132"/>
      <c r="I554" s="134"/>
      <c r="J554" s="134"/>
      <c r="K554" s="134"/>
      <c r="L554" s="132"/>
      <c r="M554" s="135"/>
    </row>
    <row r="555" spans="3:13" ht="12.75" customHeight="1">
      <c r="C555" s="132"/>
      <c r="D555" s="132"/>
      <c r="E555" s="132"/>
      <c r="F555" s="132"/>
      <c r="G555" s="132"/>
      <c r="H555" s="132"/>
      <c r="I555" s="134"/>
      <c r="J555" s="134"/>
      <c r="K555" s="134"/>
      <c r="L555" s="132"/>
      <c r="M555" s="135"/>
    </row>
    <row r="556" spans="3:13" ht="12.75" customHeight="1">
      <c r="C556" s="132"/>
      <c r="D556" s="132"/>
      <c r="E556" s="132"/>
      <c r="F556" s="132"/>
      <c r="G556" s="132"/>
      <c r="H556" s="132"/>
      <c r="I556" s="134"/>
      <c r="J556" s="134"/>
      <c r="K556" s="134"/>
      <c r="L556" s="132"/>
      <c r="M556" s="135"/>
    </row>
    <row r="557" spans="3:13" ht="12.75" customHeight="1">
      <c r="C557" s="132"/>
      <c r="D557" s="132"/>
      <c r="E557" s="132"/>
      <c r="F557" s="132"/>
      <c r="G557" s="132"/>
      <c r="H557" s="132"/>
      <c r="I557" s="134"/>
      <c r="J557" s="134"/>
      <c r="K557" s="134"/>
      <c r="L557" s="132"/>
      <c r="M557" s="135"/>
    </row>
    <row r="558" spans="3:13" ht="12.75" customHeight="1">
      <c r="C558" s="132"/>
      <c r="D558" s="132"/>
      <c r="E558" s="132"/>
      <c r="F558" s="132"/>
      <c r="G558" s="132"/>
      <c r="H558" s="132"/>
      <c r="I558" s="134"/>
      <c r="J558" s="134"/>
      <c r="K558" s="134"/>
      <c r="L558" s="132"/>
      <c r="M558" s="135"/>
    </row>
    <row r="559" spans="3:13" ht="12.75" customHeight="1">
      <c r="C559" s="132"/>
      <c r="D559" s="132"/>
      <c r="E559" s="132"/>
      <c r="F559" s="132"/>
      <c r="G559" s="132"/>
      <c r="H559" s="132"/>
      <c r="I559" s="134"/>
      <c r="J559" s="134"/>
      <c r="K559" s="134"/>
      <c r="L559" s="132"/>
      <c r="M559" s="135"/>
    </row>
    <row r="560" spans="3:13" ht="12.75" customHeight="1">
      <c r="C560" s="132"/>
      <c r="D560" s="132"/>
      <c r="E560" s="132"/>
      <c r="F560" s="132"/>
      <c r="G560" s="132"/>
      <c r="H560" s="132"/>
      <c r="I560" s="134"/>
      <c r="J560" s="134"/>
      <c r="K560" s="134"/>
      <c r="L560" s="132"/>
      <c r="M560" s="135"/>
    </row>
    <row r="561" spans="3:13" ht="12.75" customHeight="1">
      <c r="C561" s="132"/>
      <c r="D561" s="132"/>
      <c r="E561" s="132"/>
      <c r="F561" s="132"/>
      <c r="G561" s="132"/>
      <c r="H561" s="132"/>
      <c r="I561" s="134"/>
      <c r="J561" s="134"/>
      <c r="K561" s="134"/>
      <c r="L561" s="132"/>
      <c r="M561" s="135"/>
    </row>
    <row r="562" spans="3:13" ht="12.75" customHeight="1">
      <c r="C562" s="132"/>
      <c r="D562" s="132"/>
      <c r="E562" s="132"/>
      <c r="F562" s="132"/>
      <c r="G562" s="132"/>
      <c r="H562" s="132"/>
      <c r="I562" s="134"/>
      <c r="J562" s="134"/>
      <c r="K562" s="134"/>
      <c r="L562" s="132"/>
      <c r="M562" s="135"/>
    </row>
    <row r="563" spans="3:13" ht="12.75" customHeight="1">
      <c r="C563" s="132"/>
      <c r="D563" s="132"/>
      <c r="E563" s="132"/>
      <c r="F563" s="132"/>
      <c r="G563" s="132"/>
      <c r="H563" s="132"/>
      <c r="I563" s="134"/>
      <c r="J563" s="134"/>
      <c r="K563" s="134"/>
      <c r="L563" s="132"/>
      <c r="M563" s="135"/>
    </row>
    <row r="564" spans="3:13" ht="12.75" customHeight="1">
      <c r="C564" s="132"/>
      <c r="D564" s="132"/>
      <c r="E564" s="132"/>
      <c r="F564" s="132"/>
      <c r="G564" s="132"/>
      <c r="H564" s="132"/>
      <c r="I564" s="134"/>
      <c r="J564" s="134"/>
      <c r="K564" s="134"/>
      <c r="L564" s="132"/>
      <c r="M564" s="135"/>
    </row>
    <row r="565" spans="3:13" ht="12.75" customHeight="1">
      <c r="C565" s="132"/>
      <c r="D565" s="132"/>
      <c r="E565" s="132"/>
      <c r="F565" s="132"/>
      <c r="G565" s="132"/>
      <c r="H565" s="132"/>
      <c r="I565" s="134"/>
      <c r="J565" s="134"/>
      <c r="K565" s="134"/>
      <c r="L565" s="132"/>
      <c r="M565" s="135"/>
    </row>
    <row r="566" spans="3:13" ht="12.75" customHeight="1">
      <c r="C566" s="132"/>
      <c r="D566" s="132"/>
      <c r="E566" s="132"/>
      <c r="F566" s="132"/>
      <c r="G566" s="132"/>
      <c r="H566" s="132"/>
      <c r="I566" s="134"/>
      <c r="J566" s="134"/>
      <c r="K566" s="134"/>
      <c r="L566" s="132"/>
      <c r="M566" s="135"/>
    </row>
    <row r="567" spans="3:13" ht="12.75" customHeight="1">
      <c r="C567" s="132"/>
      <c r="D567" s="132"/>
      <c r="E567" s="132"/>
      <c r="F567" s="132"/>
      <c r="G567" s="132"/>
      <c r="H567" s="132"/>
      <c r="I567" s="134"/>
      <c r="J567" s="134"/>
      <c r="K567" s="134"/>
      <c r="L567" s="132"/>
      <c r="M567" s="135"/>
    </row>
    <row r="568" spans="3:13" ht="12.75" customHeight="1">
      <c r="C568" s="132"/>
      <c r="D568" s="132"/>
      <c r="E568" s="132"/>
      <c r="F568" s="132"/>
      <c r="G568" s="132"/>
      <c r="H568" s="132"/>
      <c r="I568" s="134"/>
      <c r="J568" s="134"/>
      <c r="K568" s="134"/>
      <c r="L568" s="132"/>
      <c r="M568" s="135"/>
    </row>
    <row r="569" spans="3:13" ht="12.75" customHeight="1">
      <c r="C569" s="132"/>
      <c r="D569" s="132"/>
      <c r="E569" s="132"/>
      <c r="F569" s="132"/>
      <c r="G569" s="132"/>
      <c r="H569" s="132"/>
      <c r="I569" s="134"/>
      <c r="J569" s="134"/>
      <c r="K569" s="134"/>
      <c r="L569" s="132"/>
      <c r="M569" s="135"/>
    </row>
    <row r="570" spans="3:13" ht="12.75" customHeight="1">
      <c r="C570" s="132"/>
      <c r="D570" s="132"/>
      <c r="E570" s="132"/>
      <c r="F570" s="132"/>
      <c r="G570" s="132"/>
      <c r="H570" s="132"/>
      <c r="I570" s="134"/>
      <c r="J570" s="134"/>
      <c r="K570" s="134"/>
      <c r="L570" s="132"/>
      <c r="M570" s="135"/>
    </row>
    <row r="571" spans="3:13" ht="12.75" customHeight="1">
      <c r="C571" s="132"/>
      <c r="D571" s="132"/>
      <c r="E571" s="132"/>
      <c r="F571" s="132"/>
      <c r="G571" s="132"/>
      <c r="H571" s="132"/>
      <c r="I571" s="134"/>
      <c r="J571" s="134"/>
      <c r="K571" s="134"/>
      <c r="L571" s="132"/>
      <c r="M571" s="135"/>
    </row>
    <row r="572" spans="3:13" ht="12.75" customHeight="1">
      <c r="C572" s="132"/>
      <c r="D572" s="132"/>
      <c r="E572" s="132"/>
      <c r="F572" s="132"/>
      <c r="G572" s="132"/>
      <c r="H572" s="132"/>
      <c r="I572" s="134"/>
      <c r="J572" s="134"/>
      <c r="K572" s="134"/>
      <c r="L572" s="132"/>
      <c r="M572" s="135"/>
    </row>
    <row r="573" spans="3:13" ht="12.75" customHeight="1">
      <c r="C573" s="132"/>
      <c r="D573" s="132"/>
      <c r="E573" s="132"/>
      <c r="F573" s="132"/>
      <c r="G573" s="132"/>
      <c r="H573" s="132"/>
      <c r="I573" s="134"/>
      <c r="J573" s="134"/>
      <c r="K573" s="134"/>
      <c r="L573" s="132"/>
      <c r="M573" s="135"/>
    </row>
    <row r="574" spans="3:13" ht="12.75" customHeight="1">
      <c r="C574" s="132"/>
      <c r="D574" s="132"/>
      <c r="E574" s="132"/>
      <c r="F574" s="132"/>
      <c r="G574" s="132"/>
      <c r="H574" s="132"/>
      <c r="I574" s="134"/>
      <c r="J574" s="134"/>
      <c r="K574" s="134"/>
      <c r="L574" s="132"/>
      <c r="M574" s="135"/>
    </row>
    <row r="575" spans="3:13" ht="12.75" customHeight="1">
      <c r="C575" s="132"/>
      <c r="D575" s="132"/>
      <c r="E575" s="132"/>
      <c r="F575" s="132"/>
      <c r="G575" s="132"/>
      <c r="H575" s="132"/>
      <c r="I575" s="134"/>
      <c r="J575" s="134"/>
      <c r="K575" s="134"/>
      <c r="L575" s="132"/>
      <c r="M575" s="135"/>
    </row>
    <row r="576" spans="3:13" ht="12.75" customHeight="1">
      <c r="C576" s="132"/>
      <c r="D576" s="132"/>
      <c r="E576" s="132"/>
      <c r="F576" s="132"/>
      <c r="G576" s="132"/>
      <c r="H576" s="132"/>
      <c r="I576" s="134"/>
      <c r="J576" s="134"/>
      <c r="K576" s="134"/>
      <c r="L576" s="132"/>
      <c r="M576" s="135"/>
    </row>
    <row r="577" spans="3:13" ht="12.75" customHeight="1">
      <c r="C577" s="132"/>
      <c r="D577" s="132"/>
      <c r="E577" s="132"/>
      <c r="F577" s="132"/>
      <c r="G577" s="132"/>
      <c r="H577" s="132"/>
      <c r="I577" s="134"/>
      <c r="J577" s="134"/>
      <c r="K577" s="134"/>
      <c r="L577" s="132"/>
      <c r="M577" s="135"/>
    </row>
    <row r="578" spans="3:13" ht="12.75" customHeight="1">
      <c r="C578" s="132"/>
      <c r="D578" s="132"/>
      <c r="E578" s="132"/>
      <c r="F578" s="132"/>
      <c r="G578" s="132"/>
      <c r="H578" s="132"/>
      <c r="I578" s="134"/>
      <c r="J578" s="134"/>
      <c r="K578" s="134"/>
      <c r="L578" s="132"/>
      <c r="M578" s="135"/>
    </row>
    <row r="579" spans="3:13" ht="12.75" customHeight="1">
      <c r="C579" s="132"/>
      <c r="D579" s="132"/>
      <c r="E579" s="132"/>
      <c r="F579" s="132"/>
      <c r="G579" s="132"/>
      <c r="H579" s="132"/>
      <c r="I579" s="134"/>
      <c r="J579" s="134"/>
      <c r="K579" s="134"/>
      <c r="L579" s="132"/>
      <c r="M579" s="135"/>
    </row>
    <row r="580" spans="3:13" ht="12.75" customHeight="1">
      <c r="C580" s="132"/>
      <c r="D580" s="132"/>
      <c r="E580" s="132"/>
      <c r="F580" s="132"/>
      <c r="G580" s="132"/>
      <c r="H580" s="132"/>
      <c r="I580" s="134"/>
      <c r="J580" s="134"/>
      <c r="K580" s="134"/>
      <c r="L580" s="132"/>
      <c r="M580" s="135"/>
    </row>
    <row r="581" spans="3:13" ht="12.75" customHeight="1">
      <c r="C581" s="132"/>
      <c r="D581" s="132"/>
      <c r="E581" s="132"/>
      <c r="F581" s="132"/>
      <c r="G581" s="132"/>
      <c r="H581" s="132"/>
      <c r="I581" s="134"/>
      <c r="J581" s="134"/>
      <c r="K581" s="134"/>
      <c r="L581" s="132"/>
      <c r="M581" s="135"/>
    </row>
    <row r="582" spans="3:13" ht="12.75" customHeight="1">
      <c r="C582" s="132"/>
      <c r="D582" s="132"/>
      <c r="E582" s="132"/>
      <c r="F582" s="132"/>
      <c r="G582" s="132"/>
      <c r="H582" s="132"/>
      <c r="I582" s="134"/>
      <c r="J582" s="134"/>
      <c r="K582" s="134"/>
      <c r="L582" s="132"/>
      <c r="M582" s="135"/>
    </row>
    <row r="583" spans="3:13" ht="12.75" customHeight="1">
      <c r="C583" s="132"/>
      <c r="D583" s="132"/>
      <c r="E583" s="132"/>
      <c r="F583" s="132"/>
      <c r="G583" s="132"/>
      <c r="H583" s="132"/>
      <c r="I583" s="134"/>
      <c r="J583" s="134"/>
      <c r="K583" s="134"/>
      <c r="L583" s="132"/>
      <c r="M583" s="135"/>
    </row>
    <row r="584" spans="3:13" ht="12.75" customHeight="1">
      <c r="C584" s="132"/>
      <c r="D584" s="132"/>
      <c r="E584" s="132"/>
      <c r="F584" s="132"/>
      <c r="G584" s="132"/>
      <c r="H584" s="132"/>
      <c r="I584" s="134"/>
      <c r="J584" s="134"/>
      <c r="K584" s="134"/>
      <c r="L584" s="132"/>
      <c r="M584" s="135"/>
    </row>
    <row r="585" spans="3:13" ht="12.75" customHeight="1">
      <c r="C585" s="132"/>
      <c r="D585" s="132"/>
      <c r="E585" s="132"/>
      <c r="F585" s="132"/>
      <c r="G585" s="132"/>
      <c r="H585" s="132"/>
      <c r="I585" s="134"/>
      <c r="J585" s="134"/>
      <c r="K585" s="134"/>
      <c r="L585" s="132"/>
      <c r="M585" s="135"/>
    </row>
    <row r="586" spans="3:13" ht="12.75" customHeight="1">
      <c r="C586" s="132"/>
      <c r="D586" s="132"/>
      <c r="E586" s="132"/>
      <c r="F586" s="132"/>
      <c r="G586" s="132"/>
      <c r="H586" s="132"/>
      <c r="I586" s="134"/>
      <c r="J586" s="134"/>
      <c r="K586" s="134"/>
      <c r="L586" s="132"/>
      <c r="M586" s="135"/>
    </row>
    <row r="587" spans="3:13" ht="12.75" customHeight="1">
      <c r="C587" s="132"/>
      <c r="D587" s="132"/>
      <c r="E587" s="132"/>
      <c r="F587" s="132"/>
      <c r="G587" s="132"/>
      <c r="H587" s="132"/>
      <c r="I587" s="134"/>
      <c r="J587" s="134"/>
      <c r="K587" s="134"/>
      <c r="L587" s="132"/>
      <c r="M587" s="135"/>
    </row>
    <row r="588" spans="3:13" ht="12.75" customHeight="1">
      <c r="C588" s="132"/>
      <c r="D588" s="132"/>
      <c r="E588" s="132"/>
      <c r="F588" s="132"/>
      <c r="G588" s="132"/>
      <c r="H588" s="132"/>
      <c r="I588" s="134"/>
      <c r="J588" s="134"/>
      <c r="K588" s="134"/>
      <c r="L588" s="132"/>
      <c r="M588" s="135"/>
    </row>
    <row r="589" spans="3:13" ht="12.75" customHeight="1">
      <c r="C589" s="132"/>
      <c r="D589" s="132"/>
      <c r="E589" s="132"/>
      <c r="F589" s="132"/>
      <c r="G589" s="132"/>
      <c r="H589" s="132"/>
      <c r="I589" s="134"/>
      <c r="J589" s="134"/>
      <c r="K589" s="134"/>
      <c r="L589" s="132"/>
      <c r="M589" s="135"/>
    </row>
    <row r="590" spans="3:13" ht="12.75" customHeight="1">
      <c r="C590" s="132"/>
      <c r="D590" s="132"/>
      <c r="E590" s="132"/>
      <c r="F590" s="132"/>
      <c r="G590" s="132"/>
      <c r="H590" s="132"/>
      <c r="I590" s="134"/>
      <c r="J590" s="134"/>
      <c r="K590" s="134"/>
      <c r="L590" s="132"/>
      <c r="M590" s="135"/>
    </row>
    <row r="591" spans="3:13" ht="12.75" customHeight="1">
      <c r="C591" s="132"/>
      <c r="D591" s="132"/>
      <c r="E591" s="132"/>
      <c r="F591" s="132"/>
      <c r="G591" s="132"/>
      <c r="H591" s="132"/>
      <c r="I591" s="134"/>
      <c r="J591" s="134"/>
      <c r="K591" s="134"/>
      <c r="L591" s="132"/>
      <c r="M591" s="135"/>
    </row>
    <row r="592" spans="3:13" ht="12.75" customHeight="1">
      <c r="C592" s="132"/>
      <c r="D592" s="132"/>
      <c r="E592" s="132"/>
      <c r="F592" s="132"/>
      <c r="G592" s="132"/>
      <c r="H592" s="132"/>
      <c r="I592" s="134"/>
      <c r="J592" s="134"/>
      <c r="K592" s="134"/>
      <c r="L592" s="132"/>
      <c r="M592" s="135"/>
    </row>
    <row r="593" spans="3:13" ht="12.75" customHeight="1">
      <c r="C593" s="132"/>
      <c r="D593" s="132"/>
      <c r="E593" s="132"/>
      <c r="F593" s="132"/>
      <c r="G593" s="132"/>
      <c r="H593" s="132"/>
      <c r="I593" s="134"/>
      <c r="J593" s="134"/>
      <c r="K593" s="134"/>
      <c r="L593" s="132"/>
      <c r="M593" s="135"/>
    </row>
    <row r="594" spans="3:13" ht="12.75" customHeight="1">
      <c r="C594" s="132"/>
      <c r="D594" s="132"/>
      <c r="E594" s="132"/>
      <c r="F594" s="132"/>
      <c r="G594" s="132"/>
      <c r="H594" s="132"/>
      <c r="I594" s="134"/>
      <c r="J594" s="134"/>
      <c r="K594" s="134"/>
      <c r="L594" s="132"/>
      <c r="M594" s="135"/>
    </row>
    <row r="595" spans="3:13" ht="12.75" customHeight="1">
      <c r="C595" s="132"/>
      <c r="D595" s="132"/>
      <c r="E595" s="132"/>
      <c r="F595" s="132"/>
      <c r="G595" s="132"/>
      <c r="H595" s="132"/>
      <c r="I595" s="134"/>
      <c r="J595" s="134"/>
      <c r="K595" s="134"/>
      <c r="L595" s="132"/>
      <c r="M595" s="135"/>
    </row>
    <row r="596" spans="3:13" ht="12.75" customHeight="1">
      <c r="C596" s="132"/>
      <c r="D596" s="132"/>
      <c r="E596" s="132"/>
      <c r="F596" s="132"/>
      <c r="G596" s="132"/>
      <c r="H596" s="132"/>
      <c r="I596" s="134"/>
      <c r="J596" s="134"/>
      <c r="K596" s="134"/>
      <c r="L596" s="132"/>
      <c r="M596" s="135"/>
    </row>
    <row r="597" spans="3:13" ht="12.75" customHeight="1">
      <c r="C597" s="132"/>
      <c r="D597" s="132"/>
      <c r="E597" s="132"/>
      <c r="F597" s="132"/>
      <c r="G597" s="132"/>
      <c r="H597" s="132"/>
      <c r="I597" s="134"/>
      <c r="J597" s="134"/>
      <c r="K597" s="134"/>
      <c r="L597" s="132"/>
      <c r="M597" s="135"/>
    </row>
    <row r="598" spans="3:13" ht="12.75" customHeight="1">
      <c r="C598" s="132"/>
      <c r="D598" s="132"/>
      <c r="E598" s="132"/>
      <c r="F598" s="132"/>
      <c r="G598" s="132"/>
      <c r="H598" s="132"/>
      <c r="I598" s="134"/>
      <c r="J598" s="134"/>
      <c r="K598" s="134"/>
      <c r="L598" s="132"/>
      <c r="M598" s="135"/>
    </row>
    <row r="599" spans="3:13" ht="12.75" customHeight="1">
      <c r="C599" s="132"/>
      <c r="D599" s="132"/>
      <c r="E599" s="132"/>
      <c r="F599" s="132"/>
      <c r="G599" s="132"/>
      <c r="H599" s="132"/>
      <c r="I599" s="134"/>
      <c r="J599" s="134"/>
      <c r="K599" s="134"/>
      <c r="L599" s="132"/>
      <c r="M599" s="135"/>
    </row>
    <row r="600" spans="3:13" ht="12.75" customHeight="1">
      <c r="C600" s="132"/>
      <c r="D600" s="132"/>
      <c r="E600" s="132"/>
      <c r="F600" s="132"/>
      <c r="G600" s="132"/>
      <c r="H600" s="132"/>
      <c r="I600" s="134"/>
      <c r="J600" s="134"/>
      <c r="K600" s="134"/>
      <c r="L600" s="132"/>
      <c r="M600" s="135"/>
    </row>
    <row r="601" spans="3:13" ht="12.75" customHeight="1">
      <c r="C601" s="132"/>
      <c r="D601" s="132"/>
      <c r="E601" s="132"/>
      <c r="F601" s="132"/>
      <c r="G601" s="132"/>
      <c r="H601" s="132"/>
      <c r="I601" s="134"/>
      <c r="J601" s="134"/>
      <c r="K601" s="134"/>
      <c r="L601" s="132"/>
      <c r="M601" s="135"/>
    </row>
    <row r="602" spans="3:13" ht="12.75" customHeight="1">
      <c r="C602" s="132"/>
      <c r="D602" s="132"/>
      <c r="E602" s="132"/>
      <c r="F602" s="132"/>
      <c r="G602" s="132"/>
      <c r="H602" s="132"/>
      <c r="I602" s="134"/>
      <c r="J602" s="134"/>
      <c r="K602" s="134"/>
      <c r="L602" s="132"/>
      <c r="M602" s="135"/>
    </row>
    <row r="603" spans="3:13" ht="12.75" customHeight="1">
      <c r="C603" s="132"/>
      <c r="D603" s="132"/>
      <c r="E603" s="132"/>
      <c r="F603" s="132"/>
      <c r="G603" s="132"/>
      <c r="H603" s="132"/>
      <c r="I603" s="134"/>
      <c r="J603" s="134"/>
      <c r="K603" s="134"/>
      <c r="L603" s="132"/>
      <c r="M603" s="135"/>
    </row>
    <row r="604" spans="3:13" ht="12.75" customHeight="1">
      <c r="C604" s="132"/>
      <c r="D604" s="132"/>
      <c r="E604" s="132"/>
      <c r="F604" s="132"/>
      <c r="G604" s="132"/>
      <c r="H604" s="132"/>
      <c r="I604" s="134"/>
      <c r="J604" s="134"/>
      <c r="K604" s="134"/>
      <c r="L604" s="132"/>
      <c r="M604" s="135"/>
    </row>
    <row r="605" spans="3:13" ht="12.75" customHeight="1">
      <c r="C605" s="132"/>
      <c r="D605" s="132"/>
      <c r="E605" s="132"/>
      <c r="F605" s="132"/>
      <c r="G605" s="132"/>
      <c r="H605" s="132"/>
      <c r="I605" s="134"/>
      <c r="J605" s="134"/>
      <c r="K605" s="134"/>
      <c r="L605" s="132"/>
      <c r="M605" s="135"/>
    </row>
    <row r="606" spans="3:13" ht="12.75" customHeight="1">
      <c r="C606" s="132"/>
      <c r="D606" s="132"/>
      <c r="E606" s="132"/>
      <c r="F606" s="132"/>
      <c r="G606" s="132"/>
      <c r="H606" s="132"/>
      <c r="I606" s="134"/>
      <c r="J606" s="134"/>
      <c r="K606" s="134"/>
      <c r="L606" s="132"/>
      <c r="M606" s="135"/>
    </row>
    <row r="607" spans="3:13" ht="12.75" customHeight="1">
      <c r="C607" s="132"/>
      <c r="D607" s="132"/>
      <c r="E607" s="132"/>
      <c r="F607" s="132"/>
      <c r="G607" s="132"/>
      <c r="H607" s="132"/>
      <c r="I607" s="134"/>
      <c r="J607" s="134"/>
      <c r="K607" s="134"/>
      <c r="L607" s="132"/>
      <c r="M607" s="135"/>
    </row>
    <row r="608" spans="3:13" ht="12.75" customHeight="1">
      <c r="C608" s="132"/>
      <c r="D608" s="132"/>
      <c r="E608" s="132"/>
      <c r="F608" s="132"/>
      <c r="G608" s="132"/>
      <c r="H608" s="132"/>
      <c r="I608" s="134"/>
      <c r="J608" s="134"/>
      <c r="K608" s="134"/>
      <c r="L608" s="132"/>
      <c r="M608" s="135"/>
    </row>
    <row r="609" spans="3:13" ht="12.75" customHeight="1">
      <c r="C609" s="132"/>
      <c r="D609" s="132"/>
      <c r="E609" s="132"/>
      <c r="F609" s="132"/>
      <c r="G609" s="132"/>
      <c r="H609" s="132"/>
      <c r="I609" s="134"/>
      <c r="J609" s="134"/>
      <c r="K609" s="134"/>
      <c r="L609" s="132"/>
      <c r="M609" s="135"/>
    </row>
    <row r="610" spans="3:13" ht="12.75" customHeight="1">
      <c r="C610" s="132"/>
      <c r="D610" s="132"/>
      <c r="E610" s="132"/>
      <c r="F610" s="132"/>
      <c r="G610" s="132"/>
      <c r="H610" s="132"/>
      <c r="I610" s="134"/>
      <c r="J610" s="134"/>
      <c r="K610" s="134"/>
      <c r="L610" s="132"/>
      <c r="M610" s="135"/>
    </row>
    <row r="611" spans="3:13" ht="12.75" customHeight="1">
      <c r="C611" s="132"/>
      <c r="D611" s="132"/>
      <c r="E611" s="132"/>
      <c r="F611" s="132"/>
      <c r="G611" s="132"/>
      <c r="H611" s="132"/>
      <c r="I611" s="134"/>
      <c r="J611" s="134"/>
      <c r="K611" s="134"/>
      <c r="L611" s="132"/>
      <c r="M611" s="135"/>
    </row>
    <row r="612" spans="3:13" ht="12.75" customHeight="1">
      <c r="C612" s="132"/>
      <c r="D612" s="132"/>
      <c r="E612" s="132"/>
      <c r="F612" s="132"/>
      <c r="G612" s="132"/>
      <c r="H612" s="132"/>
      <c r="I612" s="134"/>
      <c r="J612" s="134"/>
      <c r="K612" s="134"/>
      <c r="L612" s="132"/>
      <c r="M612" s="135"/>
    </row>
    <row r="613" spans="3:13" ht="12.75" customHeight="1">
      <c r="C613" s="132"/>
      <c r="D613" s="132"/>
      <c r="E613" s="132"/>
      <c r="F613" s="132"/>
      <c r="G613" s="132"/>
      <c r="H613" s="132"/>
      <c r="I613" s="134"/>
      <c r="J613" s="134"/>
      <c r="K613" s="134"/>
      <c r="L613" s="132"/>
      <c r="M613" s="135"/>
    </row>
    <row r="614" spans="3:13" ht="12.75" customHeight="1">
      <c r="C614" s="132"/>
      <c r="D614" s="132"/>
      <c r="E614" s="132"/>
      <c r="F614" s="132"/>
      <c r="G614" s="132"/>
      <c r="H614" s="132"/>
      <c r="I614" s="134"/>
      <c r="J614" s="134"/>
      <c r="K614" s="134"/>
      <c r="L614" s="132"/>
      <c r="M614" s="135"/>
    </row>
    <row r="615" spans="3:13" ht="12.75" customHeight="1">
      <c r="C615" s="132"/>
      <c r="D615" s="132"/>
      <c r="E615" s="132"/>
      <c r="F615" s="132"/>
      <c r="G615" s="132"/>
      <c r="H615" s="132"/>
      <c r="I615" s="134"/>
      <c r="J615" s="134"/>
      <c r="K615" s="134"/>
      <c r="L615" s="132"/>
      <c r="M615" s="135"/>
    </row>
    <row r="616" spans="3:13" ht="12.75" customHeight="1">
      <c r="C616" s="132"/>
      <c r="D616" s="132"/>
      <c r="E616" s="132"/>
      <c r="F616" s="132"/>
      <c r="G616" s="132"/>
      <c r="H616" s="132"/>
      <c r="I616" s="134"/>
      <c r="J616" s="134"/>
      <c r="K616" s="134"/>
      <c r="L616" s="132"/>
      <c r="M616" s="135"/>
    </row>
    <row r="617" spans="3:13" ht="12.75" customHeight="1">
      <c r="C617" s="132"/>
      <c r="D617" s="132"/>
      <c r="E617" s="132"/>
      <c r="F617" s="132"/>
      <c r="G617" s="132"/>
      <c r="H617" s="132"/>
      <c r="I617" s="134"/>
      <c r="J617" s="134"/>
      <c r="K617" s="134"/>
      <c r="L617" s="132"/>
      <c r="M617" s="135"/>
    </row>
    <row r="618" spans="3:13" ht="12.75" customHeight="1">
      <c r="C618" s="132"/>
      <c r="D618" s="132"/>
      <c r="E618" s="132"/>
      <c r="F618" s="132"/>
      <c r="G618" s="132"/>
      <c r="H618" s="132"/>
      <c r="I618" s="134"/>
      <c r="J618" s="134"/>
      <c r="K618" s="134"/>
      <c r="L618" s="132"/>
      <c r="M618" s="135"/>
    </row>
    <row r="619" spans="3:13" ht="12.75" customHeight="1">
      <c r="C619" s="132"/>
      <c r="D619" s="132"/>
      <c r="E619" s="132"/>
      <c r="F619" s="132"/>
      <c r="G619" s="132"/>
      <c r="H619" s="132"/>
      <c r="I619" s="134"/>
      <c r="J619" s="134"/>
      <c r="K619" s="134"/>
      <c r="L619" s="132"/>
      <c r="M619" s="135"/>
    </row>
    <row r="620" spans="3:13" ht="12.75" customHeight="1">
      <c r="C620" s="132"/>
      <c r="D620" s="132"/>
      <c r="E620" s="132"/>
      <c r="F620" s="132"/>
      <c r="G620" s="132"/>
      <c r="H620" s="132"/>
      <c r="I620" s="134"/>
      <c r="J620" s="134"/>
      <c r="K620" s="134"/>
      <c r="L620" s="132"/>
      <c r="M620" s="135"/>
    </row>
    <row r="621" spans="3:13" ht="12.75" customHeight="1">
      <c r="C621" s="132"/>
      <c r="D621" s="132"/>
      <c r="E621" s="132"/>
      <c r="F621" s="132"/>
      <c r="G621" s="132"/>
      <c r="H621" s="132"/>
      <c r="I621" s="134"/>
      <c r="J621" s="134"/>
      <c r="K621" s="134"/>
      <c r="L621" s="132"/>
      <c r="M621" s="135"/>
    </row>
    <row r="622" spans="3:13" ht="12.75" customHeight="1">
      <c r="C622" s="132"/>
      <c r="D622" s="132"/>
      <c r="E622" s="132"/>
      <c r="F622" s="132"/>
      <c r="G622" s="132"/>
      <c r="H622" s="132"/>
      <c r="I622" s="134"/>
      <c r="J622" s="134"/>
      <c r="K622" s="134"/>
      <c r="L622" s="132"/>
      <c r="M622" s="135"/>
    </row>
    <row r="623" spans="3:13" ht="12.75" customHeight="1">
      <c r="C623" s="132"/>
      <c r="D623" s="132"/>
      <c r="E623" s="132"/>
      <c r="F623" s="132"/>
      <c r="G623" s="132"/>
      <c r="H623" s="132"/>
      <c r="I623" s="134"/>
      <c r="J623" s="134"/>
      <c r="K623" s="134"/>
      <c r="L623" s="132"/>
      <c r="M623" s="135"/>
    </row>
    <row r="624" spans="3:13" ht="12.75" customHeight="1">
      <c r="C624" s="132"/>
      <c r="D624" s="132"/>
      <c r="E624" s="132"/>
      <c r="F624" s="132"/>
      <c r="G624" s="132"/>
      <c r="H624" s="132"/>
      <c r="I624" s="134"/>
      <c r="J624" s="134"/>
      <c r="K624" s="134"/>
      <c r="L624" s="132"/>
      <c r="M624" s="135"/>
    </row>
    <row r="625" spans="3:13" ht="12.75" customHeight="1">
      <c r="C625" s="132"/>
      <c r="D625" s="132"/>
      <c r="E625" s="132"/>
      <c r="F625" s="132"/>
      <c r="G625" s="132"/>
      <c r="H625" s="132"/>
      <c r="I625" s="134"/>
      <c r="J625" s="134"/>
      <c r="K625" s="134"/>
      <c r="L625" s="132"/>
      <c r="M625" s="135"/>
    </row>
    <row r="626" spans="3:13" ht="12.75" customHeight="1">
      <c r="C626" s="132"/>
      <c r="D626" s="132"/>
      <c r="E626" s="132"/>
      <c r="F626" s="132"/>
      <c r="G626" s="132"/>
      <c r="H626" s="132"/>
      <c r="I626" s="134"/>
      <c r="J626" s="134"/>
      <c r="K626" s="134"/>
      <c r="L626" s="132"/>
      <c r="M626" s="135"/>
    </row>
    <row r="627" spans="3:13" ht="12.75" customHeight="1">
      <c r="C627" s="132"/>
      <c r="D627" s="132"/>
      <c r="E627" s="132"/>
      <c r="F627" s="132"/>
      <c r="G627" s="132"/>
      <c r="H627" s="132"/>
      <c r="I627" s="134"/>
      <c r="J627" s="134"/>
      <c r="K627" s="134"/>
      <c r="L627" s="132"/>
      <c r="M627" s="135"/>
    </row>
    <row r="628" spans="3:13" ht="12.75" customHeight="1">
      <c r="C628" s="132"/>
      <c r="D628" s="132"/>
      <c r="E628" s="132"/>
      <c r="F628" s="132"/>
      <c r="G628" s="132"/>
      <c r="H628" s="132"/>
      <c r="I628" s="134"/>
      <c r="J628" s="134"/>
      <c r="K628" s="134"/>
      <c r="L628" s="132"/>
      <c r="M628" s="135"/>
    </row>
    <row r="629" spans="3:13" ht="12.75" customHeight="1">
      <c r="C629" s="132"/>
      <c r="D629" s="132"/>
      <c r="E629" s="132"/>
      <c r="F629" s="132"/>
      <c r="G629" s="132"/>
      <c r="H629" s="132"/>
      <c r="I629" s="134"/>
      <c r="J629" s="134"/>
      <c r="K629" s="134"/>
      <c r="L629" s="132"/>
      <c r="M629" s="135"/>
    </row>
    <row r="630" spans="3:13" ht="12.75" customHeight="1">
      <c r="C630" s="132"/>
      <c r="D630" s="132"/>
      <c r="E630" s="132"/>
      <c r="F630" s="132"/>
      <c r="G630" s="132"/>
      <c r="H630" s="132"/>
      <c r="I630" s="134"/>
      <c r="J630" s="134"/>
      <c r="K630" s="134"/>
      <c r="L630" s="132"/>
      <c r="M630" s="135"/>
    </row>
    <row r="631" spans="3:13" ht="12.75" customHeight="1">
      <c r="C631" s="132"/>
      <c r="D631" s="132"/>
      <c r="E631" s="132"/>
      <c r="F631" s="132"/>
      <c r="G631" s="132"/>
      <c r="H631" s="132"/>
      <c r="I631" s="134"/>
      <c r="J631" s="134"/>
      <c r="K631" s="134"/>
      <c r="L631" s="132"/>
      <c r="M631" s="135"/>
    </row>
    <row r="632" spans="3:13" ht="12.75" customHeight="1">
      <c r="C632" s="132"/>
      <c r="D632" s="132"/>
      <c r="E632" s="132"/>
      <c r="F632" s="132"/>
      <c r="G632" s="132"/>
      <c r="H632" s="132"/>
      <c r="I632" s="134"/>
      <c r="J632" s="134"/>
      <c r="K632" s="134"/>
      <c r="L632" s="132"/>
      <c r="M632" s="135"/>
    </row>
    <row r="633" spans="3:13" ht="12.75" customHeight="1">
      <c r="C633" s="132"/>
      <c r="D633" s="132"/>
      <c r="E633" s="132"/>
      <c r="F633" s="132"/>
      <c r="G633" s="132"/>
      <c r="H633" s="132"/>
      <c r="I633" s="132"/>
      <c r="J633" s="132"/>
      <c r="K633" s="132"/>
      <c r="L633" s="132"/>
      <c r="M633" s="135"/>
    </row>
    <row r="634" spans="3:13" ht="12.75" customHeight="1">
      <c r="C634" s="132"/>
      <c r="D634" s="132"/>
      <c r="E634" s="132"/>
      <c r="F634" s="132"/>
      <c r="G634" s="132"/>
      <c r="H634" s="132"/>
      <c r="I634" s="132"/>
      <c r="J634" s="132"/>
      <c r="K634" s="132"/>
      <c r="L634" s="132"/>
      <c r="M634" s="135"/>
    </row>
    <row r="635" spans="3:13" ht="12.75" customHeight="1">
      <c r="C635" s="132"/>
      <c r="D635" s="132"/>
      <c r="E635" s="132"/>
      <c r="F635" s="132"/>
      <c r="G635" s="132"/>
      <c r="H635" s="132"/>
      <c r="I635" s="132"/>
      <c r="J635" s="132"/>
      <c r="K635" s="132"/>
      <c r="L635" s="132"/>
      <c r="M635" s="135"/>
    </row>
    <row r="636" spans="3:13" ht="12.75" customHeight="1">
      <c r="C636" s="132"/>
      <c r="D636" s="132"/>
      <c r="E636" s="132"/>
      <c r="F636" s="132"/>
      <c r="G636" s="132"/>
      <c r="H636" s="132"/>
      <c r="I636" s="132"/>
      <c r="J636" s="132"/>
      <c r="K636" s="132"/>
      <c r="L636" s="132"/>
      <c r="M636" s="135"/>
    </row>
    <row r="637" spans="3:13" ht="12.75" customHeight="1">
      <c r="C637" s="132"/>
      <c r="D637" s="132"/>
      <c r="E637" s="132"/>
      <c r="F637" s="132"/>
      <c r="G637" s="132"/>
      <c r="H637" s="132"/>
      <c r="I637" s="132"/>
      <c r="J637" s="132"/>
      <c r="K637" s="132"/>
      <c r="L637" s="132"/>
      <c r="M637" s="135"/>
    </row>
    <row r="638" spans="3:13" ht="12.75" customHeight="1">
      <c r="C638" s="132"/>
      <c r="D638" s="132"/>
      <c r="E638" s="132"/>
      <c r="F638" s="132"/>
      <c r="G638" s="132"/>
      <c r="H638" s="132"/>
      <c r="I638" s="132"/>
      <c r="J638" s="132"/>
      <c r="K638" s="132"/>
      <c r="L638" s="132"/>
      <c r="M638" s="135"/>
    </row>
    <row r="639" spans="3:13" ht="12.75" customHeight="1">
      <c r="C639" s="132"/>
      <c r="D639" s="132"/>
      <c r="E639" s="132"/>
      <c r="F639" s="132"/>
      <c r="G639" s="132"/>
      <c r="H639" s="132"/>
      <c r="I639" s="132"/>
      <c r="J639" s="132"/>
      <c r="K639" s="132"/>
      <c r="L639" s="132"/>
      <c r="M639" s="135"/>
    </row>
    <row r="640" spans="3:13" ht="12.75" customHeight="1">
      <c r="C640" s="132"/>
      <c r="D640" s="132"/>
      <c r="E640" s="132"/>
      <c r="F640" s="132"/>
      <c r="G640" s="132"/>
      <c r="H640" s="132"/>
      <c r="I640" s="132"/>
      <c r="J640" s="132"/>
      <c r="K640" s="132"/>
      <c r="L640" s="132"/>
      <c r="M640" s="135"/>
    </row>
    <row r="641" spans="3:13" ht="12.75" customHeight="1">
      <c r="C641" s="132"/>
      <c r="D641" s="132"/>
      <c r="E641" s="132"/>
      <c r="F641" s="132"/>
      <c r="G641" s="132"/>
      <c r="H641" s="132"/>
      <c r="I641" s="132"/>
      <c r="J641" s="132"/>
      <c r="K641" s="132"/>
      <c r="L641" s="132"/>
      <c r="M641" s="135"/>
    </row>
    <row r="642" spans="3:13" ht="12.75" customHeight="1">
      <c r="C642" s="132"/>
      <c r="D642" s="132"/>
      <c r="E642" s="132"/>
      <c r="F642" s="132"/>
      <c r="G642" s="132"/>
      <c r="H642" s="132"/>
      <c r="I642" s="132"/>
      <c r="J642" s="132"/>
      <c r="K642" s="132"/>
      <c r="L642" s="132"/>
      <c r="M642" s="135"/>
    </row>
    <row r="643" spans="3:13" ht="12.75" customHeight="1">
      <c r="C643" s="132"/>
      <c r="D643" s="132"/>
      <c r="E643" s="132"/>
      <c r="F643" s="132"/>
      <c r="G643" s="132"/>
      <c r="H643" s="132"/>
      <c r="I643" s="132"/>
      <c r="J643" s="132"/>
      <c r="K643" s="132"/>
      <c r="L643" s="132"/>
      <c r="M643" s="135"/>
    </row>
    <row r="644" spans="3:13" ht="12.75" customHeight="1">
      <c r="C644" s="132"/>
      <c r="D644" s="132"/>
      <c r="E644" s="132"/>
      <c r="F644" s="132"/>
      <c r="G644" s="132"/>
      <c r="H644" s="132"/>
      <c r="I644" s="132"/>
      <c r="J644" s="132"/>
      <c r="K644" s="132"/>
      <c r="L644" s="132"/>
      <c r="M644" s="135"/>
    </row>
    <row r="645" spans="3:13" ht="12.75" customHeight="1">
      <c r="C645" s="132"/>
      <c r="D645" s="132"/>
      <c r="E645" s="132"/>
      <c r="F645" s="132"/>
      <c r="G645" s="132"/>
      <c r="H645" s="132"/>
      <c r="I645" s="132"/>
      <c r="J645" s="132"/>
      <c r="K645" s="132"/>
      <c r="L645" s="132"/>
      <c r="M645" s="135"/>
    </row>
    <row r="646" spans="3:13" ht="12.75" customHeight="1">
      <c r="C646" s="132"/>
      <c r="D646" s="132"/>
      <c r="E646" s="132"/>
      <c r="F646" s="132"/>
      <c r="G646" s="132"/>
      <c r="H646" s="132"/>
      <c r="I646" s="132"/>
      <c r="J646" s="132"/>
      <c r="K646" s="132"/>
      <c r="L646" s="132"/>
      <c r="M646" s="135"/>
    </row>
    <row r="647" spans="3:13" ht="12.75" customHeight="1">
      <c r="C647" s="132"/>
      <c r="D647" s="132"/>
      <c r="E647" s="132"/>
      <c r="F647" s="132"/>
      <c r="G647" s="132"/>
      <c r="H647" s="132"/>
      <c r="I647" s="132"/>
      <c r="J647" s="132"/>
      <c r="K647" s="132"/>
      <c r="L647" s="132"/>
      <c r="M647" s="135"/>
    </row>
    <row r="648" spans="3:13" ht="12.75" customHeight="1">
      <c r="C648" s="132"/>
      <c r="D648" s="132"/>
      <c r="E648" s="132"/>
      <c r="F648" s="132"/>
      <c r="G648" s="132"/>
      <c r="H648" s="132"/>
      <c r="I648" s="132"/>
      <c r="J648" s="132"/>
      <c r="K648" s="132"/>
      <c r="L648" s="132"/>
      <c r="M648" s="135"/>
    </row>
    <row r="649" spans="3:13" ht="12.75" customHeight="1">
      <c r="C649" s="132"/>
      <c r="D649" s="132"/>
      <c r="E649" s="132"/>
      <c r="F649" s="132"/>
      <c r="G649" s="132"/>
      <c r="H649" s="132"/>
      <c r="I649" s="132"/>
      <c r="J649" s="132"/>
      <c r="K649" s="132"/>
      <c r="L649" s="132"/>
      <c r="M649" s="135"/>
    </row>
    <row r="650" spans="3:13" ht="12.75" customHeight="1">
      <c r="C650" s="132"/>
      <c r="D650" s="132"/>
      <c r="E650" s="132"/>
      <c r="F650" s="132"/>
      <c r="G650" s="132"/>
      <c r="H650" s="132"/>
      <c r="I650" s="132"/>
      <c r="J650" s="132"/>
      <c r="K650" s="132"/>
      <c r="L650" s="132"/>
      <c r="M650" s="135"/>
    </row>
    <row r="651" spans="3:13" ht="12.75" customHeight="1">
      <c r="C651" s="132"/>
      <c r="D651" s="132"/>
      <c r="E651" s="132"/>
      <c r="F651" s="132"/>
      <c r="G651" s="132"/>
      <c r="H651" s="132"/>
      <c r="I651" s="132"/>
      <c r="J651" s="132"/>
      <c r="K651" s="132"/>
      <c r="L651" s="132"/>
      <c r="M651" s="135"/>
    </row>
    <row r="652" spans="3:13" ht="12.75" customHeight="1">
      <c r="C652" s="132"/>
      <c r="D652" s="132"/>
      <c r="E652" s="132"/>
      <c r="F652" s="132"/>
      <c r="G652" s="132"/>
      <c r="H652" s="132"/>
      <c r="I652" s="132"/>
      <c r="J652" s="132"/>
      <c r="K652" s="132"/>
      <c r="L652" s="132"/>
      <c r="M652" s="135"/>
    </row>
    <row r="653" spans="3:13" ht="12.75" customHeight="1">
      <c r="C653" s="132"/>
      <c r="D653" s="132"/>
      <c r="E653" s="132"/>
      <c r="F653" s="132"/>
      <c r="G653" s="132"/>
      <c r="H653" s="132"/>
      <c r="I653" s="132"/>
      <c r="J653" s="132"/>
      <c r="K653" s="132"/>
      <c r="L653" s="132"/>
      <c r="M653" s="135"/>
    </row>
    <row r="654" spans="3:13" ht="12.75" customHeight="1">
      <c r="C654" s="132"/>
      <c r="D654" s="132"/>
      <c r="E654" s="132"/>
      <c r="F654" s="132"/>
      <c r="G654" s="132"/>
      <c r="H654" s="132"/>
      <c r="I654" s="132"/>
      <c r="J654" s="132"/>
      <c r="K654" s="132"/>
      <c r="L654" s="132"/>
      <c r="M654" s="135"/>
    </row>
    <row r="655" spans="3:13" ht="12.75" customHeight="1">
      <c r="C655" s="132"/>
      <c r="D655" s="132"/>
      <c r="E655" s="132"/>
      <c r="F655" s="132"/>
      <c r="G655" s="132"/>
      <c r="H655" s="132"/>
      <c r="I655" s="132"/>
      <c r="J655" s="132"/>
      <c r="K655" s="132"/>
      <c r="L655" s="132"/>
      <c r="M655" s="135"/>
    </row>
    <row r="656" spans="3:13" ht="12.75" customHeight="1">
      <c r="C656" s="132"/>
      <c r="D656" s="132"/>
      <c r="E656" s="132"/>
      <c r="F656" s="132"/>
      <c r="G656" s="132"/>
      <c r="H656" s="132"/>
      <c r="I656" s="132"/>
      <c r="J656" s="132"/>
      <c r="K656" s="132"/>
      <c r="L656" s="132"/>
      <c r="M656" s="135"/>
    </row>
    <row r="657" spans="3:13" ht="12.75" customHeight="1">
      <c r="C657" s="132"/>
      <c r="D657" s="132"/>
      <c r="E657" s="132"/>
      <c r="F657" s="132"/>
      <c r="G657" s="132"/>
      <c r="H657" s="132"/>
      <c r="I657" s="132"/>
      <c r="J657" s="132"/>
      <c r="K657" s="132"/>
      <c r="L657" s="132"/>
      <c r="M657" s="135"/>
    </row>
    <row r="658" spans="3:13" ht="12.75" customHeight="1">
      <c r="C658" s="132"/>
      <c r="D658" s="132"/>
      <c r="E658" s="132"/>
      <c r="F658" s="132"/>
      <c r="G658" s="132"/>
      <c r="H658" s="132"/>
      <c r="I658" s="132"/>
      <c r="J658" s="132"/>
      <c r="K658" s="132"/>
      <c r="L658" s="132"/>
      <c r="M658" s="135"/>
    </row>
    <row r="659" spans="3:13" ht="12.75" customHeight="1">
      <c r="C659" s="132"/>
      <c r="D659" s="132"/>
      <c r="E659" s="132"/>
      <c r="F659" s="132"/>
      <c r="G659" s="132"/>
      <c r="H659" s="132"/>
      <c r="I659" s="132"/>
      <c r="J659" s="132"/>
      <c r="K659" s="132"/>
      <c r="L659" s="132"/>
      <c r="M659" s="135"/>
    </row>
    <row r="660" spans="3:13" ht="12.75" customHeight="1">
      <c r="C660" s="132"/>
      <c r="D660" s="132"/>
      <c r="E660" s="132"/>
      <c r="F660" s="132"/>
      <c r="G660" s="132"/>
      <c r="H660" s="132"/>
      <c r="I660" s="132"/>
      <c r="J660" s="132"/>
      <c r="K660" s="132"/>
      <c r="L660" s="132"/>
      <c r="M660" s="135"/>
    </row>
    <row r="661" spans="3:13" ht="12.75" customHeight="1">
      <c r="C661" s="132"/>
      <c r="D661" s="132"/>
      <c r="E661" s="132"/>
      <c r="F661" s="132"/>
      <c r="G661" s="132"/>
      <c r="H661" s="132"/>
      <c r="I661" s="132"/>
      <c r="J661" s="132"/>
      <c r="K661" s="132"/>
      <c r="L661" s="132"/>
      <c r="M661" s="135"/>
    </row>
    <row r="662" spans="3:13" ht="12.75" customHeight="1">
      <c r="C662" s="132"/>
      <c r="D662" s="132"/>
      <c r="E662" s="132"/>
      <c r="F662" s="132"/>
      <c r="G662" s="132"/>
      <c r="H662" s="132"/>
      <c r="I662" s="132"/>
      <c r="J662" s="132"/>
      <c r="K662" s="132"/>
      <c r="L662" s="132"/>
      <c r="M662" s="135"/>
    </row>
    <row r="663" spans="3:13" ht="12.75" customHeight="1">
      <c r="C663" s="132"/>
      <c r="D663" s="132"/>
      <c r="E663" s="132"/>
      <c r="F663" s="132"/>
      <c r="G663" s="132"/>
      <c r="H663" s="132"/>
      <c r="I663" s="132"/>
      <c r="J663" s="132"/>
      <c r="K663" s="132"/>
      <c r="L663" s="132"/>
      <c r="M663" s="135"/>
    </row>
    <row r="664" spans="3:13" ht="12.75" customHeight="1">
      <c r="C664" s="132"/>
      <c r="D664" s="132"/>
      <c r="E664" s="132"/>
      <c r="F664" s="132"/>
      <c r="G664" s="132"/>
      <c r="H664" s="132"/>
      <c r="I664" s="132"/>
      <c r="J664" s="132"/>
      <c r="K664" s="132"/>
      <c r="L664" s="132"/>
      <c r="M664" s="135"/>
    </row>
    <row r="665" spans="3:13" ht="12.75" customHeight="1">
      <c r="C665" s="132"/>
      <c r="D665" s="132"/>
      <c r="E665" s="132"/>
      <c r="F665" s="132"/>
      <c r="G665" s="132"/>
      <c r="H665" s="132"/>
      <c r="I665" s="132"/>
      <c r="J665" s="132"/>
      <c r="K665" s="132"/>
      <c r="L665" s="132"/>
      <c r="M665" s="135"/>
    </row>
    <row r="666" spans="3:13" ht="12.75" customHeight="1">
      <c r="C666" s="132"/>
      <c r="D666" s="132"/>
      <c r="E666" s="132"/>
      <c r="F666" s="132"/>
      <c r="G666" s="132"/>
      <c r="H666" s="132"/>
      <c r="I666" s="132"/>
      <c r="J666" s="132"/>
      <c r="K666" s="132"/>
      <c r="L666" s="132"/>
      <c r="M666" s="135"/>
    </row>
    <row r="667" spans="3:13" ht="12.75" customHeight="1">
      <c r="C667" s="132"/>
      <c r="D667" s="132"/>
      <c r="E667" s="132"/>
      <c r="F667" s="132"/>
      <c r="G667" s="132"/>
      <c r="H667" s="132"/>
      <c r="I667" s="132"/>
      <c r="J667" s="132"/>
      <c r="K667" s="132"/>
      <c r="L667" s="132"/>
      <c r="M667" s="135"/>
    </row>
    <row r="668" spans="3:13" ht="12.75" customHeight="1">
      <c r="C668" s="132"/>
      <c r="D668" s="132"/>
      <c r="E668" s="132"/>
      <c r="F668" s="132"/>
      <c r="G668" s="132"/>
      <c r="H668" s="132"/>
      <c r="I668" s="132"/>
      <c r="J668" s="132"/>
      <c r="K668" s="132"/>
      <c r="L668" s="132"/>
      <c r="M668" s="135"/>
    </row>
    <row r="669" spans="3:13" ht="12.75" customHeight="1">
      <c r="C669" s="132"/>
      <c r="D669" s="132"/>
      <c r="E669" s="132"/>
      <c r="F669" s="132"/>
      <c r="G669" s="132"/>
      <c r="H669" s="132"/>
      <c r="I669" s="132"/>
      <c r="J669" s="132"/>
      <c r="K669" s="132"/>
      <c r="L669" s="132"/>
      <c r="M669" s="135"/>
    </row>
    <row r="670" spans="3:13" ht="12.75" customHeight="1">
      <c r="C670" s="132"/>
      <c r="D670" s="132"/>
      <c r="E670" s="132"/>
      <c r="F670" s="132"/>
      <c r="G670" s="132"/>
      <c r="H670" s="132"/>
      <c r="I670" s="132"/>
      <c r="J670" s="132"/>
      <c r="K670" s="132"/>
      <c r="L670" s="132"/>
      <c r="M670" s="135"/>
    </row>
    <row r="671" spans="3:13" ht="12.75" customHeight="1">
      <c r="C671" s="132"/>
      <c r="D671" s="132"/>
      <c r="E671" s="132"/>
      <c r="F671" s="132"/>
      <c r="G671" s="132"/>
      <c r="H671" s="132"/>
      <c r="I671" s="132"/>
      <c r="J671" s="132"/>
      <c r="K671" s="132"/>
      <c r="L671" s="132"/>
      <c r="M671" s="135"/>
    </row>
    <row r="672" spans="3:13" ht="12.75" customHeight="1">
      <c r="C672" s="132"/>
      <c r="D672" s="132"/>
      <c r="E672" s="132"/>
      <c r="F672" s="132"/>
      <c r="G672" s="132"/>
      <c r="H672" s="132"/>
      <c r="I672" s="132"/>
      <c r="J672" s="132"/>
      <c r="K672" s="132"/>
      <c r="L672" s="132"/>
      <c r="M672" s="135"/>
    </row>
    <row r="673" spans="3:13" ht="12.75" customHeight="1">
      <c r="C673" s="132"/>
      <c r="D673" s="132"/>
      <c r="E673" s="132"/>
      <c r="F673" s="132"/>
      <c r="G673" s="132"/>
      <c r="H673" s="132"/>
      <c r="I673" s="132"/>
      <c r="J673" s="132"/>
      <c r="K673" s="132"/>
      <c r="L673" s="132"/>
      <c r="M673" s="135"/>
    </row>
    <row r="674" spans="3:13" ht="12.75" customHeight="1">
      <c r="C674" s="132"/>
      <c r="D674" s="132"/>
      <c r="E674" s="132"/>
      <c r="F674" s="132"/>
      <c r="G674" s="132"/>
      <c r="H674" s="132"/>
      <c r="I674" s="132"/>
      <c r="J674" s="132"/>
      <c r="K674" s="132"/>
      <c r="L674" s="132"/>
      <c r="M674" s="135"/>
    </row>
    <row r="675" spans="3:13" ht="12.75" customHeight="1">
      <c r="C675" s="132"/>
      <c r="D675" s="132"/>
      <c r="E675" s="132"/>
      <c r="F675" s="132"/>
      <c r="G675" s="132"/>
      <c r="H675" s="132"/>
      <c r="I675" s="132"/>
      <c r="J675" s="132"/>
      <c r="K675" s="132"/>
      <c r="L675" s="132"/>
      <c r="M675" s="135"/>
    </row>
    <row r="676" spans="3:13" ht="12.75" customHeight="1">
      <c r="C676" s="132"/>
      <c r="D676" s="132"/>
      <c r="E676" s="132"/>
      <c r="F676" s="132"/>
      <c r="G676" s="132"/>
      <c r="H676" s="132"/>
      <c r="I676" s="132"/>
      <c r="J676" s="132"/>
      <c r="K676" s="132"/>
      <c r="L676" s="132"/>
      <c r="M676" s="135"/>
    </row>
    <row r="677" spans="3:13" ht="12.75" customHeight="1">
      <c r="C677" s="132"/>
      <c r="D677" s="132"/>
      <c r="E677" s="132"/>
      <c r="F677" s="132"/>
      <c r="G677" s="132"/>
      <c r="H677" s="132"/>
      <c r="I677" s="132"/>
      <c r="J677" s="132"/>
      <c r="K677" s="132"/>
      <c r="L677" s="132"/>
      <c r="M677" s="135"/>
    </row>
    <row r="678" spans="3:13" ht="12.75" customHeight="1">
      <c r="C678" s="132"/>
      <c r="D678" s="132"/>
      <c r="E678" s="132"/>
      <c r="F678" s="132"/>
      <c r="G678" s="132"/>
      <c r="H678" s="132"/>
      <c r="I678" s="132"/>
      <c r="J678" s="132"/>
      <c r="K678" s="132"/>
      <c r="L678" s="132"/>
      <c r="M678" s="135"/>
    </row>
    <row r="679" spans="3:13" ht="12.75" customHeight="1">
      <c r="C679" s="132"/>
      <c r="D679" s="132"/>
      <c r="E679" s="132"/>
      <c r="F679" s="132"/>
      <c r="G679" s="132"/>
      <c r="H679" s="132"/>
      <c r="I679" s="132"/>
      <c r="J679" s="132"/>
      <c r="K679" s="132"/>
      <c r="L679" s="132"/>
      <c r="M679" s="135"/>
    </row>
    <row r="680" spans="3:13" ht="12.75" customHeight="1">
      <c r="C680" s="132"/>
      <c r="D680" s="132"/>
      <c r="E680" s="132"/>
      <c r="F680" s="132"/>
      <c r="G680" s="132"/>
      <c r="H680" s="132"/>
      <c r="I680" s="132"/>
      <c r="J680" s="132"/>
      <c r="K680" s="132"/>
      <c r="L680" s="132"/>
      <c r="M680" s="135"/>
    </row>
    <row r="681" spans="3:13" ht="12.75" customHeight="1">
      <c r="C681" s="132"/>
      <c r="D681" s="132"/>
      <c r="E681" s="132"/>
      <c r="F681" s="132"/>
      <c r="G681" s="132"/>
      <c r="H681" s="132"/>
      <c r="I681" s="132"/>
      <c r="J681" s="132"/>
      <c r="K681" s="132"/>
      <c r="L681" s="132"/>
      <c r="M681" s="135"/>
    </row>
    <row r="682" spans="3:13" ht="12.75" customHeight="1">
      <c r="C682" s="132"/>
      <c r="D682" s="132"/>
      <c r="E682" s="132"/>
      <c r="F682" s="132"/>
      <c r="G682" s="132"/>
      <c r="H682" s="132"/>
      <c r="I682" s="132"/>
      <c r="J682" s="132"/>
      <c r="K682" s="132"/>
      <c r="L682" s="132"/>
      <c r="M682" s="135"/>
    </row>
    <row r="683" spans="3:13" ht="12.75" customHeight="1">
      <c r="C683" s="132"/>
      <c r="D683" s="132"/>
      <c r="E683" s="132"/>
      <c r="F683" s="132"/>
      <c r="G683" s="132"/>
      <c r="H683" s="132"/>
      <c r="I683" s="132"/>
      <c r="J683" s="132"/>
      <c r="K683" s="132"/>
      <c r="L683" s="132"/>
      <c r="M683" s="135"/>
    </row>
    <row r="684" spans="3:13" ht="12.75" customHeight="1">
      <c r="C684" s="132"/>
      <c r="D684" s="132"/>
      <c r="E684" s="132"/>
      <c r="F684" s="132"/>
      <c r="G684" s="132"/>
      <c r="H684" s="132"/>
      <c r="I684" s="132"/>
      <c r="J684" s="132"/>
      <c r="K684" s="132"/>
      <c r="L684" s="132"/>
      <c r="M684" s="135"/>
    </row>
    <row r="685" spans="3:13" ht="12.75" customHeight="1">
      <c r="C685" s="132"/>
      <c r="D685" s="132"/>
      <c r="E685" s="132"/>
      <c r="F685" s="132"/>
      <c r="G685" s="132"/>
      <c r="H685" s="132"/>
      <c r="I685" s="132"/>
      <c r="J685" s="132"/>
      <c r="K685" s="132"/>
      <c r="L685" s="132"/>
      <c r="M685" s="135"/>
    </row>
    <row r="686" spans="3:13" ht="12.75" customHeight="1">
      <c r="C686" s="132"/>
      <c r="D686" s="132"/>
      <c r="E686" s="132"/>
      <c r="F686" s="132"/>
      <c r="G686" s="132"/>
      <c r="H686" s="132"/>
      <c r="I686" s="132"/>
      <c r="J686" s="132"/>
      <c r="K686" s="132"/>
      <c r="L686" s="132"/>
      <c r="M686" s="135"/>
    </row>
    <row r="687" spans="3:13" ht="12.75" customHeight="1">
      <c r="C687" s="132"/>
      <c r="D687" s="132"/>
      <c r="E687" s="132"/>
      <c r="F687" s="132"/>
      <c r="G687" s="132"/>
      <c r="H687" s="132"/>
      <c r="I687" s="132"/>
      <c r="J687" s="132"/>
      <c r="K687" s="132"/>
      <c r="L687" s="132"/>
      <c r="M687" s="135"/>
    </row>
    <row r="688" spans="3:13" ht="12.75" customHeight="1">
      <c r="C688" s="132"/>
      <c r="D688" s="132"/>
      <c r="E688" s="132"/>
      <c r="F688" s="132"/>
      <c r="G688" s="132"/>
      <c r="H688" s="132"/>
      <c r="I688" s="132"/>
      <c r="J688" s="132"/>
      <c r="K688" s="132"/>
      <c r="L688" s="132"/>
      <c r="M688" s="135"/>
    </row>
    <row r="689" spans="3:13" ht="12.75" customHeight="1">
      <c r="C689" s="132"/>
      <c r="D689" s="132"/>
      <c r="E689" s="132"/>
      <c r="F689" s="132"/>
      <c r="G689" s="132"/>
      <c r="H689" s="132"/>
      <c r="I689" s="132"/>
      <c r="J689" s="132"/>
      <c r="K689" s="132"/>
      <c r="L689" s="132"/>
      <c r="M689" s="135"/>
    </row>
    <row r="690" spans="3:13" ht="12.75" customHeight="1">
      <c r="C690" s="132"/>
      <c r="D690" s="132"/>
      <c r="E690" s="132"/>
      <c r="F690" s="132"/>
      <c r="G690" s="132"/>
      <c r="H690" s="132"/>
      <c r="I690" s="132"/>
      <c r="J690" s="132"/>
      <c r="K690" s="132"/>
      <c r="L690" s="132"/>
      <c r="M690" s="135"/>
    </row>
    <row r="691" spans="3:13" ht="12.75" customHeight="1">
      <c r="C691" s="132"/>
      <c r="D691" s="132"/>
      <c r="E691" s="132"/>
      <c r="F691" s="132"/>
      <c r="G691" s="132"/>
      <c r="H691" s="132"/>
      <c r="I691" s="132"/>
      <c r="J691" s="132"/>
      <c r="K691" s="132"/>
      <c r="L691" s="132"/>
      <c r="M691" s="135"/>
    </row>
    <row r="692" spans="3:13" ht="12.75" customHeight="1">
      <c r="C692" s="132"/>
      <c r="D692" s="132"/>
      <c r="E692" s="132"/>
      <c r="F692" s="132"/>
      <c r="G692" s="132"/>
      <c r="H692" s="132"/>
      <c r="I692" s="132"/>
      <c r="J692" s="132"/>
      <c r="K692" s="132"/>
      <c r="L692" s="132"/>
      <c r="M692" s="135"/>
    </row>
    <row r="693" spans="3:13" ht="12.75" customHeight="1">
      <c r="C693" s="132"/>
      <c r="D693" s="132"/>
      <c r="E693" s="132"/>
      <c r="F693" s="132"/>
      <c r="G693" s="132"/>
      <c r="H693" s="132"/>
      <c r="I693" s="132"/>
      <c r="J693" s="132"/>
      <c r="K693" s="132"/>
      <c r="L693" s="132"/>
      <c r="M693" s="135"/>
    </row>
    <row r="694" spans="3:13" ht="12.75" customHeight="1">
      <c r="C694" s="132"/>
      <c r="D694" s="132"/>
      <c r="E694" s="132"/>
      <c r="F694" s="132"/>
      <c r="G694" s="132"/>
      <c r="H694" s="132"/>
      <c r="I694" s="132"/>
      <c r="J694" s="132"/>
      <c r="K694" s="132"/>
      <c r="L694" s="132"/>
      <c r="M694" s="135"/>
    </row>
    <row r="695" spans="3:13" ht="12.75" customHeight="1">
      <c r="C695" s="132"/>
      <c r="D695" s="132"/>
      <c r="E695" s="132"/>
      <c r="F695" s="132"/>
      <c r="G695" s="132"/>
      <c r="H695" s="132"/>
      <c r="I695" s="132"/>
      <c r="J695" s="132"/>
      <c r="K695" s="132"/>
      <c r="L695" s="132"/>
      <c r="M695" s="135"/>
    </row>
    <row r="696" spans="3:13" ht="12.75" customHeight="1">
      <c r="C696" s="132"/>
      <c r="D696" s="132"/>
      <c r="E696" s="132"/>
      <c r="F696" s="132"/>
      <c r="G696" s="132"/>
      <c r="H696" s="132"/>
      <c r="I696" s="132"/>
      <c r="J696" s="132"/>
      <c r="K696" s="132"/>
      <c r="L696" s="132"/>
      <c r="M696" s="135"/>
    </row>
    <row r="697" spans="3:13" ht="12.75" customHeight="1">
      <c r="C697" s="132"/>
      <c r="D697" s="132"/>
      <c r="E697" s="132"/>
      <c r="F697" s="132"/>
      <c r="G697" s="132"/>
      <c r="H697" s="132"/>
      <c r="I697" s="132"/>
      <c r="J697" s="132"/>
      <c r="K697" s="132"/>
      <c r="L697" s="132"/>
      <c r="M697" s="135"/>
    </row>
    <row r="698" spans="3:13" ht="12.75" customHeight="1">
      <c r="C698" s="132"/>
      <c r="D698" s="132"/>
      <c r="E698" s="132"/>
      <c r="F698" s="132"/>
      <c r="G698" s="132"/>
      <c r="H698" s="132"/>
      <c r="I698" s="132"/>
      <c r="J698" s="132"/>
      <c r="K698" s="132"/>
      <c r="L698" s="132"/>
      <c r="M698" s="135"/>
    </row>
    <row r="699" spans="3:13" ht="12.75" customHeight="1">
      <c r="C699" s="132"/>
      <c r="D699" s="132"/>
      <c r="E699" s="132"/>
      <c r="F699" s="132"/>
      <c r="G699" s="132"/>
      <c r="H699" s="132"/>
      <c r="I699" s="132"/>
      <c r="J699" s="132"/>
      <c r="K699" s="132"/>
      <c r="L699" s="132"/>
      <c r="M699" s="135"/>
    </row>
    <row r="700" spans="3:13" ht="12.75" customHeight="1">
      <c r="C700" s="132"/>
      <c r="D700" s="132"/>
      <c r="E700" s="132"/>
      <c r="F700" s="132"/>
      <c r="G700" s="132"/>
      <c r="H700" s="132"/>
      <c r="I700" s="132"/>
      <c r="J700" s="132"/>
      <c r="K700" s="132"/>
      <c r="L700" s="132"/>
      <c r="M700" s="135"/>
    </row>
    <row r="701" spans="3:13" ht="12.75" customHeight="1">
      <c r="C701" s="132"/>
      <c r="D701" s="132"/>
      <c r="E701" s="132"/>
      <c r="F701" s="132"/>
      <c r="G701" s="132"/>
      <c r="H701" s="132"/>
      <c r="I701" s="132"/>
      <c r="J701" s="132"/>
      <c r="K701" s="132"/>
      <c r="L701" s="132"/>
      <c r="M701" s="135"/>
    </row>
    <row r="702" spans="3:13" ht="12.75" customHeight="1">
      <c r="C702" s="132"/>
      <c r="D702" s="132"/>
      <c r="E702" s="132"/>
      <c r="F702" s="132"/>
      <c r="G702" s="132"/>
      <c r="H702" s="132"/>
      <c r="I702" s="132"/>
      <c r="J702" s="132"/>
      <c r="K702" s="132"/>
      <c r="L702" s="132"/>
      <c r="M702" s="135"/>
    </row>
    <row r="703" spans="3:13" ht="12.75" customHeight="1">
      <c r="C703" s="132"/>
      <c r="D703" s="132"/>
      <c r="E703" s="132"/>
      <c r="F703" s="132"/>
      <c r="G703" s="132"/>
      <c r="H703" s="132"/>
      <c r="I703" s="132"/>
      <c r="J703" s="132"/>
      <c r="K703" s="132"/>
      <c r="L703" s="132"/>
      <c r="M703" s="135"/>
    </row>
    <row r="704" spans="3:13" ht="12.75" customHeight="1">
      <c r="C704" s="132"/>
      <c r="D704" s="132"/>
      <c r="E704" s="132"/>
      <c r="F704" s="132"/>
      <c r="G704" s="132"/>
      <c r="H704" s="132"/>
      <c r="I704" s="132"/>
      <c r="J704" s="132"/>
      <c r="K704" s="132"/>
      <c r="L704" s="132"/>
      <c r="M704" s="135"/>
    </row>
    <row r="705" spans="3:13" ht="12.75" customHeight="1">
      <c r="C705" s="132"/>
      <c r="D705" s="132"/>
      <c r="E705" s="132"/>
      <c r="F705" s="132"/>
      <c r="G705" s="132"/>
      <c r="H705" s="132"/>
      <c r="I705" s="132"/>
      <c r="J705" s="132"/>
      <c r="K705" s="132"/>
      <c r="L705" s="132"/>
      <c r="M705" s="135"/>
    </row>
    <row r="706" spans="3:13" ht="12.75" customHeight="1">
      <c r="C706" s="132"/>
      <c r="D706" s="132"/>
      <c r="E706" s="132"/>
      <c r="F706" s="132"/>
      <c r="G706" s="132"/>
      <c r="H706" s="132"/>
      <c r="I706" s="132"/>
      <c r="J706" s="132"/>
      <c r="K706" s="132"/>
      <c r="L706" s="132"/>
      <c r="M706" s="135"/>
    </row>
    <row r="707" spans="3:13" ht="12.75" customHeight="1">
      <c r="C707" s="132"/>
      <c r="D707" s="132"/>
      <c r="E707" s="132"/>
      <c r="F707" s="132"/>
      <c r="G707" s="132"/>
      <c r="H707" s="132"/>
      <c r="I707" s="132"/>
      <c r="J707" s="132"/>
      <c r="K707" s="132"/>
      <c r="L707" s="132"/>
      <c r="M707" s="135"/>
    </row>
    <row r="708" spans="3:13" ht="12.75" customHeight="1">
      <c r="C708" s="132"/>
      <c r="D708" s="132"/>
      <c r="E708" s="132"/>
      <c r="F708" s="132"/>
      <c r="G708" s="132"/>
      <c r="H708" s="132"/>
      <c r="I708" s="132"/>
      <c r="J708" s="132"/>
      <c r="K708" s="132"/>
      <c r="L708" s="132"/>
      <c r="M708" s="135"/>
    </row>
    <row r="709" spans="3:13" ht="12.75" customHeight="1">
      <c r="C709" s="132"/>
      <c r="D709" s="132"/>
      <c r="E709" s="132"/>
      <c r="F709" s="132"/>
      <c r="G709" s="132"/>
      <c r="H709" s="132"/>
      <c r="I709" s="132"/>
      <c r="J709" s="132"/>
      <c r="K709" s="132"/>
      <c r="L709" s="132"/>
      <c r="M709" s="135"/>
    </row>
    <row r="710" spans="3:13" ht="12.75" customHeight="1">
      <c r="C710" s="132"/>
      <c r="D710" s="132"/>
      <c r="E710" s="132"/>
      <c r="F710" s="132"/>
      <c r="G710" s="132"/>
      <c r="H710" s="132"/>
      <c r="I710" s="132"/>
      <c r="J710" s="132"/>
      <c r="K710" s="132"/>
      <c r="L710" s="132"/>
      <c r="M710" s="135"/>
    </row>
    <row r="711" spans="3:13" ht="12.75" customHeight="1">
      <c r="C711" s="132"/>
      <c r="D711" s="132"/>
      <c r="E711" s="132"/>
      <c r="F711" s="132"/>
      <c r="G711" s="132"/>
      <c r="H711" s="132"/>
      <c r="I711" s="132"/>
      <c r="J711" s="132"/>
      <c r="K711" s="132"/>
      <c r="L711" s="132"/>
      <c r="M711" s="135"/>
    </row>
    <row r="712" spans="3:13" ht="12.75" customHeight="1">
      <c r="C712" s="132"/>
      <c r="D712" s="132"/>
      <c r="E712" s="132"/>
      <c r="F712" s="132"/>
      <c r="G712" s="132"/>
      <c r="H712" s="132"/>
      <c r="I712" s="132"/>
      <c r="J712" s="132"/>
      <c r="K712" s="132"/>
      <c r="L712" s="132"/>
      <c r="M712" s="135"/>
    </row>
    <row r="713" spans="3:13" ht="12.75" customHeight="1">
      <c r="C713" s="132"/>
      <c r="D713" s="132"/>
      <c r="E713" s="132"/>
      <c r="F713" s="132"/>
      <c r="G713" s="132"/>
      <c r="H713" s="132"/>
      <c r="I713" s="132"/>
      <c r="J713" s="132"/>
      <c r="K713" s="132"/>
      <c r="L713" s="132"/>
      <c r="M713" s="135"/>
    </row>
    <row r="714" spans="3:13" ht="12.75" customHeight="1">
      <c r="C714" s="132"/>
      <c r="D714" s="132"/>
      <c r="E714" s="132"/>
      <c r="F714" s="132"/>
      <c r="G714" s="132"/>
      <c r="H714" s="132"/>
      <c r="I714" s="132"/>
      <c r="J714" s="132"/>
      <c r="K714" s="132"/>
      <c r="L714" s="132"/>
      <c r="M714" s="135"/>
    </row>
    <row r="715" spans="3:13" ht="12.75" customHeight="1">
      <c r="C715" s="132"/>
      <c r="D715" s="132"/>
      <c r="E715" s="132"/>
      <c r="F715" s="132"/>
      <c r="G715" s="132"/>
      <c r="H715" s="132"/>
      <c r="I715" s="132"/>
      <c r="J715" s="132"/>
      <c r="K715" s="132"/>
      <c r="L715" s="132"/>
      <c r="M715" s="135"/>
    </row>
    <row r="716" spans="3:13" ht="12.75" customHeight="1">
      <c r="C716" s="132"/>
      <c r="D716" s="132"/>
      <c r="E716" s="132"/>
      <c r="F716" s="132"/>
      <c r="G716" s="132"/>
      <c r="H716" s="132"/>
      <c r="I716" s="132"/>
      <c r="J716" s="132"/>
      <c r="K716" s="132"/>
      <c r="L716" s="132"/>
      <c r="M716" s="135"/>
    </row>
    <row r="717" spans="3:13" ht="12.75" customHeight="1">
      <c r="C717" s="132"/>
      <c r="D717" s="132"/>
      <c r="E717" s="132"/>
      <c r="F717" s="132"/>
      <c r="G717" s="132"/>
      <c r="H717" s="132"/>
      <c r="I717" s="132"/>
      <c r="J717" s="132"/>
      <c r="K717" s="132"/>
      <c r="L717" s="132"/>
      <c r="M717" s="135"/>
    </row>
    <row r="718" spans="3:13" ht="12.75" customHeight="1">
      <c r="C718" s="132"/>
      <c r="D718" s="132"/>
      <c r="E718" s="132"/>
      <c r="F718" s="132"/>
      <c r="G718" s="132"/>
      <c r="H718" s="132"/>
      <c r="I718" s="132"/>
      <c r="J718" s="132"/>
      <c r="K718" s="132"/>
      <c r="L718" s="132"/>
      <c r="M718" s="135"/>
    </row>
    <row r="719" spans="3:13" ht="12.75" customHeight="1">
      <c r="C719" s="132"/>
      <c r="D719" s="132"/>
      <c r="E719" s="132"/>
      <c r="F719" s="132"/>
      <c r="G719" s="132"/>
      <c r="H719" s="132"/>
      <c r="I719" s="132"/>
      <c r="J719" s="132"/>
      <c r="K719" s="132"/>
      <c r="L719" s="132"/>
      <c r="M719" s="135"/>
    </row>
    <row r="720" spans="3:13" ht="12.75" customHeight="1">
      <c r="C720" s="132"/>
      <c r="D720" s="132"/>
      <c r="E720" s="132"/>
      <c r="F720" s="132"/>
      <c r="G720" s="132"/>
      <c r="H720" s="132"/>
      <c r="I720" s="132"/>
      <c r="J720" s="132"/>
      <c r="K720" s="132"/>
      <c r="L720" s="132"/>
      <c r="M720" s="135"/>
    </row>
    <row r="721" spans="3:13" ht="12.75" customHeight="1">
      <c r="C721" s="132"/>
      <c r="D721" s="132"/>
      <c r="E721" s="132"/>
      <c r="F721" s="132"/>
      <c r="G721" s="132"/>
      <c r="H721" s="132"/>
      <c r="I721" s="132"/>
      <c r="J721" s="132"/>
      <c r="K721" s="132"/>
      <c r="L721" s="132"/>
      <c r="M721" s="135"/>
    </row>
    <row r="722" spans="3:13" ht="12.75" customHeight="1">
      <c r="C722" s="132"/>
      <c r="D722" s="132"/>
      <c r="E722" s="132"/>
      <c r="F722" s="132"/>
      <c r="G722" s="132"/>
      <c r="H722" s="132"/>
      <c r="I722" s="132"/>
      <c r="J722" s="132"/>
      <c r="K722" s="132"/>
      <c r="L722" s="132"/>
      <c r="M722" s="135"/>
    </row>
    <row r="723" spans="3:13" ht="12.75" customHeight="1">
      <c r="C723" s="132"/>
      <c r="D723" s="132"/>
      <c r="E723" s="132"/>
      <c r="F723" s="132"/>
      <c r="G723" s="132"/>
      <c r="H723" s="132"/>
      <c r="I723" s="132"/>
      <c r="J723" s="132"/>
      <c r="K723" s="132"/>
      <c r="L723" s="132"/>
      <c r="M723" s="135"/>
    </row>
    <row r="724" spans="3:13" ht="12.75" customHeight="1">
      <c r="C724" s="132"/>
      <c r="D724" s="132"/>
      <c r="E724" s="132"/>
      <c r="F724" s="132"/>
      <c r="G724" s="132"/>
      <c r="H724" s="132"/>
      <c r="I724" s="132"/>
      <c r="J724" s="132"/>
      <c r="K724" s="132"/>
      <c r="L724" s="132"/>
      <c r="M724" s="135"/>
    </row>
    <row r="725" spans="3:13" ht="12.75" customHeight="1">
      <c r="C725" s="132"/>
      <c r="D725" s="132"/>
      <c r="E725" s="132"/>
      <c r="F725" s="132"/>
      <c r="G725" s="132"/>
      <c r="H725" s="132"/>
      <c r="I725" s="132"/>
      <c r="J725" s="132"/>
      <c r="K725" s="132"/>
      <c r="L725" s="132"/>
      <c r="M725" s="135"/>
    </row>
    <row r="726" spans="3:13" ht="12.75" customHeight="1">
      <c r="C726" s="132"/>
      <c r="D726" s="132"/>
      <c r="E726" s="132"/>
      <c r="F726" s="132"/>
      <c r="G726" s="132"/>
      <c r="H726" s="132"/>
      <c r="I726" s="132"/>
      <c r="J726" s="132"/>
      <c r="K726" s="132"/>
      <c r="L726" s="132"/>
      <c r="M726" s="135"/>
    </row>
    <row r="727" spans="3:13" ht="12.75" customHeight="1">
      <c r="C727" s="132"/>
      <c r="D727" s="132"/>
      <c r="E727" s="132"/>
      <c r="F727" s="132"/>
      <c r="G727" s="132"/>
      <c r="H727" s="132"/>
      <c r="I727" s="132"/>
      <c r="J727" s="132"/>
      <c r="K727" s="132"/>
      <c r="L727" s="132"/>
      <c r="M727" s="135"/>
    </row>
    <row r="728" spans="3:13" ht="12.75" customHeight="1">
      <c r="C728" s="132"/>
      <c r="D728" s="132"/>
      <c r="E728" s="132"/>
      <c r="F728" s="132"/>
      <c r="G728" s="132"/>
      <c r="H728" s="132"/>
      <c r="I728" s="132"/>
      <c r="J728" s="132"/>
      <c r="K728" s="132"/>
      <c r="L728" s="132"/>
      <c r="M728" s="135"/>
    </row>
    <row r="729" spans="3:13" ht="12.75" customHeight="1">
      <c r="C729" s="132"/>
      <c r="D729" s="132"/>
      <c r="E729" s="132"/>
      <c r="F729" s="132"/>
      <c r="G729" s="132"/>
      <c r="H729" s="132"/>
      <c r="I729" s="132"/>
      <c r="J729" s="132"/>
      <c r="K729" s="132"/>
      <c r="L729" s="132"/>
      <c r="M729" s="135"/>
    </row>
    <row r="730" spans="3:13" ht="12.75" customHeight="1">
      <c r="C730" s="132"/>
      <c r="D730" s="132"/>
      <c r="E730" s="132"/>
      <c r="F730" s="132"/>
      <c r="G730" s="132"/>
      <c r="H730" s="132"/>
      <c r="I730" s="132"/>
      <c r="J730" s="132"/>
      <c r="K730" s="132"/>
      <c r="L730" s="132"/>
      <c r="M730" s="135"/>
    </row>
    <row r="731" spans="3:13" ht="12.75" customHeight="1">
      <c r="C731" s="132"/>
      <c r="D731" s="132"/>
      <c r="E731" s="132"/>
      <c r="F731" s="132"/>
      <c r="G731" s="132"/>
      <c r="H731" s="132"/>
      <c r="I731" s="132"/>
      <c r="J731" s="132"/>
      <c r="K731" s="132"/>
      <c r="L731" s="132"/>
      <c r="M731" s="135"/>
    </row>
    <row r="732" spans="3:13" ht="12.75" customHeight="1">
      <c r="C732" s="132"/>
      <c r="D732" s="132"/>
      <c r="E732" s="132"/>
      <c r="F732" s="132"/>
      <c r="G732" s="132"/>
      <c r="H732" s="132"/>
      <c r="I732" s="132"/>
      <c r="J732" s="132"/>
      <c r="K732" s="132"/>
      <c r="L732" s="132"/>
      <c r="M732" s="135"/>
    </row>
    <row r="733" spans="3:13" ht="12.75" customHeight="1">
      <c r="C733" s="132"/>
      <c r="D733" s="132"/>
      <c r="E733" s="132"/>
      <c r="F733" s="132"/>
      <c r="G733" s="132"/>
      <c r="H733" s="132"/>
      <c r="I733" s="132"/>
      <c r="J733" s="132"/>
      <c r="K733" s="132"/>
      <c r="L733" s="132"/>
      <c r="M733" s="135"/>
    </row>
    <row r="734" spans="3:13" ht="12.75" customHeight="1">
      <c r="C734" s="132"/>
      <c r="D734" s="132"/>
      <c r="E734" s="132"/>
      <c r="F734" s="132"/>
      <c r="G734" s="132"/>
      <c r="H734" s="132"/>
      <c r="I734" s="132"/>
      <c r="J734" s="132"/>
      <c r="K734" s="132"/>
      <c r="L734" s="132"/>
      <c r="M734" s="135"/>
    </row>
    <row r="735" spans="3:13" ht="12.75" customHeight="1">
      <c r="C735" s="132"/>
      <c r="D735" s="132"/>
      <c r="E735" s="132"/>
      <c r="F735" s="132"/>
      <c r="G735" s="132"/>
      <c r="H735" s="132"/>
      <c r="I735" s="132"/>
      <c r="J735" s="132"/>
      <c r="K735" s="132"/>
      <c r="L735" s="132"/>
      <c r="M735" s="135"/>
    </row>
    <row r="736" spans="3:13" ht="12.75" customHeight="1">
      <c r="C736" s="132"/>
      <c r="D736" s="132"/>
      <c r="E736" s="132"/>
      <c r="F736" s="132"/>
      <c r="G736" s="132"/>
      <c r="H736" s="132"/>
      <c r="I736" s="132"/>
      <c r="J736" s="132"/>
      <c r="K736" s="132"/>
      <c r="L736" s="132"/>
      <c r="M736" s="135"/>
    </row>
    <row r="737" spans="3:13" ht="12.75" customHeight="1">
      <c r="C737" s="132"/>
      <c r="D737" s="132"/>
      <c r="E737" s="132"/>
      <c r="F737" s="132"/>
      <c r="G737" s="132"/>
      <c r="H737" s="132"/>
      <c r="I737" s="132"/>
      <c r="J737" s="132"/>
      <c r="K737" s="132"/>
      <c r="L737" s="132"/>
      <c r="M737" s="135"/>
    </row>
    <row r="738" spans="3:13" ht="12.75" customHeight="1">
      <c r="C738" s="132"/>
      <c r="D738" s="132"/>
      <c r="E738" s="132"/>
      <c r="F738" s="132"/>
      <c r="G738" s="132"/>
      <c r="H738" s="132"/>
      <c r="I738" s="132"/>
      <c r="J738" s="132"/>
      <c r="K738" s="132"/>
      <c r="L738" s="132"/>
      <c r="M738" s="135"/>
    </row>
    <row r="739" spans="3:13" ht="12.75" customHeight="1">
      <c r="C739" s="132"/>
      <c r="D739" s="132"/>
      <c r="E739" s="132"/>
      <c r="F739" s="132"/>
      <c r="G739" s="132"/>
      <c r="H739" s="132"/>
      <c r="I739" s="132"/>
      <c r="J739" s="132"/>
      <c r="K739" s="132"/>
      <c r="L739" s="132"/>
      <c r="M739" s="135"/>
    </row>
    <row r="740" spans="3:13" ht="12.75" customHeight="1">
      <c r="C740" s="132"/>
      <c r="D740" s="132"/>
      <c r="E740" s="132"/>
      <c r="F740" s="132"/>
      <c r="G740" s="132"/>
      <c r="H740" s="132"/>
      <c r="I740" s="132"/>
      <c r="J740" s="132"/>
      <c r="K740" s="132"/>
      <c r="L740" s="132"/>
      <c r="M740" s="135"/>
    </row>
    <row r="741" spans="3:13" ht="12.75" customHeight="1">
      <c r="C741" s="132"/>
      <c r="D741" s="132"/>
      <c r="E741" s="132"/>
      <c r="F741" s="132"/>
      <c r="G741" s="132"/>
      <c r="H741" s="132"/>
      <c r="I741" s="132"/>
      <c r="J741" s="132"/>
      <c r="K741" s="132"/>
      <c r="L741" s="132"/>
      <c r="M741" s="135"/>
    </row>
    <row r="742" spans="3:13" ht="12.75" customHeight="1">
      <c r="C742" s="132"/>
      <c r="D742" s="132"/>
      <c r="E742" s="132"/>
      <c r="F742" s="132"/>
      <c r="G742" s="132"/>
      <c r="H742" s="132"/>
      <c r="I742" s="132"/>
      <c r="J742" s="132"/>
      <c r="K742" s="132"/>
      <c r="L742" s="132"/>
      <c r="M742" s="135"/>
    </row>
    <row r="743" spans="3:13" ht="12.75" customHeight="1">
      <c r="C743" s="132"/>
      <c r="D743" s="132"/>
      <c r="E743" s="132"/>
      <c r="F743" s="132"/>
      <c r="G743" s="132"/>
      <c r="H743" s="132"/>
      <c r="I743" s="132"/>
      <c r="J743" s="132"/>
      <c r="K743" s="132"/>
      <c r="L743" s="132"/>
      <c r="M743" s="135"/>
    </row>
    <row r="744" spans="3:13" ht="12.75" customHeight="1">
      <c r="C744" s="132"/>
      <c r="D744" s="132"/>
      <c r="E744" s="132"/>
      <c r="F744" s="132"/>
      <c r="G744" s="132"/>
      <c r="H744" s="132"/>
      <c r="I744" s="132"/>
      <c r="J744" s="132"/>
      <c r="K744" s="132"/>
      <c r="L744" s="132"/>
      <c r="M744" s="135"/>
    </row>
    <row r="745" spans="3:13" ht="12.75" customHeight="1">
      <c r="C745" s="132"/>
      <c r="D745" s="132"/>
      <c r="E745" s="132"/>
      <c r="F745" s="132"/>
      <c r="G745" s="132"/>
      <c r="H745" s="132"/>
      <c r="I745" s="132"/>
      <c r="J745" s="132"/>
      <c r="K745" s="132"/>
      <c r="L745" s="132"/>
      <c r="M745" s="135"/>
    </row>
    <row r="746" spans="3:13" ht="12.75" customHeight="1">
      <c r="C746" s="132"/>
      <c r="D746" s="132"/>
      <c r="E746" s="132"/>
      <c r="F746" s="132"/>
      <c r="G746" s="132"/>
      <c r="H746" s="132"/>
      <c r="I746" s="132"/>
      <c r="J746" s="132"/>
      <c r="K746" s="132"/>
      <c r="L746" s="132"/>
      <c r="M746" s="135"/>
    </row>
    <row r="747" spans="3:13" ht="12.75" customHeight="1">
      <c r="C747" s="132"/>
      <c r="D747" s="132"/>
      <c r="E747" s="132"/>
      <c r="F747" s="132"/>
      <c r="G747" s="132"/>
      <c r="H747" s="132"/>
      <c r="I747" s="132"/>
      <c r="J747" s="132"/>
      <c r="K747" s="132"/>
      <c r="L747" s="132"/>
      <c r="M747" s="135"/>
    </row>
    <row r="748" spans="3:13" ht="12.75" customHeight="1">
      <c r="C748" s="132"/>
      <c r="D748" s="132"/>
      <c r="E748" s="132"/>
      <c r="F748" s="132"/>
      <c r="G748" s="132"/>
      <c r="H748" s="132"/>
      <c r="I748" s="132"/>
      <c r="J748" s="132"/>
      <c r="K748" s="132"/>
      <c r="L748" s="132"/>
      <c r="M748" s="135"/>
    </row>
    <row r="749" spans="3:13" ht="12.75" customHeight="1">
      <c r="C749" s="132"/>
      <c r="D749" s="132"/>
      <c r="E749" s="132"/>
      <c r="F749" s="132"/>
      <c r="G749" s="132"/>
      <c r="H749" s="132"/>
      <c r="I749" s="132"/>
      <c r="J749" s="132"/>
      <c r="K749" s="132"/>
      <c r="L749" s="132"/>
      <c r="M749" s="135"/>
    </row>
    <row r="750" spans="3:13" ht="12.75" customHeight="1">
      <c r="C750" s="132"/>
      <c r="D750" s="132"/>
      <c r="E750" s="132"/>
      <c r="F750" s="132"/>
      <c r="G750" s="132"/>
      <c r="H750" s="132"/>
      <c r="I750" s="132"/>
      <c r="J750" s="132"/>
      <c r="K750" s="132"/>
      <c r="L750" s="132"/>
      <c r="M750" s="135"/>
    </row>
    <row r="751" spans="3:13" ht="12.75" customHeight="1">
      <c r="C751" s="132"/>
      <c r="D751" s="132"/>
      <c r="E751" s="132"/>
      <c r="F751" s="132"/>
      <c r="G751" s="132"/>
      <c r="H751" s="132"/>
      <c r="I751" s="132"/>
      <c r="J751" s="132"/>
      <c r="K751" s="132"/>
      <c r="L751" s="132"/>
      <c r="M751" s="135"/>
    </row>
    <row r="752" spans="3:13" ht="12.75" customHeight="1">
      <c r="C752" s="132"/>
      <c r="D752" s="132"/>
      <c r="E752" s="132"/>
      <c r="F752" s="132"/>
      <c r="G752" s="132"/>
      <c r="H752" s="132"/>
      <c r="I752" s="132"/>
      <c r="J752" s="132"/>
      <c r="K752" s="132"/>
      <c r="L752" s="132"/>
      <c r="M752" s="135"/>
    </row>
    <row r="753" spans="3:13" ht="12.75" customHeight="1">
      <c r="C753" s="132"/>
      <c r="D753" s="132"/>
      <c r="E753" s="132"/>
      <c r="F753" s="132"/>
      <c r="G753" s="132"/>
      <c r="H753" s="132"/>
      <c r="I753" s="132"/>
      <c r="J753" s="132"/>
      <c r="K753" s="132"/>
      <c r="L753" s="132"/>
      <c r="M753" s="135"/>
    </row>
    <row r="754" spans="3:13" ht="12.75" customHeight="1">
      <c r="C754" s="132"/>
      <c r="D754" s="132"/>
      <c r="E754" s="132"/>
      <c r="F754" s="132"/>
      <c r="G754" s="132"/>
      <c r="H754" s="132"/>
      <c r="I754" s="132"/>
      <c r="J754" s="132"/>
      <c r="K754" s="132"/>
      <c r="L754" s="132"/>
      <c r="M754" s="135"/>
    </row>
    <row r="755" spans="3:13" ht="12.75" customHeight="1">
      <c r="C755" s="132"/>
      <c r="D755" s="132"/>
      <c r="E755" s="132"/>
      <c r="F755" s="132"/>
      <c r="G755" s="132"/>
      <c r="H755" s="132"/>
      <c r="I755" s="132"/>
      <c r="J755" s="132"/>
      <c r="K755" s="132"/>
      <c r="L755" s="132"/>
      <c r="M755" s="135"/>
    </row>
    <row r="756" spans="3:13" ht="12.75" customHeight="1">
      <c r="C756" s="132"/>
      <c r="D756" s="132"/>
      <c r="E756" s="132"/>
      <c r="F756" s="132"/>
      <c r="G756" s="132"/>
      <c r="H756" s="132"/>
      <c r="I756" s="132"/>
      <c r="J756" s="132"/>
      <c r="K756" s="132"/>
      <c r="L756" s="132"/>
      <c r="M756" s="135"/>
    </row>
    <row r="757" spans="3:13" ht="12.75" customHeight="1">
      <c r="C757" s="132"/>
      <c r="D757" s="132"/>
      <c r="E757" s="132"/>
      <c r="F757" s="132"/>
      <c r="G757" s="132"/>
      <c r="H757" s="132"/>
      <c r="I757" s="132"/>
      <c r="J757" s="132"/>
      <c r="K757" s="132"/>
      <c r="L757" s="132"/>
      <c r="M757" s="135"/>
    </row>
    <row r="758" spans="3:13" ht="12.75" customHeight="1">
      <c r="C758" s="132"/>
      <c r="D758" s="132"/>
      <c r="E758" s="132"/>
      <c r="F758" s="132"/>
      <c r="G758" s="132"/>
      <c r="H758" s="132"/>
      <c r="I758" s="132"/>
      <c r="J758" s="132"/>
      <c r="K758" s="132"/>
      <c r="L758" s="132"/>
      <c r="M758" s="135"/>
    </row>
    <row r="759" spans="3:13" ht="12.75" customHeight="1">
      <c r="C759" s="132"/>
      <c r="D759" s="132"/>
      <c r="E759" s="132"/>
      <c r="F759" s="132"/>
      <c r="G759" s="132"/>
      <c r="H759" s="132"/>
      <c r="I759" s="132"/>
      <c r="J759" s="132"/>
      <c r="K759" s="132"/>
      <c r="L759" s="132"/>
      <c r="M759" s="135"/>
    </row>
    <row r="760" spans="3:13" ht="12.75" customHeight="1">
      <c r="C760" s="132"/>
      <c r="D760" s="132"/>
      <c r="E760" s="132"/>
      <c r="F760" s="132"/>
      <c r="G760" s="132"/>
      <c r="H760" s="132"/>
      <c r="I760" s="132"/>
      <c r="J760" s="132"/>
      <c r="K760" s="132"/>
      <c r="L760" s="132"/>
      <c r="M760" s="135"/>
    </row>
    <row r="761" spans="3:13" ht="12.75" customHeight="1">
      <c r="C761" s="132"/>
      <c r="D761" s="132"/>
      <c r="E761" s="132"/>
      <c r="F761" s="132"/>
      <c r="G761" s="132"/>
      <c r="H761" s="132"/>
      <c r="I761" s="132"/>
      <c r="J761" s="132"/>
      <c r="K761" s="132"/>
      <c r="L761" s="132"/>
      <c r="M761" s="135"/>
    </row>
    <row r="762" spans="3:13" ht="12.75" customHeight="1">
      <c r="C762" s="132"/>
      <c r="D762" s="132"/>
      <c r="E762" s="132"/>
      <c r="F762" s="132"/>
      <c r="G762" s="132"/>
      <c r="H762" s="132"/>
      <c r="I762" s="132"/>
      <c r="J762" s="132"/>
      <c r="K762" s="132"/>
      <c r="L762" s="132"/>
      <c r="M762" s="135"/>
    </row>
    <row r="763" spans="3:13" ht="12.75" customHeight="1">
      <c r="C763" s="132"/>
      <c r="D763" s="132"/>
      <c r="E763" s="132"/>
      <c r="F763" s="132"/>
      <c r="G763" s="132"/>
      <c r="H763" s="132"/>
      <c r="I763" s="132"/>
      <c r="J763" s="132"/>
      <c r="K763" s="132"/>
      <c r="L763" s="132"/>
      <c r="M763" s="135"/>
    </row>
    <row r="764" spans="3:13" ht="12.75" customHeight="1">
      <c r="C764" s="132"/>
      <c r="D764" s="132"/>
      <c r="E764" s="132"/>
      <c r="F764" s="132"/>
      <c r="G764" s="132"/>
      <c r="H764" s="132"/>
      <c r="I764" s="132"/>
      <c r="J764" s="132"/>
      <c r="K764" s="132"/>
      <c r="L764" s="132"/>
      <c r="M764" s="135"/>
    </row>
    <row r="765" spans="3:13" ht="12.75" customHeight="1">
      <c r="C765" s="132"/>
      <c r="D765" s="132"/>
      <c r="E765" s="132"/>
      <c r="F765" s="132"/>
      <c r="G765" s="132"/>
      <c r="H765" s="132"/>
      <c r="I765" s="132"/>
      <c r="J765" s="132"/>
      <c r="K765" s="132"/>
      <c r="L765" s="132"/>
      <c r="M765" s="135"/>
    </row>
    <row r="766" spans="3:13" ht="12.75" customHeight="1">
      <c r="C766" s="132"/>
      <c r="D766" s="132"/>
      <c r="E766" s="132"/>
      <c r="F766" s="132"/>
      <c r="G766" s="132"/>
      <c r="H766" s="132"/>
      <c r="I766" s="132"/>
      <c r="J766" s="132"/>
      <c r="K766" s="132"/>
      <c r="L766" s="132"/>
      <c r="M766" s="135"/>
    </row>
    <row r="767" spans="3:13" ht="12.75" customHeight="1">
      <c r="C767" s="132"/>
      <c r="D767" s="132"/>
      <c r="E767" s="132"/>
      <c r="F767" s="132"/>
      <c r="G767" s="132"/>
      <c r="H767" s="132"/>
      <c r="I767" s="132"/>
      <c r="J767" s="132"/>
      <c r="K767" s="132"/>
      <c r="L767" s="132"/>
      <c r="M767" s="135"/>
    </row>
    <row r="768" spans="3:13" ht="12.75" customHeight="1">
      <c r="C768" s="132"/>
      <c r="D768" s="132"/>
      <c r="E768" s="132"/>
      <c r="F768" s="132"/>
      <c r="G768" s="132"/>
      <c r="H768" s="132"/>
      <c r="I768" s="132"/>
      <c r="J768" s="132"/>
      <c r="K768" s="132"/>
      <c r="L768" s="132"/>
      <c r="M768" s="135"/>
    </row>
    <row r="769" spans="3:13" ht="12.75" customHeight="1">
      <c r="C769" s="132"/>
      <c r="D769" s="132"/>
      <c r="E769" s="132"/>
      <c r="F769" s="132"/>
      <c r="G769" s="132"/>
      <c r="H769" s="132"/>
      <c r="I769" s="132"/>
      <c r="J769" s="132"/>
      <c r="K769" s="132"/>
      <c r="L769" s="132"/>
      <c r="M769" s="135"/>
    </row>
    <row r="770" spans="3:13" ht="12.75" customHeight="1">
      <c r="C770" s="132"/>
      <c r="D770" s="132"/>
      <c r="E770" s="132"/>
      <c r="F770" s="132"/>
      <c r="G770" s="132"/>
      <c r="H770" s="132"/>
      <c r="I770" s="132"/>
      <c r="J770" s="132"/>
      <c r="K770" s="132"/>
      <c r="L770" s="132"/>
      <c r="M770" s="135"/>
    </row>
    <row r="771" spans="3:13" ht="12.75" customHeight="1">
      <c r="C771" s="132"/>
      <c r="D771" s="132"/>
      <c r="E771" s="132"/>
      <c r="F771" s="132"/>
      <c r="G771" s="132"/>
      <c r="H771" s="132"/>
      <c r="I771" s="132"/>
      <c r="J771" s="132"/>
      <c r="K771" s="132"/>
      <c r="L771" s="132"/>
      <c r="M771" s="135"/>
    </row>
    <row r="772" spans="3:13" ht="12.75" customHeight="1">
      <c r="C772" s="132"/>
      <c r="D772" s="132"/>
      <c r="E772" s="132"/>
      <c r="F772" s="132"/>
      <c r="G772" s="132"/>
      <c r="H772" s="132"/>
      <c r="I772" s="132"/>
      <c r="J772" s="132"/>
      <c r="K772" s="132"/>
      <c r="L772" s="132"/>
      <c r="M772" s="135"/>
    </row>
    <row r="773" spans="3:13" ht="12.75" customHeight="1">
      <c r="C773" s="132"/>
      <c r="D773" s="132"/>
      <c r="E773" s="132"/>
      <c r="F773" s="132"/>
      <c r="G773" s="132"/>
      <c r="H773" s="132"/>
      <c r="I773" s="132"/>
      <c r="J773" s="132"/>
      <c r="K773" s="132"/>
      <c r="L773" s="132"/>
      <c r="M773" s="135"/>
    </row>
    <row r="774" spans="3:13" ht="12.75" customHeight="1">
      <c r="C774" s="132"/>
      <c r="D774" s="132"/>
      <c r="E774" s="132"/>
      <c r="F774" s="132"/>
      <c r="G774" s="132"/>
      <c r="H774" s="132"/>
      <c r="I774" s="132"/>
      <c r="J774" s="132"/>
      <c r="K774" s="132"/>
      <c r="L774" s="132"/>
      <c r="M774" s="135"/>
    </row>
    <row r="775" spans="3:13" ht="12.75" customHeight="1">
      <c r="C775" s="132"/>
      <c r="D775" s="132"/>
      <c r="E775" s="132"/>
      <c r="F775" s="132"/>
      <c r="G775" s="132"/>
      <c r="H775" s="132"/>
      <c r="I775" s="132"/>
      <c r="J775" s="132"/>
      <c r="K775" s="132"/>
      <c r="L775" s="132"/>
      <c r="M775" s="135"/>
    </row>
    <row r="776" spans="3:13" ht="12.75" customHeight="1">
      <c r="C776" s="132"/>
      <c r="D776" s="132"/>
      <c r="E776" s="132"/>
      <c r="F776" s="132"/>
      <c r="G776" s="132"/>
      <c r="H776" s="132"/>
      <c r="I776" s="132"/>
      <c r="J776" s="132"/>
      <c r="K776" s="132"/>
      <c r="L776" s="132"/>
      <c r="M776" s="135"/>
    </row>
    <row r="777" spans="3:13" ht="12.75" customHeight="1">
      <c r="C777" s="132"/>
      <c r="D777" s="132"/>
      <c r="E777" s="132"/>
      <c r="F777" s="132"/>
      <c r="G777" s="132"/>
      <c r="H777" s="132"/>
      <c r="I777" s="132"/>
      <c r="J777" s="132"/>
      <c r="K777" s="132"/>
      <c r="L777" s="132"/>
      <c r="M777" s="135"/>
    </row>
    <row r="778" spans="3:13" ht="12.75" customHeight="1">
      <c r="C778" s="132"/>
      <c r="D778" s="132"/>
      <c r="E778" s="132"/>
      <c r="F778" s="132"/>
      <c r="G778" s="132"/>
      <c r="H778" s="132"/>
      <c r="I778" s="132"/>
      <c r="J778" s="132"/>
      <c r="K778" s="132"/>
      <c r="L778" s="132"/>
      <c r="M778" s="135"/>
    </row>
    <row r="779" spans="3:13" ht="12.75" customHeight="1">
      <c r="C779" s="132"/>
      <c r="D779" s="132"/>
      <c r="E779" s="132"/>
      <c r="F779" s="132"/>
      <c r="G779" s="132"/>
      <c r="H779" s="132"/>
      <c r="I779" s="132"/>
      <c r="J779" s="132"/>
      <c r="K779" s="132"/>
      <c r="L779" s="132"/>
      <c r="M779" s="135"/>
    </row>
    <row r="780" spans="3:13" ht="12.75" customHeight="1">
      <c r="C780" s="132"/>
      <c r="D780" s="132"/>
      <c r="E780" s="132"/>
      <c r="F780" s="132"/>
      <c r="G780" s="132"/>
      <c r="H780" s="132"/>
      <c r="I780" s="132"/>
      <c r="J780" s="132"/>
      <c r="K780" s="132"/>
      <c r="L780" s="132"/>
      <c r="M780" s="135"/>
    </row>
    <row r="781" spans="3:13" ht="12.75" customHeight="1">
      <c r="C781" s="132"/>
      <c r="D781" s="132"/>
      <c r="E781" s="132"/>
      <c r="F781" s="132"/>
      <c r="G781" s="132"/>
      <c r="H781" s="132"/>
      <c r="I781" s="132"/>
      <c r="J781" s="132"/>
      <c r="K781" s="132"/>
      <c r="L781" s="132"/>
      <c r="M781" s="135"/>
    </row>
    <row r="782" spans="3:13" ht="12.75" customHeight="1">
      <c r="C782" s="132"/>
      <c r="D782" s="132"/>
      <c r="E782" s="132"/>
      <c r="F782" s="132"/>
      <c r="G782" s="132"/>
      <c r="H782" s="132"/>
      <c r="I782" s="132"/>
      <c r="J782" s="132"/>
      <c r="K782" s="132"/>
      <c r="L782" s="132"/>
      <c r="M782" s="135"/>
    </row>
    <row r="783" spans="3:13" ht="12.75" customHeight="1">
      <c r="C783" s="132"/>
      <c r="D783" s="132"/>
      <c r="E783" s="132"/>
      <c r="F783" s="132"/>
      <c r="G783" s="132"/>
      <c r="H783" s="132"/>
      <c r="I783" s="132"/>
      <c r="J783" s="132"/>
      <c r="K783" s="132"/>
      <c r="L783" s="132"/>
      <c r="M783" s="135"/>
    </row>
    <row r="784" spans="3:13" ht="12.75" customHeight="1">
      <c r="C784" s="132"/>
      <c r="D784" s="132"/>
      <c r="E784" s="132"/>
      <c r="F784" s="132"/>
      <c r="G784" s="132"/>
      <c r="H784" s="132"/>
      <c r="I784" s="132"/>
      <c r="J784" s="132"/>
      <c r="K784" s="132"/>
      <c r="L784" s="132"/>
      <c r="M784" s="135"/>
    </row>
    <row r="785" spans="3:13" ht="12.75" customHeight="1">
      <c r="C785" s="132"/>
      <c r="D785" s="132"/>
      <c r="E785" s="132"/>
      <c r="F785" s="132"/>
      <c r="G785" s="132"/>
      <c r="H785" s="132"/>
      <c r="I785" s="132"/>
      <c r="J785" s="132"/>
      <c r="K785" s="132"/>
      <c r="L785" s="132"/>
      <c r="M785" s="135"/>
    </row>
    <row r="786" spans="3:13" ht="12.75" customHeight="1">
      <c r="C786" s="132"/>
      <c r="D786" s="132"/>
      <c r="E786" s="132"/>
      <c r="F786" s="132"/>
      <c r="G786" s="132"/>
      <c r="H786" s="132"/>
      <c r="I786" s="132"/>
      <c r="J786" s="132"/>
      <c r="K786" s="132"/>
      <c r="L786" s="132"/>
      <c r="M786" s="135"/>
    </row>
    <row r="787" spans="3:13" ht="12.75" customHeight="1">
      <c r="C787" s="132"/>
      <c r="D787" s="132"/>
      <c r="E787" s="132"/>
      <c r="F787" s="132"/>
      <c r="G787" s="132"/>
      <c r="H787" s="132"/>
      <c r="I787" s="132"/>
      <c r="J787" s="132"/>
      <c r="K787" s="132"/>
      <c r="L787" s="132"/>
      <c r="M787" s="135"/>
    </row>
    <row r="788" spans="3:13" ht="12.75" customHeight="1">
      <c r="C788" s="132"/>
      <c r="D788" s="132"/>
      <c r="E788" s="132"/>
      <c r="F788" s="132"/>
      <c r="G788" s="132"/>
      <c r="H788" s="132"/>
      <c r="I788" s="132"/>
      <c r="J788" s="132"/>
      <c r="K788" s="132"/>
      <c r="L788" s="132"/>
      <c r="M788" s="135"/>
    </row>
    <row r="789" spans="3:13" ht="12.75" customHeight="1">
      <c r="C789" s="132"/>
      <c r="D789" s="132"/>
      <c r="E789" s="132"/>
      <c r="F789" s="132"/>
      <c r="G789" s="132"/>
      <c r="H789" s="132"/>
      <c r="I789" s="132"/>
      <c r="J789" s="132"/>
      <c r="K789" s="132"/>
      <c r="L789" s="132"/>
      <c r="M789" s="135"/>
    </row>
    <row r="790" spans="3:13" ht="12.75" customHeight="1">
      <c r="C790" s="132"/>
      <c r="D790" s="132"/>
      <c r="E790" s="132"/>
      <c r="F790" s="132"/>
      <c r="G790" s="132"/>
      <c r="H790" s="132"/>
      <c r="I790" s="132"/>
      <c r="J790" s="132"/>
      <c r="K790" s="132"/>
      <c r="L790" s="132"/>
      <c r="M790" s="135"/>
    </row>
    <row r="791" spans="3:13" ht="12.75" customHeight="1">
      <c r="C791" s="132"/>
      <c r="D791" s="132"/>
      <c r="E791" s="132"/>
      <c r="F791" s="132"/>
      <c r="G791" s="132"/>
      <c r="H791" s="132"/>
      <c r="I791" s="132"/>
      <c r="J791" s="132"/>
      <c r="K791" s="132"/>
      <c r="L791" s="132"/>
      <c r="M791" s="135"/>
    </row>
    <row r="792" spans="3:13" ht="12.75" customHeight="1">
      <c r="C792" s="132"/>
      <c r="D792" s="132"/>
      <c r="E792" s="132"/>
      <c r="F792" s="132"/>
      <c r="G792" s="132"/>
      <c r="H792" s="132"/>
      <c r="I792" s="132"/>
      <c r="J792" s="132"/>
      <c r="K792" s="132"/>
      <c r="L792" s="132"/>
      <c r="M792" s="135"/>
    </row>
    <row r="793" spans="3:13" ht="12.75" customHeight="1">
      <c r="C793" s="132"/>
      <c r="D793" s="132"/>
      <c r="E793" s="132"/>
      <c r="F793" s="132"/>
      <c r="G793" s="132"/>
      <c r="H793" s="132"/>
      <c r="I793" s="132"/>
      <c r="J793" s="132"/>
      <c r="K793" s="132"/>
      <c r="L793" s="132"/>
      <c r="M793" s="135"/>
    </row>
    <row r="794" spans="3:13" ht="12.75" customHeight="1">
      <c r="C794" s="132"/>
      <c r="D794" s="132"/>
      <c r="E794" s="132"/>
      <c r="F794" s="132"/>
      <c r="G794" s="132"/>
      <c r="H794" s="132"/>
      <c r="I794" s="132"/>
      <c r="J794" s="132"/>
      <c r="K794" s="132"/>
      <c r="L794" s="132"/>
      <c r="M794" s="135"/>
    </row>
    <row r="795" spans="3:13" ht="12.75" customHeight="1">
      <c r="C795" s="132"/>
      <c r="D795" s="132"/>
      <c r="E795" s="132"/>
      <c r="F795" s="132"/>
      <c r="G795" s="132"/>
      <c r="H795" s="132"/>
      <c r="I795" s="132"/>
      <c r="J795" s="132"/>
      <c r="K795" s="132"/>
      <c r="L795" s="132"/>
      <c r="M795" s="135"/>
    </row>
    <row r="796" spans="3:13" ht="12.75" customHeight="1">
      <c r="C796" s="132"/>
      <c r="D796" s="132"/>
      <c r="E796" s="132"/>
      <c r="F796" s="132"/>
      <c r="G796" s="132"/>
      <c r="H796" s="132"/>
      <c r="I796" s="132"/>
      <c r="J796" s="132"/>
      <c r="K796" s="132"/>
      <c r="L796" s="132"/>
      <c r="M796" s="135"/>
    </row>
    <row r="797" spans="3:13" ht="12.75" customHeight="1">
      <c r="C797" s="132"/>
      <c r="D797" s="132"/>
      <c r="E797" s="132"/>
      <c r="F797" s="132"/>
      <c r="G797" s="132"/>
      <c r="H797" s="132"/>
      <c r="I797" s="132"/>
      <c r="J797" s="132"/>
      <c r="K797" s="132"/>
      <c r="L797" s="132"/>
      <c r="M797" s="135"/>
    </row>
    <row r="798" spans="3:13" ht="12.75" customHeight="1">
      <c r="C798" s="132"/>
      <c r="D798" s="132"/>
      <c r="E798" s="132"/>
      <c r="F798" s="132"/>
      <c r="G798" s="132"/>
      <c r="H798" s="132"/>
      <c r="I798" s="132"/>
      <c r="J798" s="132"/>
      <c r="K798" s="132"/>
      <c r="L798" s="132"/>
      <c r="M798" s="135"/>
    </row>
    <row r="799" spans="3:13" ht="12.75" customHeight="1">
      <c r="C799" s="132"/>
      <c r="D799" s="132"/>
      <c r="E799" s="132"/>
      <c r="F799" s="132"/>
      <c r="G799" s="132"/>
      <c r="H799" s="132"/>
      <c r="I799" s="132"/>
      <c r="J799" s="132"/>
      <c r="K799" s="132"/>
      <c r="L799" s="132"/>
      <c r="M799" s="135"/>
    </row>
    <row r="800" spans="3:13" ht="12.75" customHeight="1">
      <c r="C800" s="132"/>
      <c r="D800" s="132"/>
      <c r="E800" s="132"/>
      <c r="F800" s="132"/>
      <c r="G800" s="132"/>
      <c r="H800" s="132"/>
      <c r="I800" s="132"/>
      <c r="J800" s="132"/>
      <c r="K800" s="132"/>
      <c r="L800" s="132"/>
      <c r="M800" s="135"/>
    </row>
    <row r="801" spans="3:13" ht="12.75" customHeight="1">
      <c r="C801" s="132"/>
      <c r="D801" s="132"/>
      <c r="E801" s="132"/>
      <c r="F801" s="132"/>
      <c r="G801" s="132"/>
      <c r="H801" s="132"/>
      <c r="I801" s="132"/>
      <c r="J801" s="132"/>
      <c r="K801" s="132"/>
      <c r="L801" s="132"/>
      <c r="M801" s="135"/>
    </row>
    <row r="802" spans="3:13" ht="12.75" customHeight="1">
      <c r="C802" s="132"/>
      <c r="D802" s="132"/>
      <c r="E802" s="132"/>
      <c r="F802" s="132"/>
      <c r="G802" s="132"/>
      <c r="H802" s="132"/>
      <c r="I802" s="132"/>
      <c r="J802" s="132"/>
      <c r="K802" s="132"/>
      <c r="L802" s="132"/>
      <c r="M802" s="135"/>
    </row>
    <row r="803" spans="3:13" ht="12.75" customHeight="1">
      <c r="C803" s="132"/>
      <c r="D803" s="132"/>
      <c r="E803" s="132"/>
      <c r="F803" s="132"/>
      <c r="G803" s="132"/>
      <c r="H803" s="132"/>
      <c r="I803" s="132"/>
      <c r="J803" s="132"/>
      <c r="K803" s="132"/>
      <c r="L803" s="132"/>
      <c r="M803" s="135"/>
    </row>
    <row r="804" spans="3:13" ht="12.75" customHeight="1">
      <c r="C804" s="132"/>
      <c r="D804" s="132"/>
      <c r="E804" s="132"/>
      <c r="F804" s="132"/>
      <c r="G804" s="132"/>
      <c r="H804" s="132"/>
      <c r="I804" s="132"/>
      <c r="J804" s="132"/>
      <c r="K804" s="132"/>
      <c r="L804" s="132"/>
      <c r="M804" s="135"/>
    </row>
    <row r="805" spans="3:13" ht="12.75" customHeight="1">
      <c r="C805" s="132"/>
      <c r="D805" s="132"/>
      <c r="E805" s="132"/>
      <c r="F805" s="132"/>
      <c r="G805" s="132"/>
      <c r="H805" s="132"/>
      <c r="I805" s="132"/>
      <c r="J805" s="132"/>
      <c r="K805" s="132"/>
      <c r="L805" s="132"/>
      <c r="M805" s="135"/>
    </row>
    <row r="806" spans="3:13" ht="12.75" customHeight="1">
      <c r="C806" s="132"/>
      <c r="D806" s="132"/>
      <c r="E806" s="132"/>
      <c r="F806" s="132"/>
      <c r="G806" s="132"/>
      <c r="H806" s="132"/>
      <c r="I806" s="132"/>
      <c r="J806" s="132"/>
      <c r="K806" s="132"/>
      <c r="L806" s="132"/>
      <c r="M806" s="135"/>
    </row>
    <row r="807" spans="3:13" ht="12.75" customHeight="1">
      <c r="C807" s="132"/>
      <c r="D807" s="132"/>
      <c r="E807" s="132"/>
      <c r="F807" s="132"/>
      <c r="G807" s="132"/>
      <c r="H807" s="132"/>
      <c r="I807" s="132"/>
      <c r="J807" s="132"/>
      <c r="K807" s="132"/>
      <c r="L807" s="132"/>
      <c r="M807" s="135"/>
    </row>
    <row r="808" spans="3:13" ht="12.75" customHeight="1">
      <c r="C808" s="132"/>
      <c r="D808" s="132"/>
      <c r="E808" s="132"/>
      <c r="F808" s="132"/>
      <c r="G808" s="132"/>
      <c r="H808" s="132"/>
      <c r="I808" s="132"/>
      <c r="J808" s="132"/>
      <c r="K808" s="132"/>
      <c r="L808" s="132"/>
      <c r="M808" s="135"/>
    </row>
    <row r="809" spans="3:13" ht="12.75" customHeight="1">
      <c r="C809" s="132"/>
      <c r="D809" s="132"/>
      <c r="E809" s="132"/>
      <c r="F809" s="132"/>
      <c r="G809" s="132"/>
      <c r="H809" s="132"/>
      <c r="I809" s="132"/>
      <c r="J809" s="132"/>
      <c r="K809" s="132"/>
      <c r="L809" s="132"/>
      <c r="M809" s="135"/>
    </row>
    <row r="810" spans="3:13" ht="12.75" customHeight="1">
      <c r="C810" s="132"/>
      <c r="D810" s="132"/>
      <c r="E810" s="132"/>
      <c r="F810" s="132"/>
      <c r="G810" s="132"/>
      <c r="H810" s="132"/>
      <c r="I810" s="132"/>
      <c r="J810" s="132"/>
      <c r="K810" s="132"/>
      <c r="L810" s="132"/>
      <c r="M810" s="135"/>
    </row>
    <row r="811" spans="3:13" ht="12.75" customHeight="1">
      <c r="C811" s="132"/>
      <c r="D811" s="132"/>
      <c r="E811" s="132"/>
      <c r="F811" s="132"/>
      <c r="G811" s="132"/>
      <c r="H811" s="132"/>
      <c r="I811" s="132"/>
      <c r="J811" s="132"/>
      <c r="K811" s="132"/>
      <c r="L811" s="132"/>
      <c r="M811" s="135"/>
    </row>
    <row r="812" spans="3:13" ht="12.75" customHeight="1">
      <c r="C812" s="132"/>
      <c r="D812" s="132"/>
      <c r="E812" s="132"/>
      <c r="F812" s="132"/>
      <c r="G812" s="132"/>
      <c r="H812" s="132"/>
      <c r="I812" s="132"/>
      <c r="J812" s="132"/>
      <c r="K812" s="132"/>
      <c r="L812" s="132"/>
      <c r="M812" s="135"/>
    </row>
    <row r="813" spans="3:13" ht="12.75" customHeight="1">
      <c r="C813" s="132"/>
      <c r="D813" s="132"/>
      <c r="E813" s="132"/>
      <c r="F813" s="132"/>
      <c r="G813" s="132"/>
      <c r="H813" s="132"/>
      <c r="I813" s="132"/>
      <c r="J813" s="132"/>
      <c r="K813" s="132"/>
      <c r="L813" s="132"/>
      <c r="M813" s="135"/>
    </row>
    <row r="814" spans="3:13" ht="12.75" customHeight="1">
      <c r="C814" s="132"/>
      <c r="D814" s="132"/>
      <c r="E814" s="132"/>
      <c r="F814" s="132"/>
      <c r="G814" s="132"/>
      <c r="H814" s="132"/>
      <c r="I814" s="132"/>
      <c r="J814" s="132"/>
      <c r="K814" s="132"/>
      <c r="L814" s="132"/>
      <c r="M814" s="135"/>
    </row>
    <row r="815" spans="3:13" ht="12.75" customHeight="1">
      <c r="C815" s="132"/>
      <c r="D815" s="132"/>
      <c r="E815" s="132"/>
      <c r="F815" s="132"/>
      <c r="G815" s="132"/>
      <c r="H815" s="132"/>
      <c r="I815" s="132"/>
      <c r="J815" s="132"/>
      <c r="K815" s="132"/>
      <c r="L815" s="132"/>
      <c r="M815" s="135"/>
    </row>
    <row r="816" spans="3:13" ht="12.75" customHeight="1">
      <c r="C816" s="132"/>
      <c r="D816" s="132"/>
      <c r="E816" s="132"/>
      <c r="F816" s="132"/>
      <c r="G816" s="132"/>
      <c r="H816" s="132"/>
      <c r="I816" s="132"/>
      <c r="J816" s="132"/>
      <c r="K816" s="132"/>
      <c r="L816" s="132"/>
      <c r="M816" s="135"/>
    </row>
    <row r="817" spans="3:13" ht="12.75" customHeight="1">
      <c r="C817" s="132"/>
      <c r="D817" s="132"/>
      <c r="E817" s="132"/>
      <c r="F817" s="132"/>
      <c r="G817" s="132"/>
      <c r="H817" s="132"/>
      <c r="I817" s="132"/>
      <c r="J817" s="132"/>
      <c r="K817" s="132"/>
      <c r="L817" s="132"/>
      <c r="M817" s="135"/>
    </row>
    <row r="818" spans="3:13" ht="12.75" customHeight="1">
      <c r="C818" s="132"/>
      <c r="D818" s="132"/>
      <c r="E818" s="132"/>
      <c r="F818" s="132"/>
      <c r="G818" s="132"/>
      <c r="H818" s="132"/>
      <c r="I818" s="132"/>
      <c r="J818" s="132"/>
      <c r="K818" s="132"/>
      <c r="L818" s="132"/>
      <c r="M818" s="135"/>
    </row>
    <row r="819" spans="3:13" ht="12.75" customHeight="1">
      <c r="C819" s="132"/>
      <c r="D819" s="132"/>
      <c r="E819" s="132"/>
      <c r="F819" s="132"/>
      <c r="G819" s="132"/>
      <c r="H819" s="132"/>
      <c r="I819" s="132"/>
      <c r="J819" s="132"/>
      <c r="K819" s="132"/>
      <c r="L819" s="132"/>
      <c r="M819" s="135"/>
    </row>
    <row r="820" spans="3:13" ht="12.75" customHeight="1">
      <c r="C820" s="132"/>
      <c r="D820" s="132"/>
      <c r="E820" s="132"/>
      <c r="F820" s="132"/>
      <c r="G820" s="132"/>
      <c r="H820" s="132"/>
      <c r="I820" s="132"/>
      <c r="J820" s="132"/>
      <c r="K820" s="132"/>
      <c r="L820" s="132"/>
      <c r="M820" s="135"/>
    </row>
    <row r="821" spans="3:13" ht="12.75" customHeight="1">
      <c r="C821" s="132"/>
      <c r="D821" s="132"/>
      <c r="E821" s="132"/>
      <c r="F821" s="132"/>
      <c r="G821" s="132"/>
      <c r="H821" s="132"/>
      <c r="I821" s="132"/>
      <c r="J821" s="132"/>
      <c r="K821" s="132"/>
      <c r="L821" s="132"/>
      <c r="M821" s="135"/>
    </row>
    <row r="822" spans="3:13" ht="12.75" customHeight="1">
      <c r="C822" s="132"/>
      <c r="D822" s="132"/>
      <c r="E822" s="132"/>
      <c r="F822" s="132"/>
      <c r="G822" s="132"/>
      <c r="H822" s="132"/>
      <c r="I822" s="132"/>
      <c r="J822" s="132"/>
      <c r="K822" s="132"/>
      <c r="L822" s="132"/>
      <c r="M822" s="135"/>
    </row>
    <row r="823" spans="3:13" ht="12.75" customHeight="1">
      <c r="C823" s="132"/>
      <c r="D823" s="132"/>
      <c r="E823" s="132"/>
      <c r="F823" s="132"/>
      <c r="G823" s="132"/>
      <c r="H823" s="132"/>
      <c r="I823" s="132"/>
      <c r="J823" s="132"/>
      <c r="K823" s="132"/>
      <c r="L823" s="132"/>
      <c r="M823" s="135"/>
    </row>
    <row r="824" spans="3:13" ht="12.75" customHeight="1">
      <c r="C824" s="132"/>
      <c r="D824" s="132"/>
      <c r="E824" s="132"/>
      <c r="F824" s="132"/>
      <c r="G824" s="132"/>
      <c r="H824" s="132"/>
      <c r="I824" s="132"/>
      <c r="J824" s="132"/>
      <c r="K824" s="132"/>
      <c r="L824" s="132"/>
      <c r="M824" s="135"/>
    </row>
    <row r="825" spans="3:13" ht="12.75" customHeight="1">
      <c r="C825" s="132"/>
      <c r="D825" s="132"/>
      <c r="E825" s="132"/>
      <c r="F825" s="132"/>
      <c r="G825" s="132"/>
      <c r="H825" s="132"/>
      <c r="I825" s="132"/>
      <c r="J825" s="132"/>
      <c r="K825" s="132"/>
      <c r="L825" s="132"/>
      <c r="M825" s="135"/>
    </row>
    <row r="826" spans="3:13" ht="12.75" customHeight="1">
      <c r="C826" s="132"/>
      <c r="D826" s="132"/>
      <c r="E826" s="132"/>
      <c r="F826" s="132"/>
      <c r="G826" s="132"/>
      <c r="H826" s="132"/>
      <c r="I826" s="132"/>
      <c r="J826" s="132"/>
      <c r="K826" s="132"/>
      <c r="L826" s="132"/>
      <c r="M826" s="135"/>
    </row>
    <row r="827" spans="3:13" ht="12.75" customHeight="1">
      <c r="C827" s="132"/>
      <c r="D827" s="132"/>
      <c r="E827" s="132"/>
      <c r="F827" s="132"/>
      <c r="G827" s="132"/>
      <c r="H827" s="132"/>
      <c r="I827" s="132"/>
      <c r="J827" s="132"/>
      <c r="K827" s="132"/>
      <c r="L827" s="132"/>
      <c r="M827" s="135"/>
    </row>
    <row r="828" spans="3:13" ht="12.75" customHeight="1">
      <c r="C828" s="132"/>
      <c r="D828" s="132"/>
      <c r="E828" s="132"/>
      <c r="F828" s="132"/>
      <c r="G828" s="132"/>
      <c r="H828" s="132"/>
      <c r="I828" s="132"/>
      <c r="J828" s="132"/>
      <c r="K828" s="132"/>
      <c r="L828" s="132"/>
      <c r="M828" s="135"/>
    </row>
    <row r="829" spans="3:13" ht="12.75" customHeight="1">
      <c r="C829" s="132"/>
      <c r="D829" s="132"/>
      <c r="E829" s="132"/>
      <c r="F829" s="132"/>
      <c r="G829" s="132"/>
      <c r="H829" s="132"/>
      <c r="I829" s="132"/>
      <c r="J829" s="132"/>
      <c r="K829" s="132"/>
      <c r="L829" s="132"/>
      <c r="M829" s="135"/>
    </row>
    <row r="830" spans="3:13" ht="12.75" customHeight="1">
      <c r="C830" s="132"/>
      <c r="D830" s="132"/>
      <c r="E830" s="132"/>
      <c r="F830" s="132"/>
      <c r="G830" s="132"/>
      <c r="H830" s="132"/>
      <c r="I830" s="132"/>
      <c r="J830" s="132"/>
      <c r="K830" s="132"/>
      <c r="L830" s="132"/>
      <c r="M830" s="135"/>
    </row>
    <row r="831" spans="3:13" ht="12.75" customHeight="1">
      <c r="C831" s="132"/>
      <c r="D831" s="132"/>
      <c r="E831" s="132"/>
      <c r="F831" s="132"/>
      <c r="G831" s="132"/>
      <c r="H831" s="132"/>
      <c r="I831" s="132"/>
      <c r="J831" s="132"/>
      <c r="K831" s="132"/>
      <c r="L831" s="132"/>
      <c r="M831" s="135"/>
    </row>
    <row r="832" spans="3:13" ht="12.75" customHeight="1">
      <c r="C832" s="132"/>
      <c r="D832" s="132"/>
      <c r="E832" s="132"/>
      <c r="F832" s="132"/>
      <c r="G832" s="132"/>
      <c r="H832" s="132"/>
      <c r="I832" s="132"/>
      <c r="J832" s="132"/>
      <c r="K832" s="132"/>
      <c r="L832" s="132"/>
      <c r="M832" s="135"/>
    </row>
    <row r="833" spans="3:13" ht="12.75" customHeight="1">
      <c r="C833" s="132"/>
      <c r="D833" s="132"/>
      <c r="E833" s="132"/>
      <c r="F833" s="132"/>
      <c r="G833" s="132"/>
      <c r="H833" s="132"/>
      <c r="I833" s="132"/>
      <c r="J833" s="132"/>
      <c r="K833" s="132"/>
      <c r="L833" s="132"/>
      <c r="M833" s="135"/>
    </row>
    <row r="834" spans="3:13" ht="12.75" customHeight="1">
      <c r="C834" s="132"/>
      <c r="D834" s="132"/>
      <c r="E834" s="132"/>
      <c r="F834" s="132"/>
      <c r="G834" s="132"/>
      <c r="H834" s="132"/>
      <c r="I834" s="132"/>
      <c r="J834" s="132"/>
      <c r="K834" s="132"/>
      <c r="L834" s="132"/>
      <c r="M834" s="135"/>
    </row>
    <row r="835" spans="3:13" ht="12.75" customHeight="1">
      <c r="C835" s="132"/>
      <c r="D835" s="132"/>
      <c r="E835" s="132"/>
      <c r="F835" s="132"/>
      <c r="G835" s="132"/>
      <c r="H835" s="132"/>
      <c r="I835" s="132"/>
      <c r="J835" s="132"/>
      <c r="K835" s="132"/>
      <c r="L835" s="132"/>
      <c r="M835" s="135"/>
    </row>
    <row r="836" spans="3:13" ht="12.75" customHeight="1">
      <c r="C836" s="132"/>
      <c r="D836" s="132"/>
      <c r="E836" s="132"/>
      <c r="F836" s="132"/>
      <c r="G836" s="132"/>
      <c r="H836" s="132"/>
      <c r="I836" s="132"/>
      <c r="J836" s="132"/>
      <c r="K836" s="132"/>
      <c r="L836" s="132"/>
      <c r="M836" s="135"/>
    </row>
    <row r="837" spans="3:13" ht="12.75" customHeight="1">
      <c r="C837" s="132"/>
      <c r="D837" s="132"/>
      <c r="E837" s="132"/>
      <c r="F837" s="132"/>
      <c r="G837" s="132"/>
      <c r="H837" s="132"/>
      <c r="I837" s="132"/>
      <c r="J837" s="132"/>
      <c r="K837" s="132"/>
      <c r="L837" s="132"/>
      <c r="M837" s="135"/>
    </row>
    <row r="838" spans="3:13" ht="12.75" customHeight="1">
      <c r="C838" s="132"/>
      <c r="D838" s="132"/>
      <c r="E838" s="132"/>
      <c r="F838" s="132"/>
      <c r="G838" s="132"/>
      <c r="H838" s="132"/>
      <c r="I838" s="132"/>
      <c r="J838" s="132"/>
      <c r="K838" s="132"/>
      <c r="L838" s="132"/>
      <c r="M838" s="135"/>
    </row>
    <row r="839" spans="3:13" ht="12.75" customHeight="1">
      <c r="C839" s="132"/>
      <c r="D839" s="132"/>
      <c r="E839" s="132"/>
      <c r="F839" s="132"/>
      <c r="G839" s="132"/>
      <c r="H839" s="132"/>
      <c r="I839" s="132"/>
      <c r="J839" s="132"/>
      <c r="K839" s="132"/>
      <c r="L839" s="132"/>
      <c r="M839" s="135"/>
    </row>
    <row r="840" spans="3:13" ht="12.75" customHeight="1">
      <c r="C840" s="132"/>
      <c r="D840" s="132"/>
      <c r="E840" s="132"/>
      <c r="F840" s="132"/>
      <c r="G840" s="132"/>
      <c r="H840" s="132"/>
      <c r="I840" s="132"/>
      <c r="J840" s="132"/>
      <c r="K840" s="132"/>
      <c r="L840" s="132"/>
      <c r="M840" s="135"/>
    </row>
    <row r="841" spans="3:13" ht="12.75" customHeight="1">
      <c r="C841" s="132"/>
      <c r="D841" s="132"/>
      <c r="E841" s="132"/>
      <c r="F841" s="132"/>
      <c r="G841" s="132"/>
      <c r="H841" s="132"/>
      <c r="I841" s="132"/>
      <c r="J841" s="132"/>
      <c r="K841" s="132"/>
      <c r="L841" s="132"/>
      <c r="M841" s="135"/>
    </row>
    <row r="842" spans="3:13" ht="12.75" customHeight="1">
      <c r="C842" s="132"/>
      <c r="D842" s="132"/>
      <c r="E842" s="132"/>
      <c r="F842" s="132"/>
      <c r="G842" s="132"/>
      <c r="H842" s="132"/>
      <c r="I842" s="132"/>
      <c r="J842" s="132"/>
      <c r="K842" s="132"/>
      <c r="L842" s="132"/>
      <c r="M842" s="135"/>
    </row>
    <row r="843" spans="3:13" ht="12.75" customHeight="1">
      <c r="C843" s="132"/>
      <c r="D843" s="132"/>
      <c r="E843" s="132"/>
      <c r="F843" s="132"/>
      <c r="G843" s="132"/>
      <c r="H843" s="132"/>
      <c r="I843" s="132"/>
      <c r="J843" s="132"/>
      <c r="K843" s="132"/>
      <c r="L843" s="132"/>
      <c r="M843" s="135"/>
    </row>
    <row r="844" spans="3:13" ht="12.75" customHeight="1">
      <c r="C844" s="132"/>
      <c r="D844" s="132"/>
      <c r="E844" s="132"/>
      <c r="F844" s="132"/>
      <c r="G844" s="132"/>
      <c r="H844" s="132"/>
      <c r="I844" s="132"/>
      <c r="J844" s="132"/>
      <c r="K844" s="132"/>
      <c r="L844" s="132"/>
      <c r="M844" s="135"/>
    </row>
    <row r="845" spans="3:13" ht="12.75" customHeight="1">
      <c r="C845" s="132"/>
      <c r="D845" s="132"/>
      <c r="E845" s="132"/>
      <c r="F845" s="132"/>
      <c r="G845" s="132"/>
      <c r="H845" s="132"/>
      <c r="I845" s="132"/>
      <c r="J845" s="132"/>
      <c r="K845" s="132"/>
      <c r="L845" s="132"/>
      <c r="M845" s="135"/>
    </row>
    <row r="846" spans="3:13" ht="12.75" customHeight="1">
      <c r="C846" s="132"/>
      <c r="D846" s="132"/>
      <c r="E846" s="132"/>
      <c r="F846" s="132"/>
      <c r="G846" s="132"/>
      <c r="H846" s="132"/>
      <c r="I846" s="132"/>
      <c r="J846" s="132"/>
      <c r="K846" s="132"/>
      <c r="L846" s="132"/>
      <c r="M846" s="135"/>
    </row>
    <row r="847" spans="3:13" ht="12.75" customHeight="1">
      <c r="C847" s="132"/>
      <c r="D847" s="132"/>
      <c r="E847" s="132"/>
      <c r="F847" s="132"/>
      <c r="G847" s="132"/>
      <c r="H847" s="132"/>
      <c r="I847" s="132"/>
      <c r="J847" s="132"/>
      <c r="K847" s="132"/>
      <c r="L847" s="132"/>
      <c r="M847" s="135"/>
    </row>
    <row r="848" spans="3:13" ht="12.75" customHeight="1">
      <c r="C848" s="132"/>
      <c r="D848" s="132"/>
      <c r="E848" s="132"/>
      <c r="F848" s="132"/>
      <c r="G848" s="132"/>
      <c r="H848" s="132"/>
      <c r="I848" s="132"/>
      <c r="J848" s="132"/>
      <c r="K848" s="132"/>
      <c r="L848" s="132"/>
      <c r="M848" s="135"/>
    </row>
    <row r="849" spans="3:13" ht="12.75" customHeight="1">
      <c r="C849" s="132"/>
      <c r="D849" s="132"/>
      <c r="E849" s="132"/>
      <c r="F849" s="132"/>
      <c r="G849" s="132"/>
      <c r="H849" s="132"/>
      <c r="I849" s="132"/>
      <c r="J849" s="132"/>
      <c r="K849" s="132"/>
      <c r="L849" s="132"/>
      <c r="M849" s="135"/>
    </row>
    <row r="850" spans="3:13" ht="12.75" customHeight="1">
      <c r="C850" s="132"/>
      <c r="D850" s="132"/>
      <c r="E850" s="132"/>
      <c r="F850" s="132"/>
      <c r="G850" s="132"/>
      <c r="H850" s="132"/>
      <c r="I850" s="132"/>
      <c r="J850" s="132"/>
      <c r="K850" s="132"/>
      <c r="L850" s="132"/>
      <c r="M850" s="135"/>
    </row>
    <row r="851" spans="3:13" ht="12.75" customHeight="1">
      <c r="C851" s="132"/>
      <c r="D851" s="132"/>
      <c r="E851" s="132"/>
      <c r="F851" s="132"/>
      <c r="G851" s="132"/>
      <c r="H851" s="132"/>
      <c r="I851" s="132"/>
      <c r="J851" s="132"/>
      <c r="K851" s="132"/>
      <c r="L851" s="132"/>
      <c r="M851" s="135"/>
    </row>
    <row r="852" spans="3:13" ht="12.75" customHeight="1">
      <c r="C852" s="132"/>
      <c r="D852" s="132"/>
      <c r="E852" s="132"/>
      <c r="F852" s="132"/>
      <c r="G852" s="132"/>
      <c r="H852" s="132"/>
      <c r="I852" s="132"/>
      <c r="J852" s="132"/>
      <c r="K852" s="132"/>
      <c r="L852" s="132"/>
      <c r="M852" s="135"/>
    </row>
    <row r="853" spans="3:13" ht="12.75" customHeight="1">
      <c r="C853" s="132"/>
      <c r="D853" s="132"/>
      <c r="E853" s="132"/>
      <c r="F853" s="132"/>
      <c r="G853" s="132"/>
      <c r="H853" s="132"/>
      <c r="I853" s="132"/>
      <c r="J853" s="132"/>
      <c r="K853" s="132"/>
      <c r="L853" s="132"/>
      <c r="M853" s="135"/>
    </row>
    <row r="854" spans="3:13" ht="12.75" customHeight="1">
      <c r="C854" s="132"/>
      <c r="D854" s="132"/>
      <c r="E854" s="132"/>
      <c r="F854" s="132"/>
      <c r="G854" s="132"/>
      <c r="H854" s="132"/>
      <c r="I854" s="132"/>
      <c r="J854" s="132"/>
      <c r="K854" s="132"/>
      <c r="L854" s="132"/>
      <c r="M854" s="135"/>
    </row>
    <row r="855" spans="3:13" ht="12.75" customHeight="1">
      <c r="C855" s="132"/>
      <c r="D855" s="132"/>
      <c r="E855" s="132"/>
      <c r="F855" s="132"/>
      <c r="G855" s="132"/>
      <c r="H855" s="132"/>
      <c r="I855" s="132"/>
      <c r="J855" s="132"/>
      <c r="K855" s="132"/>
      <c r="L855" s="132"/>
      <c r="M855" s="135"/>
    </row>
    <row r="856" spans="3:13" ht="12.75" customHeight="1">
      <c r="C856" s="132"/>
      <c r="D856" s="132"/>
      <c r="E856" s="132"/>
      <c r="F856" s="132"/>
      <c r="G856" s="132"/>
      <c r="H856" s="132"/>
      <c r="I856" s="132"/>
      <c r="J856" s="132"/>
      <c r="K856" s="132"/>
      <c r="L856" s="132"/>
      <c r="M856" s="135"/>
    </row>
    <row r="857" spans="3:13" ht="12.75" customHeight="1">
      <c r="C857" s="132"/>
      <c r="D857" s="132"/>
      <c r="E857" s="132"/>
      <c r="F857" s="132"/>
      <c r="G857" s="132"/>
      <c r="H857" s="132"/>
      <c r="I857" s="132"/>
      <c r="J857" s="132"/>
      <c r="K857" s="132"/>
      <c r="L857" s="132"/>
      <c r="M857" s="135"/>
    </row>
    <row r="858" spans="3:13" ht="12.75" customHeight="1">
      <c r="C858" s="132"/>
      <c r="D858" s="132"/>
      <c r="E858" s="132"/>
      <c r="F858" s="132"/>
      <c r="G858" s="132"/>
      <c r="H858" s="132"/>
      <c r="I858" s="132"/>
      <c r="J858" s="132"/>
      <c r="K858" s="132"/>
      <c r="L858" s="132"/>
      <c r="M858" s="135"/>
    </row>
    <row r="859" spans="3:13" ht="12.75" customHeight="1">
      <c r="C859" s="132"/>
      <c r="D859" s="132"/>
      <c r="E859" s="132"/>
      <c r="F859" s="132"/>
      <c r="G859" s="132"/>
      <c r="H859" s="132"/>
      <c r="I859" s="132"/>
      <c r="J859" s="132"/>
      <c r="K859" s="132"/>
      <c r="L859" s="132"/>
      <c r="M859" s="135"/>
    </row>
    <row r="860" spans="3:13" ht="12.75" customHeight="1">
      <c r="C860" s="132"/>
      <c r="D860" s="132"/>
      <c r="E860" s="132"/>
      <c r="F860" s="132"/>
      <c r="G860" s="132"/>
      <c r="H860" s="132"/>
      <c r="I860" s="132"/>
      <c r="J860" s="132"/>
      <c r="K860" s="132"/>
      <c r="L860" s="132"/>
      <c r="M860" s="135"/>
    </row>
    <row r="861" spans="3:13" ht="12.75" customHeight="1">
      <c r="C861" s="132"/>
      <c r="D861" s="132"/>
      <c r="E861" s="132"/>
      <c r="F861" s="132"/>
      <c r="G861" s="132"/>
      <c r="H861" s="132"/>
      <c r="I861" s="132"/>
      <c r="J861" s="132"/>
      <c r="K861" s="132"/>
      <c r="L861" s="132"/>
      <c r="M861" s="135"/>
    </row>
    <row r="862" spans="3:13" ht="12.75" customHeight="1">
      <c r="C862" s="132"/>
      <c r="D862" s="132"/>
      <c r="E862" s="132"/>
      <c r="F862" s="132"/>
      <c r="G862" s="132"/>
      <c r="H862" s="132"/>
      <c r="I862" s="132"/>
      <c r="J862" s="132"/>
      <c r="K862" s="132"/>
      <c r="L862" s="132"/>
      <c r="M862" s="135"/>
    </row>
    <row r="863" spans="3:13" ht="12.75" customHeight="1">
      <c r="C863" s="132"/>
      <c r="D863" s="132"/>
      <c r="E863" s="132"/>
      <c r="F863" s="132"/>
      <c r="G863" s="132"/>
      <c r="H863" s="132"/>
      <c r="I863" s="132"/>
      <c r="J863" s="132"/>
      <c r="K863" s="132"/>
      <c r="L863" s="132"/>
      <c r="M863" s="135"/>
    </row>
    <row r="864" spans="3:13" ht="12.75" customHeight="1">
      <c r="C864" s="132"/>
      <c r="D864" s="132"/>
      <c r="E864" s="132"/>
      <c r="F864" s="132"/>
      <c r="G864" s="132"/>
      <c r="H864" s="132"/>
      <c r="I864" s="132"/>
      <c r="J864" s="132"/>
      <c r="K864" s="132"/>
      <c r="L864" s="132"/>
      <c r="M864" s="135"/>
    </row>
    <row r="865" spans="3:13" ht="12.75" customHeight="1">
      <c r="C865" s="132"/>
      <c r="D865" s="132"/>
      <c r="E865" s="132"/>
      <c r="F865" s="132"/>
      <c r="G865" s="132"/>
      <c r="H865" s="132"/>
      <c r="I865" s="132"/>
      <c r="J865" s="132"/>
      <c r="K865" s="132"/>
      <c r="L865" s="132"/>
      <c r="M865" s="135"/>
    </row>
    <row r="866" spans="3:13" ht="12.75" customHeight="1">
      <c r="C866" s="132"/>
      <c r="D866" s="132"/>
      <c r="E866" s="132"/>
      <c r="F866" s="132"/>
      <c r="G866" s="132"/>
      <c r="H866" s="132"/>
      <c r="I866" s="132"/>
      <c r="J866" s="132"/>
      <c r="K866" s="132"/>
      <c r="L866" s="132"/>
      <c r="M866" s="135"/>
    </row>
    <row r="867" spans="3:13" ht="12.75" customHeight="1">
      <c r="C867" s="132"/>
      <c r="D867" s="132"/>
      <c r="E867" s="132"/>
      <c r="F867" s="132"/>
      <c r="G867" s="132"/>
      <c r="H867" s="132"/>
      <c r="I867" s="132"/>
      <c r="J867" s="132"/>
      <c r="K867" s="132"/>
      <c r="L867" s="132"/>
      <c r="M867" s="135"/>
    </row>
    <row r="868" spans="3:13" ht="12.75" customHeight="1">
      <c r="C868" s="132"/>
      <c r="D868" s="132"/>
      <c r="E868" s="132"/>
      <c r="F868" s="132"/>
      <c r="G868" s="132"/>
      <c r="H868" s="132"/>
      <c r="I868" s="132"/>
      <c r="J868" s="132"/>
      <c r="K868" s="132"/>
      <c r="L868" s="132"/>
      <c r="M868" s="135"/>
    </row>
    <row r="869" spans="3:13" ht="12.75" customHeight="1">
      <c r="C869" s="132"/>
      <c r="D869" s="132"/>
      <c r="E869" s="132"/>
      <c r="F869" s="132"/>
      <c r="G869" s="132"/>
      <c r="H869" s="132"/>
      <c r="I869" s="132"/>
      <c r="J869" s="132"/>
      <c r="K869" s="132"/>
      <c r="L869" s="132"/>
      <c r="M869" s="135"/>
    </row>
    <row r="870" spans="3:13" ht="12.75" customHeight="1">
      <c r="C870" s="132"/>
      <c r="D870" s="132"/>
      <c r="E870" s="132"/>
      <c r="F870" s="132"/>
      <c r="G870" s="132"/>
      <c r="H870" s="132"/>
      <c r="I870" s="132"/>
      <c r="J870" s="132"/>
      <c r="K870" s="132"/>
      <c r="L870" s="132"/>
      <c r="M870" s="135"/>
    </row>
    <row r="871" spans="3:13" ht="12.75" customHeight="1">
      <c r="C871" s="132"/>
      <c r="D871" s="132"/>
      <c r="E871" s="132"/>
      <c r="F871" s="132"/>
      <c r="G871" s="132"/>
      <c r="H871" s="132"/>
      <c r="I871" s="132"/>
      <c r="J871" s="132"/>
      <c r="K871" s="132"/>
      <c r="L871" s="132"/>
      <c r="M871" s="135"/>
    </row>
    <row r="872" spans="3:13" ht="12.75" customHeight="1">
      <c r="C872" s="132"/>
      <c r="D872" s="132"/>
      <c r="E872" s="132"/>
      <c r="F872" s="132"/>
      <c r="G872" s="132"/>
      <c r="H872" s="132"/>
      <c r="I872" s="132"/>
      <c r="J872" s="132"/>
      <c r="K872" s="132"/>
      <c r="L872" s="132"/>
      <c r="M872" s="135"/>
    </row>
    <row r="873" spans="3:13" ht="12.75" customHeight="1">
      <c r="C873" s="132"/>
      <c r="D873" s="132"/>
      <c r="E873" s="132"/>
      <c r="F873" s="132"/>
      <c r="G873" s="132"/>
      <c r="H873" s="132"/>
      <c r="I873" s="132"/>
      <c r="J873" s="132"/>
      <c r="K873" s="132"/>
      <c r="L873" s="132"/>
      <c r="M873" s="135"/>
    </row>
    <row r="874" spans="3:13" ht="12.75" customHeight="1">
      <c r="C874" s="132"/>
      <c r="D874" s="132"/>
      <c r="E874" s="132"/>
      <c r="F874" s="132"/>
      <c r="G874" s="132"/>
      <c r="H874" s="132"/>
      <c r="I874" s="132"/>
      <c r="J874" s="132"/>
      <c r="K874" s="132"/>
      <c r="L874" s="132"/>
      <c r="M874" s="135"/>
    </row>
    <row r="875" spans="3:13" ht="12.75" customHeight="1">
      <c r="C875" s="132"/>
      <c r="D875" s="132"/>
      <c r="E875" s="132"/>
      <c r="F875" s="132"/>
      <c r="G875" s="132"/>
      <c r="H875" s="132"/>
      <c r="I875" s="132"/>
      <c r="J875" s="132"/>
      <c r="K875" s="132"/>
      <c r="L875" s="132"/>
      <c r="M875" s="135"/>
    </row>
    <row r="876" spans="3:13" ht="12.75" customHeight="1">
      <c r="C876" s="132"/>
      <c r="D876" s="132"/>
      <c r="E876" s="132"/>
      <c r="F876" s="132"/>
      <c r="G876" s="132"/>
      <c r="H876" s="132"/>
      <c r="I876" s="132"/>
      <c r="J876" s="132"/>
      <c r="K876" s="132"/>
      <c r="L876" s="132"/>
      <c r="M876" s="135"/>
    </row>
    <row r="877" spans="3:13" ht="12.75" customHeight="1">
      <c r="C877" s="132"/>
      <c r="D877" s="132"/>
      <c r="E877" s="132"/>
      <c r="F877" s="132"/>
      <c r="G877" s="132"/>
      <c r="H877" s="132"/>
      <c r="I877" s="132"/>
      <c r="J877" s="132"/>
      <c r="K877" s="132"/>
      <c r="L877" s="132"/>
      <c r="M877" s="135"/>
    </row>
    <row r="878" spans="3:13" ht="12.75" customHeight="1">
      <c r="C878" s="132"/>
      <c r="D878" s="132"/>
      <c r="E878" s="132"/>
      <c r="F878" s="132"/>
      <c r="G878" s="132"/>
      <c r="H878" s="132"/>
      <c r="I878" s="132"/>
      <c r="J878" s="132"/>
      <c r="K878" s="132"/>
      <c r="L878" s="132"/>
      <c r="M878" s="135"/>
    </row>
    <row r="879" spans="3:13" ht="12.75" customHeight="1">
      <c r="C879" s="132"/>
      <c r="D879" s="132"/>
      <c r="E879" s="132"/>
      <c r="F879" s="132"/>
      <c r="G879" s="132"/>
      <c r="H879" s="132"/>
      <c r="I879" s="132"/>
      <c r="J879" s="132"/>
      <c r="K879" s="132"/>
      <c r="L879" s="132"/>
      <c r="M879" s="135"/>
    </row>
    <row r="880" spans="3:13" ht="12.75" customHeight="1">
      <c r="C880" s="132"/>
      <c r="D880" s="132"/>
      <c r="E880" s="132"/>
      <c r="F880" s="132"/>
      <c r="G880" s="132"/>
      <c r="H880" s="132"/>
      <c r="I880" s="132"/>
      <c r="J880" s="132"/>
      <c r="K880" s="132"/>
      <c r="L880" s="132"/>
      <c r="M880" s="135"/>
    </row>
    <row r="881" spans="3:13" ht="12.75" customHeight="1">
      <c r="C881" s="132"/>
      <c r="D881" s="132"/>
      <c r="E881" s="132"/>
      <c r="F881" s="132"/>
      <c r="G881" s="132"/>
      <c r="H881" s="132"/>
      <c r="I881" s="132"/>
      <c r="J881" s="132"/>
      <c r="K881" s="132"/>
      <c r="L881" s="132"/>
      <c r="M881" s="135"/>
    </row>
    <row r="882" spans="3:13" ht="12.75" customHeight="1">
      <c r="C882" s="132"/>
      <c r="D882" s="132"/>
      <c r="E882" s="132"/>
      <c r="F882" s="132"/>
      <c r="G882" s="132"/>
      <c r="H882" s="132"/>
      <c r="I882" s="132"/>
      <c r="J882" s="132"/>
      <c r="K882" s="132"/>
      <c r="L882" s="132"/>
      <c r="M882" s="135"/>
    </row>
    <row r="883" spans="3:13" ht="12.75" customHeight="1">
      <c r="C883" s="132"/>
      <c r="D883" s="132"/>
      <c r="E883" s="132"/>
      <c r="F883" s="132"/>
      <c r="G883" s="132"/>
      <c r="H883" s="132"/>
      <c r="I883" s="132"/>
      <c r="J883" s="132"/>
      <c r="K883" s="132"/>
      <c r="L883" s="132"/>
      <c r="M883" s="135"/>
    </row>
    <row r="884" spans="3:13" ht="12.75" customHeight="1">
      <c r="C884" s="132"/>
      <c r="D884" s="132"/>
      <c r="E884" s="132"/>
      <c r="F884" s="132"/>
      <c r="G884" s="132"/>
      <c r="H884" s="132"/>
      <c r="I884" s="132"/>
      <c r="J884" s="132"/>
      <c r="K884" s="132"/>
      <c r="L884" s="132"/>
      <c r="M884" s="135"/>
    </row>
    <row r="885" spans="3:13" ht="12.75" customHeight="1">
      <c r="C885" s="132"/>
      <c r="D885" s="132"/>
      <c r="E885" s="132"/>
      <c r="F885" s="132"/>
      <c r="G885" s="132"/>
      <c r="H885" s="132"/>
      <c r="I885" s="132"/>
      <c r="J885" s="132"/>
      <c r="K885" s="132"/>
      <c r="L885" s="132"/>
      <c r="M885" s="135"/>
    </row>
    <row r="886" spans="3:13" ht="12.75" customHeight="1">
      <c r="C886" s="132"/>
      <c r="D886" s="132"/>
      <c r="E886" s="132"/>
      <c r="F886" s="132"/>
      <c r="G886" s="132"/>
      <c r="H886" s="132"/>
      <c r="I886" s="132"/>
      <c r="J886" s="132"/>
      <c r="K886" s="132"/>
      <c r="L886" s="132"/>
      <c r="M886" s="135"/>
    </row>
    <row r="887" spans="3:13" ht="12.75" customHeight="1">
      <c r="C887" s="132"/>
      <c r="D887" s="132"/>
      <c r="E887" s="132"/>
      <c r="F887" s="132"/>
      <c r="G887" s="132"/>
      <c r="H887" s="132"/>
      <c r="I887" s="132"/>
      <c r="J887" s="132"/>
      <c r="K887" s="132"/>
      <c r="L887" s="132"/>
      <c r="M887" s="135"/>
    </row>
    <row r="888" spans="3:13" ht="12.75" customHeight="1">
      <c r="C888" s="132"/>
      <c r="D888" s="132"/>
      <c r="E888" s="132"/>
      <c r="F888" s="132"/>
      <c r="G888" s="132"/>
      <c r="H888" s="132"/>
      <c r="I888" s="132"/>
      <c r="J888" s="132"/>
      <c r="K888" s="132"/>
      <c r="L888" s="132"/>
      <c r="M888" s="135"/>
    </row>
    <row r="889" spans="3:13" ht="12.75" customHeight="1">
      <c r="C889" s="132"/>
      <c r="D889" s="132"/>
      <c r="E889" s="132"/>
      <c r="F889" s="132"/>
      <c r="G889" s="132"/>
      <c r="H889" s="132"/>
      <c r="I889" s="132"/>
      <c r="J889" s="132"/>
      <c r="K889" s="132"/>
      <c r="L889" s="132"/>
      <c r="M889" s="135"/>
    </row>
    <row r="890" spans="3:13" ht="12.75" customHeight="1">
      <c r="C890" s="132"/>
      <c r="D890" s="132"/>
      <c r="E890" s="132"/>
      <c r="F890" s="132"/>
      <c r="G890" s="132"/>
      <c r="H890" s="132"/>
      <c r="I890" s="132"/>
      <c r="J890" s="132"/>
      <c r="K890" s="132"/>
      <c r="L890" s="132"/>
      <c r="M890" s="135"/>
    </row>
    <row r="891" spans="3:13" ht="12.75" customHeight="1">
      <c r="C891" s="132"/>
      <c r="D891" s="132"/>
      <c r="E891" s="132"/>
      <c r="F891" s="132"/>
      <c r="G891" s="132"/>
      <c r="H891" s="132"/>
      <c r="I891" s="132"/>
      <c r="J891" s="132"/>
      <c r="K891" s="132"/>
      <c r="L891" s="132"/>
      <c r="M891" s="135"/>
    </row>
    <row r="892" spans="3:13" ht="12.75" customHeight="1">
      <c r="C892" s="132"/>
      <c r="D892" s="132"/>
      <c r="E892" s="132"/>
      <c r="F892" s="132"/>
      <c r="G892" s="132"/>
      <c r="H892" s="132"/>
      <c r="I892" s="132"/>
      <c r="J892" s="132"/>
      <c r="K892" s="132"/>
      <c r="L892" s="132"/>
      <c r="M892" s="135"/>
    </row>
    <row r="893" spans="3:13" ht="12.75" customHeight="1">
      <c r="C893" s="132"/>
      <c r="D893" s="132"/>
      <c r="E893" s="132"/>
      <c r="F893" s="132"/>
      <c r="G893" s="132"/>
      <c r="H893" s="132"/>
      <c r="I893" s="132"/>
      <c r="J893" s="132"/>
      <c r="K893" s="132"/>
      <c r="L893" s="132"/>
      <c r="M893" s="135"/>
    </row>
    <row r="894" spans="3:13" ht="12.75" customHeight="1">
      <c r="C894" s="132"/>
      <c r="D894" s="132"/>
      <c r="E894" s="132"/>
      <c r="F894" s="132"/>
      <c r="G894" s="132"/>
      <c r="H894" s="132"/>
      <c r="I894" s="132"/>
      <c r="J894" s="132"/>
      <c r="K894" s="132"/>
      <c r="L894" s="132"/>
      <c r="M894" s="135"/>
    </row>
    <row r="895" spans="3:13" ht="12.75" customHeight="1">
      <c r="C895" s="132"/>
      <c r="D895" s="132"/>
      <c r="E895" s="132"/>
      <c r="F895" s="132"/>
      <c r="G895" s="132"/>
      <c r="H895" s="132"/>
      <c r="I895" s="132"/>
      <c r="J895" s="132"/>
      <c r="K895" s="132"/>
      <c r="L895" s="132"/>
      <c r="M895" s="135"/>
    </row>
    <row r="896" spans="3:13" ht="12.75" customHeight="1">
      <c r="C896" s="132"/>
      <c r="D896" s="132"/>
      <c r="E896" s="132"/>
      <c r="F896" s="132"/>
      <c r="G896" s="132"/>
      <c r="H896" s="132"/>
      <c r="I896" s="132"/>
      <c r="J896" s="132"/>
      <c r="K896" s="132"/>
      <c r="L896" s="132"/>
      <c r="M896" s="135"/>
    </row>
    <row r="897" spans="3:13" ht="12.75" customHeight="1">
      <c r="C897" s="132"/>
      <c r="D897" s="132"/>
      <c r="E897" s="132"/>
      <c r="F897" s="132"/>
      <c r="G897" s="132"/>
      <c r="H897" s="132"/>
      <c r="I897" s="132"/>
      <c r="J897" s="132"/>
      <c r="K897" s="132"/>
      <c r="L897" s="132"/>
      <c r="M897" s="135"/>
    </row>
    <row r="898" spans="3:13" ht="12.75" customHeight="1">
      <c r="C898" s="132"/>
      <c r="D898" s="132"/>
      <c r="E898" s="132"/>
      <c r="F898" s="132"/>
      <c r="G898" s="132"/>
      <c r="H898" s="132"/>
      <c r="I898" s="132"/>
      <c r="J898" s="132"/>
      <c r="K898" s="132"/>
      <c r="L898" s="132"/>
      <c r="M898" s="135"/>
    </row>
    <row r="899" spans="3:13" ht="12.75" customHeight="1">
      <c r="C899" s="132"/>
      <c r="D899" s="132"/>
      <c r="E899" s="132"/>
      <c r="F899" s="132"/>
      <c r="G899" s="132"/>
      <c r="H899" s="132"/>
      <c r="I899" s="132"/>
      <c r="J899" s="132"/>
      <c r="K899" s="132"/>
      <c r="L899" s="132"/>
      <c r="M899" s="135"/>
    </row>
    <row r="900" spans="3:13" ht="12.75" customHeight="1">
      <c r="C900" s="132"/>
      <c r="D900" s="132"/>
      <c r="E900" s="132"/>
      <c r="F900" s="132"/>
      <c r="G900" s="132"/>
      <c r="H900" s="132"/>
      <c r="I900" s="132"/>
      <c r="J900" s="132"/>
      <c r="K900" s="132"/>
      <c r="L900" s="132"/>
      <c r="M900" s="135"/>
    </row>
    <row r="901" spans="3:13" ht="12.75" customHeight="1">
      <c r="C901" s="132"/>
      <c r="D901" s="132"/>
      <c r="E901" s="132"/>
      <c r="F901" s="132"/>
      <c r="G901" s="132"/>
      <c r="H901" s="132"/>
      <c r="I901" s="132"/>
      <c r="J901" s="132"/>
      <c r="K901" s="132"/>
      <c r="L901" s="132"/>
      <c r="M901" s="135"/>
    </row>
    <row r="902" spans="3:13" ht="12.75" customHeight="1">
      <c r="C902" s="132"/>
      <c r="D902" s="132"/>
      <c r="E902" s="132"/>
      <c r="F902" s="132"/>
      <c r="G902" s="132"/>
      <c r="H902" s="132"/>
      <c r="I902" s="132"/>
      <c r="J902" s="132"/>
      <c r="K902" s="132"/>
      <c r="L902" s="132"/>
      <c r="M902" s="135"/>
    </row>
    <row r="903" spans="3:13" ht="12.75" customHeight="1">
      <c r="C903" s="132"/>
      <c r="D903" s="132"/>
      <c r="E903" s="132"/>
      <c r="F903" s="132"/>
      <c r="G903" s="132"/>
      <c r="H903" s="132"/>
      <c r="I903" s="132"/>
      <c r="J903" s="132"/>
      <c r="K903" s="132"/>
      <c r="L903" s="132"/>
      <c r="M903" s="135"/>
    </row>
    <row r="904" spans="3:13" ht="12.75" customHeight="1">
      <c r="C904" s="132"/>
      <c r="D904" s="132"/>
      <c r="E904" s="132"/>
      <c r="F904" s="132"/>
      <c r="G904" s="132"/>
      <c r="H904" s="132"/>
      <c r="I904" s="132"/>
      <c r="J904" s="132"/>
      <c r="K904" s="132"/>
      <c r="L904" s="132"/>
      <c r="M904" s="135"/>
    </row>
    <row r="905" spans="3:13" ht="12.75" customHeight="1">
      <c r="C905" s="132"/>
      <c r="D905" s="132"/>
      <c r="E905" s="132"/>
      <c r="F905" s="132"/>
      <c r="G905" s="132"/>
      <c r="H905" s="132"/>
      <c r="I905" s="132"/>
      <c r="J905" s="132"/>
      <c r="K905" s="132"/>
      <c r="L905" s="132"/>
      <c r="M905" s="135"/>
    </row>
    <row r="906" spans="3:13" ht="12.75" customHeight="1">
      <c r="C906" s="132"/>
      <c r="D906" s="132"/>
      <c r="E906" s="132"/>
      <c r="F906" s="132"/>
      <c r="G906" s="132"/>
      <c r="H906" s="132"/>
      <c r="I906" s="132"/>
      <c r="J906" s="132"/>
      <c r="K906" s="132"/>
      <c r="L906" s="132"/>
      <c r="M906" s="135"/>
    </row>
    <row r="907" spans="3:13" ht="12.75" customHeight="1">
      <c r="C907" s="132"/>
      <c r="D907" s="132"/>
      <c r="E907" s="132"/>
      <c r="F907" s="132"/>
      <c r="G907" s="132"/>
      <c r="H907" s="132"/>
      <c r="I907" s="132"/>
      <c r="J907" s="132"/>
      <c r="K907" s="132"/>
      <c r="L907" s="132"/>
      <c r="M907" s="135"/>
    </row>
    <row r="908" spans="3:13" ht="12.75" customHeight="1">
      <c r="C908" s="132"/>
      <c r="D908" s="132"/>
      <c r="E908" s="132"/>
      <c r="F908" s="132"/>
      <c r="G908" s="132"/>
      <c r="H908" s="132"/>
      <c r="I908" s="132"/>
      <c r="J908" s="132"/>
      <c r="K908" s="132"/>
      <c r="L908" s="132"/>
      <c r="M908" s="135"/>
    </row>
    <row r="909" spans="3:13" ht="12.75" customHeight="1">
      <c r="C909" s="132"/>
      <c r="D909" s="132"/>
      <c r="E909" s="132"/>
      <c r="F909" s="132"/>
      <c r="G909" s="132"/>
      <c r="H909" s="132"/>
      <c r="I909" s="132"/>
      <c r="J909" s="132"/>
      <c r="K909" s="132"/>
      <c r="L909" s="132"/>
      <c r="M909" s="135"/>
    </row>
    <row r="910" spans="3:13" ht="12.75" customHeight="1">
      <c r="C910" s="132"/>
      <c r="D910" s="132"/>
      <c r="E910" s="132"/>
      <c r="F910" s="132"/>
      <c r="G910" s="132"/>
      <c r="H910" s="132"/>
      <c r="I910" s="132"/>
      <c r="J910" s="132"/>
      <c r="K910" s="132"/>
      <c r="L910" s="132"/>
      <c r="M910" s="135"/>
    </row>
    <row r="911" spans="3:13" ht="12.75" customHeight="1">
      <c r="C911" s="132"/>
      <c r="D911" s="132"/>
      <c r="E911" s="132"/>
      <c r="F911" s="132"/>
      <c r="G911" s="132"/>
      <c r="H911" s="132"/>
      <c r="I911" s="132"/>
      <c r="J911" s="132"/>
      <c r="K911" s="132"/>
      <c r="L911" s="132"/>
      <c r="M911" s="135"/>
    </row>
    <row r="912" spans="3:13" ht="12.75" customHeight="1">
      <c r="C912" s="132"/>
      <c r="D912" s="132"/>
      <c r="E912" s="132"/>
      <c r="F912" s="132"/>
      <c r="G912" s="132"/>
      <c r="H912" s="132"/>
      <c r="I912" s="132"/>
      <c r="J912" s="132"/>
      <c r="K912" s="132"/>
      <c r="L912" s="132"/>
      <c r="M912" s="135"/>
    </row>
    <row r="913" spans="3:13" ht="12.75" customHeight="1">
      <c r="C913" s="132"/>
      <c r="D913" s="132"/>
      <c r="E913" s="132"/>
      <c r="F913" s="132"/>
      <c r="G913" s="132"/>
      <c r="H913" s="132"/>
      <c r="I913" s="132"/>
      <c r="J913" s="132"/>
      <c r="K913" s="132"/>
      <c r="L913" s="132"/>
      <c r="M913" s="135"/>
    </row>
    <row r="914" spans="3:13" ht="12.75" customHeight="1">
      <c r="C914" s="132"/>
      <c r="D914" s="132"/>
      <c r="E914" s="132"/>
      <c r="F914" s="132"/>
      <c r="G914" s="132"/>
      <c r="H914" s="132"/>
      <c r="I914" s="132"/>
      <c r="J914" s="132"/>
      <c r="K914" s="132"/>
      <c r="L914" s="132"/>
      <c r="M914" s="135"/>
    </row>
    <row r="915" spans="3:13" ht="12.75" customHeight="1">
      <c r="C915" s="132"/>
      <c r="D915" s="132"/>
      <c r="E915" s="132"/>
      <c r="F915" s="132"/>
      <c r="G915" s="132"/>
      <c r="H915" s="132"/>
      <c r="I915" s="132"/>
      <c r="J915" s="132"/>
      <c r="K915" s="132"/>
      <c r="L915" s="132"/>
      <c r="M915" s="135"/>
    </row>
    <row r="916" spans="3:13" ht="12.75" customHeight="1">
      <c r="C916" s="132"/>
      <c r="D916" s="132"/>
      <c r="E916" s="132"/>
      <c r="F916" s="132"/>
      <c r="G916" s="132"/>
      <c r="H916" s="132"/>
      <c r="I916" s="132"/>
      <c r="J916" s="132"/>
      <c r="K916" s="132"/>
      <c r="L916" s="132"/>
      <c r="M916" s="135"/>
    </row>
    <row r="917" spans="3:13" ht="12.75" customHeight="1">
      <c r="C917" s="132"/>
      <c r="D917" s="132"/>
      <c r="E917" s="132"/>
      <c r="F917" s="132"/>
      <c r="G917" s="132"/>
      <c r="H917" s="132"/>
      <c r="I917" s="132"/>
      <c r="J917" s="132"/>
      <c r="K917" s="132"/>
      <c r="L917" s="132"/>
      <c r="M917" s="135"/>
    </row>
    <row r="918" spans="3:13" ht="12.75" customHeight="1">
      <c r="C918" s="132"/>
      <c r="D918" s="132"/>
      <c r="E918" s="132"/>
      <c r="F918" s="132"/>
      <c r="G918" s="132"/>
      <c r="H918" s="132"/>
      <c r="I918" s="132"/>
      <c r="J918" s="132"/>
      <c r="K918" s="132"/>
      <c r="L918" s="132"/>
      <c r="M918" s="135"/>
    </row>
    <row r="919" spans="3:13" ht="12.75" customHeight="1">
      <c r="C919" s="132"/>
      <c r="D919" s="132"/>
      <c r="E919" s="132"/>
      <c r="F919" s="132"/>
      <c r="G919" s="132"/>
      <c r="H919" s="132"/>
      <c r="I919" s="132"/>
      <c r="J919" s="132"/>
      <c r="K919" s="132"/>
      <c r="L919" s="132"/>
      <c r="M919" s="135"/>
    </row>
    <row r="920" spans="3:13" ht="12.75" customHeight="1">
      <c r="C920" s="132"/>
      <c r="D920" s="132"/>
      <c r="E920" s="132"/>
      <c r="F920" s="132"/>
      <c r="G920" s="132"/>
      <c r="H920" s="132"/>
      <c r="I920" s="132"/>
      <c r="J920" s="132"/>
      <c r="K920" s="132"/>
      <c r="L920" s="132"/>
      <c r="M920" s="135"/>
    </row>
    <row r="921" spans="3:13" ht="12.75" customHeight="1">
      <c r="C921" s="132"/>
      <c r="D921" s="132"/>
      <c r="E921" s="132"/>
      <c r="F921" s="132"/>
      <c r="G921" s="132"/>
      <c r="H921" s="132"/>
      <c r="I921" s="132"/>
      <c r="J921" s="132"/>
      <c r="K921" s="132"/>
      <c r="L921" s="132"/>
      <c r="M921" s="135"/>
    </row>
    <row r="922" spans="3:13" ht="12.75" customHeight="1">
      <c r="C922" s="132"/>
      <c r="D922" s="132"/>
      <c r="E922" s="132"/>
      <c r="F922" s="132"/>
      <c r="G922" s="132"/>
      <c r="H922" s="132"/>
      <c r="I922" s="132"/>
      <c r="J922" s="132"/>
      <c r="K922" s="132"/>
      <c r="L922" s="132"/>
      <c r="M922" s="135"/>
    </row>
    <row r="923" spans="3:13" ht="12.75" customHeight="1">
      <c r="C923" s="132"/>
      <c r="D923" s="132"/>
      <c r="E923" s="132"/>
      <c r="F923" s="132"/>
      <c r="G923" s="132"/>
      <c r="H923" s="132"/>
      <c r="I923" s="132"/>
      <c r="J923" s="132"/>
      <c r="K923" s="132"/>
      <c r="L923" s="132"/>
      <c r="M923" s="135"/>
    </row>
    <row r="924" spans="3:13" ht="12.75" customHeight="1">
      <c r="C924" s="132"/>
      <c r="D924" s="132"/>
      <c r="E924" s="132"/>
      <c r="F924" s="132"/>
      <c r="G924" s="132"/>
      <c r="H924" s="132"/>
      <c r="I924" s="132"/>
      <c r="J924" s="132"/>
      <c r="K924" s="132"/>
      <c r="L924" s="132"/>
      <c r="M924" s="135"/>
    </row>
    <row r="925" spans="3:13" ht="12.75" customHeight="1">
      <c r="C925" s="132"/>
      <c r="D925" s="132"/>
      <c r="E925" s="132"/>
      <c r="F925" s="132"/>
      <c r="G925" s="132"/>
      <c r="H925" s="132"/>
      <c r="I925" s="132"/>
      <c r="J925" s="132"/>
      <c r="K925" s="132"/>
      <c r="L925" s="132"/>
      <c r="M925" s="135"/>
    </row>
    <row r="926" spans="3:13" ht="12.75" customHeight="1">
      <c r="C926" s="132"/>
      <c r="D926" s="132"/>
      <c r="E926" s="132"/>
      <c r="F926" s="132"/>
      <c r="G926" s="132"/>
      <c r="H926" s="132"/>
      <c r="I926" s="132"/>
      <c r="J926" s="132"/>
      <c r="K926" s="132"/>
      <c r="L926" s="132"/>
      <c r="M926" s="135"/>
    </row>
    <row r="927" spans="3:13" ht="12.75" customHeight="1">
      <c r="C927" s="132"/>
      <c r="D927" s="132"/>
      <c r="E927" s="132"/>
      <c r="F927" s="132"/>
      <c r="G927" s="132"/>
      <c r="H927" s="132"/>
      <c r="I927" s="132"/>
      <c r="J927" s="132"/>
      <c r="K927" s="132"/>
      <c r="L927" s="132"/>
      <c r="M927" s="135"/>
    </row>
    <row r="928" spans="3:13" ht="12.75" customHeight="1">
      <c r="C928" s="132"/>
      <c r="D928" s="132"/>
      <c r="E928" s="132"/>
      <c r="F928" s="132"/>
      <c r="G928" s="132"/>
      <c r="H928" s="132"/>
      <c r="I928" s="132"/>
      <c r="J928" s="132"/>
      <c r="K928" s="132"/>
      <c r="L928" s="132"/>
      <c r="M928" s="135"/>
    </row>
    <row r="929" spans="3:13" ht="12.75" customHeight="1">
      <c r="C929" s="132"/>
      <c r="D929" s="132"/>
      <c r="E929" s="132"/>
      <c r="F929" s="132"/>
      <c r="G929" s="132"/>
      <c r="H929" s="132"/>
      <c r="I929" s="132"/>
      <c r="J929" s="132"/>
      <c r="K929" s="132"/>
      <c r="L929" s="132"/>
      <c r="M929" s="135"/>
    </row>
    <row r="930" spans="3:13" ht="12.75" customHeight="1">
      <c r="C930" s="132"/>
      <c r="D930" s="132"/>
      <c r="E930" s="132"/>
      <c r="F930" s="132"/>
      <c r="G930" s="132"/>
      <c r="H930" s="132"/>
      <c r="I930" s="132"/>
      <c r="J930" s="132"/>
      <c r="K930" s="132"/>
      <c r="L930" s="132"/>
      <c r="M930" s="135"/>
    </row>
    <row r="931" spans="3:13" ht="12.75" customHeight="1">
      <c r="C931" s="132"/>
      <c r="D931" s="132"/>
      <c r="E931" s="132"/>
      <c r="F931" s="132"/>
      <c r="G931" s="132"/>
      <c r="H931" s="132"/>
      <c r="I931" s="132"/>
      <c r="J931" s="132"/>
      <c r="K931" s="132"/>
      <c r="L931" s="132"/>
      <c r="M931" s="135"/>
    </row>
    <row r="932" spans="3:13" ht="12.75" customHeight="1">
      <c r="C932" s="132"/>
      <c r="D932" s="132"/>
      <c r="E932" s="132"/>
      <c r="F932" s="132"/>
      <c r="G932" s="132"/>
      <c r="H932" s="132"/>
      <c r="I932" s="132"/>
      <c r="J932" s="132"/>
      <c r="K932" s="132"/>
      <c r="L932" s="132"/>
      <c r="M932" s="135"/>
    </row>
    <row r="933" spans="3:13" ht="12.75" customHeight="1">
      <c r="C933" s="132"/>
      <c r="D933" s="132"/>
      <c r="E933" s="132"/>
      <c r="F933" s="132"/>
      <c r="G933" s="132"/>
      <c r="H933" s="132"/>
      <c r="I933" s="132"/>
      <c r="J933" s="132"/>
      <c r="K933" s="132"/>
      <c r="L933" s="132"/>
      <c r="M933" s="135"/>
    </row>
    <row r="934" spans="3:13" ht="12.75" customHeight="1">
      <c r="C934" s="132"/>
      <c r="D934" s="132"/>
      <c r="E934" s="132"/>
      <c r="F934" s="132"/>
      <c r="G934" s="132"/>
      <c r="H934" s="132"/>
      <c r="I934" s="132"/>
      <c r="J934" s="132"/>
      <c r="K934" s="132"/>
      <c r="L934" s="132"/>
      <c r="M934" s="135"/>
    </row>
    <row r="935" spans="3:13" ht="12.75" customHeight="1">
      <c r="C935" s="132"/>
      <c r="D935" s="132"/>
      <c r="E935" s="132"/>
      <c r="F935" s="132"/>
      <c r="G935" s="132"/>
      <c r="H935" s="132"/>
      <c r="I935" s="132"/>
      <c r="J935" s="132"/>
      <c r="K935" s="132"/>
      <c r="L935" s="132"/>
      <c r="M935" s="135"/>
    </row>
    <row r="936" spans="3:13" ht="12.75" customHeight="1">
      <c r="C936" s="132"/>
      <c r="D936" s="132"/>
      <c r="E936" s="132"/>
      <c r="F936" s="132"/>
      <c r="G936" s="132"/>
      <c r="H936" s="132"/>
      <c r="I936" s="132"/>
      <c r="J936" s="132"/>
      <c r="K936" s="132"/>
      <c r="L936" s="132"/>
      <c r="M936" s="135"/>
    </row>
    <row r="937" spans="3:13" ht="12.75" customHeight="1">
      <c r="C937" s="132"/>
      <c r="D937" s="132"/>
      <c r="E937" s="132"/>
      <c r="F937" s="132"/>
      <c r="G937" s="132"/>
      <c r="H937" s="132"/>
      <c r="I937" s="132"/>
      <c r="J937" s="132"/>
      <c r="K937" s="132"/>
      <c r="L937" s="132"/>
      <c r="M937" s="135"/>
    </row>
    <row r="938" spans="3:13" ht="12.75" customHeight="1">
      <c r="C938" s="132"/>
      <c r="D938" s="132"/>
      <c r="E938" s="132"/>
      <c r="F938" s="132"/>
      <c r="G938" s="132"/>
      <c r="H938" s="132"/>
      <c r="I938" s="132"/>
      <c r="J938" s="132"/>
      <c r="K938" s="132"/>
      <c r="L938" s="132"/>
      <c r="M938" s="135"/>
    </row>
    <row r="939" spans="3:13" ht="12.75" customHeight="1">
      <c r="C939" s="132"/>
      <c r="D939" s="132"/>
      <c r="E939" s="132"/>
      <c r="F939" s="132"/>
      <c r="G939" s="132"/>
      <c r="H939" s="132"/>
      <c r="I939" s="132"/>
      <c r="J939" s="132"/>
      <c r="K939" s="132"/>
      <c r="L939" s="132"/>
      <c r="M939" s="135"/>
    </row>
    <row r="940" spans="3:13" ht="12.75" customHeight="1">
      <c r="C940" s="132"/>
      <c r="D940" s="132"/>
      <c r="E940" s="132"/>
      <c r="F940" s="132"/>
      <c r="G940" s="132"/>
      <c r="H940" s="132"/>
      <c r="I940" s="132"/>
      <c r="J940" s="132"/>
      <c r="K940" s="132"/>
      <c r="L940" s="132"/>
      <c r="M940" s="135"/>
    </row>
    <row r="941" spans="3:13" ht="12.75" customHeight="1">
      <c r="C941" s="132"/>
      <c r="D941" s="132"/>
      <c r="E941" s="132"/>
      <c r="F941" s="132"/>
      <c r="G941" s="132"/>
      <c r="H941" s="132"/>
      <c r="I941" s="132"/>
      <c r="J941" s="132"/>
      <c r="K941" s="132"/>
      <c r="L941" s="132"/>
      <c r="M941" s="135"/>
    </row>
    <row r="942" spans="3:13" ht="12.75" customHeight="1">
      <c r="C942" s="132"/>
      <c r="D942" s="132"/>
      <c r="E942" s="132"/>
      <c r="F942" s="132"/>
      <c r="G942" s="132"/>
      <c r="H942" s="132"/>
      <c r="I942" s="132"/>
      <c r="J942" s="132"/>
      <c r="K942" s="132"/>
      <c r="L942" s="132"/>
      <c r="M942" s="135"/>
    </row>
    <row r="943" spans="3:13" ht="12.75" customHeight="1">
      <c r="C943" s="132"/>
      <c r="D943" s="132"/>
      <c r="E943" s="132"/>
      <c r="F943" s="132"/>
      <c r="G943" s="132"/>
      <c r="H943" s="132"/>
      <c r="I943" s="132"/>
      <c r="J943" s="132"/>
      <c r="K943" s="132"/>
      <c r="L943" s="132"/>
      <c r="M943" s="135"/>
    </row>
    <row r="944" spans="3:13" ht="12.75" customHeight="1">
      <c r="C944" s="132"/>
      <c r="D944" s="132"/>
      <c r="E944" s="132"/>
      <c r="F944" s="132"/>
      <c r="G944" s="132"/>
      <c r="H944" s="132"/>
      <c r="I944" s="132"/>
      <c r="J944" s="132"/>
      <c r="K944" s="132"/>
      <c r="L944" s="132"/>
      <c r="M944" s="135"/>
    </row>
    <row r="945" spans="3:13" ht="12.75" customHeight="1">
      <c r="C945" s="132"/>
      <c r="D945" s="132"/>
      <c r="E945" s="132"/>
      <c r="F945" s="132"/>
      <c r="G945" s="132"/>
      <c r="H945" s="132"/>
      <c r="I945" s="132"/>
      <c r="J945" s="132"/>
      <c r="K945" s="132"/>
      <c r="L945" s="132"/>
      <c r="M945" s="135"/>
    </row>
    <row r="946" spans="3:13" ht="12.75" customHeight="1">
      <c r="C946" s="132"/>
      <c r="D946" s="132"/>
      <c r="E946" s="132"/>
      <c r="F946" s="132"/>
      <c r="G946" s="132"/>
      <c r="H946" s="132"/>
      <c r="I946" s="132"/>
      <c r="J946" s="132"/>
      <c r="K946" s="132"/>
      <c r="L946" s="132"/>
      <c r="M946" s="135"/>
    </row>
    <row r="947" spans="3:13" ht="12.75" customHeight="1">
      <c r="C947" s="132"/>
      <c r="D947" s="132"/>
      <c r="E947" s="132"/>
      <c r="F947" s="132"/>
      <c r="G947" s="132"/>
      <c r="H947" s="132"/>
      <c r="I947" s="132"/>
      <c r="J947" s="132"/>
      <c r="K947" s="132"/>
      <c r="L947" s="132"/>
      <c r="M947" s="135"/>
    </row>
    <row r="948" spans="3:13" ht="12.75" customHeight="1">
      <c r="C948" s="132"/>
      <c r="D948" s="132"/>
      <c r="E948" s="132"/>
      <c r="F948" s="132"/>
      <c r="G948" s="132"/>
      <c r="H948" s="132"/>
      <c r="I948" s="132"/>
      <c r="J948" s="132"/>
      <c r="K948" s="132"/>
      <c r="L948" s="132"/>
      <c r="M948" s="135"/>
    </row>
    <row r="949" spans="3:13" ht="12.75" customHeight="1">
      <c r="C949" s="132"/>
      <c r="D949" s="132"/>
      <c r="E949" s="132"/>
      <c r="F949" s="132"/>
      <c r="G949" s="132"/>
      <c r="H949" s="132"/>
      <c r="I949" s="132"/>
      <c r="J949" s="132"/>
      <c r="K949" s="132"/>
      <c r="L949" s="132"/>
      <c r="M949" s="135"/>
    </row>
    <row r="950" spans="3:13" ht="12.75" customHeight="1">
      <c r="C950" s="132"/>
      <c r="D950" s="132"/>
      <c r="E950" s="132"/>
      <c r="F950" s="132"/>
      <c r="G950" s="132"/>
      <c r="H950" s="132"/>
      <c r="I950" s="132"/>
      <c r="J950" s="132"/>
      <c r="K950" s="132"/>
      <c r="L950" s="132"/>
      <c r="M950" s="135"/>
    </row>
    <row r="951" spans="3:13" ht="12.75" customHeight="1">
      <c r="C951" s="132"/>
      <c r="D951" s="132"/>
      <c r="E951" s="132"/>
      <c r="F951" s="132"/>
      <c r="G951" s="132"/>
      <c r="H951" s="132"/>
      <c r="I951" s="132"/>
      <c r="J951" s="132"/>
      <c r="K951" s="132"/>
      <c r="L951" s="132"/>
      <c r="M951" s="135"/>
    </row>
    <row r="952" spans="3:13" ht="12.75" customHeight="1">
      <c r="C952" s="132"/>
      <c r="D952" s="132"/>
      <c r="E952" s="132"/>
      <c r="F952" s="132"/>
      <c r="G952" s="132"/>
      <c r="H952" s="132"/>
      <c r="I952" s="132"/>
      <c r="J952" s="132"/>
      <c r="K952" s="132"/>
      <c r="L952" s="132"/>
      <c r="M952" s="135"/>
    </row>
    <row r="953" spans="3:13" ht="12.75" customHeight="1">
      <c r="C953" s="132"/>
      <c r="D953" s="132"/>
      <c r="E953" s="132"/>
      <c r="F953" s="132"/>
      <c r="G953" s="132"/>
      <c r="H953" s="132"/>
      <c r="I953" s="132"/>
      <c r="J953" s="132"/>
      <c r="K953" s="132"/>
      <c r="L953" s="132"/>
      <c r="M953" s="135"/>
    </row>
    <row r="954" spans="3:13" ht="12.75" customHeight="1">
      <c r="C954" s="132"/>
      <c r="D954" s="132"/>
      <c r="E954" s="132"/>
      <c r="F954" s="132"/>
      <c r="G954" s="132"/>
      <c r="H954" s="132"/>
      <c r="I954" s="132"/>
      <c r="J954" s="132"/>
      <c r="K954" s="132"/>
      <c r="L954" s="132"/>
      <c r="M954" s="135"/>
    </row>
    <row r="955" spans="3:13" ht="12.75" customHeight="1">
      <c r="C955" s="132"/>
      <c r="D955" s="132"/>
      <c r="E955" s="132"/>
      <c r="F955" s="132"/>
      <c r="G955" s="132"/>
      <c r="H955" s="132"/>
      <c r="I955" s="132"/>
      <c r="J955" s="132"/>
      <c r="K955" s="132"/>
      <c r="L955" s="132"/>
      <c r="M955" s="135"/>
    </row>
    <row r="956" spans="3:13" ht="12.75" customHeight="1">
      <c r="C956" s="132"/>
      <c r="D956" s="132"/>
      <c r="E956" s="132"/>
      <c r="F956" s="132"/>
      <c r="G956" s="132"/>
      <c r="H956" s="132"/>
      <c r="I956" s="132"/>
      <c r="J956" s="132"/>
      <c r="K956" s="132"/>
      <c r="L956" s="132"/>
      <c r="M956" s="135"/>
    </row>
    <row r="957" spans="3:13" ht="12.75" customHeight="1">
      <c r="C957" s="132"/>
      <c r="D957" s="132"/>
      <c r="E957" s="132"/>
      <c r="F957" s="132"/>
      <c r="G957" s="132"/>
      <c r="H957" s="132"/>
      <c r="I957" s="132"/>
      <c r="J957" s="132"/>
      <c r="K957" s="132"/>
      <c r="L957" s="132"/>
      <c r="M957" s="135"/>
    </row>
    <row r="958" spans="3:13" ht="12.75" customHeight="1">
      <c r="C958" s="132"/>
      <c r="D958" s="132"/>
      <c r="E958" s="132"/>
      <c r="F958" s="132"/>
      <c r="G958" s="132"/>
      <c r="H958" s="132"/>
      <c r="I958" s="132"/>
      <c r="J958" s="132"/>
      <c r="K958" s="132"/>
      <c r="L958" s="132"/>
      <c r="M958" s="135"/>
    </row>
    <row r="959" spans="3:13" ht="12.75" customHeight="1">
      <c r="C959" s="132"/>
      <c r="D959" s="132"/>
      <c r="E959" s="132"/>
      <c r="F959" s="132"/>
      <c r="G959" s="132"/>
      <c r="H959" s="132"/>
      <c r="I959" s="132"/>
      <c r="J959" s="132"/>
      <c r="K959" s="132"/>
      <c r="L959" s="132"/>
      <c r="M959" s="135"/>
    </row>
    <row r="960" spans="3:13" ht="12.75" customHeight="1">
      <c r="C960" s="132"/>
      <c r="D960" s="132"/>
      <c r="E960" s="132"/>
      <c r="F960" s="132"/>
      <c r="G960" s="132"/>
      <c r="H960" s="132"/>
      <c r="I960" s="132"/>
      <c r="J960" s="132"/>
      <c r="K960" s="132"/>
      <c r="L960" s="132"/>
      <c r="M960" s="135"/>
    </row>
    <row r="961" spans="3:13" ht="12.75" customHeight="1">
      <c r="C961" s="132"/>
      <c r="D961" s="132"/>
      <c r="E961" s="132"/>
      <c r="F961" s="132"/>
      <c r="G961" s="132"/>
      <c r="H961" s="132"/>
      <c r="I961" s="132"/>
      <c r="J961" s="132"/>
      <c r="K961" s="132"/>
      <c r="L961" s="132"/>
      <c r="M961" s="135"/>
    </row>
    <row r="962" spans="3:13" ht="12.75" customHeight="1">
      <c r="C962" s="132"/>
      <c r="D962" s="132"/>
      <c r="E962" s="132"/>
      <c r="F962" s="132"/>
      <c r="G962" s="132"/>
      <c r="H962" s="132"/>
      <c r="I962" s="132"/>
      <c r="J962" s="132"/>
      <c r="K962" s="132"/>
      <c r="L962" s="132"/>
      <c r="M962" s="135"/>
    </row>
    <row r="963" spans="3:13" ht="12.75" customHeight="1">
      <c r="C963" s="132"/>
      <c r="D963" s="132"/>
      <c r="E963" s="132"/>
      <c r="F963" s="132"/>
      <c r="G963" s="132"/>
      <c r="H963" s="132"/>
      <c r="I963" s="132"/>
      <c r="J963" s="132"/>
      <c r="K963" s="132"/>
      <c r="L963" s="132"/>
      <c r="M963" s="135"/>
    </row>
    <row r="964" spans="3:13" ht="12.75" customHeight="1">
      <c r="C964" s="132"/>
      <c r="D964" s="132"/>
      <c r="E964" s="132"/>
      <c r="F964" s="132"/>
      <c r="G964" s="132"/>
      <c r="H964" s="132"/>
      <c r="I964" s="132"/>
      <c r="J964" s="132"/>
      <c r="K964" s="132"/>
      <c r="L964" s="132"/>
      <c r="M964" s="135"/>
    </row>
    <row r="965" spans="3:13" ht="12.75" customHeight="1">
      <c r="C965" s="132"/>
      <c r="D965" s="132"/>
      <c r="E965" s="132"/>
      <c r="F965" s="132"/>
      <c r="G965" s="132"/>
      <c r="H965" s="132"/>
      <c r="I965" s="132"/>
      <c r="J965" s="132"/>
      <c r="K965" s="132"/>
      <c r="L965" s="132"/>
      <c r="M965" s="135"/>
    </row>
    <row r="966" spans="3:13" ht="12.75" customHeight="1">
      <c r="C966" s="132"/>
      <c r="D966" s="132"/>
      <c r="E966" s="132"/>
      <c r="F966" s="132"/>
      <c r="G966" s="132"/>
      <c r="H966" s="132"/>
      <c r="I966" s="132"/>
      <c r="J966" s="132"/>
      <c r="K966" s="132"/>
      <c r="L966" s="132"/>
      <c r="M966" s="135"/>
    </row>
    <row r="967" spans="3:13" ht="12.75" customHeight="1">
      <c r="C967" s="132"/>
      <c r="D967" s="132"/>
      <c r="E967" s="132"/>
      <c r="F967" s="132"/>
      <c r="G967" s="132"/>
      <c r="H967" s="132"/>
      <c r="I967" s="132"/>
      <c r="J967" s="132"/>
      <c r="K967" s="132"/>
      <c r="L967" s="132"/>
      <c r="M967" s="135"/>
    </row>
    <row r="968" spans="3:13" ht="12.75" customHeight="1">
      <c r="C968" s="132"/>
      <c r="D968" s="132"/>
      <c r="E968" s="132"/>
      <c r="F968" s="132"/>
      <c r="G968" s="132"/>
      <c r="H968" s="132"/>
      <c r="I968" s="132"/>
      <c r="J968" s="132"/>
      <c r="K968" s="132"/>
      <c r="L968" s="132"/>
      <c r="M968" s="135"/>
    </row>
    <row r="969" spans="3:13" ht="12.75" customHeight="1">
      <c r="C969" s="132"/>
      <c r="D969" s="132"/>
      <c r="E969" s="132"/>
      <c r="F969" s="132"/>
      <c r="G969" s="132"/>
      <c r="H969" s="132"/>
      <c r="I969" s="132"/>
      <c r="J969" s="132"/>
      <c r="K969" s="132"/>
      <c r="L969" s="132"/>
      <c r="M969" s="135"/>
    </row>
    <row r="970" spans="3:13" ht="12.75" customHeight="1">
      <c r="C970" s="132"/>
      <c r="D970" s="132"/>
      <c r="E970" s="132"/>
      <c r="F970" s="132"/>
      <c r="G970" s="132"/>
      <c r="H970" s="132"/>
      <c r="I970" s="132"/>
      <c r="J970" s="132"/>
      <c r="K970" s="132"/>
      <c r="L970" s="132"/>
      <c r="M970" s="135"/>
    </row>
    <row r="971" spans="3:13" ht="12.75" customHeight="1">
      <c r="C971" s="132"/>
      <c r="D971" s="132"/>
      <c r="E971" s="132"/>
      <c r="F971" s="132"/>
      <c r="G971" s="132"/>
      <c r="H971" s="132"/>
      <c r="I971" s="132"/>
      <c r="J971" s="132"/>
      <c r="K971" s="132"/>
      <c r="L971" s="132"/>
      <c r="M971" s="135"/>
    </row>
    <row r="972" spans="3:13" ht="12.75" customHeight="1">
      <c r="C972" s="132"/>
      <c r="D972" s="132"/>
      <c r="E972" s="132"/>
      <c r="F972" s="132"/>
      <c r="G972" s="132"/>
      <c r="H972" s="132"/>
      <c r="I972" s="132"/>
      <c r="J972" s="132"/>
      <c r="K972" s="132"/>
      <c r="L972" s="132"/>
      <c r="M972" s="135"/>
    </row>
    <row r="973" spans="3:13" ht="12.75" customHeight="1">
      <c r="C973" s="132"/>
      <c r="D973" s="132"/>
      <c r="E973" s="132"/>
      <c r="F973" s="132"/>
      <c r="G973" s="132"/>
      <c r="H973" s="132"/>
      <c r="I973" s="132"/>
      <c r="J973" s="132"/>
      <c r="K973" s="132"/>
      <c r="L973" s="132"/>
      <c r="M973" s="135"/>
    </row>
    <row r="974" spans="3:13" ht="12.75" customHeight="1">
      <c r="C974" s="132"/>
      <c r="D974" s="132"/>
      <c r="E974" s="132"/>
      <c r="F974" s="132"/>
      <c r="G974" s="132"/>
      <c r="H974" s="132"/>
      <c r="I974" s="132"/>
      <c r="J974" s="132"/>
      <c r="K974" s="132"/>
      <c r="L974" s="132"/>
      <c r="M974" s="135"/>
    </row>
    <row r="975" spans="3:13" ht="12.75" customHeight="1">
      <c r="C975" s="132"/>
      <c r="D975" s="132"/>
      <c r="E975" s="132"/>
      <c r="F975" s="132"/>
      <c r="G975" s="132"/>
      <c r="H975" s="132"/>
      <c r="I975" s="132"/>
      <c r="J975" s="132"/>
      <c r="K975" s="132"/>
      <c r="L975" s="132"/>
      <c r="M975" s="135"/>
    </row>
    <row r="976" spans="3:13" ht="12.75" customHeight="1">
      <c r="C976" s="132"/>
      <c r="D976" s="132"/>
      <c r="E976" s="132"/>
      <c r="F976" s="132"/>
      <c r="G976" s="132"/>
      <c r="H976" s="132"/>
      <c r="I976" s="132"/>
      <c r="J976" s="132"/>
      <c r="K976" s="132"/>
      <c r="L976" s="132"/>
      <c r="M976" s="135"/>
    </row>
    <row r="977" spans="3:13" ht="12.75" customHeight="1">
      <c r="C977" s="132"/>
      <c r="D977" s="132"/>
      <c r="E977" s="132"/>
      <c r="F977" s="132"/>
      <c r="G977" s="132"/>
      <c r="H977" s="132"/>
      <c r="I977" s="132"/>
      <c r="J977" s="132"/>
      <c r="K977" s="132"/>
      <c r="L977" s="132"/>
      <c r="M977" s="135"/>
    </row>
    <row r="978" spans="3:13" ht="12.75" customHeight="1">
      <c r="C978" s="132"/>
      <c r="D978" s="132"/>
      <c r="E978" s="132"/>
      <c r="F978" s="132"/>
      <c r="G978" s="132"/>
      <c r="H978" s="132"/>
      <c r="I978" s="132"/>
      <c r="J978" s="132"/>
      <c r="K978" s="132"/>
      <c r="L978" s="132"/>
      <c r="M978" s="135"/>
    </row>
    <row r="979" spans="3:13" ht="12.75" customHeight="1">
      <c r="C979" s="132"/>
      <c r="D979" s="132"/>
      <c r="E979" s="132"/>
      <c r="F979" s="132"/>
      <c r="G979" s="132"/>
      <c r="H979" s="132"/>
      <c r="I979" s="132"/>
      <c r="J979" s="132"/>
      <c r="K979" s="132"/>
      <c r="L979" s="132"/>
      <c r="M979" s="135"/>
    </row>
    <row r="980" spans="3:13" ht="12.75" customHeight="1">
      <c r="C980" s="132"/>
      <c r="D980" s="132"/>
      <c r="E980" s="132"/>
      <c r="F980" s="132"/>
      <c r="G980" s="132"/>
      <c r="H980" s="132"/>
      <c r="I980" s="132"/>
      <c r="J980" s="132"/>
      <c r="K980" s="132"/>
      <c r="L980" s="132"/>
      <c r="M980" s="135"/>
    </row>
    <row r="981" spans="3:13" ht="12.75" customHeight="1">
      <c r="C981" s="132"/>
      <c r="D981" s="132"/>
      <c r="E981" s="132"/>
      <c r="F981" s="132"/>
      <c r="G981" s="132"/>
      <c r="H981" s="132"/>
      <c r="I981" s="132"/>
      <c r="J981" s="132"/>
      <c r="K981" s="132"/>
      <c r="L981" s="132"/>
      <c r="M981" s="135"/>
    </row>
    <row r="982" spans="3:13" ht="12.75" customHeight="1">
      <c r="C982" s="132"/>
      <c r="D982" s="132"/>
      <c r="E982" s="132"/>
      <c r="F982" s="132"/>
      <c r="G982" s="132"/>
      <c r="H982" s="132"/>
      <c r="I982" s="132"/>
      <c r="J982" s="132"/>
      <c r="K982" s="132"/>
      <c r="L982" s="132"/>
      <c r="M982" s="135"/>
    </row>
    <row r="983" spans="3:13" ht="12.75" customHeight="1">
      <c r="C983" s="132"/>
      <c r="D983" s="132"/>
      <c r="E983" s="132"/>
      <c r="F983" s="132"/>
      <c r="G983" s="132"/>
      <c r="H983" s="132"/>
      <c r="I983" s="132"/>
      <c r="J983" s="132"/>
      <c r="K983" s="132"/>
      <c r="L983" s="132"/>
      <c r="M983" s="135"/>
    </row>
    <row r="984" spans="3:13" ht="12.75" customHeight="1">
      <c r="C984" s="132"/>
      <c r="D984" s="132"/>
      <c r="E984" s="132"/>
      <c r="F984" s="132"/>
      <c r="G984" s="132"/>
      <c r="H984" s="132"/>
      <c r="I984" s="132"/>
      <c r="J984" s="132"/>
      <c r="K984" s="132"/>
      <c r="L984" s="132"/>
      <c r="M984" s="135"/>
    </row>
    <row r="985" spans="3:13" ht="12.75" customHeight="1">
      <c r="C985" s="132"/>
      <c r="D985" s="132"/>
      <c r="E985" s="132"/>
      <c r="F985" s="132"/>
      <c r="G985" s="132"/>
      <c r="H985" s="132"/>
      <c r="I985" s="132"/>
      <c r="J985" s="132"/>
      <c r="K985" s="132"/>
      <c r="L985" s="132"/>
      <c r="M985" s="135"/>
    </row>
    <row r="986" spans="3:13" ht="12.75" customHeight="1">
      <c r="C986" s="132"/>
      <c r="D986" s="132"/>
      <c r="E986" s="132"/>
      <c r="F986" s="132"/>
      <c r="G986" s="132"/>
      <c r="H986" s="132"/>
      <c r="I986" s="132"/>
      <c r="J986" s="132"/>
      <c r="K986" s="132"/>
      <c r="L986" s="132"/>
      <c r="M986" s="135"/>
    </row>
    <row r="987" spans="3:13" ht="12.75" customHeight="1">
      <c r="C987" s="132"/>
      <c r="D987" s="132"/>
      <c r="E987" s="132"/>
      <c r="F987" s="132"/>
      <c r="G987" s="132"/>
      <c r="H987" s="132"/>
      <c r="I987" s="132"/>
      <c r="J987" s="132"/>
      <c r="K987" s="132"/>
      <c r="L987" s="132"/>
      <c r="M987" s="135"/>
    </row>
    <row r="988" spans="3:13" ht="12.75" customHeight="1">
      <c r="C988" s="132"/>
      <c r="D988" s="132"/>
      <c r="E988" s="132"/>
      <c r="F988" s="132"/>
      <c r="G988" s="132"/>
      <c r="H988" s="132"/>
      <c r="I988" s="132"/>
      <c r="J988" s="132"/>
      <c r="K988" s="132"/>
      <c r="L988" s="132"/>
      <c r="M988" s="135"/>
    </row>
    <row r="989" spans="3:13" ht="12.75" customHeight="1">
      <c r="C989" s="132"/>
      <c r="D989" s="132"/>
      <c r="E989" s="132"/>
      <c r="F989" s="132"/>
      <c r="G989" s="132"/>
      <c r="H989" s="132"/>
      <c r="I989" s="132"/>
      <c r="J989" s="132"/>
      <c r="K989" s="132"/>
      <c r="L989" s="132"/>
      <c r="M989" s="135"/>
    </row>
    <row r="990" spans="3:13" ht="12.75" customHeight="1">
      <c r="C990" s="132"/>
      <c r="D990" s="132"/>
      <c r="E990" s="132"/>
      <c r="F990" s="132"/>
      <c r="G990" s="132"/>
      <c r="H990" s="132"/>
      <c r="I990" s="132"/>
      <c r="J990" s="132"/>
      <c r="K990" s="132"/>
      <c r="L990" s="132"/>
      <c r="M990" s="135"/>
    </row>
    <row r="991" spans="3:13" ht="12.75" customHeight="1">
      <c r="C991" s="132"/>
      <c r="D991" s="132"/>
      <c r="E991" s="132"/>
      <c r="F991" s="132"/>
      <c r="G991" s="132"/>
      <c r="H991" s="132"/>
      <c r="I991" s="132"/>
      <c r="J991" s="132"/>
      <c r="K991" s="132"/>
      <c r="L991" s="132"/>
      <c r="M991" s="135"/>
    </row>
    <row r="992" spans="3:13" ht="12.75" customHeight="1">
      <c r="C992" s="132"/>
      <c r="D992" s="132"/>
      <c r="E992" s="132"/>
      <c r="F992" s="132"/>
      <c r="G992" s="132"/>
      <c r="H992" s="132"/>
      <c r="I992" s="132"/>
      <c r="J992" s="132"/>
      <c r="K992" s="132"/>
      <c r="L992" s="132"/>
      <c r="M992" s="135"/>
    </row>
    <row r="993" spans="3:13" ht="12.75" customHeight="1">
      <c r="C993" s="132"/>
      <c r="D993" s="132"/>
      <c r="E993" s="132"/>
      <c r="F993" s="132"/>
      <c r="G993" s="132"/>
      <c r="H993" s="132"/>
      <c r="I993" s="132"/>
      <c r="J993" s="132"/>
      <c r="K993" s="132"/>
      <c r="L993" s="132"/>
      <c r="M993" s="135"/>
    </row>
    <row r="994" spans="3:13" ht="12.75" customHeight="1">
      <c r="C994" s="132"/>
      <c r="D994" s="132"/>
      <c r="E994" s="132"/>
      <c r="F994" s="132"/>
      <c r="G994" s="132"/>
      <c r="H994" s="132"/>
      <c r="I994" s="132"/>
      <c r="J994" s="132"/>
      <c r="K994" s="132"/>
      <c r="L994" s="132"/>
      <c r="M994" s="135"/>
    </row>
    <row r="995" spans="3:13" ht="12.75" customHeight="1">
      <c r="C995" s="132"/>
      <c r="D995" s="132"/>
      <c r="E995" s="132"/>
      <c r="F995" s="132"/>
      <c r="G995" s="132"/>
      <c r="H995" s="132"/>
      <c r="I995" s="132"/>
      <c r="J995" s="132"/>
      <c r="K995" s="132"/>
      <c r="L995" s="132"/>
      <c r="M995" s="135"/>
    </row>
    <row r="996" spans="3:13" ht="12.75" customHeight="1">
      <c r="C996" s="132"/>
      <c r="D996" s="132"/>
      <c r="E996" s="132"/>
      <c r="F996" s="132"/>
      <c r="G996" s="132"/>
      <c r="H996" s="132"/>
      <c r="I996" s="132"/>
      <c r="J996" s="132"/>
      <c r="K996" s="132"/>
      <c r="L996" s="132"/>
      <c r="M996" s="135"/>
    </row>
    <row r="997" spans="3:13" ht="12.75" customHeight="1">
      <c r="C997" s="132"/>
      <c r="D997" s="132"/>
      <c r="E997" s="132"/>
      <c r="F997" s="132"/>
      <c r="G997" s="132"/>
      <c r="H997" s="132"/>
      <c r="I997" s="132"/>
      <c r="J997" s="132"/>
      <c r="K997" s="132"/>
      <c r="L997" s="132"/>
      <c r="M997" s="135"/>
    </row>
    <row r="998" spans="3:13" ht="12.75" customHeight="1">
      <c r="C998" s="132"/>
      <c r="D998" s="132"/>
      <c r="E998" s="132"/>
      <c r="F998" s="132"/>
      <c r="G998" s="132"/>
      <c r="H998" s="132"/>
      <c r="I998" s="132"/>
      <c r="J998" s="132"/>
      <c r="K998" s="132"/>
      <c r="L998" s="132"/>
      <c r="M998" s="135"/>
    </row>
    <row r="999" spans="3:13" ht="12.75" customHeight="1">
      <c r="C999" s="132"/>
      <c r="D999" s="132"/>
      <c r="E999" s="132"/>
      <c r="F999" s="132"/>
      <c r="G999" s="132"/>
      <c r="H999" s="132"/>
      <c r="I999" s="132"/>
      <c r="J999" s="132"/>
      <c r="K999" s="132"/>
      <c r="L999" s="132"/>
      <c r="M999" s="135"/>
    </row>
    <row r="1000" spans="3:13" ht="12.75" customHeight="1">
      <c r="C1000" s="132"/>
      <c r="D1000" s="132"/>
      <c r="E1000" s="132"/>
      <c r="F1000" s="132"/>
      <c r="G1000" s="132"/>
      <c r="H1000" s="132"/>
      <c r="I1000" s="132"/>
      <c r="J1000" s="132"/>
      <c r="K1000" s="132"/>
      <c r="L1000" s="132"/>
      <c r="M1000" s="135"/>
    </row>
    <row r="1001" spans="3:13" ht="12.75" customHeight="1">
      <c r="C1001" s="132"/>
      <c r="D1001" s="132"/>
      <c r="E1001" s="132"/>
      <c r="F1001" s="132"/>
      <c r="G1001" s="132"/>
      <c r="H1001" s="132"/>
      <c r="I1001" s="132"/>
      <c r="J1001" s="132"/>
      <c r="K1001" s="132"/>
      <c r="L1001" s="132"/>
      <c r="M1001" s="135"/>
    </row>
    <row r="1002" spans="3:13" ht="12.75" customHeight="1">
      <c r="C1002" s="132"/>
      <c r="D1002" s="132"/>
      <c r="E1002" s="132"/>
      <c r="F1002" s="132"/>
      <c r="G1002" s="132"/>
      <c r="H1002" s="132"/>
      <c r="I1002" s="132"/>
      <c r="J1002" s="132"/>
      <c r="K1002" s="132"/>
      <c r="L1002" s="132"/>
      <c r="M1002" s="135"/>
    </row>
    <row r="1003" spans="3:13" ht="12.75" customHeight="1">
      <c r="C1003" s="132"/>
      <c r="D1003" s="132"/>
      <c r="E1003" s="132"/>
      <c r="F1003" s="132"/>
      <c r="G1003" s="132"/>
      <c r="H1003" s="132"/>
      <c r="I1003" s="132"/>
      <c r="J1003" s="132"/>
      <c r="K1003" s="132"/>
      <c r="L1003" s="132"/>
      <c r="M1003" s="135"/>
    </row>
    <row r="1004" spans="3:13" ht="12.75" customHeight="1">
      <c r="C1004" s="132"/>
      <c r="D1004" s="132"/>
      <c r="E1004" s="132"/>
      <c r="F1004" s="132"/>
      <c r="G1004" s="132"/>
      <c r="H1004" s="132"/>
      <c r="I1004" s="132"/>
      <c r="J1004" s="132"/>
      <c r="K1004" s="132"/>
      <c r="L1004" s="132"/>
      <c r="M1004" s="135"/>
    </row>
    <row r="1005" spans="3:13" ht="12.75" customHeight="1">
      <c r="C1005" s="132"/>
      <c r="D1005" s="132"/>
      <c r="E1005" s="132"/>
      <c r="F1005" s="132"/>
      <c r="G1005" s="132"/>
      <c r="H1005" s="132"/>
      <c r="I1005" s="132"/>
      <c r="J1005" s="132"/>
      <c r="K1005" s="132"/>
      <c r="L1005" s="132"/>
      <c r="M1005" s="135"/>
    </row>
    <row r="1006" spans="3:13" ht="12.75" customHeight="1">
      <c r="C1006" s="132"/>
      <c r="D1006" s="132"/>
      <c r="E1006" s="132"/>
      <c r="F1006" s="132"/>
      <c r="G1006" s="132"/>
      <c r="H1006" s="132"/>
      <c r="I1006" s="132"/>
      <c r="J1006" s="132"/>
      <c r="K1006" s="132"/>
      <c r="L1006" s="132"/>
      <c r="M1006" s="135"/>
    </row>
    <row r="1007" spans="3:13" ht="12.75" customHeight="1">
      <c r="C1007" s="132"/>
      <c r="D1007" s="132"/>
      <c r="E1007" s="132"/>
      <c r="F1007" s="132"/>
      <c r="G1007" s="132"/>
      <c r="H1007" s="132"/>
      <c r="I1007" s="132"/>
      <c r="J1007" s="132"/>
      <c r="K1007" s="132"/>
      <c r="L1007" s="132"/>
      <c r="M1007" s="135"/>
    </row>
    <row r="1008" spans="3:13" ht="12.75" customHeight="1">
      <c r="C1008" s="132"/>
      <c r="D1008" s="132"/>
      <c r="E1008" s="132"/>
      <c r="F1008" s="132"/>
      <c r="G1008" s="132"/>
      <c r="H1008" s="132"/>
      <c r="I1008" s="132"/>
      <c r="J1008" s="132"/>
      <c r="K1008" s="132"/>
      <c r="L1008" s="132"/>
      <c r="M1008" s="135"/>
    </row>
    <row r="1009" spans="3:13" ht="12.75" customHeight="1">
      <c r="C1009" s="132"/>
      <c r="D1009" s="132"/>
      <c r="E1009" s="132"/>
      <c r="F1009" s="132"/>
      <c r="G1009" s="132"/>
      <c r="H1009" s="132"/>
      <c r="I1009" s="132"/>
      <c r="J1009" s="132"/>
      <c r="K1009" s="132"/>
      <c r="L1009" s="132"/>
      <c r="M1009" s="135"/>
    </row>
    <row r="1010" spans="3:13" ht="12.75" customHeight="1">
      <c r="C1010" s="132"/>
      <c r="D1010" s="132"/>
      <c r="E1010" s="132"/>
      <c r="F1010" s="132"/>
      <c r="G1010" s="132"/>
      <c r="H1010" s="132"/>
      <c r="I1010" s="132"/>
      <c r="J1010" s="132"/>
      <c r="K1010" s="132"/>
      <c r="L1010" s="132"/>
      <c r="M1010" s="135"/>
    </row>
    <row r="1011" spans="3:13" ht="12.75" customHeight="1">
      <c r="C1011" s="132"/>
      <c r="D1011" s="132"/>
      <c r="E1011" s="132"/>
      <c r="F1011" s="132"/>
      <c r="G1011" s="132"/>
      <c r="H1011" s="132"/>
      <c r="I1011" s="132"/>
      <c r="J1011" s="132"/>
      <c r="K1011" s="132"/>
      <c r="L1011" s="132"/>
      <c r="M1011" s="135"/>
    </row>
    <row r="1012" spans="3:13" ht="12.75" customHeight="1">
      <c r="C1012" s="132"/>
      <c r="D1012" s="132"/>
      <c r="E1012" s="132"/>
      <c r="F1012" s="132"/>
      <c r="G1012" s="132"/>
      <c r="H1012" s="132"/>
      <c r="I1012" s="132"/>
      <c r="J1012" s="132"/>
      <c r="K1012" s="132"/>
      <c r="L1012" s="132"/>
      <c r="M1012" s="135"/>
    </row>
    <row r="1013" spans="3:13" ht="12.75" customHeight="1">
      <c r="C1013" s="132"/>
      <c r="D1013" s="132"/>
      <c r="E1013" s="132"/>
      <c r="F1013" s="132"/>
      <c r="G1013" s="132"/>
      <c r="H1013" s="132"/>
      <c r="I1013" s="132"/>
      <c r="J1013" s="132"/>
      <c r="K1013" s="132"/>
      <c r="L1013" s="132"/>
      <c r="M1013" s="135"/>
    </row>
    <row r="1014" spans="3:13" ht="12.75" customHeight="1">
      <c r="C1014" s="132"/>
      <c r="D1014" s="132"/>
      <c r="E1014" s="132"/>
      <c r="F1014" s="132"/>
      <c r="G1014" s="132"/>
      <c r="H1014" s="132"/>
      <c r="I1014" s="132"/>
      <c r="J1014" s="132"/>
      <c r="K1014" s="132"/>
      <c r="L1014" s="132"/>
      <c r="M1014" s="135"/>
    </row>
    <row r="1015" spans="3:13" ht="12.75" customHeight="1">
      <c r="C1015" s="132"/>
      <c r="D1015" s="132"/>
      <c r="E1015" s="132"/>
      <c r="F1015" s="132"/>
      <c r="G1015" s="132"/>
      <c r="H1015" s="132"/>
      <c r="I1015" s="132"/>
      <c r="J1015" s="132"/>
      <c r="K1015" s="132"/>
      <c r="L1015" s="132"/>
      <c r="M1015" s="135"/>
    </row>
    <row r="1016" spans="3:13" ht="12.75" customHeight="1">
      <c r="C1016" s="132"/>
      <c r="D1016" s="132"/>
      <c r="E1016" s="132"/>
      <c r="F1016" s="132"/>
      <c r="G1016" s="132"/>
      <c r="H1016" s="132"/>
      <c r="I1016" s="132"/>
      <c r="J1016" s="132"/>
      <c r="K1016" s="132"/>
      <c r="L1016" s="132"/>
      <c r="M1016" s="135"/>
    </row>
    <row r="1017" spans="3:13" ht="12.75" customHeight="1">
      <c r="C1017" s="132"/>
      <c r="D1017" s="132"/>
      <c r="E1017" s="132"/>
      <c r="F1017" s="132"/>
      <c r="G1017" s="132"/>
      <c r="H1017" s="132"/>
      <c r="I1017" s="132"/>
      <c r="J1017" s="132"/>
      <c r="K1017" s="132"/>
      <c r="L1017" s="132"/>
      <c r="M1017" s="135"/>
    </row>
    <row r="1018" spans="3:13" ht="12.75" customHeight="1">
      <c r="C1018" s="132"/>
      <c r="D1018" s="132"/>
      <c r="E1018" s="132"/>
      <c r="F1018" s="132"/>
      <c r="G1018" s="132"/>
      <c r="H1018" s="132"/>
      <c r="I1018" s="132"/>
      <c r="J1018" s="132"/>
      <c r="K1018" s="132"/>
      <c r="L1018" s="132"/>
      <c r="M1018" s="135"/>
    </row>
    <row r="1019" spans="3:13" ht="12.75" customHeight="1">
      <c r="C1019" s="132"/>
      <c r="D1019" s="132"/>
      <c r="E1019" s="132"/>
      <c r="F1019" s="132"/>
      <c r="G1019" s="132"/>
      <c r="H1019" s="132"/>
      <c r="I1019" s="132"/>
      <c r="J1019" s="132"/>
      <c r="K1019" s="132"/>
      <c r="L1019" s="132"/>
      <c r="M1019" s="135"/>
    </row>
    <row r="1020" spans="3:13" ht="12.75" customHeight="1">
      <c r="C1020" s="132"/>
      <c r="D1020" s="132"/>
      <c r="E1020" s="132"/>
      <c r="F1020" s="132"/>
      <c r="G1020" s="132"/>
      <c r="H1020" s="132"/>
      <c r="I1020" s="132"/>
      <c r="J1020" s="132"/>
      <c r="K1020" s="132"/>
      <c r="L1020" s="132"/>
      <c r="M1020" s="135"/>
    </row>
    <row r="1021" spans="3:13" ht="12.75" customHeight="1">
      <c r="C1021" s="132"/>
      <c r="D1021" s="132"/>
      <c r="E1021" s="132"/>
      <c r="F1021" s="132"/>
      <c r="G1021" s="132"/>
      <c r="H1021" s="132"/>
      <c r="I1021" s="132"/>
      <c r="J1021" s="132"/>
      <c r="K1021" s="132"/>
      <c r="L1021" s="132"/>
      <c r="M1021" s="135"/>
    </row>
    <row r="1022" spans="3:13" ht="12.75" customHeight="1">
      <c r="C1022" s="132"/>
      <c r="D1022" s="132"/>
      <c r="E1022" s="132"/>
      <c r="F1022" s="132"/>
      <c r="G1022" s="132"/>
      <c r="H1022" s="132"/>
      <c r="I1022" s="132"/>
      <c r="J1022" s="132"/>
      <c r="K1022" s="132"/>
      <c r="L1022" s="132"/>
      <c r="M1022" s="135"/>
    </row>
    <row r="1023" spans="3:13" ht="12.75" customHeight="1">
      <c r="C1023" s="132"/>
      <c r="D1023" s="132"/>
      <c r="E1023" s="132"/>
      <c r="F1023" s="132"/>
      <c r="G1023" s="132"/>
      <c r="H1023" s="132"/>
      <c r="I1023" s="132"/>
      <c r="J1023" s="132"/>
      <c r="K1023" s="132"/>
      <c r="L1023" s="132"/>
      <c r="M1023" s="135"/>
    </row>
    <row r="1024" spans="3:13" ht="12.75" customHeight="1">
      <c r="C1024" s="132"/>
      <c r="D1024" s="132"/>
      <c r="E1024" s="132"/>
      <c r="F1024" s="132"/>
      <c r="G1024" s="132"/>
      <c r="H1024" s="132"/>
      <c r="I1024" s="132"/>
      <c r="J1024" s="132"/>
      <c r="K1024" s="132"/>
      <c r="L1024" s="132"/>
      <c r="M1024" s="135"/>
    </row>
    <row r="1025" spans="3:13" ht="12.75" customHeight="1">
      <c r="C1025" s="132"/>
      <c r="D1025" s="132"/>
      <c r="E1025" s="132"/>
      <c r="F1025" s="132"/>
      <c r="G1025" s="132"/>
      <c r="H1025" s="132"/>
      <c r="I1025" s="132"/>
      <c r="J1025" s="132"/>
      <c r="K1025" s="132"/>
      <c r="L1025" s="132"/>
      <c r="M1025" s="135"/>
    </row>
    <row r="1026" spans="3:13" ht="12.75" customHeight="1">
      <c r="C1026" s="132"/>
      <c r="D1026" s="132"/>
      <c r="E1026" s="132"/>
      <c r="F1026" s="132"/>
      <c r="G1026" s="132"/>
      <c r="H1026" s="132"/>
      <c r="I1026" s="132"/>
      <c r="J1026" s="132"/>
      <c r="K1026" s="132"/>
      <c r="L1026" s="132"/>
      <c r="M1026" s="135"/>
    </row>
    <row r="1027" spans="3:13" ht="12.75" customHeight="1">
      <c r="C1027" s="132"/>
      <c r="D1027" s="132"/>
      <c r="E1027" s="132"/>
      <c r="F1027" s="132"/>
      <c r="G1027" s="132"/>
      <c r="H1027" s="132"/>
      <c r="I1027" s="132"/>
      <c r="J1027" s="132"/>
      <c r="K1027" s="132"/>
      <c r="L1027" s="132"/>
      <c r="M1027" s="135"/>
    </row>
    <row r="1028" spans="3:13" ht="12.75" customHeight="1">
      <c r="C1028" s="132"/>
      <c r="D1028" s="132"/>
      <c r="E1028" s="132"/>
      <c r="F1028" s="132"/>
      <c r="G1028" s="132"/>
      <c r="H1028" s="132"/>
      <c r="I1028" s="132"/>
      <c r="J1028" s="132"/>
      <c r="K1028" s="132"/>
      <c r="L1028" s="132"/>
      <c r="M1028" s="135"/>
    </row>
    <row r="1029" spans="3:13" ht="12.75" customHeight="1">
      <c r="C1029" s="132"/>
      <c r="D1029" s="132"/>
      <c r="E1029" s="132"/>
      <c r="F1029" s="132"/>
      <c r="G1029" s="132"/>
      <c r="H1029" s="132"/>
      <c r="I1029" s="132"/>
      <c r="J1029" s="132"/>
      <c r="K1029" s="132"/>
      <c r="L1029" s="132"/>
      <c r="M1029" s="135"/>
    </row>
    <row r="1030" spans="3:13" ht="12.75" customHeight="1">
      <c r="C1030" s="132"/>
      <c r="D1030" s="132"/>
      <c r="E1030" s="132"/>
      <c r="F1030" s="132"/>
      <c r="G1030" s="132"/>
      <c r="H1030" s="132"/>
      <c r="I1030" s="132"/>
      <c r="J1030" s="132"/>
      <c r="K1030" s="132"/>
      <c r="L1030" s="132"/>
      <c r="M1030" s="135"/>
    </row>
    <row r="1031" spans="3:13" ht="12.75" customHeight="1">
      <c r="C1031" s="132"/>
      <c r="D1031" s="132"/>
      <c r="E1031" s="132"/>
      <c r="F1031" s="132"/>
      <c r="G1031" s="132"/>
      <c r="H1031" s="132"/>
      <c r="I1031" s="132"/>
      <c r="J1031" s="132"/>
      <c r="K1031" s="132"/>
      <c r="L1031" s="132"/>
      <c r="M1031" s="135"/>
    </row>
    <row r="1032" spans="3:13" ht="12.75" customHeight="1">
      <c r="C1032" s="132"/>
      <c r="D1032" s="132"/>
      <c r="E1032" s="132"/>
      <c r="F1032" s="132"/>
      <c r="G1032" s="132"/>
      <c r="H1032" s="132"/>
      <c r="I1032" s="132"/>
      <c r="J1032" s="132"/>
      <c r="K1032" s="132"/>
      <c r="L1032" s="132"/>
      <c r="M1032" s="135"/>
    </row>
    <row r="1033" spans="3:13" ht="12.75" customHeight="1">
      <c r="C1033" s="132"/>
      <c r="D1033" s="132"/>
      <c r="E1033" s="132"/>
      <c r="F1033" s="132"/>
      <c r="G1033" s="132"/>
      <c r="H1033" s="132"/>
      <c r="I1033" s="132"/>
      <c r="J1033" s="132"/>
      <c r="K1033" s="132"/>
      <c r="L1033" s="132"/>
      <c r="M1033" s="135"/>
    </row>
    <row r="1034" spans="3:13" ht="12.75" customHeight="1">
      <c r="C1034" s="132"/>
      <c r="D1034" s="132"/>
      <c r="E1034" s="132"/>
      <c r="F1034" s="132"/>
      <c r="G1034" s="132"/>
      <c r="H1034" s="132"/>
      <c r="I1034" s="132"/>
      <c r="J1034" s="132"/>
      <c r="K1034" s="132"/>
      <c r="L1034" s="132"/>
      <c r="M1034" s="135"/>
    </row>
    <row r="1035" spans="3:13" ht="12.75" customHeight="1">
      <c r="C1035" s="132"/>
      <c r="D1035" s="132"/>
      <c r="E1035" s="132"/>
      <c r="F1035" s="132"/>
      <c r="G1035" s="132"/>
      <c r="H1035" s="132"/>
      <c r="I1035" s="132"/>
      <c r="J1035" s="132"/>
      <c r="K1035" s="132"/>
      <c r="L1035" s="132"/>
      <c r="M1035" s="135"/>
    </row>
    <row r="1036" spans="3:13" ht="12.75" customHeight="1">
      <c r="C1036" s="132"/>
      <c r="D1036" s="132"/>
      <c r="E1036" s="132"/>
      <c r="F1036" s="132"/>
      <c r="G1036" s="132"/>
      <c r="H1036" s="132"/>
      <c r="I1036" s="132"/>
      <c r="J1036" s="132"/>
      <c r="K1036" s="132"/>
      <c r="L1036" s="132"/>
      <c r="M1036" s="135"/>
    </row>
    <row r="1037" spans="3:13" ht="12.75" customHeight="1">
      <c r="C1037" s="132"/>
      <c r="D1037" s="132"/>
      <c r="E1037" s="132"/>
      <c r="F1037" s="132"/>
      <c r="G1037" s="132"/>
      <c r="H1037" s="132"/>
      <c r="I1037" s="132"/>
      <c r="J1037" s="132"/>
      <c r="K1037" s="132"/>
      <c r="L1037" s="132"/>
      <c r="M1037" s="135"/>
    </row>
    <row r="1038" spans="3:13" ht="12.75" customHeight="1">
      <c r="C1038" s="132"/>
      <c r="D1038" s="132"/>
      <c r="E1038" s="132"/>
      <c r="F1038" s="132"/>
      <c r="G1038" s="132"/>
      <c r="H1038" s="132"/>
      <c r="I1038" s="132"/>
      <c r="J1038" s="132"/>
      <c r="K1038" s="132"/>
      <c r="L1038" s="132"/>
      <c r="M1038" s="135"/>
    </row>
    <row r="1039" spans="3:13" ht="12.75" customHeight="1">
      <c r="C1039" s="132"/>
      <c r="D1039" s="132"/>
      <c r="E1039" s="132"/>
      <c r="F1039" s="132"/>
      <c r="G1039" s="132"/>
      <c r="H1039" s="132"/>
      <c r="I1039" s="132"/>
      <c r="J1039" s="132"/>
      <c r="K1039" s="132"/>
      <c r="L1039" s="132"/>
      <c r="M1039" s="135"/>
    </row>
    <row r="1040" spans="3:13" ht="12.75" customHeight="1">
      <c r="C1040" s="132"/>
      <c r="D1040" s="132"/>
      <c r="E1040" s="132"/>
      <c r="F1040" s="132"/>
      <c r="G1040" s="132"/>
      <c r="H1040" s="132"/>
      <c r="I1040" s="132"/>
      <c r="J1040" s="132"/>
      <c r="K1040" s="132"/>
      <c r="L1040" s="132"/>
      <c r="M1040" s="135"/>
    </row>
    <row r="1041" spans="3:13" ht="12.75" customHeight="1">
      <c r="C1041" s="132"/>
      <c r="D1041" s="132"/>
      <c r="E1041" s="132"/>
      <c r="F1041" s="132"/>
      <c r="G1041" s="132"/>
      <c r="H1041" s="132"/>
      <c r="I1041" s="132"/>
      <c r="J1041" s="132"/>
      <c r="K1041" s="132"/>
      <c r="L1041" s="132"/>
      <c r="M1041" s="135"/>
    </row>
    <row r="1042" spans="3:13" ht="12.75" customHeight="1">
      <c r="C1042" s="132"/>
      <c r="D1042" s="132"/>
      <c r="E1042" s="132"/>
      <c r="F1042" s="132"/>
      <c r="G1042" s="132"/>
      <c r="H1042" s="132"/>
      <c r="I1042" s="132"/>
      <c r="J1042" s="132"/>
      <c r="K1042" s="132"/>
      <c r="L1042" s="132"/>
      <c r="M1042" s="135"/>
    </row>
    <row r="1043" spans="3:13" ht="12.75" customHeight="1">
      <c r="C1043" s="132"/>
      <c r="D1043" s="132"/>
      <c r="E1043" s="132"/>
      <c r="F1043" s="132"/>
      <c r="G1043" s="132"/>
      <c r="H1043" s="132"/>
      <c r="I1043" s="132"/>
      <c r="J1043" s="132"/>
      <c r="K1043" s="132"/>
      <c r="L1043" s="132"/>
      <c r="M1043" s="135"/>
    </row>
    <row r="1044" spans="3:13" ht="12.75" customHeight="1">
      <c r="C1044" s="132"/>
      <c r="D1044" s="132"/>
      <c r="E1044" s="132"/>
      <c r="F1044" s="132"/>
      <c r="G1044" s="132"/>
      <c r="H1044" s="132"/>
      <c r="I1044" s="132"/>
      <c r="J1044" s="132"/>
      <c r="K1044" s="132"/>
      <c r="L1044" s="132"/>
      <c r="M1044" s="135"/>
    </row>
    <row r="1045" spans="3:13" ht="12.75" customHeight="1">
      <c r="C1045" s="132"/>
      <c r="D1045" s="132"/>
      <c r="E1045" s="132"/>
      <c r="F1045" s="132"/>
      <c r="G1045" s="132"/>
      <c r="H1045" s="132"/>
      <c r="I1045" s="132"/>
      <c r="J1045" s="132"/>
      <c r="K1045" s="132"/>
      <c r="L1045" s="132"/>
      <c r="M1045" s="135"/>
    </row>
    <row r="1046" spans="3:13" ht="12.75" customHeight="1">
      <c r="C1046" s="132"/>
      <c r="D1046" s="132"/>
      <c r="E1046" s="132"/>
      <c r="F1046" s="132"/>
      <c r="G1046" s="132"/>
      <c r="H1046" s="132"/>
      <c r="I1046" s="132"/>
      <c r="J1046" s="132"/>
      <c r="K1046" s="132"/>
      <c r="L1046" s="132"/>
      <c r="M1046" s="135"/>
    </row>
    <row r="1047" spans="3:13" ht="12.75" customHeight="1">
      <c r="C1047" s="132"/>
      <c r="D1047" s="132"/>
      <c r="E1047" s="132"/>
      <c r="F1047" s="132"/>
      <c r="G1047" s="132"/>
      <c r="H1047" s="132"/>
      <c r="I1047" s="132"/>
      <c r="J1047" s="132"/>
      <c r="K1047" s="132"/>
      <c r="L1047" s="132"/>
      <c r="M1047" s="135"/>
    </row>
    <row r="1048" spans="3:13" ht="12.75" customHeight="1">
      <c r="C1048" s="132"/>
      <c r="D1048" s="132"/>
      <c r="E1048" s="132"/>
      <c r="F1048" s="132"/>
      <c r="G1048" s="132"/>
      <c r="H1048" s="132"/>
      <c r="I1048" s="132"/>
      <c r="J1048" s="132"/>
      <c r="K1048" s="132"/>
      <c r="L1048" s="132"/>
      <c r="M1048" s="135"/>
    </row>
    <row r="1049" spans="3:13" ht="12.75" customHeight="1">
      <c r="C1049" s="132"/>
      <c r="D1049" s="132"/>
      <c r="E1049" s="132"/>
      <c r="F1049" s="132"/>
      <c r="G1049" s="132"/>
      <c r="H1049" s="132"/>
      <c r="I1049" s="132"/>
      <c r="J1049" s="132"/>
      <c r="K1049" s="132"/>
      <c r="L1049" s="132"/>
      <c r="M1049" s="135"/>
    </row>
    <row r="1050" spans="3:13" ht="12.75" customHeight="1">
      <c r="C1050" s="132"/>
      <c r="D1050" s="132"/>
      <c r="E1050" s="132"/>
      <c r="F1050" s="132"/>
      <c r="G1050" s="132"/>
      <c r="H1050" s="132"/>
      <c r="I1050" s="132"/>
      <c r="J1050" s="132"/>
      <c r="K1050" s="132"/>
      <c r="L1050" s="132"/>
      <c r="M1050" s="135"/>
    </row>
    <row r="1051" spans="3:13" ht="12.75" customHeight="1">
      <c r="C1051" s="132"/>
      <c r="D1051" s="132"/>
      <c r="E1051" s="132"/>
      <c r="F1051" s="132"/>
      <c r="G1051" s="132"/>
      <c r="H1051" s="132"/>
      <c r="I1051" s="132"/>
      <c r="J1051" s="132"/>
      <c r="K1051" s="132"/>
      <c r="L1051" s="132"/>
      <c r="M1051" s="135"/>
    </row>
    <row r="1052" spans="3:13" ht="12.75" customHeight="1">
      <c r="C1052" s="132"/>
      <c r="D1052" s="132"/>
      <c r="E1052" s="132"/>
      <c r="F1052" s="132"/>
      <c r="G1052" s="132"/>
      <c r="H1052" s="132"/>
      <c r="I1052" s="132"/>
      <c r="J1052" s="132"/>
      <c r="K1052" s="132"/>
      <c r="L1052" s="132"/>
      <c r="M1052" s="135"/>
    </row>
    <row r="1053" spans="3:13" ht="12.75" customHeight="1">
      <c r="C1053" s="132"/>
      <c r="D1053" s="132"/>
      <c r="E1053" s="132"/>
      <c r="F1053" s="132"/>
      <c r="G1053" s="132"/>
      <c r="H1053" s="132"/>
      <c r="I1053" s="132"/>
      <c r="J1053" s="132"/>
      <c r="K1053" s="132"/>
      <c r="L1053" s="132"/>
      <c r="M1053" s="135"/>
    </row>
    <row r="1054" spans="3:13" ht="12.75" customHeight="1">
      <c r="C1054" s="132"/>
      <c r="D1054" s="132"/>
      <c r="E1054" s="132"/>
      <c r="F1054" s="132"/>
      <c r="G1054" s="132"/>
      <c r="H1054" s="132"/>
      <c r="I1054" s="132"/>
      <c r="J1054" s="132"/>
      <c r="K1054" s="132"/>
      <c r="L1054" s="132"/>
      <c r="M1054" s="135"/>
    </row>
    <row r="1055" spans="3:13" ht="12.75" customHeight="1">
      <c r="C1055" s="132"/>
      <c r="D1055" s="132"/>
      <c r="E1055" s="132"/>
      <c r="F1055" s="132"/>
      <c r="G1055" s="132"/>
      <c r="H1055" s="132"/>
      <c r="I1055" s="132"/>
      <c r="J1055" s="132"/>
      <c r="K1055" s="132"/>
      <c r="L1055" s="132"/>
      <c r="M1055" s="135"/>
    </row>
    <row r="1056" spans="3:13" ht="12.75" customHeight="1">
      <c r="C1056" s="132"/>
      <c r="D1056" s="132"/>
      <c r="E1056" s="132"/>
      <c r="F1056" s="132"/>
      <c r="G1056" s="132"/>
      <c r="H1056" s="132"/>
      <c r="I1056" s="132"/>
      <c r="J1056" s="132"/>
      <c r="K1056" s="132"/>
      <c r="L1056" s="132"/>
      <c r="M1056" s="135"/>
    </row>
    <row r="1057" spans="3:13" ht="12.75" customHeight="1">
      <c r="C1057" s="132"/>
      <c r="D1057" s="132"/>
      <c r="E1057" s="132"/>
      <c r="F1057" s="132"/>
      <c r="G1057" s="132"/>
      <c r="H1057" s="132"/>
      <c r="I1057" s="132"/>
      <c r="J1057" s="132"/>
      <c r="K1057" s="132"/>
      <c r="L1057" s="132"/>
      <c r="M1057" s="135"/>
    </row>
    <row r="1058" spans="3:13" ht="12.75" customHeight="1">
      <c r="C1058" s="132"/>
      <c r="D1058" s="132"/>
      <c r="E1058" s="132"/>
      <c r="F1058" s="132"/>
      <c r="G1058" s="132"/>
      <c r="H1058" s="132"/>
      <c r="I1058" s="132"/>
      <c r="J1058" s="132"/>
      <c r="K1058" s="132"/>
      <c r="L1058" s="132"/>
      <c r="M1058" s="135"/>
    </row>
    <row r="1059" spans="3:13" ht="12.75" customHeight="1">
      <c r="C1059" s="132"/>
      <c r="D1059" s="132"/>
      <c r="E1059" s="132"/>
      <c r="F1059" s="132"/>
      <c r="G1059" s="132"/>
      <c r="H1059" s="132"/>
      <c r="I1059" s="132"/>
      <c r="J1059" s="132"/>
      <c r="K1059" s="132"/>
      <c r="L1059" s="132"/>
      <c r="M1059" s="135"/>
    </row>
    <row r="1060" spans="3:13" ht="12.75" customHeight="1">
      <c r="C1060" s="132"/>
      <c r="D1060" s="132"/>
      <c r="E1060" s="132"/>
      <c r="F1060" s="132"/>
      <c r="G1060" s="132"/>
      <c r="H1060" s="132"/>
      <c r="I1060" s="132"/>
      <c r="J1060" s="132"/>
      <c r="K1060" s="132"/>
      <c r="L1060" s="132"/>
      <c r="M1060" s="135"/>
    </row>
    <row r="1061" spans="3:13" ht="12.75" customHeight="1">
      <c r="C1061" s="132"/>
      <c r="D1061" s="132"/>
      <c r="E1061" s="132"/>
      <c r="F1061" s="132"/>
      <c r="G1061" s="132"/>
      <c r="H1061" s="132"/>
      <c r="I1061" s="132"/>
      <c r="J1061" s="132"/>
      <c r="K1061" s="132"/>
      <c r="L1061" s="132"/>
      <c r="M1061" s="135"/>
    </row>
    <row r="1062" spans="3:13" ht="12.75" customHeight="1">
      <c r="C1062" s="132"/>
      <c r="D1062" s="132"/>
      <c r="E1062" s="132"/>
      <c r="F1062" s="132"/>
      <c r="G1062" s="132"/>
      <c r="H1062" s="132"/>
      <c r="I1062" s="132"/>
      <c r="J1062" s="132"/>
      <c r="K1062" s="132"/>
      <c r="L1062" s="132"/>
      <c r="M1062" s="135"/>
    </row>
    <row r="1063" spans="3:13" ht="12.75" customHeight="1">
      <c r="C1063" s="132"/>
      <c r="D1063" s="132"/>
      <c r="E1063" s="132"/>
      <c r="F1063" s="132"/>
      <c r="G1063" s="132"/>
      <c r="H1063" s="132"/>
      <c r="I1063" s="132"/>
      <c r="J1063" s="132"/>
      <c r="K1063" s="132"/>
      <c r="L1063" s="132"/>
      <c r="M1063" s="135"/>
    </row>
    <row r="1064" spans="3:13" ht="12.75" customHeight="1">
      <c r="C1064" s="132"/>
      <c r="D1064" s="132"/>
      <c r="E1064" s="132"/>
      <c r="F1064" s="132"/>
      <c r="G1064" s="132"/>
      <c r="H1064" s="132"/>
      <c r="I1064" s="132"/>
      <c r="J1064" s="132"/>
      <c r="K1064" s="132"/>
      <c r="L1064" s="132"/>
      <c r="M1064" s="135"/>
    </row>
    <row r="1065" spans="3:13" ht="12.75" customHeight="1">
      <c r="C1065" s="132"/>
      <c r="D1065" s="132"/>
      <c r="E1065" s="132"/>
      <c r="F1065" s="132"/>
      <c r="G1065" s="132"/>
      <c r="H1065" s="132"/>
      <c r="I1065" s="132"/>
      <c r="J1065" s="132"/>
      <c r="K1065" s="132"/>
      <c r="L1065" s="132"/>
      <c r="M1065" s="135"/>
    </row>
    <row r="1066" spans="3:13" ht="12.75" customHeight="1">
      <c r="C1066" s="132"/>
      <c r="D1066" s="132"/>
      <c r="E1066" s="132"/>
      <c r="F1066" s="132"/>
      <c r="G1066" s="132"/>
      <c r="H1066" s="132"/>
      <c r="I1066" s="132"/>
      <c r="J1066" s="132"/>
      <c r="K1066" s="132"/>
      <c r="L1066" s="132"/>
      <c r="M1066" s="135"/>
    </row>
    <row r="1067" spans="3:13" ht="12.75" customHeight="1">
      <c r="C1067" s="132"/>
      <c r="D1067" s="132"/>
      <c r="E1067" s="132"/>
      <c r="F1067" s="132"/>
      <c r="G1067" s="132"/>
      <c r="H1067" s="132"/>
      <c r="I1067" s="132"/>
      <c r="J1067" s="132"/>
      <c r="K1067" s="132"/>
      <c r="L1067" s="132"/>
      <c r="M1067" s="135"/>
    </row>
    <row r="1068" spans="3:13" ht="12.75" customHeight="1">
      <c r="C1068" s="132"/>
      <c r="D1068" s="132"/>
      <c r="E1068" s="132"/>
      <c r="F1068" s="132"/>
      <c r="G1068" s="132"/>
      <c r="H1068" s="132"/>
      <c r="I1068" s="132"/>
      <c r="J1068" s="132"/>
      <c r="K1068" s="132"/>
      <c r="L1068" s="132"/>
      <c r="M1068" s="135"/>
    </row>
    <row r="1069" spans="3:13" ht="12.75" customHeight="1">
      <c r="C1069" s="132"/>
      <c r="D1069" s="132"/>
      <c r="E1069" s="132"/>
      <c r="F1069" s="132"/>
      <c r="G1069" s="132"/>
      <c r="H1069" s="132"/>
      <c r="I1069" s="132"/>
      <c r="J1069" s="132"/>
      <c r="K1069" s="132"/>
      <c r="L1069" s="132"/>
      <c r="M1069" s="135"/>
    </row>
    <row r="1070" spans="3:13" ht="12.75" customHeight="1">
      <c r="C1070" s="132"/>
      <c r="D1070" s="132"/>
      <c r="E1070" s="132"/>
      <c r="F1070" s="132"/>
      <c r="G1070" s="132"/>
      <c r="H1070" s="132"/>
      <c r="I1070" s="132"/>
      <c r="J1070" s="132"/>
      <c r="K1070" s="132"/>
      <c r="L1070" s="132"/>
      <c r="M1070" s="135"/>
    </row>
    <row r="1071" spans="3:13" ht="12.75" customHeight="1">
      <c r="C1071" s="132"/>
      <c r="D1071" s="132"/>
      <c r="E1071" s="132"/>
      <c r="F1071" s="132"/>
      <c r="G1071" s="132"/>
      <c r="H1071" s="132"/>
      <c r="I1071" s="132"/>
      <c r="J1071" s="132"/>
      <c r="K1071" s="132"/>
      <c r="L1071" s="132"/>
      <c r="M1071" s="135"/>
    </row>
    <row r="1072" spans="3:13" ht="12.75" customHeight="1">
      <c r="C1072" s="132"/>
      <c r="D1072" s="132"/>
      <c r="E1072" s="132"/>
      <c r="F1072" s="132"/>
      <c r="G1072" s="132"/>
      <c r="H1072" s="132"/>
      <c r="I1072" s="132"/>
      <c r="J1072" s="132"/>
      <c r="K1072" s="132"/>
      <c r="L1072" s="132"/>
      <c r="M1072" s="135"/>
    </row>
    <row r="1073" spans="3:13" ht="12.75" customHeight="1">
      <c r="C1073" s="132"/>
      <c r="D1073" s="132"/>
      <c r="E1073" s="132"/>
      <c r="F1073" s="132"/>
      <c r="G1073" s="132"/>
      <c r="H1073" s="132"/>
      <c r="I1073" s="132"/>
      <c r="J1073" s="132"/>
      <c r="K1073" s="132"/>
      <c r="L1073" s="132"/>
      <c r="M1073" s="135"/>
    </row>
    <row r="1074" spans="3:13" ht="12.75" customHeight="1">
      <c r="C1074" s="132"/>
      <c r="D1074" s="132"/>
      <c r="E1074" s="132"/>
      <c r="F1074" s="132"/>
      <c r="G1074" s="132"/>
      <c r="H1074" s="132"/>
      <c r="I1074" s="132"/>
      <c r="J1074" s="132"/>
      <c r="K1074" s="132"/>
      <c r="L1074" s="132"/>
      <c r="M1074" s="135"/>
    </row>
    <row r="1075" spans="3:13" ht="12.75" customHeight="1">
      <c r="C1075" s="132"/>
      <c r="D1075" s="132"/>
      <c r="E1075" s="132"/>
      <c r="F1075" s="132"/>
      <c r="G1075" s="132"/>
      <c r="H1075" s="132"/>
      <c r="I1075" s="132"/>
      <c r="J1075" s="132"/>
      <c r="K1075" s="132"/>
      <c r="L1075" s="132"/>
      <c r="M1075" s="135"/>
    </row>
    <row r="1076" spans="3:13" ht="12.75" customHeight="1">
      <c r="C1076" s="132"/>
      <c r="D1076" s="132"/>
      <c r="E1076" s="132"/>
      <c r="F1076" s="132"/>
      <c r="G1076" s="132"/>
      <c r="H1076" s="132"/>
      <c r="I1076" s="132"/>
      <c r="J1076" s="132"/>
      <c r="K1076" s="132"/>
      <c r="L1076" s="132"/>
      <c r="M1076" s="135"/>
    </row>
    <row r="1077" spans="3:13" ht="12.75" customHeight="1">
      <c r="C1077" s="132"/>
      <c r="D1077" s="132"/>
      <c r="E1077" s="132"/>
      <c r="F1077" s="132"/>
      <c r="G1077" s="132"/>
      <c r="H1077" s="132"/>
      <c r="I1077" s="132"/>
      <c r="J1077" s="132"/>
      <c r="K1077" s="132"/>
      <c r="L1077" s="132"/>
      <c r="M1077" s="135"/>
    </row>
    <row r="1078" spans="3:13" ht="12.75" customHeight="1">
      <c r="C1078" s="132"/>
      <c r="D1078" s="132"/>
      <c r="E1078" s="132"/>
      <c r="F1078" s="132"/>
      <c r="G1078" s="132"/>
      <c r="H1078" s="132"/>
      <c r="I1078" s="132"/>
      <c r="J1078" s="132"/>
      <c r="K1078" s="132"/>
      <c r="L1078" s="132"/>
      <c r="M1078" s="135"/>
    </row>
    <row r="1079" spans="3:13" ht="12.75" customHeight="1">
      <c r="C1079" s="132"/>
      <c r="D1079" s="132"/>
      <c r="E1079" s="132"/>
      <c r="F1079" s="132"/>
      <c r="G1079" s="132"/>
      <c r="H1079" s="132"/>
      <c r="I1079" s="132"/>
      <c r="J1079" s="132"/>
      <c r="K1079" s="132"/>
      <c r="L1079" s="132"/>
      <c r="M1079" s="135"/>
    </row>
    <row r="1080" spans="3:13" ht="12.75" customHeight="1">
      <c r="C1080" s="132"/>
      <c r="D1080" s="132"/>
      <c r="E1080" s="132"/>
      <c r="F1080" s="132"/>
      <c r="G1080" s="132"/>
      <c r="H1080" s="132"/>
      <c r="I1080" s="132"/>
      <c r="J1080" s="132"/>
      <c r="K1080" s="132"/>
      <c r="L1080" s="132"/>
      <c r="M1080" s="135"/>
    </row>
    <row r="1081" spans="3:13" ht="12.75" customHeight="1">
      <c r="C1081" s="132"/>
      <c r="D1081" s="132"/>
      <c r="E1081" s="132"/>
      <c r="F1081" s="132"/>
      <c r="G1081" s="132"/>
      <c r="H1081" s="132"/>
      <c r="I1081" s="132"/>
      <c r="J1081" s="132"/>
      <c r="K1081" s="132"/>
      <c r="L1081" s="132"/>
      <c r="M1081" s="135"/>
    </row>
    <row r="1082" spans="3:13" ht="12.75" customHeight="1">
      <c r="C1082" s="132"/>
      <c r="D1082" s="132"/>
      <c r="E1082" s="132"/>
      <c r="F1082" s="132"/>
      <c r="G1082" s="132"/>
      <c r="H1082" s="132"/>
      <c r="I1082" s="132"/>
      <c r="J1082" s="132"/>
      <c r="K1082" s="132"/>
      <c r="L1082" s="132"/>
      <c r="M1082" s="135"/>
    </row>
    <row r="1083" spans="3:13" ht="12.75" customHeight="1">
      <c r="C1083" s="132"/>
      <c r="D1083" s="132"/>
      <c r="E1083" s="132"/>
      <c r="F1083" s="132"/>
      <c r="G1083" s="132"/>
      <c r="H1083" s="132"/>
      <c r="I1083" s="132"/>
      <c r="J1083" s="132"/>
      <c r="K1083" s="132"/>
      <c r="L1083" s="132"/>
      <c r="M1083" s="135"/>
    </row>
    <row r="1084" spans="3:13" ht="12.75" customHeight="1">
      <c r="C1084" s="132"/>
      <c r="D1084" s="132"/>
      <c r="E1084" s="132"/>
      <c r="F1084" s="132"/>
      <c r="G1084" s="132"/>
      <c r="H1084" s="132"/>
      <c r="I1084" s="132"/>
      <c r="J1084" s="132"/>
      <c r="K1084" s="132"/>
      <c r="L1084" s="132"/>
      <c r="M1084" s="135"/>
    </row>
    <row r="1085" spans="3:13" ht="12.75" customHeight="1">
      <c r="C1085" s="132"/>
      <c r="D1085" s="132"/>
      <c r="E1085" s="132"/>
      <c r="F1085" s="132"/>
      <c r="G1085" s="132"/>
      <c r="H1085" s="132"/>
      <c r="I1085" s="132"/>
      <c r="J1085" s="132"/>
      <c r="K1085" s="132"/>
      <c r="L1085" s="132"/>
      <c r="M1085" s="135"/>
    </row>
    <row r="1086" spans="3:13" ht="12.75" customHeight="1">
      <c r="C1086" s="132"/>
      <c r="D1086" s="132"/>
      <c r="E1086" s="132"/>
      <c r="F1086" s="132"/>
      <c r="G1086" s="132"/>
      <c r="H1086" s="132"/>
      <c r="I1086" s="132"/>
      <c r="J1086" s="132"/>
      <c r="K1086" s="132"/>
      <c r="L1086" s="132"/>
      <c r="M1086" s="135"/>
    </row>
    <row r="1087" spans="3:13" ht="12.75" customHeight="1">
      <c r="C1087" s="132"/>
      <c r="D1087" s="132"/>
      <c r="E1087" s="132"/>
      <c r="F1087" s="132"/>
      <c r="G1087" s="132"/>
      <c r="H1087" s="132"/>
      <c r="I1087" s="132"/>
      <c r="J1087" s="132"/>
      <c r="K1087" s="132"/>
      <c r="L1087" s="132"/>
      <c r="M1087" s="135"/>
    </row>
    <row r="1088" spans="3:13" ht="12.75" customHeight="1">
      <c r="C1088" s="132"/>
      <c r="D1088" s="132"/>
      <c r="E1088" s="132"/>
      <c r="F1088" s="132"/>
      <c r="G1088" s="132"/>
      <c r="H1088" s="132"/>
      <c r="I1088" s="132"/>
      <c r="J1088" s="132"/>
      <c r="K1088" s="132"/>
      <c r="L1088" s="132"/>
      <c r="M1088" s="135"/>
    </row>
    <row r="1089" spans="3:13" ht="12.75" customHeight="1">
      <c r="C1089" s="132"/>
      <c r="D1089" s="132"/>
      <c r="E1089" s="132"/>
      <c r="F1089" s="132"/>
      <c r="G1089" s="132"/>
      <c r="H1089" s="132"/>
      <c r="I1089" s="132"/>
      <c r="J1089" s="132"/>
      <c r="K1089" s="132"/>
      <c r="L1089" s="132"/>
      <c r="M1089" s="135"/>
    </row>
    <row r="1090" spans="3:13" ht="12.75" customHeight="1">
      <c r="D1090" s="132"/>
      <c r="E1090" s="132"/>
      <c r="F1090" s="132"/>
      <c r="G1090" s="132"/>
      <c r="H1090" s="132"/>
      <c r="I1090" s="132"/>
      <c r="J1090" s="132"/>
      <c r="K1090" s="132"/>
      <c r="L1090" s="132"/>
      <c r="M1090" s="135"/>
    </row>
    <row r="1091" spans="3:13" ht="12.75" customHeight="1">
      <c r="D1091" s="132"/>
      <c r="E1091" s="132"/>
      <c r="F1091" s="132"/>
      <c r="G1091" s="132"/>
      <c r="H1091" s="132"/>
      <c r="I1091" s="132"/>
      <c r="J1091" s="132"/>
      <c r="K1091" s="132"/>
      <c r="L1091" s="132"/>
      <c r="M1091" s="135"/>
    </row>
    <row r="1092" spans="3:13" ht="12.75" customHeight="1">
      <c r="D1092" s="132"/>
      <c r="E1092" s="132"/>
      <c r="F1092" s="132"/>
      <c r="G1092" s="132"/>
      <c r="H1092" s="132"/>
      <c r="I1092" s="132"/>
      <c r="J1092" s="132"/>
      <c r="K1092" s="132"/>
      <c r="L1092" s="132"/>
      <c r="M1092" s="135"/>
    </row>
    <row r="1093" spans="3:13" ht="12.75" customHeight="1">
      <c r="D1093" s="132"/>
      <c r="E1093" s="132"/>
      <c r="F1093" s="132"/>
      <c r="G1093" s="132"/>
      <c r="H1093" s="132"/>
      <c r="I1093" s="132"/>
      <c r="J1093" s="132"/>
      <c r="K1093" s="132"/>
      <c r="L1093" s="132"/>
      <c r="M1093" s="135"/>
    </row>
    <row r="1094" spans="3:13" ht="12.75" customHeight="1">
      <c r="D1094" s="132"/>
      <c r="E1094" s="132"/>
      <c r="F1094" s="132"/>
      <c r="G1094" s="132"/>
      <c r="H1094" s="132"/>
      <c r="I1094" s="132"/>
      <c r="J1094" s="132"/>
      <c r="K1094" s="132"/>
      <c r="L1094" s="132"/>
      <c r="M1094" s="135"/>
    </row>
    <row r="1095" spans="3:13" ht="12.75" customHeight="1">
      <c r="D1095" s="132"/>
      <c r="E1095" s="132"/>
      <c r="F1095" s="132"/>
      <c r="G1095" s="132"/>
      <c r="H1095" s="132"/>
      <c r="I1095" s="132"/>
      <c r="J1095" s="132"/>
      <c r="K1095" s="132"/>
      <c r="L1095" s="132"/>
      <c r="M1095" s="135"/>
    </row>
    <row r="1096" spans="3:13" ht="12.75" customHeight="1">
      <c r="D1096" s="132"/>
      <c r="E1096" s="132"/>
      <c r="F1096" s="132"/>
      <c r="G1096" s="132"/>
      <c r="H1096" s="132"/>
      <c r="I1096" s="132"/>
      <c r="J1096" s="132"/>
      <c r="K1096" s="132"/>
      <c r="L1096" s="132"/>
      <c r="M1096" s="135"/>
    </row>
    <row r="1097" spans="3:13" ht="12.75" customHeight="1">
      <c r="D1097" s="132"/>
      <c r="E1097" s="132"/>
      <c r="F1097" s="132"/>
      <c r="G1097" s="132"/>
      <c r="H1097" s="132"/>
      <c r="I1097" s="132"/>
      <c r="J1097" s="132"/>
      <c r="K1097" s="132"/>
      <c r="L1097" s="132"/>
      <c r="M1097" s="135"/>
    </row>
    <row r="1098" spans="3:13" ht="12.75" customHeight="1">
      <c r="D1098" s="132"/>
      <c r="E1098" s="132"/>
      <c r="F1098" s="132"/>
      <c r="G1098" s="132"/>
      <c r="H1098" s="132"/>
      <c r="I1098" s="132"/>
      <c r="J1098" s="132"/>
      <c r="K1098" s="132"/>
      <c r="L1098" s="132"/>
      <c r="M1098" s="135"/>
    </row>
    <row r="1099" spans="3:13" ht="12.75" customHeight="1">
      <c r="D1099" s="132"/>
      <c r="E1099" s="132"/>
      <c r="F1099" s="132"/>
      <c r="G1099" s="132"/>
      <c r="H1099" s="132"/>
      <c r="I1099" s="132"/>
      <c r="J1099" s="132"/>
      <c r="K1099" s="132"/>
      <c r="L1099" s="132"/>
      <c r="M1099" s="135"/>
    </row>
  </sheetData>
  <autoFilter ref="C7:M77" xr:uid="{79D27245-1370-4C01-9553-AF0CB0789DA4}"/>
  <mergeCells count="1">
    <mergeCell ref="B2:G3"/>
  </mergeCells>
  <conditionalFormatting sqref="R14:R77">
    <cfRule type="cellIs" dxfId="44" priority="17" operator="equal">
      <formula>0</formula>
    </cfRule>
  </conditionalFormatting>
  <conditionalFormatting sqref="V8:V77">
    <cfRule type="cellIs" dxfId="43" priority="16" operator="equal">
      <formula>0</formula>
    </cfRule>
  </conditionalFormatting>
  <conditionalFormatting sqref="R8:R13">
    <cfRule type="cellIs" dxfId="42" priority="15" operator="equal">
      <formula>0</formula>
    </cfRule>
  </conditionalFormatting>
  <conditionalFormatting sqref="O8:O77">
    <cfRule type="cellIs" dxfId="41" priority="14" operator="equal">
      <formula>0</formula>
    </cfRule>
  </conditionalFormatting>
  <conditionalFormatting sqref="U7:W7 T7:T77">
    <cfRule type="expression" dxfId="40" priority="18" stopIfTrue="1">
      <formula>AND(#REF!="R",#REF!="R",#REF!="R",#REF!="R",#REF!="R")</formula>
    </cfRule>
  </conditionalFormatting>
  <conditionalFormatting sqref="U8:U77">
    <cfRule type="expression" dxfId="39" priority="19" stopIfTrue="1">
      <formula>AND(#REF!="R",#REF!="R",#REF!="R",#REF!="R",#REF!="R")</formula>
    </cfRule>
  </conditionalFormatting>
  <conditionalFormatting sqref="W8:W77">
    <cfRule type="cellIs" dxfId="38" priority="20" operator="equal">
      <formula>0</formula>
    </cfRule>
    <cfRule type="expression" dxfId="37" priority="21" stopIfTrue="1">
      <formula>AND(#REF!="R",#REF!="R",#REF!="R",#REF!="R",#REF!="R")</formula>
    </cfRule>
  </conditionalFormatting>
  <conditionalFormatting sqref="X7:X77">
    <cfRule type="expression" dxfId="36" priority="22" stopIfTrue="1">
      <formula>AND(#REF!="R",#REF!="R",#REF!="R",#REF!="R",#REF!="R")</formula>
    </cfRule>
  </conditionalFormatting>
  <conditionalFormatting sqref="Z36:Z77">
    <cfRule type="cellIs" dxfId="35" priority="12" operator="equal">
      <formula>0</formula>
    </cfRule>
  </conditionalFormatting>
  <conditionalFormatting sqref="Z8:Z35">
    <cfRule type="cellIs" dxfId="34" priority="11" operator="equal">
      <formula>0</formula>
    </cfRule>
  </conditionalFormatting>
  <conditionalFormatting sqref="Y7:Y77 B8:C8 K7:L14 B9:B77 B7:J7 M7:M31 C9:C14 Q7:Q77 N7:P7 R7:S7 N8:N77 D8:J14 Z7:AA7 C15:L77 AF7">
    <cfRule type="expression" dxfId="33" priority="13" stopIfTrue="1">
      <formula>AND(#REF!="R",#REF!="R",#REF!="R",#REF!="R",#REF!="R")</formula>
    </cfRule>
  </conditionalFormatting>
  <conditionalFormatting sqref="S8:S77 P8:P77 AA15:AA77 AF8:AF77">
    <cfRule type="cellIs" dxfId="32" priority="9" operator="equal">
      <formula>0</formula>
    </cfRule>
    <cfRule type="expression" dxfId="31" priority="10" stopIfTrue="1">
      <formula>AND(#REF!="R",#REF!="R",#REF!="R",#REF!="R",#REF!="R")</formula>
    </cfRule>
  </conditionalFormatting>
  <conditionalFormatting sqref="AL12:AL62">
    <cfRule type="expression" dxfId="30" priority="8" stopIfTrue="1">
      <formula>AND(#REF!="R",#REF!="R",#REF!="R",#REF!="R",#REF!="R")</formula>
    </cfRule>
  </conditionalFormatting>
  <conditionalFormatting sqref="AB7:AB77">
    <cfRule type="expression" dxfId="29" priority="7" stopIfTrue="1">
      <formula>AND(#REF!="R",#REF!="R",#REF!="R",#REF!="R",#REF!="R")</formula>
    </cfRule>
  </conditionalFormatting>
  <conditionalFormatting sqref="AD8:AD77">
    <cfRule type="cellIs" dxfId="28" priority="5" operator="equal">
      <formula>0</formula>
    </cfRule>
  </conditionalFormatting>
  <conditionalFormatting sqref="AC7:AC77 AD7:AE7">
    <cfRule type="expression" dxfId="27" priority="6" stopIfTrue="1">
      <formula>AND(#REF!="R",#REF!="R",#REF!="R",#REF!="R",#REF!="R")</formula>
    </cfRule>
  </conditionalFormatting>
  <conditionalFormatting sqref="AE8:AE77">
    <cfRule type="cellIs" dxfId="26" priority="3" operator="equal">
      <formula>0</formula>
    </cfRule>
    <cfRule type="expression" dxfId="25" priority="4" stopIfTrue="1">
      <formula>AND(#REF!="R",#REF!="R",#REF!="R",#REF!="R",#REF!="R")</formula>
    </cfRule>
  </conditionalFormatting>
  <conditionalFormatting sqref="AA8:AA14">
    <cfRule type="cellIs" dxfId="24" priority="1" operator="equal">
      <formula>0</formula>
    </cfRule>
    <cfRule type="expression" dxfId="23" priority="2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ddcheckboxes">
                <anchor moveWithCells="1" sizeWithCells="1">
                  <from>
                    <xdr:col>7</xdr:col>
                    <xdr:colOff>1188720</xdr:colOff>
                    <xdr:row>4</xdr:row>
                    <xdr:rowOff>30480</xdr:rowOff>
                  </from>
                  <to>
                    <xdr:col>8</xdr:col>
                    <xdr:colOff>1836420</xdr:colOff>
                    <xdr:row>4</xdr:row>
                    <xdr:rowOff>716280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moveCheckboxes">
                <anchor moveWithCells="1" sizeWithCells="1">
                  <from>
                    <xdr:col>9</xdr:col>
                    <xdr:colOff>121920</xdr:colOff>
                    <xdr:row>4</xdr:row>
                    <xdr:rowOff>106680</xdr:rowOff>
                  </from>
                  <to>
                    <xdr:col>9</xdr:col>
                    <xdr:colOff>1546860</xdr:colOff>
                    <xdr:row>4</xdr:row>
                    <xdr:rowOff>762000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pieLignesDonneesTOExtraction">
                <anchor moveWithCells="1" sizeWithCells="1">
                  <from>
                    <xdr:col>10</xdr:col>
                    <xdr:colOff>99060</xdr:colOff>
                    <xdr:row>4</xdr:row>
                    <xdr:rowOff>68580</xdr:rowOff>
                  </from>
                  <to>
                    <xdr:col>11</xdr:col>
                    <xdr:colOff>906780</xdr:colOff>
                    <xdr:row>4</xdr:row>
                    <xdr:rowOff>861060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7" name="Check Box 214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13</xdr:col>
                    <xdr:colOff>83820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8" name="Check Box 215">
              <controlPr defaultSize="0" autoFill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13</xdr:col>
                    <xdr:colOff>83820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9" name="Check Box 216">
              <controlPr defaultSize="0" autoFill="0" autoLine="0" autoPict="0">
                <anchor moveWithCells="1">
                  <from>
                    <xdr:col>12</xdr:col>
                    <xdr:colOff>0</xdr:colOff>
                    <xdr:row>9</xdr:row>
                    <xdr:rowOff>0</xdr:rowOff>
                  </from>
                  <to>
                    <xdr:col>13</xdr:col>
                    <xdr:colOff>83820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10" name="Check Box 217">
              <controlPr defaultSize="0" autoFill="0" autoLine="0" autoPict="0">
                <anchor moveWithCells="1">
                  <from>
                    <xdr:col>12</xdr:col>
                    <xdr:colOff>0</xdr:colOff>
                    <xdr:row>10</xdr:row>
                    <xdr:rowOff>0</xdr:rowOff>
                  </from>
                  <to>
                    <xdr:col>13</xdr:col>
                    <xdr:colOff>83820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11" name="Check Box 218">
              <controlPr defaultSize="0" autoFill="0" autoLine="0" autoPict="0">
                <anchor moveWithCells="1">
                  <from>
                    <xdr:col>12</xdr:col>
                    <xdr:colOff>0</xdr:colOff>
                    <xdr:row>11</xdr:row>
                    <xdr:rowOff>0</xdr:rowOff>
                  </from>
                  <to>
                    <xdr:col>13</xdr:col>
                    <xdr:colOff>83820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12" name="Check Box 219">
              <controlPr defaultSize="0" autoFill="0" autoLine="0" autoPict="0">
                <anchor moveWithCells="1">
                  <from>
                    <xdr:col>12</xdr:col>
                    <xdr:colOff>0</xdr:colOff>
                    <xdr:row>12</xdr:row>
                    <xdr:rowOff>0</xdr:rowOff>
                  </from>
                  <to>
                    <xdr:col>13</xdr:col>
                    <xdr:colOff>83820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13" name="Check Box 220">
              <controlPr defaultSize="0" autoFill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13</xdr:col>
                    <xdr:colOff>83820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14" name="Check Box 221">
              <controlPr defaultSize="0" autoFill="0" autoLine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13</xdr:col>
                    <xdr:colOff>83820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15" name="Check Box 222">
              <controlPr defaultSize="0" autoFill="0" autoLine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13</xdr:col>
                    <xdr:colOff>83820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16" name="Check Box 223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0</xdr:rowOff>
                  </from>
                  <to>
                    <xdr:col>13</xdr:col>
                    <xdr:colOff>83820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17" name="Check Box 224">
              <controlPr defaultSize="0" autoFill="0" autoLine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13</xdr:col>
                    <xdr:colOff>83820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18" name="Check Box 225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13</xdr:col>
                    <xdr:colOff>83820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19" name="Check Box 226">
              <controlPr defaultSize="0" autoFill="0" autoLine="0" autoPict="0">
                <anchor moveWithCells="1">
                  <from>
                    <xdr:col>12</xdr:col>
                    <xdr:colOff>0</xdr:colOff>
                    <xdr:row>19</xdr:row>
                    <xdr:rowOff>0</xdr:rowOff>
                  </from>
                  <to>
                    <xdr:col>13</xdr:col>
                    <xdr:colOff>83820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20" name="Check Box 227">
              <controlPr defaultSize="0" autoFill="0" autoLine="0" autoPict="0">
                <anchor moveWithCells="1">
                  <from>
                    <xdr:col>12</xdr:col>
                    <xdr:colOff>0</xdr:colOff>
                    <xdr:row>20</xdr:row>
                    <xdr:rowOff>0</xdr:rowOff>
                  </from>
                  <to>
                    <xdr:col>13</xdr:col>
                    <xdr:colOff>83820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21" name="Check Box 228">
              <controlPr defaultSize="0" autoFill="0" autoLine="0" autoPict="0">
                <anchor moveWithCells="1">
                  <from>
                    <xdr:col>12</xdr:col>
                    <xdr:colOff>0</xdr:colOff>
                    <xdr:row>21</xdr:row>
                    <xdr:rowOff>0</xdr:rowOff>
                  </from>
                  <to>
                    <xdr:col>13</xdr:col>
                    <xdr:colOff>83820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22" name="Check Box 229">
              <controlPr defaultSize="0" autoFill="0" autoLine="0" autoPict="0">
                <anchor moveWithCells="1">
                  <from>
                    <xdr:col>12</xdr:col>
                    <xdr:colOff>0</xdr:colOff>
                    <xdr:row>22</xdr:row>
                    <xdr:rowOff>0</xdr:rowOff>
                  </from>
                  <to>
                    <xdr:col>13</xdr:col>
                    <xdr:colOff>83820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23" name="Check Box 230">
              <controlPr defaultSize="0" autoFill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13</xdr:col>
                    <xdr:colOff>83820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24" name="Check Box 231">
              <controlPr defaultSize="0" autoFill="0" autoLine="0" autoPict="0">
                <anchor moveWithCells="1">
                  <from>
                    <xdr:col>12</xdr:col>
                    <xdr:colOff>0</xdr:colOff>
                    <xdr:row>24</xdr:row>
                    <xdr:rowOff>0</xdr:rowOff>
                  </from>
                  <to>
                    <xdr:col>13</xdr:col>
                    <xdr:colOff>83820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25" name="Check Box 232">
              <controlPr defaultSize="0" autoFill="0" autoLine="0" autoPict="0">
                <anchor moveWithCells="1">
                  <from>
                    <xdr:col>12</xdr:col>
                    <xdr:colOff>0</xdr:colOff>
                    <xdr:row>25</xdr:row>
                    <xdr:rowOff>0</xdr:rowOff>
                  </from>
                  <to>
                    <xdr:col>13</xdr:col>
                    <xdr:colOff>83820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26" name="Check Box 233">
              <controlPr defaultSize="0" autoFill="0" autoLine="0" autoPict="0">
                <anchor moveWithCells="1">
                  <from>
                    <xdr:col>12</xdr:col>
                    <xdr:colOff>0</xdr:colOff>
                    <xdr:row>26</xdr:row>
                    <xdr:rowOff>0</xdr:rowOff>
                  </from>
                  <to>
                    <xdr:col>13</xdr:col>
                    <xdr:colOff>83820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27" name="Check Box 234">
              <controlPr defaultSize="0" autoFill="0" autoLine="0" autoPict="0">
                <anchor moveWithCells="1">
                  <from>
                    <xdr:col>12</xdr:col>
                    <xdr:colOff>0</xdr:colOff>
                    <xdr:row>27</xdr:row>
                    <xdr:rowOff>0</xdr:rowOff>
                  </from>
                  <to>
                    <xdr:col>13</xdr:col>
                    <xdr:colOff>83820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28" name="Check Box 235">
              <controlPr defaultSize="0" autoFill="0" autoLine="0" autoPict="0">
                <anchor moveWithCells="1">
                  <from>
                    <xdr:col>12</xdr:col>
                    <xdr:colOff>0</xdr:colOff>
                    <xdr:row>28</xdr:row>
                    <xdr:rowOff>0</xdr:rowOff>
                  </from>
                  <to>
                    <xdr:col>13</xdr:col>
                    <xdr:colOff>83820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29" name="Check Box 236">
              <controlPr defaultSize="0" autoFill="0" autoLine="0" autoPict="0">
                <anchor moveWithCells="1">
                  <from>
                    <xdr:col>12</xdr:col>
                    <xdr:colOff>0</xdr:colOff>
                    <xdr:row>29</xdr:row>
                    <xdr:rowOff>0</xdr:rowOff>
                  </from>
                  <to>
                    <xdr:col>13</xdr:col>
                    <xdr:colOff>83820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30" name="Check Box 237">
              <controlPr defaultSize="0" autoFill="0" autoLine="0" autoPict="0">
                <anchor moveWithCells="1">
                  <from>
                    <xdr:col>12</xdr:col>
                    <xdr:colOff>0</xdr:colOff>
                    <xdr:row>30</xdr:row>
                    <xdr:rowOff>0</xdr:rowOff>
                  </from>
                  <to>
                    <xdr:col>13</xdr:col>
                    <xdr:colOff>83820</xdr:colOff>
                    <xdr:row>31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31" name="Check Box 238">
              <controlPr defaultSize="0" autoFill="0" autoLine="0" autoPict="0">
                <anchor moveWithCells="1">
                  <from>
                    <xdr:col>12</xdr:col>
                    <xdr:colOff>0</xdr:colOff>
                    <xdr:row>31</xdr:row>
                    <xdr:rowOff>0</xdr:rowOff>
                  </from>
                  <to>
                    <xdr:col>13</xdr:col>
                    <xdr:colOff>83820</xdr:colOff>
                    <xdr:row>32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32" name="Check Box 239">
              <controlPr defaultSize="0" autoFill="0" autoLine="0" autoPict="0">
                <anchor moveWithCells="1">
                  <from>
                    <xdr:col>12</xdr:col>
                    <xdr:colOff>0</xdr:colOff>
                    <xdr:row>32</xdr:row>
                    <xdr:rowOff>0</xdr:rowOff>
                  </from>
                  <to>
                    <xdr:col>13</xdr:col>
                    <xdr:colOff>83820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33" name="Check Box 240">
              <controlPr defaultSize="0" autoFill="0" autoLine="0" autoPict="0">
                <anchor moveWithCells="1">
                  <from>
                    <xdr:col>12</xdr:col>
                    <xdr:colOff>0</xdr:colOff>
                    <xdr:row>33</xdr:row>
                    <xdr:rowOff>0</xdr:rowOff>
                  </from>
                  <to>
                    <xdr:col>13</xdr:col>
                    <xdr:colOff>83820</xdr:colOff>
                    <xdr:row>34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34" name="Check Box 241">
              <controlPr defaultSize="0" autoFill="0" autoLine="0" autoPict="0">
                <anchor moveWithCells="1">
                  <from>
                    <xdr:col>12</xdr:col>
                    <xdr:colOff>0</xdr:colOff>
                    <xdr:row>34</xdr:row>
                    <xdr:rowOff>0</xdr:rowOff>
                  </from>
                  <to>
                    <xdr:col>13</xdr:col>
                    <xdr:colOff>83820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35" name="Check Box 242">
              <controlPr defaultSize="0" autoFill="0" autoLine="0" autoPict="0">
                <anchor moveWithCells="1">
                  <from>
                    <xdr:col>12</xdr:col>
                    <xdr:colOff>0</xdr:colOff>
                    <xdr:row>35</xdr:row>
                    <xdr:rowOff>0</xdr:rowOff>
                  </from>
                  <to>
                    <xdr:col>13</xdr:col>
                    <xdr:colOff>83820</xdr:colOff>
                    <xdr:row>36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36" name="Check Box 243">
              <controlPr defaultSize="0" autoFill="0" autoLine="0" autoPict="0">
                <anchor moveWithCells="1">
                  <from>
                    <xdr:col>12</xdr:col>
                    <xdr:colOff>0</xdr:colOff>
                    <xdr:row>36</xdr:row>
                    <xdr:rowOff>0</xdr:rowOff>
                  </from>
                  <to>
                    <xdr:col>13</xdr:col>
                    <xdr:colOff>83820</xdr:colOff>
                    <xdr:row>37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37" name="Check Box 244">
              <controlPr defaultSize="0" autoFill="0" autoLine="0" autoPict="0">
                <anchor moveWithCells="1">
                  <from>
                    <xdr:col>12</xdr:col>
                    <xdr:colOff>0</xdr:colOff>
                    <xdr:row>37</xdr:row>
                    <xdr:rowOff>0</xdr:rowOff>
                  </from>
                  <to>
                    <xdr:col>13</xdr:col>
                    <xdr:colOff>83820</xdr:colOff>
                    <xdr:row>38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38" name="Check Box 245">
              <controlPr defaultSize="0" autoFill="0" autoLine="0" autoPict="0">
                <anchor moveWithCells="1">
                  <from>
                    <xdr:col>12</xdr:col>
                    <xdr:colOff>0</xdr:colOff>
                    <xdr:row>38</xdr:row>
                    <xdr:rowOff>0</xdr:rowOff>
                  </from>
                  <to>
                    <xdr:col>13</xdr:col>
                    <xdr:colOff>83820</xdr:colOff>
                    <xdr:row>39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39" name="Check Box 246">
              <controlPr defaultSize="0" autoFill="0" autoLine="0" autoPict="0">
                <anchor moveWithCells="1">
                  <from>
                    <xdr:col>12</xdr:col>
                    <xdr:colOff>0</xdr:colOff>
                    <xdr:row>39</xdr:row>
                    <xdr:rowOff>0</xdr:rowOff>
                  </from>
                  <to>
                    <xdr:col>13</xdr:col>
                    <xdr:colOff>83820</xdr:colOff>
                    <xdr:row>40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40" name="Check Box 247">
              <controlPr defaultSize="0" autoFill="0" autoLine="0" autoPict="0">
                <anchor moveWithCells="1">
                  <from>
                    <xdr:col>12</xdr:col>
                    <xdr:colOff>0</xdr:colOff>
                    <xdr:row>40</xdr:row>
                    <xdr:rowOff>0</xdr:rowOff>
                  </from>
                  <to>
                    <xdr:col>13</xdr:col>
                    <xdr:colOff>83820</xdr:colOff>
                    <xdr:row>41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41" name="Check Box 248">
              <controlPr defaultSize="0" autoFill="0" autoLine="0" autoPict="0">
                <anchor moveWithCells="1">
                  <from>
                    <xdr:col>12</xdr:col>
                    <xdr:colOff>0</xdr:colOff>
                    <xdr:row>41</xdr:row>
                    <xdr:rowOff>0</xdr:rowOff>
                  </from>
                  <to>
                    <xdr:col>13</xdr:col>
                    <xdr:colOff>83820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42" name="Check Box 249">
              <controlPr defaultSize="0" autoFill="0" autoLine="0" autoPict="0">
                <anchor moveWithCells="1">
                  <from>
                    <xdr:col>12</xdr:col>
                    <xdr:colOff>0</xdr:colOff>
                    <xdr:row>42</xdr:row>
                    <xdr:rowOff>0</xdr:rowOff>
                  </from>
                  <to>
                    <xdr:col>13</xdr:col>
                    <xdr:colOff>83820</xdr:colOff>
                    <xdr:row>43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43" name="Check Box 250">
              <controlPr defaultSize="0" autoFill="0" autoLine="0" autoPict="0">
                <anchor moveWithCells="1">
                  <from>
                    <xdr:col>12</xdr:col>
                    <xdr:colOff>0</xdr:colOff>
                    <xdr:row>43</xdr:row>
                    <xdr:rowOff>0</xdr:rowOff>
                  </from>
                  <to>
                    <xdr:col>13</xdr:col>
                    <xdr:colOff>83820</xdr:colOff>
                    <xdr:row>44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44" name="Check Box 251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0</xdr:rowOff>
                  </from>
                  <to>
                    <xdr:col>13</xdr:col>
                    <xdr:colOff>83820</xdr:colOff>
                    <xdr:row>45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45" name="Check Box 252">
              <controlPr defaultSize="0" autoFill="0" autoLine="0" autoPict="0">
                <anchor moveWithCells="1">
                  <from>
                    <xdr:col>12</xdr:col>
                    <xdr:colOff>0</xdr:colOff>
                    <xdr:row>45</xdr:row>
                    <xdr:rowOff>0</xdr:rowOff>
                  </from>
                  <to>
                    <xdr:col>13</xdr:col>
                    <xdr:colOff>83820</xdr:colOff>
                    <xdr:row>46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46" name="Check Box 253">
              <controlPr defaultSize="0" autoFill="0" autoLine="0" autoPict="0">
                <anchor moveWithCells="1">
                  <from>
                    <xdr:col>12</xdr:col>
                    <xdr:colOff>0</xdr:colOff>
                    <xdr:row>46</xdr:row>
                    <xdr:rowOff>0</xdr:rowOff>
                  </from>
                  <to>
                    <xdr:col>13</xdr:col>
                    <xdr:colOff>83820</xdr:colOff>
                    <xdr:row>47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47" name="Check Box 254">
              <controlPr defaultSize="0" autoFill="0" autoLine="0" autoPict="0">
                <anchor moveWithCells="1">
                  <from>
                    <xdr:col>12</xdr:col>
                    <xdr:colOff>0</xdr:colOff>
                    <xdr:row>47</xdr:row>
                    <xdr:rowOff>0</xdr:rowOff>
                  </from>
                  <to>
                    <xdr:col>13</xdr:col>
                    <xdr:colOff>83820</xdr:colOff>
                    <xdr:row>48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48" name="Check Box 255">
              <controlPr defaultSize="0" autoFill="0" autoLine="0" autoPict="0">
                <anchor moveWithCells="1">
                  <from>
                    <xdr:col>12</xdr:col>
                    <xdr:colOff>0</xdr:colOff>
                    <xdr:row>48</xdr:row>
                    <xdr:rowOff>0</xdr:rowOff>
                  </from>
                  <to>
                    <xdr:col>13</xdr:col>
                    <xdr:colOff>83820</xdr:colOff>
                    <xdr:row>49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49" name="Check Box 256">
              <controlPr defaultSize="0" autoFill="0" autoLine="0" autoPict="0">
                <anchor moveWithCells="1">
                  <from>
                    <xdr:col>12</xdr:col>
                    <xdr:colOff>0</xdr:colOff>
                    <xdr:row>49</xdr:row>
                    <xdr:rowOff>0</xdr:rowOff>
                  </from>
                  <to>
                    <xdr:col>13</xdr:col>
                    <xdr:colOff>83820</xdr:colOff>
                    <xdr:row>50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50" name="Check Box 257">
              <controlPr defaultSize="0" autoFill="0" autoLine="0" autoPict="0">
                <anchor moveWithCells="1">
                  <from>
                    <xdr:col>12</xdr:col>
                    <xdr:colOff>0</xdr:colOff>
                    <xdr:row>50</xdr:row>
                    <xdr:rowOff>0</xdr:rowOff>
                  </from>
                  <to>
                    <xdr:col>13</xdr:col>
                    <xdr:colOff>83820</xdr:colOff>
                    <xdr:row>51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51" name="Check Box 258">
              <controlPr defaultSize="0" autoFill="0" autoLine="0" autoPict="0">
                <anchor moveWithCells="1">
                  <from>
                    <xdr:col>12</xdr:col>
                    <xdr:colOff>0</xdr:colOff>
                    <xdr:row>51</xdr:row>
                    <xdr:rowOff>0</xdr:rowOff>
                  </from>
                  <to>
                    <xdr:col>13</xdr:col>
                    <xdr:colOff>83820</xdr:colOff>
                    <xdr:row>52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52" name="Check Box 259">
              <controlPr defaultSize="0" autoFill="0" autoLine="0" autoPict="0">
                <anchor moveWithCells="1">
                  <from>
                    <xdr:col>12</xdr:col>
                    <xdr:colOff>0</xdr:colOff>
                    <xdr:row>52</xdr:row>
                    <xdr:rowOff>0</xdr:rowOff>
                  </from>
                  <to>
                    <xdr:col>13</xdr:col>
                    <xdr:colOff>83820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53" name="Check Box 260">
              <controlPr defaultSize="0" autoFill="0" autoLine="0" autoPict="0">
                <anchor moveWithCells="1">
                  <from>
                    <xdr:col>12</xdr:col>
                    <xdr:colOff>0</xdr:colOff>
                    <xdr:row>53</xdr:row>
                    <xdr:rowOff>0</xdr:rowOff>
                  </from>
                  <to>
                    <xdr:col>13</xdr:col>
                    <xdr:colOff>83820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54" name="Check Box 261">
              <controlPr defaultSize="0" autoFill="0" autoLine="0" autoPict="0">
                <anchor moveWithCells="1">
                  <from>
                    <xdr:col>12</xdr:col>
                    <xdr:colOff>0</xdr:colOff>
                    <xdr:row>54</xdr:row>
                    <xdr:rowOff>0</xdr:rowOff>
                  </from>
                  <to>
                    <xdr:col>13</xdr:col>
                    <xdr:colOff>83820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55" name="Check Box 262">
              <controlPr defaultSize="0" autoFill="0" autoLine="0" autoPict="0">
                <anchor moveWithCells="1">
                  <from>
                    <xdr:col>12</xdr:col>
                    <xdr:colOff>0</xdr:colOff>
                    <xdr:row>55</xdr:row>
                    <xdr:rowOff>0</xdr:rowOff>
                  </from>
                  <to>
                    <xdr:col>13</xdr:col>
                    <xdr:colOff>83820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56" name="Check Box 263">
              <controlPr defaultSize="0" autoFill="0" autoLine="0" autoPict="0">
                <anchor moveWithCells="1">
                  <from>
                    <xdr:col>12</xdr:col>
                    <xdr:colOff>0</xdr:colOff>
                    <xdr:row>56</xdr:row>
                    <xdr:rowOff>0</xdr:rowOff>
                  </from>
                  <to>
                    <xdr:col>13</xdr:col>
                    <xdr:colOff>83820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57" name="Check Box 264">
              <controlPr defaultSize="0" autoFill="0" autoLine="0" autoPict="0">
                <anchor moveWithCells="1">
                  <from>
                    <xdr:col>12</xdr:col>
                    <xdr:colOff>0</xdr:colOff>
                    <xdr:row>57</xdr:row>
                    <xdr:rowOff>0</xdr:rowOff>
                  </from>
                  <to>
                    <xdr:col>13</xdr:col>
                    <xdr:colOff>83820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58" name="Check Box 265">
              <controlPr defaultSize="0" autoFill="0" autoLine="0" autoPict="0">
                <anchor moveWithCells="1">
                  <from>
                    <xdr:col>12</xdr:col>
                    <xdr:colOff>0</xdr:colOff>
                    <xdr:row>58</xdr:row>
                    <xdr:rowOff>0</xdr:rowOff>
                  </from>
                  <to>
                    <xdr:col>13</xdr:col>
                    <xdr:colOff>83820</xdr:colOff>
                    <xdr:row>59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59" name="Check Box 266">
              <controlPr defaultSize="0" autoFill="0" autoLine="0" autoPict="0">
                <anchor moveWithCells="1">
                  <from>
                    <xdr:col>12</xdr:col>
                    <xdr:colOff>0</xdr:colOff>
                    <xdr:row>59</xdr:row>
                    <xdr:rowOff>0</xdr:rowOff>
                  </from>
                  <to>
                    <xdr:col>13</xdr:col>
                    <xdr:colOff>83820</xdr:colOff>
                    <xdr:row>60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60" name="Check Box 267">
              <controlPr defaultSize="0" autoFill="0" autoLine="0" autoPict="0">
                <anchor moveWithCells="1">
                  <from>
                    <xdr:col>12</xdr:col>
                    <xdr:colOff>0</xdr:colOff>
                    <xdr:row>60</xdr:row>
                    <xdr:rowOff>0</xdr:rowOff>
                  </from>
                  <to>
                    <xdr:col>13</xdr:col>
                    <xdr:colOff>83820</xdr:colOff>
                    <xdr:row>61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61" name="Check Box 268">
              <controlPr defaultSize="0" autoFill="0" autoLine="0" autoPict="0">
                <anchor moveWithCells="1">
                  <from>
                    <xdr:col>12</xdr:col>
                    <xdr:colOff>0</xdr:colOff>
                    <xdr:row>61</xdr:row>
                    <xdr:rowOff>0</xdr:rowOff>
                  </from>
                  <to>
                    <xdr:col>13</xdr:col>
                    <xdr:colOff>83820</xdr:colOff>
                    <xdr:row>62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62" name="Check Box 269">
              <controlPr defaultSize="0" autoFill="0" autoLine="0" autoPict="0">
                <anchor moveWithCells="1">
                  <from>
                    <xdr:col>12</xdr:col>
                    <xdr:colOff>0</xdr:colOff>
                    <xdr:row>62</xdr:row>
                    <xdr:rowOff>0</xdr:rowOff>
                  </from>
                  <to>
                    <xdr:col>13</xdr:col>
                    <xdr:colOff>83820</xdr:colOff>
                    <xdr:row>63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63" name="Check Box 270">
              <controlPr defaultSize="0" autoFill="0" autoLine="0" autoPict="0">
                <anchor moveWithCells="1">
                  <from>
                    <xdr:col>12</xdr:col>
                    <xdr:colOff>0</xdr:colOff>
                    <xdr:row>63</xdr:row>
                    <xdr:rowOff>0</xdr:rowOff>
                  </from>
                  <to>
                    <xdr:col>13</xdr:col>
                    <xdr:colOff>83820</xdr:colOff>
                    <xdr:row>64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64" name="Check Box 271">
              <controlPr defaultSize="0" autoFill="0" autoLine="0" autoPict="0">
                <anchor moveWithCells="1">
                  <from>
                    <xdr:col>12</xdr:col>
                    <xdr:colOff>0</xdr:colOff>
                    <xdr:row>64</xdr:row>
                    <xdr:rowOff>0</xdr:rowOff>
                  </from>
                  <to>
                    <xdr:col>13</xdr:col>
                    <xdr:colOff>83820</xdr:colOff>
                    <xdr:row>65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65" name="Check Box 272">
              <controlPr defaultSize="0" autoFill="0" autoLine="0" autoPict="0">
                <anchor moveWithCells="1">
                  <from>
                    <xdr:col>12</xdr:col>
                    <xdr:colOff>0</xdr:colOff>
                    <xdr:row>65</xdr:row>
                    <xdr:rowOff>0</xdr:rowOff>
                  </from>
                  <to>
                    <xdr:col>13</xdr:col>
                    <xdr:colOff>83820</xdr:colOff>
                    <xdr:row>66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66" name="Check Box 273">
              <controlPr defaultSize="0" autoFill="0" autoLine="0" autoPict="0">
                <anchor moveWithCells="1">
                  <from>
                    <xdr:col>12</xdr:col>
                    <xdr:colOff>0</xdr:colOff>
                    <xdr:row>66</xdr:row>
                    <xdr:rowOff>0</xdr:rowOff>
                  </from>
                  <to>
                    <xdr:col>13</xdr:col>
                    <xdr:colOff>83820</xdr:colOff>
                    <xdr:row>67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67" name="Check Box 274">
              <controlPr defaultSize="0" autoFill="0" autoLine="0" autoPict="0">
                <anchor moveWithCells="1">
                  <from>
                    <xdr:col>12</xdr:col>
                    <xdr:colOff>0</xdr:colOff>
                    <xdr:row>67</xdr:row>
                    <xdr:rowOff>0</xdr:rowOff>
                  </from>
                  <to>
                    <xdr:col>13</xdr:col>
                    <xdr:colOff>83820</xdr:colOff>
                    <xdr:row>68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68" name="Check Box 275">
              <controlPr defaultSize="0" autoFill="0" autoLine="0" autoPict="0">
                <anchor moveWithCells="1">
                  <from>
                    <xdr:col>12</xdr:col>
                    <xdr:colOff>0</xdr:colOff>
                    <xdr:row>68</xdr:row>
                    <xdr:rowOff>0</xdr:rowOff>
                  </from>
                  <to>
                    <xdr:col>13</xdr:col>
                    <xdr:colOff>83820</xdr:colOff>
                    <xdr:row>69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69" name="Check Box 276">
              <controlPr defaultSize="0" autoFill="0" autoLine="0" autoPict="0">
                <anchor moveWithCells="1">
                  <from>
                    <xdr:col>12</xdr:col>
                    <xdr:colOff>0</xdr:colOff>
                    <xdr:row>69</xdr:row>
                    <xdr:rowOff>0</xdr:rowOff>
                  </from>
                  <to>
                    <xdr:col>13</xdr:col>
                    <xdr:colOff>83820</xdr:colOff>
                    <xdr:row>70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70" name="Check Box 277">
              <controlPr defaultSize="0" autoFill="0" autoLine="0" autoPict="0">
                <anchor moveWithCells="1">
                  <from>
                    <xdr:col>12</xdr:col>
                    <xdr:colOff>0</xdr:colOff>
                    <xdr:row>70</xdr:row>
                    <xdr:rowOff>0</xdr:rowOff>
                  </from>
                  <to>
                    <xdr:col>13</xdr:col>
                    <xdr:colOff>83820</xdr:colOff>
                    <xdr:row>71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71" name="Check Box 278">
              <controlPr defaultSize="0" autoFill="0" autoLine="0" autoPict="0">
                <anchor moveWithCells="1">
                  <from>
                    <xdr:col>12</xdr:col>
                    <xdr:colOff>0</xdr:colOff>
                    <xdr:row>71</xdr:row>
                    <xdr:rowOff>0</xdr:rowOff>
                  </from>
                  <to>
                    <xdr:col>13</xdr:col>
                    <xdr:colOff>83820</xdr:colOff>
                    <xdr:row>72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72" name="Check Box 279">
              <controlPr defaultSize="0" autoFill="0" autoLine="0" autoPict="0">
                <anchor moveWithCells="1">
                  <from>
                    <xdr:col>12</xdr:col>
                    <xdr:colOff>0</xdr:colOff>
                    <xdr:row>72</xdr:row>
                    <xdr:rowOff>0</xdr:rowOff>
                  </from>
                  <to>
                    <xdr:col>13</xdr:col>
                    <xdr:colOff>83820</xdr:colOff>
                    <xdr:row>73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73" name="Check Box 280">
              <controlPr defaultSize="0" autoFill="0" autoLine="0" autoPict="0">
                <anchor moveWithCells="1">
                  <from>
                    <xdr:col>12</xdr:col>
                    <xdr:colOff>0</xdr:colOff>
                    <xdr:row>73</xdr:row>
                    <xdr:rowOff>0</xdr:rowOff>
                  </from>
                  <to>
                    <xdr:col>13</xdr:col>
                    <xdr:colOff>83820</xdr:colOff>
                    <xdr:row>74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74" name="Check Box 281">
              <controlPr defaultSize="0" autoFill="0" autoLine="0" autoPict="0">
                <anchor moveWithCells="1">
                  <from>
                    <xdr:col>12</xdr:col>
                    <xdr:colOff>0</xdr:colOff>
                    <xdr:row>74</xdr:row>
                    <xdr:rowOff>0</xdr:rowOff>
                  </from>
                  <to>
                    <xdr:col>13</xdr:col>
                    <xdr:colOff>83820</xdr:colOff>
                    <xdr:row>75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75" name="Check Box 282">
              <controlPr defaultSize="0" autoFill="0" autoLine="0" autoPict="0">
                <anchor moveWithCells="1">
                  <from>
                    <xdr:col>12</xdr:col>
                    <xdr:colOff>0</xdr:colOff>
                    <xdr:row>75</xdr:row>
                    <xdr:rowOff>0</xdr:rowOff>
                  </from>
                  <to>
                    <xdr:col>13</xdr:col>
                    <xdr:colOff>83820</xdr:colOff>
                    <xdr:row>76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76" name="Check Box 283">
              <controlPr defaultSize="0" autoFill="0" autoLine="0" autoPict="0">
                <anchor moveWithCells="1">
                  <from>
                    <xdr:col>12</xdr:col>
                    <xdr:colOff>0</xdr:colOff>
                    <xdr:row>76</xdr:row>
                    <xdr:rowOff>0</xdr:rowOff>
                  </from>
                  <to>
                    <xdr:col>13</xdr:col>
                    <xdr:colOff>83820</xdr:colOff>
                    <xdr:row>77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C4F24-9D09-42C1-BBDE-87B07D2A7774}">
  <sheetPr codeName="Feuil1"/>
  <dimension ref="A1:R153"/>
  <sheetViews>
    <sheetView tabSelected="1" topLeftCell="A73" workbookViewId="0">
      <selection activeCell="J90" sqref="J90"/>
    </sheetView>
  </sheetViews>
  <sheetFormatPr baseColWidth="10" defaultRowHeight="13.2"/>
  <cols>
    <col min="1" max="1" width="6.6640625" style="132" customWidth="1"/>
    <col min="2" max="2" width="11.6640625" style="132" customWidth="1"/>
    <col min="3" max="3" width="5.88671875" style="132" customWidth="1"/>
    <col min="4" max="4" width="14.77734375" style="132" customWidth="1"/>
    <col min="5" max="5" width="18.44140625" style="132" customWidth="1"/>
    <col min="6" max="6" width="16.77734375" style="175" customWidth="1"/>
    <col min="7" max="7" width="12.5546875" style="132" customWidth="1"/>
    <col min="8" max="8" width="11.5546875" style="132"/>
    <col min="9" max="9" width="12.109375" style="132" customWidth="1"/>
    <col min="10" max="10" width="16.33203125" style="176" customWidth="1"/>
    <col min="11" max="16384" width="11.5546875" style="132"/>
  </cols>
  <sheetData>
    <row r="1" spans="1:18" ht="33.6" customHeight="1">
      <c r="A1" s="107"/>
      <c r="B1" s="107" t="s">
        <v>96</v>
      </c>
      <c r="C1" s="107" t="s">
        <v>97</v>
      </c>
      <c r="D1" s="107" t="s">
        <v>98</v>
      </c>
      <c r="E1" s="107" t="s">
        <v>99</v>
      </c>
      <c r="F1" s="108" t="s">
        <v>18</v>
      </c>
      <c r="G1" s="109" t="s">
        <v>19</v>
      </c>
      <c r="H1" s="109" t="s">
        <v>15</v>
      </c>
      <c r="I1" s="109" t="s">
        <v>100</v>
      </c>
      <c r="J1" s="109" t="s">
        <v>101</v>
      </c>
      <c r="K1" s="109" t="s">
        <v>102</v>
      </c>
      <c r="L1"/>
      <c r="M1" s="173"/>
      <c r="N1" s="174"/>
      <c r="O1" s="173"/>
      <c r="R1" s="175"/>
    </row>
    <row r="2" spans="1:18" ht="14.4">
      <c r="B2" s="132" t="s">
        <v>108</v>
      </c>
      <c r="C2" t="s">
        <v>84</v>
      </c>
      <c r="D2" t="s">
        <v>109</v>
      </c>
      <c r="E2" t="s">
        <v>110</v>
      </c>
      <c r="F2" s="175" t="s">
        <v>21</v>
      </c>
      <c r="G2" s="132" t="s">
        <v>22</v>
      </c>
      <c r="H2" s="132" t="s">
        <v>111</v>
      </c>
      <c r="I2" s="132" t="s">
        <v>112</v>
      </c>
      <c r="J2" s="176">
        <v>0.04</v>
      </c>
      <c r="K2" s="132">
        <v>50</v>
      </c>
    </row>
    <row r="3" spans="1:18" ht="14.4">
      <c r="B3" s="132" t="s">
        <v>108</v>
      </c>
      <c r="C3" t="s">
        <v>87</v>
      </c>
      <c r="D3" t="s">
        <v>120</v>
      </c>
      <c r="E3" t="s">
        <v>115</v>
      </c>
      <c r="F3" s="175" t="s">
        <v>27</v>
      </c>
      <c r="G3" s="132" t="s">
        <v>33</v>
      </c>
      <c r="H3" s="132" t="s">
        <v>142</v>
      </c>
      <c r="J3" s="176">
        <v>9.5000000000000001E-2</v>
      </c>
      <c r="K3" s="132">
        <v>5</v>
      </c>
    </row>
    <row r="4" spans="1:18" ht="14.4" customHeight="1">
      <c r="B4" s="132" t="s">
        <v>108</v>
      </c>
      <c r="C4" s="132" t="s">
        <v>87</v>
      </c>
      <c r="D4" s="132" t="s">
        <v>120</v>
      </c>
      <c r="E4" s="132" t="s">
        <v>115</v>
      </c>
      <c r="F4" s="175" t="s">
        <v>27</v>
      </c>
      <c r="G4" s="132" t="s">
        <v>33</v>
      </c>
      <c r="H4" s="132" t="s">
        <v>116</v>
      </c>
      <c r="J4" s="176">
        <v>9.5000000000000001E-2</v>
      </c>
      <c r="K4" s="132">
        <v>5</v>
      </c>
    </row>
    <row r="5" spans="1:18" ht="14.4" customHeight="1">
      <c r="B5" s="132" t="s">
        <v>108</v>
      </c>
      <c r="C5" s="132" t="s">
        <v>87</v>
      </c>
      <c r="D5" s="132" t="s">
        <v>120</v>
      </c>
      <c r="E5" s="132" t="s">
        <v>115</v>
      </c>
      <c r="F5" s="175" t="s">
        <v>27</v>
      </c>
      <c r="G5" s="132" t="s">
        <v>33</v>
      </c>
      <c r="H5" s="132" t="s">
        <v>116</v>
      </c>
      <c r="J5" s="176">
        <v>9.5000000000000001E-2</v>
      </c>
      <c r="K5" s="132">
        <v>5</v>
      </c>
    </row>
    <row r="6" spans="1:18" ht="14.4" customHeight="1">
      <c r="B6" s="132" t="s">
        <v>108</v>
      </c>
      <c r="C6" s="132" t="s">
        <v>87</v>
      </c>
      <c r="D6" s="132" t="s">
        <v>120</v>
      </c>
      <c r="E6" s="132" t="s">
        <v>115</v>
      </c>
      <c r="F6" s="175" t="s">
        <v>27</v>
      </c>
      <c r="G6" s="132" t="s">
        <v>33</v>
      </c>
      <c r="H6" s="132" t="s">
        <v>116</v>
      </c>
      <c r="J6" s="176">
        <v>9.5000000000000001E-2</v>
      </c>
      <c r="K6" s="132">
        <v>5</v>
      </c>
    </row>
    <row r="7" spans="1:18" ht="14.4" customHeight="1">
      <c r="B7" s="132" t="s">
        <v>108</v>
      </c>
      <c r="C7" t="s">
        <v>87</v>
      </c>
      <c r="D7" t="s">
        <v>120</v>
      </c>
      <c r="E7" t="s">
        <v>115</v>
      </c>
      <c r="F7" s="175" t="s">
        <v>27</v>
      </c>
      <c r="G7" s="132" t="s">
        <v>33</v>
      </c>
      <c r="H7" s="132" t="s">
        <v>130</v>
      </c>
      <c r="J7" s="176">
        <v>0.94</v>
      </c>
      <c r="K7" s="132">
        <v>555</v>
      </c>
    </row>
    <row r="8" spans="1:18" ht="14.4">
      <c r="B8" s="132" t="s">
        <v>108</v>
      </c>
      <c r="C8" t="s">
        <v>87</v>
      </c>
      <c r="D8" t="s">
        <v>120</v>
      </c>
      <c r="E8" t="s">
        <v>115</v>
      </c>
      <c r="F8" s="175" t="s">
        <v>27</v>
      </c>
      <c r="G8" s="132" t="s">
        <v>33</v>
      </c>
      <c r="H8" s="132" t="s">
        <v>130</v>
      </c>
      <c r="J8" s="176">
        <v>9.5000000000000001E-2</v>
      </c>
      <c r="K8" s="132">
        <v>5</v>
      </c>
    </row>
    <row r="9" spans="1:18" ht="14.4" customHeight="1">
      <c r="B9" s="132" t="s">
        <v>108</v>
      </c>
      <c r="C9" s="132" t="s">
        <v>87</v>
      </c>
      <c r="D9" s="132" t="s">
        <v>120</v>
      </c>
      <c r="E9" s="132" t="s">
        <v>115</v>
      </c>
      <c r="F9" s="175" t="s">
        <v>27</v>
      </c>
      <c r="G9" s="132" t="s">
        <v>33</v>
      </c>
      <c r="H9" s="132" t="s">
        <v>126</v>
      </c>
      <c r="J9" s="176">
        <v>9.5000000000000001E-2</v>
      </c>
      <c r="K9" s="132">
        <v>5</v>
      </c>
    </row>
    <row r="10" spans="1:18" ht="14.4" customHeight="1">
      <c r="B10" s="132" t="s">
        <v>108</v>
      </c>
      <c r="C10" s="132" t="s">
        <v>87</v>
      </c>
      <c r="D10" s="132" t="s">
        <v>120</v>
      </c>
      <c r="E10" s="132" t="s">
        <v>115</v>
      </c>
      <c r="F10" s="175" t="s">
        <v>27</v>
      </c>
      <c r="G10" s="132" t="s">
        <v>33</v>
      </c>
      <c r="H10" s="132" t="s">
        <v>126</v>
      </c>
      <c r="J10" s="176">
        <v>9.5000000000000001E-2</v>
      </c>
      <c r="K10" s="132">
        <v>5</v>
      </c>
    </row>
    <row r="11" spans="1:18" ht="14.4" customHeight="1">
      <c r="B11" s="132" t="s">
        <v>108</v>
      </c>
      <c r="C11" s="132" t="s">
        <v>87</v>
      </c>
      <c r="D11" s="132" t="s">
        <v>120</v>
      </c>
      <c r="E11" s="132" t="s">
        <v>115</v>
      </c>
      <c r="F11" s="175" t="s">
        <v>27</v>
      </c>
      <c r="G11" s="132" t="s">
        <v>33</v>
      </c>
      <c r="H11" s="132" t="s">
        <v>126</v>
      </c>
      <c r="J11" s="176">
        <v>9.5000000000000001E-2</v>
      </c>
      <c r="K11" s="132">
        <v>5</v>
      </c>
    </row>
    <row r="12" spans="1:18" ht="14.4" customHeight="1">
      <c r="B12" s="132" t="s">
        <v>108</v>
      </c>
      <c r="C12" t="s">
        <v>87</v>
      </c>
      <c r="D12" t="s">
        <v>120</v>
      </c>
      <c r="E12" t="s">
        <v>115</v>
      </c>
      <c r="F12" s="175" t="s">
        <v>27</v>
      </c>
      <c r="G12" s="132" t="s">
        <v>33</v>
      </c>
      <c r="H12" s="132" t="s">
        <v>158</v>
      </c>
      <c r="J12" s="176">
        <v>9.5000000000000001E-2</v>
      </c>
      <c r="K12" s="132">
        <v>5</v>
      </c>
    </row>
    <row r="13" spans="1:18" ht="14.4" customHeight="1">
      <c r="B13" s="132" t="s">
        <v>108</v>
      </c>
      <c r="C13" s="132" t="s">
        <v>85</v>
      </c>
      <c r="D13" s="132" t="s">
        <v>120</v>
      </c>
      <c r="E13" s="132" t="s">
        <v>115</v>
      </c>
      <c r="F13" s="175" t="s">
        <v>27</v>
      </c>
      <c r="G13" s="132" t="s">
        <v>28</v>
      </c>
      <c r="H13" s="132" t="s">
        <v>111</v>
      </c>
      <c r="I13" s="132" t="s">
        <v>122</v>
      </c>
      <c r="J13" s="176">
        <v>0.05</v>
      </c>
      <c r="K13" s="132">
        <v>3</v>
      </c>
    </row>
    <row r="14" spans="1:18" ht="14.4" customHeight="1">
      <c r="B14" s="132" t="s">
        <v>108</v>
      </c>
      <c r="C14" s="132" t="s">
        <v>85</v>
      </c>
      <c r="D14" s="132" t="s">
        <v>120</v>
      </c>
      <c r="E14" s="132" t="s">
        <v>115</v>
      </c>
      <c r="F14" s="175" t="s">
        <v>27</v>
      </c>
      <c r="G14" s="132" t="s">
        <v>28</v>
      </c>
      <c r="H14" s="132" t="s">
        <v>111</v>
      </c>
      <c r="I14" s="132" t="s">
        <v>122</v>
      </c>
      <c r="J14" s="176">
        <v>0.05</v>
      </c>
      <c r="K14" s="132">
        <v>3</v>
      </c>
    </row>
    <row r="15" spans="1:18" ht="14.4" customHeight="1">
      <c r="B15" s="132" t="s">
        <v>108</v>
      </c>
      <c r="C15" s="132" t="s">
        <v>85</v>
      </c>
      <c r="D15" s="132" t="s">
        <v>120</v>
      </c>
      <c r="E15" s="132" t="s">
        <v>115</v>
      </c>
      <c r="F15" s="175" t="s">
        <v>27</v>
      </c>
      <c r="G15" s="132" t="s">
        <v>28</v>
      </c>
      <c r="H15" s="132" t="s">
        <v>111</v>
      </c>
      <c r="I15" s="132" t="s">
        <v>122</v>
      </c>
      <c r="J15" s="176">
        <v>0.05</v>
      </c>
      <c r="K15" s="132">
        <v>3</v>
      </c>
    </row>
    <row r="16" spans="1:18" ht="14.4" customHeight="1">
      <c r="B16" s="132" t="s">
        <v>108</v>
      </c>
      <c r="C16" t="s">
        <v>85</v>
      </c>
      <c r="D16" t="s">
        <v>120</v>
      </c>
      <c r="E16" t="s">
        <v>115</v>
      </c>
      <c r="F16" s="175" t="s">
        <v>27</v>
      </c>
      <c r="G16" s="132" t="s">
        <v>28</v>
      </c>
      <c r="H16" s="132" t="s">
        <v>121</v>
      </c>
      <c r="I16" s="132" t="s">
        <v>122</v>
      </c>
      <c r="J16" s="176">
        <v>0.98</v>
      </c>
      <c r="K16" s="132">
        <v>3</v>
      </c>
    </row>
    <row r="17" spans="2:11" ht="14.4" customHeight="1">
      <c r="B17" s="132" t="s">
        <v>108</v>
      </c>
      <c r="C17" t="s">
        <v>85</v>
      </c>
      <c r="D17" t="s">
        <v>120</v>
      </c>
      <c r="E17" t="s">
        <v>115</v>
      </c>
      <c r="F17" s="175" t="s">
        <v>27</v>
      </c>
      <c r="G17" s="132" t="s">
        <v>28</v>
      </c>
      <c r="H17" s="132" t="s">
        <v>121</v>
      </c>
      <c r="I17" s="132" t="s">
        <v>122</v>
      </c>
      <c r="J17" s="176">
        <v>0.05</v>
      </c>
      <c r="K17" s="132">
        <v>3</v>
      </c>
    </row>
    <row r="18" spans="2:11" ht="14.4" customHeight="1">
      <c r="B18" s="132" t="s">
        <v>108</v>
      </c>
      <c r="C18" t="s">
        <v>85</v>
      </c>
      <c r="D18" t="s">
        <v>120</v>
      </c>
      <c r="E18" t="s">
        <v>115</v>
      </c>
      <c r="F18" s="175" t="s">
        <v>27</v>
      </c>
      <c r="G18" s="132" t="s">
        <v>28</v>
      </c>
      <c r="H18" s="132" t="s">
        <v>121</v>
      </c>
      <c r="I18" s="132" t="s">
        <v>122</v>
      </c>
      <c r="J18" s="176">
        <v>0.05</v>
      </c>
      <c r="K18" s="132">
        <v>3</v>
      </c>
    </row>
    <row r="19" spans="2:11" ht="14.4">
      <c r="B19" s="132" t="s">
        <v>108</v>
      </c>
      <c r="C19" t="s">
        <v>85</v>
      </c>
      <c r="D19" t="s">
        <v>120</v>
      </c>
      <c r="E19" t="s">
        <v>115</v>
      </c>
      <c r="F19" s="175" t="s">
        <v>27</v>
      </c>
      <c r="G19" s="132" t="s">
        <v>28</v>
      </c>
      <c r="H19" s="132" t="s">
        <v>121</v>
      </c>
      <c r="I19" s="132" t="s">
        <v>122</v>
      </c>
      <c r="J19" s="176">
        <v>0.05</v>
      </c>
      <c r="K19" s="132">
        <v>33</v>
      </c>
    </row>
    <row r="20" spans="2:11" ht="14.4" customHeight="1">
      <c r="B20" s="132" t="s">
        <v>108</v>
      </c>
      <c r="C20" s="132" t="s">
        <v>85</v>
      </c>
      <c r="D20" s="132" t="s">
        <v>120</v>
      </c>
      <c r="E20" s="132" t="s">
        <v>115</v>
      </c>
      <c r="F20" s="175" t="s">
        <v>27</v>
      </c>
      <c r="G20" s="132" t="s">
        <v>28</v>
      </c>
      <c r="H20" s="132" t="s">
        <v>126</v>
      </c>
      <c r="I20" s="132" t="s">
        <v>122</v>
      </c>
      <c r="J20" s="176">
        <v>0.05</v>
      </c>
      <c r="K20" s="132">
        <v>3</v>
      </c>
    </row>
    <row r="21" spans="2:11" ht="14.4" customHeight="1">
      <c r="B21" s="132" t="s">
        <v>108</v>
      </c>
      <c r="C21" s="132" t="s">
        <v>85</v>
      </c>
      <c r="D21" s="132" t="s">
        <v>120</v>
      </c>
      <c r="E21" s="132" t="s">
        <v>115</v>
      </c>
      <c r="F21" s="175" t="s">
        <v>27</v>
      </c>
      <c r="G21" s="132" t="s">
        <v>28</v>
      </c>
      <c r="H21" s="132" t="s">
        <v>126</v>
      </c>
      <c r="I21" s="132" t="s">
        <v>122</v>
      </c>
      <c r="J21" s="176">
        <v>0.05</v>
      </c>
      <c r="K21" s="132">
        <v>3</v>
      </c>
    </row>
    <row r="22" spans="2:11" ht="14.4" customHeight="1">
      <c r="B22" s="132" t="s">
        <v>108</v>
      </c>
      <c r="C22" s="132" t="s">
        <v>85</v>
      </c>
      <c r="D22" s="132" t="s">
        <v>120</v>
      </c>
      <c r="E22" s="132" t="s">
        <v>115</v>
      </c>
      <c r="F22" s="175" t="s">
        <v>27</v>
      </c>
      <c r="G22" s="132" t="s">
        <v>28</v>
      </c>
      <c r="H22" s="132" t="s">
        <v>126</v>
      </c>
      <c r="I22" s="132" t="s">
        <v>122</v>
      </c>
      <c r="J22" s="176">
        <v>0.05</v>
      </c>
      <c r="K22" s="132">
        <v>3</v>
      </c>
    </row>
    <row r="23" spans="2:11" ht="14.4">
      <c r="B23" s="132" t="s">
        <v>108</v>
      </c>
      <c r="C23" t="s">
        <v>89</v>
      </c>
      <c r="D23" t="s">
        <v>109</v>
      </c>
      <c r="E23" t="s">
        <v>133</v>
      </c>
      <c r="F23" s="175" t="s">
        <v>36</v>
      </c>
      <c r="G23" s="132" t="s">
        <v>22</v>
      </c>
      <c r="H23" s="132" t="s">
        <v>142</v>
      </c>
      <c r="J23" s="176">
        <v>0.15</v>
      </c>
      <c r="K23" s="132">
        <v>998</v>
      </c>
    </row>
    <row r="24" spans="2:11" ht="14.4" customHeight="1">
      <c r="B24" s="132" t="s">
        <v>108</v>
      </c>
      <c r="C24" s="132" t="s">
        <v>84</v>
      </c>
      <c r="D24" s="132" t="s">
        <v>109</v>
      </c>
      <c r="E24" s="132" t="s">
        <v>110</v>
      </c>
      <c r="F24" s="175" t="s">
        <v>36</v>
      </c>
      <c r="G24" s="132" t="s">
        <v>22</v>
      </c>
      <c r="H24" s="132" t="s">
        <v>116</v>
      </c>
      <c r="I24" s="132" t="s">
        <v>112</v>
      </c>
      <c r="J24" s="176">
        <v>0.83</v>
      </c>
      <c r="K24" s="132">
        <v>1</v>
      </c>
    </row>
    <row r="25" spans="2:11" ht="14.4" customHeight="1">
      <c r="B25" s="132" t="s">
        <v>108</v>
      </c>
      <c r="C25" s="132" t="s">
        <v>84</v>
      </c>
      <c r="D25" s="132" t="s">
        <v>109</v>
      </c>
      <c r="E25" s="132" t="s">
        <v>110</v>
      </c>
      <c r="F25" s="175" t="s">
        <v>36</v>
      </c>
      <c r="G25" s="132" t="s">
        <v>22</v>
      </c>
      <c r="H25" s="132" t="s">
        <v>116</v>
      </c>
      <c r="I25" s="132" t="s">
        <v>112</v>
      </c>
      <c r="J25" s="176">
        <v>0.8</v>
      </c>
      <c r="K25" s="132">
        <v>1</v>
      </c>
    </row>
    <row r="26" spans="2:11" ht="14.4" customHeight="1">
      <c r="B26" s="132" t="s">
        <v>108</v>
      </c>
      <c r="C26" s="132" t="s">
        <v>84</v>
      </c>
      <c r="D26" s="132" t="s">
        <v>109</v>
      </c>
      <c r="E26" s="132" t="s">
        <v>110</v>
      </c>
      <c r="F26" s="175" t="s">
        <v>36</v>
      </c>
      <c r="G26" s="132" t="s">
        <v>22</v>
      </c>
      <c r="H26" s="132" t="s">
        <v>116</v>
      </c>
      <c r="I26" s="132" t="s">
        <v>112</v>
      </c>
      <c r="J26" s="176">
        <v>0.7</v>
      </c>
      <c r="K26" s="132">
        <v>1</v>
      </c>
    </row>
    <row r="27" spans="2:11" ht="14.4" customHeight="1">
      <c r="B27" s="132" t="s">
        <v>108</v>
      </c>
      <c r="C27" s="132" t="s">
        <v>89</v>
      </c>
      <c r="D27" s="132" t="s">
        <v>109</v>
      </c>
      <c r="E27" s="132" t="s">
        <v>133</v>
      </c>
      <c r="F27" s="175" t="s">
        <v>36</v>
      </c>
      <c r="G27" s="132" t="s">
        <v>22</v>
      </c>
      <c r="H27" s="132" t="s">
        <v>111</v>
      </c>
      <c r="J27" s="176">
        <v>0.88</v>
      </c>
      <c r="K27" s="132">
        <v>7</v>
      </c>
    </row>
    <row r="28" spans="2:11" ht="14.4" customHeight="1">
      <c r="B28" s="132" t="s">
        <v>108</v>
      </c>
      <c r="C28" s="132" t="s">
        <v>89</v>
      </c>
      <c r="D28" s="132" t="s">
        <v>109</v>
      </c>
      <c r="E28" s="132" t="s">
        <v>133</v>
      </c>
      <c r="F28" s="175" t="s">
        <v>36</v>
      </c>
      <c r="G28" s="132" t="s">
        <v>22</v>
      </c>
      <c r="H28" s="132" t="s">
        <v>111</v>
      </c>
      <c r="J28" s="176">
        <v>0.81</v>
      </c>
      <c r="K28" s="132">
        <v>7</v>
      </c>
    </row>
    <row r="29" spans="2:11" ht="13.2" customHeight="1">
      <c r="B29" s="132" t="s">
        <v>108</v>
      </c>
      <c r="C29" t="s">
        <v>84</v>
      </c>
      <c r="D29" t="s">
        <v>109</v>
      </c>
      <c r="E29" t="s">
        <v>110</v>
      </c>
      <c r="F29" s="175" t="s">
        <v>36</v>
      </c>
      <c r="G29" s="132" t="s">
        <v>22</v>
      </c>
      <c r="H29" s="132" t="s">
        <v>111</v>
      </c>
      <c r="I29" s="132" t="s">
        <v>112</v>
      </c>
      <c r="J29" s="176">
        <v>0.77</v>
      </c>
      <c r="K29" s="132">
        <v>1</v>
      </c>
    </row>
    <row r="30" spans="2:11">
      <c r="B30" s="132" t="s">
        <v>108</v>
      </c>
      <c r="C30" s="132" t="s">
        <v>89</v>
      </c>
      <c r="D30" s="132" t="s">
        <v>109</v>
      </c>
      <c r="E30" s="132" t="s">
        <v>133</v>
      </c>
      <c r="F30" s="175" t="s">
        <v>36</v>
      </c>
      <c r="G30" s="132" t="s">
        <v>22</v>
      </c>
      <c r="H30" s="132" t="s">
        <v>111</v>
      </c>
      <c r="J30" s="176">
        <v>0.75</v>
      </c>
      <c r="K30" s="132">
        <v>7</v>
      </c>
    </row>
    <row r="31" spans="2:11" ht="13.2" customHeight="1">
      <c r="B31" s="132" t="s">
        <v>108</v>
      </c>
      <c r="C31" s="132" t="s">
        <v>89</v>
      </c>
      <c r="D31" s="132" t="s">
        <v>109</v>
      </c>
      <c r="E31" s="132" t="s">
        <v>133</v>
      </c>
      <c r="F31" s="175" t="s">
        <v>36</v>
      </c>
      <c r="G31" s="132" t="s">
        <v>22</v>
      </c>
      <c r="H31" s="132" t="s">
        <v>111</v>
      </c>
      <c r="J31" s="176">
        <v>0.6</v>
      </c>
      <c r="K31" s="132">
        <v>7</v>
      </c>
    </row>
    <row r="32" spans="2:11" ht="13.2" customHeight="1">
      <c r="B32" s="132" t="s">
        <v>151</v>
      </c>
      <c r="C32" t="s">
        <v>152</v>
      </c>
      <c r="D32" t="s">
        <v>109</v>
      </c>
      <c r="E32" t="s">
        <v>110</v>
      </c>
      <c r="F32" s="175" t="s">
        <v>36</v>
      </c>
      <c r="G32" s="132" t="s">
        <v>22</v>
      </c>
      <c r="H32" s="132" t="s">
        <v>111</v>
      </c>
      <c r="I32" s="132" t="s">
        <v>112</v>
      </c>
      <c r="J32" s="176">
        <v>0.25</v>
      </c>
      <c r="K32" s="132">
        <v>1</v>
      </c>
    </row>
    <row r="33" spans="2:11" ht="13.2" customHeight="1">
      <c r="B33" s="132" t="s">
        <v>108</v>
      </c>
      <c r="C33" t="s">
        <v>89</v>
      </c>
      <c r="D33" t="s">
        <v>109</v>
      </c>
      <c r="E33" t="s">
        <v>133</v>
      </c>
      <c r="F33" s="175" t="s">
        <v>36</v>
      </c>
      <c r="G33" s="132" t="s">
        <v>22</v>
      </c>
      <c r="H33" s="132" t="s">
        <v>111</v>
      </c>
      <c r="J33" s="176">
        <v>0.23</v>
      </c>
      <c r="K33" s="132">
        <v>7</v>
      </c>
    </row>
    <row r="34" spans="2:11" ht="13.2" customHeight="1">
      <c r="B34" s="132" t="s">
        <v>108</v>
      </c>
      <c r="C34" t="s">
        <v>84</v>
      </c>
      <c r="D34" t="s">
        <v>109</v>
      </c>
      <c r="E34" t="s">
        <v>110</v>
      </c>
      <c r="F34" s="175" t="s">
        <v>36</v>
      </c>
      <c r="G34" s="132" t="s">
        <v>22</v>
      </c>
      <c r="H34" s="132" t="s">
        <v>111</v>
      </c>
      <c r="I34" s="132" t="s">
        <v>112</v>
      </c>
      <c r="J34" s="176">
        <v>0.11</v>
      </c>
      <c r="K34" s="132">
        <v>1</v>
      </c>
    </row>
    <row r="35" spans="2:11" ht="13.2" customHeight="1">
      <c r="B35" s="132" t="s">
        <v>108</v>
      </c>
      <c r="C35" t="s">
        <v>89</v>
      </c>
      <c r="D35" t="s">
        <v>109</v>
      </c>
      <c r="E35" t="s">
        <v>133</v>
      </c>
      <c r="F35" s="175" t="s">
        <v>36</v>
      </c>
      <c r="G35" s="132" t="s">
        <v>22</v>
      </c>
      <c r="H35" s="132" t="s">
        <v>111</v>
      </c>
      <c r="J35" s="176">
        <v>0.09</v>
      </c>
      <c r="K35" s="132">
        <v>7</v>
      </c>
    </row>
    <row r="36" spans="2:11" ht="13.2" customHeight="1">
      <c r="B36" s="132" t="s">
        <v>108</v>
      </c>
      <c r="C36" s="132" t="s">
        <v>84</v>
      </c>
      <c r="D36" s="132" t="s">
        <v>109</v>
      </c>
      <c r="E36" s="132" t="s">
        <v>110</v>
      </c>
      <c r="F36" s="175" t="s">
        <v>36</v>
      </c>
      <c r="G36" s="132" t="s">
        <v>22</v>
      </c>
      <c r="H36" s="132" t="s">
        <v>130</v>
      </c>
      <c r="I36" s="132" t="s">
        <v>112</v>
      </c>
      <c r="J36" s="176">
        <v>0.59</v>
      </c>
      <c r="K36" s="132">
        <v>1</v>
      </c>
    </row>
    <row r="37" spans="2:11">
      <c r="B37" s="132" t="s">
        <v>108</v>
      </c>
      <c r="C37" s="132" t="s">
        <v>84</v>
      </c>
      <c r="D37" s="132" t="s">
        <v>109</v>
      </c>
      <c r="E37" s="132" t="s">
        <v>110</v>
      </c>
      <c r="F37" s="175" t="s">
        <v>36</v>
      </c>
      <c r="G37" s="132" t="s">
        <v>22</v>
      </c>
      <c r="H37" s="132" t="s">
        <v>130</v>
      </c>
      <c r="I37" s="132" t="s">
        <v>112</v>
      </c>
      <c r="J37" s="176">
        <v>0.4</v>
      </c>
      <c r="K37" s="132">
        <v>1</v>
      </c>
    </row>
    <row r="38" spans="2:11">
      <c r="B38" s="132" t="s">
        <v>108</v>
      </c>
      <c r="C38" s="132" t="s">
        <v>84</v>
      </c>
      <c r="D38" s="132" t="s">
        <v>109</v>
      </c>
      <c r="E38" s="132" t="s">
        <v>110</v>
      </c>
      <c r="F38" s="175" t="s">
        <v>36</v>
      </c>
      <c r="G38" s="132" t="s">
        <v>22</v>
      </c>
      <c r="H38" s="132" t="s">
        <v>130</v>
      </c>
      <c r="I38" s="132" t="s">
        <v>112</v>
      </c>
      <c r="J38" s="176">
        <v>0.3</v>
      </c>
      <c r="K38" s="132">
        <v>1</v>
      </c>
    </row>
    <row r="39" spans="2:11">
      <c r="B39" s="132" t="s">
        <v>108</v>
      </c>
      <c r="C39" s="132" t="s">
        <v>89</v>
      </c>
      <c r="D39" s="132" t="s">
        <v>109</v>
      </c>
      <c r="E39" s="132" t="s">
        <v>133</v>
      </c>
      <c r="F39" s="175" t="s">
        <v>36</v>
      </c>
      <c r="G39" s="132" t="s">
        <v>22</v>
      </c>
      <c r="H39" s="132" t="s">
        <v>126</v>
      </c>
      <c r="J39" s="176">
        <v>0.56000000000000005</v>
      </c>
      <c r="K39" s="132">
        <v>7</v>
      </c>
    </row>
    <row r="40" spans="2:11" ht="13.2" customHeight="1">
      <c r="B40" s="132" t="s">
        <v>108</v>
      </c>
      <c r="C40" s="132" t="s">
        <v>89</v>
      </c>
      <c r="D40" s="132" t="s">
        <v>109</v>
      </c>
      <c r="E40" s="132" t="s">
        <v>133</v>
      </c>
      <c r="F40" s="175" t="s">
        <v>36</v>
      </c>
      <c r="G40" s="132" t="s">
        <v>22</v>
      </c>
      <c r="H40" s="132" t="s">
        <v>126</v>
      </c>
      <c r="J40" s="176">
        <v>0.35</v>
      </c>
      <c r="K40" s="132">
        <v>7</v>
      </c>
    </row>
    <row r="41" spans="2:11" ht="13.2" customHeight="1">
      <c r="B41" s="132" t="s">
        <v>108</v>
      </c>
      <c r="C41" s="132" t="s">
        <v>89</v>
      </c>
      <c r="D41" s="132" t="s">
        <v>109</v>
      </c>
      <c r="E41" s="132" t="s">
        <v>133</v>
      </c>
      <c r="F41" s="175" t="s">
        <v>36</v>
      </c>
      <c r="G41" s="132" t="s">
        <v>22</v>
      </c>
      <c r="H41" s="132" t="s">
        <v>126</v>
      </c>
      <c r="J41" s="176">
        <v>0.28999999999999998</v>
      </c>
      <c r="K41" s="132">
        <v>7</v>
      </c>
    </row>
    <row r="42" spans="2:11" ht="13.2" customHeight="1">
      <c r="B42" s="132" t="s">
        <v>108</v>
      </c>
      <c r="C42" t="s">
        <v>85</v>
      </c>
      <c r="D42" t="s">
        <v>109</v>
      </c>
      <c r="E42" t="s">
        <v>115</v>
      </c>
      <c r="F42" s="175" t="s">
        <v>24</v>
      </c>
      <c r="G42" s="132" t="s">
        <v>25</v>
      </c>
      <c r="H42" s="132" t="s">
        <v>116</v>
      </c>
      <c r="I42" s="132" t="s">
        <v>117</v>
      </c>
      <c r="J42" s="176">
        <v>0.15</v>
      </c>
      <c r="K42" s="132">
        <v>2</v>
      </c>
    </row>
    <row r="43" spans="2:11" ht="13.2" customHeight="1">
      <c r="B43" s="132" t="s">
        <v>108</v>
      </c>
      <c r="C43" t="s">
        <v>85</v>
      </c>
      <c r="D43" t="s">
        <v>109</v>
      </c>
      <c r="E43" t="s">
        <v>115</v>
      </c>
      <c r="F43" s="175" t="s">
        <v>24</v>
      </c>
      <c r="G43" s="132" t="s">
        <v>25</v>
      </c>
      <c r="H43" s="132" t="s">
        <v>116</v>
      </c>
      <c r="I43" s="132" t="s">
        <v>117</v>
      </c>
      <c r="J43" s="176">
        <v>0.15</v>
      </c>
      <c r="K43" s="132">
        <v>2</v>
      </c>
    </row>
    <row r="44" spans="2:11" ht="13.2" customHeight="1">
      <c r="B44" s="132" t="s">
        <v>108</v>
      </c>
      <c r="C44" t="s">
        <v>85</v>
      </c>
      <c r="D44" t="s">
        <v>109</v>
      </c>
      <c r="E44" t="s">
        <v>115</v>
      </c>
      <c r="F44" s="175" t="s">
        <v>24</v>
      </c>
      <c r="G44" s="132" t="s">
        <v>25</v>
      </c>
      <c r="H44" s="132" t="s">
        <v>116</v>
      </c>
      <c r="I44" s="132" t="s">
        <v>117</v>
      </c>
      <c r="J44" s="176">
        <v>0.15</v>
      </c>
      <c r="K44" s="132">
        <v>2</v>
      </c>
    </row>
    <row r="45" spans="2:11" ht="13.2" customHeight="1">
      <c r="B45" s="132" t="s">
        <v>151</v>
      </c>
      <c r="C45" t="s">
        <v>154</v>
      </c>
      <c r="D45" t="s">
        <v>109</v>
      </c>
      <c r="E45" t="s">
        <v>115</v>
      </c>
      <c r="F45" s="175" t="s">
        <v>24</v>
      </c>
      <c r="G45" s="132" t="s">
        <v>25</v>
      </c>
      <c r="H45" s="132" t="s">
        <v>116</v>
      </c>
      <c r="I45" s="132" t="s">
        <v>117</v>
      </c>
      <c r="J45" s="176">
        <v>0.15</v>
      </c>
      <c r="K45" s="132">
        <v>2</v>
      </c>
    </row>
    <row r="46" spans="2:11">
      <c r="B46" s="132" t="s">
        <v>108</v>
      </c>
      <c r="C46" s="132" t="s">
        <v>85</v>
      </c>
      <c r="D46" s="132" t="s">
        <v>109</v>
      </c>
      <c r="E46" s="132" t="s">
        <v>115</v>
      </c>
      <c r="F46" s="175" t="s">
        <v>24</v>
      </c>
      <c r="G46" s="132" t="s">
        <v>25</v>
      </c>
      <c r="H46" s="132" t="s">
        <v>121</v>
      </c>
      <c r="I46" s="132" t="s">
        <v>117</v>
      </c>
      <c r="J46" s="176">
        <v>0.15</v>
      </c>
      <c r="K46" s="132">
        <v>2</v>
      </c>
    </row>
    <row r="47" spans="2:11" ht="13.2" customHeight="1">
      <c r="B47" s="132" t="s">
        <v>108</v>
      </c>
      <c r="C47" s="132" t="s">
        <v>85</v>
      </c>
      <c r="D47" s="132" t="s">
        <v>109</v>
      </c>
      <c r="E47" s="132" t="s">
        <v>115</v>
      </c>
      <c r="F47" s="175" t="s">
        <v>24</v>
      </c>
      <c r="G47" s="132" t="s">
        <v>25</v>
      </c>
      <c r="H47" s="132" t="s">
        <v>126</v>
      </c>
      <c r="I47" s="132" t="s">
        <v>117</v>
      </c>
      <c r="J47" s="176">
        <v>0.15</v>
      </c>
      <c r="K47" s="132">
        <v>2</v>
      </c>
    </row>
    <row r="48" spans="2:11">
      <c r="B48" s="132" t="s">
        <v>108</v>
      </c>
      <c r="C48" s="132" t="s">
        <v>85</v>
      </c>
      <c r="D48" s="132" t="s">
        <v>109</v>
      </c>
      <c r="E48" s="132" t="s">
        <v>115</v>
      </c>
      <c r="F48" s="175" t="s">
        <v>24</v>
      </c>
      <c r="G48" s="132" t="s">
        <v>25</v>
      </c>
      <c r="H48" s="132" t="s">
        <v>126</v>
      </c>
      <c r="I48" s="132" t="s">
        <v>117</v>
      </c>
      <c r="J48" s="176">
        <v>0.15</v>
      </c>
      <c r="K48" s="132">
        <v>2</v>
      </c>
    </row>
    <row r="49" spans="2:11">
      <c r="B49" s="132" t="s">
        <v>108</v>
      </c>
      <c r="C49" s="132" t="s">
        <v>85</v>
      </c>
      <c r="D49" s="132" t="s">
        <v>109</v>
      </c>
      <c r="E49" s="132" t="s">
        <v>115</v>
      </c>
      <c r="F49" s="175" t="s">
        <v>24</v>
      </c>
      <c r="G49" s="132" t="s">
        <v>25</v>
      </c>
      <c r="H49" s="132" t="s">
        <v>126</v>
      </c>
      <c r="I49" s="132" t="s">
        <v>117</v>
      </c>
      <c r="J49" s="176">
        <v>0.15</v>
      </c>
      <c r="K49" s="132">
        <v>2</v>
      </c>
    </row>
    <row r="50" spans="2:11" ht="13.2" customHeight="1">
      <c r="B50" s="132" t="s">
        <v>108</v>
      </c>
      <c r="C50" t="s">
        <v>86</v>
      </c>
      <c r="D50" t="s">
        <v>109</v>
      </c>
      <c r="E50" t="s">
        <v>125</v>
      </c>
      <c r="F50" s="175" t="s">
        <v>30</v>
      </c>
      <c r="G50" s="132" t="s">
        <v>31</v>
      </c>
      <c r="H50" s="132" t="s">
        <v>142</v>
      </c>
      <c r="J50" s="176">
        <v>0.77</v>
      </c>
      <c r="K50" s="132">
        <v>4</v>
      </c>
    </row>
    <row r="51" spans="2:11" ht="13.2" customHeight="1">
      <c r="B51" s="132" t="s">
        <v>108</v>
      </c>
      <c r="C51" s="132" t="s">
        <v>88</v>
      </c>
      <c r="D51" s="132" t="s">
        <v>109</v>
      </c>
      <c r="E51" s="132" t="s">
        <v>110</v>
      </c>
      <c r="F51" s="175" t="s">
        <v>30</v>
      </c>
      <c r="G51" s="132" t="s">
        <v>31</v>
      </c>
      <c r="H51" s="132" t="s">
        <v>111</v>
      </c>
      <c r="J51" s="176">
        <v>0.1</v>
      </c>
      <c r="K51" s="132">
        <v>6</v>
      </c>
    </row>
    <row r="52" spans="2:11" ht="13.2" customHeight="1">
      <c r="B52" s="132" t="s">
        <v>108</v>
      </c>
      <c r="C52" s="132" t="s">
        <v>88</v>
      </c>
      <c r="D52" s="132" t="s">
        <v>109</v>
      </c>
      <c r="E52" s="132" t="s">
        <v>110</v>
      </c>
      <c r="F52" s="175" t="s">
        <v>30</v>
      </c>
      <c r="G52" s="132" t="s">
        <v>31</v>
      </c>
      <c r="H52" s="132" t="s">
        <v>111</v>
      </c>
      <c r="J52" s="176">
        <v>0.1</v>
      </c>
      <c r="K52" s="132">
        <v>6</v>
      </c>
    </row>
    <row r="53" spans="2:11" ht="13.2" customHeight="1">
      <c r="B53" s="132" t="s">
        <v>108</v>
      </c>
      <c r="C53" s="132" t="s">
        <v>88</v>
      </c>
      <c r="D53" s="132" t="s">
        <v>109</v>
      </c>
      <c r="E53" s="132" t="s">
        <v>110</v>
      </c>
      <c r="F53" s="175" t="s">
        <v>30</v>
      </c>
      <c r="G53" s="132" t="s">
        <v>31</v>
      </c>
      <c r="H53" s="132" t="s">
        <v>111</v>
      </c>
      <c r="J53" s="176">
        <v>0.1</v>
      </c>
      <c r="K53" s="132">
        <v>6</v>
      </c>
    </row>
    <row r="54" spans="2:11" ht="13.2" customHeight="1">
      <c r="B54" s="132" t="s">
        <v>108</v>
      </c>
      <c r="C54" s="132" t="s">
        <v>86</v>
      </c>
      <c r="D54" s="132" t="s">
        <v>109</v>
      </c>
      <c r="E54" s="132" t="s">
        <v>125</v>
      </c>
      <c r="F54" s="175" t="s">
        <v>30</v>
      </c>
      <c r="G54" s="132" t="s">
        <v>31</v>
      </c>
      <c r="H54" s="132" t="s">
        <v>111</v>
      </c>
      <c r="J54" s="176">
        <v>0.09</v>
      </c>
      <c r="K54" s="132">
        <v>4</v>
      </c>
    </row>
    <row r="55" spans="2:11">
      <c r="B55" s="132" t="s">
        <v>108</v>
      </c>
      <c r="C55" s="132" t="s">
        <v>86</v>
      </c>
      <c r="D55" s="132" t="s">
        <v>109</v>
      </c>
      <c r="E55" s="132" t="s">
        <v>125</v>
      </c>
      <c r="F55" s="175" t="s">
        <v>30</v>
      </c>
      <c r="G55" s="132" t="s">
        <v>31</v>
      </c>
      <c r="H55" s="132" t="s">
        <v>111</v>
      </c>
      <c r="J55" s="176">
        <v>0.09</v>
      </c>
      <c r="K55" s="132">
        <v>4</v>
      </c>
    </row>
    <row r="56" spans="2:11">
      <c r="B56" s="132" t="s">
        <v>108</v>
      </c>
      <c r="C56" s="132" t="s">
        <v>86</v>
      </c>
      <c r="D56" s="132" t="s">
        <v>109</v>
      </c>
      <c r="E56" s="132" t="s">
        <v>125</v>
      </c>
      <c r="F56" s="175" t="s">
        <v>30</v>
      </c>
      <c r="G56" s="132" t="s">
        <v>31</v>
      </c>
      <c r="H56" s="132" t="s">
        <v>111</v>
      </c>
      <c r="J56" s="176">
        <v>0.09</v>
      </c>
      <c r="K56" s="132">
        <v>4</v>
      </c>
    </row>
    <row r="57" spans="2:11">
      <c r="B57" s="132" t="s">
        <v>108</v>
      </c>
      <c r="C57" s="132" t="s">
        <v>88</v>
      </c>
      <c r="D57" s="132" t="s">
        <v>109</v>
      </c>
      <c r="E57" s="132" t="s">
        <v>110</v>
      </c>
      <c r="F57" s="175" t="s">
        <v>30</v>
      </c>
      <c r="G57" s="132" t="s">
        <v>31</v>
      </c>
      <c r="H57" s="132" t="s">
        <v>121</v>
      </c>
      <c r="J57" s="176">
        <v>0.1</v>
      </c>
      <c r="K57" s="132">
        <v>6</v>
      </c>
    </row>
    <row r="58" spans="2:11" ht="13.2" customHeight="1">
      <c r="B58" s="132" t="s">
        <v>108</v>
      </c>
      <c r="C58" s="132" t="s">
        <v>88</v>
      </c>
      <c r="D58" s="132" t="s">
        <v>109</v>
      </c>
      <c r="E58" s="132" t="s">
        <v>110</v>
      </c>
      <c r="F58" s="175" t="s">
        <v>30</v>
      </c>
      <c r="G58" s="132" t="s">
        <v>31</v>
      </c>
      <c r="H58" s="132" t="s">
        <v>121</v>
      </c>
      <c r="J58" s="176">
        <v>0.1</v>
      </c>
      <c r="K58" s="132">
        <v>6</v>
      </c>
    </row>
    <row r="59" spans="2:11" ht="13.2" customHeight="1">
      <c r="B59" s="132" t="s">
        <v>108</v>
      </c>
      <c r="C59" s="132" t="s">
        <v>88</v>
      </c>
      <c r="D59" s="132" t="s">
        <v>109</v>
      </c>
      <c r="E59" s="132" t="s">
        <v>110</v>
      </c>
      <c r="F59" s="175" t="s">
        <v>30</v>
      </c>
      <c r="G59" s="132" t="s">
        <v>31</v>
      </c>
      <c r="H59" s="132" t="s">
        <v>121</v>
      </c>
      <c r="J59" s="176">
        <v>0.1</v>
      </c>
      <c r="K59" s="132">
        <v>6</v>
      </c>
    </row>
    <row r="60" spans="2:11" ht="13.2" customHeight="1">
      <c r="B60" s="132" t="s">
        <v>108</v>
      </c>
      <c r="C60" s="132" t="s">
        <v>86</v>
      </c>
      <c r="D60" s="132" t="s">
        <v>109</v>
      </c>
      <c r="E60" s="132" t="s">
        <v>125</v>
      </c>
      <c r="F60" s="175" t="s">
        <v>30</v>
      </c>
      <c r="G60" s="132" t="s">
        <v>31</v>
      </c>
      <c r="H60" s="132" t="s">
        <v>130</v>
      </c>
      <c r="J60" s="176">
        <v>0.09</v>
      </c>
      <c r="K60" s="132">
        <v>4</v>
      </c>
    </row>
    <row r="61" spans="2:11" ht="13.2" customHeight="1">
      <c r="B61" s="132" t="s">
        <v>108</v>
      </c>
      <c r="C61" s="132" t="s">
        <v>86</v>
      </c>
      <c r="D61" s="132" t="s">
        <v>109</v>
      </c>
      <c r="E61" s="132" t="s">
        <v>125</v>
      </c>
      <c r="F61" s="175" t="s">
        <v>30</v>
      </c>
      <c r="G61" s="132" t="s">
        <v>31</v>
      </c>
      <c r="H61" s="132" t="s">
        <v>130</v>
      </c>
      <c r="J61" s="176">
        <v>0.09</v>
      </c>
      <c r="K61" s="132">
        <v>4</v>
      </c>
    </row>
    <row r="62" spans="2:11" ht="13.2" customHeight="1">
      <c r="B62" s="132" t="s">
        <v>108</v>
      </c>
      <c r="C62" s="132" t="s">
        <v>86</v>
      </c>
      <c r="D62" s="132" t="s">
        <v>109</v>
      </c>
      <c r="E62" s="132" t="s">
        <v>125</v>
      </c>
      <c r="F62" s="175" t="s">
        <v>30</v>
      </c>
      <c r="G62" s="132" t="s">
        <v>31</v>
      </c>
      <c r="H62" s="132" t="s">
        <v>130</v>
      </c>
      <c r="J62" s="176">
        <v>0.09</v>
      </c>
      <c r="K62" s="132">
        <v>4</v>
      </c>
    </row>
    <row r="63" spans="2:11" ht="13.2" customHeight="1">
      <c r="B63" s="132" t="s">
        <v>108</v>
      </c>
      <c r="C63" t="s">
        <v>88</v>
      </c>
      <c r="D63" t="s">
        <v>109</v>
      </c>
      <c r="E63" t="s">
        <v>110</v>
      </c>
      <c r="F63" s="175" t="s">
        <v>30</v>
      </c>
      <c r="G63" s="132" t="s">
        <v>31</v>
      </c>
      <c r="H63" s="132" t="s">
        <v>126</v>
      </c>
      <c r="J63" s="176">
        <v>0.1</v>
      </c>
      <c r="K63" s="132">
        <v>6</v>
      </c>
    </row>
    <row r="64" spans="2:11" ht="13.2" customHeight="1">
      <c r="B64" s="132" t="s">
        <v>108</v>
      </c>
      <c r="C64" t="s">
        <v>88</v>
      </c>
      <c r="D64" t="s">
        <v>109</v>
      </c>
      <c r="E64" t="s">
        <v>110</v>
      </c>
      <c r="F64" s="175" t="s">
        <v>30</v>
      </c>
      <c r="G64" s="132" t="s">
        <v>31</v>
      </c>
      <c r="H64" s="132" t="s">
        <v>126</v>
      </c>
      <c r="J64" s="176">
        <v>0.1</v>
      </c>
      <c r="K64" s="132">
        <v>6</v>
      </c>
    </row>
    <row r="65" spans="1:11" ht="13.2" customHeight="1">
      <c r="B65" s="132" t="s">
        <v>108</v>
      </c>
      <c r="C65" t="s">
        <v>88</v>
      </c>
      <c r="D65" t="s">
        <v>109</v>
      </c>
      <c r="E65" t="s">
        <v>110</v>
      </c>
      <c r="F65" s="175" t="s">
        <v>30</v>
      </c>
      <c r="G65" s="132" t="s">
        <v>31</v>
      </c>
      <c r="H65" s="132" t="s">
        <v>126</v>
      </c>
      <c r="J65" s="176">
        <v>0.1</v>
      </c>
      <c r="K65" s="132">
        <v>6</v>
      </c>
    </row>
    <row r="66" spans="1:11" ht="13.2" customHeight="1">
      <c r="B66" s="132" t="s">
        <v>108</v>
      </c>
      <c r="C66" t="s">
        <v>86</v>
      </c>
      <c r="D66" t="s">
        <v>109</v>
      </c>
      <c r="E66" t="s">
        <v>125</v>
      </c>
      <c r="F66" s="175" t="s">
        <v>30</v>
      </c>
      <c r="G66" s="132" t="s">
        <v>31</v>
      </c>
      <c r="H66" s="132" t="s">
        <v>126</v>
      </c>
      <c r="J66" s="176">
        <v>0.09</v>
      </c>
      <c r="K66" s="132">
        <v>4</v>
      </c>
    </row>
    <row r="67" spans="1:11" ht="13.2" customHeight="1">
      <c r="B67" s="132" t="s">
        <v>108</v>
      </c>
      <c r="C67" t="s">
        <v>138</v>
      </c>
      <c r="D67" t="s">
        <v>109</v>
      </c>
      <c r="E67" t="s">
        <v>125</v>
      </c>
      <c r="F67" s="175" t="s">
        <v>30</v>
      </c>
      <c r="G67" s="132" t="s">
        <v>31</v>
      </c>
      <c r="H67" s="132" t="s">
        <v>126</v>
      </c>
      <c r="J67" s="176">
        <v>0.09</v>
      </c>
      <c r="K67" s="132">
        <v>4</v>
      </c>
    </row>
    <row r="68" spans="1:11" ht="13.2" customHeight="1">
      <c r="B68" s="132" t="s">
        <v>108</v>
      </c>
      <c r="C68" t="s">
        <v>86</v>
      </c>
      <c r="D68" t="s">
        <v>109</v>
      </c>
      <c r="E68" t="s">
        <v>125</v>
      </c>
      <c r="F68" s="175" t="s">
        <v>30</v>
      </c>
      <c r="G68" s="132" t="s">
        <v>31</v>
      </c>
      <c r="H68" s="132" t="s">
        <v>126</v>
      </c>
      <c r="J68" s="176">
        <v>0.09</v>
      </c>
      <c r="K68" s="132">
        <v>4</v>
      </c>
    </row>
    <row r="69" spans="1:11" ht="13.2" customHeight="1">
      <c r="B69" s="132" t="s">
        <v>108</v>
      </c>
      <c r="C69" t="s">
        <v>88</v>
      </c>
      <c r="D69" t="s">
        <v>109</v>
      </c>
      <c r="E69" t="s">
        <v>110</v>
      </c>
      <c r="F69" s="175" t="s">
        <v>30</v>
      </c>
      <c r="G69" s="132" t="s">
        <v>31</v>
      </c>
      <c r="H69" s="132" t="s">
        <v>158</v>
      </c>
      <c r="J69" s="176">
        <v>0.13</v>
      </c>
      <c r="K69" s="132">
        <v>6</v>
      </c>
    </row>
    <row r="70" spans="1:11" ht="13.2" customHeight="1">
      <c r="B70" s="132" t="s">
        <v>108</v>
      </c>
      <c r="C70" s="132" t="s">
        <v>85</v>
      </c>
      <c r="D70" s="132" t="s">
        <v>109</v>
      </c>
      <c r="E70" s="132" t="s">
        <v>115</v>
      </c>
      <c r="F70" s="175" t="s">
        <v>191</v>
      </c>
      <c r="G70" s="132" t="s">
        <v>25</v>
      </c>
      <c r="H70" s="132" t="s">
        <v>121</v>
      </c>
      <c r="I70" s="132" t="s">
        <v>117</v>
      </c>
      <c r="J70" s="176">
        <v>0.15</v>
      </c>
      <c r="K70" s="132">
        <v>2</v>
      </c>
    </row>
    <row r="71" spans="1:11" ht="13.2" customHeight="1">
      <c r="B71" s="132" t="s">
        <v>108</v>
      </c>
      <c r="C71" s="132" t="s">
        <v>85</v>
      </c>
      <c r="D71" s="132" t="s">
        <v>109</v>
      </c>
      <c r="E71" s="132" t="s">
        <v>115</v>
      </c>
      <c r="F71" s="175" t="s">
        <v>191</v>
      </c>
      <c r="G71" s="132" t="s">
        <v>25</v>
      </c>
      <c r="H71" s="132" t="s">
        <v>121</v>
      </c>
      <c r="I71" s="132" t="s">
        <v>117</v>
      </c>
      <c r="J71" s="176">
        <v>0.15</v>
      </c>
      <c r="K71" s="132">
        <v>2</v>
      </c>
    </row>
    <row r="76" spans="1:11" ht="14.4">
      <c r="A76" s="132" t="s">
        <v>21</v>
      </c>
      <c r="C76"/>
      <c r="D76"/>
      <c r="E76"/>
    </row>
    <row r="77" spans="1:11" ht="14.4">
      <c r="C77" t="s">
        <v>21</v>
      </c>
      <c r="D77" t="s">
        <v>22</v>
      </c>
      <c r="E77" t="s">
        <v>111</v>
      </c>
      <c r="F77" s="175">
        <v>0.04</v>
      </c>
      <c r="G77" s="132">
        <v>50</v>
      </c>
    </row>
    <row r="78" spans="1:11" ht="14.4">
      <c r="C78" t="s">
        <v>36</v>
      </c>
      <c r="D78" t="s">
        <v>22</v>
      </c>
      <c r="E78" t="s">
        <v>142</v>
      </c>
      <c r="F78" s="175">
        <v>0.15</v>
      </c>
      <c r="G78" s="132">
        <v>998</v>
      </c>
    </row>
    <row r="79" spans="1:11" ht="14.4">
      <c r="C79" t="s">
        <v>36</v>
      </c>
      <c r="D79" t="s">
        <v>22</v>
      </c>
      <c r="E79" t="s">
        <v>116</v>
      </c>
      <c r="F79" s="175">
        <v>0.83</v>
      </c>
      <c r="G79" s="132">
        <v>1</v>
      </c>
    </row>
    <row r="80" spans="1:11" ht="14.4">
      <c r="C80" t="s">
        <v>36</v>
      </c>
      <c r="D80" t="s">
        <v>22</v>
      </c>
      <c r="E80" t="s">
        <v>116</v>
      </c>
      <c r="F80" s="175">
        <v>0.8</v>
      </c>
      <c r="G80" s="132">
        <v>1</v>
      </c>
    </row>
    <row r="81" spans="3:7" ht="14.4">
      <c r="C81" t="s">
        <v>36</v>
      </c>
      <c r="D81" t="s">
        <v>22</v>
      </c>
      <c r="E81" t="s">
        <v>116</v>
      </c>
      <c r="F81" s="175">
        <v>0.7</v>
      </c>
      <c r="G81" s="132">
        <v>1</v>
      </c>
    </row>
    <row r="82" spans="3:7" ht="14.4">
      <c r="C82" t="s">
        <v>36</v>
      </c>
      <c r="D82" t="s">
        <v>22</v>
      </c>
      <c r="E82" t="s">
        <v>111</v>
      </c>
      <c r="F82" s="175">
        <v>0.88</v>
      </c>
      <c r="G82" s="132">
        <v>7</v>
      </c>
    </row>
    <row r="83" spans="3:7" ht="14.4">
      <c r="C83" t="s">
        <v>36</v>
      </c>
      <c r="D83" t="s">
        <v>22</v>
      </c>
      <c r="E83" t="s">
        <v>111</v>
      </c>
      <c r="F83" s="175">
        <v>0.81</v>
      </c>
      <c r="G83" s="132">
        <v>7</v>
      </c>
    </row>
    <row r="84" spans="3:7" ht="14.4">
      <c r="C84" t="s">
        <v>36</v>
      </c>
      <c r="D84" t="s">
        <v>22</v>
      </c>
      <c r="E84" t="s">
        <v>111</v>
      </c>
      <c r="F84" s="175">
        <v>0.77</v>
      </c>
      <c r="G84" s="132">
        <v>1</v>
      </c>
    </row>
    <row r="85" spans="3:7" ht="14.4">
      <c r="C85" t="s">
        <v>36</v>
      </c>
      <c r="D85" t="s">
        <v>22</v>
      </c>
      <c r="E85" t="s">
        <v>111</v>
      </c>
      <c r="F85" s="175">
        <v>0.75</v>
      </c>
      <c r="G85" s="132">
        <v>7</v>
      </c>
    </row>
    <row r="86" spans="3:7" ht="14.4">
      <c r="C86" t="s">
        <v>36</v>
      </c>
      <c r="D86" t="s">
        <v>22</v>
      </c>
      <c r="E86" t="s">
        <v>111</v>
      </c>
      <c r="F86" s="175">
        <v>0.6</v>
      </c>
      <c r="G86" s="132">
        <v>7</v>
      </c>
    </row>
    <row r="87" spans="3:7" ht="14.4">
      <c r="C87" t="s">
        <v>36</v>
      </c>
      <c r="D87" t="s">
        <v>22</v>
      </c>
      <c r="E87" t="s">
        <v>111</v>
      </c>
      <c r="F87" s="175">
        <v>0.25</v>
      </c>
      <c r="G87" s="132">
        <v>1</v>
      </c>
    </row>
    <row r="88" spans="3:7" ht="14.4">
      <c r="C88" t="s">
        <v>36</v>
      </c>
      <c r="D88" t="s">
        <v>22</v>
      </c>
      <c r="E88" t="s">
        <v>111</v>
      </c>
      <c r="F88" s="175">
        <v>0.23</v>
      </c>
      <c r="G88" s="132">
        <v>7</v>
      </c>
    </row>
    <row r="89" spans="3:7" ht="14.4">
      <c r="C89" t="s">
        <v>36</v>
      </c>
      <c r="D89" t="s">
        <v>22</v>
      </c>
      <c r="E89" t="s">
        <v>111</v>
      </c>
      <c r="F89" s="175">
        <v>0.11</v>
      </c>
      <c r="G89" s="132">
        <v>1</v>
      </c>
    </row>
    <row r="90" spans="3:7" ht="14.4">
      <c r="C90" t="s">
        <v>36</v>
      </c>
      <c r="D90" t="s">
        <v>22</v>
      </c>
      <c r="E90" t="s">
        <v>111</v>
      </c>
      <c r="F90" s="175">
        <v>0.09</v>
      </c>
      <c r="G90" s="132">
        <v>7</v>
      </c>
    </row>
    <row r="91" spans="3:7" ht="14.4">
      <c r="C91" t="s">
        <v>36</v>
      </c>
      <c r="D91" t="s">
        <v>22</v>
      </c>
      <c r="E91" t="s">
        <v>130</v>
      </c>
      <c r="F91" s="175">
        <v>0.59</v>
      </c>
      <c r="G91" s="132">
        <v>1</v>
      </c>
    </row>
    <row r="92" spans="3:7" ht="14.4">
      <c r="C92" t="s">
        <v>36</v>
      </c>
      <c r="D92" t="s">
        <v>22</v>
      </c>
      <c r="E92" t="s">
        <v>130</v>
      </c>
      <c r="F92" s="175">
        <v>0.4</v>
      </c>
      <c r="G92" s="132">
        <v>1</v>
      </c>
    </row>
    <row r="93" spans="3:7" ht="14.4">
      <c r="C93" t="s">
        <v>36</v>
      </c>
      <c r="D93" t="s">
        <v>22</v>
      </c>
      <c r="E93" t="s">
        <v>130</v>
      </c>
      <c r="F93" s="175">
        <v>0.3</v>
      </c>
      <c r="G93" s="132">
        <v>1</v>
      </c>
    </row>
    <row r="94" spans="3:7" ht="14.4">
      <c r="C94" t="s">
        <v>36</v>
      </c>
      <c r="D94" t="s">
        <v>22</v>
      </c>
      <c r="E94" t="s">
        <v>126</v>
      </c>
      <c r="F94" s="175">
        <v>0.56000000000000005</v>
      </c>
      <c r="G94" s="132">
        <v>7</v>
      </c>
    </row>
    <row r="95" spans="3:7" ht="14.4">
      <c r="C95" t="s">
        <v>36</v>
      </c>
      <c r="D95" t="s">
        <v>22</v>
      </c>
      <c r="E95" t="s">
        <v>126</v>
      </c>
      <c r="F95" s="175">
        <v>0.35</v>
      </c>
      <c r="G95" s="132">
        <v>7</v>
      </c>
    </row>
    <row r="96" spans="3:7" ht="14.4">
      <c r="C96" t="s">
        <v>36</v>
      </c>
      <c r="D96" t="s">
        <v>22</v>
      </c>
      <c r="E96" t="s">
        <v>126</v>
      </c>
      <c r="F96" s="175">
        <v>0.28999999999999998</v>
      </c>
      <c r="G96" s="132">
        <v>7</v>
      </c>
    </row>
    <row r="97" spans="1:7" ht="14.4">
      <c r="A97" s="132" t="s">
        <v>24</v>
      </c>
      <c r="C97"/>
      <c r="D97"/>
      <c r="E97"/>
    </row>
    <row r="98" spans="1:7" ht="14.4">
      <c r="C98" t="s">
        <v>24</v>
      </c>
      <c r="D98" t="s">
        <v>25</v>
      </c>
      <c r="E98" t="s">
        <v>116</v>
      </c>
      <c r="F98" s="175">
        <v>0.15</v>
      </c>
      <c r="G98" s="132">
        <v>2</v>
      </c>
    </row>
    <row r="99" spans="1:7" ht="14.4">
      <c r="C99" t="s">
        <v>24</v>
      </c>
      <c r="D99" t="s">
        <v>25</v>
      </c>
      <c r="E99" t="s">
        <v>116</v>
      </c>
      <c r="F99" s="175">
        <v>0.15</v>
      </c>
      <c r="G99" s="132">
        <v>2</v>
      </c>
    </row>
    <row r="100" spans="1:7" ht="14.4">
      <c r="C100" t="s">
        <v>24</v>
      </c>
      <c r="D100" t="s">
        <v>25</v>
      </c>
      <c r="E100" t="s">
        <v>116</v>
      </c>
      <c r="F100" s="175">
        <v>0.15</v>
      </c>
      <c r="G100" s="132">
        <v>2</v>
      </c>
    </row>
    <row r="101" spans="1:7" ht="14.4">
      <c r="C101" t="s">
        <v>24</v>
      </c>
      <c r="D101" t="s">
        <v>25</v>
      </c>
      <c r="E101" t="s">
        <v>116</v>
      </c>
      <c r="F101" s="175">
        <v>0.15</v>
      </c>
      <c r="G101" s="132">
        <v>2</v>
      </c>
    </row>
    <row r="102" spans="1:7" ht="14.4">
      <c r="C102" t="s">
        <v>24</v>
      </c>
      <c r="D102" t="s">
        <v>25</v>
      </c>
      <c r="E102" t="s">
        <v>121</v>
      </c>
      <c r="F102" s="175">
        <v>0.15</v>
      </c>
      <c r="G102" s="132">
        <v>2</v>
      </c>
    </row>
    <row r="103" spans="1:7" ht="14.4">
      <c r="C103" t="s">
        <v>24</v>
      </c>
      <c r="D103" t="s">
        <v>25</v>
      </c>
      <c r="E103" t="s">
        <v>126</v>
      </c>
      <c r="F103" s="175">
        <v>0.15</v>
      </c>
      <c r="G103" s="132">
        <v>2</v>
      </c>
    </row>
    <row r="104" spans="1:7" ht="14.4">
      <c r="C104" t="s">
        <v>24</v>
      </c>
      <c r="D104" t="s">
        <v>25</v>
      </c>
      <c r="E104" t="s">
        <v>126</v>
      </c>
      <c r="F104" s="175">
        <v>0.15</v>
      </c>
      <c r="G104" s="132">
        <v>2</v>
      </c>
    </row>
    <row r="105" spans="1:7" ht="14.4">
      <c r="C105" t="s">
        <v>24</v>
      </c>
      <c r="D105" t="s">
        <v>25</v>
      </c>
      <c r="E105" t="s">
        <v>126</v>
      </c>
      <c r="F105" s="175">
        <v>0.15</v>
      </c>
      <c r="G105" s="132">
        <v>2</v>
      </c>
    </row>
    <row r="106" spans="1:7" ht="14.4">
      <c r="A106" s="132" t="s">
        <v>30</v>
      </c>
      <c r="C106"/>
      <c r="D106"/>
      <c r="E106"/>
    </row>
    <row r="107" spans="1:7" ht="14.4">
      <c r="C107" t="s">
        <v>30</v>
      </c>
      <c r="D107" t="s">
        <v>31</v>
      </c>
      <c r="E107" t="s">
        <v>142</v>
      </c>
      <c r="F107" s="175">
        <v>0.77</v>
      </c>
      <c r="G107" s="132">
        <v>4</v>
      </c>
    </row>
    <row r="108" spans="1:7" ht="14.4">
      <c r="C108" t="s">
        <v>30</v>
      </c>
      <c r="D108" t="s">
        <v>31</v>
      </c>
      <c r="E108" t="s">
        <v>111</v>
      </c>
      <c r="F108" s="175">
        <v>0.1</v>
      </c>
      <c r="G108" s="132">
        <v>6</v>
      </c>
    </row>
    <row r="109" spans="1:7" ht="14.4">
      <c r="C109" t="s">
        <v>30</v>
      </c>
      <c r="D109" t="s">
        <v>31</v>
      </c>
      <c r="E109" t="s">
        <v>111</v>
      </c>
      <c r="F109" s="175">
        <v>0.1</v>
      </c>
      <c r="G109" s="132">
        <v>6</v>
      </c>
    </row>
    <row r="110" spans="1:7" ht="14.4">
      <c r="C110" t="s">
        <v>30</v>
      </c>
      <c r="D110" t="s">
        <v>31</v>
      </c>
      <c r="E110" t="s">
        <v>111</v>
      </c>
      <c r="F110" s="175">
        <v>0.1</v>
      </c>
      <c r="G110" s="132">
        <v>6</v>
      </c>
    </row>
    <row r="111" spans="1:7" ht="14.4">
      <c r="C111" t="s">
        <v>30</v>
      </c>
      <c r="D111" t="s">
        <v>31</v>
      </c>
      <c r="E111" t="s">
        <v>111</v>
      </c>
      <c r="F111" s="175">
        <v>0.09</v>
      </c>
      <c r="G111" s="132">
        <v>4</v>
      </c>
    </row>
    <row r="112" spans="1:7" ht="14.4">
      <c r="C112" t="s">
        <v>30</v>
      </c>
      <c r="D112" t="s">
        <v>31</v>
      </c>
      <c r="E112" t="s">
        <v>111</v>
      </c>
      <c r="F112" s="175">
        <v>0.09</v>
      </c>
      <c r="G112" s="132">
        <v>4</v>
      </c>
    </row>
    <row r="113" spans="1:7" ht="14.4">
      <c r="C113" t="s">
        <v>30</v>
      </c>
      <c r="D113" t="s">
        <v>31</v>
      </c>
      <c r="E113" t="s">
        <v>111</v>
      </c>
      <c r="F113" s="175">
        <v>0.09</v>
      </c>
      <c r="G113" s="132">
        <v>4</v>
      </c>
    </row>
    <row r="114" spans="1:7" ht="14.4">
      <c r="C114" t="s">
        <v>30</v>
      </c>
      <c r="D114" t="s">
        <v>31</v>
      </c>
      <c r="E114" t="s">
        <v>121</v>
      </c>
      <c r="F114" s="175">
        <v>0.1</v>
      </c>
      <c r="G114" s="132">
        <v>6</v>
      </c>
    </row>
    <row r="115" spans="1:7" ht="14.4">
      <c r="C115" t="s">
        <v>30</v>
      </c>
      <c r="D115" t="s">
        <v>31</v>
      </c>
      <c r="E115" t="s">
        <v>121</v>
      </c>
      <c r="F115" s="175">
        <v>0.1</v>
      </c>
      <c r="G115" s="132">
        <v>6</v>
      </c>
    </row>
    <row r="116" spans="1:7" ht="14.4">
      <c r="C116" t="s">
        <v>30</v>
      </c>
      <c r="D116" t="s">
        <v>31</v>
      </c>
      <c r="E116" t="s">
        <v>121</v>
      </c>
      <c r="F116" s="175">
        <v>0.1</v>
      </c>
      <c r="G116" s="132">
        <v>6</v>
      </c>
    </row>
    <row r="117" spans="1:7" ht="14.4">
      <c r="C117" t="s">
        <v>30</v>
      </c>
      <c r="D117" t="s">
        <v>31</v>
      </c>
      <c r="E117" t="s">
        <v>130</v>
      </c>
      <c r="F117" s="175">
        <v>0.09</v>
      </c>
      <c r="G117" s="132">
        <v>4</v>
      </c>
    </row>
    <row r="118" spans="1:7" ht="14.4">
      <c r="C118" t="s">
        <v>30</v>
      </c>
      <c r="D118" t="s">
        <v>31</v>
      </c>
      <c r="E118" t="s">
        <v>130</v>
      </c>
      <c r="F118" s="175">
        <v>0.09</v>
      </c>
      <c r="G118" s="132">
        <v>4</v>
      </c>
    </row>
    <row r="119" spans="1:7" ht="14.4">
      <c r="C119" t="s">
        <v>30</v>
      </c>
      <c r="D119" t="s">
        <v>31</v>
      </c>
      <c r="E119" t="s">
        <v>130</v>
      </c>
      <c r="F119" s="175">
        <v>0.09</v>
      </c>
      <c r="G119" s="132">
        <v>4</v>
      </c>
    </row>
    <row r="120" spans="1:7" ht="14.4">
      <c r="C120" t="s">
        <v>30</v>
      </c>
      <c r="D120" t="s">
        <v>31</v>
      </c>
      <c r="E120" t="s">
        <v>126</v>
      </c>
      <c r="F120" s="175">
        <v>0.1</v>
      </c>
      <c r="G120" s="132">
        <v>6</v>
      </c>
    </row>
    <row r="121" spans="1:7" ht="14.4">
      <c r="C121" t="s">
        <v>30</v>
      </c>
      <c r="D121" t="s">
        <v>31</v>
      </c>
      <c r="E121" t="s">
        <v>126</v>
      </c>
      <c r="F121" s="175">
        <v>0.1</v>
      </c>
      <c r="G121" s="132">
        <v>6</v>
      </c>
    </row>
    <row r="122" spans="1:7" ht="14.4">
      <c r="C122" t="s">
        <v>30</v>
      </c>
      <c r="D122" t="s">
        <v>31</v>
      </c>
      <c r="E122" t="s">
        <v>126</v>
      </c>
      <c r="F122" s="175">
        <v>0.1</v>
      </c>
      <c r="G122" s="132">
        <v>6</v>
      </c>
    </row>
    <row r="123" spans="1:7" ht="14.4">
      <c r="C123" t="s">
        <v>30</v>
      </c>
      <c r="D123" t="s">
        <v>31</v>
      </c>
      <c r="E123" t="s">
        <v>126</v>
      </c>
      <c r="F123" s="175">
        <v>0.09</v>
      </c>
      <c r="G123" s="132">
        <v>4</v>
      </c>
    </row>
    <row r="124" spans="1:7" ht="14.4">
      <c r="C124" t="s">
        <v>30</v>
      </c>
      <c r="D124" t="s">
        <v>31</v>
      </c>
      <c r="E124" t="s">
        <v>126</v>
      </c>
      <c r="F124" s="175">
        <v>0.09</v>
      </c>
      <c r="G124" s="132">
        <v>4</v>
      </c>
    </row>
    <row r="125" spans="1:7" ht="14.4">
      <c r="C125" t="s">
        <v>30</v>
      </c>
      <c r="D125" t="s">
        <v>31</v>
      </c>
      <c r="E125" t="s">
        <v>126</v>
      </c>
      <c r="F125" s="175">
        <v>0.09</v>
      </c>
      <c r="G125" s="132">
        <v>4</v>
      </c>
    </row>
    <row r="126" spans="1:7" ht="14.4">
      <c r="C126" t="s">
        <v>30</v>
      </c>
      <c r="D126" t="s">
        <v>31</v>
      </c>
      <c r="E126" t="s">
        <v>158</v>
      </c>
      <c r="F126" s="175">
        <v>0.13</v>
      </c>
      <c r="G126" s="132">
        <v>6</v>
      </c>
    </row>
    <row r="127" spans="1:7" ht="14.4">
      <c r="A127" s="132" t="s">
        <v>191</v>
      </c>
      <c r="C127"/>
      <c r="D127"/>
      <c r="E127"/>
    </row>
    <row r="128" spans="1:7" ht="14.4">
      <c r="C128" t="s">
        <v>191</v>
      </c>
      <c r="D128" t="s">
        <v>25</v>
      </c>
      <c r="E128" t="s">
        <v>121</v>
      </c>
      <c r="F128" s="175">
        <v>0.15</v>
      </c>
      <c r="G128" s="132">
        <v>2</v>
      </c>
    </row>
    <row r="129" spans="3:7" ht="14.4">
      <c r="C129" t="s">
        <v>191</v>
      </c>
      <c r="D129" t="s">
        <v>25</v>
      </c>
      <c r="E129" t="s">
        <v>121</v>
      </c>
      <c r="F129" s="175">
        <v>0.15</v>
      </c>
      <c r="G129" s="132">
        <v>2</v>
      </c>
    </row>
    <row r="130" spans="3:7" ht="14.4">
      <c r="C130"/>
      <c r="D130"/>
      <c r="E130"/>
    </row>
    <row r="131" spans="3:7" ht="14.4">
      <c r="C131"/>
      <c r="D131"/>
      <c r="E131"/>
    </row>
    <row r="132" spans="3:7" ht="14.4">
      <c r="C132"/>
      <c r="D132"/>
      <c r="E132"/>
    </row>
    <row r="133" spans="3:7" ht="14.4">
      <c r="C133"/>
      <c r="D133"/>
      <c r="E133"/>
    </row>
    <row r="134" spans="3:7" ht="14.4">
      <c r="C134"/>
      <c r="D134"/>
      <c r="E134"/>
    </row>
    <row r="135" spans="3:7" ht="14.4">
      <c r="C135"/>
      <c r="D135"/>
      <c r="E135"/>
    </row>
    <row r="136" spans="3:7" ht="14.4">
      <c r="C136"/>
      <c r="D136"/>
      <c r="E136"/>
    </row>
    <row r="137" spans="3:7" ht="14.4">
      <c r="C137"/>
      <c r="D137"/>
      <c r="E137"/>
    </row>
    <row r="138" spans="3:7" ht="14.4">
      <c r="C138"/>
      <c r="D138"/>
      <c r="E138"/>
    </row>
    <row r="139" spans="3:7" ht="14.4">
      <c r="C139"/>
      <c r="D139"/>
      <c r="E139"/>
    </row>
    <row r="140" spans="3:7" ht="14.4">
      <c r="C140"/>
      <c r="D140"/>
      <c r="E140"/>
    </row>
    <row r="141" spans="3:7" ht="14.4">
      <c r="C141"/>
      <c r="D141"/>
      <c r="E141"/>
    </row>
    <row r="142" spans="3:7" ht="14.4">
      <c r="C142"/>
      <c r="D142"/>
      <c r="E142"/>
    </row>
    <row r="143" spans="3:7" ht="14.4">
      <c r="C143"/>
      <c r="D143"/>
      <c r="E143"/>
    </row>
    <row r="144" spans="3:7" ht="14.4">
      <c r="C144"/>
      <c r="D144"/>
      <c r="E144"/>
    </row>
    <row r="145" spans="3:5" ht="14.4">
      <c r="C145"/>
      <c r="D145"/>
      <c r="E145"/>
    </row>
    <row r="146" spans="3:5" ht="14.4">
      <c r="C146"/>
      <c r="D146"/>
      <c r="E146"/>
    </row>
    <row r="147" spans="3:5" ht="14.4">
      <c r="C147"/>
      <c r="D147"/>
      <c r="E147"/>
    </row>
    <row r="148" spans="3:5" ht="14.4">
      <c r="C148"/>
      <c r="D148"/>
      <c r="E148"/>
    </row>
    <row r="149" spans="3:5" ht="14.4">
      <c r="C149"/>
      <c r="D149"/>
      <c r="E149"/>
    </row>
    <row r="150" spans="3:5" ht="14.4">
      <c r="C150"/>
      <c r="D150"/>
      <c r="E150"/>
    </row>
    <row r="151" spans="3:5" ht="14.4">
      <c r="C151"/>
      <c r="D151"/>
      <c r="E151"/>
    </row>
    <row r="152" spans="3:5" ht="14.4">
      <c r="C152"/>
      <c r="D152"/>
      <c r="E152"/>
    </row>
    <row r="153" spans="3:5" ht="14.4">
      <c r="C153"/>
      <c r="D153"/>
      <c r="E153"/>
    </row>
  </sheetData>
  <sortState xmlns:xlrd2="http://schemas.microsoft.com/office/spreadsheetml/2017/richdata2" ref="A2:K71">
    <sortCondition ref="F1"/>
    <sortCondition ref="G1"/>
    <sortCondition ref="H1"/>
  </sortState>
  <conditionalFormatting sqref="A1">
    <cfRule type="expression" dxfId="22" priority="27" stopIfTrue="1">
      <formula>AND(#REF!="R",#REF!="R",#REF!="R",#REF!="R",#REF!="R")</formula>
    </cfRule>
  </conditionalFormatting>
  <conditionalFormatting sqref="B1:K1">
    <cfRule type="expression" dxfId="21" priority="1" stopIfTrue="1">
      <formula>AND(#REF!="R",#REF!="R",#REF!="R",#REF!="R",#REF!="R")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upprimLignes">
                <anchor>
                  <from>
                    <xdr:col>11</xdr:col>
                    <xdr:colOff>617220</xdr:colOff>
                    <xdr:row>2</xdr:row>
                    <xdr:rowOff>121920</xdr:rowOff>
                  </from>
                  <to>
                    <xdr:col>12</xdr:col>
                    <xdr:colOff>601980</xdr:colOff>
                    <xdr:row>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joutcheckboxes">
                <anchor>
                  <from>
                    <xdr:col>11</xdr:col>
                    <xdr:colOff>617220</xdr:colOff>
                    <xdr:row>6</xdr:row>
                    <xdr:rowOff>22860</xdr:rowOff>
                  </from>
                  <to>
                    <xdr:col>12</xdr:col>
                    <xdr:colOff>594360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RemoveCheckboxes">
                <anchor>
                  <from>
                    <xdr:col>11</xdr:col>
                    <xdr:colOff>594360</xdr:colOff>
                    <xdr:row>9</xdr:row>
                    <xdr:rowOff>121920</xdr:rowOff>
                  </from>
                  <to>
                    <xdr:col>12</xdr:col>
                    <xdr:colOff>563880</xdr:colOff>
                    <xdr:row>12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CopieLignesExtractionTOModèle">
                <anchor>
                  <from>
                    <xdr:col>12</xdr:col>
                    <xdr:colOff>723900</xdr:colOff>
                    <xdr:row>14</xdr:row>
                    <xdr:rowOff>60960</xdr:rowOff>
                  </from>
                  <to>
                    <xdr:col>14</xdr:col>
                    <xdr:colOff>586740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CoupeLignes">
                <anchor>
                  <from>
                    <xdr:col>15</xdr:col>
                    <xdr:colOff>91440</xdr:colOff>
                    <xdr:row>9</xdr:row>
                    <xdr:rowOff>114300</xdr:rowOff>
                  </from>
                  <to>
                    <xdr:col>16</xdr:col>
                    <xdr:colOff>556260</xdr:colOff>
                    <xdr:row>12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Button 6">
              <controlPr defaultSize="0" print="0" autoFill="0" autoPict="0" macro="[0]!CopieLignesExtractionTOAnalyse">
                <anchor>
                  <from>
                    <xdr:col>12</xdr:col>
                    <xdr:colOff>731520</xdr:colOff>
                    <xdr:row>9</xdr:row>
                    <xdr:rowOff>137160</xdr:rowOff>
                  </from>
                  <to>
                    <xdr:col>14</xdr:col>
                    <xdr:colOff>739140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Button 7">
              <controlPr defaultSize="0" print="0" autoFill="0" autoPict="0" macro="[0]!Analyse.Formatage">
                <anchor>
                  <from>
                    <xdr:col>11</xdr:col>
                    <xdr:colOff>525780</xdr:colOff>
                    <xdr:row>20</xdr:row>
                    <xdr:rowOff>68580</xdr:rowOff>
                  </from>
                  <to>
                    <xdr:col>13</xdr:col>
                    <xdr:colOff>304800</xdr:colOff>
                    <xdr:row>23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Button 8">
              <controlPr defaultSize="0" print="0" autoFill="0" autoPict="0" macro="[0]!Merge_Same_Cells">
                <anchor>
                  <from>
                    <xdr:col>10</xdr:col>
                    <xdr:colOff>441960</xdr:colOff>
                    <xdr:row>70</xdr:row>
                    <xdr:rowOff>160020</xdr:rowOff>
                  </from>
                  <to>
                    <xdr:col>15</xdr:col>
                    <xdr:colOff>297180</xdr:colOff>
                    <xdr:row>77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0</xdr:colOff>
                    <xdr:row>11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0</xdr:colOff>
                    <xdr:row>13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3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4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5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6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7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8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9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0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0</xdr:colOff>
                    <xdr:row>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1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2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3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0</xdr:colOff>
                    <xdr:row>24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4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5" name="Check Box 33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6" name="Check Box 3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7" name="Check Box 35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1</xdr:col>
                    <xdr:colOff>0</xdr:colOff>
                    <xdr:row>28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8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1</xdr:col>
                    <xdr:colOff>0</xdr:colOff>
                    <xdr:row>29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39" name="Check Box 37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1</xdr:col>
                    <xdr:colOff>0</xdr:colOff>
                    <xdr:row>30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0" name="Check Box 38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1</xdr:col>
                    <xdr:colOff>0</xdr:colOff>
                    <xdr:row>31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1" name="Check Box 39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0</xdr:colOff>
                    <xdr:row>32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2" name="Check Box 40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1</xdr:col>
                    <xdr:colOff>0</xdr:colOff>
                    <xdr:row>33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3" name="Check Box 41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1</xdr:col>
                    <xdr:colOff>0</xdr:colOff>
                    <xdr:row>34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4" name="Check Box 42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1</xdr:col>
                    <xdr:colOff>0</xdr:colOff>
                    <xdr:row>35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5" name="Check Box 43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1</xdr:col>
                    <xdr:colOff>0</xdr:colOff>
                    <xdr:row>36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6" name="Check Box 44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0</xdr:rowOff>
                  </from>
                  <to>
                    <xdr:col>1</xdr:col>
                    <xdr:colOff>0</xdr:colOff>
                    <xdr:row>37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7" name="Check Box 45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0</xdr:rowOff>
                  </from>
                  <to>
                    <xdr:col>1</xdr:col>
                    <xdr:colOff>0</xdr:colOff>
                    <xdr:row>38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8" name="Check Box 46">
              <controlPr defaultSize="0" autoFill="0" autoLine="0" autoPict="0">
                <anchor moveWithCells="1">
                  <from>
                    <xdr:col>0</xdr:col>
                    <xdr:colOff>0</xdr:colOff>
                    <xdr:row>38</xdr:row>
                    <xdr:rowOff>0</xdr:rowOff>
                  </from>
                  <to>
                    <xdr:col>1</xdr:col>
                    <xdr:colOff>0</xdr:colOff>
                    <xdr:row>39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49" name="Check Box 47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1</xdr:col>
                    <xdr:colOff>0</xdr:colOff>
                    <xdr:row>40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0" name="Check Box 48">
              <controlPr defaultSize="0" autoFill="0" autoLine="0" autoPict="0">
                <anchor moveWithCells="1">
                  <from>
                    <xdr:col>0</xdr:col>
                    <xdr:colOff>0</xdr:colOff>
                    <xdr:row>40</xdr:row>
                    <xdr:rowOff>0</xdr:rowOff>
                  </from>
                  <to>
                    <xdr:col>1</xdr:col>
                    <xdr:colOff>0</xdr:colOff>
                    <xdr:row>41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1" name="Check Box 49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0</xdr:rowOff>
                  </from>
                  <to>
                    <xdr:col>1</xdr:col>
                    <xdr:colOff>0</xdr:colOff>
                    <xdr:row>42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2" name="Check Box 50">
              <controlPr defaultSize="0" autoFill="0" autoLine="0" autoPict="0">
                <anchor moveWithCells="1">
                  <from>
                    <xdr:col>0</xdr:col>
                    <xdr:colOff>0</xdr:colOff>
                    <xdr:row>42</xdr:row>
                    <xdr:rowOff>0</xdr:rowOff>
                  </from>
                  <to>
                    <xdr:col>1</xdr:col>
                    <xdr:colOff>0</xdr:colOff>
                    <xdr:row>43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3" name="Check Box 51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0</xdr:rowOff>
                  </from>
                  <to>
                    <xdr:col>1</xdr:col>
                    <xdr:colOff>0</xdr:colOff>
                    <xdr:row>44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4" name="Check Box 52">
              <controlPr defaultSize="0" autoFill="0" autoLine="0" autoPict="0">
                <anchor moveWithCells="1">
                  <from>
                    <xdr:col>0</xdr:col>
                    <xdr:colOff>0</xdr:colOff>
                    <xdr:row>44</xdr:row>
                    <xdr:rowOff>0</xdr:rowOff>
                  </from>
                  <to>
                    <xdr:col>1</xdr:col>
                    <xdr:colOff>0</xdr:colOff>
                    <xdr:row>45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5" name="Check Box 53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0</xdr:rowOff>
                  </from>
                  <to>
                    <xdr:col>1</xdr:col>
                    <xdr:colOff>0</xdr:colOff>
                    <xdr:row>46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6" name="Check Box 54">
              <controlPr defaultSize="0" autoFill="0" autoLine="0" autoPict="0">
                <anchor moveWithCells="1">
                  <from>
                    <xdr:col>0</xdr:col>
                    <xdr:colOff>0</xdr:colOff>
                    <xdr:row>46</xdr:row>
                    <xdr:rowOff>0</xdr:rowOff>
                  </from>
                  <to>
                    <xdr:col>1</xdr:col>
                    <xdr:colOff>0</xdr:colOff>
                    <xdr:row>47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7" name="Check Box 55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0</xdr:rowOff>
                  </from>
                  <to>
                    <xdr:col>1</xdr:col>
                    <xdr:colOff>0</xdr:colOff>
                    <xdr:row>48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8" name="Check Box 56">
              <controlPr defaultSize="0" autoFill="0" autoLine="0" autoPict="0">
                <anchor moveWithCells="1">
                  <from>
                    <xdr:col>0</xdr:col>
                    <xdr:colOff>0</xdr:colOff>
                    <xdr:row>48</xdr:row>
                    <xdr:rowOff>0</xdr:rowOff>
                  </from>
                  <to>
                    <xdr:col>1</xdr:col>
                    <xdr:colOff>0</xdr:colOff>
                    <xdr:row>49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59" name="Check Box 57">
              <controlPr defaultSize="0" autoFill="0" autoLine="0" autoPict="0">
                <anchor moveWithCells="1">
                  <from>
                    <xdr:col>0</xdr:col>
                    <xdr:colOff>0</xdr:colOff>
                    <xdr:row>49</xdr:row>
                    <xdr:rowOff>0</xdr:rowOff>
                  </from>
                  <to>
                    <xdr:col>1</xdr:col>
                    <xdr:colOff>0</xdr:colOff>
                    <xdr:row>50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0" name="Check Box 58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0</xdr:rowOff>
                  </from>
                  <to>
                    <xdr:col>1</xdr:col>
                    <xdr:colOff>0</xdr:colOff>
                    <xdr:row>51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1" name="Check Box 59">
              <controlPr defaultSize="0" autoFill="0" autoLine="0" autoPict="0">
                <anchor moveWithCells="1">
                  <from>
                    <xdr:col>0</xdr:col>
                    <xdr:colOff>0</xdr:colOff>
                    <xdr:row>51</xdr:row>
                    <xdr:rowOff>0</xdr:rowOff>
                  </from>
                  <to>
                    <xdr:col>1</xdr:col>
                    <xdr:colOff>0</xdr:colOff>
                    <xdr:row>52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2" name="Check Box 60">
              <controlPr defaultSize="0" autoFill="0" autoLine="0" autoPict="0">
                <anchor moveWithCells="1">
                  <from>
                    <xdr:col>0</xdr:col>
                    <xdr:colOff>0</xdr:colOff>
                    <xdr:row>52</xdr:row>
                    <xdr:rowOff>0</xdr:rowOff>
                  </from>
                  <to>
                    <xdr:col>1</xdr:col>
                    <xdr:colOff>0</xdr:colOff>
                    <xdr:row>53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63" name="Check Box 61">
              <controlPr defaultSize="0" autoFill="0" autoLine="0" autoPict="0">
                <anchor moveWithCells="1">
                  <from>
                    <xdr:col>0</xdr:col>
                    <xdr:colOff>0</xdr:colOff>
                    <xdr:row>53</xdr:row>
                    <xdr:rowOff>0</xdr:rowOff>
                  </from>
                  <to>
                    <xdr:col>1</xdr:col>
                    <xdr:colOff>0</xdr:colOff>
                    <xdr:row>54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64" name="Check Box 62">
              <controlPr defaultSize="0" autoFill="0" autoLine="0" autoPict="0">
                <anchor moveWithCells="1">
                  <from>
                    <xdr:col>0</xdr:col>
                    <xdr:colOff>0</xdr:colOff>
                    <xdr:row>54</xdr:row>
                    <xdr:rowOff>0</xdr:rowOff>
                  </from>
                  <to>
                    <xdr:col>1</xdr:col>
                    <xdr:colOff>0</xdr:colOff>
                    <xdr:row>55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65" name="Check Box 63">
              <controlPr defaultSize="0" autoFill="0" autoLine="0" autoPict="0">
                <anchor moveWithCells="1">
                  <from>
                    <xdr:col>0</xdr:col>
                    <xdr:colOff>0</xdr:colOff>
                    <xdr:row>55</xdr:row>
                    <xdr:rowOff>0</xdr:rowOff>
                  </from>
                  <to>
                    <xdr:col>1</xdr:col>
                    <xdr:colOff>0</xdr:colOff>
                    <xdr:row>56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66" name="Check Box 64">
              <controlPr defaultSize="0" autoFill="0" autoLine="0" autoPict="0">
                <anchor moveWithCells="1">
                  <from>
                    <xdr:col>0</xdr:col>
                    <xdr:colOff>0</xdr:colOff>
                    <xdr:row>56</xdr:row>
                    <xdr:rowOff>0</xdr:rowOff>
                  </from>
                  <to>
                    <xdr:col>1</xdr:col>
                    <xdr:colOff>0</xdr:colOff>
                    <xdr:row>57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67" name="Check Box 65">
              <controlPr defaultSize="0" autoFill="0" autoLine="0" autoPict="0">
                <anchor moveWithCells="1">
                  <from>
                    <xdr:col>0</xdr:col>
                    <xdr:colOff>0</xdr:colOff>
                    <xdr:row>57</xdr:row>
                    <xdr:rowOff>0</xdr:rowOff>
                  </from>
                  <to>
                    <xdr:col>1</xdr:col>
                    <xdr:colOff>0</xdr:colOff>
                    <xdr:row>58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68" name="Check Box 66">
              <controlPr defaultSize="0" autoFill="0" autoLine="0" autoPict="0">
                <anchor moveWithCells="1">
                  <from>
                    <xdr:col>0</xdr:col>
                    <xdr:colOff>0</xdr:colOff>
                    <xdr:row>58</xdr:row>
                    <xdr:rowOff>0</xdr:rowOff>
                  </from>
                  <to>
                    <xdr:col>1</xdr:col>
                    <xdr:colOff>0</xdr:colOff>
                    <xdr:row>59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69" name="Check Box 67">
              <controlPr defaultSize="0" autoFill="0" autoLine="0" autoPict="0">
                <anchor moveWithCells="1">
                  <from>
                    <xdr:col>0</xdr:col>
                    <xdr:colOff>0</xdr:colOff>
                    <xdr:row>59</xdr:row>
                    <xdr:rowOff>0</xdr:rowOff>
                  </from>
                  <to>
                    <xdr:col>1</xdr:col>
                    <xdr:colOff>0</xdr:colOff>
                    <xdr:row>60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70" name="Check Box 6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0</xdr:rowOff>
                  </from>
                  <to>
                    <xdr:col>1</xdr:col>
                    <xdr:colOff>0</xdr:colOff>
                    <xdr:row>61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71" name="Check Box 69">
              <controlPr defaultSize="0" autoFill="0" autoLine="0" autoPict="0">
                <anchor moveWithCells="1">
                  <from>
                    <xdr:col>0</xdr:col>
                    <xdr:colOff>0</xdr:colOff>
                    <xdr:row>61</xdr:row>
                    <xdr:rowOff>0</xdr:rowOff>
                  </from>
                  <to>
                    <xdr:col>1</xdr:col>
                    <xdr:colOff>0</xdr:colOff>
                    <xdr:row>62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72" name="Check Box 7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1</xdr:col>
                    <xdr:colOff>0</xdr:colOff>
                    <xdr:row>63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73" name="Check Box 71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0</xdr:rowOff>
                  </from>
                  <to>
                    <xdr:col>1</xdr:col>
                    <xdr:colOff>0</xdr:colOff>
                    <xdr:row>64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74" name="Check Box 72">
              <controlPr defaultSize="0" autoFill="0" autoLine="0" autoPict="0">
                <anchor moveWithCells="1">
                  <from>
                    <xdr:col>0</xdr:col>
                    <xdr:colOff>0</xdr:colOff>
                    <xdr:row>64</xdr:row>
                    <xdr:rowOff>0</xdr:rowOff>
                  </from>
                  <to>
                    <xdr:col>1</xdr:col>
                    <xdr:colOff>0</xdr:colOff>
                    <xdr:row>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5" name="Check Box 7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0</xdr:rowOff>
                  </from>
                  <to>
                    <xdr:col>1</xdr:col>
                    <xdr:colOff>0</xdr:colOff>
                    <xdr:row>66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76" name="Check Box 7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1</xdr:col>
                    <xdr:colOff>0</xdr:colOff>
                    <xdr:row>67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77" name="Check Box 75">
              <controlPr defaultSize="0" autoFill="0" autoLine="0" autoPict="0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1</xdr:col>
                    <xdr:colOff>0</xdr:colOff>
                    <xdr:row>68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78" name="Check Box 76">
              <controlPr defaultSize="0" autoFill="0" autoLine="0" autoPict="0">
                <anchor moveWithCells="1">
                  <from>
                    <xdr:col>0</xdr:col>
                    <xdr:colOff>0</xdr:colOff>
                    <xdr:row>68</xdr:row>
                    <xdr:rowOff>0</xdr:rowOff>
                  </from>
                  <to>
                    <xdr:col>1</xdr:col>
                    <xdr:colOff>0</xdr:colOff>
                    <xdr:row>69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79" name="Check Box 77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1</xdr:col>
                    <xdr:colOff>0</xdr:colOff>
                    <xdr:row>70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80" name="Check Box 78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0</xdr:rowOff>
                  </from>
                  <to>
                    <xdr:col>1</xdr:col>
                    <xdr:colOff>0</xdr:colOff>
                    <xdr:row>71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4F6B-1258-45A8-A65B-C14E58F15B5F}">
  <sheetPr codeName="Feuil3"/>
  <dimension ref="B1:K175"/>
  <sheetViews>
    <sheetView workbookViewId="0">
      <selection activeCell="C100" sqref="C100:S118"/>
    </sheetView>
  </sheetViews>
  <sheetFormatPr baseColWidth="10" defaultRowHeight="13.2"/>
  <cols>
    <col min="1" max="1" width="41.6640625" style="132" customWidth="1"/>
    <col min="2" max="2" width="11.6640625" style="132" customWidth="1"/>
    <col min="3" max="3" width="5.88671875" style="132" customWidth="1"/>
    <col min="4" max="4" width="14.77734375" style="132" customWidth="1"/>
    <col min="5" max="5" width="18.44140625" style="132" customWidth="1"/>
    <col min="6" max="6" width="16.77734375" style="175" customWidth="1"/>
    <col min="7" max="7" width="12.5546875" style="132" customWidth="1"/>
    <col min="8" max="8" width="11.5546875" style="132"/>
    <col min="9" max="9" width="12.109375" style="132" customWidth="1"/>
    <col min="10" max="10" width="16.33203125" style="176" customWidth="1"/>
    <col min="11" max="11" width="11.5546875" style="132"/>
    <col min="12" max="12" width="19.109375" style="132" customWidth="1"/>
    <col min="13" max="16384" width="11.5546875" style="132"/>
  </cols>
  <sheetData>
    <row r="1" spans="2:11" ht="28.8">
      <c r="B1" s="107" t="s">
        <v>96</v>
      </c>
      <c r="C1" s="107" t="s">
        <v>97</v>
      </c>
      <c r="D1" s="107" t="s">
        <v>98</v>
      </c>
      <c r="E1" s="107" t="s">
        <v>99</v>
      </c>
      <c r="F1" s="108" t="s">
        <v>18</v>
      </c>
      <c r="G1" s="109" t="s">
        <v>19</v>
      </c>
      <c r="H1" s="109" t="s">
        <v>15</v>
      </c>
      <c r="I1" s="109" t="s">
        <v>100</v>
      </c>
      <c r="J1" s="109" t="s">
        <v>101</v>
      </c>
      <c r="K1" s="109" t="s">
        <v>102</v>
      </c>
    </row>
    <row r="2" spans="2:11" ht="14.4">
      <c r="B2" s="132" t="s">
        <v>108</v>
      </c>
      <c r="C2" t="s">
        <v>84</v>
      </c>
      <c r="D2" t="s">
        <v>109</v>
      </c>
      <c r="E2" t="s">
        <v>110</v>
      </c>
      <c r="F2" s="175" t="s">
        <v>21</v>
      </c>
      <c r="G2" s="132" t="s">
        <v>22</v>
      </c>
      <c r="H2" s="132" t="s">
        <v>111</v>
      </c>
      <c r="I2" s="132" t="s">
        <v>112</v>
      </c>
      <c r="J2" s="176">
        <v>0.04</v>
      </c>
      <c r="K2" s="132">
        <v>50</v>
      </c>
    </row>
    <row r="3" spans="2:11" ht="14.4">
      <c r="B3" s="132" t="s">
        <v>108</v>
      </c>
      <c r="C3" t="s">
        <v>87</v>
      </c>
      <c r="D3" t="s">
        <v>120</v>
      </c>
      <c r="E3" t="s">
        <v>115</v>
      </c>
      <c r="F3" s="175" t="s">
        <v>27</v>
      </c>
      <c r="G3" s="132" t="s">
        <v>33</v>
      </c>
      <c r="H3" s="132" t="s">
        <v>142</v>
      </c>
      <c r="J3" s="176">
        <v>9.5000000000000001E-2</v>
      </c>
      <c r="K3" s="132">
        <v>5</v>
      </c>
    </row>
    <row r="4" spans="2:11">
      <c r="B4" s="132" t="s">
        <v>108</v>
      </c>
      <c r="C4" s="132" t="s">
        <v>87</v>
      </c>
      <c r="D4" s="132" t="s">
        <v>120</v>
      </c>
      <c r="E4" s="132" t="s">
        <v>115</v>
      </c>
      <c r="F4" s="175" t="s">
        <v>27</v>
      </c>
      <c r="G4" s="132" t="s">
        <v>33</v>
      </c>
      <c r="H4" s="132" t="s">
        <v>116</v>
      </c>
      <c r="J4" s="176">
        <v>9.5000000000000001E-2</v>
      </c>
      <c r="K4" s="132">
        <v>5</v>
      </c>
    </row>
    <row r="5" spans="2:11">
      <c r="B5" s="132" t="s">
        <v>108</v>
      </c>
      <c r="C5" s="132" t="s">
        <v>87</v>
      </c>
      <c r="D5" s="132" t="s">
        <v>120</v>
      </c>
      <c r="E5" s="132" t="s">
        <v>115</v>
      </c>
      <c r="F5" s="175" t="s">
        <v>27</v>
      </c>
      <c r="G5" s="132" t="s">
        <v>33</v>
      </c>
      <c r="H5" s="132" t="s">
        <v>116</v>
      </c>
      <c r="J5" s="176">
        <v>9.5000000000000001E-2</v>
      </c>
      <c r="K5" s="132">
        <v>5</v>
      </c>
    </row>
    <row r="6" spans="2:11">
      <c r="B6" s="132" t="s">
        <v>108</v>
      </c>
      <c r="C6" s="132" t="s">
        <v>87</v>
      </c>
      <c r="D6" s="132" t="s">
        <v>120</v>
      </c>
      <c r="E6" s="132" t="s">
        <v>115</v>
      </c>
      <c r="F6" s="175" t="s">
        <v>27</v>
      </c>
      <c r="G6" s="132" t="s">
        <v>33</v>
      </c>
      <c r="H6" s="132" t="s">
        <v>116</v>
      </c>
      <c r="J6" s="176">
        <v>9.5000000000000001E-2</v>
      </c>
      <c r="K6" s="132">
        <v>5</v>
      </c>
    </row>
    <row r="7" spans="2:11" ht="14.4">
      <c r="B7" s="132" t="s">
        <v>108</v>
      </c>
      <c r="C7" t="s">
        <v>87</v>
      </c>
      <c r="D7" t="s">
        <v>120</v>
      </c>
      <c r="E7" t="s">
        <v>115</v>
      </c>
      <c r="F7" s="175" t="s">
        <v>27</v>
      </c>
      <c r="G7" s="132" t="s">
        <v>33</v>
      </c>
      <c r="H7" s="132" t="s">
        <v>130</v>
      </c>
      <c r="J7" s="176">
        <v>0.94</v>
      </c>
      <c r="K7" s="132">
        <v>555</v>
      </c>
    </row>
    <row r="8" spans="2:11" ht="14.4">
      <c r="B8" s="132" t="s">
        <v>108</v>
      </c>
      <c r="C8" t="s">
        <v>87</v>
      </c>
      <c r="D8" t="s">
        <v>120</v>
      </c>
      <c r="E8" t="s">
        <v>115</v>
      </c>
      <c r="F8" s="175" t="s">
        <v>27</v>
      </c>
      <c r="G8" s="132" t="s">
        <v>33</v>
      </c>
      <c r="H8" s="132" t="s">
        <v>130</v>
      </c>
      <c r="J8" s="176">
        <v>9.5000000000000001E-2</v>
      </c>
      <c r="K8" s="132">
        <v>5</v>
      </c>
    </row>
    <row r="9" spans="2:11">
      <c r="B9" s="132" t="s">
        <v>108</v>
      </c>
      <c r="C9" s="132" t="s">
        <v>87</v>
      </c>
      <c r="D9" s="132" t="s">
        <v>120</v>
      </c>
      <c r="E9" s="132" t="s">
        <v>115</v>
      </c>
      <c r="F9" s="175" t="s">
        <v>27</v>
      </c>
      <c r="G9" s="132" t="s">
        <v>33</v>
      </c>
      <c r="H9" s="132" t="s">
        <v>126</v>
      </c>
      <c r="J9" s="176">
        <v>9.5000000000000001E-2</v>
      </c>
      <c r="K9" s="132">
        <v>5</v>
      </c>
    </row>
    <row r="10" spans="2:11">
      <c r="B10" s="132" t="s">
        <v>108</v>
      </c>
      <c r="C10" s="132" t="s">
        <v>87</v>
      </c>
      <c r="D10" s="132" t="s">
        <v>120</v>
      </c>
      <c r="E10" s="132" t="s">
        <v>115</v>
      </c>
      <c r="F10" s="175" t="s">
        <v>27</v>
      </c>
      <c r="G10" s="132" t="s">
        <v>33</v>
      </c>
      <c r="H10" s="132" t="s">
        <v>126</v>
      </c>
      <c r="J10" s="176">
        <v>9.5000000000000001E-2</v>
      </c>
      <c r="K10" s="132">
        <v>5</v>
      </c>
    </row>
    <row r="11" spans="2:11">
      <c r="B11" s="132" t="s">
        <v>108</v>
      </c>
      <c r="C11" s="132" t="s">
        <v>87</v>
      </c>
      <c r="D11" s="132" t="s">
        <v>120</v>
      </c>
      <c r="E11" s="132" t="s">
        <v>115</v>
      </c>
      <c r="F11" s="175" t="s">
        <v>27</v>
      </c>
      <c r="G11" s="132" t="s">
        <v>33</v>
      </c>
      <c r="H11" s="132" t="s">
        <v>126</v>
      </c>
      <c r="J11" s="176">
        <v>9.5000000000000001E-2</v>
      </c>
      <c r="K11" s="132">
        <v>5</v>
      </c>
    </row>
    <row r="12" spans="2:11" ht="14.4">
      <c r="B12" s="132" t="s">
        <v>108</v>
      </c>
      <c r="C12" t="s">
        <v>87</v>
      </c>
      <c r="D12" t="s">
        <v>120</v>
      </c>
      <c r="E12" t="s">
        <v>115</v>
      </c>
      <c r="F12" s="175" t="s">
        <v>27</v>
      </c>
      <c r="G12" s="132" t="s">
        <v>33</v>
      </c>
      <c r="H12" s="132" t="s">
        <v>158</v>
      </c>
      <c r="J12" s="176">
        <v>9.5000000000000001E-2</v>
      </c>
      <c r="K12" s="132">
        <v>5</v>
      </c>
    </row>
    <row r="13" spans="2:11">
      <c r="B13" s="132" t="s">
        <v>108</v>
      </c>
      <c r="C13" s="132" t="s">
        <v>85</v>
      </c>
      <c r="D13" s="132" t="s">
        <v>120</v>
      </c>
      <c r="E13" s="132" t="s">
        <v>115</v>
      </c>
      <c r="F13" s="175" t="s">
        <v>27</v>
      </c>
      <c r="G13" s="132" t="s">
        <v>28</v>
      </c>
      <c r="H13" s="132" t="s">
        <v>111</v>
      </c>
      <c r="I13" s="132" t="s">
        <v>122</v>
      </c>
      <c r="J13" s="176">
        <v>0.05</v>
      </c>
      <c r="K13" s="132">
        <v>3</v>
      </c>
    </row>
    <row r="14" spans="2:11">
      <c r="B14" s="132" t="s">
        <v>108</v>
      </c>
      <c r="C14" s="132" t="s">
        <v>85</v>
      </c>
      <c r="D14" s="132" t="s">
        <v>120</v>
      </c>
      <c r="E14" s="132" t="s">
        <v>115</v>
      </c>
      <c r="F14" s="175" t="s">
        <v>27</v>
      </c>
      <c r="G14" s="132" t="s">
        <v>28</v>
      </c>
      <c r="H14" s="132" t="s">
        <v>111</v>
      </c>
      <c r="I14" s="132" t="s">
        <v>122</v>
      </c>
      <c r="J14" s="176">
        <v>0.05</v>
      </c>
      <c r="K14" s="132">
        <v>3</v>
      </c>
    </row>
    <row r="15" spans="2:11">
      <c r="B15" s="132" t="s">
        <v>108</v>
      </c>
      <c r="C15" s="132" t="s">
        <v>85</v>
      </c>
      <c r="D15" s="132" t="s">
        <v>120</v>
      </c>
      <c r="E15" s="132" t="s">
        <v>115</v>
      </c>
      <c r="F15" s="175" t="s">
        <v>27</v>
      </c>
      <c r="G15" s="132" t="s">
        <v>28</v>
      </c>
      <c r="H15" s="132" t="s">
        <v>111</v>
      </c>
      <c r="I15" s="132" t="s">
        <v>122</v>
      </c>
      <c r="J15" s="176">
        <v>0.05</v>
      </c>
      <c r="K15" s="132">
        <v>3</v>
      </c>
    </row>
    <row r="16" spans="2:11" ht="14.4">
      <c r="B16" s="132" t="s">
        <v>108</v>
      </c>
      <c r="C16" t="s">
        <v>85</v>
      </c>
      <c r="D16" t="s">
        <v>120</v>
      </c>
      <c r="E16" t="s">
        <v>115</v>
      </c>
      <c r="F16" s="175" t="s">
        <v>27</v>
      </c>
      <c r="G16" s="132" t="s">
        <v>28</v>
      </c>
      <c r="H16" s="132" t="s">
        <v>121</v>
      </c>
      <c r="I16" s="132" t="s">
        <v>122</v>
      </c>
      <c r="J16" s="176">
        <v>0.98</v>
      </c>
      <c r="K16" s="132">
        <v>3</v>
      </c>
    </row>
    <row r="17" spans="2:11" ht="14.4">
      <c r="B17" s="132" t="s">
        <v>108</v>
      </c>
      <c r="C17" t="s">
        <v>85</v>
      </c>
      <c r="D17" t="s">
        <v>120</v>
      </c>
      <c r="E17" t="s">
        <v>115</v>
      </c>
      <c r="F17" s="175" t="s">
        <v>27</v>
      </c>
      <c r="G17" s="132" t="s">
        <v>28</v>
      </c>
      <c r="H17" s="132" t="s">
        <v>121</v>
      </c>
      <c r="I17" s="132" t="s">
        <v>122</v>
      </c>
      <c r="J17" s="176">
        <v>0.05</v>
      </c>
      <c r="K17" s="132">
        <v>3</v>
      </c>
    </row>
    <row r="18" spans="2:11" ht="14.4">
      <c r="B18" s="132" t="s">
        <v>108</v>
      </c>
      <c r="C18" t="s">
        <v>85</v>
      </c>
      <c r="D18" t="s">
        <v>120</v>
      </c>
      <c r="E18" t="s">
        <v>115</v>
      </c>
      <c r="F18" s="175" t="s">
        <v>27</v>
      </c>
      <c r="G18" s="132" t="s">
        <v>28</v>
      </c>
      <c r="H18" s="132" t="s">
        <v>121</v>
      </c>
      <c r="I18" s="132" t="s">
        <v>122</v>
      </c>
      <c r="J18" s="176">
        <v>0.05</v>
      </c>
      <c r="K18" s="132">
        <v>3</v>
      </c>
    </row>
    <row r="19" spans="2:11" ht="14.4">
      <c r="B19" s="132" t="s">
        <v>108</v>
      </c>
      <c r="C19" t="s">
        <v>85</v>
      </c>
      <c r="D19" t="s">
        <v>120</v>
      </c>
      <c r="E19" t="s">
        <v>115</v>
      </c>
      <c r="F19" s="175" t="s">
        <v>27</v>
      </c>
      <c r="G19" s="132" t="s">
        <v>28</v>
      </c>
      <c r="H19" s="132" t="s">
        <v>121</v>
      </c>
      <c r="I19" s="132" t="s">
        <v>122</v>
      </c>
      <c r="J19" s="176">
        <v>0.05</v>
      </c>
      <c r="K19" s="132">
        <v>33</v>
      </c>
    </row>
    <row r="20" spans="2:11">
      <c r="B20" s="132" t="s">
        <v>108</v>
      </c>
      <c r="C20" s="132" t="s">
        <v>85</v>
      </c>
      <c r="D20" s="132" t="s">
        <v>120</v>
      </c>
      <c r="E20" s="132" t="s">
        <v>115</v>
      </c>
      <c r="F20" s="175" t="s">
        <v>27</v>
      </c>
      <c r="G20" s="132" t="s">
        <v>28</v>
      </c>
      <c r="H20" s="132" t="s">
        <v>126</v>
      </c>
      <c r="I20" s="132" t="s">
        <v>122</v>
      </c>
      <c r="J20" s="176">
        <v>0.05</v>
      </c>
      <c r="K20" s="132">
        <v>3</v>
      </c>
    </row>
    <row r="21" spans="2:11">
      <c r="B21" s="132" t="s">
        <v>108</v>
      </c>
      <c r="C21" s="132" t="s">
        <v>85</v>
      </c>
      <c r="D21" s="132" t="s">
        <v>120</v>
      </c>
      <c r="E21" s="132" t="s">
        <v>115</v>
      </c>
      <c r="F21" s="175" t="s">
        <v>27</v>
      </c>
      <c r="G21" s="132" t="s">
        <v>28</v>
      </c>
      <c r="H21" s="132" t="s">
        <v>126</v>
      </c>
      <c r="I21" s="132" t="s">
        <v>122</v>
      </c>
      <c r="J21" s="176">
        <v>0.05</v>
      </c>
      <c r="K21" s="132">
        <v>3</v>
      </c>
    </row>
    <row r="22" spans="2:11">
      <c r="B22" s="132" t="s">
        <v>108</v>
      </c>
      <c r="C22" s="132" t="s">
        <v>85</v>
      </c>
      <c r="D22" s="132" t="s">
        <v>120</v>
      </c>
      <c r="E22" s="132" t="s">
        <v>115</v>
      </c>
      <c r="F22" s="175" t="s">
        <v>27</v>
      </c>
      <c r="G22" s="132" t="s">
        <v>28</v>
      </c>
      <c r="H22" s="132" t="s">
        <v>126</v>
      </c>
      <c r="I22" s="132" t="s">
        <v>122</v>
      </c>
      <c r="J22" s="176">
        <v>0.05</v>
      </c>
      <c r="K22" s="132">
        <v>3</v>
      </c>
    </row>
    <row r="23" spans="2:11" ht="14.4">
      <c r="B23" s="132" t="s">
        <v>108</v>
      </c>
      <c r="C23" t="s">
        <v>89</v>
      </c>
      <c r="D23" t="s">
        <v>109</v>
      </c>
      <c r="E23" t="s">
        <v>133</v>
      </c>
      <c r="F23" s="175" t="s">
        <v>36</v>
      </c>
      <c r="G23" s="132" t="s">
        <v>22</v>
      </c>
      <c r="H23" s="132" t="s">
        <v>142</v>
      </c>
      <c r="J23" s="176">
        <v>0.15</v>
      </c>
      <c r="K23" s="132">
        <v>998</v>
      </c>
    </row>
    <row r="24" spans="2:11">
      <c r="B24" s="132" t="s">
        <v>108</v>
      </c>
      <c r="C24" s="132" t="s">
        <v>84</v>
      </c>
      <c r="D24" s="132" t="s">
        <v>109</v>
      </c>
      <c r="E24" s="132" t="s">
        <v>110</v>
      </c>
      <c r="F24" s="175" t="s">
        <v>36</v>
      </c>
      <c r="G24" s="132" t="s">
        <v>22</v>
      </c>
      <c r="H24" s="132" t="s">
        <v>116</v>
      </c>
      <c r="I24" s="132" t="s">
        <v>112</v>
      </c>
      <c r="J24" s="176">
        <v>0.83</v>
      </c>
      <c r="K24" s="132">
        <v>1</v>
      </c>
    </row>
    <row r="25" spans="2:11">
      <c r="B25" s="132" t="s">
        <v>108</v>
      </c>
      <c r="C25" s="132" t="s">
        <v>84</v>
      </c>
      <c r="D25" s="132" t="s">
        <v>109</v>
      </c>
      <c r="E25" s="132" t="s">
        <v>110</v>
      </c>
      <c r="F25" s="175" t="s">
        <v>36</v>
      </c>
      <c r="G25" s="132" t="s">
        <v>22</v>
      </c>
      <c r="H25" s="132" t="s">
        <v>116</v>
      </c>
      <c r="I25" s="132" t="s">
        <v>112</v>
      </c>
      <c r="J25" s="176">
        <v>0.8</v>
      </c>
      <c r="K25" s="132">
        <v>1</v>
      </c>
    </row>
    <row r="26" spans="2:11">
      <c r="B26" s="132" t="s">
        <v>108</v>
      </c>
      <c r="C26" s="132" t="s">
        <v>84</v>
      </c>
      <c r="D26" s="132" t="s">
        <v>109</v>
      </c>
      <c r="E26" s="132" t="s">
        <v>110</v>
      </c>
      <c r="F26" s="175" t="s">
        <v>36</v>
      </c>
      <c r="G26" s="132" t="s">
        <v>22</v>
      </c>
      <c r="H26" s="132" t="s">
        <v>116</v>
      </c>
      <c r="I26" s="132" t="s">
        <v>112</v>
      </c>
      <c r="J26" s="176">
        <v>0.7</v>
      </c>
      <c r="K26" s="132">
        <v>1</v>
      </c>
    </row>
    <row r="27" spans="2:11">
      <c r="B27" s="132" t="s">
        <v>108</v>
      </c>
      <c r="C27" s="132" t="s">
        <v>89</v>
      </c>
      <c r="D27" s="132" t="s">
        <v>109</v>
      </c>
      <c r="E27" s="132" t="s">
        <v>133</v>
      </c>
      <c r="F27" s="175" t="s">
        <v>36</v>
      </c>
      <c r="G27" s="132" t="s">
        <v>22</v>
      </c>
      <c r="H27" s="132" t="s">
        <v>111</v>
      </c>
      <c r="J27" s="176">
        <v>0.88</v>
      </c>
      <c r="K27" s="132">
        <v>7</v>
      </c>
    </row>
    <row r="28" spans="2:11">
      <c r="B28" s="132" t="s">
        <v>108</v>
      </c>
      <c r="C28" s="132" t="s">
        <v>89</v>
      </c>
      <c r="D28" s="132" t="s">
        <v>109</v>
      </c>
      <c r="E28" s="132" t="s">
        <v>133</v>
      </c>
      <c r="F28" s="175" t="s">
        <v>36</v>
      </c>
      <c r="G28" s="132" t="s">
        <v>22</v>
      </c>
      <c r="H28" s="132" t="s">
        <v>111</v>
      </c>
      <c r="J28" s="176">
        <v>0.81</v>
      </c>
      <c r="K28" s="132">
        <v>7</v>
      </c>
    </row>
    <row r="29" spans="2:11" ht="14.4">
      <c r="B29" s="132" t="s">
        <v>108</v>
      </c>
      <c r="C29" t="s">
        <v>84</v>
      </c>
      <c r="D29" t="s">
        <v>109</v>
      </c>
      <c r="E29" t="s">
        <v>110</v>
      </c>
      <c r="F29" s="175" t="s">
        <v>36</v>
      </c>
      <c r="G29" s="132" t="s">
        <v>22</v>
      </c>
      <c r="H29" s="132" t="s">
        <v>111</v>
      </c>
      <c r="I29" s="132" t="s">
        <v>112</v>
      </c>
      <c r="J29" s="176">
        <v>0.77</v>
      </c>
      <c r="K29" s="132">
        <v>1</v>
      </c>
    </row>
    <row r="30" spans="2:11">
      <c r="B30" s="132" t="s">
        <v>108</v>
      </c>
      <c r="C30" s="132" t="s">
        <v>89</v>
      </c>
      <c r="D30" s="132" t="s">
        <v>109</v>
      </c>
      <c r="E30" s="132" t="s">
        <v>133</v>
      </c>
      <c r="F30" s="175" t="s">
        <v>36</v>
      </c>
      <c r="G30" s="132" t="s">
        <v>22</v>
      </c>
      <c r="H30" s="132" t="s">
        <v>111</v>
      </c>
      <c r="J30" s="176">
        <v>0.75</v>
      </c>
      <c r="K30" s="132">
        <v>7</v>
      </c>
    </row>
    <row r="31" spans="2:11">
      <c r="B31" s="132" t="s">
        <v>108</v>
      </c>
      <c r="C31" s="132" t="s">
        <v>89</v>
      </c>
      <c r="D31" s="132" t="s">
        <v>109</v>
      </c>
      <c r="E31" s="132" t="s">
        <v>133</v>
      </c>
      <c r="F31" s="175" t="s">
        <v>36</v>
      </c>
      <c r="G31" s="132" t="s">
        <v>22</v>
      </c>
      <c r="H31" s="132" t="s">
        <v>111</v>
      </c>
      <c r="J31" s="176">
        <v>0.6</v>
      </c>
      <c r="K31" s="132">
        <v>7</v>
      </c>
    </row>
    <row r="32" spans="2:11" ht="14.4">
      <c r="B32" s="132" t="s">
        <v>151</v>
      </c>
      <c r="C32" t="s">
        <v>152</v>
      </c>
      <c r="D32" t="s">
        <v>109</v>
      </c>
      <c r="E32" t="s">
        <v>110</v>
      </c>
      <c r="F32" s="175" t="s">
        <v>36</v>
      </c>
      <c r="G32" s="132" t="s">
        <v>22</v>
      </c>
      <c r="H32" s="132" t="s">
        <v>111</v>
      </c>
      <c r="I32" s="132" t="s">
        <v>112</v>
      </c>
      <c r="J32" s="176">
        <v>0.25</v>
      </c>
      <c r="K32" s="132">
        <v>1</v>
      </c>
    </row>
    <row r="33" spans="2:11" ht="14.4">
      <c r="B33" s="132" t="s">
        <v>108</v>
      </c>
      <c r="C33" t="s">
        <v>89</v>
      </c>
      <c r="D33" t="s">
        <v>109</v>
      </c>
      <c r="E33" t="s">
        <v>133</v>
      </c>
      <c r="F33" s="175" t="s">
        <v>36</v>
      </c>
      <c r="G33" s="132" t="s">
        <v>22</v>
      </c>
      <c r="H33" s="132" t="s">
        <v>111</v>
      </c>
      <c r="J33" s="176">
        <v>0.23</v>
      </c>
      <c r="K33" s="132">
        <v>7</v>
      </c>
    </row>
    <row r="34" spans="2:11" ht="14.4">
      <c r="B34" s="132" t="s">
        <v>108</v>
      </c>
      <c r="C34" t="s">
        <v>84</v>
      </c>
      <c r="D34" t="s">
        <v>109</v>
      </c>
      <c r="E34" t="s">
        <v>110</v>
      </c>
      <c r="F34" s="175" t="s">
        <v>36</v>
      </c>
      <c r="G34" s="132" t="s">
        <v>22</v>
      </c>
      <c r="H34" s="132" t="s">
        <v>111</v>
      </c>
      <c r="I34" s="132" t="s">
        <v>112</v>
      </c>
      <c r="J34" s="176">
        <v>0.11</v>
      </c>
      <c r="K34" s="132">
        <v>1</v>
      </c>
    </row>
    <row r="35" spans="2:11" ht="14.4">
      <c r="B35" s="132" t="s">
        <v>108</v>
      </c>
      <c r="C35" t="s">
        <v>89</v>
      </c>
      <c r="D35" t="s">
        <v>109</v>
      </c>
      <c r="E35" t="s">
        <v>133</v>
      </c>
      <c r="F35" s="175" t="s">
        <v>36</v>
      </c>
      <c r="G35" s="132" t="s">
        <v>22</v>
      </c>
      <c r="H35" s="132" t="s">
        <v>111</v>
      </c>
      <c r="J35" s="176">
        <v>0.09</v>
      </c>
      <c r="K35" s="132">
        <v>7</v>
      </c>
    </row>
    <row r="36" spans="2:11">
      <c r="B36" s="132" t="s">
        <v>108</v>
      </c>
      <c r="C36" s="132" t="s">
        <v>84</v>
      </c>
      <c r="D36" s="132" t="s">
        <v>109</v>
      </c>
      <c r="E36" s="132" t="s">
        <v>110</v>
      </c>
      <c r="F36" s="175" t="s">
        <v>36</v>
      </c>
      <c r="G36" s="132" t="s">
        <v>22</v>
      </c>
      <c r="H36" s="132" t="s">
        <v>130</v>
      </c>
      <c r="I36" s="132" t="s">
        <v>112</v>
      </c>
      <c r="J36" s="176">
        <v>0.59</v>
      </c>
      <c r="K36" s="132">
        <v>1</v>
      </c>
    </row>
    <row r="37" spans="2:11">
      <c r="B37" s="132" t="s">
        <v>108</v>
      </c>
      <c r="C37" s="132" t="s">
        <v>84</v>
      </c>
      <c r="D37" s="132" t="s">
        <v>109</v>
      </c>
      <c r="E37" s="132" t="s">
        <v>110</v>
      </c>
      <c r="F37" s="175" t="s">
        <v>36</v>
      </c>
      <c r="G37" s="132" t="s">
        <v>22</v>
      </c>
      <c r="H37" s="132" t="s">
        <v>130</v>
      </c>
      <c r="I37" s="132" t="s">
        <v>112</v>
      </c>
      <c r="J37" s="176">
        <v>0.4</v>
      </c>
      <c r="K37" s="132">
        <v>1</v>
      </c>
    </row>
    <row r="38" spans="2:11">
      <c r="B38" s="132" t="s">
        <v>108</v>
      </c>
      <c r="C38" s="132" t="s">
        <v>84</v>
      </c>
      <c r="D38" s="132" t="s">
        <v>109</v>
      </c>
      <c r="E38" s="132" t="s">
        <v>110</v>
      </c>
      <c r="F38" s="175" t="s">
        <v>36</v>
      </c>
      <c r="G38" s="132" t="s">
        <v>22</v>
      </c>
      <c r="H38" s="132" t="s">
        <v>130</v>
      </c>
      <c r="I38" s="132" t="s">
        <v>112</v>
      </c>
      <c r="J38" s="176">
        <v>0.3</v>
      </c>
      <c r="K38" s="132">
        <v>1</v>
      </c>
    </row>
    <row r="39" spans="2:11">
      <c r="B39" s="132" t="s">
        <v>108</v>
      </c>
      <c r="C39" s="132" t="s">
        <v>89</v>
      </c>
      <c r="D39" s="132" t="s">
        <v>109</v>
      </c>
      <c r="E39" s="132" t="s">
        <v>133</v>
      </c>
      <c r="F39" s="175" t="s">
        <v>36</v>
      </c>
      <c r="G39" s="132" t="s">
        <v>22</v>
      </c>
      <c r="H39" s="132" t="s">
        <v>126</v>
      </c>
      <c r="J39" s="176">
        <v>0.56000000000000005</v>
      </c>
      <c r="K39" s="132">
        <v>7</v>
      </c>
    </row>
    <row r="40" spans="2:11">
      <c r="B40" s="132" t="s">
        <v>108</v>
      </c>
      <c r="C40" s="132" t="s">
        <v>89</v>
      </c>
      <c r="D40" s="132" t="s">
        <v>109</v>
      </c>
      <c r="E40" s="132" t="s">
        <v>133</v>
      </c>
      <c r="F40" s="175" t="s">
        <v>36</v>
      </c>
      <c r="G40" s="132" t="s">
        <v>22</v>
      </c>
      <c r="H40" s="132" t="s">
        <v>126</v>
      </c>
      <c r="J40" s="176">
        <v>0.35</v>
      </c>
      <c r="K40" s="132">
        <v>7</v>
      </c>
    </row>
    <row r="41" spans="2:11">
      <c r="B41" s="132" t="s">
        <v>108</v>
      </c>
      <c r="C41" s="132" t="s">
        <v>89</v>
      </c>
      <c r="D41" s="132" t="s">
        <v>109</v>
      </c>
      <c r="E41" s="132" t="s">
        <v>133</v>
      </c>
      <c r="F41" s="175" t="s">
        <v>36</v>
      </c>
      <c r="G41" s="132" t="s">
        <v>22</v>
      </c>
      <c r="H41" s="132" t="s">
        <v>126</v>
      </c>
      <c r="J41" s="176">
        <v>0.28999999999999998</v>
      </c>
      <c r="K41" s="132">
        <v>7</v>
      </c>
    </row>
    <row r="42" spans="2:11" ht="14.4">
      <c r="B42" s="132" t="s">
        <v>108</v>
      </c>
      <c r="C42" t="s">
        <v>85</v>
      </c>
      <c r="D42" t="s">
        <v>109</v>
      </c>
      <c r="E42" t="s">
        <v>115</v>
      </c>
      <c r="F42" s="175" t="s">
        <v>24</v>
      </c>
      <c r="G42" s="132" t="s">
        <v>25</v>
      </c>
      <c r="H42" s="132" t="s">
        <v>116</v>
      </c>
      <c r="I42" s="132" t="s">
        <v>117</v>
      </c>
      <c r="J42" s="176">
        <v>0.15</v>
      </c>
      <c r="K42" s="132">
        <v>2</v>
      </c>
    </row>
    <row r="43" spans="2:11" ht="14.4">
      <c r="B43" s="132" t="s">
        <v>108</v>
      </c>
      <c r="C43" t="s">
        <v>85</v>
      </c>
      <c r="D43" t="s">
        <v>109</v>
      </c>
      <c r="E43" t="s">
        <v>115</v>
      </c>
      <c r="F43" s="175" t="s">
        <v>24</v>
      </c>
      <c r="G43" s="132" t="s">
        <v>25</v>
      </c>
      <c r="H43" s="132" t="s">
        <v>116</v>
      </c>
      <c r="I43" s="132" t="s">
        <v>117</v>
      </c>
      <c r="J43" s="176">
        <v>0.15</v>
      </c>
      <c r="K43" s="132">
        <v>2</v>
      </c>
    </row>
    <row r="44" spans="2:11" ht="14.4">
      <c r="B44" s="132" t="s">
        <v>108</v>
      </c>
      <c r="C44" t="s">
        <v>85</v>
      </c>
      <c r="D44" t="s">
        <v>109</v>
      </c>
      <c r="E44" t="s">
        <v>115</v>
      </c>
      <c r="F44" s="175" t="s">
        <v>24</v>
      </c>
      <c r="G44" s="132" t="s">
        <v>25</v>
      </c>
      <c r="H44" s="132" t="s">
        <v>116</v>
      </c>
      <c r="I44" s="132" t="s">
        <v>117</v>
      </c>
      <c r="J44" s="176">
        <v>0.15</v>
      </c>
      <c r="K44" s="132">
        <v>2</v>
      </c>
    </row>
    <row r="45" spans="2:11" ht="14.4">
      <c r="B45" s="132" t="s">
        <v>151</v>
      </c>
      <c r="C45" t="s">
        <v>154</v>
      </c>
      <c r="D45" t="s">
        <v>109</v>
      </c>
      <c r="E45" t="s">
        <v>115</v>
      </c>
      <c r="F45" s="175" t="s">
        <v>24</v>
      </c>
      <c r="G45" s="132" t="s">
        <v>25</v>
      </c>
      <c r="H45" s="132" t="s">
        <v>116</v>
      </c>
      <c r="I45" s="132" t="s">
        <v>117</v>
      </c>
      <c r="J45" s="176">
        <v>0.15</v>
      </c>
      <c r="K45" s="132">
        <v>2</v>
      </c>
    </row>
    <row r="46" spans="2:11">
      <c r="B46" s="132" t="s">
        <v>108</v>
      </c>
      <c r="C46" s="132" t="s">
        <v>85</v>
      </c>
      <c r="D46" s="132" t="s">
        <v>109</v>
      </c>
      <c r="E46" s="132" t="s">
        <v>115</v>
      </c>
      <c r="F46" s="175" t="s">
        <v>24</v>
      </c>
      <c r="G46" s="132" t="s">
        <v>25</v>
      </c>
      <c r="H46" s="132" t="s">
        <v>121</v>
      </c>
      <c r="I46" s="132" t="s">
        <v>117</v>
      </c>
      <c r="J46" s="176">
        <v>0.15</v>
      </c>
      <c r="K46" s="132">
        <v>2</v>
      </c>
    </row>
    <row r="47" spans="2:11">
      <c r="B47" s="132" t="s">
        <v>108</v>
      </c>
      <c r="C47" s="132" t="s">
        <v>85</v>
      </c>
      <c r="D47" s="132" t="s">
        <v>109</v>
      </c>
      <c r="E47" s="132" t="s">
        <v>115</v>
      </c>
      <c r="F47" s="175" t="s">
        <v>24</v>
      </c>
      <c r="G47" s="132" t="s">
        <v>25</v>
      </c>
      <c r="H47" s="132" t="s">
        <v>126</v>
      </c>
      <c r="I47" s="132" t="s">
        <v>117</v>
      </c>
      <c r="J47" s="176">
        <v>0.15</v>
      </c>
      <c r="K47" s="132">
        <v>2</v>
      </c>
    </row>
    <row r="48" spans="2:11">
      <c r="B48" s="132" t="s">
        <v>108</v>
      </c>
      <c r="C48" s="132" t="s">
        <v>85</v>
      </c>
      <c r="D48" s="132" t="s">
        <v>109</v>
      </c>
      <c r="E48" s="132" t="s">
        <v>115</v>
      </c>
      <c r="F48" s="175" t="s">
        <v>24</v>
      </c>
      <c r="G48" s="132" t="s">
        <v>25</v>
      </c>
      <c r="H48" s="132" t="s">
        <v>126</v>
      </c>
      <c r="I48" s="132" t="s">
        <v>117</v>
      </c>
      <c r="J48" s="176">
        <v>0.15</v>
      </c>
      <c r="K48" s="132">
        <v>2</v>
      </c>
    </row>
    <row r="49" spans="2:11">
      <c r="B49" s="132" t="s">
        <v>108</v>
      </c>
      <c r="C49" s="132" t="s">
        <v>85</v>
      </c>
      <c r="D49" s="132" t="s">
        <v>109</v>
      </c>
      <c r="E49" s="132" t="s">
        <v>115</v>
      </c>
      <c r="F49" s="175" t="s">
        <v>24</v>
      </c>
      <c r="G49" s="132" t="s">
        <v>25</v>
      </c>
      <c r="H49" s="132" t="s">
        <v>126</v>
      </c>
      <c r="I49" s="132" t="s">
        <v>117</v>
      </c>
      <c r="J49" s="176">
        <v>0.15</v>
      </c>
      <c r="K49" s="132">
        <v>2</v>
      </c>
    </row>
    <row r="50" spans="2:11" ht="14.4">
      <c r="B50" s="132" t="s">
        <v>108</v>
      </c>
      <c r="C50" t="s">
        <v>86</v>
      </c>
      <c r="D50" t="s">
        <v>109</v>
      </c>
      <c r="E50" t="s">
        <v>125</v>
      </c>
      <c r="F50" s="175" t="s">
        <v>30</v>
      </c>
      <c r="G50" s="132" t="s">
        <v>31</v>
      </c>
      <c r="H50" s="132" t="s">
        <v>142</v>
      </c>
      <c r="J50" s="176">
        <v>0.77</v>
      </c>
      <c r="K50" s="132">
        <v>4</v>
      </c>
    </row>
    <row r="51" spans="2:11">
      <c r="B51" s="132" t="s">
        <v>108</v>
      </c>
      <c r="C51" s="132" t="s">
        <v>88</v>
      </c>
      <c r="D51" s="132" t="s">
        <v>109</v>
      </c>
      <c r="E51" s="132" t="s">
        <v>110</v>
      </c>
      <c r="F51" s="175" t="s">
        <v>30</v>
      </c>
      <c r="G51" s="132" t="s">
        <v>31</v>
      </c>
      <c r="H51" s="132" t="s">
        <v>111</v>
      </c>
      <c r="J51" s="176">
        <v>0.1</v>
      </c>
      <c r="K51" s="132">
        <v>6</v>
      </c>
    </row>
    <row r="52" spans="2:11">
      <c r="B52" s="132" t="s">
        <v>108</v>
      </c>
      <c r="C52" s="132" t="s">
        <v>88</v>
      </c>
      <c r="D52" s="132" t="s">
        <v>109</v>
      </c>
      <c r="E52" s="132" t="s">
        <v>110</v>
      </c>
      <c r="F52" s="175" t="s">
        <v>30</v>
      </c>
      <c r="G52" s="132" t="s">
        <v>31</v>
      </c>
      <c r="H52" s="132" t="s">
        <v>111</v>
      </c>
      <c r="J52" s="176">
        <v>0.1</v>
      </c>
      <c r="K52" s="132">
        <v>6</v>
      </c>
    </row>
    <row r="53" spans="2:11">
      <c r="B53" s="132" t="s">
        <v>108</v>
      </c>
      <c r="C53" s="132" t="s">
        <v>88</v>
      </c>
      <c r="D53" s="132" t="s">
        <v>109</v>
      </c>
      <c r="E53" s="132" t="s">
        <v>110</v>
      </c>
      <c r="F53" s="175" t="s">
        <v>30</v>
      </c>
      <c r="G53" s="132" t="s">
        <v>31</v>
      </c>
      <c r="H53" s="132" t="s">
        <v>111</v>
      </c>
      <c r="J53" s="176">
        <v>0.1</v>
      </c>
      <c r="K53" s="132">
        <v>6</v>
      </c>
    </row>
    <row r="54" spans="2:11">
      <c r="B54" s="132" t="s">
        <v>108</v>
      </c>
      <c r="C54" s="132" t="s">
        <v>86</v>
      </c>
      <c r="D54" s="132" t="s">
        <v>109</v>
      </c>
      <c r="E54" s="132" t="s">
        <v>125</v>
      </c>
      <c r="F54" s="175" t="s">
        <v>30</v>
      </c>
      <c r="G54" s="132" t="s">
        <v>31</v>
      </c>
      <c r="H54" s="132" t="s">
        <v>111</v>
      </c>
      <c r="J54" s="176">
        <v>0.09</v>
      </c>
      <c r="K54" s="132">
        <v>4</v>
      </c>
    </row>
    <row r="55" spans="2:11">
      <c r="B55" s="132" t="s">
        <v>108</v>
      </c>
      <c r="C55" s="132" t="s">
        <v>86</v>
      </c>
      <c r="D55" s="132" t="s">
        <v>109</v>
      </c>
      <c r="E55" s="132" t="s">
        <v>125</v>
      </c>
      <c r="F55" s="175" t="s">
        <v>30</v>
      </c>
      <c r="G55" s="132" t="s">
        <v>31</v>
      </c>
      <c r="H55" s="132" t="s">
        <v>111</v>
      </c>
      <c r="J55" s="176">
        <v>0.09</v>
      </c>
      <c r="K55" s="132">
        <v>4</v>
      </c>
    </row>
    <row r="56" spans="2:11">
      <c r="B56" s="132" t="s">
        <v>108</v>
      </c>
      <c r="C56" s="132" t="s">
        <v>86</v>
      </c>
      <c r="D56" s="132" t="s">
        <v>109</v>
      </c>
      <c r="E56" s="132" t="s">
        <v>125</v>
      </c>
      <c r="F56" s="175" t="s">
        <v>30</v>
      </c>
      <c r="G56" s="132" t="s">
        <v>31</v>
      </c>
      <c r="H56" s="132" t="s">
        <v>111</v>
      </c>
      <c r="J56" s="176">
        <v>0.09</v>
      </c>
      <c r="K56" s="132">
        <v>4</v>
      </c>
    </row>
    <row r="57" spans="2:11">
      <c r="B57" s="132" t="s">
        <v>108</v>
      </c>
      <c r="C57" s="132" t="s">
        <v>88</v>
      </c>
      <c r="D57" s="132" t="s">
        <v>109</v>
      </c>
      <c r="E57" s="132" t="s">
        <v>110</v>
      </c>
      <c r="F57" s="175" t="s">
        <v>30</v>
      </c>
      <c r="G57" s="132" t="s">
        <v>31</v>
      </c>
      <c r="H57" s="132" t="s">
        <v>121</v>
      </c>
      <c r="J57" s="176">
        <v>0.1</v>
      </c>
      <c r="K57" s="132">
        <v>6</v>
      </c>
    </row>
    <row r="58" spans="2:11">
      <c r="B58" s="132" t="s">
        <v>108</v>
      </c>
      <c r="C58" s="132" t="s">
        <v>88</v>
      </c>
      <c r="D58" s="132" t="s">
        <v>109</v>
      </c>
      <c r="E58" s="132" t="s">
        <v>110</v>
      </c>
      <c r="F58" s="175" t="s">
        <v>30</v>
      </c>
      <c r="G58" s="132" t="s">
        <v>31</v>
      </c>
      <c r="H58" s="132" t="s">
        <v>121</v>
      </c>
      <c r="J58" s="176">
        <v>0.1</v>
      </c>
      <c r="K58" s="132">
        <v>6</v>
      </c>
    </row>
    <row r="59" spans="2:11">
      <c r="B59" s="132" t="s">
        <v>108</v>
      </c>
      <c r="C59" s="132" t="s">
        <v>88</v>
      </c>
      <c r="D59" s="132" t="s">
        <v>109</v>
      </c>
      <c r="E59" s="132" t="s">
        <v>110</v>
      </c>
      <c r="F59" s="175" t="s">
        <v>30</v>
      </c>
      <c r="G59" s="132" t="s">
        <v>31</v>
      </c>
      <c r="H59" s="132" t="s">
        <v>121</v>
      </c>
      <c r="J59" s="176">
        <v>0.1</v>
      </c>
      <c r="K59" s="132">
        <v>6</v>
      </c>
    </row>
    <row r="60" spans="2:11">
      <c r="B60" s="132" t="s">
        <v>108</v>
      </c>
      <c r="C60" s="132" t="s">
        <v>86</v>
      </c>
      <c r="D60" s="132" t="s">
        <v>109</v>
      </c>
      <c r="E60" s="132" t="s">
        <v>125</v>
      </c>
      <c r="F60" s="175" t="s">
        <v>30</v>
      </c>
      <c r="G60" s="132" t="s">
        <v>31</v>
      </c>
      <c r="H60" s="132" t="s">
        <v>130</v>
      </c>
      <c r="J60" s="176">
        <v>0.09</v>
      </c>
      <c r="K60" s="132">
        <v>4</v>
      </c>
    </row>
    <row r="61" spans="2:11">
      <c r="B61" s="132" t="s">
        <v>108</v>
      </c>
      <c r="C61" s="132" t="s">
        <v>86</v>
      </c>
      <c r="D61" s="132" t="s">
        <v>109</v>
      </c>
      <c r="E61" s="132" t="s">
        <v>125</v>
      </c>
      <c r="F61" s="175" t="s">
        <v>30</v>
      </c>
      <c r="G61" s="132" t="s">
        <v>31</v>
      </c>
      <c r="H61" s="132" t="s">
        <v>130</v>
      </c>
      <c r="J61" s="176">
        <v>0.09</v>
      </c>
      <c r="K61" s="132">
        <v>4</v>
      </c>
    </row>
    <row r="62" spans="2:11">
      <c r="B62" s="132" t="s">
        <v>108</v>
      </c>
      <c r="C62" s="132" t="s">
        <v>86</v>
      </c>
      <c r="D62" s="132" t="s">
        <v>109</v>
      </c>
      <c r="E62" s="132" t="s">
        <v>125</v>
      </c>
      <c r="F62" s="175" t="s">
        <v>30</v>
      </c>
      <c r="G62" s="132" t="s">
        <v>31</v>
      </c>
      <c r="H62" s="132" t="s">
        <v>130</v>
      </c>
      <c r="J62" s="176">
        <v>0.09</v>
      </c>
      <c r="K62" s="132">
        <v>4</v>
      </c>
    </row>
    <row r="63" spans="2:11" ht="14.4">
      <c r="B63" s="132" t="s">
        <v>108</v>
      </c>
      <c r="C63" t="s">
        <v>88</v>
      </c>
      <c r="D63" t="s">
        <v>109</v>
      </c>
      <c r="E63" t="s">
        <v>110</v>
      </c>
      <c r="F63" s="175" t="s">
        <v>30</v>
      </c>
      <c r="G63" s="132" t="s">
        <v>31</v>
      </c>
      <c r="H63" s="132" t="s">
        <v>126</v>
      </c>
      <c r="J63" s="176">
        <v>0.1</v>
      </c>
      <c r="K63" s="132">
        <v>6</v>
      </c>
    </row>
    <row r="64" spans="2:11" ht="14.4">
      <c r="B64" s="132" t="s">
        <v>108</v>
      </c>
      <c r="C64" t="s">
        <v>88</v>
      </c>
      <c r="D64" t="s">
        <v>109</v>
      </c>
      <c r="E64" t="s">
        <v>110</v>
      </c>
      <c r="F64" s="175" t="s">
        <v>30</v>
      </c>
      <c r="G64" s="132" t="s">
        <v>31</v>
      </c>
      <c r="H64" s="132" t="s">
        <v>126</v>
      </c>
      <c r="J64" s="176">
        <v>0.1</v>
      </c>
      <c r="K64" s="132">
        <v>6</v>
      </c>
    </row>
    <row r="65" spans="2:11" ht="14.4">
      <c r="B65" s="132" t="s">
        <v>108</v>
      </c>
      <c r="C65" t="s">
        <v>88</v>
      </c>
      <c r="D65" t="s">
        <v>109</v>
      </c>
      <c r="E65" t="s">
        <v>110</v>
      </c>
      <c r="F65" s="175" t="s">
        <v>30</v>
      </c>
      <c r="G65" s="132" t="s">
        <v>31</v>
      </c>
      <c r="H65" s="132" t="s">
        <v>126</v>
      </c>
      <c r="J65" s="176">
        <v>0.1</v>
      </c>
      <c r="K65" s="132">
        <v>6</v>
      </c>
    </row>
    <row r="66" spans="2:11" ht="14.4">
      <c r="B66" s="132" t="s">
        <v>108</v>
      </c>
      <c r="C66" t="s">
        <v>86</v>
      </c>
      <c r="D66" t="s">
        <v>109</v>
      </c>
      <c r="E66" t="s">
        <v>125</v>
      </c>
      <c r="F66" s="175" t="s">
        <v>30</v>
      </c>
      <c r="G66" s="132" t="s">
        <v>31</v>
      </c>
      <c r="H66" s="132" t="s">
        <v>126</v>
      </c>
      <c r="J66" s="176">
        <v>0.09</v>
      </c>
      <c r="K66" s="132">
        <v>4</v>
      </c>
    </row>
    <row r="67" spans="2:11" ht="14.4">
      <c r="B67" s="132" t="s">
        <v>108</v>
      </c>
      <c r="C67" t="s">
        <v>138</v>
      </c>
      <c r="D67" t="s">
        <v>109</v>
      </c>
      <c r="E67" t="s">
        <v>125</v>
      </c>
      <c r="F67" s="175" t="s">
        <v>30</v>
      </c>
      <c r="G67" s="132" t="s">
        <v>31</v>
      </c>
      <c r="H67" s="132" t="s">
        <v>126</v>
      </c>
      <c r="J67" s="176">
        <v>0.09</v>
      </c>
      <c r="K67" s="132">
        <v>4</v>
      </c>
    </row>
    <row r="68" spans="2:11" ht="14.4">
      <c r="B68" s="132" t="s">
        <v>108</v>
      </c>
      <c r="C68" t="s">
        <v>86</v>
      </c>
      <c r="D68" t="s">
        <v>109</v>
      </c>
      <c r="E68" t="s">
        <v>125</v>
      </c>
      <c r="F68" s="175" t="s">
        <v>30</v>
      </c>
      <c r="G68" s="132" t="s">
        <v>31</v>
      </c>
      <c r="H68" s="132" t="s">
        <v>126</v>
      </c>
      <c r="J68" s="176">
        <v>0.09</v>
      </c>
      <c r="K68" s="132">
        <v>4</v>
      </c>
    </row>
    <row r="69" spans="2:11" ht="14.4">
      <c r="B69" s="132" t="s">
        <v>108</v>
      </c>
      <c r="C69" t="s">
        <v>88</v>
      </c>
      <c r="D69" t="s">
        <v>109</v>
      </c>
      <c r="E69" t="s">
        <v>110</v>
      </c>
      <c r="F69" s="175" t="s">
        <v>30</v>
      </c>
      <c r="G69" s="132" t="s">
        <v>31</v>
      </c>
      <c r="H69" s="132" t="s">
        <v>158</v>
      </c>
      <c r="J69" s="176">
        <v>0.13</v>
      </c>
      <c r="K69" s="132">
        <v>6</v>
      </c>
    </row>
    <row r="70" spans="2:11">
      <c r="B70" s="132" t="s">
        <v>108</v>
      </c>
      <c r="C70" s="132" t="s">
        <v>85</v>
      </c>
      <c r="D70" s="132" t="s">
        <v>109</v>
      </c>
      <c r="E70" s="132" t="s">
        <v>115</v>
      </c>
      <c r="F70" s="175" t="s">
        <v>191</v>
      </c>
      <c r="G70" s="132" t="s">
        <v>25</v>
      </c>
      <c r="H70" s="132" t="s">
        <v>121</v>
      </c>
      <c r="I70" s="132" t="s">
        <v>117</v>
      </c>
      <c r="J70" s="176">
        <v>0.15</v>
      </c>
      <c r="K70" s="132">
        <v>2</v>
      </c>
    </row>
    <row r="71" spans="2:11">
      <c r="B71" s="132" t="s">
        <v>108</v>
      </c>
      <c r="C71" s="132" t="s">
        <v>85</v>
      </c>
      <c r="D71" s="132" t="s">
        <v>109</v>
      </c>
      <c r="E71" s="132" t="s">
        <v>115</v>
      </c>
      <c r="F71" s="175" t="s">
        <v>191</v>
      </c>
      <c r="G71" s="132" t="s">
        <v>25</v>
      </c>
      <c r="H71" s="132" t="s">
        <v>121</v>
      </c>
      <c r="I71" s="132" t="s">
        <v>117</v>
      </c>
      <c r="J71" s="176">
        <v>0.15</v>
      </c>
      <c r="K71" s="132">
        <v>2</v>
      </c>
    </row>
    <row r="76" spans="2:11" ht="14.4">
      <c r="C76"/>
      <c r="D76"/>
      <c r="E76"/>
    </row>
    <row r="77" spans="2:11" ht="14.4">
      <c r="C77" t="s">
        <v>21</v>
      </c>
      <c r="D77" t="s">
        <v>22</v>
      </c>
      <c r="E77" t="s">
        <v>111</v>
      </c>
      <c r="F77" s="175">
        <v>0.04</v>
      </c>
      <c r="G77" s="132">
        <v>50</v>
      </c>
    </row>
    <row r="78" spans="2:11" ht="14.4">
      <c r="C78"/>
      <c r="D78"/>
      <c r="E78"/>
    </row>
    <row r="79" spans="2:11" ht="14.4">
      <c r="C79" t="s">
        <v>27</v>
      </c>
      <c r="D79" t="s">
        <v>33</v>
      </c>
      <c r="E79" t="s">
        <v>142</v>
      </c>
      <c r="F79" s="175">
        <v>9.5000000000000001E-2</v>
      </c>
      <c r="G79" s="132">
        <v>5</v>
      </c>
    </row>
    <row r="80" spans="2:11" ht="14.4">
      <c r="C80" t="s">
        <v>27</v>
      </c>
      <c r="D80" t="s">
        <v>33</v>
      </c>
      <c r="E80" t="s">
        <v>116</v>
      </c>
      <c r="F80" s="175">
        <v>9.5000000000000001E-2</v>
      </c>
      <c r="G80" s="132">
        <v>5</v>
      </c>
    </row>
    <row r="81" spans="3:7" ht="14.4">
      <c r="C81" t="s">
        <v>27</v>
      </c>
      <c r="D81" t="s">
        <v>33</v>
      </c>
      <c r="E81" t="s">
        <v>116</v>
      </c>
      <c r="F81" s="175">
        <v>9.5000000000000001E-2</v>
      </c>
      <c r="G81" s="132">
        <v>5</v>
      </c>
    </row>
    <row r="82" spans="3:7" ht="14.4">
      <c r="C82" t="s">
        <v>27</v>
      </c>
      <c r="D82" t="s">
        <v>33</v>
      </c>
      <c r="E82" t="s">
        <v>116</v>
      </c>
      <c r="F82" s="175">
        <v>9.5000000000000001E-2</v>
      </c>
      <c r="G82" s="132">
        <v>5</v>
      </c>
    </row>
    <row r="83" spans="3:7" ht="14.4">
      <c r="C83" t="s">
        <v>27</v>
      </c>
      <c r="D83" t="s">
        <v>33</v>
      </c>
      <c r="E83" t="s">
        <v>130</v>
      </c>
      <c r="F83" s="175">
        <v>0.94</v>
      </c>
      <c r="G83" s="132">
        <v>555</v>
      </c>
    </row>
    <row r="84" spans="3:7" ht="14.4">
      <c r="C84" t="s">
        <v>27</v>
      </c>
      <c r="D84" t="s">
        <v>33</v>
      </c>
      <c r="E84" t="s">
        <v>130</v>
      </c>
      <c r="F84" s="175">
        <v>9.5000000000000001E-2</v>
      </c>
      <c r="G84" s="132">
        <v>5</v>
      </c>
    </row>
    <row r="85" spans="3:7" ht="14.4">
      <c r="C85" t="s">
        <v>27</v>
      </c>
      <c r="D85" t="s">
        <v>33</v>
      </c>
      <c r="E85" t="s">
        <v>126</v>
      </c>
      <c r="F85" s="175">
        <v>9.5000000000000001E-2</v>
      </c>
      <c r="G85" s="132">
        <v>5</v>
      </c>
    </row>
    <row r="86" spans="3:7" ht="14.4">
      <c r="C86" t="s">
        <v>27</v>
      </c>
      <c r="D86" t="s">
        <v>33</v>
      </c>
      <c r="E86" t="s">
        <v>126</v>
      </c>
      <c r="F86" s="175">
        <v>9.5000000000000001E-2</v>
      </c>
      <c r="G86" s="132">
        <v>5</v>
      </c>
    </row>
    <row r="87" spans="3:7" ht="14.4">
      <c r="C87" t="s">
        <v>27</v>
      </c>
      <c r="D87" t="s">
        <v>33</v>
      </c>
      <c r="E87" t="s">
        <v>126</v>
      </c>
      <c r="F87" s="175">
        <v>9.5000000000000001E-2</v>
      </c>
      <c r="G87" s="132">
        <v>5</v>
      </c>
    </row>
    <row r="88" spans="3:7" ht="14.4">
      <c r="C88" t="s">
        <v>27</v>
      </c>
      <c r="D88" t="s">
        <v>33</v>
      </c>
      <c r="E88" t="s">
        <v>158</v>
      </c>
      <c r="F88" s="175">
        <v>9.5000000000000001E-2</v>
      </c>
      <c r="G88" s="132">
        <v>5</v>
      </c>
    </row>
    <row r="89" spans="3:7" ht="14.4">
      <c r="C89" t="s">
        <v>27</v>
      </c>
      <c r="D89" t="s">
        <v>28</v>
      </c>
      <c r="E89" t="s">
        <v>111</v>
      </c>
      <c r="F89" s="175">
        <v>0.05</v>
      </c>
      <c r="G89" s="132">
        <v>3</v>
      </c>
    </row>
    <row r="90" spans="3:7" ht="14.4">
      <c r="C90" t="s">
        <v>27</v>
      </c>
      <c r="D90" t="s">
        <v>28</v>
      </c>
      <c r="E90" t="s">
        <v>111</v>
      </c>
      <c r="F90" s="175">
        <v>0.05</v>
      </c>
      <c r="G90" s="132">
        <v>3</v>
      </c>
    </row>
    <row r="91" spans="3:7" ht="14.4">
      <c r="C91" t="s">
        <v>27</v>
      </c>
      <c r="D91" t="s">
        <v>28</v>
      </c>
      <c r="E91" t="s">
        <v>111</v>
      </c>
      <c r="F91" s="175">
        <v>0.05</v>
      </c>
      <c r="G91" s="132">
        <v>3</v>
      </c>
    </row>
    <row r="92" spans="3:7" ht="14.4">
      <c r="C92" t="s">
        <v>27</v>
      </c>
      <c r="D92" t="s">
        <v>28</v>
      </c>
      <c r="E92" t="s">
        <v>121</v>
      </c>
      <c r="F92" s="175">
        <v>0.98</v>
      </c>
      <c r="G92" s="132">
        <v>3</v>
      </c>
    </row>
    <row r="93" spans="3:7" ht="14.4">
      <c r="C93" t="s">
        <v>27</v>
      </c>
      <c r="D93" t="s">
        <v>28</v>
      </c>
      <c r="E93" t="s">
        <v>121</v>
      </c>
      <c r="F93" s="175">
        <v>0.05</v>
      </c>
      <c r="G93" s="132">
        <v>3</v>
      </c>
    </row>
    <row r="94" spans="3:7" ht="14.4">
      <c r="C94" t="s">
        <v>27</v>
      </c>
      <c r="D94" t="s">
        <v>28</v>
      </c>
      <c r="E94" t="s">
        <v>121</v>
      </c>
      <c r="F94" s="175">
        <v>0.05</v>
      </c>
      <c r="G94" s="132">
        <v>3</v>
      </c>
    </row>
    <row r="95" spans="3:7" ht="14.4">
      <c r="C95" t="s">
        <v>27</v>
      </c>
      <c r="D95" t="s">
        <v>28</v>
      </c>
      <c r="E95" t="s">
        <v>121</v>
      </c>
      <c r="F95" s="175">
        <v>0.05</v>
      </c>
      <c r="G95" s="132">
        <v>33</v>
      </c>
    </row>
    <row r="96" spans="3:7" ht="14.4">
      <c r="C96" t="s">
        <v>27</v>
      </c>
      <c r="D96" t="s">
        <v>28</v>
      </c>
      <c r="E96" t="s">
        <v>126</v>
      </c>
      <c r="F96" s="175">
        <v>0.05</v>
      </c>
      <c r="G96" s="132">
        <v>3</v>
      </c>
    </row>
    <row r="97" spans="3:7" ht="14.4">
      <c r="C97" t="s">
        <v>27</v>
      </c>
      <c r="D97" t="s">
        <v>28</v>
      </c>
      <c r="E97" t="s">
        <v>126</v>
      </c>
      <c r="F97" s="175">
        <v>0.05</v>
      </c>
      <c r="G97" s="132">
        <v>3</v>
      </c>
    </row>
    <row r="98" spans="3:7" ht="14.4">
      <c r="C98" t="s">
        <v>27</v>
      </c>
      <c r="D98" t="s">
        <v>28</v>
      </c>
      <c r="E98" t="s">
        <v>126</v>
      </c>
      <c r="F98" s="175">
        <v>0.05</v>
      </c>
      <c r="G98" s="132">
        <v>3</v>
      </c>
    </row>
    <row r="99" spans="3:7" ht="14.4">
      <c r="C99"/>
      <c r="D99"/>
      <c r="E99"/>
    </row>
    <row r="100" spans="3:7" ht="14.4">
      <c r="C100" t="s">
        <v>36</v>
      </c>
      <c r="D100" t="s">
        <v>22</v>
      </c>
      <c r="E100" t="s">
        <v>142</v>
      </c>
      <c r="F100" s="175">
        <v>0.15</v>
      </c>
      <c r="G100" s="132">
        <v>998</v>
      </c>
    </row>
    <row r="101" spans="3:7" ht="14.4">
      <c r="C101" t="s">
        <v>36</v>
      </c>
      <c r="D101" t="s">
        <v>22</v>
      </c>
      <c r="E101" t="s">
        <v>116</v>
      </c>
      <c r="F101" s="175">
        <v>0.83</v>
      </c>
      <c r="G101" s="132">
        <v>1</v>
      </c>
    </row>
    <row r="102" spans="3:7" ht="14.4">
      <c r="C102" t="s">
        <v>36</v>
      </c>
      <c r="D102" t="s">
        <v>22</v>
      </c>
      <c r="E102" t="s">
        <v>116</v>
      </c>
      <c r="F102" s="175">
        <v>0.8</v>
      </c>
      <c r="G102" s="132">
        <v>1</v>
      </c>
    </row>
    <row r="103" spans="3:7" ht="14.4">
      <c r="C103" t="s">
        <v>36</v>
      </c>
      <c r="D103" t="s">
        <v>22</v>
      </c>
      <c r="E103" t="s">
        <v>116</v>
      </c>
      <c r="F103" s="175">
        <v>0.7</v>
      </c>
      <c r="G103" s="132">
        <v>1</v>
      </c>
    </row>
    <row r="104" spans="3:7" ht="14.4">
      <c r="C104" t="s">
        <v>36</v>
      </c>
      <c r="D104" t="s">
        <v>22</v>
      </c>
      <c r="E104" t="s">
        <v>111</v>
      </c>
      <c r="F104" s="175">
        <v>0.88</v>
      </c>
      <c r="G104" s="132">
        <v>7</v>
      </c>
    </row>
    <row r="105" spans="3:7" ht="14.4">
      <c r="C105" t="s">
        <v>36</v>
      </c>
      <c r="D105" t="s">
        <v>22</v>
      </c>
      <c r="E105" t="s">
        <v>111</v>
      </c>
      <c r="F105" s="175">
        <v>0.81</v>
      </c>
      <c r="G105" s="132">
        <v>7</v>
      </c>
    </row>
    <row r="106" spans="3:7" ht="14.4">
      <c r="C106" t="s">
        <v>36</v>
      </c>
      <c r="D106" t="s">
        <v>22</v>
      </c>
      <c r="E106" t="s">
        <v>111</v>
      </c>
      <c r="F106" s="175">
        <v>0.77</v>
      </c>
      <c r="G106" s="132">
        <v>1</v>
      </c>
    </row>
    <row r="107" spans="3:7" ht="14.4">
      <c r="C107" t="s">
        <v>36</v>
      </c>
      <c r="D107" t="s">
        <v>22</v>
      </c>
      <c r="E107" t="s">
        <v>111</v>
      </c>
      <c r="F107" s="175">
        <v>0.75</v>
      </c>
      <c r="G107" s="132">
        <v>7</v>
      </c>
    </row>
    <row r="108" spans="3:7" ht="14.4">
      <c r="C108" t="s">
        <v>36</v>
      </c>
      <c r="D108" t="s">
        <v>22</v>
      </c>
      <c r="E108" t="s">
        <v>111</v>
      </c>
      <c r="F108" s="175">
        <v>0.6</v>
      </c>
      <c r="G108" s="132">
        <v>7</v>
      </c>
    </row>
    <row r="109" spans="3:7" ht="14.4">
      <c r="C109" t="s">
        <v>36</v>
      </c>
      <c r="D109" t="s">
        <v>22</v>
      </c>
      <c r="E109" t="s">
        <v>111</v>
      </c>
      <c r="F109" s="175">
        <v>0.25</v>
      </c>
      <c r="G109" s="132">
        <v>1</v>
      </c>
    </row>
    <row r="110" spans="3:7" ht="14.4">
      <c r="C110" t="s">
        <v>36</v>
      </c>
      <c r="D110" t="s">
        <v>22</v>
      </c>
      <c r="E110" t="s">
        <v>111</v>
      </c>
      <c r="F110" s="175">
        <v>0.23</v>
      </c>
      <c r="G110" s="132">
        <v>7</v>
      </c>
    </row>
    <row r="111" spans="3:7" ht="14.4">
      <c r="C111" t="s">
        <v>36</v>
      </c>
      <c r="D111" t="s">
        <v>22</v>
      </c>
      <c r="E111" t="s">
        <v>111</v>
      </c>
      <c r="F111" s="175">
        <v>0.11</v>
      </c>
      <c r="G111" s="132">
        <v>1</v>
      </c>
    </row>
    <row r="112" spans="3:7" ht="14.4">
      <c r="C112" t="s">
        <v>36</v>
      </c>
      <c r="D112" t="s">
        <v>22</v>
      </c>
      <c r="E112" t="s">
        <v>111</v>
      </c>
      <c r="F112" s="175">
        <v>0.09</v>
      </c>
      <c r="G112" s="132">
        <v>7</v>
      </c>
    </row>
    <row r="113" spans="3:7" ht="14.4">
      <c r="C113" t="s">
        <v>36</v>
      </c>
      <c r="D113" t="s">
        <v>22</v>
      </c>
      <c r="E113" t="s">
        <v>130</v>
      </c>
      <c r="F113" s="175">
        <v>0.59</v>
      </c>
      <c r="G113" s="132">
        <v>1</v>
      </c>
    </row>
    <row r="114" spans="3:7" ht="14.4">
      <c r="C114" t="s">
        <v>36</v>
      </c>
      <c r="D114" t="s">
        <v>22</v>
      </c>
      <c r="E114" t="s">
        <v>130</v>
      </c>
      <c r="F114" s="175">
        <v>0.4</v>
      </c>
      <c r="G114" s="132">
        <v>1</v>
      </c>
    </row>
    <row r="115" spans="3:7" ht="14.4">
      <c r="C115" t="s">
        <v>36</v>
      </c>
      <c r="D115" t="s">
        <v>22</v>
      </c>
      <c r="E115" t="s">
        <v>130</v>
      </c>
      <c r="F115" s="175">
        <v>0.3</v>
      </c>
      <c r="G115" s="132">
        <v>1</v>
      </c>
    </row>
    <row r="116" spans="3:7" ht="14.4">
      <c r="C116" t="s">
        <v>36</v>
      </c>
      <c r="D116" t="s">
        <v>22</v>
      </c>
      <c r="E116" t="s">
        <v>126</v>
      </c>
      <c r="F116" s="175">
        <v>0.56000000000000005</v>
      </c>
      <c r="G116" s="132">
        <v>7</v>
      </c>
    </row>
    <row r="117" spans="3:7" ht="14.4">
      <c r="C117" t="s">
        <v>36</v>
      </c>
      <c r="D117" t="s">
        <v>22</v>
      </c>
      <c r="E117" t="s">
        <v>126</v>
      </c>
      <c r="F117" s="175">
        <v>0.35</v>
      </c>
      <c r="G117" s="132">
        <v>7</v>
      </c>
    </row>
    <row r="118" spans="3:7" ht="14.4">
      <c r="C118" t="s">
        <v>36</v>
      </c>
      <c r="D118" t="s">
        <v>22</v>
      </c>
      <c r="E118" t="s">
        <v>126</v>
      </c>
      <c r="F118" s="175">
        <v>0.28999999999999998</v>
      </c>
      <c r="G118" s="132">
        <v>7</v>
      </c>
    </row>
    <row r="119" spans="3:7" ht="14.4">
      <c r="C119"/>
      <c r="D119"/>
      <c r="E119"/>
    </row>
    <row r="120" spans="3:7" ht="14.4">
      <c r="C120" t="s">
        <v>24</v>
      </c>
      <c r="D120" t="s">
        <v>25</v>
      </c>
      <c r="E120" t="s">
        <v>116</v>
      </c>
      <c r="F120" s="175">
        <v>0.15</v>
      </c>
      <c r="G120" s="132">
        <v>2</v>
      </c>
    </row>
    <row r="121" spans="3:7" ht="14.4">
      <c r="C121" t="s">
        <v>24</v>
      </c>
      <c r="D121" t="s">
        <v>25</v>
      </c>
      <c r="E121" t="s">
        <v>116</v>
      </c>
      <c r="F121" s="175">
        <v>0.15</v>
      </c>
      <c r="G121" s="132">
        <v>2</v>
      </c>
    </row>
    <row r="122" spans="3:7" ht="14.4">
      <c r="C122" t="s">
        <v>24</v>
      </c>
      <c r="D122" t="s">
        <v>25</v>
      </c>
      <c r="E122" t="s">
        <v>116</v>
      </c>
      <c r="F122" s="175">
        <v>0.15</v>
      </c>
      <c r="G122" s="132">
        <v>2</v>
      </c>
    </row>
    <row r="123" spans="3:7" ht="14.4">
      <c r="C123" t="s">
        <v>24</v>
      </c>
      <c r="D123" t="s">
        <v>25</v>
      </c>
      <c r="E123" t="s">
        <v>116</v>
      </c>
      <c r="F123" s="175">
        <v>0.15</v>
      </c>
      <c r="G123" s="132">
        <v>2</v>
      </c>
    </row>
    <row r="124" spans="3:7" ht="14.4">
      <c r="C124" t="s">
        <v>24</v>
      </c>
      <c r="D124" t="s">
        <v>25</v>
      </c>
      <c r="E124" t="s">
        <v>121</v>
      </c>
      <c r="F124" s="175">
        <v>0.15</v>
      </c>
      <c r="G124" s="132">
        <v>2</v>
      </c>
    </row>
    <row r="125" spans="3:7" ht="14.4">
      <c r="C125" t="s">
        <v>24</v>
      </c>
      <c r="D125" t="s">
        <v>25</v>
      </c>
      <c r="E125" t="s">
        <v>126</v>
      </c>
      <c r="F125" s="175">
        <v>0.15</v>
      </c>
      <c r="G125" s="132">
        <v>2</v>
      </c>
    </row>
    <row r="126" spans="3:7" ht="14.4">
      <c r="C126" t="s">
        <v>24</v>
      </c>
      <c r="D126" t="s">
        <v>25</v>
      </c>
      <c r="E126" t="s">
        <v>126</v>
      </c>
      <c r="F126" s="175">
        <v>0.15</v>
      </c>
      <c r="G126" s="132">
        <v>2</v>
      </c>
    </row>
    <row r="127" spans="3:7" ht="14.4">
      <c r="C127" t="s">
        <v>24</v>
      </c>
      <c r="D127" t="s">
        <v>25</v>
      </c>
      <c r="E127" t="s">
        <v>126</v>
      </c>
      <c r="F127" s="175">
        <v>0.15</v>
      </c>
      <c r="G127" s="132">
        <v>2</v>
      </c>
    </row>
    <row r="128" spans="3:7" ht="14.4">
      <c r="C128"/>
      <c r="D128"/>
      <c r="E128"/>
    </row>
    <row r="129" spans="3:7" ht="14.4">
      <c r="C129" t="s">
        <v>30</v>
      </c>
      <c r="D129" t="s">
        <v>31</v>
      </c>
      <c r="E129" t="s">
        <v>142</v>
      </c>
      <c r="F129" s="175">
        <v>0.77</v>
      </c>
      <c r="G129" s="132">
        <v>4</v>
      </c>
    </row>
    <row r="130" spans="3:7" ht="14.4">
      <c r="C130" t="s">
        <v>30</v>
      </c>
      <c r="D130" t="s">
        <v>31</v>
      </c>
      <c r="E130" t="s">
        <v>111</v>
      </c>
      <c r="F130" s="175">
        <v>0.1</v>
      </c>
      <c r="G130" s="132">
        <v>6</v>
      </c>
    </row>
    <row r="131" spans="3:7" ht="14.4">
      <c r="C131" t="s">
        <v>30</v>
      </c>
      <c r="D131" t="s">
        <v>31</v>
      </c>
      <c r="E131" t="s">
        <v>111</v>
      </c>
      <c r="F131" s="175">
        <v>0.1</v>
      </c>
      <c r="G131" s="132">
        <v>6</v>
      </c>
    </row>
    <row r="132" spans="3:7" ht="14.4">
      <c r="C132" t="s">
        <v>30</v>
      </c>
      <c r="D132" t="s">
        <v>31</v>
      </c>
      <c r="E132" t="s">
        <v>111</v>
      </c>
      <c r="F132" s="175">
        <v>0.1</v>
      </c>
      <c r="G132" s="132">
        <v>6</v>
      </c>
    </row>
    <row r="133" spans="3:7" ht="14.4">
      <c r="C133" t="s">
        <v>30</v>
      </c>
      <c r="D133" t="s">
        <v>31</v>
      </c>
      <c r="E133" t="s">
        <v>111</v>
      </c>
      <c r="F133" s="175">
        <v>0.09</v>
      </c>
      <c r="G133" s="132">
        <v>4</v>
      </c>
    </row>
    <row r="134" spans="3:7" ht="14.4">
      <c r="C134" t="s">
        <v>30</v>
      </c>
      <c r="D134" t="s">
        <v>31</v>
      </c>
      <c r="E134" t="s">
        <v>111</v>
      </c>
      <c r="F134" s="175">
        <v>0.09</v>
      </c>
      <c r="G134" s="132">
        <v>4</v>
      </c>
    </row>
    <row r="135" spans="3:7" ht="14.4">
      <c r="C135" t="s">
        <v>30</v>
      </c>
      <c r="D135" t="s">
        <v>31</v>
      </c>
      <c r="E135" t="s">
        <v>111</v>
      </c>
      <c r="F135" s="175">
        <v>0.09</v>
      </c>
      <c r="G135" s="132">
        <v>4</v>
      </c>
    </row>
    <row r="136" spans="3:7" ht="14.4">
      <c r="C136" t="s">
        <v>30</v>
      </c>
      <c r="D136" t="s">
        <v>31</v>
      </c>
      <c r="E136" t="s">
        <v>121</v>
      </c>
      <c r="F136" s="175">
        <v>0.1</v>
      </c>
      <c r="G136" s="132">
        <v>6</v>
      </c>
    </row>
    <row r="137" spans="3:7" ht="14.4">
      <c r="C137" t="s">
        <v>30</v>
      </c>
      <c r="D137" t="s">
        <v>31</v>
      </c>
      <c r="E137" t="s">
        <v>121</v>
      </c>
      <c r="F137" s="175">
        <v>0.1</v>
      </c>
      <c r="G137" s="132">
        <v>6</v>
      </c>
    </row>
    <row r="138" spans="3:7" ht="14.4">
      <c r="C138" t="s">
        <v>30</v>
      </c>
      <c r="D138" t="s">
        <v>31</v>
      </c>
      <c r="E138" t="s">
        <v>121</v>
      </c>
      <c r="F138" s="175">
        <v>0.1</v>
      </c>
      <c r="G138" s="132">
        <v>6</v>
      </c>
    </row>
    <row r="139" spans="3:7" ht="14.4">
      <c r="C139" t="s">
        <v>30</v>
      </c>
      <c r="D139" t="s">
        <v>31</v>
      </c>
      <c r="E139" t="s">
        <v>130</v>
      </c>
      <c r="F139" s="175">
        <v>0.09</v>
      </c>
      <c r="G139" s="132">
        <v>4</v>
      </c>
    </row>
    <row r="140" spans="3:7" ht="14.4">
      <c r="C140" t="s">
        <v>30</v>
      </c>
      <c r="D140" t="s">
        <v>31</v>
      </c>
      <c r="E140" t="s">
        <v>130</v>
      </c>
      <c r="F140" s="175">
        <v>0.09</v>
      </c>
      <c r="G140" s="132">
        <v>4</v>
      </c>
    </row>
    <row r="141" spans="3:7" ht="14.4">
      <c r="C141" t="s">
        <v>30</v>
      </c>
      <c r="D141" t="s">
        <v>31</v>
      </c>
      <c r="E141" t="s">
        <v>130</v>
      </c>
      <c r="F141" s="175">
        <v>0.09</v>
      </c>
      <c r="G141" s="132">
        <v>4</v>
      </c>
    </row>
    <row r="142" spans="3:7" ht="14.4">
      <c r="C142" t="s">
        <v>30</v>
      </c>
      <c r="D142" t="s">
        <v>31</v>
      </c>
      <c r="E142" t="s">
        <v>126</v>
      </c>
      <c r="F142" s="175">
        <v>0.1</v>
      </c>
      <c r="G142" s="132">
        <v>6</v>
      </c>
    </row>
    <row r="143" spans="3:7" ht="14.4">
      <c r="C143" t="s">
        <v>30</v>
      </c>
      <c r="D143" t="s">
        <v>31</v>
      </c>
      <c r="E143" t="s">
        <v>126</v>
      </c>
      <c r="F143" s="175">
        <v>0.1</v>
      </c>
      <c r="G143" s="132">
        <v>6</v>
      </c>
    </row>
    <row r="144" spans="3:7" ht="14.4">
      <c r="C144" t="s">
        <v>30</v>
      </c>
      <c r="D144" t="s">
        <v>31</v>
      </c>
      <c r="E144" t="s">
        <v>126</v>
      </c>
      <c r="F144" s="175">
        <v>0.1</v>
      </c>
      <c r="G144" s="132">
        <v>6</v>
      </c>
    </row>
    <row r="145" spans="3:7" ht="14.4">
      <c r="C145" t="s">
        <v>30</v>
      </c>
      <c r="D145" t="s">
        <v>31</v>
      </c>
      <c r="E145" t="s">
        <v>126</v>
      </c>
      <c r="F145" s="175">
        <v>0.09</v>
      </c>
      <c r="G145" s="132">
        <v>4</v>
      </c>
    </row>
    <row r="146" spans="3:7" ht="14.4">
      <c r="C146" t="s">
        <v>30</v>
      </c>
      <c r="D146" t="s">
        <v>31</v>
      </c>
      <c r="E146" t="s">
        <v>126</v>
      </c>
      <c r="F146" s="175">
        <v>0.09</v>
      </c>
      <c r="G146" s="132">
        <v>4</v>
      </c>
    </row>
    <row r="147" spans="3:7" ht="14.4">
      <c r="C147" t="s">
        <v>30</v>
      </c>
      <c r="D147" t="s">
        <v>31</v>
      </c>
      <c r="E147" t="s">
        <v>126</v>
      </c>
      <c r="F147" s="175">
        <v>0.09</v>
      </c>
      <c r="G147" s="132">
        <v>4</v>
      </c>
    </row>
    <row r="148" spans="3:7" ht="14.4">
      <c r="C148" t="s">
        <v>30</v>
      </c>
      <c r="D148" t="s">
        <v>31</v>
      </c>
      <c r="E148" t="s">
        <v>158</v>
      </c>
      <c r="F148" s="175">
        <v>0.13</v>
      </c>
      <c r="G148" s="132">
        <v>6</v>
      </c>
    </row>
    <row r="149" spans="3:7" ht="14.4">
      <c r="C149"/>
      <c r="D149"/>
      <c r="E149"/>
    </row>
    <row r="150" spans="3:7" ht="14.4">
      <c r="C150" t="s">
        <v>191</v>
      </c>
      <c r="D150" t="s">
        <v>25</v>
      </c>
      <c r="E150" t="s">
        <v>121</v>
      </c>
      <c r="F150" s="175">
        <v>0.15</v>
      </c>
      <c r="G150" s="132">
        <v>2</v>
      </c>
    </row>
    <row r="151" spans="3:7" ht="14.4">
      <c r="C151" t="s">
        <v>191</v>
      </c>
      <c r="D151" t="s">
        <v>25</v>
      </c>
      <c r="E151" t="s">
        <v>121</v>
      </c>
      <c r="F151" s="175">
        <v>0.15</v>
      </c>
      <c r="G151" s="132">
        <v>2</v>
      </c>
    </row>
    <row r="152" spans="3:7" ht="14.4">
      <c r="C152"/>
      <c r="D152"/>
      <c r="E152"/>
    </row>
    <row r="153" spans="3:7" ht="14.4">
      <c r="C153"/>
      <c r="D153"/>
      <c r="E153"/>
    </row>
    <row r="154" spans="3:7" ht="14.4">
      <c r="C154"/>
      <c r="D154"/>
      <c r="E154"/>
    </row>
    <row r="155" spans="3:7" ht="14.4">
      <c r="C155"/>
      <c r="D155"/>
      <c r="E155"/>
    </row>
    <row r="156" spans="3:7" ht="14.4">
      <c r="C156"/>
      <c r="D156"/>
      <c r="E156"/>
    </row>
    <row r="157" spans="3:7" ht="14.4">
      <c r="C157"/>
      <c r="D157"/>
      <c r="E157"/>
    </row>
    <row r="158" spans="3:7" ht="14.4">
      <c r="C158"/>
      <c r="D158"/>
      <c r="E158"/>
    </row>
    <row r="159" spans="3:7" ht="14.4">
      <c r="C159"/>
      <c r="D159"/>
      <c r="E159"/>
    </row>
    <row r="160" spans="3:7" ht="14.4">
      <c r="C160"/>
      <c r="D160"/>
      <c r="E160"/>
    </row>
    <row r="161" spans="3:5" ht="14.4">
      <c r="C161"/>
      <c r="D161"/>
      <c r="E161"/>
    </row>
    <row r="162" spans="3:5" ht="14.4">
      <c r="C162"/>
      <c r="D162"/>
      <c r="E162"/>
    </row>
    <row r="163" spans="3:5" ht="14.4">
      <c r="C163"/>
      <c r="D163"/>
      <c r="E163"/>
    </row>
    <row r="164" spans="3:5" ht="14.4">
      <c r="C164"/>
      <c r="D164"/>
      <c r="E164"/>
    </row>
    <row r="165" spans="3:5" ht="14.4">
      <c r="C165"/>
      <c r="D165"/>
      <c r="E165"/>
    </row>
    <row r="166" spans="3:5" ht="14.4">
      <c r="C166"/>
      <c r="D166"/>
      <c r="E166"/>
    </row>
    <row r="167" spans="3:5" ht="14.4">
      <c r="C167"/>
      <c r="D167"/>
      <c r="E167"/>
    </row>
    <row r="168" spans="3:5" ht="14.4">
      <c r="C168"/>
      <c r="D168"/>
      <c r="E168"/>
    </row>
    <row r="169" spans="3:5" ht="14.4">
      <c r="C169"/>
      <c r="D169"/>
      <c r="E169"/>
    </row>
    <row r="170" spans="3:5" ht="14.4">
      <c r="C170"/>
      <c r="D170"/>
      <c r="E170"/>
    </row>
    <row r="171" spans="3:5" ht="14.4">
      <c r="C171"/>
      <c r="D171"/>
      <c r="E171"/>
    </row>
    <row r="172" spans="3:5" ht="14.4">
      <c r="C172"/>
      <c r="D172"/>
      <c r="E172"/>
    </row>
    <row r="173" spans="3:5" ht="14.4">
      <c r="C173"/>
      <c r="D173"/>
      <c r="E173"/>
    </row>
    <row r="174" spans="3:5" ht="14.4">
      <c r="C174"/>
      <c r="D174"/>
      <c r="E174"/>
    </row>
    <row r="175" spans="3:5" ht="14.4">
      <c r="C175"/>
      <c r="D175"/>
      <c r="E175"/>
    </row>
  </sheetData>
  <autoFilter ref="B1:L1" xr:uid="{C5360899-C0E4-4A16-96F8-AFFE6CC6B417}"/>
  <conditionalFormatting sqref="B1:K1">
    <cfRule type="expression" dxfId="19" priority="1" stopIfTrue="1">
      <formula>AND(#REF!="R",#REF!="R",#REF!="R",#REF!="R",#REF!="R")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upprimLignes">
                <anchor>
                  <from>
                    <xdr:col>0</xdr:col>
                    <xdr:colOff>15240</xdr:colOff>
                    <xdr:row>4</xdr:row>
                    <xdr:rowOff>99060</xdr:rowOff>
                  </from>
                  <to>
                    <xdr:col>0</xdr:col>
                    <xdr:colOff>784860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erge_Same_Cells">
                <anchor>
                  <from>
                    <xdr:col>0</xdr:col>
                    <xdr:colOff>0</xdr:colOff>
                    <xdr:row>12</xdr:row>
                    <xdr:rowOff>152400</xdr:rowOff>
                  </from>
                  <to>
                    <xdr:col>0</xdr:col>
                    <xdr:colOff>1127760</xdr:colOff>
                    <xdr:row>14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FADA0-1479-42BB-A00E-66DA214F5B32}">
  <sheetPr codeName="Sheet5">
    <tabColor theme="9" tint="0.39997558519241921"/>
    <pageSetUpPr fitToPage="1"/>
  </sheetPr>
  <dimension ref="A1:BB186"/>
  <sheetViews>
    <sheetView showGridLines="0" topLeftCell="A46" zoomScale="85" zoomScaleNormal="85" workbookViewId="0">
      <selection activeCell="S9" sqref="S9"/>
    </sheetView>
  </sheetViews>
  <sheetFormatPr baseColWidth="10" defaultColWidth="8.88671875" defaultRowHeight="14.4"/>
  <cols>
    <col min="1" max="1" width="6" style="22" customWidth="1"/>
    <col min="2" max="2" width="3.77734375" style="22" customWidth="1"/>
    <col min="3" max="3" width="18.88671875" style="22" customWidth="1"/>
    <col min="4" max="4" width="16.6640625" style="22" customWidth="1"/>
    <col min="5" max="6" width="55.109375" customWidth="1"/>
    <col min="7" max="7" width="13.88671875" style="22" customWidth="1"/>
    <col min="8" max="14" width="14" style="43" customWidth="1"/>
    <col min="15" max="15" width="16.5546875" style="43" customWidth="1"/>
    <col min="16" max="16" width="3.77734375" customWidth="1"/>
    <col min="27" max="27" width="18.5546875" customWidth="1"/>
    <col min="28" max="28" width="20.5546875" customWidth="1"/>
    <col min="29" max="29" width="14.21875" customWidth="1"/>
    <col min="30" max="30" width="13.33203125" bestFit="1" customWidth="1"/>
    <col min="31" max="31" width="13.77734375" customWidth="1"/>
    <col min="32" max="32" width="11.77734375" style="12" customWidth="1"/>
    <col min="33" max="33" width="14" customWidth="1"/>
    <col min="34" max="34" width="13.33203125" bestFit="1" customWidth="1"/>
    <col min="35" max="35" width="17.44140625" customWidth="1"/>
    <col min="36" max="36" width="12" bestFit="1" customWidth="1"/>
    <col min="37" max="37" width="11" customWidth="1"/>
    <col min="38" max="38" width="21.5546875" customWidth="1"/>
    <col min="39" max="39" width="12" customWidth="1"/>
    <col min="40" max="40" width="16.21875" customWidth="1"/>
    <col min="41" max="41" width="19.5546875" customWidth="1"/>
    <col min="42" max="42" width="20.6640625" customWidth="1"/>
    <col min="43" max="43" width="6.44140625" customWidth="1"/>
    <col min="44" max="44" width="11.6640625" customWidth="1"/>
    <col min="45" max="45" width="16" customWidth="1"/>
    <col min="46" max="46" width="7.88671875" customWidth="1"/>
    <col min="47" max="48" width="23.5546875" customWidth="1"/>
    <col min="49" max="49" width="15" customWidth="1"/>
    <col min="50" max="50" width="18.109375" customWidth="1"/>
    <col min="51" max="51" width="20.44140625" customWidth="1"/>
    <col min="52" max="52" width="23.5546875" customWidth="1"/>
    <col min="53" max="53" width="10.5546875" customWidth="1"/>
    <col min="54" max="54" width="12" customWidth="1"/>
  </cols>
  <sheetData>
    <row r="1" spans="1:54" ht="25.8">
      <c r="A1" s="182"/>
      <c r="B1" s="19"/>
      <c r="C1" s="20" t="s">
        <v>17</v>
      </c>
      <c r="D1" s="20"/>
      <c r="E1" s="63"/>
      <c r="F1" s="63"/>
      <c r="G1" s="63"/>
      <c r="H1" s="64"/>
      <c r="I1" s="64"/>
      <c r="J1" s="64"/>
      <c r="K1" s="64"/>
      <c r="L1" s="181" t="s">
        <v>81</v>
      </c>
      <c r="M1" s="181"/>
      <c r="N1" s="181"/>
      <c r="O1" s="181"/>
      <c r="P1" s="82"/>
      <c r="Q1" s="17"/>
      <c r="R1" s="17"/>
      <c r="S1" s="17"/>
      <c r="T1" s="17"/>
      <c r="U1" s="17"/>
      <c r="AA1" s="10" t="s">
        <v>14</v>
      </c>
      <c r="AB1" s="10"/>
      <c r="AC1" s="4"/>
      <c r="AD1" s="4"/>
      <c r="AE1" s="4"/>
      <c r="AF1" s="11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</row>
    <row r="2" spans="1:54">
      <c r="A2" s="183"/>
      <c r="B2" s="21"/>
      <c r="C2" s="59"/>
      <c r="D2" s="59"/>
      <c r="E2" s="17"/>
      <c r="F2" s="17"/>
      <c r="G2" s="59"/>
      <c r="H2" s="61"/>
      <c r="I2" s="61"/>
      <c r="J2" s="61"/>
      <c r="K2" s="61"/>
      <c r="L2" s="61"/>
      <c r="M2" s="61"/>
      <c r="N2" s="61"/>
      <c r="O2" s="61"/>
      <c r="P2" s="83"/>
      <c r="Q2" s="17"/>
      <c r="R2" s="17"/>
      <c r="S2" s="17"/>
      <c r="T2" s="17"/>
      <c r="U2" s="17"/>
      <c r="AO2" t="s">
        <v>4</v>
      </c>
    </row>
    <row r="3" spans="1:54">
      <c r="A3" s="183"/>
      <c r="B3" s="21"/>
      <c r="C3" s="59"/>
      <c r="D3" s="59"/>
      <c r="E3" s="17"/>
      <c r="F3" s="38" t="s">
        <v>67</v>
      </c>
      <c r="G3" s="179">
        <v>44105</v>
      </c>
      <c r="H3" s="180"/>
      <c r="I3" s="61"/>
      <c r="J3" s="61"/>
      <c r="K3" s="61"/>
      <c r="L3" s="61"/>
      <c r="M3" s="61"/>
      <c r="N3" s="61"/>
      <c r="O3" s="61"/>
      <c r="P3" s="83"/>
      <c r="Q3" s="17"/>
      <c r="R3" s="17"/>
      <c r="S3" s="17"/>
      <c r="T3" s="17"/>
      <c r="U3" s="17"/>
      <c r="AC3" s="3" t="s">
        <v>2</v>
      </c>
      <c r="AD3" s="3"/>
      <c r="AE3" s="7"/>
      <c r="AF3" s="13"/>
      <c r="AG3" s="3" t="s">
        <v>3</v>
      </c>
      <c r="AH3" s="3"/>
      <c r="AI3" s="7"/>
      <c r="AJ3" s="6"/>
      <c r="AK3" s="17"/>
      <c r="AL3" s="17"/>
      <c r="AM3" s="17"/>
    </row>
    <row r="4" spans="1:54" ht="55.05" customHeight="1">
      <c r="A4" s="183"/>
      <c r="B4" s="21"/>
      <c r="C4" s="139" t="s">
        <v>18</v>
      </c>
      <c r="D4" s="140" t="s">
        <v>19</v>
      </c>
      <c r="E4" s="140" t="s">
        <v>15</v>
      </c>
      <c r="F4" s="140" t="s">
        <v>16</v>
      </c>
      <c r="G4" s="141" t="s">
        <v>68</v>
      </c>
      <c r="H4" s="142" t="s">
        <v>73</v>
      </c>
      <c r="I4" s="142" t="s">
        <v>74</v>
      </c>
      <c r="J4" s="142" t="s">
        <v>75</v>
      </c>
      <c r="K4" s="142" t="s">
        <v>76</v>
      </c>
      <c r="L4" s="142" t="s">
        <v>77</v>
      </c>
      <c r="M4" s="142" t="s">
        <v>78</v>
      </c>
      <c r="N4" s="142" t="s">
        <v>80</v>
      </c>
      <c r="O4" s="143" t="s">
        <v>79</v>
      </c>
      <c r="P4" s="83"/>
      <c r="Q4" s="17"/>
      <c r="R4" s="171" t="s">
        <v>205</v>
      </c>
      <c r="S4" s="17"/>
      <c r="T4" s="17"/>
      <c r="U4" s="17"/>
      <c r="AA4" s="5" t="str">
        <f t="shared" ref="AA4:AA21" si="0">E4</f>
        <v>Livrables</v>
      </c>
      <c r="AB4" s="8" t="s">
        <v>7</v>
      </c>
      <c r="AC4" s="8" t="s">
        <v>1</v>
      </c>
      <c r="AD4" s="9" t="s">
        <v>5</v>
      </c>
      <c r="AE4" s="8" t="s">
        <v>6</v>
      </c>
      <c r="AF4" s="8" t="s">
        <v>1</v>
      </c>
      <c r="AG4" s="14" t="s">
        <v>8</v>
      </c>
      <c r="AH4" s="14" t="s">
        <v>9</v>
      </c>
      <c r="AI4" s="15" t="s">
        <v>10</v>
      </c>
      <c r="AJ4" s="15" t="s">
        <v>13</v>
      </c>
      <c r="AK4" s="15" t="s">
        <v>11</v>
      </c>
      <c r="AL4" s="15" t="s">
        <v>12</v>
      </c>
      <c r="AN4" s="56" t="s">
        <v>0</v>
      </c>
    </row>
    <row r="5" spans="1:54" ht="25.2" customHeight="1" thickBot="1">
      <c r="A5" s="183"/>
      <c r="B5" s="24" t="s">
        <v>20</v>
      </c>
      <c r="C5" s="147" t="s">
        <v>36</v>
      </c>
      <c r="D5" s="148" t="s">
        <v>22</v>
      </c>
      <c r="E5" s="148" t="s">
        <v>126</v>
      </c>
      <c r="F5" s="149" t="str">
        <f>E5</f>
        <v>docy</v>
      </c>
      <c r="G5" s="160" t="s">
        <v>69</v>
      </c>
      <c r="H5" s="163">
        <v>44117</v>
      </c>
      <c r="I5" s="166">
        <v>13</v>
      </c>
      <c r="J5" s="150">
        <f t="shared" ref="J5:J21" si="1">IF(H5="","",WORKDAY(H5,I5,$BA$5:$BA$27))</f>
        <v>44134</v>
      </c>
      <c r="K5" s="163">
        <v>44117</v>
      </c>
      <c r="L5" s="166">
        <f ca="1">IF(O5&lt;100%,M5-K5,N5-K5)</f>
        <v>50</v>
      </c>
      <c r="M5" s="150">
        <f ca="1">IF(O5&lt;100%,TODAY(),IF(K5="","",WORKDAY(K5,L5,$AN$5:$AN$21)))</f>
        <v>44167</v>
      </c>
      <c r="N5" s="151"/>
      <c r="O5" s="169">
        <v>0</v>
      </c>
      <c r="P5" s="83"/>
      <c r="Q5" s="17"/>
      <c r="R5" s="17"/>
      <c r="S5" s="17"/>
      <c r="T5" s="17"/>
      <c r="U5" s="17"/>
      <c r="AA5" s="49" t="str">
        <f t="shared" si="0"/>
        <v>docy</v>
      </c>
      <c r="AB5" s="50">
        <f t="shared" ref="AB5:AB21" si="2">K5</f>
        <v>44117</v>
      </c>
      <c r="AC5" s="49">
        <f ca="1">IF(O5&lt;100%,M5-K5,N5-K5)</f>
        <v>50</v>
      </c>
      <c r="AD5" s="49">
        <f t="shared" ref="AD5:AD21" ca="1" si="3">AC5*O5</f>
        <v>0</v>
      </c>
      <c r="AE5" s="50">
        <f t="shared" ref="AE5:AE21" si="4">H5</f>
        <v>44117</v>
      </c>
      <c r="AF5" s="49">
        <f t="shared" ref="AF5:AF21" si="5">J5-H5</f>
        <v>17</v>
      </c>
      <c r="AG5" s="43">
        <v>17</v>
      </c>
      <c r="AH5" s="55">
        <f ca="1">TODAY()</f>
        <v>44167</v>
      </c>
      <c r="AI5" s="52">
        <f t="shared" ref="AI5:AI20" si="6">AG5+0.45</f>
        <v>17.45</v>
      </c>
      <c r="AJ5" s="51">
        <f ca="1">VLOOKUP($F5,$E$5:$N$21,9,FALSE)</f>
        <v>44167</v>
      </c>
      <c r="AK5" s="53">
        <f t="shared" ref="AK5:AK21" si="7">-(VLOOKUP($F5,$E$5:$AG$21,18,FALSE)-AG6)</f>
        <v>15.95</v>
      </c>
      <c r="AL5" s="53">
        <f t="shared" ref="AL5:AL21" ca="1" si="8">K5-AJ5</f>
        <v>-50</v>
      </c>
      <c r="AM5" s="43"/>
      <c r="AN5" s="57">
        <v>43831</v>
      </c>
    </row>
    <row r="6" spans="1:54" ht="25.2" customHeight="1" thickBot="1">
      <c r="A6" s="183"/>
      <c r="B6" s="24" t="s">
        <v>23</v>
      </c>
      <c r="C6" s="152" t="s">
        <v>36</v>
      </c>
      <c r="D6" s="2" t="s">
        <v>22</v>
      </c>
      <c r="E6" s="2" t="s">
        <v>130</v>
      </c>
      <c r="F6" s="16" t="str">
        <f>E5</f>
        <v>docy</v>
      </c>
      <c r="G6" s="161" t="s">
        <v>70</v>
      </c>
      <c r="H6" s="164">
        <v>44136</v>
      </c>
      <c r="I6" s="167">
        <v>12</v>
      </c>
      <c r="J6" s="44">
        <f t="shared" si="1"/>
        <v>44152</v>
      </c>
      <c r="K6" s="164">
        <v>44136</v>
      </c>
      <c r="L6" s="167">
        <f ca="1">IF(O6&lt;100%,M6-K6,N6-K6)</f>
        <v>31</v>
      </c>
      <c r="M6" s="44">
        <f t="shared" ref="M6:M21" ca="1" si="9">IF(O6&lt;100%,TODAY(),IF(K6="","",WORKDAY(K6,L6,$AN$5:$AN$21)))</f>
        <v>44167</v>
      </c>
      <c r="N6" s="58">
        <f ca="1">M6+R6</f>
        <v>44168</v>
      </c>
      <c r="O6" s="169">
        <v>0.98</v>
      </c>
      <c r="P6" s="83"/>
      <c r="Q6" s="17"/>
      <c r="R6" s="172">
        <f ca="1">ROUNDUP(L6*(100%/O6)-L6,0)</f>
        <v>1</v>
      </c>
      <c r="S6" s="17"/>
      <c r="T6" s="17"/>
      <c r="U6" s="17"/>
      <c r="AA6" s="49" t="str">
        <f t="shared" si="0"/>
        <v>docw</v>
      </c>
      <c r="AB6" s="50">
        <f t="shared" si="2"/>
        <v>44136</v>
      </c>
      <c r="AC6" s="49">
        <f t="shared" ref="AC6:AC21" ca="1" si="10">IF(O6&lt;100%,M6-K6,N6-K6)</f>
        <v>31</v>
      </c>
      <c r="AD6" s="49">
        <f t="shared" ca="1" si="3"/>
        <v>30.38</v>
      </c>
      <c r="AE6" s="50">
        <f t="shared" si="4"/>
        <v>44136</v>
      </c>
      <c r="AF6" s="49">
        <f t="shared" si="5"/>
        <v>16</v>
      </c>
      <c r="AG6" s="43">
        <v>15.95</v>
      </c>
      <c r="AH6" s="51">
        <f ca="1">AH5</f>
        <v>44167</v>
      </c>
      <c r="AI6" s="52">
        <f t="shared" si="6"/>
        <v>16.399999999999999</v>
      </c>
      <c r="AJ6" s="51">
        <f t="shared" ref="AJ6:AJ21" ca="1" si="11">VLOOKUP($F6,$E$5:$N$21,9,FALSE)</f>
        <v>44167</v>
      </c>
      <c r="AK6" s="53">
        <f t="shared" si="7"/>
        <v>14.9</v>
      </c>
      <c r="AL6" s="53">
        <f t="shared" ca="1" si="8"/>
        <v>-31</v>
      </c>
      <c r="AM6" s="43"/>
      <c r="AN6" s="1">
        <v>43943</v>
      </c>
    </row>
    <row r="7" spans="1:54" ht="25.2" customHeight="1" thickBot="1">
      <c r="A7" s="183"/>
      <c r="B7" s="24" t="s">
        <v>26</v>
      </c>
      <c r="C7" s="152" t="s">
        <v>24</v>
      </c>
      <c r="D7" s="2" t="s">
        <v>25</v>
      </c>
      <c r="E7" s="2" t="s">
        <v>126</v>
      </c>
      <c r="F7" s="16" t="str">
        <f>E7</f>
        <v>docy</v>
      </c>
      <c r="G7" s="161" t="s">
        <v>70</v>
      </c>
      <c r="H7" s="164">
        <v>44121</v>
      </c>
      <c r="I7" s="167">
        <v>15</v>
      </c>
      <c r="J7" s="44">
        <f t="shared" si="1"/>
        <v>44141</v>
      </c>
      <c r="K7" s="164">
        <v>44121</v>
      </c>
      <c r="L7" s="167">
        <v>25</v>
      </c>
      <c r="M7" s="44">
        <f t="shared" ca="1" si="9"/>
        <v>44167</v>
      </c>
      <c r="N7" s="58"/>
      <c r="O7" s="169">
        <v>0</v>
      </c>
      <c r="P7" s="83"/>
      <c r="Q7" s="17"/>
      <c r="R7" s="17"/>
      <c r="S7" s="17"/>
      <c r="T7" s="17"/>
      <c r="U7" s="17"/>
      <c r="AA7" s="49" t="str">
        <f t="shared" si="0"/>
        <v>docy</v>
      </c>
      <c r="AB7" s="50">
        <f t="shared" si="2"/>
        <v>44121</v>
      </c>
      <c r="AC7" s="49">
        <f t="shared" ca="1" si="10"/>
        <v>46</v>
      </c>
      <c r="AD7" s="49">
        <f t="shared" ca="1" si="3"/>
        <v>0</v>
      </c>
      <c r="AE7" s="50">
        <f t="shared" si="4"/>
        <v>44121</v>
      </c>
      <c r="AF7" s="49">
        <f t="shared" si="5"/>
        <v>20</v>
      </c>
      <c r="AG7" s="43">
        <v>14.9</v>
      </c>
      <c r="AH7" s="51">
        <f t="shared" ref="AH7:AH21" ca="1" si="12">AH6</f>
        <v>44167</v>
      </c>
      <c r="AI7" s="52">
        <f t="shared" si="6"/>
        <v>15.35</v>
      </c>
      <c r="AJ7" s="51">
        <f t="shared" ca="1" si="11"/>
        <v>44167</v>
      </c>
      <c r="AK7" s="53">
        <f t="shared" si="7"/>
        <v>13.85</v>
      </c>
      <c r="AL7" s="53">
        <f t="shared" ca="1" si="8"/>
        <v>-46</v>
      </c>
      <c r="AM7" s="43"/>
      <c r="AN7" s="1">
        <v>43952</v>
      </c>
    </row>
    <row r="8" spans="1:54" ht="25.2" customHeight="1" thickBot="1">
      <c r="A8" s="183"/>
      <c r="B8" s="24" t="s">
        <v>29</v>
      </c>
      <c r="C8" s="152" t="s">
        <v>27</v>
      </c>
      <c r="D8" s="2" t="s">
        <v>28</v>
      </c>
      <c r="E8" s="2" t="s">
        <v>111</v>
      </c>
      <c r="F8" s="16" t="str">
        <f>E5</f>
        <v>docy</v>
      </c>
      <c r="G8" s="161" t="s">
        <v>70</v>
      </c>
      <c r="H8" s="164">
        <v>44143</v>
      </c>
      <c r="I8" s="167">
        <v>7</v>
      </c>
      <c r="J8" s="44">
        <f t="shared" si="1"/>
        <v>44152</v>
      </c>
      <c r="K8" s="164">
        <v>44143</v>
      </c>
      <c r="L8" s="167">
        <v>7</v>
      </c>
      <c r="M8" s="44">
        <f t="shared" ca="1" si="9"/>
        <v>44167</v>
      </c>
      <c r="N8" s="58"/>
      <c r="O8" s="169">
        <v>0</v>
      </c>
      <c r="P8" s="83"/>
      <c r="Q8" s="17"/>
      <c r="R8" s="17"/>
      <c r="S8" s="17"/>
      <c r="T8" s="17"/>
      <c r="U8" s="17"/>
      <c r="AA8" s="49" t="str">
        <f t="shared" si="0"/>
        <v>docq</v>
      </c>
      <c r="AB8" s="50">
        <f t="shared" si="2"/>
        <v>44143</v>
      </c>
      <c r="AC8" s="49">
        <f t="shared" ca="1" si="10"/>
        <v>24</v>
      </c>
      <c r="AD8" s="49">
        <f t="shared" ca="1" si="3"/>
        <v>0</v>
      </c>
      <c r="AE8" s="50">
        <f t="shared" si="4"/>
        <v>44143</v>
      </c>
      <c r="AF8" s="49">
        <f t="shared" si="5"/>
        <v>9</v>
      </c>
      <c r="AG8" s="43">
        <v>13.85</v>
      </c>
      <c r="AH8" s="51">
        <f t="shared" ca="1" si="12"/>
        <v>44167</v>
      </c>
      <c r="AI8" s="52">
        <f t="shared" si="6"/>
        <v>14.299999999999999</v>
      </c>
      <c r="AJ8" s="51">
        <f t="shared" ca="1" si="11"/>
        <v>44167</v>
      </c>
      <c r="AK8" s="53">
        <f t="shared" si="7"/>
        <v>12.8</v>
      </c>
      <c r="AL8" s="53">
        <f t="shared" ca="1" si="8"/>
        <v>-24</v>
      </c>
      <c r="AM8" s="43"/>
      <c r="AN8" s="1">
        <v>43981</v>
      </c>
    </row>
    <row r="9" spans="1:54" ht="25.2" customHeight="1" thickBot="1">
      <c r="A9" s="183"/>
      <c r="B9" s="24" t="s">
        <v>32</v>
      </c>
      <c r="C9" s="152" t="s">
        <v>30</v>
      </c>
      <c r="D9" s="2" t="s">
        <v>31</v>
      </c>
      <c r="E9" s="2" t="s">
        <v>111</v>
      </c>
      <c r="F9" s="16" t="str">
        <f>E5</f>
        <v>docy</v>
      </c>
      <c r="G9" s="161" t="s">
        <v>71</v>
      </c>
      <c r="H9" s="164">
        <v>44152</v>
      </c>
      <c r="I9" s="167">
        <v>13</v>
      </c>
      <c r="J9" s="44">
        <f t="shared" si="1"/>
        <v>44169</v>
      </c>
      <c r="K9" s="164">
        <v>44152</v>
      </c>
      <c r="L9" s="167">
        <v>13</v>
      </c>
      <c r="M9" s="44">
        <f t="shared" ca="1" si="9"/>
        <v>44167</v>
      </c>
      <c r="N9" s="58"/>
      <c r="O9" s="169">
        <v>0</v>
      </c>
      <c r="P9" s="83"/>
      <c r="Q9" s="17"/>
      <c r="R9" s="17"/>
      <c r="S9" s="17"/>
      <c r="T9" s="17"/>
      <c r="U9" s="17"/>
      <c r="AA9" s="49" t="str">
        <f t="shared" si="0"/>
        <v>docq</v>
      </c>
      <c r="AB9" s="50">
        <f t="shared" si="2"/>
        <v>44152</v>
      </c>
      <c r="AC9" s="49">
        <f t="shared" ca="1" si="10"/>
        <v>15</v>
      </c>
      <c r="AD9" s="49">
        <f t="shared" ca="1" si="3"/>
        <v>0</v>
      </c>
      <c r="AE9" s="50">
        <f t="shared" si="4"/>
        <v>44152</v>
      </c>
      <c r="AF9" s="49">
        <f t="shared" si="5"/>
        <v>17</v>
      </c>
      <c r="AG9" s="43">
        <v>12.8</v>
      </c>
      <c r="AH9" s="51">
        <f t="shared" ca="1" si="12"/>
        <v>44167</v>
      </c>
      <c r="AI9" s="52">
        <f t="shared" si="6"/>
        <v>13.25</v>
      </c>
      <c r="AJ9" s="51">
        <f t="shared" ca="1" si="11"/>
        <v>44167</v>
      </c>
      <c r="AK9" s="53">
        <f t="shared" si="7"/>
        <v>11.75</v>
      </c>
      <c r="AL9" s="53">
        <f t="shared" ca="1" si="8"/>
        <v>-15</v>
      </c>
      <c r="AM9" s="43"/>
      <c r="AN9" s="1">
        <v>43992</v>
      </c>
    </row>
    <row r="10" spans="1:54" ht="25.2" customHeight="1" thickBot="1">
      <c r="A10" s="183"/>
      <c r="B10" s="24" t="s">
        <v>34</v>
      </c>
      <c r="C10" s="152" t="s">
        <v>27</v>
      </c>
      <c r="D10" s="2" t="s">
        <v>33</v>
      </c>
      <c r="E10" s="2" t="s">
        <v>116</v>
      </c>
      <c r="F10" s="16" t="str">
        <f>E9</f>
        <v>docq</v>
      </c>
      <c r="G10" s="161" t="s">
        <v>71</v>
      </c>
      <c r="H10" s="164">
        <v>44170</v>
      </c>
      <c r="I10" s="167">
        <v>10</v>
      </c>
      <c r="J10" s="44">
        <f t="shared" si="1"/>
        <v>44183</v>
      </c>
      <c r="K10" s="164">
        <v>44170</v>
      </c>
      <c r="L10" s="167">
        <v>10</v>
      </c>
      <c r="M10" s="44">
        <f t="shared" ca="1" si="9"/>
        <v>44167</v>
      </c>
      <c r="N10" s="58"/>
      <c r="O10" s="169">
        <v>0</v>
      </c>
      <c r="P10" s="83"/>
      <c r="Q10" s="17"/>
      <c r="R10" s="17"/>
      <c r="S10" s="17"/>
      <c r="T10" s="17"/>
      <c r="U10" s="17"/>
      <c r="AA10" s="49" t="str">
        <f t="shared" si="0"/>
        <v>doco</v>
      </c>
      <c r="AB10" s="50">
        <f t="shared" si="2"/>
        <v>44170</v>
      </c>
      <c r="AC10" s="49">
        <f t="shared" ca="1" si="10"/>
        <v>-3</v>
      </c>
      <c r="AD10" s="49">
        <f t="shared" ca="1" si="3"/>
        <v>0</v>
      </c>
      <c r="AE10" s="50">
        <f t="shared" si="4"/>
        <v>44170</v>
      </c>
      <c r="AF10" s="49">
        <f t="shared" si="5"/>
        <v>13</v>
      </c>
      <c r="AG10" s="43">
        <v>11.75</v>
      </c>
      <c r="AH10" s="51">
        <f t="shared" ca="1" si="12"/>
        <v>44167</v>
      </c>
      <c r="AI10" s="52">
        <f t="shared" si="6"/>
        <v>12.2</v>
      </c>
      <c r="AJ10" s="51">
        <f t="shared" ca="1" si="11"/>
        <v>44167</v>
      </c>
      <c r="AK10" s="53">
        <f t="shared" si="7"/>
        <v>10.7</v>
      </c>
      <c r="AL10" s="53">
        <f t="shared" ca="1" si="8"/>
        <v>3</v>
      </c>
      <c r="AM10" s="43"/>
      <c r="AN10" s="1">
        <v>44002</v>
      </c>
    </row>
    <row r="11" spans="1:54" ht="25.2" customHeight="1" thickBot="1">
      <c r="A11" s="183"/>
      <c r="B11" s="24" t="s">
        <v>35</v>
      </c>
      <c r="C11" s="152" t="s">
        <v>30</v>
      </c>
      <c r="D11" s="2" t="s">
        <v>31</v>
      </c>
      <c r="E11" s="2" t="s">
        <v>121</v>
      </c>
      <c r="F11" s="16" t="str">
        <f>E10</f>
        <v>doco</v>
      </c>
      <c r="G11" s="161" t="s">
        <v>71</v>
      </c>
      <c r="H11" s="164">
        <v>44185</v>
      </c>
      <c r="I11" s="167">
        <v>8</v>
      </c>
      <c r="J11" s="44">
        <f t="shared" si="1"/>
        <v>44195</v>
      </c>
      <c r="K11" s="164">
        <v>44185</v>
      </c>
      <c r="L11" s="167">
        <v>8</v>
      </c>
      <c r="M11" s="44">
        <f t="shared" ca="1" si="9"/>
        <v>44167</v>
      </c>
      <c r="N11" s="58"/>
      <c r="O11" s="169">
        <v>0</v>
      </c>
      <c r="P11" s="83"/>
      <c r="Q11" s="17"/>
      <c r="R11" s="17"/>
      <c r="S11" s="17"/>
      <c r="T11" s="17"/>
      <c r="U11" s="17"/>
      <c r="AA11" s="49" t="str">
        <f t="shared" si="0"/>
        <v>docu</v>
      </c>
      <c r="AB11" s="50">
        <f t="shared" si="2"/>
        <v>44185</v>
      </c>
      <c r="AC11" s="49">
        <f t="shared" ca="1" si="10"/>
        <v>-18</v>
      </c>
      <c r="AD11" s="49">
        <f t="shared" ca="1" si="3"/>
        <v>0</v>
      </c>
      <c r="AE11" s="50">
        <f t="shared" si="4"/>
        <v>44185</v>
      </c>
      <c r="AF11" s="49">
        <f t="shared" si="5"/>
        <v>10</v>
      </c>
      <c r="AG11" s="43">
        <v>10.7</v>
      </c>
      <c r="AH11" s="51">
        <f t="shared" ca="1" si="12"/>
        <v>44167</v>
      </c>
      <c r="AI11" s="52">
        <f t="shared" si="6"/>
        <v>11.149999999999999</v>
      </c>
      <c r="AJ11" s="51">
        <f t="shared" ca="1" si="11"/>
        <v>44167</v>
      </c>
      <c r="AK11" s="53">
        <f t="shared" si="7"/>
        <v>9.65</v>
      </c>
      <c r="AL11" s="53">
        <f t="shared" ca="1" si="8"/>
        <v>18</v>
      </c>
      <c r="AM11" s="43"/>
      <c r="AN11" s="1">
        <v>44058</v>
      </c>
    </row>
    <row r="12" spans="1:54" ht="25.2" customHeight="1" thickBot="1">
      <c r="A12" s="183"/>
      <c r="B12" s="24" t="s">
        <v>37</v>
      </c>
      <c r="C12" s="152" t="s">
        <v>36</v>
      </c>
      <c r="D12" s="2" t="s">
        <v>22</v>
      </c>
      <c r="E12" s="2" t="s">
        <v>126</v>
      </c>
      <c r="F12" s="16" t="str">
        <f>E11</f>
        <v>docu</v>
      </c>
      <c r="G12" s="161" t="s">
        <v>69</v>
      </c>
      <c r="H12" s="164">
        <v>44186</v>
      </c>
      <c r="I12" s="167">
        <v>13</v>
      </c>
      <c r="J12" s="44">
        <f t="shared" si="1"/>
        <v>44203</v>
      </c>
      <c r="K12" s="164">
        <v>44186</v>
      </c>
      <c r="L12" s="167">
        <v>10</v>
      </c>
      <c r="M12" s="44">
        <f t="shared" ca="1" si="9"/>
        <v>44167</v>
      </c>
      <c r="N12" s="58"/>
      <c r="O12" s="169">
        <v>0</v>
      </c>
      <c r="P12" s="83"/>
      <c r="Q12" s="17"/>
      <c r="R12" s="17"/>
      <c r="S12" s="17"/>
      <c r="T12" s="17"/>
      <c r="U12" s="17"/>
      <c r="AA12" s="49" t="str">
        <f t="shared" si="0"/>
        <v>docy</v>
      </c>
      <c r="AB12" s="50">
        <f t="shared" si="2"/>
        <v>44186</v>
      </c>
      <c r="AC12" s="49">
        <f t="shared" ca="1" si="10"/>
        <v>-19</v>
      </c>
      <c r="AD12" s="49">
        <f t="shared" ca="1" si="3"/>
        <v>0</v>
      </c>
      <c r="AE12" s="50">
        <f t="shared" si="4"/>
        <v>44186</v>
      </c>
      <c r="AF12" s="49">
        <f t="shared" si="5"/>
        <v>17</v>
      </c>
      <c r="AG12" s="43">
        <v>9.65</v>
      </c>
      <c r="AH12" s="51">
        <f t="shared" ca="1" si="12"/>
        <v>44167</v>
      </c>
      <c r="AI12" s="52">
        <f t="shared" si="6"/>
        <v>10.1</v>
      </c>
      <c r="AJ12" s="51">
        <f t="shared" ca="1" si="11"/>
        <v>44167</v>
      </c>
      <c r="AK12" s="53">
        <f t="shared" si="7"/>
        <v>8.6</v>
      </c>
      <c r="AL12" s="53">
        <f t="shared" ca="1" si="8"/>
        <v>19</v>
      </c>
      <c r="AM12" s="43"/>
      <c r="AN12" s="1">
        <v>44136</v>
      </c>
    </row>
    <row r="13" spans="1:54" ht="25.2" customHeight="1" thickBot="1">
      <c r="A13" s="183"/>
      <c r="B13" s="24" t="s">
        <v>38</v>
      </c>
      <c r="C13" s="152" t="s">
        <v>36</v>
      </c>
      <c r="D13" s="2" t="s">
        <v>22</v>
      </c>
      <c r="E13" s="2" t="s">
        <v>130</v>
      </c>
      <c r="F13" s="16" t="str">
        <f>E12</f>
        <v>docy</v>
      </c>
      <c r="G13" s="161" t="s">
        <v>71</v>
      </c>
      <c r="H13" s="164">
        <v>44166</v>
      </c>
      <c r="I13" s="167">
        <v>12</v>
      </c>
      <c r="J13" s="44">
        <f t="shared" si="1"/>
        <v>44182</v>
      </c>
      <c r="K13" s="164">
        <v>44166</v>
      </c>
      <c r="L13" s="167">
        <v>12</v>
      </c>
      <c r="M13" s="44">
        <f t="shared" ca="1" si="9"/>
        <v>44167</v>
      </c>
      <c r="N13" s="58"/>
      <c r="O13" s="169">
        <v>0</v>
      </c>
      <c r="P13" s="83"/>
      <c r="Q13" s="17"/>
      <c r="R13" s="17"/>
      <c r="S13" s="17"/>
      <c r="T13" s="17"/>
      <c r="U13" s="17"/>
      <c r="AA13" s="49" t="str">
        <f t="shared" si="0"/>
        <v>docw</v>
      </c>
      <c r="AB13" s="50">
        <f t="shared" si="2"/>
        <v>44166</v>
      </c>
      <c r="AC13" s="49">
        <f t="shared" ca="1" si="10"/>
        <v>1</v>
      </c>
      <c r="AD13" s="49">
        <f t="shared" ca="1" si="3"/>
        <v>0</v>
      </c>
      <c r="AE13" s="50">
        <f t="shared" si="4"/>
        <v>44166</v>
      </c>
      <c r="AF13" s="49">
        <f t="shared" si="5"/>
        <v>16</v>
      </c>
      <c r="AG13" s="43">
        <v>8.6</v>
      </c>
      <c r="AH13" s="51">
        <f t="shared" ca="1" si="12"/>
        <v>44167</v>
      </c>
      <c r="AI13" s="52">
        <f t="shared" si="6"/>
        <v>9.0499999999999989</v>
      </c>
      <c r="AJ13" s="51">
        <f t="shared" ca="1" si="11"/>
        <v>44167</v>
      </c>
      <c r="AK13" s="53">
        <f t="shared" si="7"/>
        <v>7.55</v>
      </c>
      <c r="AL13" s="53">
        <f t="shared" ca="1" si="8"/>
        <v>-1</v>
      </c>
      <c r="AM13" s="43"/>
      <c r="AN13" s="1">
        <v>44146</v>
      </c>
    </row>
    <row r="14" spans="1:54" ht="25.2" customHeight="1" thickBot="1">
      <c r="A14" s="183"/>
      <c r="B14" s="24" t="s">
        <v>39</v>
      </c>
      <c r="C14" s="152" t="s">
        <v>24</v>
      </c>
      <c r="D14" s="2" t="s">
        <v>25</v>
      </c>
      <c r="E14" s="2" t="s">
        <v>126</v>
      </c>
      <c r="F14" s="16" t="str">
        <f>E14</f>
        <v>docy</v>
      </c>
      <c r="G14" s="161" t="s">
        <v>71</v>
      </c>
      <c r="H14" s="164">
        <v>44182</v>
      </c>
      <c r="I14" s="167">
        <v>15</v>
      </c>
      <c r="J14" s="44">
        <f t="shared" si="1"/>
        <v>44203</v>
      </c>
      <c r="K14" s="164">
        <v>44182</v>
      </c>
      <c r="L14" s="167">
        <v>25</v>
      </c>
      <c r="M14" s="44">
        <f t="shared" ca="1" si="9"/>
        <v>44167</v>
      </c>
      <c r="N14" s="58"/>
      <c r="O14" s="169">
        <v>0</v>
      </c>
      <c r="P14" s="83"/>
      <c r="Q14" s="17"/>
      <c r="R14" s="17"/>
      <c r="S14" s="17"/>
      <c r="T14" s="17"/>
      <c r="U14" s="17"/>
      <c r="AA14" s="49" t="str">
        <f t="shared" si="0"/>
        <v>docy</v>
      </c>
      <c r="AB14" s="50">
        <f t="shared" si="2"/>
        <v>44182</v>
      </c>
      <c r="AC14" s="49">
        <f t="shared" ca="1" si="10"/>
        <v>-15</v>
      </c>
      <c r="AD14" s="49">
        <f t="shared" ca="1" si="3"/>
        <v>0</v>
      </c>
      <c r="AE14" s="50">
        <f t="shared" si="4"/>
        <v>44182</v>
      </c>
      <c r="AF14" s="49">
        <f t="shared" si="5"/>
        <v>21</v>
      </c>
      <c r="AG14" s="43">
        <v>7.55</v>
      </c>
      <c r="AH14" s="51">
        <f t="shared" ca="1" si="12"/>
        <v>44167</v>
      </c>
      <c r="AI14" s="52">
        <f t="shared" si="6"/>
        <v>8</v>
      </c>
      <c r="AJ14" s="51">
        <f t="shared" ca="1" si="11"/>
        <v>44167</v>
      </c>
      <c r="AK14" s="53">
        <f t="shared" si="7"/>
        <v>6.45</v>
      </c>
      <c r="AL14" s="53">
        <f t="shared" ca="1" si="8"/>
        <v>15</v>
      </c>
      <c r="AM14" s="43"/>
      <c r="AN14" s="1">
        <v>44190</v>
      </c>
    </row>
    <row r="15" spans="1:54" ht="25.2" customHeight="1" thickBot="1">
      <c r="A15" s="183"/>
      <c r="B15" s="24" t="s">
        <v>40</v>
      </c>
      <c r="C15" s="152" t="s">
        <v>27</v>
      </c>
      <c r="D15" s="2" t="s">
        <v>28</v>
      </c>
      <c r="E15" s="2" t="s">
        <v>111</v>
      </c>
      <c r="F15" s="16" t="str">
        <f>E15</f>
        <v>docq</v>
      </c>
      <c r="G15" s="161" t="s">
        <v>71</v>
      </c>
      <c r="H15" s="164">
        <v>44182</v>
      </c>
      <c r="I15" s="167">
        <v>16</v>
      </c>
      <c r="J15" s="44">
        <f t="shared" si="1"/>
        <v>44204</v>
      </c>
      <c r="K15" s="164">
        <v>44182</v>
      </c>
      <c r="L15" s="167">
        <v>26</v>
      </c>
      <c r="M15" s="44">
        <f t="shared" ca="1" si="9"/>
        <v>44167</v>
      </c>
      <c r="N15" s="58"/>
      <c r="O15" s="169">
        <v>0</v>
      </c>
      <c r="P15" s="83"/>
      <c r="Q15" s="17"/>
      <c r="R15" s="17"/>
      <c r="S15" s="17"/>
      <c r="T15" s="17"/>
      <c r="U15" s="17"/>
      <c r="AA15" s="49" t="str">
        <f t="shared" si="0"/>
        <v>docq</v>
      </c>
      <c r="AB15" s="50">
        <f t="shared" si="2"/>
        <v>44182</v>
      </c>
      <c r="AC15" s="49">
        <f t="shared" ca="1" si="10"/>
        <v>-15</v>
      </c>
      <c r="AD15" s="49">
        <f t="shared" ca="1" si="3"/>
        <v>0</v>
      </c>
      <c r="AE15" s="50">
        <f t="shared" si="4"/>
        <v>44182</v>
      </c>
      <c r="AF15" s="49">
        <f t="shared" si="5"/>
        <v>22</v>
      </c>
      <c r="AG15" s="43">
        <v>6.45</v>
      </c>
      <c r="AH15" s="51">
        <f t="shared" ca="1" si="12"/>
        <v>44167</v>
      </c>
      <c r="AI15" s="52">
        <f t="shared" si="6"/>
        <v>6.9</v>
      </c>
      <c r="AJ15" s="51">
        <f t="shared" ca="1" si="11"/>
        <v>44167</v>
      </c>
      <c r="AK15" s="53">
        <f t="shared" si="7"/>
        <v>5.4</v>
      </c>
      <c r="AL15" s="53">
        <f t="shared" ca="1" si="8"/>
        <v>15</v>
      </c>
      <c r="AM15" s="43"/>
      <c r="AN15" s="54"/>
    </row>
    <row r="16" spans="1:54" ht="25.2" customHeight="1" thickBot="1">
      <c r="A16" s="183"/>
      <c r="B16" s="24" t="s">
        <v>41</v>
      </c>
      <c r="C16" s="152" t="s">
        <v>30</v>
      </c>
      <c r="D16" s="2" t="s">
        <v>31</v>
      </c>
      <c r="E16" s="2" t="s">
        <v>111</v>
      </c>
      <c r="F16" s="16" t="str">
        <f>E12</f>
        <v>docy</v>
      </c>
      <c r="G16" s="161" t="s">
        <v>69</v>
      </c>
      <c r="H16" s="164">
        <v>44143</v>
      </c>
      <c r="I16" s="167">
        <v>7</v>
      </c>
      <c r="J16" s="44">
        <f t="shared" si="1"/>
        <v>44152</v>
      </c>
      <c r="K16" s="164">
        <v>44143</v>
      </c>
      <c r="L16" s="167">
        <v>7</v>
      </c>
      <c r="M16" s="44">
        <f t="shared" ca="1" si="9"/>
        <v>44167</v>
      </c>
      <c r="N16" s="58"/>
      <c r="O16" s="169">
        <v>0</v>
      </c>
      <c r="P16" s="83"/>
      <c r="Q16" s="17"/>
      <c r="R16" s="17"/>
      <c r="S16" s="17"/>
      <c r="T16" s="17"/>
      <c r="U16" s="17"/>
      <c r="AA16" s="49" t="str">
        <f t="shared" si="0"/>
        <v>docq</v>
      </c>
      <c r="AB16" s="50">
        <f t="shared" si="2"/>
        <v>44143</v>
      </c>
      <c r="AC16" s="49">
        <f t="shared" ca="1" si="10"/>
        <v>24</v>
      </c>
      <c r="AD16" s="49">
        <f t="shared" ca="1" si="3"/>
        <v>0</v>
      </c>
      <c r="AE16" s="50">
        <f t="shared" si="4"/>
        <v>44143</v>
      </c>
      <c r="AF16" s="49">
        <f t="shared" si="5"/>
        <v>9</v>
      </c>
      <c r="AG16" s="43">
        <v>5.4</v>
      </c>
      <c r="AH16" s="51">
        <f t="shared" ca="1" si="12"/>
        <v>44167</v>
      </c>
      <c r="AI16" s="52">
        <f t="shared" si="6"/>
        <v>5.8500000000000005</v>
      </c>
      <c r="AJ16" s="51">
        <f t="shared" ca="1" si="11"/>
        <v>44167</v>
      </c>
      <c r="AK16" s="53">
        <f t="shared" si="7"/>
        <v>4.3</v>
      </c>
      <c r="AL16" s="53">
        <f t="shared" ca="1" si="8"/>
        <v>-24</v>
      </c>
      <c r="AM16" s="43"/>
      <c r="AN16" s="54"/>
    </row>
    <row r="17" spans="1:53" ht="25.2" customHeight="1" thickBot="1">
      <c r="A17" s="183"/>
      <c r="B17" s="24" t="s">
        <v>42</v>
      </c>
      <c r="C17" s="152" t="s">
        <v>27</v>
      </c>
      <c r="D17" s="2" t="s">
        <v>33</v>
      </c>
      <c r="E17" s="2" t="s">
        <v>116</v>
      </c>
      <c r="F17" s="16" t="str">
        <f>E13</f>
        <v>docw</v>
      </c>
      <c r="G17" s="161" t="s">
        <v>71</v>
      </c>
      <c r="H17" s="164">
        <v>44143</v>
      </c>
      <c r="I17" s="167">
        <v>7</v>
      </c>
      <c r="J17" s="44">
        <f t="shared" si="1"/>
        <v>44152</v>
      </c>
      <c r="K17" s="164">
        <v>44143</v>
      </c>
      <c r="L17" s="167">
        <v>7</v>
      </c>
      <c r="M17" s="44">
        <f t="shared" ca="1" si="9"/>
        <v>44167</v>
      </c>
      <c r="N17" s="58"/>
      <c r="O17" s="169">
        <v>0</v>
      </c>
      <c r="P17" s="83"/>
      <c r="Q17" s="17"/>
      <c r="R17" s="17"/>
      <c r="S17" s="17"/>
      <c r="T17" s="17"/>
      <c r="U17" s="17"/>
      <c r="AA17" s="49" t="str">
        <f t="shared" si="0"/>
        <v>doco</v>
      </c>
      <c r="AB17" s="50">
        <f t="shared" si="2"/>
        <v>44143</v>
      </c>
      <c r="AC17" s="49">
        <f t="shared" ca="1" si="10"/>
        <v>24</v>
      </c>
      <c r="AD17" s="49">
        <f t="shared" ca="1" si="3"/>
        <v>0</v>
      </c>
      <c r="AE17" s="50">
        <f t="shared" si="4"/>
        <v>44143</v>
      </c>
      <c r="AF17" s="49">
        <f t="shared" si="5"/>
        <v>9</v>
      </c>
      <c r="AG17" s="43">
        <v>4.3</v>
      </c>
      <c r="AH17" s="51">
        <f t="shared" ca="1" si="12"/>
        <v>44167</v>
      </c>
      <c r="AI17" s="52">
        <f t="shared" si="6"/>
        <v>4.75</v>
      </c>
      <c r="AJ17" s="51">
        <f t="shared" ca="1" si="11"/>
        <v>44167</v>
      </c>
      <c r="AK17" s="53">
        <f t="shared" si="7"/>
        <v>3.25</v>
      </c>
      <c r="AL17" s="53">
        <f t="shared" ca="1" si="8"/>
        <v>-24</v>
      </c>
      <c r="AM17" s="43"/>
      <c r="AN17" s="54"/>
    </row>
    <row r="18" spans="1:53" ht="25.2" customHeight="1" thickBot="1">
      <c r="A18" s="183"/>
      <c r="B18" s="24" t="s">
        <v>43</v>
      </c>
      <c r="C18" s="152" t="s">
        <v>30</v>
      </c>
      <c r="D18" s="2" t="s">
        <v>31</v>
      </c>
      <c r="E18" s="2" t="s">
        <v>121</v>
      </c>
      <c r="F18" s="16" t="str">
        <f>E12</f>
        <v>docy</v>
      </c>
      <c r="G18" s="161" t="s">
        <v>71</v>
      </c>
      <c r="H18" s="164">
        <v>44152</v>
      </c>
      <c r="I18" s="167">
        <v>13</v>
      </c>
      <c r="J18" s="44">
        <f t="shared" si="1"/>
        <v>44169</v>
      </c>
      <c r="K18" s="164">
        <v>44152</v>
      </c>
      <c r="L18" s="167">
        <v>13</v>
      </c>
      <c r="M18" s="44">
        <f t="shared" ca="1" si="9"/>
        <v>44167</v>
      </c>
      <c r="N18" s="58"/>
      <c r="O18" s="169">
        <v>0</v>
      </c>
      <c r="P18" s="83"/>
      <c r="Q18" s="17"/>
      <c r="R18" s="17"/>
      <c r="S18" s="17"/>
      <c r="T18" s="17"/>
      <c r="U18" s="17"/>
      <c r="AA18" s="49" t="str">
        <f t="shared" si="0"/>
        <v>docu</v>
      </c>
      <c r="AB18" s="50">
        <f t="shared" si="2"/>
        <v>44152</v>
      </c>
      <c r="AC18" s="49">
        <f t="shared" ca="1" si="10"/>
        <v>15</v>
      </c>
      <c r="AD18" s="49">
        <f t="shared" ca="1" si="3"/>
        <v>0</v>
      </c>
      <c r="AE18" s="50">
        <f t="shared" si="4"/>
        <v>44152</v>
      </c>
      <c r="AF18" s="49">
        <f t="shared" si="5"/>
        <v>17</v>
      </c>
      <c r="AG18" s="43">
        <v>3.25</v>
      </c>
      <c r="AH18" s="51">
        <f t="shared" ca="1" si="12"/>
        <v>44167</v>
      </c>
      <c r="AI18" s="52">
        <f t="shared" si="6"/>
        <v>3.7</v>
      </c>
      <c r="AJ18" s="51">
        <f t="shared" ca="1" si="11"/>
        <v>44167</v>
      </c>
      <c r="AK18" s="53">
        <f t="shared" si="7"/>
        <v>2.2000000000000002</v>
      </c>
      <c r="AL18" s="53">
        <f t="shared" ca="1" si="8"/>
        <v>-15</v>
      </c>
      <c r="AM18" s="43"/>
      <c r="AN18" s="54"/>
    </row>
    <row r="19" spans="1:53" ht="25.2" customHeight="1" thickBot="1">
      <c r="A19" s="183"/>
      <c r="B19" s="24" t="s">
        <v>44</v>
      </c>
      <c r="C19" s="152" t="s">
        <v>36</v>
      </c>
      <c r="D19" s="2" t="s">
        <v>22</v>
      </c>
      <c r="E19" s="2" t="s">
        <v>111</v>
      </c>
      <c r="F19" s="16" t="str">
        <f>E18</f>
        <v>docu</v>
      </c>
      <c r="G19" s="161" t="s">
        <v>71</v>
      </c>
      <c r="H19" s="164">
        <v>44170</v>
      </c>
      <c r="I19" s="167">
        <v>10</v>
      </c>
      <c r="J19" s="44">
        <f t="shared" si="1"/>
        <v>44183</v>
      </c>
      <c r="K19" s="164">
        <v>44170</v>
      </c>
      <c r="L19" s="167">
        <v>10</v>
      </c>
      <c r="M19" s="44">
        <f t="shared" ca="1" si="9"/>
        <v>44167</v>
      </c>
      <c r="N19" s="58"/>
      <c r="O19" s="169">
        <v>0</v>
      </c>
      <c r="P19" s="83"/>
      <c r="Q19" s="17"/>
      <c r="R19" s="17"/>
      <c r="S19" s="17"/>
      <c r="T19" s="17"/>
      <c r="U19" s="17"/>
      <c r="AA19" s="49" t="str">
        <f t="shared" si="0"/>
        <v>docq</v>
      </c>
      <c r="AB19" s="50">
        <f t="shared" si="2"/>
        <v>44170</v>
      </c>
      <c r="AC19" s="49">
        <f t="shared" ca="1" si="10"/>
        <v>-3</v>
      </c>
      <c r="AD19" s="49">
        <f t="shared" ca="1" si="3"/>
        <v>0</v>
      </c>
      <c r="AE19" s="50">
        <f t="shared" si="4"/>
        <v>44170</v>
      </c>
      <c r="AF19" s="49">
        <f t="shared" si="5"/>
        <v>13</v>
      </c>
      <c r="AG19" s="43">
        <v>2.2000000000000002</v>
      </c>
      <c r="AH19" s="51">
        <f t="shared" ca="1" si="12"/>
        <v>44167</v>
      </c>
      <c r="AI19" s="52">
        <f t="shared" si="6"/>
        <v>2.6500000000000004</v>
      </c>
      <c r="AJ19" s="51">
        <f t="shared" ca="1" si="11"/>
        <v>44167</v>
      </c>
      <c r="AK19" s="53">
        <f t="shared" si="7"/>
        <v>1.1499999999999999</v>
      </c>
      <c r="AL19" s="53">
        <f t="shared" ca="1" si="8"/>
        <v>3</v>
      </c>
      <c r="AM19" s="43"/>
      <c r="AN19" s="54"/>
    </row>
    <row r="20" spans="1:53" ht="25.2" customHeight="1" thickBot="1">
      <c r="A20" s="183"/>
      <c r="B20" s="24" t="s">
        <v>45</v>
      </c>
      <c r="C20" s="152" t="s">
        <v>36</v>
      </c>
      <c r="D20" s="2" t="s">
        <v>22</v>
      </c>
      <c r="E20" s="2" t="s">
        <v>116</v>
      </c>
      <c r="F20" s="16" t="str">
        <f>E19</f>
        <v>docq</v>
      </c>
      <c r="G20" s="161" t="s">
        <v>71</v>
      </c>
      <c r="H20" s="164">
        <v>44185</v>
      </c>
      <c r="I20" s="167">
        <v>8</v>
      </c>
      <c r="J20" s="44">
        <f t="shared" si="1"/>
        <v>44195</v>
      </c>
      <c r="K20" s="164">
        <v>44185</v>
      </c>
      <c r="L20" s="167">
        <v>8</v>
      </c>
      <c r="M20" s="44">
        <f t="shared" ca="1" si="9"/>
        <v>44167</v>
      </c>
      <c r="N20" s="58"/>
      <c r="O20" s="169">
        <v>0</v>
      </c>
      <c r="P20" s="83"/>
      <c r="Q20" s="17"/>
      <c r="R20" s="17"/>
      <c r="S20" s="17"/>
      <c r="T20" s="17"/>
      <c r="U20" s="17"/>
      <c r="AA20" s="49" t="str">
        <f t="shared" si="0"/>
        <v>doco</v>
      </c>
      <c r="AB20" s="50">
        <f t="shared" si="2"/>
        <v>44185</v>
      </c>
      <c r="AC20" s="49">
        <f t="shared" ca="1" si="10"/>
        <v>-18</v>
      </c>
      <c r="AD20" s="49">
        <f t="shared" ca="1" si="3"/>
        <v>0</v>
      </c>
      <c r="AE20" s="50">
        <f t="shared" si="4"/>
        <v>44185</v>
      </c>
      <c r="AF20" s="49">
        <f t="shared" si="5"/>
        <v>10</v>
      </c>
      <c r="AG20" s="43">
        <v>1.1499999999999999</v>
      </c>
      <c r="AH20" s="51">
        <f t="shared" ca="1" si="12"/>
        <v>44167</v>
      </c>
      <c r="AI20" s="52">
        <f t="shared" si="6"/>
        <v>1.5999999999999999</v>
      </c>
      <c r="AJ20" s="51">
        <f t="shared" ca="1" si="11"/>
        <v>44167</v>
      </c>
      <c r="AK20" s="53">
        <f t="shared" si="7"/>
        <v>0.1</v>
      </c>
      <c r="AL20" s="53">
        <f t="shared" ca="1" si="8"/>
        <v>18</v>
      </c>
      <c r="AM20" s="43"/>
      <c r="AN20" s="54"/>
    </row>
    <row r="21" spans="1:53" ht="25.2" customHeight="1">
      <c r="A21" s="183"/>
      <c r="B21" s="24" t="s">
        <v>46</v>
      </c>
      <c r="C21" s="153" t="s">
        <v>24</v>
      </c>
      <c r="D21" s="154" t="s">
        <v>25</v>
      </c>
      <c r="E21" s="154" t="s">
        <v>121</v>
      </c>
      <c r="F21" s="155" t="str">
        <f>E20</f>
        <v>doco</v>
      </c>
      <c r="G21" s="162" t="s">
        <v>71</v>
      </c>
      <c r="H21" s="165">
        <v>44199</v>
      </c>
      <c r="I21" s="168">
        <v>15</v>
      </c>
      <c r="J21" s="156">
        <f t="shared" si="1"/>
        <v>44218</v>
      </c>
      <c r="K21" s="165">
        <v>44199</v>
      </c>
      <c r="L21" s="168">
        <v>15</v>
      </c>
      <c r="M21" s="156">
        <f t="shared" ca="1" si="9"/>
        <v>44167</v>
      </c>
      <c r="N21" s="157"/>
      <c r="O21" s="170">
        <v>0</v>
      </c>
      <c r="P21" s="83"/>
      <c r="Q21" s="17"/>
      <c r="R21" s="17"/>
      <c r="S21" s="17"/>
      <c r="T21" s="17"/>
      <c r="U21" s="17"/>
      <c r="AA21" s="49" t="str">
        <f t="shared" si="0"/>
        <v>docu</v>
      </c>
      <c r="AB21" s="50">
        <f t="shared" si="2"/>
        <v>44199</v>
      </c>
      <c r="AC21" s="49">
        <f t="shared" ca="1" si="10"/>
        <v>-32</v>
      </c>
      <c r="AD21" s="49">
        <f t="shared" ca="1" si="3"/>
        <v>0</v>
      </c>
      <c r="AE21" s="50">
        <f t="shared" si="4"/>
        <v>44199</v>
      </c>
      <c r="AF21" s="49">
        <f t="shared" si="5"/>
        <v>19</v>
      </c>
      <c r="AG21" s="43">
        <v>0.1</v>
      </c>
      <c r="AH21" s="51">
        <f t="shared" ca="1" si="12"/>
        <v>44167</v>
      </c>
      <c r="AI21" s="52">
        <f>AG21+0.45</f>
        <v>0.55000000000000004</v>
      </c>
      <c r="AJ21" s="51">
        <f t="shared" ca="1" si="11"/>
        <v>44167</v>
      </c>
      <c r="AK21" s="53">
        <f t="shared" si="7"/>
        <v>0</v>
      </c>
      <c r="AL21" s="53">
        <f t="shared" ca="1" si="8"/>
        <v>32</v>
      </c>
      <c r="AM21" s="43"/>
      <c r="AN21" s="54"/>
    </row>
    <row r="22" spans="1:53" ht="25.2" customHeight="1">
      <c r="A22" s="183"/>
      <c r="B22" s="24"/>
      <c r="C22" s="144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6"/>
      <c r="P22" s="83"/>
      <c r="Q22" s="17"/>
      <c r="R22" s="17"/>
      <c r="S22" s="17"/>
      <c r="T22" s="17"/>
      <c r="U22" s="17"/>
      <c r="AF22"/>
      <c r="AH22" s="1"/>
      <c r="AM22" s="1">
        <v>43824</v>
      </c>
    </row>
    <row r="23" spans="1:53" ht="25.05" customHeight="1">
      <c r="A23" s="183"/>
      <c r="B23" s="21"/>
      <c r="C23" s="59"/>
      <c r="D23" s="59"/>
      <c r="E23" s="17"/>
      <c r="F23" s="17"/>
      <c r="G23" s="59"/>
      <c r="H23" s="60"/>
      <c r="I23" s="61"/>
      <c r="J23" s="61"/>
      <c r="K23" s="61"/>
      <c r="L23" s="61"/>
      <c r="M23" s="61"/>
      <c r="N23" s="61"/>
      <c r="O23" s="61"/>
      <c r="P23" s="83"/>
      <c r="Q23" s="17"/>
      <c r="R23" s="17"/>
      <c r="S23" s="17"/>
      <c r="T23" s="17"/>
      <c r="U23" s="17"/>
      <c r="AF23"/>
      <c r="AM23" s="1">
        <v>43825</v>
      </c>
    </row>
    <row r="24" spans="1:53" ht="25.05" customHeight="1">
      <c r="A24" s="183"/>
      <c r="B24" s="21"/>
      <c r="C24" s="59"/>
      <c r="D24" s="59"/>
      <c r="E24" s="17"/>
      <c r="F24" s="17"/>
      <c r="G24" s="59"/>
      <c r="H24" s="61"/>
      <c r="I24" s="61"/>
      <c r="J24" s="61"/>
      <c r="K24" s="61"/>
      <c r="L24" s="61"/>
      <c r="M24" s="61"/>
      <c r="N24" s="61"/>
      <c r="O24" s="61"/>
      <c r="P24" s="83"/>
      <c r="Q24" s="17"/>
      <c r="R24" s="17"/>
      <c r="S24" s="17"/>
      <c r="T24" s="17"/>
      <c r="U24" s="17"/>
      <c r="BA24" s="1"/>
    </row>
    <row r="25" spans="1:53" ht="25.05" customHeight="1">
      <c r="A25" s="183"/>
      <c r="B25" s="21"/>
      <c r="C25" s="59"/>
      <c r="D25" s="59"/>
      <c r="E25" s="17"/>
      <c r="F25" s="17"/>
      <c r="G25" s="59"/>
      <c r="H25" s="61"/>
      <c r="I25" s="61"/>
      <c r="J25" s="61"/>
      <c r="K25" s="61"/>
      <c r="L25" s="61"/>
      <c r="M25" s="61"/>
      <c r="N25" s="61"/>
      <c r="O25" s="61"/>
      <c r="P25" s="83"/>
      <c r="Q25" s="17"/>
      <c r="R25" s="17"/>
      <c r="S25" s="17"/>
      <c r="T25" s="17"/>
      <c r="U25" s="17"/>
      <c r="BA25" s="1"/>
    </row>
    <row r="26" spans="1:53" ht="25.05" customHeight="1">
      <c r="A26" s="183"/>
      <c r="B26" s="21"/>
      <c r="C26" s="59"/>
      <c r="D26" s="59"/>
      <c r="E26" s="17"/>
      <c r="F26" s="17"/>
      <c r="G26" s="59"/>
      <c r="H26" s="61"/>
      <c r="I26" s="61"/>
      <c r="J26" s="61"/>
      <c r="K26" s="61"/>
      <c r="L26" s="61"/>
      <c r="M26" s="61"/>
      <c r="N26" s="61"/>
      <c r="O26" s="61"/>
      <c r="P26" s="83"/>
      <c r="Q26" s="17"/>
      <c r="R26" s="17"/>
      <c r="S26" s="17"/>
      <c r="T26" s="17"/>
      <c r="U26" s="17"/>
      <c r="BA26" s="1"/>
    </row>
    <row r="27" spans="1:53" ht="25.05" customHeight="1">
      <c r="A27" s="183"/>
      <c r="B27" s="21"/>
      <c r="C27" s="59"/>
      <c r="D27" s="59"/>
      <c r="E27" s="17"/>
      <c r="F27" s="17"/>
      <c r="G27" s="59"/>
      <c r="H27" s="61"/>
      <c r="I27" s="61"/>
      <c r="J27" s="61"/>
      <c r="K27" s="61"/>
      <c r="L27" s="61"/>
      <c r="M27" s="61"/>
      <c r="N27" s="61"/>
      <c r="O27" s="61"/>
      <c r="P27" s="83"/>
      <c r="Q27" s="17"/>
      <c r="R27" s="17"/>
      <c r="S27" s="17"/>
      <c r="T27" s="17"/>
      <c r="U27" s="17"/>
      <c r="BA27" s="1"/>
    </row>
    <row r="28" spans="1:53" ht="25.05" customHeight="1">
      <c r="A28" s="183"/>
      <c r="B28" s="21"/>
      <c r="C28" s="59"/>
      <c r="D28" s="59"/>
      <c r="E28" s="17"/>
      <c r="F28" s="17"/>
      <c r="G28" s="59"/>
      <c r="H28" s="61"/>
      <c r="I28" s="61"/>
      <c r="J28" s="61"/>
      <c r="K28" s="61"/>
      <c r="L28" s="61"/>
      <c r="M28" s="61"/>
      <c r="N28" s="61"/>
      <c r="O28" s="61"/>
      <c r="P28" s="83"/>
      <c r="Q28" s="17"/>
      <c r="R28" s="17"/>
      <c r="S28" s="17"/>
      <c r="T28" s="17"/>
      <c r="U28" s="17"/>
    </row>
    <row r="29" spans="1:53" ht="25.05" customHeight="1">
      <c r="A29" s="183"/>
      <c r="B29" s="21"/>
      <c r="C29" s="59"/>
      <c r="D29" s="59"/>
      <c r="E29" s="17"/>
      <c r="F29" s="17"/>
      <c r="G29" s="59"/>
      <c r="H29" s="61"/>
      <c r="I29" s="61"/>
      <c r="J29" s="61"/>
      <c r="K29" s="61"/>
      <c r="L29" s="61"/>
      <c r="M29" s="61"/>
      <c r="N29" s="61"/>
      <c r="O29" s="61"/>
      <c r="P29" s="83"/>
      <c r="Q29" s="17"/>
      <c r="R29" s="17"/>
      <c r="S29" s="17"/>
      <c r="T29" s="17"/>
      <c r="U29" s="17"/>
    </row>
    <row r="30" spans="1:53" ht="25.05" customHeight="1">
      <c r="A30" s="183"/>
      <c r="B30" s="21"/>
      <c r="C30" s="59"/>
      <c r="D30" s="59"/>
      <c r="E30" s="17"/>
      <c r="F30" s="17"/>
      <c r="G30" s="59"/>
      <c r="H30" s="61"/>
      <c r="I30" s="61"/>
      <c r="J30" s="61"/>
      <c r="K30" s="61"/>
      <c r="L30" s="61"/>
      <c r="M30" s="61"/>
      <c r="N30" s="61"/>
      <c r="O30" s="61"/>
      <c r="P30" s="83"/>
      <c r="Q30" s="17"/>
      <c r="R30" s="17"/>
      <c r="S30" s="17"/>
      <c r="T30" s="17"/>
      <c r="U30" s="17"/>
    </row>
    <row r="31" spans="1:53" ht="25.05" customHeight="1">
      <c r="A31" s="183"/>
      <c r="B31" s="21"/>
      <c r="C31" s="59"/>
      <c r="D31" s="59"/>
      <c r="E31" s="17"/>
      <c r="F31" s="17"/>
      <c r="G31" s="59"/>
      <c r="H31" s="61"/>
      <c r="I31" s="61"/>
      <c r="J31" s="61"/>
      <c r="K31" s="61"/>
      <c r="L31" s="61"/>
      <c r="M31" s="61"/>
      <c r="N31" s="61"/>
      <c r="O31" s="61"/>
      <c r="P31" s="83"/>
      <c r="Q31" s="17"/>
      <c r="R31" s="17"/>
      <c r="S31" s="17"/>
      <c r="T31" s="17"/>
      <c r="U31" s="17"/>
    </row>
    <row r="32" spans="1:53" ht="25.05" customHeight="1">
      <c r="A32" s="183"/>
      <c r="B32" s="21"/>
      <c r="C32" s="59"/>
      <c r="D32" s="59"/>
      <c r="E32" s="17"/>
      <c r="F32" s="17"/>
      <c r="G32" s="59"/>
      <c r="H32" s="61"/>
      <c r="I32" s="61"/>
      <c r="J32" s="61"/>
      <c r="K32" s="61"/>
      <c r="L32" s="61"/>
      <c r="M32" s="61"/>
      <c r="N32" s="61"/>
      <c r="O32" s="61"/>
      <c r="P32" s="83"/>
      <c r="Q32" s="17"/>
      <c r="R32" s="17"/>
      <c r="S32" s="17"/>
      <c r="T32" s="17"/>
      <c r="U32" s="17"/>
    </row>
    <row r="33" spans="1:21" ht="25.05" customHeight="1">
      <c r="A33" s="183"/>
      <c r="B33" s="21"/>
      <c r="C33" s="59"/>
      <c r="D33" s="59"/>
      <c r="E33" s="17"/>
      <c r="F33" s="17"/>
      <c r="G33" s="59"/>
      <c r="H33" s="61"/>
      <c r="I33" s="61"/>
      <c r="J33" s="61"/>
      <c r="K33" s="61"/>
      <c r="L33" s="61"/>
      <c r="M33" s="61"/>
      <c r="N33" s="61"/>
      <c r="O33" s="61"/>
      <c r="P33" s="83"/>
      <c r="Q33" s="17"/>
      <c r="R33" s="17"/>
      <c r="S33" s="17"/>
      <c r="T33" s="17"/>
      <c r="U33" s="17"/>
    </row>
    <row r="34" spans="1:21" ht="25.05" customHeight="1">
      <c r="A34" s="183"/>
      <c r="B34" s="21"/>
      <c r="C34" s="59"/>
      <c r="D34" s="59"/>
      <c r="E34" s="17"/>
      <c r="F34" s="17"/>
      <c r="G34" s="59"/>
      <c r="H34" s="61"/>
      <c r="I34" s="61"/>
      <c r="J34" s="61"/>
      <c r="K34" s="61"/>
      <c r="L34" s="61"/>
      <c r="M34" s="61"/>
      <c r="N34" s="61"/>
      <c r="O34" s="61"/>
      <c r="P34" s="83"/>
      <c r="Q34" s="17"/>
      <c r="R34" s="17"/>
      <c r="S34" s="17"/>
      <c r="T34" s="17"/>
      <c r="U34" s="17"/>
    </row>
    <row r="35" spans="1:21" ht="25.05" customHeight="1">
      <c r="A35" s="183"/>
      <c r="B35" s="21"/>
      <c r="C35" s="59"/>
      <c r="D35" s="59"/>
      <c r="E35" s="17"/>
      <c r="F35" s="17"/>
      <c r="G35" s="59"/>
      <c r="H35" s="61"/>
      <c r="I35" s="61"/>
      <c r="J35" s="61"/>
      <c r="K35" s="61"/>
      <c r="L35" s="61"/>
      <c r="M35" s="61"/>
      <c r="N35" s="61"/>
      <c r="O35" s="61"/>
      <c r="P35" s="83"/>
      <c r="Q35" s="17"/>
      <c r="R35" s="17"/>
      <c r="S35" s="17"/>
      <c r="T35" s="17"/>
      <c r="U35" s="17"/>
    </row>
    <row r="36" spans="1:21" ht="25.05" customHeight="1">
      <c r="A36" s="183"/>
      <c r="B36" s="21"/>
      <c r="C36" s="59"/>
      <c r="D36" s="59"/>
      <c r="E36" s="17"/>
      <c r="F36" s="17"/>
      <c r="G36" s="59"/>
      <c r="H36" s="61"/>
      <c r="I36" s="61"/>
      <c r="J36" s="61"/>
      <c r="K36" s="61"/>
      <c r="L36" s="61"/>
      <c r="M36" s="61"/>
      <c r="N36" s="61"/>
      <c r="O36" s="61"/>
      <c r="P36" s="83"/>
      <c r="Q36" s="17"/>
      <c r="R36" s="17"/>
      <c r="S36" s="17"/>
      <c r="T36" s="17"/>
      <c r="U36" s="17"/>
    </row>
    <row r="37" spans="1:21" ht="25.05" customHeight="1">
      <c r="A37" s="183"/>
      <c r="B37" s="21"/>
      <c r="C37" s="59"/>
      <c r="D37" s="59"/>
      <c r="E37" s="17"/>
      <c r="F37" s="17"/>
      <c r="G37" s="59"/>
      <c r="H37" s="61"/>
      <c r="I37" s="61"/>
      <c r="J37" s="61"/>
      <c r="K37" s="61"/>
      <c r="L37" s="61"/>
      <c r="M37" s="61"/>
      <c r="N37" s="61"/>
      <c r="O37" s="61"/>
      <c r="P37" s="83"/>
      <c r="Q37" s="17"/>
      <c r="R37" s="17"/>
      <c r="S37" s="17"/>
      <c r="T37" s="17"/>
      <c r="U37" s="17"/>
    </row>
    <row r="38" spans="1:21" ht="25.05" customHeight="1">
      <c r="A38" s="183"/>
      <c r="B38" s="21"/>
      <c r="C38" s="59"/>
      <c r="D38" s="59"/>
      <c r="E38" s="17"/>
      <c r="F38" s="17"/>
      <c r="G38" s="59"/>
      <c r="H38" s="61"/>
      <c r="I38" s="61"/>
      <c r="J38" s="61"/>
      <c r="K38" s="61"/>
      <c r="L38" s="61"/>
      <c r="M38" s="61"/>
      <c r="N38" s="61"/>
      <c r="O38" s="61"/>
      <c r="P38" s="83"/>
      <c r="Q38" s="17"/>
      <c r="R38" s="17"/>
      <c r="S38" s="17"/>
      <c r="T38" s="17"/>
      <c r="U38" s="17"/>
    </row>
    <row r="39" spans="1:21" ht="25.05" customHeight="1">
      <c r="A39" s="183"/>
      <c r="B39" s="21"/>
      <c r="C39" s="59"/>
      <c r="D39" s="59"/>
      <c r="E39" s="17"/>
      <c r="F39" s="17"/>
      <c r="G39" s="59"/>
      <c r="H39" s="61"/>
      <c r="I39" s="61"/>
      <c r="J39" s="61"/>
      <c r="K39" s="61"/>
      <c r="L39" s="61"/>
      <c r="M39" s="61"/>
      <c r="N39" s="61"/>
      <c r="O39" s="61"/>
      <c r="P39" s="83"/>
      <c r="Q39" s="17"/>
      <c r="R39" s="17"/>
      <c r="S39" s="17"/>
      <c r="T39" s="17"/>
      <c r="U39" s="17"/>
    </row>
    <row r="40" spans="1:21" ht="25.05" customHeight="1">
      <c r="A40" s="183"/>
      <c r="B40" s="21"/>
      <c r="C40" s="59"/>
      <c r="D40" s="59"/>
      <c r="E40" s="17"/>
      <c r="F40" s="17"/>
      <c r="G40" s="59"/>
      <c r="H40" s="61"/>
      <c r="I40" s="61"/>
      <c r="J40" s="61"/>
      <c r="K40" s="61"/>
      <c r="L40" s="61"/>
      <c r="M40" s="61"/>
      <c r="N40" s="61"/>
      <c r="O40" s="61"/>
      <c r="P40" s="83"/>
      <c r="Q40" s="17"/>
      <c r="R40" s="17"/>
      <c r="S40" s="17"/>
      <c r="T40" s="17"/>
      <c r="U40" s="17"/>
    </row>
    <row r="41" spans="1:21" ht="25.05" customHeight="1">
      <c r="A41" s="183"/>
      <c r="B41" s="21"/>
      <c r="C41" s="59"/>
      <c r="D41" s="59"/>
      <c r="E41" s="17"/>
      <c r="F41" s="17"/>
      <c r="G41" s="59"/>
      <c r="H41" s="61"/>
      <c r="I41" s="61"/>
      <c r="J41" s="61"/>
      <c r="K41" s="61"/>
      <c r="L41" s="61"/>
      <c r="M41" s="61"/>
      <c r="N41" s="61"/>
      <c r="O41" s="61"/>
      <c r="P41" s="83"/>
      <c r="Q41" s="17"/>
      <c r="R41" s="17"/>
      <c r="S41" s="17"/>
      <c r="T41" s="17"/>
      <c r="U41" s="17"/>
    </row>
    <row r="42" spans="1:21" ht="25.05" customHeight="1">
      <c r="A42" s="183"/>
      <c r="B42" s="21"/>
      <c r="C42" s="59"/>
      <c r="D42" s="59"/>
      <c r="E42" s="17"/>
      <c r="F42" s="17"/>
      <c r="G42" s="59"/>
      <c r="H42" s="61"/>
      <c r="I42" s="61"/>
      <c r="J42" s="61"/>
      <c r="K42" s="61"/>
      <c r="L42" s="61"/>
      <c r="M42" s="61"/>
      <c r="N42" s="61"/>
      <c r="O42" s="61"/>
      <c r="P42" s="83"/>
      <c r="Q42" s="17"/>
      <c r="R42" s="17"/>
      <c r="S42" s="17"/>
      <c r="T42" s="17"/>
      <c r="U42" s="17"/>
    </row>
    <row r="43" spans="1:21" ht="25.05" customHeight="1">
      <c r="A43" s="183"/>
      <c r="B43" s="21"/>
      <c r="C43" s="59"/>
      <c r="D43" s="59"/>
      <c r="E43" s="17"/>
      <c r="F43" s="17"/>
      <c r="G43" s="59"/>
      <c r="H43" s="61"/>
      <c r="I43" s="61"/>
      <c r="J43" s="61"/>
      <c r="K43" s="61"/>
      <c r="L43" s="61"/>
      <c r="M43" s="61"/>
      <c r="N43" s="61"/>
      <c r="O43" s="61"/>
      <c r="P43" s="83"/>
      <c r="Q43" s="17"/>
      <c r="R43" s="17"/>
      <c r="S43" s="17"/>
      <c r="T43" s="17"/>
      <c r="U43" s="17"/>
    </row>
    <row r="44" spans="1:21" ht="25.05" customHeight="1">
      <c r="A44" s="183"/>
      <c r="B44" s="21"/>
      <c r="C44" s="59"/>
      <c r="D44" s="59"/>
      <c r="E44" s="17"/>
      <c r="F44" s="17"/>
      <c r="G44" s="59"/>
      <c r="H44" s="61"/>
      <c r="I44" s="61"/>
      <c r="J44" s="61"/>
      <c r="K44" s="61"/>
      <c r="L44" s="61"/>
      <c r="M44" s="61"/>
      <c r="N44" s="61"/>
      <c r="O44" s="61"/>
      <c r="P44" s="83"/>
      <c r="Q44" s="17"/>
      <c r="R44" s="17"/>
      <c r="S44" s="17"/>
      <c r="T44" s="17"/>
      <c r="U44" s="17"/>
    </row>
    <row r="45" spans="1:21" ht="25.05" customHeight="1">
      <c r="A45" s="183"/>
      <c r="B45" s="21"/>
      <c r="C45" s="59"/>
      <c r="D45" s="59"/>
      <c r="E45" s="17"/>
      <c r="F45" s="17"/>
      <c r="G45" s="59"/>
      <c r="H45" s="61"/>
      <c r="I45" s="61"/>
      <c r="J45" s="61"/>
      <c r="K45" s="61"/>
      <c r="L45" s="61"/>
      <c r="M45" s="61"/>
      <c r="N45" s="61"/>
      <c r="O45" s="61"/>
      <c r="P45" s="83"/>
      <c r="Q45" s="17"/>
      <c r="R45" s="17"/>
      <c r="S45" s="17"/>
      <c r="T45" s="17"/>
      <c r="U45" s="17"/>
    </row>
    <row r="46" spans="1:21" ht="25.05" customHeight="1">
      <c r="A46" s="183"/>
      <c r="B46" s="21"/>
      <c r="C46" s="59"/>
      <c r="D46" s="59"/>
      <c r="E46" s="17"/>
      <c r="F46" s="17"/>
      <c r="G46" s="59"/>
      <c r="H46" s="61"/>
      <c r="I46" s="61"/>
      <c r="J46" s="61"/>
      <c r="K46" s="61"/>
      <c r="L46" s="61"/>
      <c r="M46" s="61"/>
      <c r="N46" s="61"/>
      <c r="O46" s="61"/>
      <c r="P46" s="83"/>
      <c r="Q46" s="17"/>
      <c r="R46" s="17"/>
      <c r="S46" s="17"/>
      <c r="T46" s="17"/>
      <c r="U46" s="17"/>
    </row>
    <row r="47" spans="1:21" ht="25.05" customHeight="1">
      <c r="A47" s="183"/>
      <c r="B47" s="21"/>
      <c r="C47" s="59"/>
      <c r="D47" s="59"/>
      <c r="E47" s="17"/>
      <c r="F47" s="17"/>
      <c r="G47" s="59"/>
      <c r="H47" s="61"/>
      <c r="I47" s="61"/>
      <c r="J47" s="61"/>
      <c r="K47" s="61"/>
      <c r="L47" s="61"/>
      <c r="M47" s="61"/>
      <c r="N47" s="61"/>
      <c r="O47" s="61"/>
      <c r="P47" s="83"/>
      <c r="Q47" s="17"/>
      <c r="R47" s="17"/>
      <c r="S47" s="17"/>
      <c r="T47" s="17"/>
      <c r="U47" s="17"/>
    </row>
    <row r="48" spans="1:21" ht="25.05" customHeight="1">
      <c r="A48" s="183"/>
      <c r="B48" s="21"/>
      <c r="C48" s="59"/>
      <c r="D48" s="59"/>
      <c r="E48" s="17"/>
      <c r="F48" s="17"/>
      <c r="G48" s="59"/>
      <c r="H48" s="61"/>
      <c r="I48" s="61"/>
      <c r="J48" s="61"/>
      <c r="K48" s="61"/>
      <c r="L48" s="61"/>
      <c r="M48" s="61"/>
      <c r="N48" s="61"/>
      <c r="O48" s="61"/>
      <c r="P48" s="83"/>
      <c r="Q48" s="17"/>
      <c r="R48" s="17"/>
      <c r="S48" s="17"/>
      <c r="T48" s="17"/>
      <c r="U48" s="17"/>
    </row>
    <row r="49" spans="1:21" ht="25.05" customHeight="1">
      <c r="A49" s="183"/>
      <c r="B49" s="21"/>
      <c r="C49" s="59"/>
      <c r="D49" s="59"/>
      <c r="E49" s="17"/>
      <c r="F49" s="17"/>
      <c r="G49" s="59"/>
      <c r="H49" s="61"/>
      <c r="I49" s="61"/>
      <c r="J49" s="61"/>
      <c r="K49" s="61"/>
      <c r="L49" s="61"/>
      <c r="M49" s="61"/>
      <c r="N49" s="61"/>
      <c r="O49" s="61"/>
      <c r="P49" s="83"/>
      <c r="Q49" s="17"/>
      <c r="R49" s="17"/>
      <c r="S49" s="17"/>
      <c r="T49" s="17"/>
      <c r="U49" s="17"/>
    </row>
    <row r="50" spans="1:21" ht="25.05" customHeight="1">
      <c r="A50" s="183"/>
      <c r="B50" s="21"/>
      <c r="C50" s="59"/>
      <c r="D50" s="59"/>
      <c r="E50" s="17"/>
      <c r="F50" s="17"/>
      <c r="G50" s="59"/>
      <c r="H50" s="61"/>
      <c r="I50" s="61"/>
      <c r="J50" s="61"/>
      <c r="K50" s="61"/>
      <c r="L50" s="61"/>
      <c r="M50" s="61"/>
      <c r="N50" s="61"/>
      <c r="O50" s="61"/>
      <c r="P50" s="83"/>
      <c r="Q50" s="17"/>
      <c r="R50" s="17"/>
      <c r="S50" s="17"/>
      <c r="T50" s="17"/>
      <c r="U50" s="17"/>
    </row>
    <row r="51" spans="1:21" ht="25.05" customHeight="1">
      <c r="A51" s="183"/>
      <c r="B51" s="21"/>
      <c r="C51" s="59"/>
      <c r="D51" s="59"/>
      <c r="E51" s="17"/>
      <c r="F51" s="17"/>
      <c r="G51" s="59"/>
      <c r="H51" s="61"/>
      <c r="I51" s="61"/>
      <c r="J51" s="61"/>
      <c r="K51" s="61"/>
      <c r="L51" s="61"/>
      <c r="M51" s="61"/>
      <c r="N51" s="61"/>
      <c r="O51" s="61"/>
      <c r="P51" s="83"/>
      <c r="Q51" s="17"/>
      <c r="R51" s="17"/>
      <c r="S51" s="17"/>
      <c r="T51" s="17"/>
      <c r="U51" s="17"/>
    </row>
    <row r="52" spans="1:21" ht="25.05" customHeight="1">
      <c r="A52" s="183"/>
      <c r="B52" s="21"/>
      <c r="C52" s="59"/>
      <c r="D52" s="59"/>
      <c r="E52" s="17"/>
      <c r="F52" s="17"/>
      <c r="G52" s="59"/>
      <c r="H52" s="61"/>
      <c r="I52" s="61"/>
      <c r="J52" s="61"/>
      <c r="K52" s="61"/>
      <c r="L52" s="61"/>
      <c r="M52" s="61"/>
      <c r="N52" s="61"/>
      <c r="O52" s="61"/>
      <c r="P52" s="83"/>
      <c r="Q52" s="17"/>
      <c r="R52" s="17"/>
      <c r="S52" s="17"/>
      <c r="T52" s="17"/>
      <c r="U52" s="17"/>
    </row>
    <row r="53" spans="1:21" ht="25.05" customHeight="1">
      <c r="A53" s="183"/>
      <c r="B53" s="21"/>
      <c r="C53" s="59"/>
      <c r="D53" s="59"/>
      <c r="E53" s="17"/>
      <c r="F53" s="17"/>
      <c r="G53" s="59"/>
      <c r="H53" s="61"/>
      <c r="I53" s="61"/>
      <c r="J53" s="61"/>
      <c r="K53" s="61"/>
      <c r="L53" s="61"/>
      <c r="M53" s="61"/>
      <c r="N53" s="61"/>
      <c r="O53" s="61"/>
      <c r="P53" s="83"/>
      <c r="Q53" s="17"/>
      <c r="R53" s="17"/>
      <c r="S53" s="17"/>
      <c r="T53" s="17"/>
      <c r="U53" s="17"/>
    </row>
    <row r="54" spans="1:21" ht="25.05" customHeight="1">
      <c r="A54" s="183"/>
      <c r="B54" s="21"/>
      <c r="C54" s="59"/>
      <c r="D54" s="59"/>
      <c r="E54" s="17"/>
      <c r="F54" s="17"/>
      <c r="G54" s="59"/>
      <c r="H54" s="61"/>
      <c r="I54" s="61"/>
      <c r="J54" s="61"/>
      <c r="K54" s="61"/>
      <c r="L54" s="61"/>
      <c r="M54" s="61"/>
      <c r="N54" s="61"/>
      <c r="O54" s="61"/>
      <c r="P54" s="83"/>
      <c r="Q54" s="17"/>
      <c r="R54" s="17"/>
      <c r="S54" s="17"/>
      <c r="T54" s="17"/>
      <c r="U54" s="17"/>
    </row>
    <row r="55" spans="1:21" ht="25.05" customHeight="1">
      <c r="A55" s="183"/>
      <c r="B55" s="21"/>
      <c r="C55" s="59"/>
      <c r="D55" s="59"/>
      <c r="E55" s="17"/>
      <c r="F55" s="17"/>
      <c r="G55" s="59"/>
      <c r="H55" s="61"/>
      <c r="I55" s="61"/>
      <c r="J55" s="61"/>
      <c r="K55" s="61"/>
      <c r="L55" s="61"/>
      <c r="M55" s="61"/>
      <c r="N55" s="61"/>
      <c r="O55" s="61"/>
      <c r="P55" s="83"/>
      <c r="Q55" s="17"/>
      <c r="R55" s="17"/>
      <c r="S55" s="17"/>
      <c r="T55" s="17"/>
      <c r="U55" s="17"/>
    </row>
    <row r="56" spans="1:21" ht="25.05" customHeight="1">
      <c r="A56" s="183"/>
      <c r="B56" s="21"/>
      <c r="C56" s="33" t="s">
        <v>47</v>
      </c>
      <c r="D56" s="34"/>
      <c r="E56" s="63"/>
      <c r="F56" s="63"/>
      <c r="G56" s="40"/>
      <c r="H56" s="64"/>
      <c r="I56" s="64"/>
      <c r="J56" s="64"/>
      <c r="K56" s="64"/>
      <c r="L56" s="64"/>
      <c r="M56" s="64"/>
      <c r="N56" s="64"/>
      <c r="O56" s="65"/>
      <c r="P56" s="83"/>
      <c r="Q56" s="17"/>
      <c r="R56" s="17"/>
      <c r="S56" s="17"/>
      <c r="T56" s="17"/>
      <c r="U56" s="17"/>
    </row>
    <row r="57" spans="1:21" ht="25.05" customHeight="1">
      <c r="A57" s="183"/>
      <c r="B57" s="21"/>
      <c r="C57" s="21"/>
      <c r="D57" s="59"/>
      <c r="E57" s="17"/>
      <c r="F57" s="17"/>
      <c r="G57" s="59"/>
      <c r="H57" s="61"/>
      <c r="I57" s="61"/>
      <c r="J57" s="61"/>
      <c r="K57" s="61"/>
      <c r="L57" s="61"/>
      <c r="M57" s="61"/>
      <c r="N57" s="61"/>
      <c r="O57" s="66"/>
      <c r="P57" s="83"/>
      <c r="Q57" s="17"/>
      <c r="R57" s="17"/>
      <c r="S57" s="17"/>
      <c r="T57" s="17"/>
      <c r="U57" s="17"/>
    </row>
    <row r="58" spans="1:21" ht="25.05" customHeight="1">
      <c r="A58" s="183"/>
      <c r="B58" s="21"/>
      <c r="C58" s="21"/>
      <c r="D58" s="59"/>
      <c r="E58" s="17"/>
      <c r="F58" s="17"/>
      <c r="G58" s="59"/>
      <c r="H58" s="61"/>
      <c r="I58" s="61"/>
      <c r="J58" s="61"/>
      <c r="K58" s="61"/>
      <c r="L58" s="61"/>
      <c r="M58" s="61"/>
      <c r="N58" s="61"/>
      <c r="O58" s="66"/>
      <c r="P58" s="83"/>
      <c r="Q58" s="17"/>
      <c r="R58" s="17"/>
      <c r="S58" s="17"/>
      <c r="T58" s="17"/>
      <c r="U58" s="17"/>
    </row>
    <row r="59" spans="1:21" ht="25.05" customHeight="1">
      <c r="A59" s="183"/>
      <c r="B59" s="21"/>
      <c r="C59" s="21"/>
      <c r="D59" s="59"/>
      <c r="E59" s="17"/>
      <c r="F59" s="17"/>
      <c r="G59" s="59"/>
      <c r="H59" s="61"/>
      <c r="I59" s="61"/>
      <c r="J59" s="61"/>
      <c r="K59" s="61"/>
      <c r="L59" s="61"/>
      <c r="M59" s="61"/>
      <c r="N59" s="61"/>
      <c r="O59" s="66"/>
      <c r="P59" s="83"/>
      <c r="Q59" s="17"/>
      <c r="R59" s="17"/>
      <c r="S59" s="17"/>
      <c r="T59" s="17"/>
      <c r="U59" s="17"/>
    </row>
    <row r="60" spans="1:21" ht="25.05" customHeight="1">
      <c r="A60" s="183"/>
      <c r="B60" s="21"/>
      <c r="C60" s="21"/>
      <c r="D60" s="59"/>
      <c r="E60" s="17"/>
      <c r="F60" s="17"/>
      <c r="G60" s="59"/>
      <c r="H60" s="61"/>
      <c r="I60" s="61"/>
      <c r="J60" s="61"/>
      <c r="K60" s="61"/>
      <c r="L60" s="61"/>
      <c r="M60" s="61"/>
      <c r="N60" s="61"/>
      <c r="O60" s="66"/>
      <c r="P60" s="83"/>
      <c r="Q60" s="17"/>
      <c r="R60" s="17"/>
      <c r="S60" s="17"/>
      <c r="T60" s="17"/>
      <c r="U60" s="17"/>
    </row>
    <row r="61" spans="1:21" ht="25.05" customHeight="1">
      <c r="A61" s="183"/>
      <c r="B61" s="21"/>
      <c r="C61" s="21"/>
      <c r="D61" s="59"/>
      <c r="E61" s="17"/>
      <c r="F61" s="17"/>
      <c r="G61" s="59"/>
      <c r="H61" s="61"/>
      <c r="I61" s="61"/>
      <c r="J61" s="61"/>
      <c r="K61" s="61"/>
      <c r="L61" s="61"/>
      <c r="M61" s="61"/>
      <c r="N61" s="61"/>
      <c r="O61" s="66"/>
      <c r="P61" s="83"/>
      <c r="Q61" s="17"/>
      <c r="R61" s="17"/>
      <c r="S61" s="17"/>
      <c r="T61" s="17"/>
      <c r="U61" s="17"/>
    </row>
    <row r="62" spans="1:21" ht="25.05" customHeight="1">
      <c r="A62" s="183"/>
      <c r="B62" s="21"/>
      <c r="C62" s="21"/>
      <c r="D62" s="59"/>
      <c r="E62" s="17"/>
      <c r="F62" s="17"/>
      <c r="G62" s="59"/>
      <c r="H62" s="61"/>
      <c r="I62" s="61"/>
      <c r="J62" s="61"/>
      <c r="K62" s="61"/>
      <c r="L62" s="61"/>
      <c r="M62" s="61"/>
      <c r="N62" s="61"/>
      <c r="O62" s="66"/>
      <c r="P62" s="83"/>
      <c r="Q62" s="17"/>
      <c r="R62" s="17"/>
      <c r="S62" s="17"/>
      <c r="T62" s="17"/>
      <c r="U62" s="17"/>
    </row>
    <row r="63" spans="1:21" ht="25.05" customHeight="1">
      <c r="A63" s="183"/>
      <c r="B63" s="21"/>
      <c r="C63" s="21"/>
      <c r="D63" s="59"/>
      <c r="E63" s="17"/>
      <c r="F63" s="17"/>
      <c r="G63" s="59"/>
      <c r="H63" s="61"/>
      <c r="I63" s="61"/>
      <c r="J63" s="61"/>
      <c r="K63" s="61"/>
      <c r="L63" s="61"/>
      <c r="M63" s="61"/>
      <c r="N63" s="61"/>
      <c r="O63" s="66"/>
      <c r="P63" s="83"/>
      <c r="Q63" s="17"/>
      <c r="R63" s="17"/>
      <c r="S63" s="17"/>
      <c r="T63" s="17"/>
      <c r="U63" s="17"/>
    </row>
    <row r="64" spans="1:21" ht="25.05" customHeight="1">
      <c r="A64" s="183"/>
      <c r="B64" s="21"/>
      <c r="C64" s="21"/>
      <c r="D64" s="59"/>
      <c r="E64" s="17"/>
      <c r="F64" s="17"/>
      <c r="G64" s="59"/>
      <c r="H64" s="61"/>
      <c r="I64" s="61"/>
      <c r="J64" s="61"/>
      <c r="K64" s="61"/>
      <c r="L64" s="61"/>
      <c r="M64" s="61"/>
      <c r="N64" s="61"/>
      <c r="O64" s="66"/>
      <c r="P64" s="83"/>
      <c r="Q64" s="17"/>
      <c r="R64" s="17"/>
      <c r="S64" s="17"/>
      <c r="T64" s="17"/>
      <c r="U64" s="17"/>
    </row>
    <row r="65" spans="1:21" ht="25.05" customHeight="1">
      <c r="A65" s="183"/>
      <c r="B65" s="21"/>
      <c r="C65" s="21"/>
      <c r="D65" s="59"/>
      <c r="E65" s="17"/>
      <c r="F65" s="17"/>
      <c r="G65" s="59"/>
      <c r="H65" s="61"/>
      <c r="I65" s="61"/>
      <c r="J65" s="61"/>
      <c r="K65" s="61"/>
      <c r="L65" s="61"/>
      <c r="M65" s="61"/>
      <c r="N65" s="61"/>
      <c r="O65" s="66"/>
      <c r="P65" s="83"/>
      <c r="Q65" s="17"/>
      <c r="R65" s="17"/>
      <c r="S65" s="17"/>
      <c r="T65" s="17"/>
      <c r="U65" s="17"/>
    </row>
    <row r="66" spans="1:21" ht="25.05" customHeight="1">
      <c r="A66" s="183"/>
      <c r="B66" s="21"/>
      <c r="C66" s="35"/>
      <c r="D66" s="36"/>
      <c r="E66" s="4"/>
      <c r="F66" s="4"/>
      <c r="G66" s="36"/>
      <c r="H66" s="67"/>
      <c r="I66" s="67"/>
      <c r="J66" s="67"/>
      <c r="K66" s="67"/>
      <c r="L66" s="67"/>
      <c r="M66" s="67"/>
      <c r="N66" s="67"/>
      <c r="O66" s="68"/>
      <c r="P66" s="83"/>
      <c r="Q66" s="17"/>
      <c r="R66" s="17"/>
      <c r="S66" s="17"/>
      <c r="T66" s="17"/>
      <c r="U66" s="17"/>
    </row>
    <row r="67" spans="1:21" ht="25.05" customHeight="1">
      <c r="A67" s="183"/>
      <c r="B67" s="21"/>
      <c r="C67" s="59"/>
      <c r="D67" s="59"/>
      <c r="E67" s="17"/>
      <c r="F67" s="17"/>
      <c r="G67" s="59"/>
      <c r="H67" s="61"/>
      <c r="I67" s="61"/>
      <c r="J67" s="61"/>
      <c r="K67" s="61"/>
      <c r="L67" s="61"/>
      <c r="M67" s="61"/>
      <c r="N67" s="61"/>
      <c r="O67" s="61"/>
      <c r="P67" s="83"/>
      <c r="Q67" s="17"/>
      <c r="R67" s="17"/>
      <c r="S67" s="17"/>
      <c r="T67" s="17"/>
      <c r="U67" s="17"/>
    </row>
    <row r="68" spans="1:21" ht="25.05" customHeight="1">
      <c r="A68" s="183"/>
      <c r="B68" s="21"/>
      <c r="C68" s="59"/>
      <c r="D68" s="59"/>
      <c r="E68" s="17"/>
      <c r="F68" s="17"/>
      <c r="G68" s="59"/>
      <c r="H68" s="61"/>
      <c r="I68" s="61"/>
      <c r="J68" s="61"/>
      <c r="K68" s="61"/>
      <c r="L68" s="61"/>
      <c r="M68" s="61"/>
      <c r="N68" s="61"/>
      <c r="O68" s="61"/>
      <c r="P68" s="83"/>
      <c r="Q68" s="17"/>
      <c r="R68" s="17"/>
      <c r="S68" s="17"/>
      <c r="T68" s="17"/>
      <c r="U68" s="17"/>
    </row>
    <row r="69" spans="1:21" ht="25.05" customHeight="1">
      <c r="A69" s="183"/>
      <c r="B69" s="21"/>
      <c r="C69" s="85" t="s">
        <v>48</v>
      </c>
      <c r="D69" s="59"/>
      <c r="E69" s="59"/>
      <c r="F69" s="59"/>
      <c r="G69" s="59"/>
      <c r="H69" s="86"/>
      <c r="I69" s="86"/>
      <c r="J69" s="86"/>
      <c r="K69" s="86"/>
      <c r="L69" s="86"/>
      <c r="M69" s="86"/>
      <c r="N69" s="86"/>
      <c r="O69" s="59"/>
      <c r="P69" s="83"/>
      <c r="Q69" s="17"/>
      <c r="R69" s="17"/>
      <c r="S69" s="17"/>
      <c r="T69" s="17"/>
      <c r="U69" s="17"/>
    </row>
    <row r="70" spans="1:21" ht="25.05" customHeight="1">
      <c r="A70" s="183"/>
      <c r="B70" s="21"/>
      <c r="C70" s="87"/>
      <c r="D70" s="59"/>
      <c r="E70" s="59"/>
      <c r="F70" s="59"/>
      <c r="G70" s="59"/>
      <c r="H70" s="86"/>
      <c r="I70" s="86"/>
      <c r="J70" s="86"/>
      <c r="K70" s="86"/>
      <c r="L70" s="86"/>
      <c r="M70" s="86"/>
      <c r="N70" s="86"/>
      <c r="O70" s="59"/>
      <c r="P70" s="83"/>
      <c r="Q70" s="17"/>
      <c r="R70" s="17"/>
      <c r="S70" s="17"/>
      <c r="T70" s="17"/>
      <c r="U70" s="17"/>
    </row>
    <row r="71" spans="1:21" ht="25.05" customHeight="1">
      <c r="A71" s="183"/>
      <c r="B71" s="21"/>
      <c r="C71" s="59"/>
      <c r="D71" s="59"/>
      <c r="E71" s="59"/>
      <c r="F71" s="59"/>
      <c r="G71" s="59"/>
      <c r="H71" s="86"/>
      <c r="I71" s="86"/>
      <c r="J71" s="86"/>
      <c r="K71" s="86"/>
      <c r="L71" s="86"/>
      <c r="M71" s="86"/>
      <c r="N71" s="86"/>
      <c r="O71" s="59"/>
      <c r="P71" s="83"/>
      <c r="Q71" s="17"/>
      <c r="R71" s="17"/>
      <c r="S71" s="17"/>
      <c r="T71" s="17"/>
      <c r="U71" s="17"/>
    </row>
    <row r="72" spans="1:21" ht="37.950000000000003" customHeight="1">
      <c r="A72" s="183"/>
      <c r="B72" s="21"/>
      <c r="C72" s="37" t="s">
        <v>49</v>
      </c>
      <c r="D72" s="158" t="s">
        <v>19</v>
      </c>
      <c r="E72" s="41" t="s">
        <v>82</v>
      </c>
      <c r="F72" s="41"/>
      <c r="G72" s="41"/>
      <c r="H72" s="42" t="s">
        <v>79</v>
      </c>
      <c r="I72" s="69" t="s">
        <v>83</v>
      </c>
      <c r="J72" s="69" t="s">
        <v>84</v>
      </c>
      <c r="K72" s="69" t="s">
        <v>85</v>
      </c>
      <c r="L72" s="69" t="s">
        <v>86</v>
      </c>
      <c r="M72" s="69" t="s">
        <v>87</v>
      </c>
      <c r="N72" s="69" t="s">
        <v>88</v>
      </c>
      <c r="O72" s="159" t="s">
        <v>89</v>
      </c>
      <c r="P72" s="83"/>
      <c r="Q72" s="17"/>
      <c r="R72" s="17"/>
      <c r="S72" s="17"/>
      <c r="T72" s="17"/>
      <c r="U72" s="17"/>
    </row>
    <row r="73" spans="1:21" ht="25.2" customHeight="1">
      <c r="A73" s="183"/>
      <c r="B73" s="21"/>
      <c r="C73" s="25"/>
      <c r="D73" s="26"/>
      <c r="E73" s="136"/>
      <c r="F73" s="137"/>
      <c r="G73" s="137"/>
      <c r="H73" s="48">
        <v>1</v>
      </c>
      <c r="I73" s="70"/>
      <c r="J73" s="70"/>
      <c r="K73" s="70"/>
      <c r="L73" s="71"/>
      <c r="M73" s="71"/>
      <c r="N73" s="71"/>
      <c r="O73" s="72"/>
      <c r="P73" s="83"/>
      <c r="Q73" s="17"/>
      <c r="R73" s="17"/>
      <c r="S73" s="17"/>
      <c r="T73" s="17"/>
      <c r="U73" s="17"/>
    </row>
    <row r="74" spans="1:21" ht="25.2" customHeight="1">
      <c r="A74" s="183"/>
      <c r="B74" s="21"/>
      <c r="C74" s="27"/>
      <c r="D74" s="28"/>
      <c r="E74" s="136"/>
      <c r="F74" s="137"/>
      <c r="G74" s="137"/>
      <c r="H74" s="48">
        <v>0.2</v>
      </c>
      <c r="I74" s="73"/>
      <c r="J74" s="73"/>
      <c r="K74" s="73"/>
      <c r="L74" s="74"/>
      <c r="M74" s="74"/>
      <c r="N74" s="74"/>
      <c r="O74" s="75"/>
      <c r="P74" s="83"/>
      <c r="Q74" s="17"/>
      <c r="R74" s="17"/>
      <c r="S74" s="17"/>
      <c r="T74" s="17"/>
      <c r="U74" s="17"/>
    </row>
    <row r="75" spans="1:21" ht="25.2" customHeight="1">
      <c r="A75" s="183"/>
      <c r="B75" s="21"/>
      <c r="C75" s="27"/>
      <c r="D75" s="28"/>
      <c r="E75" s="136"/>
      <c r="F75" s="137"/>
      <c r="G75" s="137"/>
      <c r="H75" s="48">
        <v>0.3</v>
      </c>
      <c r="I75" s="73"/>
      <c r="J75" s="73"/>
      <c r="K75" s="73"/>
      <c r="L75" s="74"/>
      <c r="M75" s="74"/>
      <c r="N75" s="74"/>
      <c r="O75" s="75"/>
      <c r="P75" s="83"/>
      <c r="Q75" s="17"/>
      <c r="R75" s="17"/>
      <c r="S75" s="17"/>
      <c r="T75" s="17"/>
      <c r="U75" s="17"/>
    </row>
    <row r="76" spans="1:21" ht="25.2" customHeight="1">
      <c r="A76" s="183"/>
      <c r="B76" s="21"/>
      <c r="C76" s="27"/>
      <c r="D76" s="28"/>
      <c r="E76" s="136"/>
      <c r="F76" s="137"/>
      <c r="G76" s="137"/>
      <c r="H76" s="48">
        <v>0.2</v>
      </c>
      <c r="I76" s="73"/>
      <c r="J76" s="73"/>
      <c r="K76" s="73"/>
      <c r="L76" s="74"/>
      <c r="M76" s="74"/>
      <c r="N76" s="74"/>
      <c r="O76" s="75"/>
      <c r="P76" s="83"/>
      <c r="Q76" s="17"/>
      <c r="R76" s="17"/>
      <c r="S76" s="17"/>
      <c r="T76" s="17"/>
      <c r="U76" s="17"/>
    </row>
    <row r="77" spans="1:21" ht="25.2" customHeight="1">
      <c r="A77" s="183"/>
      <c r="B77" s="21"/>
      <c r="C77" s="27"/>
      <c r="D77" s="28"/>
      <c r="E77" s="136"/>
      <c r="F77" s="137"/>
      <c r="G77" s="137"/>
      <c r="H77" s="48">
        <v>0.55000000000000004</v>
      </c>
      <c r="I77" s="73"/>
      <c r="J77" s="73"/>
      <c r="K77" s="73"/>
      <c r="L77" s="74"/>
      <c r="M77" s="74"/>
      <c r="N77" s="74"/>
      <c r="O77" s="75"/>
      <c r="P77" s="83"/>
      <c r="Q77" s="17"/>
      <c r="R77" s="17"/>
      <c r="S77" s="17"/>
      <c r="T77" s="17"/>
      <c r="U77" s="17"/>
    </row>
    <row r="78" spans="1:21" ht="25.2" customHeight="1">
      <c r="A78" s="183"/>
      <c r="B78" s="21"/>
      <c r="C78" s="27"/>
      <c r="D78" s="28"/>
      <c r="E78" s="136"/>
      <c r="F78" s="137"/>
      <c r="G78" s="137"/>
      <c r="H78" s="48">
        <v>0</v>
      </c>
      <c r="I78" s="73"/>
      <c r="J78" s="73"/>
      <c r="K78" s="73"/>
      <c r="L78" s="74"/>
      <c r="M78" s="74"/>
      <c r="N78" s="74"/>
      <c r="O78" s="75"/>
      <c r="P78" s="83"/>
      <c r="Q78" s="17"/>
      <c r="R78" s="17"/>
      <c r="S78" s="17"/>
      <c r="T78" s="17"/>
      <c r="U78" s="17"/>
    </row>
    <row r="79" spans="1:21" ht="25.2" customHeight="1">
      <c r="A79" s="183"/>
      <c r="B79" s="21"/>
      <c r="C79" s="27"/>
      <c r="D79" s="28"/>
      <c r="E79" s="136"/>
      <c r="F79" s="137"/>
      <c r="G79" s="137"/>
      <c r="H79" s="48">
        <v>0</v>
      </c>
      <c r="I79" s="73"/>
      <c r="J79" s="73"/>
      <c r="K79" s="73"/>
      <c r="L79" s="74"/>
      <c r="M79" s="74"/>
      <c r="N79" s="74"/>
      <c r="O79" s="75"/>
      <c r="P79" s="83"/>
      <c r="Q79" s="17"/>
      <c r="R79" s="17"/>
      <c r="S79" s="17"/>
      <c r="T79" s="17"/>
      <c r="U79" s="17"/>
    </row>
    <row r="80" spans="1:21" ht="25.2" customHeight="1">
      <c r="A80" s="183"/>
      <c r="B80" s="21"/>
      <c r="C80" s="27"/>
      <c r="D80" s="28"/>
      <c r="E80" s="136"/>
      <c r="F80" s="137"/>
      <c r="G80" s="137"/>
      <c r="H80" s="48">
        <v>0</v>
      </c>
      <c r="I80" s="73"/>
      <c r="J80" s="73"/>
      <c r="K80" s="73"/>
      <c r="L80" s="74"/>
      <c r="M80" s="74"/>
      <c r="N80" s="74"/>
      <c r="O80" s="75"/>
      <c r="P80" s="83"/>
      <c r="Q80" s="17"/>
      <c r="R80" s="17"/>
      <c r="S80" s="17"/>
      <c r="T80" s="17"/>
      <c r="U80" s="17"/>
    </row>
    <row r="81" spans="1:42" ht="25.2" customHeight="1">
      <c r="A81" s="183"/>
      <c r="B81" s="21"/>
      <c r="C81" s="27"/>
      <c r="D81" s="28"/>
      <c r="E81" s="136"/>
      <c r="F81" s="137"/>
      <c r="G81" s="137"/>
      <c r="H81" s="48">
        <v>0</v>
      </c>
      <c r="I81" s="73"/>
      <c r="J81" s="73"/>
      <c r="K81" s="73"/>
      <c r="L81" s="74"/>
      <c r="M81" s="74"/>
      <c r="N81" s="74"/>
      <c r="O81" s="75"/>
      <c r="P81" s="83"/>
      <c r="Q81" s="17"/>
      <c r="R81" s="17"/>
      <c r="S81" s="17"/>
      <c r="T81" s="17"/>
      <c r="U81" s="17"/>
    </row>
    <row r="82" spans="1:42" ht="25.2" customHeight="1">
      <c r="A82" s="183"/>
      <c r="B82" s="21"/>
      <c r="C82" s="27"/>
      <c r="D82" s="28"/>
      <c r="E82" s="136"/>
      <c r="F82" s="137"/>
      <c r="G82" s="137"/>
      <c r="H82" s="48">
        <v>0</v>
      </c>
      <c r="I82" s="73"/>
      <c r="J82" s="73"/>
      <c r="K82" s="73"/>
      <c r="L82" s="74"/>
      <c r="M82" s="74"/>
      <c r="N82" s="74"/>
      <c r="O82" s="75"/>
      <c r="P82" s="83"/>
      <c r="Q82" s="17"/>
      <c r="R82" s="17"/>
      <c r="S82" s="17"/>
      <c r="T82" s="17"/>
      <c r="U82" s="17"/>
    </row>
    <row r="83" spans="1:42" ht="25.2" customHeight="1">
      <c r="A83" s="183"/>
      <c r="B83" s="21"/>
      <c r="C83" s="27"/>
      <c r="D83" s="28"/>
      <c r="E83" s="136"/>
      <c r="F83" s="137"/>
      <c r="G83" s="137"/>
      <c r="H83" s="48">
        <v>0</v>
      </c>
      <c r="I83" s="73"/>
      <c r="J83" s="73"/>
      <c r="K83" s="73"/>
      <c r="L83" s="74"/>
      <c r="M83" s="74"/>
      <c r="N83" s="74"/>
      <c r="O83" s="75"/>
      <c r="P83" s="83"/>
      <c r="Q83" s="17"/>
      <c r="R83" s="17"/>
      <c r="S83" s="17"/>
      <c r="T83" s="17"/>
      <c r="U83" s="17"/>
    </row>
    <row r="84" spans="1:42" ht="25.2" customHeight="1">
      <c r="A84" s="183"/>
      <c r="B84" s="21"/>
      <c r="C84" s="27"/>
      <c r="D84" s="28"/>
      <c r="E84" s="136"/>
      <c r="F84" s="137"/>
      <c r="G84" s="137"/>
      <c r="H84" s="48">
        <v>0</v>
      </c>
      <c r="I84" s="73"/>
      <c r="J84" s="73"/>
      <c r="K84" s="73"/>
      <c r="L84" s="74"/>
      <c r="M84" s="74"/>
      <c r="N84" s="74"/>
      <c r="O84" s="75"/>
      <c r="P84" s="83"/>
      <c r="Q84" s="17"/>
      <c r="R84" s="17"/>
      <c r="S84" s="17"/>
      <c r="T84" s="17"/>
      <c r="U84" s="17"/>
    </row>
    <row r="85" spans="1:42" ht="25.2" customHeight="1">
      <c r="A85" s="183"/>
      <c r="B85" s="21"/>
      <c r="C85" s="27"/>
      <c r="D85" s="28"/>
      <c r="E85" s="136"/>
      <c r="F85" s="137"/>
      <c r="G85" s="137"/>
      <c r="H85" s="48">
        <v>0</v>
      </c>
      <c r="I85" s="73"/>
      <c r="J85" s="73"/>
      <c r="K85" s="73"/>
      <c r="L85" s="74"/>
      <c r="M85" s="74"/>
      <c r="N85" s="74"/>
      <c r="O85" s="75"/>
      <c r="P85" s="83"/>
      <c r="Q85" s="17"/>
      <c r="R85" s="17"/>
      <c r="S85" s="17"/>
      <c r="T85" s="17"/>
      <c r="U85" s="17"/>
    </row>
    <row r="86" spans="1:42" ht="25.2" customHeight="1">
      <c r="A86" s="183"/>
      <c r="B86" s="21"/>
      <c r="C86" s="27"/>
      <c r="D86" s="28"/>
      <c r="E86" s="136"/>
      <c r="F86" s="137"/>
      <c r="G86" s="137"/>
      <c r="H86" s="48">
        <v>0.25</v>
      </c>
      <c r="I86" s="73"/>
      <c r="J86" s="73"/>
      <c r="K86" s="73"/>
      <c r="L86" s="74"/>
      <c r="M86" s="74"/>
      <c r="N86" s="74"/>
      <c r="O86" s="75"/>
      <c r="P86" s="83"/>
      <c r="Q86" s="17"/>
      <c r="R86" s="17"/>
      <c r="S86" s="17"/>
      <c r="T86" s="17"/>
      <c r="U86" s="17"/>
    </row>
    <row r="87" spans="1:42" ht="25.2" customHeight="1">
      <c r="A87" s="183"/>
      <c r="B87" s="21"/>
      <c r="C87" s="27"/>
      <c r="D87" s="28"/>
      <c r="E87" s="136"/>
      <c r="F87" s="137"/>
      <c r="G87" s="137"/>
      <c r="H87" s="48">
        <v>0</v>
      </c>
      <c r="I87" s="73"/>
      <c r="J87" s="73"/>
      <c r="K87" s="73"/>
      <c r="L87" s="74"/>
      <c r="M87" s="74"/>
      <c r="N87" s="74"/>
      <c r="O87" s="75"/>
      <c r="P87" s="83"/>
      <c r="Q87" s="17"/>
      <c r="R87" s="17"/>
      <c r="S87" s="17"/>
      <c r="T87" s="17"/>
      <c r="U87" s="17"/>
    </row>
    <row r="88" spans="1:42" ht="25.2" customHeight="1">
      <c r="A88" s="183"/>
      <c r="B88" s="21"/>
      <c r="C88" s="27"/>
      <c r="D88" s="28"/>
      <c r="E88" s="136"/>
      <c r="F88" s="137"/>
      <c r="G88" s="137"/>
      <c r="H88" s="48">
        <v>0</v>
      </c>
      <c r="I88" s="73"/>
      <c r="J88" s="73"/>
      <c r="K88" s="73"/>
      <c r="L88" s="74"/>
      <c r="M88" s="74"/>
      <c r="N88" s="74"/>
      <c r="O88" s="75"/>
      <c r="P88" s="83"/>
      <c r="Q88" s="17"/>
      <c r="R88" s="17"/>
      <c r="S88" s="17"/>
      <c r="T88" s="17"/>
      <c r="U88" s="17"/>
    </row>
    <row r="89" spans="1:42" ht="25.2" customHeight="1">
      <c r="A89" s="183"/>
      <c r="B89" s="21"/>
      <c r="C89" s="29"/>
      <c r="D89" s="30"/>
      <c r="E89" s="136"/>
      <c r="F89" s="137"/>
      <c r="G89" s="137"/>
      <c r="H89" s="62">
        <v>0</v>
      </c>
      <c r="I89" s="76"/>
      <c r="J89" s="76"/>
      <c r="K89" s="76"/>
      <c r="L89" s="77"/>
      <c r="M89" s="77"/>
      <c r="N89" s="77"/>
      <c r="O89" s="78"/>
      <c r="P89" s="83"/>
      <c r="Q89" s="17"/>
      <c r="R89" s="17"/>
      <c r="S89" s="17"/>
      <c r="T89" s="17"/>
      <c r="U89" s="17"/>
    </row>
    <row r="90" spans="1:42" ht="25.05" customHeight="1">
      <c r="A90" s="183"/>
      <c r="B90" s="21"/>
      <c r="C90" s="31"/>
      <c r="D90" s="32"/>
      <c r="E90" s="39"/>
      <c r="F90" s="39"/>
      <c r="G90" s="39"/>
      <c r="H90" s="79"/>
      <c r="I90" s="79"/>
      <c r="J90" s="79"/>
      <c r="K90" s="79"/>
      <c r="L90" s="80"/>
      <c r="M90" s="80"/>
      <c r="N90" s="80"/>
      <c r="O90" s="81"/>
      <c r="P90" s="83"/>
      <c r="Q90" s="17"/>
      <c r="R90" s="17"/>
      <c r="S90" s="17"/>
      <c r="T90" s="17"/>
      <c r="U90" s="17"/>
    </row>
    <row r="91" spans="1:42" ht="25.05" customHeight="1">
      <c r="A91" s="183"/>
      <c r="B91" s="35"/>
      <c r="C91" s="36"/>
      <c r="D91" s="36"/>
      <c r="E91" s="4"/>
      <c r="F91" s="4"/>
      <c r="G91" s="36"/>
      <c r="H91" s="67"/>
      <c r="I91" s="67"/>
      <c r="J91" s="67"/>
      <c r="K91" s="67"/>
      <c r="L91" s="67"/>
      <c r="M91" s="67"/>
      <c r="N91" s="67"/>
      <c r="O91" s="67"/>
      <c r="P91" s="88"/>
      <c r="Q91" s="17"/>
      <c r="R91" s="17"/>
      <c r="S91" s="17"/>
      <c r="T91" s="17"/>
      <c r="U91" s="17"/>
    </row>
    <row r="92" spans="1:42" ht="25.05" customHeight="1"/>
    <row r="93" spans="1:42" ht="25.2" customHeight="1"/>
    <row r="94" spans="1:42" ht="25.2" customHeight="1"/>
    <row r="95" spans="1:42" ht="25.2" customHeight="1"/>
    <row r="96" spans="1:42" ht="25.2" customHeight="1">
      <c r="A96" s="182"/>
      <c r="B96" s="19"/>
      <c r="C96" s="20" t="str">
        <f>C1</f>
        <v>LISTE DES ATTENDUS - xxxx/xxxx/xxxx</v>
      </c>
      <c r="D96" s="20"/>
      <c r="E96" s="63"/>
      <c r="F96" s="63"/>
      <c r="G96" s="63"/>
      <c r="H96" s="64"/>
      <c r="I96" s="64"/>
      <c r="J96" s="64"/>
      <c r="K96" s="64"/>
      <c r="L96" s="181" t="str">
        <f>L1</f>
        <v>XXXXXXXXX</v>
      </c>
      <c r="M96" s="181"/>
      <c r="N96" s="181"/>
      <c r="O96" s="181"/>
      <c r="P96" s="82"/>
      <c r="Q96" s="17"/>
      <c r="R96" s="17"/>
      <c r="S96" s="17"/>
      <c r="T96" s="17"/>
      <c r="U96" s="17"/>
      <c r="AA96" s="10" t="s">
        <v>14</v>
      </c>
      <c r="AB96" s="10"/>
      <c r="AC96" s="4"/>
      <c r="AD96" s="4"/>
      <c r="AE96" s="4"/>
      <c r="AF96" s="11"/>
      <c r="AG96" s="4"/>
      <c r="AH96" s="4"/>
      <c r="AI96" s="4"/>
      <c r="AJ96" s="4"/>
      <c r="AK96" s="4"/>
      <c r="AL96" s="4"/>
      <c r="AM96" s="4"/>
      <c r="AN96" s="4"/>
      <c r="AO96" s="4"/>
      <c r="AP96" s="4"/>
    </row>
    <row r="97" spans="1:41" ht="25.2" customHeight="1">
      <c r="A97" s="183"/>
      <c r="B97" s="21"/>
      <c r="C97" s="59"/>
      <c r="D97" s="59"/>
      <c r="E97" s="17"/>
      <c r="F97" s="17"/>
      <c r="G97" s="59"/>
      <c r="H97" s="61"/>
      <c r="I97" s="61"/>
      <c r="J97" s="61"/>
      <c r="K97" s="61"/>
      <c r="L97" s="61"/>
      <c r="M97" s="61"/>
      <c r="N97" s="61"/>
      <c r="O97" s="61"/>
      <c r="P97" s="83"/>
      <c r="Q97" s="17"/>
      <c r="R97" s="17"/>
      <c r="S97" s="17"/>
      <c r="T97" s="17"/>
      <c r="U97" s="17"/>
      <c r="AO97" t="s">
        <v>4</v>
      </c>
    </row>
    <row r="98" spans="1:41" ht="25.2" customHeight="1">
      <c r="A98" s="183"/>
      <c r="B98" s="21"/>
      <c r="C98" s="59"/>
      <c r="D98" s="59"/>
      <c r="E98" s="17"/>
      <c r="F98" s="38" t="s">
        <v>67</v>
      </c>
      <c r="G98" s="179">
        <v>44105</v>
      </c>
      <c r="H98" s="180"/>
      <c r="I98" s="61"/>
      <c r="J98" s="61"/>
      <c r="K98" s="61"/>
      <c r="L98" s="61"/>
      <c r="M98" s="61"/>
      <c r="N98" s="61"/>
      <c r="O98" s="61"/>
      <c r="P98" s="83"/>
      <c r="Q98" s="17"/>
      <c r="R98" s="17"/>
      <c r="S98" s="17"/>
      <c r="T98" s="17"/>
      <c r="U98" s="17"/>
      <c r="AC98" s="3" t="s">
        <v>2</v>
      </c>
      <c r="AD98" s="3"/>
      <c r="AE98" s="7"/>
      <c r="AF98" s="13"/>
      <c r="AG98" s="3" t="s">
        <v>3</v>
      </c>
      <c r="AH98" s="3"/>
      <c r="AI98" s="7"/>
      <c r="AJ98" s="6"/>
      <c r="AK98" s="17"/>
      <c r="AL98" s="17"/>
      <c r="AM98" s="17"/>
    </row>
    <row r="99" spans="1:41" ht="55.05" customHeight="1">
      <c r="A99" s="183"/>
      <c r="B99" s="21"/>
      <c r="C99" s="23" t="s">
        <v>18</v>
      </c>
      <c r="D99" s="18" t="s">
        <v>19</v>
      </c>
      <c r="E99" s="18" t="s">
        <v>15</v>
      </c>
      <c r="F99" s="18" t="s">
        <v>16</v>
      </c>
      <c r="G99" s="141" t="s">
        <v>68</v>
      </c>
      <c r="H99" s="142" t="s">
        <v>73</v>
      </c>
      <c r="I99" s="142" t="s">
        <v>74</v>
      </c>
      <c r="J99" s="142" t="s">
        <v>75</v>
      </c>
      <c r="K99" s="142" t="s">
        <v>76</v>
      </c>
      <c r="L99" s="142" t="s">
        <v>77</v>
      </c>
      <c r="M99" s="142" t="s">
        <v>78</v>
      </c>
      <c r="N99" s="142" t="s">
        <v>80</v>
      </c>
      <c r="O99" s="143" t="s">
        <v>79</v>
      </c>
      <c r="P99" s="83"/>
      <c r="Q99" s="17"/>
      <c r="R99" s="17"/>
      <c r="S99" s="17"/>
      <c r="T99" s="17"/>
      <c r="U99" s="17"/>
      <c r="AA99" s="5" t="str">
        <f t="shared" ref="AA99:AA116" si="13">E99</f>
        <v>Livrables</v>
      </c>
      <c r="AB99" s="8" t="s">
        <v>7</v>
      </c>
      <c r="AC99" s="8" t="s">
        <v>1</v>
      </c>
      <c r="AD99" s="9" t="s">
        <v>5</v>
      </c>
      <c r="AE99" s="8" t="s">
        <v>6</v>
      </c>
      <c r="AF99" s="8" t="s">
        <v>1</v>
      </c>
      <c r="AG99" s="14" t="s">
        <v>8</v>
      </c>
      <c r="AH99" s="14" t="s">
        <v>9</v>
      </c>
      <c r="AI99" s="15" t="s">
        <v>10</v>
      </c>
      <c r="AJ99" s="15" t="s">
        <v>13</v>
      </c>
      <c r="AK99" s="15" t="s">
        <v>11</v>
      </c>
      <c r="AL99" s="15" t="s">
        <v>12</v>
      </c>
      <c r="AN99" s="56" t="s">
        <v>0</v>
      </c>
    </row>
    <row r="100" spans="1:41" ht="25.2" customHeight="1" thickBot="1">
      <c r="A100" s="183"/>
      <c r="B100" s="24" t="s">
        <v>50</v>
      </c>
      <c r="C100" s="147" t="s">
        <v>36</v>
      </c>
      <c r="D100" s="148" t="s">
        <v>22</v>
      </c>
      <c r="E100" s="148" t="s">
        <v>126</v>
      </c>
      <c r="F100" s="84" t="str">
        <f>E100</f>
        <v>docy</v>
      </c>
      <c r="G100" s="160" t="s">
        <v>69</v>
      </c>
      <c r="H100" s="163">
        <v>44117</v>
      </c>
      <c r="I100" s="166">
        <v>13</v>
      </c>
      <c r="J100" s="150">
        <f t="shared" ref="J100:J116" si="14">IF(H100="","",WORKDAY(H100,I100,$BA$5:$BA$27))</f>
        <v>44134</v>
      </c>
      <c r="K100" s="163">
        <v>44117</v>
      </c>
      <c r="L100" s="166">
        <f>IF(O100&lt;100%,M100-K100,N100-K100)</f>
        <v>49</v>
      </c>
      <c r="M100" s="150">
        <f ca="1">IF(O100&lt;100%,TODAY(),IF(K100="","",WORKDAY(K100,L100,$AN$5:$AN$21)))</f>
        <v>44187</v>
      </c>
      <c r="N100" s="151">
        <v>44166</v>
      </c>
      <c r="O100" s="169">
        <v>1</v>
      </c>
      <c r="P100" s="83"/>
      <c r="Q100" s="17"/>
      <c r="R100" s="17"/>
      <c r="S100" s="17"/>
      <c r="T100" s="17"/>
      <c r="U100" s="17"/>
      <c r="AA100" s="49" t="str">
        <f t="shared" si="13"/>
        <v>docy</v>
      </c>
      <c r="AB100" s="50">
        <f t="shared" ref="AB100:AB116" si="15">K100</f>
        <v>44117</v>
      </c>
      <c r="AC100" s="49">
        <f>IF(O100&lt;100%,M100-K100,N100-K100)</f>
        <v>49</v>
      </c>
      <c r="AD100" s="49">
        <f t="shared" ref="AD100:AD116" si="16">AC100*O100</f>
        <v>49</v>
      </c>
      <c r="AE100" s="50">
        <f t="shared" ref="AE100:AE116" si="17">H100</f>
        <v>44117</v>
      </c>
      <c r="AF100" s="49">
        <f t="shared" ref="AF100:AF116" si="18">J100-H100</f>
        <v>17</v>
      </c>
      <c r="AG100" s="43">
        <v>17</v>
      </c>
      <c r="AH100" s="55">
        <f ca="1">TODAY()</f>
        <v>44167</v>
      </c>
      <c r="AI100" s="52">
        <f t="shared" ref="AI100:AI115" si="19">AG100+0.45</f>
        <v>17.45</v>
      </c>
      <c r="AJ100" s="51">
        <f t="array" aca="1" ref="AJ100" ca="1">VLOOKUP($F100,$E$100:$N$116,9,FALSE)</f>
        <v>44187</v>
      </c>
      <c r="AK100" s="53">
        <f t="array" ref="AK100">-(VLOOKUP($F100,$E$100:$AG$116,18,FALSE)-AG101)</f>
        <v>15.95</v>
      </c>
      <c r="AL100" s="53">
        <f t="shared" ref="AL100:AL116" ca="1" si="20">K100-AJ100</f>
        <v>-70</v>
      </c>
      <c r="AM100" s="43"/>
      <c r="AN100" s="57">
        <v>43831</v>
      </c>
    </row>
    <row r="101" spans="1:41" ht="25.2" customHeight="1" thickBot="1">
      <c r="A101" s="183"/>
      <c r="B101" s="24" t="s">
        <v>51</v>
      </c>
      <c r="C101" s="152" t="s">
        <v>36</v>
      </c>
      <c r="D101" s="2" t="s">
        <v>22</v>
      </c>
      <c r="E101" s="2" t="s">
        <v>130</v>
      </c>
      <c r="F101" s="16" t="str">
        <f>E100</f>
        <v>docy</v>
      </c>
      <c r="G101" s="161" t="s">
        <v>70</v>
      </c>
      <c r="H101" s="164">
        <v>44136</v>
      </c>
      <c r="I101" s="167">
        <v>12</v>
      </c>
      <c r="J101" s="44">
        <f t="shared" si="14"/>
        <v>44152</v>
      </c>
      <c r="K101" s="164">
        <v>44136</v>
      </c>
      <c r="L101" s="167">
        <v>12</v>
      </c>
      <c r="M101" s="44">
        <f t="shared" ref="M101:M116" ca="1" si="21">IF(O101&lt;100%,TODAY(),IF(K101="","",WORKDAY(K101,L101,$AN$5:$AN$21)))</f>
        <v>44167</v>
      </c>
      <c r="N101" s="58"/>
      <c r="O101" s="169">
        <v>0.2</v>
      </c>
      <c r="P101" s="83"/>
      <c r="Q101" s="17"/>
      <c r="R101" s="17"/>
      <c r="S101" s="17"/>
      <c r="T101" s="17"/>
      <c r="U101" s="17"/>
      <c r="AA101" s="49" t="str">
        <f t="shared" si="13"/>
        <v>docw</v>
      </c>
      <c r="AB101" s="50">
        <f t="shared" si="15"/>
        <v>44136</v>
      </c>
      <c r="AC101" s="49">
        <f t="shared" ref="AC101:AC116" ca="1" si="22">IF(O101&lt;100%,M101-K101,N101-K101)</f>
        <v>31</v>
      </c>
      <c r="AD101" s="49">
        <f t="shared" ca="1" si="16"/>
        <v>6.2</v>
      </c>
      <c r="AE101" s="50">
        <f t="shared" si="17"/>
        <v>44136</v>
      </c>
      <c r="AF101" s="49">
        <f t="shared" si="18"/>
        <v>16</v>
      </c>
      <c r="AG101" s="43">
        <v>15.95</v>
      </c>
      <c r="AH101" s="51">
        <f ca="1">AH100</f>
        <v>44167</v>
      </c>
      <c r="AI101" s="52">
        <f t="shared" si="19"/>
        <v>16.399999999999999</v>
      </c>
      <c r="AJ101" s="51">
        <f t="array" aca="1" ref="AJ101" ca="1">VLOOKUP($F101,$E$100:$N$116,9,FALSE)</f>
        <v>44187</v>
      </c>
      <c r="AK101" s="53">
        <f t="array" ref="AK101">-(VLOOKUP($F101,$E$100:$AG$116,18,FALSE)-AG102)</f>
        <v>14.9</v>
      </c>
      <c r="AL101" s="53">
        <f t="shared" ca="1" si="20"/>
        <v>-51</v>
      </c>
      <c r="AM101" s="43"/>
      <c r="AN101" s="1">
        <v>43943</v>
      </c>
    </row>
    <row r="102" spans="1:41" ht="25.2" customHeight="1" thickBot="1">
      <c r="A102" s="183"/>
      <c r="B102" s="24" t="s">
        <v>52</v>
      </c>
      <c r="C102" s="152" t="s">
        <v>24</v>
      </c>
      <c r="D102" s="2" t="s">
        <v>25</v>
      </c>
      <c r="E102" s="2" t="s">
        <v>126</v>
      </c>
      <c r="F102" s="16" t="str">
        <f>E102</f>
        <v>docy</v>
      </c>
      <c r="G102" s="161" t="s">
        <v>70</v>
      </c>
      <c r="H102" s="164">
        <v>44121</v>
      </c>
      <c r="I102" s="167">
        <v>15</v>
      </c>
      <c r="J102" s="44">
        <f t="shared" si="14"/>
        <v>44141</v>
      </c>
      <c r="K102" s="164">
        <v>44121</v>
      </c>
      <c r="L102" s="167">
        <v>25</v>
      </c>
      <c r="M102" s="44">
        <f t="shared" ca="1" si="21"/>
        <v>44167</v>
      </c>
      <c r="N102" s="58"/>
      <c r="O102" s="169">
        <v>0.3</v>
      </c>
      <c r="P102" s="83"/>
      <c r="Q102" s="17"/>
      <c r="R102" s="17"/>
      <c r="S102" s="17"/>
      <c r="T102" s="17"/>
      <c r="U102" s="17"/>
      <c r="AA102" s="49" t="str">
        <f t="shared" si="13"/>
        <v>docy</v>
      </c>
      <c r="AB102" s="50">
        <f t="shared" si="15"/>
        <v>44121</v>
      </c>
      <c r="AC102" s="49">
        <f t="shared" ca="1" si="22"/>
        <v>46</v>
      </c>
      <c r="AD102" s="49">
        <f t="shared" ca="1" si="16"/>
        <v>13.799999999999999</v>
      </c>
      <c r="AE102" s="50">
        <f t="shared" si="17"/>
        <v>44121</v>
      </c>
      <c r="AF102" s="49">
        <f t="shared" si="18"/>
        <v>20</v>
      </c>
      <c r="AG102" s="43">
        <v>14.9</v>
      </c>
      <c r="AH102" s="51">
        <f t="shared" ref="AH102:AH116" ca="1" si="23">AH101</f>
        <v>44167</v>
      </c>
      <c r="AI102" s="52">
        <f t="shared" si="19"/>
        <v>15.35</v>
      </c>
      <c r="AJ102" s="51">
        <f t="array" aca="1" ref="AJ102" ca="1">VLOOKUP($F102,$E$100:$N$116,9,FALSE)</f>
        <v>44187</v>
      </c>
      <c r="AK102" s="53">
        <f t="array" ref="AK102">-(VLOOKUP($F102,$E$100:$AG$116,18,FALSE)-AG103)</f>
        <v>13.85</v>
      </c>
      <c r="AL102" s="53">
        <f t="shared" ca="1" si="20"/>
        <v>-66</v>
      </c>
      <c r="AM102" s="43"/>
      <c r="AN102" s="1">
        <v>43952</v>
      </c>
    </row>
    <row r="103" spans="1:41" ht="25.2" customHeight="1" thickBot="1">
      <c r="A103" s="183"/>
      <c r="B103" s="24" t="s">
        <v>53</v>
      </c>
      <c r="C103" s="152" t="s">
        <v>27</v>
      </c>
      <c r="D103" s="2" t="s">
        <v>28</v>
      </c>
      <c r="E103" s="2" t="s">
        <v>111</v>
      </c>
      <c r="F103" s="16" t="str">
        <f>E100</f>
        <v>docy</v>
      </c>
      <c r="G103" s="161" t="s">
        <v>70</v>
      </c>
      <c r="H103" s="164">
        <v>44143</v>
      </c>
      <c r="I103" s="167">
        <v>7</v>
      </c>
      <c r="J103" s="44">
        <f t="shared" si="14"/>
        <v>44152</v>
      </c>
      <c r="K103" s="164">
        <v>44143</v>
      </c>
      <c r="L103" s="167">
        <v>7</v>
      </c>
      <c r="M103" s="44">
        <f t="shared" ca="1" si="21"/>
        <v>44167</v>
      </c>
      <c r="N103" s="58"/>
      <c r="O103" s="169">
        <v>0.2</v>
      </c>
      <c r="P103" s="83"/>
      <c r="Q103" s="17"/>
      <c r="R103" s="17"/>
      <c r="S103" s="17"/>
      <c r="T103" s="17"/>
      <c r="U103" s="17"/>
      <c r="AA103" s="49" t="str">
        <f t="shared" si="13"/>
        <v>docq</v>
      </c>
      <c r="AB103" s="50">
        <f t="shared" si="15"/>
        <v>44143</v>
      </c>
      <c r="AC103" s="49">
        <f t="shared" ca="1" si="22"/>
        <v>24</v>
      </c>
      <c r="AD103" s="49">
        <f t="shared" ca="1" si="16"/>
        <v>4.8000000000000007</v>
      </c>
      <c r="AE103" s="50">
        <f t="shared" si="17"/>
        <v>44143</v>
      </c>
      <c r="AF103" s="49">
        <f t="shared" si="18"/>
        <v>9</v>
      </c>
      <c r="AG103" s="43">
        <v>13.85</v>
      </c>
      <c r="AH103" s="51">
        <f t="shared" ca="1" si="23"/>
        <v>44167</v>
      </c>
      <c r="AI103" s="52">
        <f t="shared" si="19"/>
        <v>14.299999999999999</v>
      </c>
      <c r="AJ103" s="51">
        <f t="array" aca="1" ref="AJ103" ca="1">VLOOKUP($F103,$E$100:$N$116,9,FALSE)</f>
        <v>44187</v>
      </c>
      <c r="AK103" s="53">
        <f t="array" ref="AK103">-(VLOOKUP($F103,$E$100:$AG$116,18,FALSE)-AG104)</f>
        <v>12.8</v>
      </c>
      <c r="AL103" s="53">
        <f t="shared" ca="1" si="20"/>
        <v>-44</v>
      </c>
      <c r="AM103" s="43"/>
      <c r="AN103" s="1">
        <v>43981</v>
      </c>
    </row>
    <row r="104" spans="1:41" ht="25.2" customHeight="1" thickBot="1">
      <c r="A104" s="183"/>
      <c r="B104" s="24" t="s">
        <v>54</v>
      </c>
      <c r="C104" s="152" t="s">
        <v>30</v>
      </c>
      <c r="D104" s="2" t="s">
        <v>31</v>
      </c>
      <c r="E104" s="2" t="s">
        <v>111</v>
      </c>
      <c r="F104" s="16" t="str">
        <f>E100</f>
        <v>docy</v>
      </c>
      <c r="G104" s="161" t="s">
        <v>71</v>
      </c>
      <c r="H104" s="164">
        <v>44152</v>
      </c>
      <c r="I104" s="167">
        <v>13</v>
      </c>
      <c r="J104" s="44">
        <f t="shared" si="14"/>
        <v>44169</v>
      </c>
      <c r="K104" s="164">
        <v>44152</v>
      </c>
      <c r="L104" s="167">
        <v>13</v>
      </c>
      <c r="M104" s="44">
        <f t="shared" ca="1" si="21"/>
        <v>44167</v>
      </c>
      <c r="N104" s="58"/>
      <c r="O104" s="169">
        <v>0.55000000000000004</v>
      </c>
      <c r="P104" s="83"/>
      <c r="Q104" s="17"/>
      <c r="R104" s="17"/>
      <c r="S104" s="17"/>
      <c r="T104" s="17"/>
      <c r="U104" s="17"/>
      <c r="AA104" s="49" t="str">
        <f t="shared" si="13"/>
        <v>docq</v>
      </c>
      <c r="AB104" s="50">
        <f t="shared" si="15"/>
        <v>44152</v>
      </c>
      <c r="AC104" s="49">
        <f t="shared" ca="1" si="22"/>
        <v>15</v>
      </c>
      <c r="AD104" s="49">
        <f t="shared" ca="1" si="16"/>
        <v>8.25</v>
      </c>
      <c r="AE104" s="50">
        <f t="shared" si="17"/>
        <v>44152</v>
      </c>
      <c r="AF104" s="49">
        <f t="shared" si="18"/>
        <v>17</v>
      </c>
      <c r="AG104" s="43">
        <v>12.8</v>
      </c>
      <c r="AH104" s="51">
        <f t="shared" ca="1" si="23"/>
        <v>44167</v>
      </c>
      <c r="AI104" s="52">
        <f t="shared" si="19"/>
        <v>13.25</v>
      </c>
      <c r="AJ104" s="51">
        <f t="array" aca="1" ref="AJ104" ca="1">VLOOKUP($F104,$E$100:$N$116,9,FALSE)</f>
        <v>44187</v>
      </c>
      <c r="AK104" s="53">
        <f t="array" ref="AK104">-(VLOOKUP($F104,$E$100:$AG$116,18,FALSE)-AG105)</f>
        <v>11.75</v>
      </c>
      <c r="AL104" s="53">
        <f t="shared" ca="1" si="20"/>
        <v>-35</v>
      </c>
      <c r="AM104" s="43"/>
      <c r="AN104" s="1">
        <v>43992</v>
      </c>
    </row>
    <row r="105" spans="1:41" ht="25.2" customHeight="1" thickBot="1">
      <c r="A105" s="183"/>
      <c r="B105" s="24" t="s">
        <v>55</v>
      </c>
      <c r="C105" s="152" t="s">
        <v>27</v>
      </c>
      <c r="D105" s="2" t="s">
        <v>33</v>
      </c>
      <c r="E105" s="2" t="s">
        <v>116</v>
      </c>
      <c r="F105" s="16" t="str">
        <f>E104</f>
        <v>docq</v>
      </c>
      <c r="G105" s="161" t="s">
        <v>71</v>
      </c>
      <c r="H105" s="164">
        <v>44170</v>
      </c>
      <c r="I105" s="167">
        <v>10</v>
      </c>
      <c r="J105" s="44">
        <f t="shared" si="14"/>
        <v>44183</v>
      </c>
      <c r="K105" s="164">
        <v>44170</v>
      </c>
      <c r="L105" s="167">
        <v>10</v>
      </c>
      <c r="M105" s="44">
        <f t="shared" ca="1" si="21"/>
        <v>44167</v>
      </c>
      <c r="N105" s="58"/>
      <c r="O105" s="169">
        <v>0</v>
      </c>
      <c r="P105" s="83"/>
      <c r="Q105" s="17"/>
      <c r="R105" s="17"/>
      <c r="S105" s="17"/>
      <c r="T105" s="17"/>
      <c r="U105" s="17"/>
      <c r="AA105" s="49" t="str">
        <f t="shared" si="13"/>
        <v>doco</v>
      </c>
      <c r="AB105" s="50">
        <f t="shared" si="15"/>
        <v>44170</v>
      </c>
      <c r="AC105" s="49">
        <f t="shared" ca="1" si="22"/>
        <v>-3</v>
      </c>
      <c r="AD105" s="49">
        <f t="shared" ca="1" si="16"/>
        <v>0</v>
      </c>
      <c r="AE105" s="50">
        <f t="shared" si="17"/>
        <v>44170</v>
      </c>
      <c r="AF105" s="49">
        <f t="shared" si="18"/>
        <v>13</v>
      </c>
      <c r="AG105" s="43">
        <v>11.75</v>
      </c>
      <c r="AH105" s="51">
        <f t="shared" ca="1" si="23"/>
        <v>44167</v>
      </c>
      <c r="AI105" s="52">
        <f t="shared" si="19"/>
        <v>12.2</v>
      </c>
      <c r="AJ105" s="51">
        <f t="array" aca="1" ref="AJ105" ca="1">VLOOKUP($F105,$E$100:$N$116,9,FALSE)</f>
        <v>44167</v>
      </c>
      <c r="AK105" s="53">
        <f t="array" ref="AK105">-(VLOOKUP($F105,$E$100:$AG$116,18,FALSE)-AG106)</f>
        <v>10.7</v>
      </c>
      <c r="AL105" s="53">
        <f t="shared" ca="1" si="20"/>
        <v>3</v>
      </c>
      <c r="AM105" s="43"/>
      <c r="AN105" s="1">
        <v>44002</v>
      </c>
    </row>
    <row r="106" spans="1:41" ht="25.2" customHeight="1" thickBot="1">
      <c r="A106" s="183"/>
      <c r="B106" s="24" t="s">
        <v>56</v>
      </c>
      <c r="C106" s="152" t="s">
        <v>30</v>
      </c>
      <c r="D106" s="2" t="s">
        <v>31</v>
      </c>
      <c r="E106" s="2" t="s">
        <v>121</v>
      </c>
      <c r="F106" s="16" t="str">
        <f>E105</f>
        <v>doco</v>
      </c>
      <c r="G106" s="161" t="s">
        <v>71</v>
      </c>
      <c r="H106" s="164">
        <v>44185</v>
      </c>
      <c r="I106" s="167">
        <v>8</v>
      </c>
      <c r="J106" s="44">
        <f t="shared" si="14"/>
        <v>44195</v>
      </c>
      <c r="K106" s="164">
        <v>44185</v>
      </c>
      <c r="L106" s="167">
        <v>8</v>
      </c>
      <c r="M106" s="44">
        <f t="shared" ca="1" si="21"/>
        <v>44167</v>
      </c>
      <c r="N106" s="58"/>
      <c r="O106" s="169">
        <v>0</v>
      </c>
      <c r="P106" s="83"/>
      <c r="Q106" s="17"/>
      <c r="R106" s="17"/>
      <c r="S106" s="17"/>
      <c r="T106" s="17"/>
      <c r="U106" s="17"/>
      <c r="AA106" s="49" t="str">
        <f t="shared" si="13"/>
        <v>docu</v>
      </c>
      <c r="AB106" s="50">
        <f t="shared" si="15"/>
        <v>44185</v>
      </c>
      <c r="AC106" s="49">
        <f t="shared" ca="1" si="22"/>
        <v>-18</v>
      </c>
      <c r="AD106" s="49">
        <f t="shared" ca="1" si="16"/>
        <v>0</v>
      </c>
      <c r="AE106" s="50">
        <f t="shared" si="17"/>
        <v>44185</v>
      </c>
      <c r="AF106" s="49">
        <f t="shared" si="18"/>
        <v>10</v>
      </c>
      <c r="AG106" s="43">
        <v>10.7</v>
      </c>
      <c r="AH106" s="51">
        <f t="shared" ca="1" si="23"/>
        <v>44167</v>
      </c>
      <c r="AI106" s="52">
        <f t="shared" si="19"/>
        <v>11.149999999999999</v>
      </c>
      <c r="AJ106" s="51">
        <f t="array" aca="1" ref="AJ106" ca="1">VLOOKUP($F106,$E$100:$N$116,9,FALSE)</f>
        <v>44167</v>
      </c>
      <c r="AK106" s="53">
        <f t="array" ref="AK106">-(VLOOKUP($F106,$E$100:$AG$116,18,FALSE)-AG107)</f>
        <v>9.65</v>
      </c>
      <c r="AL106" s="53">
        <f t="shared" ca="1" si="20"/>
        <v>18</v>
      </c>
      <c r="AM106" s="43"/>
      <c r="AN106" s="1">
        <v>44058</v>
      </c>
    </row>
    <row r="107" spans="1:41" ht="25.2" customHeight="1" thickBot="1">
      <c r="A107" s="183"/>
      <c r="B107" s="24" t="s">
        <v>57</v>
      </c>
      <c r="C107" s="152" t="s">
        <v>36</v>
      </c>
      <c r="D107" s="2" t="s">
        <v>22</v>
      </c>
      <c r="E107" s="2" t="s">
        <v>126</v>
      </c>
      <c r="F107" s="16" t="str">
        <f>E106</f>
        <v>docu</v>
      </c>
      <c r="G107" s="161" t="s">
        <v>69</v>
      </c>
      <c r="H107" s="164">
        <v>44186</v>
      </c>
      <c r="I107" s="167">
        <v>13</v>
      </c>
      <c r="J107" s="44">
        <f t="shared" si="14"/>
        <v>44203</v>
      </c>
      <c r="K107" s="164">
        <v>44186</v>
      </c>
      <c r="L107" s="167">
        <v>10</v>
      </c>
      <c r="M107" s="44">
        <f t="shared" ca="1" si="21"/>
        <v>44167</v>
      </c>
      <c r="N107" s="58"/>
      <c r="O107" s="169">
        <v>0</v>
      </c>
      <c r="P107" s="83"/>
      <c r="Q107" s="17"/>
      <c r="R107" s="17"/>
      <c r="S107" s="17"/>
      <c r="T107" s="17"/>
      <c r="U107" s="17"/>
      <c r="AA107" s="49" t="str">
        <f t="shared" si="13"/>
        <v>docy</v>
      </c>
      <c r="AB107" s="50">
        <f t="shared" si="15"/>
        <v>44186</v>
      </c>
      <c r="AC107" s="49">
        <f t="shared" ca="1" si="22"/>
        <v>-19</v>
      </c>
      <c r="AD107" s="49">
        <f t="shared" ca="1" si="16"/>
        <v>0</v>
      </c>
      <c r="AE107" s="50">
        <f t="shared" si="17"/>
        <v>44186</v>
      </c>
      <c r="AF107" s="49">
        <f t="shared" si="18"/>
        <v>17</v>
      </c>
      <c r="AG107" s="43">
        <v>9.65</v>
      </c>
      <c r="AH107" s="51">
        <f t="shared" ca="1" si="23"/>
        <v>44167</v>
      </c>
      <c r="AI107" s="52">
        <f t="shared" si="19"/>
        <v>10.1</v>
      </c>
      <c r="AJ107" s="51">
        <f t="array" aca="1" ref="AJ107" ca="1">VLOOKUP($F107,$E$100:$N$116,9,FALSE)</f>
        <v>44167</v>
      </c>
      <c r="AK107" s="53">
        <f t="array" ref="AK107">-(VLOOKUP($F107,$E$100:$AG$116,18,FALSE)-AG108)</f>
        <v>8.6</v>
      </c>
      <c r="AL107" s="53">
        <f t="shared" ca="1" si="20"/>
        <v>19</v>
      </c>
      <c r="AM107" s="43"/>
      <c r="AN107" s="1">
        <v>44136</v>
      </c>
    </row>
    <row r="108" spans="1:41" ht="25.2" customHeight="1" thickBot="1">
      <c r="A108" s="183"/>
      <c r="B108" s="24" t="s">
        <v>58</v>
      </c>
      <c r="C108" s="152" t="s">
        <v>36</v>
      </c>
      <c r="D108" s="2" t="s">
        <v>22</v>
      </c>
      <c r="E108" s="2" t="s">
        <v>130</v>
      </c>
      <c r="F108" s="16" t="str">
        <f>E107</f>
        <v>docy</v>
      </c>
      <c r="G108" s="161" t="s">
        <v>71</v>
      </c>
      <c r="H108" s="164">
        <v>44166</v>
      </c>
      <c r="I108" s="167">
        <v>12</v>
      </c>
      <c r="J108" s="44">
        <f t="shared" si="14"/>
        <v>44182</v>
      </c>
      <c r="K108" s="164">
        <v>44166</v>
      </c>
      <c r="L108" s="167">
        <v>12</v>
      </c>
      <c r="M108" s="44">
        <f t="shared" ca="1" si="21"/>
        <v>44167</v>
      </c>
      <c r="N108" s="58"/>
      <c r="O108" s="169">
        <v>0</v>
      </c>
      <c r="P108" s="83"/>
      <c r="Q108" s="17"/>
      <c r="R108" s="17"/>
      <c r="S108" s="17"/>
      <c r="T108" s="17"/>
      <c r="U108" s="17"/>
      <c r="AA108" s="49" t="str">
        <f t="shared" si="13"/>
        <v>docw</v>
      </c>
      <c r="AB108" s="50">
        <f t="shared" si="15"/>
        <v>44166</v>
      </c>
      <c r="AC108" s="49">
        <f t="shared" ca="1" si="22"/>
        <v>1</v>
      </c>
      <c r="AD108" s="49">
        <f t="shared" ca="1" si="16"/>
        <v>0</v>
      </c>
      <c r="AE108" s="50">
        <f t="shared" si="17"/>
        <v>44166</v>
      </c>
      <c r="AF108" s="49">
        <f t="shared" si="18"/>
        <v>16</v>
      </c>
      <c r="AG108" s="43">
        <v>8.6</v>
      </c>
      <c r="AH108" s="51">
        <f t="shared" ca="1" si="23"/>
        <v>44167</v>
      </c>
      <c r="AI108" s="52">
        <f t="shared" si="19"/>
        <v>9.0499999999999989</v>
      </c>
      <c r="AJ108" s="51">
        <f t="array" aca="1" ref="AJ108" ca="1">VLOOKUP($F108,$E$100:$N$116,9,FALSE)</f>
        <v>44187</v>
      </c>
      <c r="AK108" s="53">
        <f t="array" ref="AK108">-(VLOOKUP($F108,$E$100:$AG$116,18,FALSE)-AG109)</f>
        <v>7.55</v>
      </c>
      <c r="AL108" s="53">
        <f t="shared" ca="1" si="20"/>
        <v>-21</v>
      </c>
      <c r="AM108" s="43"/>
      <c r="AN108" s="1">
        <v>44146</v>
      </c>
    </row>
    <row r="109" spans="1:41" ht="25.2" customHeight="1" thickBot="1">
      <c r="A109" s="183"/>
      <c r="B109" s="24" t="s">
        <v>59</v>
      </c>
      <c r="C109" s="152" t="s">
        <v>24</v>
      </c>
      <c r="D109" s="2" t="s">
        <v>25</v>
      </c>
      <c r="E109" s="2" t="s">
        <v>126</v>
      </c>
      <c r="F109" s="16" t="str">
        <f>E109</f>
        <v>docy</v>
      </c>
      <c r="G109" s="161" t="s">
        <v>71</v>
      </c>
      <c r="H109" s="164">
        <v>44182</v>
      </c>
      <c r="I109" s="167">
        <v>15</v>
      </c>
      <c r="J109" s="44">
        <f t="shared" si="14"/>
        <v>44203</v>
      </c>
      <c r="K109" s="164">
        <v>44182</v>
      </c>
      <c r="L109" s="167">
        <v>25</v>
      </c>
      <c r="M109" s="44">
        <f t="shared" ca="1" si="21"/>
        <v>44167</v>
      </c>
      <c r="N109" s="58"/>
      <c r="O109" s="169">
        <v>0</v>
      </c>
      <c r="P109" s="83"/>
      <c r="Q109" s="17"/>
      <c r="R109" s="17"/>
      <c r="S109" s="17"/>
      <c r="T109" s="17"/>
      <c r="U109" s="17"/>
      <c r="AA109" s="49" t="str">
        <f t="shared" si="13"/>
        <v>docy</v>
      </c>
      <c r="AB109" s="50">
        <f t="shared" si="15"/>
        <v>44182</v>
      </c>
      <c r="AC109" s="49">
        <f t="shared" ca="1" si="22"/>
        <v>-15</v>
      </c>
      <c r="AD109" s="49">
        <f t="shared" ca="1" si="16"/>
        <v>0</v>
      </c>
      <c r="AE109" s="50">
        <f t="shared" si="17"/>
        <v>44182</v>
      </c>
      <c r="AF109" s="49">
        <f t="shared" si="18"/>
        <v>21</v>
      </c>
      <c r="AG109" s="43">
        <v>7.55</v>
      </c>
      <c r="AH109" s="51">
        <f t="shared" ca="1" si="23"/>
        <v>44167</v>
      </c>
      <c r="AI109" s="52">
        <f t="shared" si="19"/>
        <v>8</v>
      </c>
      <c r="AJ109" s="51">
        <f t="array" aca="1" ref="AJ109" ca="1">VLOOKUP($F109,$E$100:$N$116,9,FALSE)</f>
        <v>44187</v>
      </c>
      <c r="AK109" s="53">
        <f t="array" ref="AK109">-(VLOOKUP($F109,$E$100:$AG$116,18,FALSE)-AG110)</f>
        <v>6.45</v>
      </c>
      <c r="AL109" s="53">
        <f t="shared" ca="1" si="20"/>
        <v>-5</v>
      </c>
      <c r="AM109" s="43"/>
      <c r="AN109" s="1">
        <v>44190</v>
      </c>
    </row>
    <row r="110" spans="1:41" ht="25.2" customHeight="1" thickBot="1">
      <c r="A110" s="183"/>
      <c r="B110" s="24" t="s">
        <v>60</v>
      </c>
      <c r="C110" s="152" t="s">
        <v>27</v>
      </c>
      <c r="D110" s="2" t="s">
        <v>28</v>
      </c>
      <c r="E110" s="2" t="s">
        <v>111</v>
      </c>
      <c r="F110" s="16" t="str">
        <f>E110</f>
        <v>docq</v>
      </c>
      <c r="G110" s="161" t="s">
        <v>71</v>
      </c>
      <c r="H110" s="164">
        <v>44182</v>
      </c>
      <c r="I110" s="167">
        <v>16</v>
      </c>
      <c r="J110" s="44">
        <f t="shared" si="14"/>
        <v>44204</v>
      </c>
      <c r="K110" s="164">
        <v>44182</v>
      </c>
      <c r="L110" s="167">
        <v>26</v>
      </c>
      <c r="M110" s="44">
        <f t="shared" ca="1" si="21"/>
        <v>44167</v>
      </c>
      <c r="N110" s="58"/>
      <c r="O110" s="169">
        <v>0</v>
      </c>
      <c r="P110" s="83"/>
      <c r="Q110" s="17"/>
      <c r="R110" s="17"/>
      <c r="S110" s="17"/>
      <c r="T110" s="17"/>
      <c r="U110" s="17"/>
      <c r="AA110" s="49" t="str">
        <f t="shared" si="13"/>
        <v>docq</v>
      </c>
      <c r="AB110" s="50">
        <f t="shared" si="15"/>
        <v>44182</v>
      </c>
      <c r="AC110" s="49">
        <f t="shared" ca="1" si="22"/>
        <v>-15</v>
      </c>
      <c r="AD110" s="49">
        <f t="shared" ca="1" si="16"/>
        <v>0</v>
      </c>
      <c r="AE110" s="50">
        <f t="shared" si="17"/>
        <v>44182</v>
      </c>
      <c r="AF110" s="49">
        <f t="shared" si="18"/>
        <v>22</v>
      </c>
      <c r="AG110" s="43">
        <v>6.45</v>
      </c>
      <c r="AH110" s="51">
        <f t="shared" ca="1" si="23"/>
        <v>44167</v>
      </c>
      <c r="AI110" s="52">
        <f t="shared" si="19"/>
        <v>6.9</v>
      </c>
      <c r="AJ110" s="51">
        <f t="array" aca="1" ref="AJ110" ca="1">VLOOKUP($F110,$E$100:$N$116,9,FALSE)</f>
        <v>44167</v>
      </c>
      <c r="AK110" s="53">
        <f t="array" ref="AK110">-(VLOOKUP($F110,$E$100:$AG$116,18,FALSE)-AG111)</f>
        <v>5.4</v>
      </c>
      <c r="AL110" s="53">
        <f t="shared" ca="1" si="20"/>
        <v>15</v>
      </c>
      <c r="AM110" s="43"/>
      <c r="AN110" s="54"/>
    </row>
    <row r="111" spans="1:41" ht="25.2" customHeight="1" thickBot="1">
      <c r="A111" s="183"/>
      <c r="B111" s="24" t="s">
        <v>61</v>
      </c>
      <c r="C111" s="152" t="s">
        <v>30</v>
      </c>
      <c r="D111" s="2" t="s">
        <v>31</v>
      </c>
      <c r="E111" s="2" t="s">
        <v>111</v>
      </c>
      <c r="F111" s="16" t="str">
        <f>E107</f>
        <v>docy</v>
      </c>
      <c r="G111" s="161" t="s">
        <v>69</v>
      </c>
      <c r="H111" s="164">
        <v>44143</v>
      </c>
      <c r="I111" s="167">
        <v>7</v>
      </c>
      <c r="J111" s="44">
        <f t="shared" si="14"/>
        <v>44152</v>
      </c>
      <c r="K111" s="164">
        <v>44143</v>
      </c>
      <c r="L111" s="167">
        <v>7</v>
      </c>
      <c r="M111" s="44">
        <f t="shared" ca="1" si="21"/>
        <v>44167</v>
      </c>
      <c r="N111" s="58"/>
      <c r="O111" s="169">
        <v>0</v>
      </c>
      <c r="P111" s="83"/>
      <c r="Q111" s="17"/>
      <c r="R111" s="17"/>
      <c r="S111" s="17"/>
      <c r="T111" s="17"/>
      <c r="U111" s="17"/>
      <c r="AA111" s="49" t="str">
        <f t="shared" si="13"/>
        <v>docq</v>
      </c>
      <c r="AB111" s="50">
        <f t="shared" si="15"/>
        <v>44143</v>
      </c>
      <c r="AC111" s="49">
        <f t="shared" ca="1" si="22"/>
        <v>24</v>
      </c>
      <c r="AD111" s="49">
        <f t="shared" ca="1" si="16"/>
        <v>0</v>
      </c>
      <c r="AE111" s="50">
        <f t="shared" si="17"/>
        <v>44143</v>
      </c>
      <c r="AF111" s="49">
        <f t="shared" si="18"/>
        <v>9</v>
      </c>
      <c r="AG111" s="43">
        <v>5.4</v>
      </c>
      <c r="AH111" s="51">
        <f t="shared" ca="1" si="23"/>
        <v>44167</v>
      </c>
      <c r="AI111" s="52">
        <f t="shared" si="19"/>
        <v>5.8500000000000005</v>
      </c>
      <c r="AJ111" s="51">
        <f t="array" aca="1" ref="AJ111" ca="1">VLOOKUP($F111,$E$100:$N$116,9,FALSE)</f>
        <v>44187</v>
      </c>
      <c r="AK111" s="53">
        <f t="array" ref="AK111">-(VLOOKUP($F111,$E$100:$AG$116,18,FALSE)-AG112)</f>
        <v>4.3</v>
      </c>
      <c r="AL111" s="53">
        <f t="shared" ca="1" si="20"/>
        <v>-44</v>
      </c>
      <c r="AM111" s="43"/>
      <c r="AN111" s="54"/>
    </row>
    <row r="112" spans="1:41" ht="25.2" customHeight="1" thickBot="1">
      <c r="A112" s="183"/>
      <c r="B112" s="24" t="s">
        <v>62</v>
      </c>
      <c r="C112" s="152" t="s">
        <v>27</v>
      </c>
      <c r="D112" s="2" t="s">
        <v>33</v>
      </c>
      <c r="E112" s="2" t="s">
        <v>116</v>
      </c>
      <c r="F112" s="16" t="str">
        <f>E108</f>
        <v>docw</v>
      </c>
      <c r="G112" s="161" t="s">
        <v>71</v>
      </c>
      <c r="H112" s="164">
        <v>44143</v>
      </c>
      <c r="I112" s="167">
        <v>7</v>
      </c>
      <c r="J112" s="44">
        <f t="shared" si="14"/>
        <v>44152</v>
      </c>
      <c r="K112" s="164">
        <v>44143</v>
      </c>
      <c r="L112" s="167">
        <v>7</v>
      </c>
      <c r="M112" s="44">
        <f t="shared" ca="1" si="21"/>
        <v>44167</v>
      </c>
      <c r="N112" s="58"/>
      <c r="O112" s="169">
        <v>0</v>
      </c>
      <c r="P112" s="83"/>
      <c r="Q112" s="17"/>
      <c r="R112" s="17"/>
      <c r="S112" s="17"/>
      <c r="T112" s="17"/>
      <c r="U112" s="17"/>
      <c r="AA112" s="49" t="str">
        <f t="shared" si="13"/>
        <v>doco</v>
      </c>
      <c r="AB112" s="50">
        <f t="shared" si="15"/>
        <v>44143</v>
      </c>
      <c r="AC112" s="49">
        <f t="shared" ca="1" si="22"/>
        <v>24</v>
      </c>
      <c r="AD112" s="49">
        <f t="shared" ca="1" si="16"/>
        <v>0</v>
      </c>
      <c r="AE112" s="50">
        <f t="shared" si="17"/>
        <v>44143</v>
      </c>
      <c r="AF112" s="49">
        <f t="shared" si="18"/>
        <v>9</v>
      </c>
      <c r="AG112" s="43">
        <v>4.3</v>
      </c>
      <c r="AH112" s="51">
        <f t="shared" ca="1" si="23"/>
        <v>44167</v>
      </c>
      <c r="AI112" s="52">
        <f t="shared" si="19"/>
        <v>4.75</v>
      </c>
      <c r="AJ112" s="51">
        <f t="array" aca="1" ref="AJ112" ca="1">VLOOKUP($F112,$E$100:$N$116,9,FALSE)</f>
        <v>44167</v>
      </c>
      <c r="AK112" s="53">
        <f t="array" ref="AK112">-(VLOOKUP($F112,$E$100:$AG$116,18,FALSE)-AG113)</f>
        <v>3.25</v>
      </c>
      <c r="AL112" s="53">
        <f t="shared" ca="1" si="20"/>
        <v>-24</v>
      </c>
      <c r="AM112" s="43"/>
      <c r="AN112" s="54"/>
    </row>
    <row r="113" spans="1:40" ht="25.2" customHeight="1" thickBot="1">
      <c r="A113" s="183"/>
      <c r="B113" s="24" t="s">
        <v>63</v>
      </c>
      <c r="C113" s="152" t="s">
        <v>30</v>
      </c>
      <c r="D113" s="2" t="s">
        <v>31</v>
      </c>
      <c r="E113" s="2" t="s">
        <v>121</v>
      </c>
      <c r="F113" s="16" t="str">
        <f>E107</f>
        <v>docy</v>
      </c>
      <c r="G113" s="161" t="s">
        <v>71</v>
      </c>
      <c r="H113" s="164">
        <v>44152</v>
      </c>
      <c r="I113" s="167">
        <v>13</v>
      </c>
      <c r="J113" s="44">
        <f t="shared" si="14"/>
        <v>44169</v>
      </c>
      <c r="K113" s="164">
        <v>44152</v>
      </c>
      <c r="L113" s="167">
        <v>13</v>
      </c>
      <c r="M113" s="44">
        <f t="shared" ca="1" si="21"/>
        <v>44167</v>
      </c>
      <c r="N113" s="58"/>
      <c r="O113" s="169">
        <v>0.25</v>
      </c>
      <c r="P113" s="83"/>
      <c r="Q113" s="17"/>
      <c r="R113" s="17"/>
      <c r="S113" s="17"/>
      <c r="T113" s="17"/>
      <c r="U113" s="17"/>
      <c r="AA113" s="49" t="str">
        <f t="shared" si="13"/>
        <v>docu</v>
      </c>
      <c r="AB113" s="50">
        <f t="shared" si="15"/>
        <v>44152</v>
      </c>
      <c r="AC113" s="49">
        <f t="shared" ca="1" si="22"/>
        <v>15</v>
      </c>
      <c r="AD113" s="49">
        <f t="shared" ca="1" si="16"/>
        <v>3.75</v>
      </c>
      <c r="AE113" s="50">
        <f t="shared" si="17"/>
        <v>44152</v>
      </c>
      <c r="AF113" s="49">
        <f t="shared" si="18"/>
        <v>17</v>
      </c>
      <c r="AG113" s="43">
        <v>3.25</v>
      </c>
      <c r="AH113" s="51">
        <f t="shared" ca="1" si="23"/>
        <v>44167</v>
      </c>
      <c r="AI113" s="52">
        <f t="shared" si="19"/>
        <v>3.7</v>
      </c>
      <c r="AJ113" s="51">
        <f t="array" aca="1" ref="AJ113" ca="1">VLOOKUP($F113,$E$100:$N$116,9,FALSE)</f>
        <v>44187</v>
      </c>
      <c r="AK113" s="53">
        <f t="array" ref="AK113">-(VLOOKUP($F113,$E$100:$AG$116,18,FALSE)-AG114)</f>
        <v>2.2000000000000002</v>
      </c>
      <c r="AL113" s="53">
        <f t="shared" ca="1" si="20"/>
        <v>-35</v>
      </c>
      <c r="AM113" s="43"/>
      <c r="AN113" s="54"/>
    </row>
    <row r="114" spans="1:40" ht="25.2" customHeight="1" thickBot="1">
      <c r="A114" s="183"/>
      <c r="B114" s="24" t="s">
        <v>64</v>
      </c>
      <c r="C114" s="152" t="s">
        <v>36</v>
      </c>
      <c r="D114" s="2" t="s">
        <v>22</v>
      </c>
      <c r="E114" s="2" t="s">
        <v>111</v>
      </c>
      <c r="F114" s="16" t="str">
        <f>E113</f>
        <v>docu</v>
      </c>
      <c r="G114" s="161" t="s">
        <v>71</v>
      </c>
      <c r="H114" s="164">
        <v>44170</v>
      </c>
      <c r="I114" s="167">
        <v>10</v>
      </c>
      <c r="J114" s="44">
        <f t="shared" si="14"/>
        <v>44183</v>
      </c>
      <c r="K114" s="164">
        <v>44170</v>
      </c>
      <c r="L114" s="167">
        <v>10</v>
      </c>
      <c r="M114" s="44">
        <f t="shared" ca="1" si="21"/>
        <v>44167</v>
      </c>
      <c r="N114" s="58"/>
      <c r="O114" s="169">
        <v>0</v>
      </c>
      <c r="P114" s="83"/>
      <c r="Q114" s="17"/>
      <c r="R114" s="17"/>
      <c r="S114" s="17"/>
      <c r="T114" s="17"/>
      <c r="U114" s="17"/>
      <c r="AA114" s="49" t="str">
        <f t="shared" si="13"/>
        <v>docq</v>
      </c>
      <c r="AB114" s="50">
        <f t="shared" si="15"/>
        <v>44170</v>
      </c>
      <c r="AC114" s="49">
        <f t="shared" ca="1" si="22"/>
        <v>-3</v>
      </c>
      <c r="AD114" s="49">
        <f t="shared" ca="1" si="16"/>
        <v>0</v>
      </c>
      <c r="AE114" s="50">
        <f t="shared" si="17"/>
        <v>44170</v>
      </c>
      <c r="AF114" s="49">
        <f t="shared" si="18"/>
        <v>13</v>
      </c>
      <c r="AG114" s="43">
        <v>2.2000000000000002</v>
      </c>
      <c r="AH114" s="51">
        <f t="shared" ca="1" si="23"/>
        <v>44167</v>
      </c>
      <c r="AI114" s="52">
        <f t="shared" si="19"/>
        <v>2.6500000000000004</v>
      </c>
      <c r="AJ114" s="51">
        <f t="array" aca="1" ref="AJ114" ca="1">VLOOKUP($F114,$E$100:$N$116,9,FALSE)</f>
        <v>44167</v>
      </c>
      <c r="AK114" s="53">
        <f t="array" ref="AK114">-(VLOOKUP($F114,$E$100:$AG$116,18,FALSE)-AG115)</f>
        <v>1.1499999999999999</v>
      </c>
      <c r="AL114" s="53">
        <f t="shared" ca="1" si="20"/>
        <v>3</v>
      </c>
      <c r="AM114" s="43"/>
      <c r="AN114" s="54"/>
    </row>
    <row r="115" spans="1:40" ht="25.2" customHeight="1" thickBot="1">
      <c r="A115" s="183"/>
      <c r="B115" s="24" t="s">
        <v>65</v>
      </c>
      <c r="C115" s="152" t="s">
        <v>36</v>
      </c>
      <c r="D115" s="2" t="s">
        <v>22</v>
      </c>
      <c r="E115" s="2" t="s">
        <v>116</v>
      </c>
      <c r="F115" s="16" t="str">
        <f>E114</f>
        <v>docq</v>
      </c>
      <c r="G115" s="161" t="s">
        <v>71</v>
      </c>
      <c r="H115" s="164">
        <v>44185</v>
      </c>
      <c r="I115" s="167">
        <v>8</v>
      </c>
      <c r="J115" s="44">
        <f t="shared" si="14"/>
        <v>44195</v>
      </c>
      <c r="K115" s="164">
        <v>44185</v>
      </c>
      <c r="L115" s="167">
        <v>8</v>
      </c>
      <c r="M115" s="44">
        <f t="shared" ca="1" si="21"/>
        <v>44167</v>
      </c>
      <c r="N115" s="58"/>
      <c r="O115" s="169">
        <v>0</v>
      </c>
      <c r="P115" s="83"/>
      <c r="Q115" s="17"/>
      <c r="R115" s="17"/>
      <c r="S115" s="17"/>
      <c r="T115" s="17"/>
      <c r="U115" s="17"/>
      <c r="AA115" s="49" t="str">
        <f t="shared" si="13"/>
        <v>doco</v>
      </c>
      <c r="AB115" s="50">
        <f t="shared" si="15"/>
        <v>44185</v>
      </c>
      <c r="AC115" s="49">
        <f t="shared" ca="1" si="22"/>
        <v>-18</v>
      </c>
      <c r="AD115" s="49">
        <f t="shared" ca="1" si="16"/>
        <v>0</v>
      </c>
      <c r="AE115" s="50">
        <f t="shared" si="17"/>
        <v>44185</v>
      </c>
      <c r="AF115" s="49">
        <f t="shared" si="18"/>
        <v>10</v>
      </c>
      <c r="AG115" s="43">
        <v>1.1499999999999999</v>
      </c>
      <c r="AH115" s="51">
        <f t="shared" ca="1" si="23"/>
        <v>44167</v>
      </c>
      <c r="AI115" s="52">
        <f t="shared" si="19"/>
        <v>1.5999999999999999</v>
      </c>
      <c r="AJ115" s="51">
        <f t="array" aca="1" ref="AJ115" ca="1">VLOOKUP($F115,$E$100:$N$116,9,FALSE)</f>
        <v>44167</v>
      </c>
      <c r="AK115" s="53">
        <f t="array" ref="AK115">-(VLOOKUP($F115,$E$100:$AG$116,18,FALSE)-AG116)</f>
        <v>0.1</v>
      </c>
      <c r="AL115" s="53">
        <f t="shared" ca="1" si="20"/>
        <v>18</v>
      </c>
      <c r="AM115" s="43"/>
      <c r="AN115" s="54"/>
    </row>
    <row r="116" spans="1:40" ht="25.2" customHeight="1">
      <c r="A116" s="183"/>
      <c r="B116" s="24" t="s">
        <v>66</v>
      </c>
      <c r="C116" s="153" t="s">
        <v>24</v>
      </c>
      <c r="D116" s="154" t="s">
        <v>25</v>
      </c>
      <c r="E116" s="154" t="s">
        <v>121</v>
      </c>
      <c r="F116" s="45" t="str">
        <f>E115</f>
        <v>doco</v>
      </c>
      <c r="G116" s="162" t="s">
        <v>71</v>
      </c>
      <c r="H116" s="165">
        <v>44199</v>
      </c>
      <c r="I116" s="168">
        <v>15</v>
      </c>
      <c r="J116" s="156">
        <f t="shared" si="14"/>
        <v>44218</v>
      </c>
      <c r="K116" s="165">
        <v>44199</v>
      </c>
      <c r="L116" s="168">
        <v>15</v>
      </c>
      <c r="M116" s="156">
        <f t="shared" ca="1" si="21"/>
        <v>44167</v>
      </c>
      <c r="N116" s="157"/>
      <c r="O116" s="170">
        <v>0</v>
      </c>
      <c r="P116" s="83"/>
      <c r="Q116" s="17"/>
      <c r="R116" s="17"/>
      <c r="S116" s="17"/>
      <c r="T116" s="17"/>
      <c r="U116" s="17"/>
      <c r="AA116" s="49" t="str">
        <f t="shared" si="13"/>
        <v>docu</v>
      </c>
      <c r="AB116" s="50">
        <f t="shared" si="15"/>
        <v>44199</v>
      </c>
      <c r="AC116" s="49">
        <f t="shared" ca="1" si="22"/>
        <v>-32</v>
      </c>
      <c r="AD116" s="49">
        <f t="shared" ca="1" si="16"/>
        <v>0</v>
      </c>
      <c r="AE116" s="50">
        <f t="shared" si="17"/>
        <v>44199</v>
      </c>
      <c r="AF116" s="49">
        <f t="shared" si="18"/>
        <v>19</v>
      </c>
      <c r="AG116" s="43">
        <v>0.1</v>
      </c>
      <c r="AH116" s="51">
        <f t="shared" ca="1" si="23"/>
        <v>44167</v>
      </c>
      <c r="AI116" s="52">
        <f>AG116+0.45</f>
        <v>0.55000000000000004</v>
      </c>
      <c r="AJ116" s="51">
        <f t="array" aca="1" ref="AJ116" ca="1">VLOOKUP($F116,$E$100:$N$116,9,FALSE)</f>
        <v>44167</v>
      </c>
      <c r="AK116" s="53">
        <f t="array" ref="AK116">-(VLOOKUP($F116,$E$100:$AG$116,18,FALSE)-AG117)</f>
        <v>0</v>
      </c>
      <c r="AL116" s="53">
        <f t="shared" ca="1" si="20"/>
        <v>32</v>
      </c>
      <c r="AM116" s="43"/>
      <c r="AN116" s="54"/>
    </row>
    <row r="117" spans="1:40" ht="25.2" customHeight="1">
      <c r="A117" s="183"/>
      <c r="B117" s="24"/>
      <c r="C117" s="31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7"/>
      <c r="P117" s="83"/>
      <c r="Q117" s="17"/>
      <c r="R117" s="17"/>
      <c r="S117" s="17"/>
      <c r="T117" s="17"/>
      <c r="U117" s="17"/>
      <c r="AF117"/>
      <c r="AH117" s="1"/>
      <c r="AM117" s="1">
        <v>43824</v>
      </c>
    </row>
    <row r="118" spans="1:40" ht="25.2" customHeight="1">
      <c r="A118" s="183"/>
      <c r="B118" s="21"/>
      <c r="C118" s="59"/>
      <c r="D118" s="59"/>
      <c r="E118" s="17"/>
      <c r="F118" s="17"/>
      <c r="G118" s="59"/>
      <c r="H118" s="60"/>
      <c r="I118" s="61"/>
      <c r="J118" s="61"/>
      <c r="K118" s="61"/>
      <c r="L118" s="61"/>
      <c r="M118" s="61"/>
      <c r="N118" s="61"/>
      <c r="O118" s="61"/>
      <c r="P118" s="83"/>
      <c r="Q118" s="17"/>
      <c r="R118" s="17"/>
      <c r="S118" s="17"/>
      <c r="T118" s="17"/>
      <c r="U118" s="17"/>
      <c r="AF118"/>
      <c r="AM118" s="1">
        <v>43825</v>
      </c>
    </row>
    <row r="119" spans="1:40" ht="25.2" customHeight="1">
      <c r="A119" s="183"/>
      <c r="B119" s="21"/>
      <c r="C119" s="59"/>
      <c r="D119" s="59"/>
      <c r="E119" s="17"/>
      <c r="F119" s="17"/>
      <c r="G119" s="59"/>
      <c r="H119" s="61"/>
      <c r="I119" s="61"/>
      <c r="J119" s="61"/>
      <c r="K119" s="61"/>
      <c r="L119" s="61"/>
      <c r="M119" s="61"/>
      <c r="N119" s="61"/>
      <c r="O119" s="61"/>
      <c r="P119" s="83"/>
      <c r="Q119" s="17"/>
      <c r="R119" s="17"/>
      <c r="S119" s="17"/>
      <c r="T119" s="17"/>
      <c r="U119" s="17"/>
    </row>
    <row r="120" spans="1:40" ht="25.2" customHeight="1">
      <c r="A120" s="183"/>
      <c r="B120" s="21"/>
      <c r="C120" s="59"/>
      <c r="D120" s="59"/>
      <c r="E120" s="17"/>
      <c r="F120" s="17"/>
      <c r="G120" s="59"/>
      <c r="H120" s="61"/>
      <c r="I120" s="61"/>
      <c r="J120" s="61"/>
      <c r="K120" s="61"/>
      <c r="L120" s="61"/>
      <c r="M120" s="61"/>
      <c r="N120" s="61"/>
      <c r="O120" s="61"/>
      <c r="P120" s="83"/>
      <c r="Q120" s="17"/>
      <c r="R120" s="17"/>
      <c r="S120" s="17"/>
      <c r="T120" s="17"/>
      <c r="U120" s="17"/>
    </row>
    <row r="121" spans="1:40" ht="25.2" customHeight="1">
      <c r="A121" s="183"/>
      <c r="B121" s="21"/>
      <c r="C121" s="59"/>
      <c r="D121" s="59"/>
      <c r="E121" s="17"/>
      <c r="F121" s="17"/>
      <c r="G121" s="59"/>
      <c r="H121" s="61"/>
      <c r="I121" s="61"/>
      <c r="J121" s="61"/>
      <c r="K121" s="61"/>
      <c r="L121" s="61"/>
      <c r="M121" s="61"/>
      <c r="N121" s="61"/>
      <c r="O121" s="61"/>
      <c r="P121" s="83"/>
      <c r="Q121" s="17"/>
      <c r="R121" s="17"/>
      <c r="S121" s="17"/>
      <c r="T121" s="17"/>
      <c r="U121" s="17"/>
    </row>
    <row r="122" spans="1:40" ht="25.2" customHeight="1">
      <c r="A122" s="183"/>
      <c r="B122" s="21"/>
      <c r="C122" s="59"/>
      <c r="D122" s="59"/>
      <c r="E122" s="17"/>
      <c r="F122" s="17"/>
      <c r="G122" s="59"/>
      <c r="H122" s="61"/>
      <c r="I122" s="61"/>
      <c r="J122" s="61"/>
      <c r="K122" s="61"/>
      <c r="L122" s="61"/>
      <c r="M122" s="61"/>
      <c r="N122" s="61"/>
      <c r="O122" s="61"/>
      <c r="P122" s="83"/>
      <c r="Q122" s="17"/>
      <c r="R122" s="17"/>
      <c r="S122" s="17"/>
      <c r="T122" s="17"/>
      <c r="U122" s="17"/>
    </row>
    <row r="123" spans="1:40" ht="25.2" customHeight="1">
      <c r="A123" s="183"/>
      <c r="B123" s="21"/>
      <c r="C123" s="59"/>
      <c r="D123" s="59"/>
      <c r="E123" s="17"/>
      <c r="F123" s="17"/>
      <c r="G123" s="59"/>
      <c r="H123" s="61"/>
      <c r="I123" s="61"/>
      <c r="J123" s="61"/>
      <c r="K123" s="61"/>
      <c r="L123" s="61"/>
      <c r="M123" s="61"/>
      <c r="N123" s="61"/>
      <c r="O123" s="61"/>
      <c r="P123" s="83"/>
      <c r="Q123" s="17"/>
      <c r="R123" s="17"/>
      <c r="S123" s="17"/>
      <c r="T123" s="17"/>
      <c r="U123" s="17"/>
    </row>
    <row r="124" spans="1:40" ht="25.2" customHeight="1">
      <c r="A124" s="183"/>
      <c r="B124" s="21"/>
      <c r="C124" s="59"/>
      <c r="D124" s="59"/>
      <c r="E124" s="17"/>
      <c r="F124" s="17"/>
      <c r="G124" s="59"/>
      <c r="H124" s="61"/>
      <c r="I124" s="61"/>
      <c r="J124" s="61"/>
      <c r="K124" s="61"/>
      <c r="L124" s="61"/>
      <c r="M124" s="61"/>
      <c r="N124" s="61"/>
      <c r="O124" s="61"/>
      <c r="P124" s="83"/>
      <c r="Q124" s="17"/>
      <c r="R124" s="17"/>
      <c r="S124" s="17"/>
      <c r="T124" s="17"/>
      <c r="U124" s="17"/>
    </row>
    <row r="125" spans="1:40" ht="25.2" customHeight="1">
      <c r="A125" s="183"/>
      <c r="B125" s="21"/>
      <c r="C125" s="59"/>
      <c r="D125" s="59"/>
      <c r="E125" s="17"/>
      <c r="F125" s="17"/>
      <c r="G125" s="59"/>
      <c r="H125" s="61"/>
      <c r="I125" s="61"/>
      <c r="J125" s="61"/>
      <c r="K125" s="61"/>
      <c r="L125" s="61"/>
      <c r="M125" s="61"/>
      <c r="N125" s="61"/>
      <c r="O125" s="61"/>
      <c r="P125" s="83"/>
      <c r="Q125" s="17"/>
      <c r="R125" s="17"/>
      <c r="S125" s="17"/>
      <c r="T125" s="17"/>
      <c r="U125" s="17"/>
    </row>
    <row r="126" spans="1:40" ht="25.2" customHeight="1">
      <c r="A126" s="183"/>
      <c r="B126" s="21"/>
      <c r="C126" s="59"/>
      <c r="D126" s="59"/>
      <c r="E126" s="17"/>
      <c r="F126" s="17"/>
      <c r="G126" s="59"/>
      <c r="H126" s="61"/>
      <c r="I126" s="61"/>
      <c r="J126" s="61"/>
      <c r="K126" s="61"/>
      <c r="L126" s="61"/>
      <c r="M126" s="61"/>
      <c r="N126" s="61"/>
      <c r="O126" s="61"/>
      <c r="P126" s="83"/>
      <c r="Q126" s="17"/>
      <c r="R126" s="17"/>
      <c r="S126" s="17"/>
      <c r="T126" s="17"/>
      <c r="U126" s="17"/>
    </row>
    <row r="127" spans="1:40" ht="25.2" customHeight="1">
      <c r="A127" s="183"/>
      <c r="B127" s="21"/>
      <c r="C127" s="59"/>
      <c r="D127" s="59"/>
      <c r="E127" s="17"/>
      <c r="F127" s="17"/>
      <c r="G127" s="59"/>
      <c r="H127" s="61"/>
      <c r="I127" s="61"/>
      <c r="J127" s="61"/>
      <c r="K127" s="61"/>
      <c r="L127" s="61"/>
      <c r="M127" s="61"/>
      <c r="N127" s="61"/>
      <c r="O127" s="61"/>
      <c r="P127" s="83"/>
      <c r="Q127" s="17"/>
      <c r="R127" s="17"/>
      <c r="S127" s="17"/>
      <c r="T127" s="17"/>
      <c r="U127" s="17"/>
    </row>
    <row r="128" spans="1:40" ht="25.2" customHeight="1">
      <c r="A128" s="183"/>
      <c r="B128" s="21"/>
      <c r="C128" s="59"/>
      <c r="D128" s="59"/>
      <c r="E128" s="17"/>
      <c r="F128" s="17"/>
      <c r="G128" s="59"/>
      <c r="H128" s="61"/>
      <c r="I128" s="61"/>
      <c r="J128" s="61"/>
      <c r="K128" s="61"/>
      <c r="L128" s="61"/>
      <c r="M128" s="61"/>
      <c r="N128" s="61"/>
      <c r="O128" s="61"/>
      <c r="P128" s="83"/>
      <c r="Q128" s="17"/>
      <c r="R128" s="17"/>
      <c r="S128" s="17"/>
      <c r="T128" s="17"/>
      <c r="U128" s="17"/>
    </row>
    <row r="129" spans="1:21" ht="25.2" customHeight="1">
      <c r="A129" s="183"/>
      <c r="B129" s="21"/>
      <c r="C129" s="59"/>
      <c r="D129" s="59"/>
      <c r="E129" s="17"/>
      <c r="F129" s="17"/>
      <c r="G129" s="59"/>
      <c r="H129" s="61"/>
      <c r="I129" s="61"/>
      <c r="J129" s="61"/>
      <c r="K129" s="61"/>
      <c r="L129" s="61"/>
      <c r="M129" s="61"/>
      <c r="N129" s="61"/>
      <c r="O129" s="61"/>
      <c r="P129" s="83"/>
      <c r="Q129" s="17"/>
      <c r="R129" s="17"/>
      <c r="S129" s="17"/>
      <c r="T129" s="17"/>
      <c r="U129" s="17"/>
    </row>
    <row r="130" spans="1:21" ht="25.2" customHeight="1">
      <c r="A130" s="183"/>
      <c r="B130" s="21"/>
      <c r="C130" s="59"/>
      <c r="D130" s="59"/>
      <c r="E130" s="17"/>
      <c r="F130" s="17"/>
      <c r="G130" s="59"/>
      <c r="H130" s="61"/>
      <c r="I130" s="61"/>
      <c r="J130" s="61"/>
      <c r="K130" s="61"/>
      <c r="L130" s="61"/>
      <c r="M130" s="61"/>
      <c r="N130" s="61"/>
      <c r="O130" s="61"/>
      <c r="P130" s="83"/>
      <c r="Q130" s="17"/>
      <c r="R130" s="17"/>
      <c r="S130" s="17"/>
      <c r="T130" s="17"/>
      <c r="U130" s="17"/>
    </row>
    <row r="131" spans="1:21" ht="25.2" customHeight="1">
      <c r="A131" s="183"/>
      <c r="B131" s="21"/>
      <c r="C131" s="59"/>
      <c r="D131" s="59"/>
      <c r="E131" s="17"/>
      <c r="F131" s="17"/>
      <c r="G131" s="59"/>
      <c r="H131" s="61"/>
      <c r="I131" s="61"/>
      <c r="J131" s="61"/>
      <c r="K131" s="61"/>
      <c r="L131" s="61"/>
      <c r="M131" s="61"/>
      <c r="N131" s="61"/>
      <c r="O131" s="61"/>
      <c r="P131" s="83"/>
      <c r="Q131" s="17"/>
      <c r="R131" s="17"/>
      <c r="S131" s="17"/>
      <c r="T131" s="17"/>
      <c r="U131" s="17"/>
    </row>
    <row r="132" spans="1:21" ht="25.2" customHeight="1">
      <c r="A132" s="183"/>
      <c r="B132" s="21"/>
      <c r="C132" s="59"/>
      <c r="D132" s="59"/>
      <c r="E132" s="17"/>
      <c r="F132" s="17"/>
      <c r="G132" s="59"/>
      <c r="H132" s="61"/>
      <c r="I132" s="61"/>
      <c r="J132" s="61"/>
      <c r="K132" s="61"/>
      <c r="L132" s="61"/>
      <c r="M132" s="61"/>
      <c r="N132" s="61"/>
      <c r="O132" s="61"/>
      <c r="P132" s="83"/>
      <c r="Q132" s="17"/>
      <c r="R132" s="17"/>
      <c r="S132" s="17"/>
      <c r="T132" s="17"/>
      <c r="U132" s="17"/>
    </row>
    <row r="133" spans="1:21" ht="25.2" customHeight="1">
      <c r="A133" s="183"/>
      <c r="B133" s="21"/>
      <c r="C133" s="59"/>
      <c r="D133" s="59"/>
      <c r="E133" s="17"/>
      <c r="F133" s="17"/>
      <c r="G133" s="59"/>
      <c r="H133" s="61"/>
      <c r="I133" s="61"/>
      <c r="J133" s="61"/>
      <c r="K133" s="61"/>
      <c r="L133" s="61"/>
      <c r="M133" s="61"/>
      <c r="N133" s="61"/>
      <c r="O133" s="61"/>
      <c r="P133" s="83"/>
      <c r="Q133" s="17"/>
      <c r="R133" s="17"/>
      <c r="S133" s="17"/>
      <c r="T133" s="17"/>
      <c r="U133" s="17"/>
    </row>
    <row r="134" spans="1:21" ht="25.2" customHeight="1">
      <c r="A134" s="183"/>
      <c r="B134" s="21"/>
      <c r="C134" s="59"/>
      <c r="D134" s="59"/>
      <c r="E134" s="17"/>
      <c r="F134" s="17"/>
      <c r="G134" s="59"/>
      <c r="H134" s="61"/>
      <c r="I134" s="61"/>
      <c r="J134" s="61"/>
      <c r="K134" s="61"/>
      <c r="L134" s="61"/>
      <c r="M134" s="61"/>
      <c r="N134" s="61"/>
      <c r="O134" s="61"/>
      <c r="P134" s="83"/>
      <c r="Q134" s="17"/>
      <c r="R134" s="17"/>
      <c r="S134" s="17"/>
      <c r="T134" s="17"/>
      <c r="U134" s="17"/>
    </row>
    <row r="135" spans="1:21" ht="25.2" customHeight="1">
      <c r="A135" s="183"/>
      <c r="B135" s="21"/>
      <c r="C135" s="59"/>
      <c r="D135" s="59"/>
      <c r="E135" s="17"/>
      <c r="F135" s="17"/>
      <c r="G135" s="59"/>
      <c r="H135" s="61"/>
      <c r="I135" s="61"/>
      <c r="J135" s="61"/>
      <c r="K135" s="61"/>
      <c r="L135" s="61"/>
      <c r="M135" s="61"/>
      <c r="N135" s="61"/>
      <c r="O135" s="61"/>
      <c r="P135" s="83"/>
      <c r="Q135" s="17"/>
      <c r="R135" s="17"/>
      <c r="S135" s="17"/>
      <c r="T135" s="17"/>
      <c r="U135" s="17"/>
    </row>
    <row r="136" spans="1:21" ht="25.2" customHeight="1">
      <c r="A136" s="183"/>
      <c r="B136" s="21"/>
      <c r="C136" s="59"/>
      <c r="D136" s="59"/>
      <c r="E136" s="17"/>
      <c r="F136" s="17"/>
      <c r="G136" s="59"/>
      <c r="H136" s="61"/>
      <c r="I136" s="61"/>
      <c r="J136" s="61"/>
      <c r="K136" s="61"/>
      <c r="L136" s="61"/>
      <c r="M136" s="61"/>
      <c r="N136" s="61"/>
      <c r="O136" s="61"/>
      <c r="P136" s="83"/>
      <c r="Q136" s="17"/>
      <c r="R136" s="17"/>
      <c r="S136" s="17"/>
      <c r="T136" s="17"/>
      <c r="U136" s="17"/>
    </row>
    <row r="137" spans="1:21" ht="25.2" customHeight="1">
      <c r="A137" s="183"/>
      <c r="B137" s="21"/>
      <c r="C137" s="59"/>
      <c r="D137" s="59"/>
      <c r="E137" s="17"/>
      <c r="F137" s="17"/>
      <c r="G137" s="59"/>
      <c r="H137" s="61"/>
      <c r="I137" s="61"/>
      <c r="J137" s="61"/>
      <c r="K137" s="61"/>
      <c r="L137" s="61"/>
      <c r="M137" s="61"/>
      <c r="N137" s="61"/>
      <c r="O137" s="61"/>
      <c r="P137" s="83"/>
      <c r="Q137" s="17"/>
      <c r="R137" s="17"/>
      <c r="S137" s="17"/>
      <c r="T137" s="17"/>
      <c r="U137" s="17"/>
    </row>
    <row r="138" spans="1:21" ht="25.2" customHeight="1">
      <c r="A138" s="183"/>
      <c r="B138" s="21"/>
      <c r="C138" s="59"/>
      <c r="D138" s="59"/>
      <c r="E138" s="17"/>
      <c r="F138" s="17"/>
      <c r="G138" s="59"/>
      <c r="H138" s="61"/>
      <c r="I138" s="61"/>
      <c r="J138" s="61"/>
      <c r="K138" s="61"/>
      <c r="L138" s="61"/>
      <c r="M138" s="61"/>
      <c r="N138" s="61"/>
      <c r="O138" s="61"/>
      <c r="P138" s="83"/>
      <c r="Q138" s="17"/>
      <c r="R138" s="17"/>
      <c r="S138" s="17"/>
      <c r="T138" s="17"/>
      <c r="U138" s="17"/>
    </row>
    <row r="139" spans="1:21" ht="25.2" customHeight="1">
      <c r="A139" s="183"/>
      <c r="B139" s="21"/>
      <c r="C139" s="59"/>
      <c r="D139" s="59"/>
      <c r="E139" s="17"/>
      <c r="F139" s="17"/>
      <c r="G139" s="59"/>
      <c r="H139" s="61"/>
      <c r="I139" s="61"/>
      <c r="J139" s="61"/>
      <c r="K139" s="61"/>
      <c r="L139" s="61"/>
      <c r="M139" s="61"/>
      <c r="N139" s="61"/>
      <c r="O139" s="61"/>
      <c r="P139" s="83"/>
      <c r="Q139" s="17"/>
      <c r="R139" s="17"/>
      <c r="S139" s="17"/>
      <c r="T139" s="17"/>
      <c r="U139" s="17"/>
    </row>
    <row r="140" spans="1:21" ht="25.2" customHeight="1">
      <c r="A140" s="183"/>
      <c r="B140" s="21"/>
      <c r="C140" s="59"/>
      <c r="D140" s="59"/>
      <c r="E140" s="17"/>
      <c r="F140" s="17"/>
      <c r="G140" s="59"/>
      <c r="H140" s="61"/>
      <c r="I140" s="61"/>
      <c r="J140" s="61"/>
      <c r="K140" s="61"/>
      <c r="L140" s="61"/>
      <c r="M140" s="61"/>
      <c r="N140" s="61"/>
      <c r="O140" s="61"/>
      <c r="P140" s="83"/>
      <c r="Q140" s="17"/>
      <c r="R140" s="17"/>
      <c r="S140" s="17"/>
      <c r="T140" s="17"/>
      <c r="U140" s="17"/>
    </row>
    <row r="141" spans="1:21" ht="25.2" customHeight="1">
      <c r="A141" s="183"/>
      <c r="B141" s="21"/>
      <c r="C141" s="59"/>
      <c r="D141" s="59"/>
      <c r="E141" s="17"/>
      <c r="F141" s="17"/>
      <c r="G141" s="59"/>
      <c r="H141" s="61"/>
      <c r="I141" s="61"/>
      <c r="J141" s="61"/>
      <c r="K141" s="61"/>
      <c r="L141" s="61"/>
      <c r="M141" s="61"/>
      <c r="N141" s="61"/>
      <c r="O141" s="61"/>
      <c r="P141" s="83"/>
      <c r="Q141" s="17"/>
      <c r="R141" s="17"/>
      <c r="S141" s="17"/>
      <c r="T141" s="17"/>
      <c r="U141" s="17"/>
    </row>
    <row r="142" spans="1:21" ht="25.2" customHeight="1">
      <c r="A142" s="183"/>
      <c r="B142" s="21"/>
      <c r="C142" s="59"/>
      <c r="D142" s="59"/>
      <c r="E142" s="17"/>
      <c r="F142" s="17"/>
      <c r="G142" s="59"/>
      <c r="H142" s="61"/>
      <c r="I142" s="61"/>
      <c r="J142" s="61"/>
      <c r="K142" s="61"/>
      <c r="L142" s="61"/>
      <c r="M142" s="61"/>
      <c r="N142" s="61"/>
      <c r="O142" s="61"/>
      <c r="P142" s="83"/>
      <c r="Q142" s="17"/>
      <c r="R142" s="17"/>
      <c r="S142" s="17"/>
      <c r="T142" s="17"/>
      <c r="U142" s="17"/>
    </row>
    <row r="143" spans="1:21" ht="25.2" customHeight="1">
      <c r="A143" s="183"/>
      <c r="B143" s="21"/>
      <c r="C143" s="59"/>
      <c r="D143" s="59"/>
      <c r="E143" s="17"/>
      <c r="F143" s="17"/>
      <c r="G143" s="59"/>
      <c r="H143" s="61"/>
      <c r="I143" s="61"/>
      <c r="J143" s="61"/>
      <c r="K143" s="61"/>
      <c r="L143" s="61"/>
      <c r="M143" s="61"/>
      <c r="N143" s="61"/>
      <c r="O143" s="61"/>
      <c r="P143" s="83"/>
      <c r="Q143" s="17"/>
      <c r="R143" s="17"/>
      <c r="S143" s="17"/>
      <c r="T143" s="17"/>
      <c r="U143" s="17"/>
    </row>
    <row r="144" spans="1:21" ht="25.2" customHeight="1">
      <c r="A144" s="183"/>
      <c r="B144" s="21"/>
      <c r="C144" s="59"/>
      <c r="D144" s="59"/>
      <c r="E144" s="17"/>
      <c r="F144" s="17"/>
      <c r="G144" s="59"/>
      <c r="H144" s="61"/>
      <c r="I144" s="61"/>
      <c r="J144" s="61"/>
      <c r="K144" s="61"/>
      <c r="L144" s="61"/>
      <c r="M144" s="61"/>
      <c r="N144" s="61"/>
      <c r="O144" s="61"/>
      <c r="P144" s="83"/>
      <c r="Q144" s="17"/>
      <c r="R144" s="17"/>
      <c r="S144" s="17"/>
      <c r="T144" s="17"/>
      <c r="U144" s="17"/>
    </row>
    <row r="145" spans="1:21" ht="25.2" customHeight="1">
      <c r="A145" s="183"/>
      <c r="B145" s="21"/>
      <c r="C145" s="59"/>
      <c r="D145" s="59"/>
      <c r="E145" s="17"/>
      <c r="F145" s="17"/>
      <c r="G145" s="59"/>
      <c r="H145" s="61"/>
      <c r="I145" s="61"/>
      <c r="J145" s="61"/>
      <c r="K145" s="61"/>
      <c r="L145" s="61"/>
      <c r="M145" s="61"/>
      <c r="N145" s="61"/>
      <c r="O145" s="61"/>
      <c r="P145" s="83"/>
      <c r="Q145" s="17"/>
      <c r="R145" s="17"/>
      <c r="S145" s="17"/>
      <c r="T145" s="17"/>
      <c r="U145" s="17"/>
    </row>
    <row r="146" spans="1:21" ht="25.2" customHeight="1">
      <c r="A146" s="183"/>
      <c r="B146" s="21"/>
      <c r="C146" s="59"/>
      <c r="D146" s="59"/>
      <c r="E146" s="17"/>
      <c r="F146" s="17"/>
      <c r="G146" s="59"/>
      <c r="H146" s="61"/>
      <c r="I146" s="61"/>
      <c r="J146" s="61"/>
      <c r="K146" s="61"/>
      <c r="L146" s="61"/>
      <c r="M146" s="61"/>
      <c r="N146" s="61"/>
      <c r="O146" s="61"/>
      <c r="P146" s="83"/>
      <c r="Q146" s="17"/>
      <c r="R146" s="17"/>
      <c r="S146" s="17"/>
      <c r="T146" s="17"/>
      <c r="U146" s="17"/>
    </row>
    <row r="147" spans="1:21" ht="25.2" customHeight="1">
      <c r="A147" s="183"/>
      <c r="B147" s="21"/>
      <c r="C147" s="59"/>
      <c r="D147" s="59"/>
      <c r="E147" s="17"/>
      <c r="F147" s="17"/>
      <c r="G147" s="59"/>
      <c r="H147" s="61"/>
      <c r="I147" s="61"/>
      <c r="J147" s="61"/>
      <c r="K147" s="61"/>
      <c r="L147" s="61"/>
      <c r="M147" s="61"/>
      <c r="N147" s="61"/>
      <c r="O147" s="61"/>
      <c r="P147" s="83"/>
      <c r="Q147" s="17"/>
      <c r="R147" s="17"/>
      <c r="S147" s="17"/>
      <c r="T147" s="17"/>
      <c r="U147" s="17"/>
    </row>
    <row r="148" spans="1:21" ht="25.2" customHeight="1">
      <c r="A148" s="183"/>
      <c r="B148" s="21"/>
      <c r="C148" s="59"/>
      <c r="D148" s="59"/>
      <c r="E148" s="17"/>
      <c r="F148" s="17"/>
      <c r="G148" s="59"/>
      <c r="H148" s="61"/>
      <c r="I148" s="61"/>
      <c r="J148" s="61"/>
      <c r="K148" s="61"/>
      <c r="L148" s="61"/>
      <c r="M148" s="61"/>
      <c r="N148" s="61"/>
      <c r="O148" s="61"/>
      <c r="P148" s="83"/>
      <c r="Q148" s="17"/>
      <c r="R148" s="17"/>
      <c r="S148" s="17"/>
      <c r="T148" s="17"/>
      <c r="U148" s="17"/>
    </row>
    <row r="149" spans="1:21" ht="25.2" customHeight="1">
      <c r="A149" s="183"/>
      <c r="B149" s="21"/>
      <c r="C149" s="59"/>
      <c r="D149" s="59"/>
      <c r="E149" s="17"/>
      <c r="F149" s="17"/>
      <c r="G149" s="59"/>
      <c r="H149" s="61"/>
      <c r="I149" s="61"/>
      <c r="J149" s="61"/>
      <c r="K149" s="61"/>
      <c r="L149" s="61"/>
      <c r="M149" s="61"/>
      <c r="N149" s="61"/>
      <c r="O149" s="61"/>
      <c r="P149" s="83"/>
      <c r="Q149" s="17"/>
      <c r="R149" s="17"/>
      <c r="S149" s="17"/>
      <c r="T149" s="17"/>
      <c r="U149" s="17"/>
    </row>
    <row r="150" spans="1:21" ht="25.2" customHeight="1">
      <c r="A150" s="183"/>
      <c r="B150" s="21"/>
      <c r="C150" s="59"/>
      <c r="D150" s="59"/>
      <c r="E150" s="17"/>
      <c r="F150" s="17"/>
      <c r="G150" s="59"/>
      <c r="H150" s="61"/>
      <c r="I150" s="61"/>
      <c r="J150" s="61"/>
      <c r="K150" s="61"/>
      <c r="L150" s="61"/>
      <c r="M150" s="61"/>
      <c r="N150" s="61"/>
      <c r="O150" s="61"/>
      <c r="P150" s="83"/>
      <c r="Q150" s="17"/>
      <c r="R150" s="17"/>
      <c r="S150" s="17"/>
      <c r="T150" s="17"/>
      <c r="U150" s="17"/>
    </row>
    <row r="151" spans="1:21" ht="25.2" customHeight="1">
      <c r="A151" s="183"/>
      <c r="B151" s="21"/>
      <c r="C151" s="33" t="s">
        <v>47</v>
      </c>
      <c r="D151" s="34"/>
      <c r="E151" s="63"/>
      <c r="F151" s="63"/>
      <c r="G151" s="40"/>
      <c r="H151" s="64"/>
      <c r="I151" s="64"/>
      <c r="J151" s="64"/>
      <c r="K151" s="64"/>
      <c r="L151" s="64"/>
      <c r="M151" s="64"/>
      <c r="N151" s="64"/>
      <c r="O151" s="65"/>
      <c r="P151" s="83"/>
      <c r="Q151" s="17"/>
      <c r="R151" s="17"/>
      <c r="S151" s="17"/>
      <c r="T151" s="17"/>
      <c r="U151" s="17"/>
    </row>
    <row r="152" spans="1:21" ht="25.2" customHeight="1">
      <c r="A152" s="183"/>
      <c r="B152" s="21"/>
      <c r="C152" s="21"/>
      <c r="D152" s="59"/>
      <c r="E152" s="17"/>
      <c r="F152" s="17"/>
      <c r="G152" s="59"/>
      <c r="H152" s="61"/>
      <c r="I152" s="61"/>
      <c r="J152" s="61"/>
      <c r="K152" s="61"/>
      <c r="L152" s="61"/>
      <c r="M152" s="61"/>
      <c r="N152" s="61"/>
      <c r="O152" s="66"/>
      <c r="P152" s="83"/>
      <c r="Q152" s="17"/>
      <c r="R152" s="17"/>
      <c r="S152" s="17"/>
      <c r="T152" s="17"/>
      <c r="U152" s="17"/>
    </row>
    <row r="153" spans="1:21" ht="25.2" customHeight="1">
      <c r="A153" s="183"/>
      <c r="B153" s="21"/>
      <c r="C153" s="21"/>
      <c r="D153" s="59"/>
      <c r="E153" s="17"/>
      <c r="F153" s="17"/>
      <c r="G153" s="59"/>
      <c r="H153" s="61"/>
      <c r="I153" s="61"/>
      <c r="J153" s="61"/>
      <c r="K153" s="61"/>
      <c r="L153" s="61"/>
      <c r="M153" s="61"/>
      <c r="N153" s="61"/>
      <c r="O153" s="66"/>
      <c r="P153" s="83"/>
      <c r="Q153" s="17"/>
      <c r="R153" s="17"/>
      <c r="S153" s="17"/>
      <c r="T153" s="17"/>
      <c r="U153" s="17"/>
    </row>
    <row r="154" spans="1:21" ht="25.2" customHeight="1">
      <c r="A154" s="183"/>
      <c r="B154" s="21"/>
      <c r="C154" s="21"/>
      <c r="D154" s="59"/>
      <c r="E154" s="17"/>
      <c r="F154" s="17"/>
      <c r="G154" s="59"/>
      <c r="H154" s="61"/>
      <c r="I154" s="61"/>
      <c r="J154" s="61"/>
      <c r="K154" s="61"/>
      <c r="L154" s="61"/>
      <c r="M154" s="61"/>
      <c r="N154" s="61"/>
      <c r="O154" s="66"/>
      <c r="P154" s="83"/>
      <c r="Q154" s="17"/>
      <c r="R154" s="17"/>
      <c r="S154" s="17"/>
      <c r="T154" s="17"/>
      <c r="U154" s="17"/>
    </row>
    <row r="155" spans="1:21" ht="25.2" customHeight="1">
      <c r="A155" s="183"/>
      <c r="B155" s="21"/>
      <c r="C155" s="21"/>
      <c r="D155" s="59"/>
      <c r="E155" s="17"/>
      <c r="F155" s="17"/>
      <c r="G155" s="59"/>
      <c r="H155" s="61"/>
      <c r="I155" s="61"/>
      <c r="J155" s="61"/>
      <c r="K155" s="61"/>
      <c r="L155" s="61"/>
      <c r="M155" s="61"/>
      <c r="N155" s="61"/>
      <c r="O155" s="66"/>
      <c r="P155" s="83"/>
      <c r="Q155" s="17"/>
      <c r="R155" s="17"/>
      <c r="S155" s="17"/>
      <c r="T155" s="17"/>
      <c r="U155" s="17"/>
    </row>
    <row r="156" spans="1:21" ht="25.2" customHeight="1">
      <c r="A156" s="183"/>
      <c r="B156" s="21"/>
      <c r="C156" s="21"/>
      <c r="D156" s="59"/>
      <c r="E156" s="17"/>
      <c r="F156" s="17"/>
      <c r="G156" s="59"/>
      <c r="H156" s="61"/>
      <c r="I156" s="61"/>
      <c r="J156" s="61"/>
      <c r="K156" s="61"/>
      <c r="L156" s="61"/>
      <c r="M156" s="61"/>
      <c r="N156" s="61"/>
      <c r="O156" s="66"/>
      <c r="P156" s="83"/>
      <c r="Q156" s="17"/>
      <c r="R156" s="17"/>
      <c r="S156" s="17"/>
      <c r="T156" s="17"/>
      <c r="U156" s="17"/>
    </row>
    <row r="157" spans="1:21" ht="25.2" customHeight="1">
      <c r="A157" s="183"/>
      <c r="B157" s="21"/>
      <c r="C157" s="21"/>
      <c r="D157" s="59"/>
      <c r="E157" s="17"/>
      <c r="F157" s="17"/>
      <c r="G157" s="59"/>
      <c r="H157" s="61"/>
      <c r="I157" s="61"/>
      <c r="J157" s="61"/>
      <c r="K157" s="61"/>
      <c r="L157" s="61"/>
      <c r="M157" s="61"/>
      <c r="N157" s="61"/>
      <c r="O157" s="66"/>
      <c r="P157" s="83"/>
      <c r="Q157" s="17"/>
      <c r="R157" s="17"/>
      <c r="S157" s="17"/>
      <c r="T157" s="17"/>
      <c r="U157" s="17"/>
    </row>
    <row r="158" spans="1:21" ht="25.2" customHeight="1">
      <c r="A158" s="183"/>
      <c r="B158" s="21"/>
      <c r="C158" s="21"/>
      <c r="D158" s="59"/>
      <c r="E158" s="17"/>
      <c r="F158" s="17"/>
      <c r="G158" s="59"/>
      <c r="H158" s="61"/>
      <c r="I158" s="61"/>
      <c r="J158" s="61"/>
      <c r="K158" s="61"/>
      <c r="L158" s="61"/>
      <c r="M158" s="61"/>
      <c r="N158" s="61"/>
      <c r="O158" s="66"/>
      <c r="P158" s="83"/>
      <c r="Q158" s="17"/>
      <c r="R158" s="17"/>
      <c r="S158" s="17"/>
      <c r="T158" s="17"/>
      <c r="U158" s="17"/>
    </row>
    <row r="159" spans="1:21" ht="25.2" customHeight="1">
      <c r="A159" s="183"/>
      <c r="B159" s="21"/>
      <c r="C159" s="21"/>
      <c r="D159" s="59"/>
      <c r="E159" s="17"/>
      <c r="F159" s="17"/>
      <c r="G159" s="59"/>
      <c r="H159" s="61"/>
      <c r="I159" s="61"/>
      <c r="J159" s="61"/>
      <c r="K159" s="61"/>
      <c r="L159" s="61"/>
      <c r="M159" s="61"/>
      <c r="N159" s="61"/>
      <c r="O159" s="66"/>
      <c r="P159" s="83"/>
      <c r="Q159" s="17"/>
      <c r="R159" s="17"/>
      <c r="S159" s="17"/>
      <c r="T159" s="17"/>
      <c r="U159" s="17"/>
    </row>
    <row r="160" spans="1:21" ht="25.2" customHeight="1">
      <c r="A160" s="183"/>
      <c r="B160" s="21"/>
      <c r="C160" s="21"/>
      <c r="D160" s="59"/>
      <c r="E160" s="17"/>
      <c r="F160" s="17"/>
      <c r="G160" s="59"/>
      <c r="H160" s="61"/>
      <c r="I160" s="61"/>
      <c r="J160" s="61"/>
      <c r="K160" s="61"/>
      <c r="L160" s="61"/>
      <c r="M160" s="61"/>
      <c r="N160" s="61"/>
      <c r="O160" s="66"/>
      <c r="P160" s="83"/>
      <c r="Q160" s="17"/>
      <c r="R160" s="17"/>
      <c r="S160" s="17"/>
      <c r="T160" s="17"/>
      <c r="U160" s="17"/>
    </row>
    <row r="161" spans="1:21" ht="25.2" customHeight="1">
      <c r="A161" s="183"/>
      <c r="B161" s="21"/>
      <c r="C161" s="35"/>
      <c r="D161" s="36"/>
      <c r="E161" s="4"/>
      <c r="F161" s="4"/>
      <c r="G161" s="36"/>
      <c r="H161" s="67"/>
      <c r="I161" s="67"/>
      <c r="J161" s="67"/>
      <c r="K161" s="67"/>
      <c r="L161" s="67"/>
      <c r="M161" s="67"/>
      <c r="N161" s="67"/>
      <c r="O161" s="68"/>
      <c r="P161" s="83"/>
      <c r="Q161" s="17"/>
      <c r="R161" s="17"/>
      <c r="S161" s="17"/>
      <c r="T161" s="17"/>
      <c r="U161" s="17"/>
    </row>
    <row r="162" spans="1:21" ht="25.2" customHeight="1">
      <c r="A162" s="183"/>
      <c r="B162" s="21"/>
      <c r="C162" s="59"/>
      <c r="D162" s="59"/>
      <c r="E162" s="17"/>
      <c r="F162" s="17"/>
      <c r="G162" s="59"/>
      <c r="H162" s="61"/>
      <c r="I162" s="61"/>
      <c r="J162" s="61"/>
      <c r="K162" s="61"/>
      <c r="L162" s="61"/>
      <c r="M162" s="61"/>
      <c r="N162" s="61"/>
      <c r="O162" s="61"/>
      <c r="P162" s="83"/>
      <c r="Q162" s="17"/>
      <c r="R162" s="17"/>
      <c r="S162" s="17"/>
      <c r="T162" s="17"/>
      <c r="U162" s="17"/>
    </row>
    <row r="163" spans="1:21" ht="25.2" customHeight="1">
      <c r="A163" s="183"/>
      <c r="B163" s="21"/>
      <c r="C163" s="59"/>
      <c r="D163" s="59"/>
      <c r="E163" s="17"/>
      <c r="F163" s="17"/>
      <c r="G163" s="59"/>
      <c r="H163" s="61"/>
      <c r="I163" s="61"/>
      <c r="J163" s="61"/>
      <c r="K163" s="61"/>
      <c r="L163" s="61"/>
      <c r="M163" s="61"/>
      <c r="N163" s="61"/>
      <c r="O163" s="61"/>
      <c r="P163" s="83"/>
      <c r="Q163" s="17"/>
      <c r="R163" s="17"/>
      <c r="S163" s="17"/>
      <c r="T163" s="17"/>
      <c r="U163" s="17"/>
    </row>
    <row r="164" spans="1:21" ht="25.2" customHeight="1">
      <c r="A164" s="183"/>
      <c r="B164" s="21"/>
      <c r="C164" s="138" t="s">
        <v>48</v>
      </c>
      <c r="D164" s="59"/>
      <c r="E164" s="59"/>
      <c r="F164" s="59"/>
      <c r="G164" s="59"/>
      <c r="H164" s="86"/>
      <c r="I164" s="86"/>
      <c r="J164" s="86"/>
      <c r="K164" s="86"/>
      <c r="L164" s="86"/>
      <c r="M164" s="86"/>
      <c r="N164" s="86"/>
      <c r="O164" s="59"/>
      <c r="P164" s="83"/>
      <c r="Q164" s="17"/>
      <c r="R164" s="17"/>
      <c r="S164" s="17"/>
      <c r="T164" s="17"/>
      <c r="U164" s="17"/>
    </row>
    <row r="165" spans="1:21" ht="25.2" customHeight="1">
      <c r="A165" s="183"/>
      <c r="B165" s="21"/>
      <c r="C165" s="87"/>
      <c r="D165" s="59"/>
      <c r="E165" s="59"/>
      <c r="F165" s="59"/>
      <c r="G165" s="59"/>
      <c r="H165" s="86"/>
      <c r="I165" s="86"/>
      <c r="J165" s="86"/>
      <c r="K165" s="86"/>
      <c r="L165" s="86"/>
      <c r="M165" s="86"/>
      <c r="N165" s="86"/>
      <c r="O165" s="59"/>
      <c r="P165" s="83"/>
      <c r="Q165" s="17"/>
      <c r="R165" s="17"/>
      <c r="S165" s="17"/>
      <c r="T165" s="17"/>
      <c r="U165" s="17"/>
    </row>
    <row r="166" spans="1:21" ht="25.2" customHeight="1">
      <c r="A166" s="183"/>
      <c r="B166" s="21"/>
      <c r="C166" s="59"/>
      <c r="D166" s="59"/>
      <c r="E166" s="59"/>
      <c r="F166" s="59"/>
      <c r="G166" s="59"/>
      <c r="H166" s="86"/>
      <c r="I166" s="86"/>
      <c r="J166" s="86"/>
      <c r="K166" s="86"/>
      <c r="L166" s="86"/>
      <c r="M166" s="86"/>
      <c r="N166" s="86"/>
      <c r="O166" s="59"/>
      <c r="P166" s="83"/>
      <c r="Q166" s="17"/>
      <c r="R166" s="17"/>
      <c r="S166" s="17"/>
      <c r="T166" s="17"/>
      <c r="U166" s="17"/>
    </row>
    <row r="167" spans="1:21" ht="37.950000000000003" customHeight="1">
      <c r="A167" s="183"/>
      <c r="B167" s="21"/>
      <c r="C167" s="37" t="s">
        <v>49</v>
      </c>
      <c r="D167" s="158" t="s">
        <v>19</v>
      </c>
      <c r="E167" s="41" t="s">
        <v>82</v>
      </c>
      <c r="F167" s="41"/>
      <c r="G167" s="41"/>
      <c r="H167" s="42" t="s">
        <v>79</v>
      </c>
      <c r="I167" s="69" t="s">
        <v>83</v>
      </c>
      <c r="J167" s="69" t="s">
        <v>84</v>
      </c>
      <c r="K167" s="69" t="s">
        <v>85</v>
      </c>
      <c r="L167" s="69" t="s">
        <v>86</v>
      </c>
      <c r="M167" s="69" t="s">
        <v>87</v>
      </c>
      <c r="N167" s="69" t="s">
        <v>88</v>
      </c>
      <c r="O167" s="159" t="s">
        <v>89</v>
      </c>
      <c r="P167" s="83"/>
      <c r="Q167" s="17"/>
      <c r="R167" s="17"/>
      <c r="S167" s="17"/>
      <c r="T167" s="17"/>
      <c r="U167" s="17"/>
    </row>
    <row r="168" spans="1:21" ht="25.2" customHeight="1">
      <c r="A168" s="183"/>
      <c r="B168" s="21"/>
      <c r="C168" s="25"/>
      <c r="D168" s="26"/>
      <c r="E168" s="136"/>
      <c r="F168" s="137"/>
      <c r="G168" s="137"/>
      <c r="H168" s="48">
        <v>0</v>
      </c>
      <c r="I168" s="70"/>
      <c r="J168" s="70"/>
      <c r="K168" s="70"/>
      <c r="L168" s="71"/>
      <c r="M168" s="71"/>
      <c r="N168" s="71"/>
      <c r="O168" s="72"/>
      <c r="P168" s="83"/>
      <c r="Q168" s="17"/>
      <c r="R168" s="17"/>
      <c r="S168" s="17"/>
      <c r="T168" s="17"/>
      <c r="U168" s="17"/>
    </row>
    <row r="169" spans="1:21" ht="25.2" customHeight="1">
      <c r="A169" s="183"/>
      <c r="B169" s="21"/>
      <c r="C169" s="27"/>
      <c r="D169" s="28"/>
      <c r="E169" s="136"/>
      <c r="F169" s="137"/>
      <c r="G169" s="137"/>
      <c r="H169" s="48">
        <v>0</v>
      </c>
      <c r="I169" s="73"/>
      <c r="J169" s="73"/>
      <c r="K169" s="73"/>
      <c r="L169" s="74"/>
      <c r="M169" s="74"/>
      <c r="N169" s="74"/>
      <c r="O169" s="75"/>
      <c r="P169" s="83"/>
      <c r="Q169" s="17"/>
      <c r="R169" s="17"/>
      <c r="S169" s="17"/>
      <c r="T169" s="17"/>
      <c r="U169" s="17"/>
    </row>
    <row r="170" spans="1:21" ht="25.2" customHeight="1">
      <c r="A170" s="183"/>
      <c r="B170" s="21"/>
      <c r="C170" s="27"/>
      <c r="D170" s="28"/>
      <c r="E170" s="136"/>
      <c r="F170" s="137"/>
      <c r="G170" s="137"/>
      <c r="H170" s="48">
        <v>0</v>
      </c>
      <c r="I170" s="73"/>
      <c r="J170" s="73"/>
      <c r="K170" s="73"/>
      <c r="L170" s="74"/>
      <c r="M170" s="74"/>
      <c r="N170" s="74"/>
      <c r="O170" s="75"/>
      <c r="P170" s="83"/>
      <c r="Q170" s="17"/>
      <c r="R170" s="17"/>
      <c r="S170" s="17"/>
      <c r="T170" s="17"/>
      <c r="U170" s="17"/>
    </row>
    <row r="171" spans="1:21" ht="25.2" customHeight="1">
      <c r="A171" s="183"/>
      <c r="B171" s="21"/>
      <c r="C171" s="27"/>
      <c r="D171" s="28"/>
      <c r="E171" s="136"/>
      <c r="F171" s="137"/>
      <c r="G171" s="137"/>
      <c r="H171" s="48">
        <v>0</v>
      </c>
      <c r="I171" s="73"/>
      <c r="J171" s="73"/>
      <c r="K171" s="73"/>
      <c r="L171" s="74"/>
      <c r="M171" s="74"/>
      <c r="N171" s="74"/>
      <c r="O171" s="75"/>
      <c r="P171" s="83"/>
      <c r="Q171" s="17"/>
      <c r="R171" s="17"/>
      <c r="S171" s="17"/>
      <c r="T171" s="17"/>
      <c r="U171" s="17"/>
    </row>
    <row r="172" spans="1:21" ht="25.2" customHeight="1">
      <c r="A172" s="183"/>
      <c r="B172" s="21"/>
      <c r="C172" s="27"/>
      <c r="D172" s="28"/>
      <c r="E172" s="136"/>
      <c r="F172" s="137"/>
      <c r="G172" s="137"/>
      <c r="H172" s="48">
        <v>0</v>
      </c>
      <c r="I172" s="73"/>
      <c r="J172" s="73"/>
      <c r="K172" s="73"/>
      <c r="L172" s="74"/>
      <c r="M172" s="74"/>
      <c r="N172" s="74"/>
      <c r="O172" s="75"/>
      <c r="P172" s="83"/>
      <c r="Q172" s="17"/>
      <c r="R172" s="17"/>
      <c r="S172" s="17"/>
      <c r="T172" s="17"/>
      <c r="U172" s="17"/>
    </row>
    <row r="173" spans="1:21" ht="25.2" customHeight="1">
      <c r="A173" s="183"/>
      <c r="B173" s="21"/>
      <c r="C173" s="27"/>
      <c r="D173" s="28"/>
      <c r="E173" s="136"/>
      <c r="F173" s="137"/>
      <c r="G173" s="137"/>
      <c r="H173" s="48">
        <v>0</v>
      </c>
      <c r="I173" s="73"/>
      <c r="J173" s="73"/>
      <c r="K173" s="73"/>
      <c r="L173" s="74"/>
      <c r="M173" s="74"/>
      <c r="N173" s="74"/>
      <c r="O173" s="75"/>
      <c r="P173" s="83"/>
      <c r="Q173" s="17"/>
      <c r="R173" s="17"/>
      <c r="S173" s="17"/>
      <c r="T173" s="17"/>
      <c r="U173" s="17"/>
    </row>
    <row r="174" spans="1:21" ht="25.2" customHeight="1">
      <c r="A174" s="183"/>
      <c r="B174" s="21"/>
      <c r="C174" s="27"/>
      <c r="D174" s="28"/>
      <c r="E174" s="136"/>
      <c r="F174" s="137"/>
      <c r="G174" s="137"/>
      <c r="H174" s="48">
        <v>0</v>
      </c>
      <c r="I174" s="73"/>
      <c r="J174" s="73"/>
      <c r="K174" s="73"/>
      <c r="L174" s="74"/>
      <c r="M174" s="74"/>
      <c r="N174" s="74"/>
      <c r="O174" s="75"/>
      <c r="P174" s="83"/>
      <c r="Q174" s="17"/>
      <c r="R174" s="17"/>
      <c r="S174" s="17"/>
      <c r="T174" s="17"/>
      <c r="U174" s="17"/>
    </row>
    <row r="175" spans="1:21" ht="25.2" customHeight="1">
      <c r="A175" s="183"/>
      <c r="B175" s="21"/>
      <c r="C175" s="27"/>
      <c r="D175" s="28"/>
      <c r="E175" s="136"/>
      <c r="F175" s="137"/>
      <c r="G175" s="137"/>
      <c r="H175" s="48">
        <v>0</v>
      </c>
      <c r="I175" s="73"/>
      <c r="J175" s="73"/>
      <c r="K175" s="73"/>
      <c r="L175" s="74"/>
      <c r="M175" s="74"/>
      <c r="N175" s="74"/>
      <c r="O175" s="75"/>
      <c r="P175" s="83"/>
      <c r="Q175" s="17"/>
      <c r="R175" s="17"/>
      <c r="S175" s="17"/>
      <c r="T175" s="17"/>
      <c r="U175" s="17"/>
    </row>
    <row r="176" spans="1:21" ht="25.2" customHeight="1">
      <c r="A176" s="183"/>
      <c r="B176" s="21"/>
      <c r="C176" s="27"/>
      <c r="D176" s="28"/>
      <c r="E176" s="136"/>
      <c r="F176" s="137"/>
      <c r="G176" s="137"/>
      <c r="H176" s="48">
        <v>0</v>
      </c>
      <c r="I176" s="73"/>
      <c r="J176" s="73"/>
      <c r="K176" s="73"/>
      <c r="L176" s="74"/>
      <c r="M176" s="74"/>
      <c r="N176" s="74"/>
      <c r="O176" s="75"/>
      <c r="P176" s="83"/>
      <c r="Q176" s="17"/>
      <c r="R176" s="17"/>
      <c r="S176" s="17"/>
      <c r="T176" s="17"/>
      <c r="U176" s="17"/>
    </row>
    <row r="177" spans="1:21" ht="25.2" customHeight="1">
      <c r="A177" s="183"/>
      <c r="B177" s="21"/>
      <c r="C177" s="27"/>
      <c r="D177" s="28"/>
      <c r="E177" s="136"/>
      <c r="F177" s="137"/>
      <c r="G177" s="137"/>
      <c r="H177" s="48">
        <v>0</v>
      </c>
      <c r="I177" s="73"/>
      <c r="J177" s="73"/>
      <c r="K177" s="73"/>
      <c r="L177" s="74"/>
      <c r="M177" s="74"/>
      <c r="N177" s="74"/>
      <c r="O177" s="75"/>
      <c r="P177" s="83"/>
      <c r="Q177" s="17"/>
      <c r="R177" s="17"/>
      <c r="S177" s="17"/>
      <c r="T177" s="17"/>
      <c r="U177" s="17"/>
    </row>
    <row r="178" spans="1:21" ht="25.2" customHeight="1">
      <c r="A178" s="183"/>
      <c r="B178" s="21"/>
      <c r="C178" s="27"/>
      <c r="D178" s="28"/>
      <c r="E178" s="136"/>
      <c r="F178" s="137"/>
      <c r="G178" s="137"/>
      <c r="H178" s="48">
        <v>0</v>
      </c>
      <c r="I178" s="73"/>
      <c r="J178" s="73"/>
      <c r="K178" s="73"/>
      <c r="L178" s="74"/>
      <c r="M178" s="74"/>
      <c r="N178" s="74"/>
      <c r="O178" s="75"/>
      <c r="P178" s="83"/>
      <c r="Q178" s="17"/>
      <c r="R178" s="17"/>
      <c r="S178" s="17"/>
      <c r="T178" s="17"/>
      <c r="U178" s="17"/>
    </row>
    <row r="179" spans="1:21" ht="25.2" customHeight="1">
      <c r="A179" s="183"/>
      <c r="B179" s="21"/>
      <c r="C179" s="27"/>
      <c r="D179" s="28"/>
      <c r="E179" s="136"/>
      <c r="F179" s="137"/>
      <c r="G179" s="137"/>
      <c r="H179" s="48">
        <v>0</v>
      </c>
      <c r="I179" s="73"/>
      <c r="J179" s="73"/>
      <c r="K179" s="73"/>
      <c r="L179" s="74"/>
      <c r="M179" s="74"/>
      <c r="N179" s="74"/>
      <c r="O179" s="75"/>
      <c r="P179" s="83"/>
      <c r="Q179" s="17"/>
      <c r="R179" s="17"/>
      <c r="S179" s="17"/>
      <c r="T179" s="17"/>
      <c r="U179" s="17"/>
    </row>
    <row r="180" spans="1:21" ht="25.2" customHeight="1">
      <c r="A180" s="183"/>
      <c r="B180" s="21"/>
      <c r="C180" s="27"/>
      <c r="D180" s="28"/>
      <c r="E180" s="136"/>
      <c r="F180" s="137"/>
      <c r="G180" s="137"/>
      <c r="H180" s="48">
        <v>0</v>
      </c>
      <c r="I180" s="73"/>
      <c r="J180" s="73"/>
      <c r="K180" s="73"/>
      <c r="L180" s="74"/>
      <c r="M180" s="74"/>
      <c r="N180" s="74"/>
      <c r="O180" s="75"/>
      <c r="P180" s="83"/>
      <c r="Q180" s="17"/>
      <c r="R180" s="17"/>
      <c r="S180" s="17"/>
      <c r="T180" s="17"/>
      <c r="U180" s="17"/>
    </row>
    <row r="181" spans="1:21" ht="25.2" customHeight="1">
      <c r="A181" s="183"/>
      <c r="B181" s="21"/>
      <c r="C181" s="27"/>
      <c r="D181" s="28"/>
      <c r="E181" s="136"/>
      <c r="F181" s="137"/>
      <c r="G181" s="137"/>
      <c r="H181" s="48">
        <v>0</v>
      </c>
      <c r="I181" s="73"/>
      <c r="J181" s="73"/>
      <c r="K181" s="73"/>
      <c r="L181" s="74"/>
      <c r="M181" s="74"/>
      <c r="N181" s="74"/>
      <c r="O181" s="75"/>
      <c r="P181" s="83"/>
      <c r="Q181" s="17"/>
      <c r="R181" s="17"/>
      <c r="S181" s="17"/>
      <c r="T181" s="17"/>
      <c r="U181" s="17"/>
    </row>
    <row r="182" spans="1:21" ht="25.2" customHeight="1">
      <c r="A182" s="183"/>
      <c r="B182" s="21"/>
      <c r="C182" s="27"/>
      <c r="D182" s="28"/>
      <c r="E182" s="136"/>
      <c r="F182" s="137"/>
      <c r="G182" s="137"/>
      <c r="H182" s="48">
        <v>0</v>
      </c>
      <c r="I182" s="73"/>
      <c r="J182" s="73"/>
      <c r="K182" s="73"/>
      <c r="L182" s="74"/>
      <c r="M182" s="74"/>
      <c r="N182" s="74"/>
      <c r="O182" s="75"/>
      <c r="P182" s="83"/>
      <c r="Q182" s="17"/>
      <c r="R182" s="17"/>
      <c r="S182" s="17"/>
      <c r="T182" s="17"/>
      <c r="U182" s="17"/>
    </row>
    <row r="183" spans="1:21" ht="25.2" customHeight="1">
      <c r="A183" s="183"/>
      <c r="B183" s="21"/>
      <c r="C183" s="27"/>
      <c r="D183" s="28"/>
      <c r="E183" s="136"/>
      <c r="F183" s="137"/>
      <c r="G183" s="137"/>
      <c r="H183" s="48">
        <v>0</v>
      </c>
      <c r="I183" s="73"/>
      <c r="J183" s="73"/>
      <c r="K183" s="73"/>
      <c r="L183" s="74"/>
      <c r="M183" s="74"/>
      <c r="N183" s="74"/>
      <c r="O183" s="75"/>
      <c r="P183" s="83"/>
      <c r="Q183" s="17"/>
      <c r="R183" s="17"/>
      <c r="S183" s="17"/>
      <c r="T183" s="17"/>
      <c r="U183" s="17"/>
    </row>
    <row r="184" spans="1:21" ht="25.2" customHeight="1">
      <c r="A184" s="183"/>
      <c r="B184" s="21"/>
      <c r="C184" s="29"/>
      <c r="D184" s="30"/>
      <c r="E184" s="136"/>
      <c r="F184" s="137"/>
      <c r="G184" s="137"/>
      <c r="H184" s="62">
        <v>0</v>
      </c>
      <c r="I184" s="76"/>
      <c r="J184" s="76"/>
      <c r="K184" s="76"/>
      <c r="L184" s="77"/>
      <c r="M184" s="77"/>
      <c r="N184" s="77"/>
      <c r="O184" s="78"/>
      <c r="P184" s="83"/>
      <c r="Q184" s="17"/>
      <c r="R184" s="17"/>
      <c r="S184" s="17"/>
      <c r="T184" s="17"/>
      <c r="U184" s="17"/>
    </row>
    <row r="185" spans="1:21" ht="25.2" customHeight="1">
      <c r="A185" s="183"/>
      <c r="B185" s="21"/>
      <c r="C185" s="31"/>
      <c r="D185" s="32"/>
      <c r="E185" s="39"/>
      <c r="F185" s="39"/>
      <c r="G185" s="39"/>
      <c r="H185" s="79"/>
      <c r="I185" s="79"/>
      <c r="J185" s="79"/>
      <c r="K185" s="79"/>
      <c r="L185" s="80"/>
      <c r="M185" s="80"/>
      <c r="N185" s="80"/>
      <c r="O185" s="81"/>
      <c r="P185" s="83"/>
      <c r="Q185" s="17"/>
      <c r="R185" s="17"/>
      <c r="S185" s="17"/>
      <c r="T185" s="17"/>
      <c r="U185" s="17"/>
    </row>
    <row r="186" spans="1:21">
      <c r="A186" s="183"/>
      <c r="B186" s="35"/>
      <c r="C186" s="36"/>
      <c r="D186" s="36"/>
      <c r="E186" s="4"/>
      <c r="F186" s="4"/>
      <c r="G186" s="36"/>
      <c r="H186" s="67"/>
      <c r="I186" s="67"/>
      <c r="J186" s="67"/>
      <c r="K186" s="67"/>
      <c r="L186" s="67"/>
      <c r="M186" s="67"/>
      <c r="N186" s="67"/>
      <c r="O186" s="67"/>
      <c r="P186" s="88"/>
      <c r="Q186" s="17"/>
      <c r="R186" s="17"/>
      <c r="S186" s="17"/>
      <c r="T186" s="17"/>
      <c r="U186" s="17"/>
    </row>
  </sheetData>
  <mergeCells count="6">
    <mergeCell ref="G98:H98"/>
    <mergeCell ref="L96:O96"/>
    <mergeCell ref="A96:A186"/>
    <mergeCell ref="A1:A91"/>
    <mergeCell ref="G3:H3"/>
    <mergeCell ref="L1:O1"/>
  </mergeCells>
  <conditionalFormatting sqref="G5:G11 G16:G20">
    <cfRule type="containsText" dxfId="17" priority="39" operator="containsText" text="BASSE">
      <formula>NOT(ISERROR(SEARCH("BASSE",G5)))</formula>
    </cfRule>
    <cfRule type="containsText" dxfId="16" priority="40" operator="containsText" text="MOYENNE">
      <formula>NOT(ISERROR(SEARCH("MOYENNE",G5)))</formula>
    </cfRule>
    <cfRule type="containsText" dxfId="15" priority="41" operator="containsText" text="HAUTE">
      <formula>NOT(ISERROR(SEARCH("HAUTE",G5)))</formula>
    </cfRule>
  </conditionalFormatting>
  <conditionalFormatting sqref="G12:G15">
    <cfRule type="containsText" dxfId="14" priority="36" operator="containsText" text="BASSE">
      <formula>NOT(ISERROR(SEARCH("BASSE",G12)))</formula>
    </cfRule>
    <cfRule type="containsText" dxfId="13" priority="37" operator="containsText" text="MOYENNE">
      <formula>NOT(ISERROR(SEARCH("MOYENNE",G12)))</formula>
    </cfRule>
    <cfRule type="containsText" dxfId="12" priority="38" operator="containsText" text="HAUTE">
      <formula>NOT(ISERROR(SEARCH("HAUTE",G12)))</formula>
    </cfRule>
  </conditionalFormatting>
  <conditionalFormatting sqref="G21">
    <cfRule type="containsText" dxfId="11" priority="33" operator="containsText" text="BASSE">
      <formula>NOT(ISERROR(SEARCH("BASSE",G21)))</formula>
    </cfRule>
    <cfRule type="containsText" dxfId="10" priority="34" operator="containsText" text="MOYENNE">
      <formula>NOT(ISERROR(SEARCH("MOYENNE",G21)))</formula>
    </cfRule>
    <cfRule type="containsText" dxfId="9" priority="35" operator="containsText" text="HAUTE">
      <formula>NOT(ISERROR(SEARCH("HAUTE",G21)))</formula>
    </cfRule>
  </conditionalFormatting>
  <conditionalFormatting sqref="O5:O21">
    <cfRule type="dataBar" priority="23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{52474EF0-4A64-4B8B-B976-4B48BE806C13}</x14:id>
        </ext>
      </extLst>
    </cfRule>
  </conditionalFormatting>
  <conditionalFormatting sqref="H168:H184">
    <cfRule type="dataBar" priority="12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{8ED6EBBE-D0C8-4BD3-A4EB-6BDAD0C0ADEE}</x14:id>
        </ext>
      </extLst>
    </cfRule>
  </conditionalFormatting>
  <conditionalFormatting sqref="H73:H89">
    <cfRule type="dataBar" priority="11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{F58ACE2D-49BA-48DC-A5F0-5F578A9BE5F2}</x14:id>
        </ext>
      </extLst>
    </cfRule>
  </conditionalFormatting>
  <conditionalFormatting sqref="G100:G106 G111:G115">
    <cfRule type="containsText" dxfId="8" priority="8" operator="containsText" text="BASSE">
      <formula>NOT(ISERROR(SEARCH("BASSE",G100)))</formula>
    </cfRule>
    <cfRule type="containsText" dxfId="7" priority="9" operator="containsText" text="MOYENNE">
      <formula>NOT(ISERROR(SEARCH("MOYENNE",G100)))</formula>
    </cfRule>
    <cfRule type="containsText" dxfId="6" priority="10" operator="containsText" text="HAUTE">
      <formula>NOT(ISERROR(SEARCH("HAUTE",G100)))</formula>
    </cfRule>
  </conditionalFormatting>
  <conditionalFormatting sqref="G107:G110">
    <cfRule type="containsText" dxfId="5" priority="5" operator="containsText" text="BASSE">
      <formula>NOT(ISERROR(SEARCH("BASSE",G107)))</formula>
    </cfRule>
    <cfRule type="containsText" dxfId="4" priority="6" operator="containsText" text="MOYENNE">
      <formula>NOT(ISERROR(SEARCH("MOYENNE",G107)))</formula>
    </cfRule>
    <cfRule type="containsText" dxfId="3" priority="7" operator="containsText" text="HAUTE">
      <formula>NOT(ISERROR(SEARCH("HAUTE",G107)))</formula>
    </cfRule>
  </conditionalFormatting>
  <conditionalFormatting sqref="G116">
    <cfRule type="containsText" dxfId="2" priority="2" operator="containsText" text="BASSE">
      <formula>NOT(ISERROR(SEARCH("BASSE",G116)))</formula>
    </cfRule>
    <cfRule type="containsText" dxfId="1" priority="3" operator="containsText" text="MOYENNE">
      <formula>NOT(ISERROR(SEARCH("MOYENNE",G116)))</formula>
    </cfRule>
    <cfRule type="containsText" dxfId="0" priority="4" operator="containsText" text="HAUTE">
      <formula>NOT(ISERROR(SEARCH("HAUTE",G116)))</formula>
    </cfRule>
  </conditionalFormatting>
  <conditionalFormatting sqref="O100:O116">
    <cfRule type="dataBar" priority="1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{6697F86B-8049-4958-9633-39CC3585CE90}</x14:id>
        </ext>
      </extLst>
    </cfRule>
  </conditionalFormatting>
  <dataValidations disablePrompts="1" count="1">
    <dataValidation type="list" allowBlank="1" showInputMessage="1" showErrorMessage="1" sqref="G5:G21 G100:G116" xr:uid="{E02114D7-6863-475D-9E1C-BC42E832DB5F}">
      <formula1>"HAUTE,MOYENNE,BASSE"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portrait" r:id="rId1"/>
  <drawing r:id="rId2"/>
  <webPublishItems count="1">
    <webPublishItem id="160" divId="cumul_TB_V5_160" sourceType="sheet" destinationFile="D:\cumul_TB_V5.mht"/>
  </webPublishItem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74EF0-4A64-4B8B-B976-4B48BE806C1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FFFFFF"/>
              <x14:negativeFillColor rgb="FFFF0000"/>
              <x14:axisColor rgb="FF000000"/>
            </x14:dataBar>
          </x14:cfRule>
          <xm:sqref>O5:O21</xm:sqref>
        </x14:conditionalFormatting>
        <x14:conditionalFormatting xmlns:xm="http://schemas.microsoft.com/office/excel/2006/main">
          <x14:cfRule type="dataBar" id="{8ED6EBBE-D0C8-4BD3-A4EB-6BDAD0C0ADEE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FFFFFF"/>
              <x14:negativeFillColor rgb="FFFF0000"/>
              <x14:axisColor rgb="FF000000"/>
            </x14:dataBar>
          </x14:cfRule>
          <xm:sqref>H168:H184</xm:sqref>
        </x14:conditionalFormatting>
        <x14:conditionalFormatting xmlns:xm="http://schemas.microsoft.com/office/excel/2006/main">
          <x14:cfRule type="dataBar" id="{F58ACE2D-49BA-48DC-A5F0-5F578A9BE5F2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FFFFFF"/>
              <x14:negativeFillColor rgb="FFFF0000"/>
              <x14:axisColor rgb="FF000000"/>
            </x14:dataBar>
          </x14:cfRule>
          <xm:sqref>H73:H89</xm:sqref>
        </x14:conditionalFormatting>
        <x14:conditionalFormatting xmlns:xm="http://schemas.microsoft.com/office/excel/2006/main">
          <x14:cfRule type="dataBar" id="{6697F86B-8049-4958-9633-39CC3585CE9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FFFFFF"/>
              <x14:negativeFillColor rgb="FFFF0000"/>
              <x14:axisColor rgb="FF000000"/>
            </x14:dataBar>
          </x14:cfRule>
          <xm:sqref>O100:O116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données</vt:lpstr>
      <vt:lpstr>Extraction</vt:lpstr>
      <vt:lpstr>Analyse</vt:lpstr>
      <vt:lpstr>Modèle</vt:lpstr>
      <vt:lpstr>Calc_avancement</vt:lpstr>
      <vt:lpstr>Calc_sous_système</vt:lpstr>
      <vt:lpstr>données!Impression_des_titres</vt:lpstr>
      <vt:lpstr>Livrables</vt:lpstr>
      <vt:lpstr>N°Semaine</vt:lpstr>
      <vt:lpstr>Nheures</vt:lpstr>
      <vt:lpstr>Modèle!Zone_d_impression</vt:lpstr>
      <vt:lpstr>Zone_page1</vt:lpstr>
      <vt:lpstr>Zone_page2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2020-11-17T23:09:08Z</dcterms:created>
  <dcterms:modified xsi:type="dcterms:W3CDTF">2020-12-02T19:13:53Z</dcterms:modified>
</cp:coreProperties>
</file>