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drawings/drawing2.xml" ContentType="application/vnd.openxmlformats-officedocument.drawing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drawings/drawing3.xml" ContentType="application/vnd.openxmlformats-officedocument.drawing+xml"/>
  <Override PartName="/xl/ctrlProps/ctrlProp83.xml" ContentType="application/vnd.ms-excel.controlproperties+xml"/>
  <Override PartName="/xl/drawings/drawing4.xml" ContentType="application/vnd.openxmlformats-officedocument.drawing+xml"/>
  <Override PartName="/xl/ctrlProps/ctrlProp84.xml" ContentType="application/vnd.ms-excel.controlproperties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filterPrivacy="1" codeName="ThisWorkbook" defaultThemeVersion="124226"/>
  <xr:revisionPtr revIDLastSave="0" documentId="13_ncr:1_{17FDEDCA-64CA-4B9A-8E69-A9561A694E82}" xr6:coauthVersionLast="45" xr6:coauthVersionMax="45" xr10:uidLastSave="{00000000-0000-0000-0000-000000000000}"/>
  <bookViews>
    <workbookView xWindow="-108" yWindow="-108" windowWidth="23256" windowHeight="13176" tabRatio="575" activeTab="4" xr2:uid="{00000000-000D-0000-FFFF-FFFF00000000}"/>
  </bookViews>
  <sheets>
    <sheet name="données" sheetId="7" r:id="rId1"/>
    <sheet name="Extraction" sheetId="9" r:id="rId2"/>
    <sheet name="Analyse" sheetId="11" r:id="rId3"/>
    <sheet name="Planning personalisé" sheetId="10" state="hidden" r:id="rId4"/>
    <sheet name="Modèle" sheetId="12" r:id="rId5"/>
    <sheet name="Modèle(2)" sheetId="13" state="hidden" r:id="rId6"/>
    <sheet name="données (2)" sheetId="8" state="hidden" r:id="rId7"/>
  </sheets>
  <functionGroups builtInGroupCount="19"/>
  <definedNames>
    <definedName name="_xlnm._FilterDatabase" localSheetId="0" hidden="1">données!$C$7:$M$77</definedName>
    <definedName name="_xlnm._FilterDatabase" localSheetId="6" hidden="1">'données (2)'!$C$7:$L$77</definedName>
    <definedName name="_xlnm._FilterDatabase" localSheetId="1" hidden="1">Extraction!$B$1:$K$1</definedName>
    <definedName name="Calc_avancement" localSheetId="6">'données (2)'!$K$8:$K$77</definedName>
    <definedName name="Calc_avancement">données!$K$8:$K$77</definedName>
    <definedName name="Calc_sous_système" localSheetId="6">'données (2)'!$G$8:$G$77</definedName>
    <definedName name="Calc_sous_système">données!$G$8:$G$77</definedName>
    <definedName name="_xlnm.Print_Titles" localSheetId="0">données!$5:$6</definedName>
    <definedName name="_xlnm.Print_Titles" localSheetId="6">'données (2)'!$5:$6</definedName>
    <definedName name="Livrables" localSheetId="6">'données (2)'!$I$8:$I$77</definedName>
    <definedName name="Livrables">données!$I$8:$I$77</definedName>
    <definedName name="N°Semaine" localSheetId="6">'données (2)'!$D$8:$D$77</definedName>
    <definedName name="N°Semaine">données!$D$8:$D$77</definedName>
    <definedName name="Nheures" localSheetId="6">'données (2)'!$L$8:$L$77</definedName>
    <definedName name="Nheures">données!$L$8:$L$77</definedName>
    <definedName name="tab_heures">Modèle!$C$69:$F$81</definedName>
    <definedName name="tab_planning">Modèle!$C$5:$E$17</definedName>
    <definedName name="valuevx">42.314159</definedName>
    <definedName name="vertex42_copyright" hidden="1">"© 2017 Vertex42 LLC"</definedName>
    <definedName name="vertex42_id" hidden="1">"project-task-list-with-gantt-chart.xlsx"</definedName>
    <definedName name="vertex42_title" hidden="1">"Project Task List with Gantt Chart"</definedName>
    <definedName name="_xlnm.Print_Area" localSheetId="4">Modèle!$A$1:$P$82</definedName>
    <definedName name="_xlnm.Print_Area" localSheetId="5">'Modèle(2)'!$A$1:$P$82</definedName>
  </definedNames>
  <calcPr calcId="191029"/>
</workbook>
</file>

<file path=xl/calcChain.xml><?xml version="1.0" encoding="utf-8"?>
<calcChain xmlns="http://schemas.openxmlformats.org/spreadsheetml/2006/main">
  <c r="V17" i="13" l="1"/>
  <c r="U17" i="13" s="1"/>
  <c r="R17" i="13"/>
  <c r="V16" i="13"/>
  <c r="S16" i="13" s="1"/>
  <c r="T16" i="13" s="1"/>
  <c r="U16" i="13"/>
  <c r="R16" i="13"/>
  <c r="V15" i="13"/>
  <c r="U15" i="13" s="1"/>
  <c r="Q15" i="13"/>
  <c r="R15" i="13" s="1"/>
  <c r="K15" i="13"/>
  <c r="Q14" i="13"/>
  <c r="R14" i="13" s="1"/>
  <c r="K14" i="13"/>
  <c r="V14" i="13" s="1"/>
  <c r="Q13" i="13"/>
  <c r="R13" i="13" s="1"/>
  <c r="K13" i="13"/>
  <c r="V13" i="13" s="1"/>
  <c r="V12" i="13"/>
  <c r="U12" i="13" s="1"/>
  <c r="Q12" i="13"/>
  <c r="R12" i="13" s="1"/>
  <c r="K12" i="13"/>
  <c r="Q11" i="13"/>
  <c r="R11" i="13" s="1"/>
  <c r="K11" i="13"/>
  <c r="V11" i="13" s="1"/>
  <c r="Q9" i="13"/>
  <c r="R9" i="13" s="1"/>
  <c r="K9" i="13"/>
  <c r="V9" i="13" s="1"/>
  <c r="V8" i="13"/>
  <c r="U8" i="13" s="1"/>
  <c r="R8" i="13"/>
  <c r="Q8" i="13"/>
  <c r="K8" i="13"/>
  <c r="V7" i="13"/>
  <c r="U7" i="13" s="1"/>
  <c r="Q7" i="13"/>
  <c r="R7" i="13" s="1"/>
  <c r="K7" i="13"/>
  <c r="Q6" i="13"/>
  <c r="R6" i="13" s="1"/>
  <c r="K6" i="13"/>
  <c r="V6" i="13" s="1"/>
  <c r="Q5" i="13"/>
  <c r="R5" i="13" s="1"/>
  <c r="K5" i="13"/>
  <c r="V5" i="13" s="1"/>
  <c r="S17" i="13" l="1"/>
  <c r="T17" i="13" s="1"/>
  <c r="U9" i="13"/>
  <c r="S9" i="13"/>
  <c r="T9" i="13" s="1"/>
  <c r="T7" i="13"/>
  <c r="U5" i="13"/>
  <c r="S5" i="13"/>
  <c r="T5" i="13" s="1"/>
  <c r="U13" i="13"/>
  <c r="S13" i="13"/>
  <c r="T13" i="13" s="1"/>
  <c r="S6" i="13"/>
  <c r="U6" i="13"/>
  <c r="T6" i="13"/>
  <c r="S11" i="13"/>
  <c r="T11" i="13" s="1"/>
  <c r="U11" i="13"/>
  <c r="S14" i="13"/>
  <c r="T14" i="13" s="1"/>
  <c r="U14" i="13"/>
  <c r="S8" i="13"/>
  <c r="S7" i="13"/>
  <c r="T8" i="13"/>
  <c r="S12" i="13"/>
  <c r="T12" i="13" s="1"/>
  <c r="S15" i="13"/>
  <c r="T15" i="13" s="1"/>
  <c r="K5" i="12"/>
  <c r="V5" i="12" s="1"/>
  <c r="V17" i="12"/>
  <c r="S17" i="12" s="1"/>
  <c r="T17" i="12" s="1"/>
  <c r="U17" i="12"/>
  <c r="R17" i="12"/>
  <c r="V16" i="12"/>
  <c r="S16" i="12" s="1"/>
  <c r="T16" i="12" s="1"/>
  <c r="R16" i="12"/>
  <c r="Q15" i="12"/>
  <c r="R15" i="12" s="1"/>
  <c r="K15" i="12"/>
  <c r="V15" i="12" s="1"/>
  <c r="Q14" i="12"/>
  <c r="R14" i="12" s="1"/>
  <c r="K14" i="12"/>
  <c r="V14" i="12" s="1"/>
  <c r="Q13" i="12"/>
  <c r="R13" i="12" s="1"/>
  <c r="K13" i="12"/>
  <c r="V13" i="12" s="1"/>
  <c r="Q12" i="12"/>
  <c r="R12" i="12" s="1"/>
  <c r="K12" i="12"/>
  <c r="V12" i="12" s="1"/>
  <c r="U12" i="12" s="1"/>
  <c r="Q11" i="12"/>
  <c r="R11" i="12" s="1"/>
  <c r="K11" i="12"/>
  <c r="V11" i="12" s="1"/>
  <c r="Q9" i="12"/>
  <c r="R9" i="12" s="1"/>
  <c r="K9" i="12"/>
  <c r="V9" i="12" s="1"/>
  <c r="Q8" i="12"/>
  <c r="R8" i="12" s="1"/>
  <c r="K8" i="12"/>
  <c r="V8" i="12" s="1"/>
  <c r="Q7" i="12"/>
  <c r="R7" i="12" s="1"/>
  <c r="K7" i="12"/>
  <c r="V7" i="12" s="1"/>
  <c r="U7" i="12" s="1"/>
  <c r="Q6" i="12"/>
  <c r="R6" i="12" s="1"/>
  <c r="K6" i="12"/>
  <c r="V6" i="12" s="1"/>
  <c r="Q5" i="12"/>
  <c r="R5" i="12" s="1"/>
  <c r="U15" i="12" l="1"/>
  <c r="S15" i="12"/>
  <c r="T15" i="12" s="1"/>
  <c r="S6" i="12"/>
  <c r="T6" i="12" s="1"/>
  <c r="U6" i="12"/>
  <c r="U11" i="12"/>
  <c r="S11" i="12"/>
  <c r="T11" i="12" s="1"/>
  <c r="S9" i="12"/>
  <c r="T9" i="12" s="1"/>
  <c r="U9" i="12"/>
  <c r="U13" i="12"/>
  <c r="S13" i="12"/>
  <c r="T13" i="12" s="1"/>
  <c r="S5" i="12"/>
  <c r="T5" i="12" s="1"/>
  <c r="U5" i="12"/>
  <c r="U8" i="12"/>
  <c r="S8" i="12"/>
  <c r="T8" i="12" s="1"/>
  <c r="S14" i="12"/>
  <c r="T14" i="12" s="1"/>
  <c r="U14" i="12"/>
  <c r="S7" i="12"/>
  <c r="T7" i="12" s="1"/>
  <c r="S12" i="12"/>
  <c r="T12" i="12" s="1"/>
  <c r="U16" i="12"/>
  <c r="AA14" i="8" l="1"/>
  <c r="Z8" i="8" a="1"/>
  <c r="Z8" i="8" s="1"/>
  <c r="V8" i="8" a="1"/>
  <c r="V8" i="8" s="1"/>
  <c r="R8" i="8" a="1"/>
  <c r="R8" i="8" s="1"/>
  <c r="O8" i="8" a="1"/>
  <c r="O8" i="8" s="1"/>
  <c r="P8" i="8" s="1"/>
  <c r="H2" i="8"/>
  <c r="W8" i="8" l="1"/>
  <c r="V9" i="8" a="1"/>
  <c r="V9" i="8" s="1"/>
  <c r="W9" i="8" s="1"/>
  <c r="S8" i="8"/>
  <c r="R9" i="8" a="1"/>
  <c r="R9" i="8" s="1"/>
  <c r="S9" i="8" s="1"/>
  <c r="AA8" i="8"/>
  <c r="AI49" i="8" s="1"/>
  <c r="O9" i="8" a="1"/>
  <c r="O9" i="8" s="1"/>
  <c r="O10" i="8" s="1" a="1"/>
  <c r="O10" i="8" s="1"/>
  <c r="Z9" i="8" a="1"/>
  <c r="Z9" i="8" s="1"/>
  <c r="AA9" i="8" s="1"/>
  <c r="AI32" i="8" l="1"/>
  <c r="AI41" i="8"/>
  <c r="AI25" i="8"/>
  <c r="AI42" i="8"/>
  <c r="AI17" i="8"/>
  <c r="R10" i="8" a="1"/>
  <c r="R10" i="8" s="1"/>
  <c r="S10" i="8" s="1"/>
  <c r="AI18" i="8"/>
  <c r="AI48" i="8"/>
  <c r="AI31" i="8"/>
  <c r="AI56" i="8"/>
  <c r="Z10" i="8" a="1"/>
  <c r="Z10" i="8" s="1"/>
  <c r="AA10" i="8" s="1"/>
  <c r="AI44" i="8" s="1"/>
  <c r="AI55" i="8"/>
  <c r="AI59" i="8"/>
  <c r="P10" i="8"/>
  <c r="O11" i="8" a="1"/>
  <c r="O11" i="8" s="1"/>
  <c r="P11" i="8" s="1"/>
  <c r="AI26" i="8"/>
  <c r="AI50" i="8"/>
  <c r="AI43" i="8"/>
  <c r="AI60" i="8"/>
  <c r="AI57" i="8"/>
  <c r="V10" i="8" a="1"/>
  <c r="V10" i="8" s="1"/>
  <c r="V11" i="8" s="1" a="1"/>
  <c r="V11" i="8" s="1"/>
  <c r="W11" i="8" s="1"/>
  <c r="AI12" i="8"/>
  <c r="P9" i="8"/>
  <c r="AI19" i="8"/>
  <c r="AI33" i="8"/>
  <c r="Z8" i="7" a="1"/>
  <c r="Z8" i="7" s="1"/>
  <c r="R11" i="8" l="1" a="1"/>
  <c r="R11" i="8" s="1"/>
  <c r="R12" i="8" s="1" a="1"/>
  <c r="R12" i="8" s="1"/>
  <c r="R13" i="8" s="1" a="1"/>
  <c r="R13" i="8" s="1"/>
  <c r="S13" i="8" s="1"/>
  <c r="AI58" i="8"/>
  <c r="AI20" i="8"/>
  <c r="AI51" i="8"/>
  <c r="O12" i="8" a="1"/>
  <c r="O12" i="8" s="1"/>
  <c r="P12" i="8" s="1"/>
  <c r="AI61" i="8"/>
  <c r="AI34" i="8"/>
  <c r="AI13" i="8"/>
  <c r="AI27" i="8"/>
  <c r="Z11" i="8" a="1"/>
  <c r="Z11" i="8" s="1"/>
  <c r="AA11" i="8" s="1"/>
  <c r="AI40" i="8" s="1"/>
  <c r="AA8" i="7"/>
  <c r="AI17" i="7" s="1"/>
  <c r="W10" i="8"/>
  <c r="V12" i="8" a="1"/>
  <c r="V12" i="8" s="1"/>
  <c r="Z9" i="7" a="1"/>
  <c r="Z9" i="7" s="1"/>
  <c r="AA9" i="7" s="1"/>
  <c r="Z12" i="8" l="1" a="1"/>
  <c r="Z12" i="8" s="1"/>
  <c r="AI22" i="8" s="1"/>
  <c r="S11" i="8"/>
  <c r="O13" i="8" a="1"/>
  <c r="O13" i="8" s="1"/>
  <c r="O14" i="8" s="1" a="1"/>
  <c r="O14" i="8" s="1"/>
  <c r="AI49" i="7"/>
  <c r="AI55" i="7"/>
  <c r="AI32" i="7"/>
  <c r="AI41" i="7"/>
  <c r="AI59" i="7"/>
  <c r="AI48" i="7"/>
  <c r="AI31" i="7"/>
  <c r="AI42" i="7"/>
  <c r="AI25" i="7"/>
  <c r="AI56" i="7"/>
  <c r="AI18" i="7"/>
  <c r="AI16" i="8"/>
  <c r="AI14" i="8"/>
  <c r="V13" i="8" a="1"/>
  <c r="V13" i="8" s="1"/>
  <c r="AI43" i="7"/>
  <c r="AI60" i="7"/>
  <c r="AI33" i="7"/>
  <c r="AA12" i="8"/>
  <c r="AI15" i="8" s="1"/>
  <c r="Z13" i="8" a="1"/>
  <c r="Z13" i="8" s="1"/>
  <c r="R14" i="8" a="1"/>
  <c r="R14" i="8" s="1"/>
  <c r="S12" i="8"/>
  <c r="AI26" i="7"/>
  <c r="P13" i="8"/>
  <c r="AI62" i="8"/>
  <c r="AI28" i="8"/>
  <c r="AI47" i="8"/>
  <c r="AI30" i="8"/>
  <c r="AI45" i="8"/>
  <c r="AI54" i="8"/>
  <c r="AI52" i="8"/>
  <c r="AI23" i="8"/>
  <c r="AI19" i="7"/>
  <c r="AI57" i="7"/>
  <c r="W12" i="8"/>
  <c r="AI38" i="8"/>
  <c r="AI21" i="8"/>
  <c r="AI12" i="7"/>
  <c r="AI50" i="7"/>
  <c r="Z10" i="7" a="1"/>
  <c r="Z10" i="7" s="1"/>
  <c r="AA10" i="7" s="1"/>
  <c r="O8" i="7" a="1"/>
  <c r="O8" i="7" s="1"/>
  <c r="P8" i="7" s="1"/>
  <c r="AI46" i="8" l="1"/>
  <c r="AI39" i="8"/>
  <c r="AI53" i="8"/>
  <c r="AI61" i="7"/>
  <c r="Z15" i="8" a="1"/>
  <c r="Z15" i="8" s="1"/>
  <c r="Z16" i="8" s="1" a="1"/>
  <c r="Z16" i="8" s="1"/>
  <c r="AA16" i="8" s="1"/>
  <c r="AI20" i="7"/>
  <c r="AI13" i="7"/>
  <c r="S14" i="8"/>
  <c r="R15" i="8" a="1"/>
  <c r="R15" i="8" s="1"/>
  <c r="AI44" i="7"/>
  <c r="AI51" i="7"/>
  <c r="AI58" i="7"/>
  <c r="AA13" i="8"/>
  <c r="AI36" i="8"/>
  <c r="W13" i="8"/>
  <c r="V14" i="8" a="1"/>
  <c r="V14" i="8" s="1"/>
  <c r="AI34" i="7"/>
  <c r="P14" i="8"/>
  <c r="O15" i="8" a="1"/>
  <c r="O15" i="8" s="1"/>
  <c r="AI37" i="8"/>
  <c r="AI27" i="7"/>
  <c r="Z11" i="7" a="1"/>
  <c r="Z11" i="7" s="1"/>
  <c r="O9" i="7" a="1"/>
  <c r="O9" i="7" s="1"/>
  <c r="P9" i="7" s="1"/>
  <c r="AA11" i="7" l="1"/>
  <c r="AI16" i="7" s="1"/>
  <c r="P15" i="8"/>
  <c r="W14" i="8"/>
  <c r="V15" i="8" a="1"/>
  <c r="V15" i="8" s="1"/>
  <c r="AI35" i="8"/>
  <c r="AI24" i="8"/>
  <c r="AI29" i="8"/>
  <c r="O16" i="8" a="1"/>
  <c r="O16" i="8" s="1"/>
  <c r="AA15" i="8"/>
  <c r="Z17" i="8" a="1"/>
  <c r="Z17" i="8" s="1"/>
  <c r="S15" i="8"/>
  <c r="R16" i="8" a="1"/>
  <c r="R16" i="8" s="1"/>
  <c r="Z12" i="7" a="1"/>
  <c r="Z12" i="7" s="1"/>
  <c r="AA12" i="7" s="1"/>
  <c r="O10" i="7" a="1"/>
  <c r="O10" i="7" s="1"/>
  <c r="V16" i="8" l="1" a="1"/>
  <c r="V16" i="8" s="1"/>
  <c r="W16" i="8" s="1"/>
  <c r="AI23" i="7"/>
  <c r="AI21" i="7"/>
  <c r="AI30" i="7"/>
  <c r="AI47" i="7"/>
  <c r="AI54" i="7"/>
  <c r="AI28" i="7"/>
  <c r="AI45" i="7"/>
  <c r="AI40" i="7"/>
  <c r="AI52" i="7"/>
  <c r="AI62" i="7"/>
  <c r="AI46" i="7"/>
  <c r="AI38" i="7"/>
  <c r="AA17" i="8"/>
  <c r="Z18" i="8" a="1"/>
  <c r="Z18" i="8" s="1"/>
  <c r="P16" i="8"/>
  <c r="O17" i="8" a="1"/>
  <c r="O17" i="8" s="1"/>
  <c r="S16" i="8"/>
  <c r="R17" i="8" a="1"/>
  <c r="R17" i="8" s="1"/>
  <c r="R18" i="8" s="1" a="1"/>
  <c r="R18" i="8" s="1"/>
  <c r="AI53" i="7"/>
  <c r="AI15" i="7"/>
  <c r="AI39" i="7"/>
  <c r="AI22" i="7"/>
  <c r="W15" i="8"/>
  <c r="Z13" i="7" a="1"/>
  <c r="Z13" i="7" s="1"/>
  <c r="AA13" i="7" s="1"/>
  <c r="O11" i="7" a="1"/>
  <c r="O11" i="7" s="1"/>
  <c r="P11" i="7" s="1"/>
  <c r="P10" i="7"/>
  <c r="V17" i="8" l="1" a="1"/>
  <c r="V17" i="8" s="1"/>
  <c r="AI36" i="7"/>
  <c r="S18" i="8"/>
  <c r="R19" i="8" a="1"/>
  <c r="R19" i="8" s="1"/>
  <c r="P17" i="8"/>
  <c r="O18" i="8" a="1"/>
  <c r="O18" i="8" s="1"/>
  <c r="S17" i="8"/>
  <c r="AA18" i="8"/>
  <c r="Z19" i="8" a="1"/>
  <c r="Z19" i="8" s="1"/>
  <c r="AI37" i="7"/>
  <c r="AA14" i="7"/>
  <c r="O12" i="7" a="1"/>
  <c r="O12" i="7" s="1"/>
  <c r="P12" i="7" s="1"/>
  <c r="W17" i="8" l="1"/>
  <c r="V18" i="8" a="1"/>
  <c r="V18" i="8" s="1"/>
  <c r="W18" i="8" s="1"/>
  <c r="P18" i="8"/>
  <c r="O19" i="8" a="1"/>
  <c r="O19" i="8" s="1"/>
  <c r="AA19" i="8"/>
  <c r="Z20" i="8" a="1"/>
  <c r="Z20" i="8" s="1"/>
  <c r="S19" i="8"/>
  <c r="R20" i="8" a="1"/>
  <c r="R20" i="8" s="1"/>
  <c r="AI14" i="7"/>
  <c r="AI24" i="7"/>
  <c r="AI29" i="7"/>
  <c r="AI35" i="7"/>
  <c r="Z15" i="7" a="1"/>
  <c r="Z15" i="7" s="1"/>
  <c r="AA15" i="7" s="1"/>
  <c r="O13" i="7" a="1"/>
  <c r="O13" i="7" s="1"/>
  <c r="P13" i="7" s="1"/>
  <c r="V19" i="8" l="1" a="1"/>
  <c r="V19" i="8" s="1"/>
  <c r="AA20" i="8"/>
  <c r="Z21" i="8" a="1"/>
  <c r="Z21" i="8" s="1"/>
  <c r="S20" i="8"/>
  <c r="R21" i="8" a="1"/>
  <c r="R21" i="8" s="1"/>
  <c r="P19" i="8"/>
  <c r="O20" i="8" a="1"/>
  <c r="O20" i="8" s="1"/>
  <c r="Z16" i="7" a="1"/>
  <c r="Z16" i="7" s="1"/>
  <c r="AA16" i="7" s="1"/>
  <c r="O14" i="7" a="1"/>
  <c r="O14" i="7" s="1"/>
  <c r="P14" i="7" s="1"/>
  <c r="W19" i="8" l="1"/>
  <c r="V20" i="8" a="1"/>
  <c r="V20" i="8" s="1"/>
  <c r="W20" i="8" s="1"/>
  <c r="S21" i="8"/>
  <c r="R22" i="8" a="1"/>
  <c r="R22" i="8" s="1"/>
  <c r="P20" i="8"/>
  <c r="O21" i="8" a="1"/>
  <c r="O21" i="8" s="1"/>
  <c r="AA21" i="8"/>
  <c r="Z22" i="8" a="1"/>
  <c r="Z22" i="8" s="1"/>
  <c r="Z17" i="7" a="1"/>
  <c r="Z17" i="7" s="1"/>
  <c r="AA17" i="7" s="1"/>
  <c r="O15" i="7" a="1"/>
  <c r="O15" i="7" s="1"/>
  <c r="P15" i="7" s="1"/>
  <c r="V21" i="8" l="1" a="1"/>
  <c r="V21" i="8" s="1"/>
  <c r="W21" i="8" s="1"/>
  <c r="P21" i="8"/>
  <c r="O22" i="8" a="1"/>
  <c r="O22" i="8" s="1"/>
  <c r="AA22" i="8"/>
  <c r="Z23" i="8" a="1"/>
  <c r="Z23" i="8" s="1"/>
  <c r="S22" i="8"/>
  <c r="R23" i="8" a="1"/>
  <c r="R23" i="8" s="1"/>
  <c r="Z18" i="7" a="1"/>
  <c r="Z18" i="7" s="1"/>
  <c r="AA18" i="7" s="1"/>
  <c r="O16" i="7" a="1"/>
  <c r="O16" i="7" s="1"/>
  <c r="P16" i="7" s="1"/>
  <c r="V22" i="8" l="1" a="1"/>
  <c r="V22" i="8" s="1"/>
  <c r="AA23" i="8"/>
  <c r="Z24" i="8" a="1"/>
  <c r="Z24" i="8" s="1"/>
  <c r="S23" i="8"/>
  <c r="R24" i="8" a="1"/>
  <c r="R24" i="8" s="1"/>
  <c r="P22" i="8"/>
  <c r="O23" i="8" a="1"/>
  <c r="O23" i="8" s="1"/>
  <c r="Z19" i="7" a="1"/>
  <c r="Z19" i="7" s="1"/>
  <c r="AA19" i="7" s="1"/>
  <c r="O17" i="7" a="1"/>
  <c r="O17" i="7" s="1"/>
  <c r="V23" i="8" l="1" a="1"/>
  <c r="V23" i="8" s="1"/>
  <c r="W23" i="8" s="1"/>
  <c r="W22" i="8"/>
  <c r="S24" i="8"/>
  <c r="R25" i="8" a="1"/>
  <c r="R25" i="8" s="1"/>
  <c r="AA24" i="8"/>
  <c r="Z25" i="8" a="1"/>
  <c r="Z25" i="8" s="1"/>
  <c r="P23" i="8"/>
  <c r="O24" i="8" a="1"/>
  <c r="O24" i="8" s="1"/>
  <c r="Z20" i="7" a="1"/>
  <c r="Z20" i="7" s="1"/>
  <c r="AA20" i="7" s="1"/>
  <c r="O18" i="7" a="1"/>
  <c r="O18" i="7" s="1"/>
  <c r="P17" i="7"/>
  <c r="V24" i="8" l="1" a="1"/>
  <c r="V24" i="8" s="1"/>
  <c r="P24" i="8"/>
  <c r="O25" i="8" a="1"/>
  <c r="O25" i="8" s="1"/>
  <c r="AA25" i="8"/>
  <c r="Z26" i="8" a="1"/>
  <c r="Z26" i="8" s="1"/>
  <c r="S25" i="8"/>
  <c r="R26" i="8" a="1"/>
  <c r="R26" i="8" s="1"/>
  <c r="Z21" i="7" a="1"/>
  <c r="Z21" i="7" s="1"/>
  <c r="AA21" i="7" s="1"/>
  <c r="O19" i="7" a="1"/>
  <c r="O19" i="7" s="1"/>
  <c r="P18" i="7"/>
  <c r="W24" i="8" l="1"/>
  <c r="V25" i="8" a="1"/>
  <c r="V25" i="8" s="1"/>
  <c r="W25" i="8" s="1"/>
  <c r="AA26" i="8"/>
  <c r="Z27" i="8" a="1"/>
  <c r="Z27" i="8" s="1"/>
  <c r="S26" i="8"/>
  <c r="R27" i="8" a="1"/>
  <c r="R27" i="8" s="1"/>
  <c r="P25" i="8"/>
  <c r="O26" i="8" a="1"/>
  <c r="O26" i="8" s="1"/>
  <c r="Z22" i="7" a="1"/>
  <c r="Z22" i="7" s="1"/>
  <c r="AA22" i="7" s="1"/>
  <c r="O20" i="7" a="1"/>
  <c r="O20" i="7" s="1"/>
  <c r="P19" i="7"/>
  <c r="V26" i="8" l="1" a="1"/>
  <c r="V26" i="8" s="1"/>
  <c r="W26" i="8" s="1"/>
  <c r="S27" i="8"/>
  <c r="R28" i="8" a="1"/>
  <c r="R28" i="8" s="1"/>
  <c r="P26" i="8"/>
  <c r="O27" i="8" a="1"/>
  <c r="O27" i="8" s="1"/>
  <c r="AA27" i="8"/>
  <c r="Z28" i="8" a="1"/>
  <c r="Z28" i="8" s="1"/>
  <c r="Z23" i="7" a="1"/>
  <c r="Z23" i="7" s="1"/>
  <c r="AA23" i="7" s="1"/>
  <c r="O21" i="7" a="1"/>
  <c r="O21" i="7" s="1"/>
  <c r="P20" i="7"/>
  <c r="V27" i="8" l="1" a="1"/>
  <c r="V27" i="8" s="1"/>
  <c r="W27" i="8" s="1"/>
  <c r="P27" i="8"/>
  <c r="O28" i="8" a="1"/>
  <c r="O28" i="8" s="1"/>
  <c r="AA28" i="8"/>
  <c r="Z29" i="8" a="1"/>
  <c r="Z29" i="8" s="1"/>
  <c r="S28" i="8"/>
  <c r="R29" i="8" a="1"/>
  <c r="R29" i="8" s="1"/>
  <c r="Z24" i="7" a="1"/>
  <c r="Z24" i="7" s="1"/>
  <c r="AA24" i="7" s="1"/>
  <c r="O22" i="7" a="1"/>
  <c r="O22" i="7" s="1"/>
  <c r="P21" i="7"/>
  <c r="V28" i="8" l="1" a="1"/>
  <c r="V28" i="8" s="1"/>
  <c r="W28" i="8" s="1"/>
  <c r="AA29" i="8"/>
  <c r="Z30" i="8" a="1"/>
  <c r="Z30" i="8" s="1"/>
  <c r="P28" i="8"/>
  <c r="O29" i="8" a="1"/>
  <c r="O29" i="8" s="1"/>
  <c r="S29" i="8"/>
  <c r="R30" i="8" a="1"/>
  <c r="R30" i="8" s="1"/>
  <c r="Z25" i="7" a="1"/>
  <c r="Z25" i="7" s="1"/>
  <c r="AA25" i="7" s="1"/>
  <c r="O23" i="7" a="1"/>
  <c r="O23" i="7" s="1"/>
  <c r="P22" i="7"/>
  <c r="V29" i="8" l="1" a="1"/>
  <c r="V29" i="8" s="1"/>
  <c r="P29" i="8"/>
  <c r="O30" i="8" a="1"/>
  <c r="O30" i="8" s="1"/>
  <c r="S30" i="8"/>
  <c r="R31" i="8" a="1"/>
  <c r="R31" i="8" s="1"/>
  <c r="AA30" i="8"/>
  <c r="Z31" i="8" a="1"/>
  <c r="Z31" i="8" s="1"/>
  <c r="Z26" i="7" a="1"/>
  <c r="Z26" i="7" s="1"/>
  <c r="AA26" i="7" s="1"/>
  <c r="O24" i="7" a="1"/>
  <c r="O24" i="7" s="1"/>
  <c r="P23" i="7"/>
  <c r="V30" i="8" l="1" a="1"/>
  <c r="V30" i="8" s="1"/>
  <c r="W30" i="8" s="1"/>
  <c r="W29" i="8"/>
  <c r="S31" i="8"/>
  <c r="R32" i="8" a="1"/>
  <c r="R32" i="8" s="1"/>
  <c r="P30" i="8"/>
  <c r="O31" i="8" a="1"/>
  <c r="O31" i="8" s="1"/>
  <c r="AA31" i="8"/>
  <c r="Z32" i="8" a="1"/>
  <c r="Z32" i="8" s="1"/>
  <c r="Z27" i="7" a="1"/>
  <c r="Z27" i="7" s="1"/>
  <c r="AA27" i="7" s="1"/>
  <c r="O25" i="7" a="1"/>
  <c r="O25" i="7" s="1"/>
  <c r="P24" i="7"/>
  <c r="V31" i="8" l="1" a="1"/>
  <c r="V31" i="8" s="1"/>
  <c r="P31" i="8"/>
  <c r="O32" i="8" a="1"/>
  <c r="O32" i="8" s="1"/>
  <c r="AA32" i="8"/>
  <c r="Z33" i="8" a="1"/>
  <c r="Z33" i="8" s="1"/>
  <c r="S32" i="8"/>
  <c r="R33" i="8" a="1"/>
  <c r="R33" i="8" s="1"/>
  <c r="Z28" i="7" a="1"/>
  <c r="Z28" i="7" s="1"/>
  <c r="AA28" i="7" s="1"/>
  <c r="O26" i="7" a="1"/>
  <c r="O26" i="7" s="1"/>
  <c r="P25" i="7"/>
  <c r="W31" i="8" l="1"/>
  <c r="V32" i="8" a="1"/>
  <c r="V32" i="8" s="1"/>
  <c r="S33" i="8"/>
  <c r="R34" i="8" a="1"/>
  <c r="R34" i="8" s="1"/>
  <c r="AA33" i="8"/>
  <c r="Z34" i="8" a="1"/>
  <c r="Z34" i="8" s="1"/>
  <c r="P32" i="8"/>
  <c r="O33" i="8" a="1"/>
  <c r="O33" i="8" s="1"/>
  <c r="Z29" i="7" a="1"/>
  <c r="Z29" i="7" s="1"/>
  <c r="AA29" i="7" s="1"/>
  <c r="O27" i="7" a="1"/>
  <c r="O27" i="7" s="1"/>
  <c r="P26" i="7"/>
  <c r="V33" i="8" l="1" a="1"/>
  <c r="V33" i="8" s="1"/>
  <c r="W33" i="8" s="1"/>
  <c r="W32" i="8"/>
  <c r="AA34" i="8"/>
  <c r="Z35" i="8" a="1"/>
  <c r="Z35" i="8" s="1"/>
  <c r="S34" i="8"/>
  <c r="R35" i="8" a="1"/>
  <c r="R35" i="8" s="1"/>
  <c r="P33" i="8"/>
  <c r="O34" i="8" a="1"/>
  <c r="O34" i="8" s="1"/>
  <c r="Z30" i="7" a="1"/>
  <c r="Z30" i="7" s="1"/>
  <c r="AA30" i="7" s="1"/>
  <c r="O28" i="7" a="1"/>
  <c r="O28" i="7" s="1"/>
  <c r="P27" i="7"/>
  <c r="V34" i="8" l="1" a="1"/>
  <c r="V34" i="8" s="1"/>
  <c r="S35" i="8"/>
  <c r="R36" i="8" a="1"/>
  <c r="R36" i="8" s="1"/>
  <c r="P34" i="8"/>
  <c r="O35" i="8" a="1"/>
  <c r="O35" i="8" s="1"/>
  <c r="AA35" i="8"/>
  <c r="Z36" i="8" a="1"/>
  <c r="Z36" i="8" s="1"/>
  <c r="Z31" i="7" a="1"/>
  <c r="Z31" i="7" s="1"/>
  <c r="AA31" i="7" s="1"/>
  <c r="O29" i="7" a="1"/>
  <c r="O29" i="7" s="1"/>
  <c r="P28" i="7"/>
  <c r="W34" i="8" l="1"/>
  <c r="V35" i="8" a="1"/>
  <c r="V35" i="8" s="1"/>
  <c r="W35" i="8" s="1"/>
  <c r="AA36" i="8"/>
  <c r="Z37" i="8" a="1"/>
  <c r="Z37" i="8" s="1"/>
  <c r="P35" i="8"/>
  <c r="O36" i="8" a="1"/>
  <c r="O36" i="8" s="1"/>
  <c r="S36" i="8"/>
  <c r="R37" i="8" a="1"/>
  <c r="R37" i="8" s="1"/>
  <c r="Z32" i="7" a="1"/>
  <c r="Z32" i="7" s="1"/>
  <c r="AA32" i="7" s="1"/>
  <c r="O30" i="7" a="1"/>
  <c r="O30" i="7" s="1"/>
  <c r="P29" i="7"/>
  <c r="V36" i="8" l="1" a="1"/>
  <c r="V36" i="8" s="1"/>
  <c r="W36" i="8" s="1"/>
  <c r="P36" i="8"/>
  <c r="O37" i="8" a="1"/>
  <c r="O37" i="8" s="1"/>
  <c r="AA37" i="8"/>
  <c r="Z38" i="8" a="1"/>
  <c r="Z38" i="8" s="1"/>
  <c r="S37" i="8"/>
  <c r="R38" i="8" a="1"/>
  <c r="R38" i="8" s="1"/>
  <c r="Z33" i="7" a="1"/>
  <c r="Z33" i="7" s="1"/>
  <c r="AA33" i="7" s="1"/>
  <c r="O31" i="7" a="1"/>
  <c r="O31" i="7" s="1"/>
  <c r="P30" i="7"/>
  <c r="V37" i="8" l="1" a="1"/>
  <c r="V37" i="8" s="1"/>
  <c r="AA38" i="8"/>
  <c r="Z39" i="8" a="1"/>
  <c r="Z39" i="8" s="1"/>
  <c r="S38" i="8"/>
  <c r="R39" i="8" a="1"/>
  <c r="R39" i="8" s="1"/>
  <c r="P37" i="8"/>
  <c r="O38" i="8" a="1"/>
  <c r="O38" i="8" s="1"/>
  <c r="Z34" i="7" a="1"/>
  <c r="Z34" i="7" s="1"/>
  <c r="AA34" i="7" s="1"/>
  <c r="O32" i="7" a="1"/>
  <c r="O32" i="7" s="1"/>
  <c r="P31" i="7"/>
  <c r="W37" i="8" l="1"/>
  <c r="V38" i="8" a="1"/>
  <c r="V38" i="8" s="1"/>
  <c r="W38" i="8" s="1"/>
  <c r="P38" i="8"/>
  <c r="O39" i="8" a="1"/>
  <c r="O39" i="8" s="1"/>
  <c r="AA39" i="8"/>
  <c r="Z40" i="8" a="1"/>
  <c r="Z40" i="8" s="1"/>
  <c r="S39" i="8"/>
  <c r="R40" i="8" a="1"/>
  <c r="R40" i="8" s="1"/>
  <c r="Z35" i="7" a="1"/>
  <c r="Z35" i="7" s="1"/>
  <c r="AA35" i="7" s="1"/>
  <c r="O33" i="7" a="1"/>
  <c r="O33" i="7" s="1"/>
  <c r="P32" i="7"/>
  <c r="V39" i="8" l="1" a="1"/>
  <c r="V39" i="8" s="1"/>
  <c r="W39" i="8" s="1"/>
  <c r="P39" i="8"/>
  <c r="O40" i="8" a="1"/>
  <c r="O40" i="8" s="1"/>
  <c r="S40" i="8"/>
  <c r="R41" i="8" a="1"/>
  <c r="R41" i="8" s="1"/>
  <c r="AA40" i="8"/>
  <c r="Z41" i="8" a="1"/>
  <c r="Z41" i="8" s="1"/>
  <c r="Z36" i="7" a="1"/>
  <c r="Z36" i="7" s="1"/>
  <c r="AA36" i="7" s="1"/>
  <c r="O34" i="7" a="1"/>
  <c r="O34" i="7" s="1"/>
  <c r="P33" i="7"/>
  <c r="V40" i="8" l="1" a="1"/>
  <c r="V40" i="8" s="1"/>
  <c r="AA41" i="8"/>
  <c r="Z42" i="8" a="1"/>
  <c r="Z42" i="8" s="1"/>
  <c r="S41" i="8"/>
  <c r="R42" i="8" a="1"/>
  <c r="R42" i="8" s="1"/>
  <c r="P40" i="8"/>
  <c r="O41" i="8" a="1"/>
  <c r="O41" i="8" s="1"/>
  <c r="Z37" i="7" a="1"/>
  <c r="Z37" i="7" s="1"/>
  <c r="AA37" i="7" s="1"/>
  <c r="O35" i="7" a="1"/>
  <c r="O35" i="7" s="1"/>
  <c r="P34" i="7"/>
  <c r="W40" i="8" l="1"/>
  <c r="V41" i="8" a="1"/>
  <c r="V41" i="8" s="1"/>
  <c r="W41" i="8" s="1"/>
  <c r="P41" i="8"/>
  <c r="O42" i="8" a="1"/>
  <c r="O42" i="8" s="1"/>
  <c r="S42" i="8"/>
  <c r="R43" i="8" a="1"/>
  <c r="R43" i="8" s="1"/>
  <c r="AA42" i="8"/>
  <c r="Z43" i="8" a="1"/>
  <c r="Z43" i="8" s="1"/>
  <c r="Z38" i="7" a="1"/>
  <c r="Z38" i="7" s="1"/>
  <c r="AA38" i="7" s="1"/>
  <c r="O36" i="7" a="1"/>
  <c r="O36" i="7" s="1"/>
  <c r="P35" i="7"/>
  <c r="V42" i="8" l="1" a="1"/>
  <c r="V42" i="8" s="1"/>
  <c r="S43" i="8"/>
  <c r="R44" i="8" a="1"/>
  <c r="R44" i="8" s="1"/>
  <c r="AA43" i="8"/>
  <c r="Z44" i="8" a="1"/>
  <c r="Z44" i="8" s="1"/>
  <c r="P42" i="8"/>
  <c r="O43" i="8" a="1"/>
  <c r="O43" i="8" s="1"/>
  <c r="Z39" i="7" a="1"/>
  <c r="Z39" i="7" s="1"/>
  <c r="AA39" i="7" s="1"/>
  <c r="O37" i="7" a="1"/>
  <c r="O37" i="7" s="1"/>
  <c r="P36" i="7"/>
  <c r="W42" i="8" l="1"/>
  <c r="V43" i="8" a="1"/>
  <c r="V43" i="8" s="1"/>
  <c r="W43" i="8" s="1"/>
  <c r="AA44" i="8"/>
  <c r="Z45" i="8" a="1"/>
  <c r="Z45" i="8" s="1"/>
  <c r="P43" i="8"/>
  <c r="O44" i="8" a="1"/>
  <c r="O44" i="8" s="1"/>
  <c r="S44" i="8"/>
  <c r="R45" i="8" a="1"/>
  <c r="R45" i="8" s="1"/>
  <c r="Z40" i="7" a="1"/>
  <c r="Z40" i="7" s="1"/>
  <c r="AA40" i="7" s="1"/>
  <c r="O38" i="7" a="1"/>
  <c r="O38" i="7" s="1"/>
  <c r="P37" i="7"/>
  <c r="V44" i="8" l="1" a="1"/>
  <c r="V44" i="8" s="1"/>
  <c r="P44" i="8"/>
  <c r="O45" i="8" a="1"/>
  <c r="O45" i="8" s="1"/>
  <c r="S45" i="8"/>
  <c r="R46" i="8" a="1"/>
  <c r="R46" i="8" s="1"/>
  <c r="AA45" i="8"/>
  <c r="Z46" i="8" a="1"/>
  <c r="Z46" i="8" s="1"/>
  <c r="Z41" i="7" a="1"/>
  <c r="Z41" i="7" s="1"/>
  <c r="AA41" i="7" s="1"/>
  <c r="O39" i="7" a="1"/>
  <c r="O39" i="7" s="1"/>
  <c r="P38" i="7"/>
  <c r="V45" i="8" l="1" a="1"/>
  <c r="V45" i="8" s="1"/>
  <c r="W45" i="8" s="1"/>
  <c r="W44" i="8"/>
  <c r="S46" i="8"/>
  <c r="R47" i="8" a="1"/>
  <c r="R47" i="8" s="1"/>
  <c r="AA46" i="8"/>
  <c r="Z47" i="8" a="1"/>
  <c r="Z47" i="8" s="1"/>
  <c r="P45" i="8"/>
  <c r="O46" i="8" a="1"/>
  <c r="O46" i="8" s="1"/>
  <c r="Z42" i="7" a="1"/>
  <c r="Z42" i="7" s="1"/>
  <c r="AA42" i="7" s="1"/>
  <c r="O40" i="7" a="1"/>
  <c r="O40" i="7" s="1"/>
  <c r="P39" i="7"/>
  <c r="V46" i="8" l="1" a="1"/>
  <c r="V46" i="8" s="1"/>
  <c r="AA47" i="8"/>
  <c r="Z48" i="8" a="1"/>
  <c r="Z48" i="8" s="1"/>
  <c r="P46" i="8"/>
  <c r="O47" i="8" a="1"/>
  <c r="O47" i="8" s="1"/>
  <c r="S47" i="8"/>
  <c r="R48" i="8" a="1"/>
  <c r="R48" i="8" s="1"/>
  <c r="Z43" i="7" a="1"/>
  <c r="Z43" i="7" s="1"/>
  <c r="AA43" i="7" s="1"/>
  <c r="O41" i="7" a="1"/>
  <c r="O41" i="7" s="1"/>
  <c r="P40" i="7"/>
  <c r="W46" i="8" l="1"/>
  <c r="V47" i="8" a="1"/>
  <c r="V47" i="8" s="1"/>
  <c r="W47" i="8" s="1"/>
  <c r="P47" i="8"/>
  <c r="O48" i="8" a="1"/>
  <c r="O48" i="8" s="1"/>
  <c r="S48" i="8"/>
  <c r="R49" i="8" a="1"/>
  <c r="R49" i="8" s="1"/>
  <c r="AA48" i="8"/>
  <c r="Z49" i="8" a="1"/>
  <c r="Z49" i="8" s="1"/>
  <c r="Z44" i="7" a="1"/>
  <c r="Z44" i="7" s="1"/>
  <c r="AA44" i="7" s="1"/>
  <c r="O42" i="7" a="1"/>
  <c r="O42" i="7" s="1"/>
  <c r="P41" i="7"/>
  <c r="V48" i="8" l="1" a="1"/>
  <c r="V48" i="8" s="1"/>
  <c r="W48" i="8" s="1"/>
  <c r="S49" i="8"/>
  <c r="R50" i="8" a="1"/>
  <c r="R50" i="8" s="1"/>
  <c r="AA49" i="8"/>
  <c r="Z50" i="8" a="1"/>
  <c r="Z50" i="8" s="1"/>
  <c r="P48" i="8"/>
  <c r="O49" i="8" a="1"/>
  <c r="O49" i="8" s="1"/>
  <c r="Z45" i="7" a="1"/>
  <c r="Z45" i="7" s="1"/>
  <c r="AA45" i="7" s="1"/>
  <c r="O43" i="7" a="1"/>
  <c r="O43" i="7" s="1"/>
  <c r="P42" i="7"/>
  <c r="V49" i="8" l="1" a="1"/>
  <c r="V49" i="8" s="1"/>
  <c r="W49" i="8" s="1"/>
  <c r="AA50" i="8"/>
  <c r="Z51" i="8" a="1"/>
  <c r="Z51" i="8" s="1"/>
  <c r="P49" i="8"/>
  <c r="O50" i="8" a="1"/>
  <c r="O50" i="8" s="1"/>
  <c r="S50" i="8"/>
  <c r="R51" i="8" a="1"/>
  <c r="R51" i="8" s="1"/>
  <c r="Z46" i="7" a="1"/>
  <c r="Z46" i="7" s="1"/>
  <c r="AA46" i="7" s="1"/>
  <c r="O44" i="7" a="1"/>
  <c r="O44" i="7" s="1"/>
  <c r="P43" i="7"/>
  <c r="V50" i="8" l="1" a="1"/>
  <c r="V50" i="8" s="1"/>
  <c r="W50" i="8" s="1"/>
  <c r="P50" i="8"/>
  <c r="O51" i="8" a="1"/>
  <c r="O51" i="8" s="1"/>
  <c r="S51" i="8"/>
  <c r="R52" i="8" a="1"/>
  <c r="R52" i="8" s="1"/>
  <c r="AA51" i="8"/>
  <c r="Z52" i="8" a="1"/>
  <c r="Z52" i="8" s="1"/>
  <c r="Z47" i="7" a="1"/>
  <c r="Z47" i="7" s="1"/>
  <c r="AA47" i="7" s="1"/>
  <c r="O45" i="7" a="1"/>
  <c r="O45" i="7" s="1"/>
  <c r="P44" i="7"/>
  <c r="V51" i="8" l="1" a="1"/>
  <c r="V51" i="8" s="1"/>
  <c r="S52" i="8"/>
  <c r="R53" i="8" a="1"/>
  <c r="R53" i="8" s="1"/>
  <c r="AA52" i="8"/>
  <c r="Z53" i="8" a="1"/>
  <c r="Z53" i="8" s="1"/>
  <c r="P51" i="8"/>
  <c r="O52" i="8" a="1"/>
  <c r="O52" i="8" s="1"/>
  <c r="Z48" i="7" a="1"/>
  <c r="Z48" i="7" s="1"/>
  <c r="AA48" i="7" s="1"/>
  <c r="O46" i="7" a="1"/>
  <c r="O46" i="7" s="1"/>
  <c r="P45" i="7"/>
  <c r="W51" i="8" l="1"/>
  <c r="V52" i="8" a="1"/>
  <c r="V52" i="8" s="1"/>
  <c r="W52" i="8" s="1"/>
  <c r="AA53" i="8"/>
  <c r="Z54" i="8" a="1"/>
  <c r="Z54" i="8" s="1"/>
  <c r="S53" i="8"/>
  <c r="R54" i="8" a="1"/>
  <c r="R54" i="8" s="1"/>
  <c r="P52" i="8"/>
  <c r="O53" i="8" a="1"/>
  <c r="O53" i="8" s="1"/>
  <c r="Z49" i="7" a="1"/>
  <c r="Z49" i="7" s="1"/>
  <c r="AA49" i="7" s="1"/>
  <c r="O47" i="7" a="1"/>
  <c r="O47" i="7" s="1"/>
  <c r="P46" i="7"/>
  <c r="V53" i="8" l="1" a="1"/>
  <c r="V53" i="8" s="1"/>
  <c r="S54" i="8"/>
  <c r="R55" i="8" a="1"/>
  <c r="R55" i="8" s="1"/>
  <c r="P53" i="8"/>
  <c r="O54" i="8" a="1"/>
  <c r="O54" i="8" s="1"/>
  <c r="AA54" i="8"/>
  <c r="Z55" i="8" a="1"/>
  <c r="Z55" i="8" s="1"/>
  <c r="Z50" i="7" a="1"/>
  <c r="Z50" i="7" s="1"/>
  <c r="AA50" i="7" s="1"/>
  <c r="O48" i="7" a="1"/>
  <c r="O48" i="7" s="1"/>
  <c r="P47" i="7"/>
  <c r="W53" i="8" l="1"/>
  <c r="V54" i="8" a="1"/>
  <c r="V54" i="8" s="1"/>
  <c r="AA55" i="8"/>
  <c r="Z56" i="8" a="1"/>
  <c r="Z56" i="8" s="1"/>
  <c r="P54" i="8"/>
  <c r="O55" i="8" a="1"/>
  <c r="O55" i="8" s="1"/>
  <c r="S55" i="8"/>
  <c r="R56" i="8" a="1"/>
  <c r="R56" i="8" s="1"/>
  <c r="Z51" i="7" a="1"/>
  <c r="Z51" i="7" s="1"/>
  <c r="AA51" i="7" s="1"/>
  <c r="O49" i="7" a="1"/>
  <c r="O49" i="7" s="1"/>
  <c r="P48" i="7"/>
  <c r="V55" i="8" l="1" a="1"/>
  <c r="V55" i="8" s="1"/>
  <c r="W55" i="8" s="1"/>
  <c r="W54" i="8"/>
  <c r="AA56" i="8"/>
  <c r="Z57" i="8" a="1"/>
  <c r="Z57" i="8" s="1"/>
  <c r="S56" i="8"/>
  <c r="R57" i="8" a="1"/>
  <c r="R57" i="8" s="1"/>
  <c r="P55" i="8"/>
  <c r="O56" i="8" a="1"/>
  <c r="O56" i="8" s="1"/>
  <c r="Z52" i="7" a="1"/>
  <c r="Z52" i="7" s="1"/>
  <c r="AA52" i="7" s="1"/>
  <c r="O50" i="7" a="1"/>
  <c r="O50" i="7" s="1"/>
  <c r="P49" i="7"/>
  <c r="V56" i="8" l="1" a="1"/>
  <c r="V56" i="8" s="1"/>
  <c r="S57" i="8"/>
  <c r="R58" i="8" a="1"/>
  <c r="R58" i="8" s="1"/>
  <c r="P56" i="8"/>
  <c r="O57" i="8" a="1"/>
  <c r="O57" i="8" s="1"/>
  <c r="AA57" i="8"/>
  <c r="Z58" i="8" a="1"/>
  <c r="Z58" i="8" s="1"/>
  <c r="Z53" i="7" a="1"/>
  <c r="Z53" i="7" s="1"/>
  <c r="AA53" i="7" s="1"/>
  <c r="O51" i="7" a="1"/>
  <c r="O51" i="7" s="1"/>
  <c r="P50" i="7"/>
  <c r="W56" i="8" l="1"/>
  <c r="V57" i="8" a="1"/>
  <c r="V57" i="8" s="1"/>
  <c r="AA58" i="8"/>
  <c r="Z59" i="8" a="1"/>
  <c r="Z59" i="8" s="1"/>
  <c r="P57" i="8"/>
  <c r="O58" i="8" a="1"/>
  <c r="O58" i="8" s="1"/>
  <c r="S58" i="8"/>
  <c r="R59" i="8" a="1"/>
  <c r="R59" i="8" s="1"/>
  <c r="Z54" i="7" a="1"/>
  <c r="Z54" i="7" s="1"/>
  <c r="AA54" i="7" s="1"/>
  <c r="O52" i="7" a="1"/>
  <c r="O52" i="7" s="1"/>
  <c r="P51" i="7"/>
  <c r="V58" i="8" l="1" a="1"/>
  <c r="V58" i="8" s="1"/>
  <c r="W58" i="8" s="1"/>
  <c r="W57" i="8"/>
  <c r="AA59" i="8"/>
  <c r="Z60" i="8" a="1"/>
  <c r="Z60" i="8" s="1"/>
  <c r="S59" i="8"/>
  <c r="R60" i="8" a="1"/>
  <c r="R60" i="8" s="1"/>
  <c r="P58" i="8"/>
  <c r="O59" i="8" a="1"/>
  <c r="O59" i="8" s="1"/>
  <c r="Z55" i="7" a="1"/>
  <c r="Z55" i="7" s="1"/>
  <c r="AA55" i="7" s="1"/>
  <c r="O53" i="7" a="1"/>
  <c r="O53" i="7" s="1"/>
  <c r="P52" i="7"/>
  <c r="V59" i="8" l="1" a="1"/>
  <c r="V59" i="8" s="1"/>
  <c r="S60" i="8"/>
  <c r="R61" i="8" a="1"/>
  <c r="R61" i="8" s="1"/>
  <c r="P59" i="8"/>
  <c r="O60" i="8" a="1"/>
  <c r="O60" i="8" s="1"/>
  <c r="AA60" i="8"/>
  <c r="Z61" i="8" a="1"/>
  <c r="Z61" i="8" s="1"/>
  <c r="Z56" i="7" a="1"/>
  <c r="Z56" i="7" s="1"/>
  <c r="AA56" i="7" s="1"/>
  <c r="O54" i="7" a="1"/>
  <c r="O54" i="7" s="1"/>
  <c r="P53" i="7"/>
  <c r="W59" i="8" l="1"/>
  <c r="V60" i="8" a="1"/>
  <c r="V60" i="8" s="1"/>
  <c r="W60" i="8" s="1"/>
  <c r="AA61" i="8"/>
  <c r="Z62" i="8" a="1"/>
  <c r="Z62" i="8" s="1"/>
  <c r="P60" i="8"/>
  <c r="O61" i="8" a="1"/>
  <c r="O61" i="8" s="1"/>
  <c r="S61" i="8"/>
  <c r="R62" i="8" a="1"/>
  <c r="R62" i="8" s="1"/>
  <c r="Z57" i="7" a="1"/>
  <c r="Z57" i="7" s="1"/>
  <c r="AA57" i="7" s="1"/>
  <c r="O55" i="7" a="1"/>
  <c r="O55" i="7" s="1"/>
  <c r="P54" i="7"/>
  <c r="V61" i="8" l="1" a="1"/>
  <c r="V61" i="8" s="1"/>
  <c r="W61" i="8" s="1"/>
  <c r="P61" i="8"/>
  <c r="O62" i="8" a="1"/>
  <c r="O62" i="8" s="1"/>
  <c r="AA62" i="8"/>
  <c r="Z63" i="8" a="1"/>
  <c r="Z63" i="8" s="1"/>
  <c r="S62" i="8"/>
  <c r="R63" i="8" a="1"/>
  <c r="R63" i="8" s="1"/>
  <c r="Z58" i="7" a="1"/>
  <c r="Z58" i="7" s="1"/>
  <c r="AA58" i="7" s="1"/>
  <c r="O56" i="7" a="1"/>
  <c r="O56" i="7" s="1"/>
  <c r="P55" i="7"/>
  <c r="V62" i="8" l="1" a="1"/>
  <c r="V62" i="8" s="1"/>
  <c r="S63" i="8"/>
  <c r="R64" i="8" a="1"/>
  <c r="R64" i="8" s="1"/>
  <c r="AA63" i="8"/>
  <c r="Z64" i="8" a="1"/>
  <c r="Z64" i="8" s="1"/>
  <c r="P62" i="8"/>
  <c r="O63" i="8" a="1"/>
  <c r="O63" i="8" s="1"/>
  <c r="Z59" i="7" a="1"/>
  <c r="Z59" i="7" s="1"/>
  <c r="AA59" i="7" s="1"/>
  <c r="O57" i="7" a="1"/>
  <c r="O57" i="7" s="1"/>
  <c r="P56" i="7"/>
  <c r="W62" i="8" l="1"/>
  <c r="V63" i="8" a="1"/>
  <c r="V63" i="8" s="1"/>
  <c r="W63" i="8" s="1"/>
  <c r="AA64" i="8"/>
  <c r="Z65" i="8" a="1"/>
  <c r="Z65" i="8" s="1"/>
  <c r="P63" i="8"/>
  <c r="O64" i="8" a="1"/>
  <c r="O64" i="8" s="1"/>
  <c r="S64" i="8"/>
  <c r="R65" i="8" a="1"/>
  <c r="R65" i="8" s="1"/>
  <c r="Z60" i="7" a="1"/>
  <c r="Z60" i="7" s="1"/>
  <c r="AA60" i="7" s="1"/>
  <c r="O58" i="7" a="1"/>
  <c r="O58" i="7" s="1"/>
  <c r="P57" i="7"/>
  <c r="V64" i="8" l="1" a="1"/>
  <c r="V64" i="8" s="1"/>
  <c r="S65" i="8"/>
  <c r="R66" i="8" a="1"/>
  <c r="R66" i="8" s="1"/>
  <c r="P64" i="8"/>
  <c r="O65" i="8" a="1"/>
  <c r="O65" i="8" s="1"/>
  <c r="AA65" i="8"/>
  <c r="Z66" i="8" a="1"/>
  <c r="Z66" i="8" s="1"/>
  <c r="Z61" i="7" a="1"/>
  <c r="Z61" i="7" s="1"/>
  <c r="AA61" i="7" s="1"/>
  <c r="O59" i="7" a="1"/>
  <c r="O59" i="7" s="1"/>
  <c r="P58" i="7"/>
  <c r="W64" i="8" l="1"/>
  <c r="V65" i="8" a="1"/>
  <c r="V65" i="8" s="1"/>
  <c r="W65" i="8" s="1"/>
  <c r="P65" i="8"/>
  <c r="O66" i="8" a="1"/>
  <c r="O66" i="8" s="1"/>
  <c r="AA66" i="8"/>
  <c r="Z67" i="8" a="1"/>
  <c r="Z67" i="8" s="1"/>
  <c r="S66" i="8"/>
  <c r="R67" i="8" a="1"/>
  <c r="R67" i="8" s="1"/>
  <c r="Z62" i="7" a="1"/>
  <c r="Z62" i="7" s="1"/>
  <c r="AA62" i="7" s="1"/>
  <c r="O60" i="7" a="1"/>
  <c r="O60" i="7" s="1"/>
  <c r="P59" i="7"/>
  <c r="V66" i="8" l="1" a="1"/>
  <c r="V66" i="8" s="1"/>
  <c r="AA67" i="8"/>
  <c r="Z68" i="8" a="1"/>
  <c r="Z68" i="8" s="1"/>
  <c r="S67" i="8"/>
  <c r="R68" i="8" a="1"/>
  <c r="R68" i="8" s="1"/>
  <c r="P66" i="8"/>
  <c r="O67" i="8" a="1"/>
  <c r="O67" i="8" s="1"/>
  <c r="Z63" i="7" a="1"/>
  <c r="Z63" i="7" s="1"/>
  <c r="AA63" i="7" s="1"/>
  <c r="O61" i="7" a="1"/>
  <c r="O61" i="7" s="1"/>
  <c r="P60" i="7"/>
  <c r="W66" i="8" l="1"/>
  <c r="V67" i="8" a="1"/>
  <c r="V67" i="8" s="1"/>
  <c r="W67" i="8" s="1"/>
  <c r="S68" i="8"/>
  <c r="R69" i="8" a="1"/>
  <c r="R69" i="8" s="1"/>
  <c r="AA68" i="8"/>
  <c r="Z69" i="8" a="1"/>
  <c r="Z69" i="8" s="1"/>
  <c r="P67" i="8"/>
  <c r="O68" i="8" a="1"/>
  <c r="O68" i="8" s="1"/>
  <c r="Z64" i="7" a="1"/>
  <c r="Z64" i="7" s="1"/>
  <c r="AA64" i="7" s="1"/>
  <c r="O62" i="7" a="1"/>
  <c r="O62" i="7" s="1"/>
  <c r="P61" i="7"/>
  <c r="V68" i="8" l="1" a="1"/>
  <c r="V68" i="8" s="1"/>
  <c r="AA69" i="8"/>
  <c r="Z70" i="8" a="1"/>
  <c r="Z70" i="8" s="1"/>
  <c r="P68" i="8"/>
  <c r="O69" i="8" a="1"/>
  <c r="O69" i="8" s="1"/>
  <c r="S69" i="8"/>
  <c r="R70" i="8" a="1"/>
  <c r="R70" i="8" s="1"/>
  <c r="Z65" i="7" a="1"/>
  <c r="Z65" i="7" s="1"/>
  <c r="AA65" i="7" s="1"/>
  <c r="O63" i="7" a="1"/>
  <c r="O63" i="7" s="1"/>
  <c r="P62" i="7"/>
  <c r="W68" i="8" l="1"/>
  <c r="V69" i="8" a="1"/>
  <c r="V69" i="8" s="1"/>
  <c r="W69" i="8" s="1"/>
  <c r="P69" i="8"/>
  <c r="O70" i="8" a="1"/>
  <c r="O70" i="8" s="1"/>
  <c r="AA70" i="8"/>
  <c r="Z71" i="8" a="1"/>
  <c r="Z71" i="8" s="1"/>
  <c r="S70" i="8"/>
  <c r="R71" i="8" a="1"/>
  <c r="R71" i="8" s="1"/>
  <c r="Z66" i="7" a="1"/>
  <c r="Z66" i="7" s="1"/>
  <c r="AA66" i="7" s="1"/>
  <c r="O64" i="7" a="1"/>
  <c r="O64" i="7" s="1"/>
  <c r="P63" i="7"/>
  <c r="V70" i="8" l="1" a="1"/>
  <c r="V70" i="8" s="1"/>
  <c r="AA71" i="8"/>
  <c r="Z72" i="8" a="1"/>
  <c r="Z72" i="8" s="1"/>
  <c r="S71" i="8"/>
  <c r="R72" i="8" a="1"/>
  <c r="R72" i="8" s="1"/>
  <c r="P70" i="8"/>
  <c r="O71" i="8" a="1"/>
  <c r="O71" i="8" s="1"/>
  <c r="Z67" i="7" a="1"/>
  <c r="Z67" i="7" s="1"/>
  <c r="AA67" i="7" s="1"/>
  <c r="O65" i="7" a="1"/>
  <c r="O65" i="7" s="1"/>
  <c r="P64" i="7"/>
  <c r="W70" i="8" l="1"/>
  <c r="V71" i="8" a="1"/>
  <c r="V71" i="8" s="1"/>
  <c r="W71" i="8" s="1"/>
  <c r="P71" i="8"/>
  <c r="O72" i="8" a="1"/>
  <c r="O72" i="8" s="1"/>
  <c r="S72" i="8"/>
  <c r="R73" i="8" a="1"/>
  <c r="R73" i="8" s="1"/>
  <c r="AA72" i="8"/>
  <c r="Z73" i="8" a="1"/>
  <c r="Z73" i="8" s="1"/>
  <c r="Z68" i="7" a="1"/>
  <c r="Z68" i="7" s="1"/>
  <c r="AA68" i="7" s="1"/>
  <c r="O66" i="7" a="1"/>
  <c r="O66" i="7" s="1"/>
  <c r="P65" i="7"/>
  <c r="V72" i="8" l="1" a="1"/>
  <c r="V72" i="8" s="1"/>
  <c r="W72" i="8" s="1"/>
  <c r="S73" i="8"/>
  <c r="R74" i="8" a="1"/>
  <c r="R74" i="8" s="1"/>
  <c r="P72" i="8"/>
  <c r="O73" i="8" a="1"/>
  <c r="O73" i="8" s="1"/>
  <c r="AA73" i="8"/>
  <c r="Z74" i="8" a="1"/>
  <c r="Z74" i="8" s="1"/>
  <c r="Z69" i="7" a="1"/>
  <c r="Z69" i="7" s="1"/>
  <c r="AA69" i="7" s="1"/>
  <c r="O67" i="7" a="1"/>
  <c r="O67" i="7" s="1"/>
  <c r="P66" i="7"/>
  <c r="V73" i="8" l="1" a="1"/>
  <c r="V73" i="8" s="1"/>
  <c r="P73" i="8"/>
  <c r="O74" i="8" a="1"/>
  <c r="O74" i="8" s="1"/>
  <c r="AA74" i="8"/>
  <c r="Z75" i="8" a="1"/>
  <c r="Z75" i="8" s="1"/>
  <c r="S74" i="8"/>
  <c r="R75" i="8" a="1"/>
  <c r="R75" i="8" s="1"/>
  <c r="Z70" i="7" a="1"/>
  <c r="Z70" i="7" s="1"/>
  <c r="AA70" i="7" s="1"/>
  <c r="O68" i="7" a="1"/>
  <c r="O68" i="7" s="1"/>
  <c r="P67" i="7"/>
  <c r="W73" i="8" l="1"/>
  <c r="V74" i="8" a="1"/>
  <c r="V74" i="8" s="1"/>
  <c r="W74" i="8" s="1"/>
  <c r="S75" i="8"/>
  <c r="R76" i="8" a="1"/>
  <c r="R76" i="8" s="1"/>
  <c r="AA75" i="8"/>
  <c r="Z76" i="8" a="1"/>
  <c r="Z76" i="8" s="1"/>
  <c r="P74" i="8"/>
  <c r="O75" i="8" a="1"/>
  <c r="O75" i="8" s="1"/>
  <c r="Z71" i="7" a="1"/>
  <c r="Z71" i="7" s="1"/>
  <c r="AA71" i="7" s="1"/>
  <c r="O69" i="7" a="1"/>
  <c r="O69" i="7" s="1"/>
  <c r="P68" i="7"/>
  <c r="V75" i="8" l="1" a="1"/>
  <c r="V75" i="8" s="1"/>
  <c r="W75" i="8" s="1"/>
  <c r="AA76" i="8"/>
  <c r="Z77" i="8" a="1"/>
  <c r="Z77" i="8" s="1"/>
  <c r="AA77" i="8" s="1"/>
  <c r="AA5" i="8" s="1"/>
  <c r="S76" i="8"/>
  <c r="R77" i="8" a="1"/>
  <c r="R77" i="8" s="1"/>
  <c r="S77" i="8" s="1"/>
  <c r="S5" i="8" s="1"/>
  <c r="P75" i="8"/>
  <c r="O76" i="8" a="1"/>
  <c r="O76" i="8" s="1"/>
  <c r="Z72" i="7" a="1"/>
  <c r="Z72" i="7" s="1"/>
  <c r="AA72" i="7" s="1"/>
  <c r="O70" i="7" a="1"/>
  <c r="O70" i="7" s="1"/>
  <c r="P69" i="7"/>
  <c r="V76" i="8" l="1" a="1"/>
  <c r="V76" i="8" s="1"/>
  <c r="P76" i="8"/>
  <c r="O77" i="8" a="1"/>
  <c r="O77" i="8" s="1"/>
  <c r="P77" i="8" s="1"/>
  <c r="P5" i="8" s="1"/>
  <c r="Z73" i="7" a="1"/>
  <c r="Z73" i="7" s="1"/>
  <c r="AA73" i="7" s="1"/>
  <c r="O71" i="7" a="1"/>
  <c r="O71" i="7" s="1"/>
  <c r="P70" i="7"/>
  <c r="W76" i="8" l="1"/>
  <c r="V77" i="8" a="1"/>
  <c r="V77" i="8" s="1"/>
  <c r="W77" i="8" s="1"/>
  <c r="W5" i="8" s="1"/>
  <c r="Z74" i="7" a="1"/>
  <c r="Z74" i="7" s="1"/>
  <c r="AA74" i="7" s="1"/>
  <c r="O72" i="7" a="1"/>
  <c r="O72" i="7" s="1"/>
  <c r="P71" i="7"/>
  <c r="Z75" i="7" l="1" a="1"/>
  <c r="Z75" i="7" s="1"/>
  <c r="AA75" i="7" s="1"/>
  <c r="O73" i="7" a="1"/>
  <c r="O73" i="7" s="1"/>
  <c r="P72" i="7"/>
  <c r="Z76" i="7" l="1" a="1"/>
  <c r="Z76" i="7" s="1"/>
  <c r="AA76" i="7" s="1"/>
  <c r="O74" i="7" a="1"/>
  <c r="O74" i="7" s="1"/>
  <c r="P73" i="7"/>
  <c r="Z77" i="7" l="1" a="1"/>
  <c r="Z77" i="7" s="1"/>
  <c r="AA77" i="7" s="1"/>
  <c r="O75" i="7" a="1"/>
  <c r="O75" i="7" s="1"/>
  <c r="P74" i="7"/>
  <c r="AA5" i="7" l="1"/>
  <c r="O76" i="7" a="1"/>
  <c r="O76" i="7" s="1"/>
  <c r="P75" i="7"/>
  <c r="O77" i="7" l="1" a="1"/>
  <c r="O77" i="7" s="1"/>
  <c r="P77" i="7" s="1"/>
  <c r="P76" i="7"/>
  <c r="P5" i="7" l="1"/>
  <c r="R8" i="7" a="1"/>
  <c r="R8" i="7" s="1"/>
  <c r="R9" i="7" s="1" a="1"/>
  <c r="R9" i="7" s="1"/>
  <c r="V8" i="7" a="1"/>
  <c r="V8" i="7" s="1"/>
  <c r="W8" i="7" s="1"/>
  <c r="V9" i="7" l="1" a="1"/>
  <c r="V9" i="7" s="1"/>
  <c r="W9" i="7" s="1"/>
  <c r="R10" i="7" a="1"/>
  <c r="R10" i="7" s="1"/>
  <c r="R11" i="7" s="1" a="1"/>
  <c r="R11" i="7" s="1"/>
  <c r="S8" i="7"/>
  <c r="V10" i="7" l="1" a="1"/>
  <c r="V10" i="7" s="1"/>
  <c r="V11" i="7" s="1" a="1"/>
  <c r="V11" i="7" s="1"/>
  <c r="W11" i="7" s="1"/>
  <c r="R12" i="7" a="1"/>
  <c r="R12" i="7" s="1"/>
  <c r="R13" i="7" s="1" a="1"/>
  <c r="R13" i="7" s="1"/>
  <c r="S11" i="7"/>
  <c r="S9" i="7"/>
  <c r="W10" i="7" l="1"/>
  <c r="V12" i="7" a="1"/>
  <c r="V12" i="7" s="1"/>
  <c r="R14" i="7" a="1"/>
  <c r="R14" i="7" s="1"/>
  <c r="R15" i="7" s="1" a="1"/>
  <c r="R15" i="7" s="1"/>
  <c r="S15" i="7" s="1"/>
  <c r="S10" i="7"/>
  <c r="H2" i="7"/>
  <c r="W12" i="7" l="1"/>
  <c r="V13" i="7" a="1"/>
  <c r="V13" i="7" s="1"/>
  <c r="W13" i="7" s="1"/>
  <c r="R16" i="7" a="1"/>
  <c r="R16" i="7" s="1"/>
  <c r="S16" i="7" s="1"/>
  <c r="S13" i="7"/>
  <c r="S12" i="7"/>
  <c r="V14" i="7" l="1" a="1"/>
  <c r="V14" i="7" s="1"/>
  <c r="W14" i="7" s="1"/>
  <c r="R17" i="7" a="1"/>
  <c r="R17" i="7" s="1"/>
  <c r="S14" i="7"/>
  <c r="V15" i="7" l="1" a="1"/>
  <c r="V15" i="7" s="1"/>
  <c r="R18" i="7" a="1"/>
  <c r="R18" i="7" s="1"/>
  <c r="S18" i="7" s="1"/>
  <c r="S17" i="7"/>
  <c r="W15" i="7" l="1"/>
  <c r="V16" i="7" a="1"/>
  <c r="V16" i="7" s="1"/>
  <c r="R19" i="7" a="1"/>
  <c r="R19" i="7" s="1"/>
  <c r="W16" i="7" l="1"/>
  <c r="V17" i="7" a="1"/>
  <c r="V17" i="7" s="1"/>
  <c r="W17" i="7" s="1"/>
  <c r="R20" i="7" a="1"/>
  <c r="R20" i="7" s="1"/>
  <c r="S19" i="7"/>
  <c r="V18" i="7" l="1" a="1"/>
  <c r="V18" i="7" s="1"/>
  <c r="R21" i="7" a="1"/>
  <c r="R21" i="7" s="1"/>
  <c r="S20" i="7"/>
  <c r="W18" i="7" l="1"/>
  <c r="V19" i="7" a="1"/>
  <c r="V19" i="7" s="1"/>
  <c r="W19" i="7" s="1"/>
  <c r="R22" i="7" a="1"/>
  <c r="R22" i="7" s="1"/>
  <c r="S21" i="7"/>
  <c r="V20" i="7" l="1" a="1"/>
  <c r="V20" i="7" s="1"/>
  <c r="R23" i="7" a="1"/>
  <c r="R23" i="7" s="1"/>
  <c r="S22" i="7"/>
  <c r="V21" i="7" l="1" a="1"/>
  <c r="V21" i="7" s="1"/>
  <c r="W20" i="7"/>
  <c r="R24" i="7" a="1"/>
  <c r="R24" i="7" s="1"/>
  <c r="S23" i="7"/>
  <c r="V22" i="7" l="1" a="1"/>
  <c r="V22" i="7" s="1"/>
  <c r="W21" i="7"/>
  <c r="R25" i="7" a="1"/>
  <c r="R25" i="7" s="1"/>
  <c r="S24" i="7"/>
  <c r="V23" i="7" l="1" a="1"/>
  <c r="V23" i="7" s="1"/>
  <c r="W22" i="7"/>
  <c r="R26" i="7" a="1"/>
  <c r="R26" i="7" s="1"/>
  <c r="S25" i="7"/>
  <c r="V24" i="7" l="1" a="1"/>
  <c r="V24" i="7" s="1"/>
  <c r="W23" i="7"/>
  <c r="R27" i="7" a="1"/>
  <c r="R27" i="7" s="1"/>
  <c r="S26" i="7"/>
  <c r="V25" i="7" l="1" a="1"/>
  <c r="V25" i="7" s="1"/>
  <c r="W24" i="7"/>
  <c r="R28" i="7" a="1"/>
  <c r="R28" i="7" s="1"/>
  <c r="S27" i="7"/>
  <c r="V26" i="7" l="1" a="1"/>
  <c r="V26" i="7" s="1"/>
  <c r="W25" i="7"/>
  <c r="R29" i="7" a="1"/>
  <c r="R29" i="7" s="1"/>
  <c r="S28" i="7"/>
  <c r="V27" i="7" l="1" a="1"/>
  <c r="V27" i="7" s="1"/>
  <c r="W26" i="7"/>
  <c r="R30" i="7" a="1"/>
  <c r="R30" i="7" s="1"/>
  <c r="S29" i="7"/>
  <c r="V28" i="7" l="1" a="1"/>
  <c r="V28" i="7" s="1"/>
  <c r="W27" i="7"/>
  <c r="R31" i="7" a="1"/>
  <c r="R31" i="7" s="1"/>
  <c r="S30" i="7"/>
  <c r="V29" i="7" l="1" a="1"/>
  <c r="V29" i="7" s="1"/>
  <c r="W28" i="7"/>
  <c r="R32" i="7" a="1"/>
  <c r="R32" i="7" s="1"/>
  <c r="S31" i="7"/>
  <c r="V30" i="7" l="1" a="1"/>
  <c r="V30" i="7" s="1"/>
  <c r="W29" i="7"/>
  <c r="R33" i="7" a="1"/>
  <c r="R33" i="7" s="1"/>
  <c r="S32" i="7"/>
  <c r="V31" i="7" l="1" a="1"/>
  <c r="V31" i="7" s="1"/>
  <c r="W30" i="7"/>
  <c r="R34" i="7" a="1"/>
  <c r="R34" i="7" s="1"/>
  <c r="S33" i="7"/>
  <c r="V32" i="7" l="1" a="1"/>
  <c r="V32" i="7" s="1"/>
  <c r="W31" i="7"/>
  <c r="R35" i="7" a="1"/>
  <c r="R35" i="7" s="1"/>
  <c r="S34" i="7"/>
  <c r="V33" i="7" l="1" a="1"/>
  <c r="V33" i="7" s="1"/>
  <c r="W32" i="7"/>
  <c r="S35" i="7"/>
  <c r="R36" i="7" a="1"/>
  <c r="R36" i="7" s="1"/>
  <c r="V34" i="7" l="1" a="1"/>
  <c r="V34" i="7" s="1"/>
  <c r="W33" i="7"/>
  <c r="R37" i="7" a="1"/>
  <c r="R37" i="7" s="1"/>
  <c r="S36" i="7"/>
  <c r="V35" i="7" l="1" a="1"/>
  <c r="V35" i="7" s="1"/>
  <c r="W34" i="7"/>
  <c r="R38" i="7" a="1"/>
  <c r="R38" i="7" s="1"/>
  <c r="S37" i="7"/>
  <c r="V36" i="7" l="1" a="1"/>
  <c r="V36" i="7" s="1"/>
  <c r="W35" i="7"/>
  <c r="R39" i="7" a="1"/>
  <c r="R39" i="7" s="1"/>
  <c r="S38" i="7"/>
  <c r="V37" i="7" l="1" a="1"/>
  <c r="V37" i="7" s="1"/>
  <c r="W36" i="7"/>
  <c r="R40" i="7" a="1"/>
  <c r="R40" i="7" s="1"/>
  <c r="S39" i="7"/>
  <c r="V38" i="7" l="1" a="1"/>
  <c r="V38" i="7" s="1"/>
  <c r="W37" i="7"/>
  <c r="R41" i="7" a="1"/>
  <c r="R41" i="7" s="1"/>
  <c r="S40" i="7"/>
  <c r="V39" i="7" l="1" a="1"/>
  <c r="V39" i="7" s="1"/>
  <c r="W38" i="7"/>
  <c r="R42" i="7" a="1"/>
  <c r="R42" i="7" s="1"/>
  <c r="S41" i="7"/>
  <c r="V40" i="7" l="1" a="1"/>
  <c r="V40" i="7" s="1"/>
  <c r="W39" i="7"/>
  <c r="R43" i="7" a="1"/>
  <c r="R43" i="7" s="1"/>
  <c r="S42" i="7"/>
  <c r="V41" i="7" l="1" a="1"/>
  <c r="V41" i="7" s="1"/>
  <c r="W40" i="7"/>
  <c r="R44" i="7" a="1"/>
  <c r="R44" i="7" s="1"/>
  <c r="S43" i="7"/>
  <c r="V42" i="7" l="1" a="1"/>
  <c r="V42" i="7" s="1"/>
  <c r="W41" i="7"/>
  <c r="R45" i="7" a="1"/>
  <c r="R45" i="7" s="1"/>
  <c r="S44" i="7"/>
  <c r="V43" i="7" l="1" a="1"/>
  <c r="V43" i="7" s="1"/>
  <c r="W42" i="7"/>
  <c r="R46" i="7" a="1"/>
  <c r="R46" i="7" s="1"/>
  <c r="S45" i="7"/>
  <c r="V44" i="7" l="1" a="1"/>
  <c r="V44" i="7" s="1"/>
  <c r="W43" i="7"/>
  <c r="R47" i="7" a="1"/>
  <c r="R47" i="7" s="1"/>
  <c r="S46" i="7"/>
  <c r="V45" i="7" l="1" a="1"/>
  <c r="V45" i="7" s="1"/>
  <c r="W44" i="7"/>
  <c r="R48" i="7" a="1"/>
  <c r="R48" i="7" s="1"/>
  <c r="S47" i="7"/>
  <c r="V46" i="7" l="1" a="1"/>
  <c r="V46" i="7" s="1"/>
  <c r="W45" i="7"/>
  <c r="R49" i="7" a="1"/>
  <c r="R49" i="7" s="1"/>
  <c r="S48" i="7"/>
  <c r="V47" i="7" l="1" a="1"/>
  <c r="V47" i="7" s="1"/>
  <c r="W46" i="7"/>
  <c r="R50" i="7" a="1"/>
  <c r="R50" i="7" s="1"/>
  <c r="S49" i="7"/>
  <c r="V48" i="7" l="1" a="1"/>
  <c r="V48" i="7" s="1"/>
  <c r="W47" i="7"/>
  <c r="R51" i="7" a="1"/>
  <c r="R51" i="7" s="1"/>
  <c r="S50" i="7"/>
  <c r="V49" i="7" l="1" a="1"/>
  <c r="V49" i="7" s="1"/>
  <c r="W48" i="7"/>
  <c r="R52" i="7" a="1"/>
  <c r="R52" i="7" s="1"/>
  <c r="S51" i="7"/>
  <c r="V50" i="7" l="1" a="1"/>
  <c r="V50" i="7" s="1"/>
  <c r="W49" i="7"/>
  <c r="R53" i="7" a="1"/>
  <c r="R53" i="7" s="1"/>
  <c r="S52" i="7"/>
  <c r="V51" i="7" l="1" a="1"/>
  <c r="V51" i="7" s="1"/>
  <c r="W50" i="7"/>
  <c r="R54" i="7" a="1"/>
  <c r="R54" i="7" s="1"/>
  <c r="S53" i="7"/>
  <c r="V52" i="7" l="1" a="1"/>
  <c r="V52" i="7" s="1"/>
  <c r="W51" i="7"/>
  <c r="R55" i="7" a="1"/>
  <c r="R55" i="7" s="1"/>
  <c r="S54" i="7"/>
  <c r="V53" i="7" l="1" a="1"/>
  <c r="V53" i="7" s="1"/>
  <c r="W52" i="7"/>
  <c r="R56" i="7" a="1"/>
  <c r="R56" i="7" s="1"/>
  <c r="S55" i="7"/>
  <c r="V54" i="7" l="1" a="1"/>
  <c r="V54" i="7" s="1"/>
  <c r="W53" i="7"/>
  <c r="R57" i="7" a="1"/>
  <c r="R57" i="7" s="1"/>
  <c r="S56" i="7"/>
  <c r="V55" i="7" l="1" a="1"/>
  <c r="V55" i="7" s="1"/>
  <c r="W54" i="7"/>
  <c r="R58" i="7" a="1"/>
  <c r="R58" i="7" s="1"/>
  <c r="S57" i="7"/>
  <c r="V56" i="7" l="1" a="1"/>
  <c r="V56" i="7" s="1"/>
  <c r="W55" i="7"/>
  <c r="R59" i="7" a="1"/>
  <c r="R59" i="7" s="1"/>
  <c r="S58" i="7"/>
  <c r="V57" i="7" l="1" a="1"/>
  <c r="V57" i="7" s="1"/>
  <c r="W56" i="7"/>
  <c r="R60" i="7" a="1"/>
  <c r="R60" i="7" s="1"/>
  <c r="S59" i="7"/>
  <c r="V58" i="7" l="1" a="1"/>
  <c r="V58" i="7" s="1"/>
  <c r="W57" i="7"/>
  <c r="R61" i="7" a="1"/>
  <c r="R61" i="7" s="1"/>
  <c r="S60" i="7"/>
  <c r="V59" i="7" l="1" a="1"/>
  <c r="V59" i="7" s="1"/>
  <c r="W58" i="7"/>
  <c r="R62" i="7" a="1"/>
  <c r="R62" i="7" s="1"/>
  <c r="S61" i="7"/>
  <c r="W59" i="7" l="1"/>
  <c r="V60" i="7" a="1"/>
  <c r="V60" i="7" s="1"/>
  <c r="R63" i="7" a="1"/>
  <c r="R63" i="7" s="1"/>
  <c r="S62" i="7"/>
  <c r="V61" i="7" l="1" a="1"/>
  <c r="V61" i="7" s="1"/>
  <c r="W60" i="7"/>
  <c r="R64" i="7" a="1"/>
  <c r="R64" i="7" s="1"/>
  <c r="S63" i="7"/>
  <c r="V62" i="7" l="1" a="1"/>
  <c r="V62" i="7" s="1"/>
  <c r="W61" i="7"/>
  <c r="R65" i="7" a="1"/>
  <c r="R65" i="7" s="1"/>
  <c r="S64" i="7"/>
  <c r="V63" i="7" l="1" a="1"/>
  <c r="V63" i="7" s="1"/>
  <c r="W62" i="7"/>
  <c r="R66" i="7" a="1"/>
  <c r="R66" i="7" s="1"/>
  <c r="S65" i="7"/>
  <c r="V64" i="7" l="1" a="1"/>
  <c r="V64" i="7" s="1"/>
  <c r="W63" i="7"/>
  <c r="R67" i="7" a="1"/>
  <c r="R67" i="7" s="1"/>
  <c r="S66" i="7"/>
  <c r="V65" i="7" l="1" a="1"/>
  <c r="V65" i="7" s="1"/>
  <c r="W64" i="7"/>
  <c r="R68" i="7" a="1"/>
  <c r="R68" i="7" s="1"/>
  <c r="S67" i="7"/>
  <c r="V66" i="7" l="1" a="1"/>
  <c r="V66" i="7" s="1"/>
  <c r="W65" i="7"/>
  <c r="R69" i="7" a="1"/>
  <c r="R69" i="7" s="1"/>
  <c r="S68" i="7"/>
  <c r="V67" i="7" l="1" a="1"/>
  <c r="V67" i="7" s="1"/>
  <c r="W66" i="7"/>
  <c r="R70" i="7" a="1"/>
  <c r="R70" i="7" s="1"/>
  <c r="S69" i="7"/>
  <c r="V68" i="7" l="1" a="1"/>
  <c r="V68" i="7" s="1"/>
  <c r="W67" i="7"/>
  <c r="R71" i="7" a="1"/>
  <c r="R71" i="7" s="1"/>
  <c r="S70" i="7"/>
  <c r="V69" i="7" l="1" a="1"/>
  <c r="V69" i="7" s="1"/>
  <c r="W68" i="7"/>
  <c r="R72" i="7" a="1"/>
  <c r="R72" i="7" s="1"/>
  <c r="S71" i="7"/>
  <c r="V70" i="7" l="1" a="1"/>
  <c r="V70" i="7" s="1"/>
  <c r="W69" i="7"/>
  <c r="R73" i="7" a="1"/>
  <c r="R73" i="7" s="1"/>
  <c r="S72" i="7"/>
  <c r="V71" i="7" l="1" a="1"/>
  <c r="V71" i="7" s="1"/>
  <c r="W70" i="7"/>
  <c r="R74" i="7" a="1"/>
  <c r="R74" i="7" s="1"/>
  <c r="S73" i="7"/>
  <c r="V72" i="7" l="1" a="1"/>
  <c r="V72" i="7" s="1"/>
  <c r="W71" i="7"/>
  <c r="R75" i="7" a="1"/>
  <c r="R75" i="7" s="1"/>
  <c r="S74" i="7"/>
  <c r="V73" i="7" l="1" a="1"/>
  <c r="V73" i="7" s="1"/>
  <c r="W72" i="7"/>
  <c r="R76" i="7" a="1"/>
  <c r="R76" i="7" s="1"/>
  <c r="S75" i="7"/>
  <c r="V74" i="7" l="1" a="1"/>
  <c r="V74" i="7" s="1"/>
  <c r="W73" i="7"/>
  <c r="R77" i="7" a="1"/>
  <c r="R77" i="7" s="1"/>
  <c r="S77" i="7" s="1"/>
  <c r="S76" i="7"/>
  <c r="S5" i="7" l="1"/>
  <c r="V75" i="7" a="1"/>
  <c r="V75" i="7" s="1"/>
  <c r="W74" i="7"/>
  <c r="V76" i="7" l="1" a="1"/>
  <c r="V76" i="7" s="1"/>
  <c r="W75" i="7"/>
  <c r="V77" i="7" l="1" a="1"/>
  <c r="V77" i="7" s="1"/>
  <c r="W77" i="7" s="1"/>
  <c r="W76" i="7"/>
  <c r="W5" i="7" l="1"/>
</calcChain>
</file>

<file path=xl/sharedStrings.xml><?xml version="1.0" encoding="utf-8"?>
<sst xmlns="http://schemas.openxmlformats.org/spreadsheetml/2006/main" count="2085" uniqueCount="165">
  <si>
    <t>#</t>
  </si>
  <si>
    <t>1.2</t>
  </si>
  <si>
    <t>1.1</t>
  </si>
  <si>
    <t>1.3</t>
  </si>
  <si>
    <t>1.4</t>
  </si>
  <si>
    <t>1.5</t>
  </si>
  <si>
    <t>1.6</t>
  </si>
  <si>
    <t>1.7</t>
  </si>
  <si>
    <t>1.8</t>
  </si>
  <si>
    <t>1.9</t>
  </si>
  <si>
    <t>1.10</t>
  </si>
  <si>
    <t>Personnel</t>
  </si>
  <si>
    <t>Sous_système</t>
  </si>
  <si>
    <t>Equipement</t>
  </si>
  <si>
    <t>travail réalisé</t>
  </si>
  <si>
    <t>N° Semaine</t>
  </si>
  <si>
    <t>Année</t>
  </si>
  <si>
    <t>Avanct%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</si>
  <si>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</si>
  <si>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</si>
  <si>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</si>
  <si>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</si>
  <si>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</si>
  <si>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</si>
  <si>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</si>
  <si>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</si>
  <si>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</si>
  <si>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</si>
  <si>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S45</t>
  </si>
  <si>
    <t>S46</t>
  </si>
  <si>
    <t>S47</t>
  </si>
  <si>
    <t>S48</t>
  </si>
  <si>
    <t>S49</t>
  </si>
  <si>
    <t>S50</t>
  </si>
  <si>
    <t>S52</t>
  </si>
  <si>
    <t>S1</t>
  </si>
  <si>
    <t>S2</t>
  </si>
  <si>
    <t>EXTERIEUR</t>
  </si>
  <si>
    <t>Pers3</t>
  </si>
  <si>
    <t>Pers5</t>
  </si>
  <si>
    <t>Pers6</t>
  </si>
  <si>
    <t>Pers7</t>
  </si>
  <si>
    <t>_2020</t>
  </si>
  <si>
    <t>_2021</t>
  </si>
  <si>
    <t>Nom</t>
  </si>
  <si>
    <t>hjhkh</t>
  </si>
  <si>
    <t>ghjgjg</t>
  </si>
  <si>
    <t>lml</t>
  </si>
  <si>
    <t>Livrables</t>
  </si>
  <si>
    <t>doco</t>
  </si>
  <si>
    <t>docq</t>
  </si>
  <si>
    <t>docu</t>
  </si>
  <si>
    <t>docw</t>
  </si>
  <si>
    <t>docy</t>
  </si>
  <si>
    <t>Nbheures</t>
  </si>
  <si>
    <t>Total heures</t>
  </si>
  <si>
    <t>TOTAL HEURES REELLES / LIVRABLES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</si>
  <si>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</si>
  <si>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</si>
  <si>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</si>
  <si>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</si>
  <si>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</si>
  <si>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</si>
  <si>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</si>
  <si>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</si>
  <si>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</si>
  <si>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</si>
  <si>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</si>
  <si>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</si>
  <si>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</si>
  <si>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</si>
  <si>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</si>
  <si>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</si>
  <si>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</si>
  <si>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</si>
  <si>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</si>
  <si>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</si>
  <si>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</si>
  <si>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</si>
  <si>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</si>
  <si>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</si>
  <si>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</si>
  <si>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</si>
  <si>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</si>
  <si>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</si>
  <si>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</si>
  <si>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</si>
  <si>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</si>
  <si>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</si>
  <si>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</si>
  <si>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</si>
  <si>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</si>
  <si>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</si>
  <si>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</si>
  <si>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</si>
  <si>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</si>
  <si>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</si>
  <si>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</si>
  <si>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</si>
  <si>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1.63</t>
  </si>
  <si>
    <t>1.64</t>
  </si>
  <si>
    <t>1.65</t>
  </si>
  <si>
    <t>1.66</t>
  </si>
  <si>
    <t>TOTAL HEURES REELLES /SEMAINE</t>
  </si>
  <si>
    <t>1.67</t>
  </si>
  <si>
    <t>1.68</t>
  </si>
  <si>
    <t>1.69</t>
  </si>
  <si>
    <t>1.70</t>
  </si>
  <si>
    <t>1.71</t>
  </si>
  <si>
    <t>1.72</t>
  </si>
  <si>
    <t>1.73</t>
  </si>
  <si>
    <t>1.74</t>
  </si>
  <si>
    <t>1.75</t>
  </si>
  <si>
    <t>sous-systèmes</t>
  </si>
  <si>
    <t>Avancement</t>
  </si>
  <si>
    <t>Avancement / LIVRABLES</t>
  </si>
  <si>
    <t>INTERIEUR</t>
  </si>
  <si>
    <t>SS1</t>
  </si>
  <si>
    <t>SS2</t>
  </si>
  <si>
    <t>SS14</t>
  </si>
  <si>
    <t>SS11</t>
  </si>
  <si>
    <t>SS22</t>
  </si>
  <si>
    <t>SS33</t>
  </si>
  <si>
    <t>EQuipt1</t>
  </si>
  <si>
    <t>EQuipt2</t>
  </si>
  <si>
    <t>EQuipt3</t>
  </si>
  <si>
    <t>EQuipt4</t>
  </si>
  <si>
    <t>EQuipt5</t>
  </si>
  <si>
    <t>TOTAL HEURES / Sous-systèmes</t>
  </si>
  <si>
    <t>aaa</t>
  </si>
  <si>
    <t>tttt</t>
  </si>
  <si>
    <t>livrables</t>
  </si>
  <si>
    <t>C</t>
  </si>
  <si>
    <t>{42}</t>
  </si>
  <si>
    <t>Période</t>
  </si>
  <si>
    <t>Sous-système</t>
  </si>
  <si>
    <t>Livrable</t>
  </si>
  <si>
    <t>PRIORITE</t>
  </si>
  <si>
    <t>DEBUT</t>
  </si>
  <si>
    <t>DUREE</t>
  </si>
  <si>
    <t>FIN REELLE</t>
  </si>
  <si>
    <t>% AVANCT</t>
  </si>
  <si>
    <t>Project Start</t>
  </si>
  <si>
    <t>Days to Start</t>
  </si>
  <si>
    <t>Restant</t>
  </si>
  <si>
    <t>Ecart</t>
  </si>
  <si>
    <t>Plan Days</t>
  </si>
  <si>
    <t>HAUTE</t>
  </si>
  <si>
    <t>MOYENNE</t>
  </si>
  <si>
    <t>BASSE</t>
  </si>
  <si>
    <t>[42]</t>
  </si>
  <si>
    <t>Notes :</t>
  </si>
  <si>
    <t xml:space="preserve">TABLEAU HEURES REELLES - NOV/DEC 2020  </t>
  </si>
  <si>
    <t>S44</t>
  </si>
  <si>
    <t>S51</t>
  </si>
  <si>
    <t>XLivrables</t>
  </si>
  <si>
    <t xml:space="preserve"> </t>
  </si>
  <si>
    <t>LISTE DES ATTENDUS - xxxx/xxxx/xxxx</t>
  </si>
  <si>
    <t>XXXXXXXXX</t>
  </si>
  <si>
    <t>Colonne1</t>
  </si>
  <si>
    <t>Colonne2</t>
  </si>
  <si>
    <t>Colonne3</t>
  </si>
  <si>
    <t>Colonne4</t>
  </si>
  <si>
    <t>Colonne5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</si>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</sst>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color rgb="FF4F595F"/>
      <name val="Courier New"/>
      <family val="3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4" tint="-0.249977111117893"/>
      <name val="Cambria"/>
      <family val="2"/>
      <scheme val="major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sz val="1"/>
      <color theme="0"/>
      <name val="Calibri"/>
      <family val="2"/>
      <scheme val="minor"/>
    </font>
    <font>
      <u/>
      <sz val="11"/>
      <color indexed="12"/>
      <name val="Arial"/>
      <family val="2"/>
    </font>
    <font>
      <sz val="10"/>
      <color theme="1" tint="0.499984740745262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4" tint="-0.249977111117893"/>
      <name val="Cambria"/>
      <family val="2"/>
      <scheme val="major"/>
    </font>
    <font>
      <sz val="12"/>
      <color rgb="FFFF0000"/>
      <name val="Calibri"/>
      <family val="2"/>
      <scheme val="minor"/>
    </font>
    <font>
      <sz val="8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theme="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hair">
        <color indexed="55"/>
      </bottom>
      <diagonal/>
    </border>
    <border>
      <left style="thin">
        <color indexed="55"/>
      </left>
      <right style="thin">
        <color indexed="55"/>
      </right>
      <top style="hair">
        <color indexed="55"/>
      </top>
      <bottom style="hair">
        <color indexed="55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/>
      <bottom style="medium">
        <color rgb="FF808080"/>
      </bottom>
      <diagonal/>
    </border>
    <border>
      <left style="thin">
        <color indexed="55"/>
      </left>
      <right style="thin">
        <color indexed="55"/>
      </right>
      <top/>
      <bottom style="hair">
        <color indexed="55"/>
      </bottom>
      <diagonal/>
    </border>
    <border>
      <left style="thin">
        <color indexed="55"/>
      </left>
      <right/>
      <top/>
      <bottom style="hair">
        <color indexed="55"/>
      </bottom>
      <diagonal/>
    </border>
    <border>
      <left style="thin">
        <color indexed="55"/>
      </left>
      <right/>
      <top style="hair">
        <color indexed="55"/>
      </top>
      <bottom style="hair">
        <color indexed="55"/>
      </bottom>
      <diagonal/>
    </border>
    <border>
      <left style="thin">
        <color indexed="55"/>
      </left>
      <right/>
      <top style="hair">
        <color indexed="55"/>
      </top>
      <bottom style="thin">
        <color indexed="55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4506668294322"/>
      </top>
      <bottom/>
      <diagonal/>
    </border>
    <border>
      <left/>
      <right style="thin">
        <color theme="4" tint="0.399914548173467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0" tint="-0.24994659260841701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0" tint="-0.24994659260841701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0" tint="-0.24994659260841701"/>
      </left>
      <right style="thin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/>
      <top style="thin">
        <color theme="4" tint="0.39994506668294322"/>
      </top>
      <bottom style="thin">
        <color indexed="64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4" tint="0.39994506668294322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4" tint="0.39994506668294322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 tint="0.39994506668294322"/>
      </left>
      <right/>
      <top style="thin">
        <color theme="4" tint="0.39994506668294322"/>
      </top>
      <bottom/>
      <diagonal/>
    </border>
    <border>
      <left style="thin">
        <color theme="0" tint="-0.24994659260841701"/>
      </left>
      <right/>
      <top style="thin">
        <color theme="4" tint="0.39994506668294322"/>
      </top>
      <bottom/>
      <diagonal/>
    </border>
    <border>
      <left/>
      <right style="thin">
        <color theme="0" tint="-0.24994659260841701"/>
      </right>
      <top style="thin">
        <color theme="4" tint="0.3999450666829432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45066682943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theme="4" tint="0.39994506668294322"/>
      </bottom>
      <diagonal/>
    </border>
    <border>
      <left style="thin">
        <color indexed="64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4506668294322"/>
      </bottom>
      <diagonal/>
    </border>
    <border>
      <left/>
      <right style="thin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0" tint="-0.24994659260841701"/>
      </left>
      <right style="thin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4" tint="0.39994506668294322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theme="4" tint="0.39994506668294322"/>
      </bottom>
      <diagonal/>
    </border>
    <border>
      <left/>
      <right style="thin">
        <color rgb="FF000000"/>
      </right>
      <top style="thin">
        <color rgb="FF000000"/>
      </top>
      <bottom style="thin">
        <color theme="4" tint="0.3999450666829432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rgb="FF000000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rgb="FF000000"/>
      </left>
      <right/>
      <top style="thin">
        <color theme="4" tint="0.39994506668294322"/>
      </top>
      <bottom style="thin">
        <color rgb="FF95B3D7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rgb="FF95B3D7"/>
      </bottom>
      <diagonal/>
    </border>
    <border>
      <left style="thin">
        <color theme="0" tint="-0.24994659260841701"/>
      </left>
      <right/>
      <top style="thin">
        <color theme="4" tint="0.39994506668294322"/>
      </top>
      <bottom style="thin">
        <color rgb="FF95B3D7"/>
      </bottom>
      <diagonal/>
    </border>
    <border>
      <left/>
      <right style="thin">
        <color theme="0" tint="-0.24994659260841701"/>
      </right>
      <top style="thin">
        <color theme="4" tint="0.39994506668294322"/>
      </top>
      <bottom style="thin">
        <color rgb="FF95B3D7"/>
      </bottom>
      <diagonal/>
    </border>
    <border>
      <left/>
      <right style="thin">
        <color rgb="FF000000"/>
      </right>
      <top style="thin">
        <color theme="4" tint="0.39994506668294322"/>
      </top>
      <bottom style="thin">
        <color rgb="FF95B3D7"/>
      </bottom>
      <diagonal/>
    </border>
    <border>
      <left style="thin">
        <color theme="0" tint="-0.24994659260841701"/>
      </left>
      <right style="thin">
        <color rgb="FF000000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rgb="FF95B3D7"/>
      </bottom>
      <diagonal/>
    </border>
    <border>
      <left style="thin">
        <color theme="0" tint="-0.24994659260841701"/>
      </left>
      <right style="thin">
        <color rgb="FF000000"/>
      </right>
      <top style="thin">
        <color theme="4" tint="0.39994506668294322"/>
      </top>
      <bottom style="thin">
        <color rgb="FF95B3D7"/>
      </bottom>
      <diagonal/>
    </border>
    <border>
      <left style="thin">
        <color indexed="64"/>
      </left>
      <right/>
      <top style="thin">
        <color theme="4" tint="0.39994506668294322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theme="4" tint="0.39994506668294322"/>
      </top>
      <bottom/>
      <diagonal/>
    </border>
  </borders>
  <cellStyleXfs count="13">
    <xf numFmtId="0" fontId="0" fillId="0" borderId="0"/>
    <xf numFmtId="0" fontId="8" fillId="0" borderId="0"/>
    <xf numFmtId="0" fontId="4" fillId="0" borderId="0"/>
    <xf numFmtId="9" fontId="9" fillId="0" borderId="0" applyFont="0" applyFill="0" applyBorder="0" applyAlignment="0" applyProtection="0"/>
    <xf numFmtId="0" fontId="3" fillId="0" borderId="0"/>
    <xf numFmtId="0" fontId="11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87">
    <xf numFmtId="0" fontId="0" fillId="0" borderId="0" xfId="0"/>
    <xf numFmtId="0" fontId="6" fillId="0" borderId="0" xfId="0" applyNumberFormat="1" applyFont="1" applyFill="1" applyProtection="1">
      <protection hidden="1"/>
    </xf>
    <xf numFmtId="0" fontId="6" fillId="0" borderId="0" xfId="0" applyNumberFormat="1" applyFont="1" applyFill="1" applyBorder="1" applyProtection="1">
      <protection hidden="1"/>
    </xf>
    <xf numFmtId="0" fontId="7" fillId="0" borderId="1" xfId="0" applyNumberFormat="1" applyFont="1" applyFill="1" applyBorder="1" applyAlignment="1" applyProtection="1">
      <alignment horizontal="right" vertical="center" wrapText="1"/>
      <protection hidden="1"/>
    </xf>
    <xf numFmtId="0" fontId="7" fillId="0" borderId="1" xfId="0" applyNumberFormat="1" applyFont="1" applyFill="1" applyBorder="1" applyAlignment="1" applyProtection="1">
      <alignment horizontal="left" vertical="center" wrapText="1" indent="1"/>
      <protection hidden="1"/>
    </xf>
    <xf numFmtId="0" fontId="7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7" fillId="2" borderId="5" xfId="0" applyNumberFormat="1" applyFont="1" applyFill="1" applyBorder="1" applyAlignment="1" applyProtection="1">
      <alignment horizontal="right" vertical="top"/>
      <protection locked="0" hidden="1"/>
    </xf>
    <xf numFmtId="0" fontId="7" fillId="2" borderId="2" xfId="0" applyNumberFormat="1" applyFont="1" applyFill="1" applyBorder="1" applyAlignment="1" applyProtection="1">
      <alignment horizontal="left" vertical="top" wrapText="1" indent="1"/>
      <protection locked="0" hidden="1"/>
    </xf>
    <xf numFmtId="0" fontId="7" fillId="2" borderId="6" xfId="0" applyNumberFormat="1" applyFont="1" applyFill="1" applyBorder="1" applyAlignment="1" applyProtection="1">
      <alignment horizontal="left" vertical="top" wrapText="1" indent="1"/>
      <protection locked="0" hidden="1"/>
    </xf>
    <xf numFmtId="22" fontId="7" fillId="2" borderId="7" xfId="0" applyNumberFormat="1" applyFont="1" applyFill="1" applyBorder="1" applyAlignment="1" applyProtection="1">
      <alignment horizontal="center" vertical="top" wrapText="1"/>
      <protection locked="0" hidden="1"/>
    </xf>
    <xf numFmtId="49" fontId="6" fillId="0" borderId="3" xfId="0" applyNumberFormat="1" applyFont="1" applyFill="1" applyBorder="1" applyAlignment="1" applyProtection="1">
      <alignment horizontal="right" vertical="top"/>
      <protection locked="0" hidden="1"/>
    </xf>
    <xf numFmtId="49" fontId="6" fillId="0" borderId="4" xfId="0" applyNumberFormat="1" applyFont="1" applyFill="1" applyBorder="1" applyAlignment="1" applyProtection="1">
      <alignment horizontal="right" vertical="top"/>
      <protection locked="0" hidden="1"/>
    </xf>
    <xf numFmtId="0" fontId="6" fillId="0" borderId="0" xfId="0" applyNumberFormat="1" applyFont="1" applyFill="1" applyBorder="1" applyAlignment="1" applyProtection="1">
      <alignment horizontal="right" vertical="center" indent="1"/>
      <protection hidden="1"/>
    </xf>
    <xf numFmtId="0" fontId="6" fillId="0" borderId="8" xfId="0" applyNumberFormat="1" applyFont="1" applyFill="1" applyBorder="1" applyAlignment="1" applyProtection="1">
      <alignment horizontal="right" vertical="center" indent="1"/>
      <protection hidden="1"/>
    </xf>
    <xf numFmtId="0" fontId="6" fillId="0" borderId="8" xfId="0" applyNumberFormat="1" applyFont="1" applyFill="1" applyBorder="1" applyProtection="1">
      <protection hidden="1"/>
    </xf>
    <xf numFmtId="0" fontId="5" fillId="0" borderId="8" xfId="0" applyNumberFormat="1" applyFont="1" applyFill="1" applyBorder="1" applyAlignment="1" applyProtection="1">
      <alignment horizontal="left" vertical="center" indent="1"/>
      <protection hidden="1"/>
    </xf>
    <xf numFmtId="49" fontId="6" fillId="0" borderId="9" xfId="0" applyNumberFormat="1" applyFont="1" applyFill="1" applyBorder="1" applyAlignment="1" applyProtection="1">
      <alignment horizontal="right" vertical="top"/>
      <protection locked="0" hidden="1"/>
    </xf>
    <xf numFmtId="49" fontId="7" fillId="2" borderId="6" xfId="0" applyNumberFormat="1" applyFont="1" applyFill="1" applyBorder="1" applyAlignment="1" applyProtection="1">
      <alignment horizontal="center" vertical="top"/>
      <protection locked="0" hidden="1"/>
    </xf>
    <xf numFmtId="14" fontId="5" fillId="0" borderId="0" xfId="0" applyNumberFormat="1" applyFont="1" applyFill="1" applyBorder="1" applyAlignment="1" applyProtection="1">
      <alignment horizontal="left" vertical="center" indent="1"/>
      <protection hidden="1"/>
    </xf>
    <xf numFmtId="0" fontId="6" fillId="0" borderId="0" xfId="0" quotePrefix="1" applyNumberFormat="1" applyFont="1" applyFill="1" applyProtection="1">
      <protection hidden="1"/>
    </xf>
    <xf numFmtId="0" fontId="6" fillId="0" borderId="0" xfId="0" applyNumberFormat="1" applyFont="1" applyFill="1" applyBorder="1" applyAlignment="1" applyProtection="1">
      <alignment horizontal="left"/>
      <protection hidden="1"/>
    </xf>
    <xf numFmtId="0" fontId="7" fillId="0" borderId="1" xfId="0" applyNumberFormat="1" applyFont="1" applyFill="1" applyBorder="1" applyAlignment="1" applyProtection="1">
      <alignment horizontal="left" vertical="center" wrapText="1"/>
      <protection hidden="1"/>
    </xf>
    <xf numFmtId="0" fontId="6" fillId="0" borderId="0" xfId="0" applyNumberFormat="1" applyFont="1" applyFill="1" applyAlignment="1" applyProtection="1">
      <alignment horizontal="left" vertical="center"/>
      <protection hidden="1"/>
    </xf>
    <xf numFmtId="0" fontId="6" fillId="0" borderId="0" xfId="0" applyNumberFormat="1" applyFont="1" applyFill="1" applyBorder="1" applyAlignment="1" applyProtection="1">
      <alignment horizontal="left" vertical="center"/>
      <protection hidden="1"/>
    </xf>
    <xf numFmtId="9" fontId="6" fillId="3" borderId="9" xfId="3" applyFont="1" applyFill="1" applyBorder="1" applyAlignment="1" applyProtection="1">
      <alignment horizontal="right" vertical="top"/>
      <protection locked="0" hidden="1"/>
    </xf>
    <xf numFmtId="0" fontId="6" fillId="3" borderId="9" xfId="0" applyNumberFormat="1" applyFont="1" applyFill="1" applyBorder="1" applyAlignment="1" applyProtection="1">
      <alignment horizontal="right" vertical="top"/>
      <protection locked="0" hidden="1"/>
    </xf>
    <xf numFmtId="22" fontId="6" fillId="0" borderId="10" xfId="0" applyNumberFormat="1" applyFont="1" applyFill="1" applyBorder="1" applyAlignment="1" applyProtection="1">
      <alignment horizontal="center" vertical="center" wrapText="1"/>
      <protection locked="0" hidden="1"/>
    </xf>
    <xf numFmtId="22" fontId="6" fillId="0" borderId="11" xfId="0" applyNumberFormat="1" applyFont="1" applyFill="1" applyBorder="1" applyAlignment="1" applyProtection="1">
      <alignment horizontal="center" vertical="center" wrapText="1"/>
      <protection locked="0" hidden="1"/>
    </xf>
    <xf numFmtId="22" fontId="6" fillId="0" borderId="12" xfId="0" applyNumberFormat="1" applyFont="1" applyFill="1" applyBorder="1" applyAlignment="1" applyProtection="1">
      <alignment horizontal="center" vertical="center" wrapText="1"/>
      <protection locked="0" hidden="1"/>
    </xf>
    <xf numFmtId="49" fontId="7" fillId="2" borderId="13" xfId="0" applyNumberFormat="1" applyFont="1" applyFill="1" applyBorder="1" applyAlignment="1" applyProtection="1">
      <alignment horizontal="left" vertical="center"/>
      <protection locked="0" hidden="1"/>
    </xf>
    <xf numFmtId="49" fontId="7" fillId="2" borderId="14" xfId="0" applyNumberFormat="1" applyFont="1" applyFill="1" applyBorder="1" applyAlignment="1" applyProtection="1">
      <alignment horizontal="center" vertical="top"/>
      <protection locked="0" hidden="1"/>
    </xf>
    <xf numFmtId="0" fontId="10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6" fillId="0" borderId="4" xfId="0" applyNumberFormat="1" applyFont="1" applyFill="1" applyBorder="1" applyAlignment="1" applyProtection="1">
      <alignment horizontal="left" vertical="top"/>
      <protection locked="0" hidden="1"/>
    </xf>
    <xf numFmtId="49" fontId="6" fillId="0" borderId="4" xfId="0" applyNumberFormat="1" applyFont="1" applyFill="1" applyBorder="1" applyAlignment="1" applyProtection="1">
      <alignment horizontal="center" vertical="top"/>
      <protection locked="0" hidden="1"/>
    </xf>
    <xf numFmtId="0" fontId="6" fillId="0" borderId="4" xfId="0" applyNumberFormat="1" applyFont="1" applyFill="1" applyBorder="1" applyAlignment="1" applyProtection="1">
      <alignment horizontal="center" vertical="top"/>
      <protection locked="0" hidden="1"/>
    </xf>
    <xf numFmtId="9" fontId="6" fillId="0" borderId="4" xfId="3" applyFont="1" applyFill="1" applyBorder="1" applyAlignment="1" applyProtection="1">
      <alignment horizontal="center" vertical="top"/>
      <protection locked="0" hidden="1"/>
    </xf>
    <xf numFmtId="0" fontId="10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4" borderId="1" xfId="0" applyNumberFormat="1" applyFont="1" applyFill="1" applyBorder="1" applyAlignment="1" applyProtection="1">
      <alignment horizontal="right" vertical="center" wrapText="1"/>
      <protection hidden="1"/>
    </xf>
    <xf numFmtId="0" fontId="13" fillId="0" borderId="0" xfId="0" applyFont="1"/>
    <xf numFmtId="0" fontId="5" fillId="0" borderId="8" xfId="0" applyNumberFormat="1" applyFont="1" applyFill="1" applyBorder="1" applyAlignment="1" applyProtection="1">
      <alignment horizontal="left" vertical="center" indent="1"/>
      <protection hidden="1"/>
    </xf>
    <xf numFmtId="9" fontId="6" fillId="0" borderId="0" xfId="3" applyFont="1" applyFill="1" applyAlignment="1" applyProtection="1">
      <alignment horizontal="center" vertical="center"/>
      <protection hidden="1"/>
    </xf>
    <xf numFmtId="0" fontId="6" fillId="0" borderId="0" xfId="0" applyNumberFormat="1" applyFont="1" applyFill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6" fillId="0" borderId="0" xfId="0" applyNumberFormat="1" applyFont="1" applyFill="1" applyAlignment="1" applyProtection="1">
      <alignment horizontal="center" vertical="center"/>
      <protection hidden="1"/>
    </xf>
    <xf numFmtId="0" fontId="6" fillId="0" borderId="0" xfId="0" applyNumberFormat="1" applyFont="1" applyFill="1" applyBorder="1" applyAlignment="1" applyProtection="1">
      <alignment horizontal="center" vertical="center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hidden="1"/>
    </xf>
    <xf numFmtId="22" fontId="7" fillId="2" borderId="7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 applyAlignment="1">
      <alignment horizontal="center" vertical="center"/>
    </xf>
    <xf numFmtId="0" fontId="0" fillId="0" borderId="0" xfId="0" applyFill="1"/>
    <xf numFmtId="0" fontId="0" fillId="5" borderId="0" xfId="0" applyFill="1"/>
    <xf numFmtId="0" fontId="1" fillId="0" borderId="15" xfId="10" applyBorder="1"/>
    <xf numFmtId="0" fontId="1" fillId="0" borderId="0" xfId="10"/>
    <xf numFmtId="0" fontId="18" fillId="0" borderId="0" xfId="10" applyFont="1" applyAlignment="1">
      <alignment horizontal="left"/>
    </xf>
    <xf numFmtId="0" fontId="18" fillId="0" borderId="0" xfId="10" applyFont="1" applyAlignment="1">
      <alignment horizontal="center"/>
    </xf>
    <xf numFmtId="0" fontId="20" fillId="0" borderId="0" xfId="10" applyFont="1"/>
    <xf numFmtId="0" fontId="1" fillId="0" borderId="16" xfId="10" applyBorder="1"/>
    <xf numFmtId="0" fontId="1" fillId="0" borderId="0" xfId="10" applyAlignment="1">
      <alignment horizontal="center"/>
    </xf>
    <xf numFmtId="0" fontId="21" fillId="0" borderId="0" xfId="10" applyFont="1"/>
    <xf numFmtId="0" fontId="22" fillId="0" borderId="0" xfId="11" applyAlignment="1" applyProtection="1">
      <alignment vertical="center"/>
    </xf>
    <xf numFmtId="0" fontId="17" fillId="0" borderId="0" xfId="10" applyFont="1" applyAlignment="1">
      <alignment horizontal="right" vertical="center" indent="1"/>
    </xf>
    <xf numFmtId="14" fontId="1" fillId="0" borderId="0" xfId="10" applyNumberFormat="1" applyAlignment="1">
      <alignment horizontal="center" vertical="center"/>
    </xf>
    <xf numFmtId="0" fontId="23" fillId="0" borderId="0" xfId="10" applyFont="1" applyAlignment="1">
      <alignment vertical="top"/>
    </xf>
    <xf numFmtId="0" fontId="25" fillId="6" borderId="20" xfId="10" applyFont="1" applyFill="1" applyBorder="1" applyAlignment="1">
      <alignment horizontal="center" vertical="center" wrapText="1"/>
    </xf>
    <xf numFmtId="0" fontId="25" fillId="6" borderId="21" xfId="10" applyFont="1" applyFill="1" applyBorder="1" applyAlignment="1">
      <alignment horizontal="center" vertical="center" wrapText="1"/>
    </xf>
    <xf numFmtId="0" fontId="1" fillId="0" borderId="16" xfId="10" applyBorder="1" applyAlignment="1">
      <alignment vertical="center"/>
    </xf>
    <xf numFmtId="0" fontId="1" fillId="0" borderId="0" xfId="10" applyAlignment="1">
      <alignment vertical="center"/>
    </xf>
    <xf numFmtId="0" fontId="17" fillId="0" borderId="22" xfId="10" applyFont="1" applyBorder="1" applyAlignment="1">
      <alignment horizontal="left" vertical="center" wrapText="1" indent="1"/>
    </xf>
    <xf numFmtId="0" fontId="1" fillId="0" borderId="23" xfId="10" applyBorder="1" applyAlignment="1">
      <alignment horizontal="left" vertical="center" indent="1"/>
    </xf>
    <xf numFmtId="0" fontId="26" fillId="0" borderId="23" xfId="10" applyFont="1" applyBorder="1" applyAlignment="1">
      <alignment horizontal="left" vertical="center" wrapText="1" indent="1"/>
    </xf>
    <xf numFmtId="14" fontId="6" fillId="9" borderId="25" xfId="10" applyNumberFormat="1" applyFont="1" applyFill="1" applyBorder="1" applyAlignment="1">
      <alignment horizontal="center" vertical="center"/>
    </xf>
    <xf numFmtId="0" fontId="6" fillId="9" borderId="23" xfId="10" applyFont="1" applyFill="1" applyBorder="1" applyAlignment="1">
      <alignment horizontal="center" vertical="center"/>
    </xf>
    <xf numFmtId="0" fontId="6" fillId="9" borderId="26" xfId="10" applyFont="1" applyFill="1" applyBorder="1" applyAlignment="1">
      <alignment horizontal="center" vertical="center"/>
    </xf>
    <xf numFmtId="0" fontId="1" fillId="3" borderId="27" xfId="10" applyFill="1" applyBorder="1" applyAlignment="1">
      <alignment horizontal="left" vertical="center" wrapText="1" indent="1"/>
    </xf>
    <xf numFmtId="0" fontId="1" fillId="3" borderId="28" xfId="10" applyFill="1" applyBorder="1" applyAlignment="1">
      <alignment horizontal="left" vertical="center" wrapText="1" indent="1"/>
    </xf>
    <xf numFmtId="0" fontId="1" fillId="3" borderId="29" xfId="10" applyFill="1" applyBorder="1" applyAlignment="1">
      <alignment horizontal="left" vertical="center" indent="1"/>
    </xf>
    <xf numFmtId="14" fontId="1" fillId="3" borderId="29" xfId="10" applyNumberFormat="1" applyFill="1" applyBorder="1" applyAlignment="1">
      <alignment horizontal="center" vertical="center"/>
    </xf>
    <xf numFmtId="14" fontId="6" fillId="3" borderId="29" xfId="10" applyNumberFormat="1" applyFont="1" applyFill="1" applyBorder="1" applyAlignment="1">
      <alignment horizontal="center" vertical="center"/>
    </xf>
    <xf numFmtId="9" fontId="6" fillId="3" borderId="30" xfId="12" applyFont="1" applyFill="1" applyBorder="1" applyAlignment="1">
      <alignment horizontal="center" vertical="center"/>
    </xf>
    <xf numFmtId="14" fontId="6" fillId="3" borderId="25" xfId="10" applyNumberFormat="1" applyFont="1" applyFill="1" applyBorder="1" applyAlignment="1">
      <alignment horizontal="center" vertical="center"/>
    </xf>
    <xf numFmtId="0" fontId="6" fillId="3" borderId="23" xfId="10" applyFont="1" applyFill="1" applyBorder="1" applyAlignment="1">
      <alignment horizontal="center" vertical="center"/>
    </xf>
    <xf numFmtId="0" fontId="6" fillId="3" borderId="26" xfId="10" applyFont="1" applyFill="1" applyBorder="1" applyAlignment="1">
      <alignment horizontal="center" vertical="center"/>
    </xf>
    <xf numFmtId="0" fontId="27" fillId="0" borderId="15" xfId="10" applyFont="1" applyBorder="1"/>
    <xf numFmtId="0" fontId="27" fillId="0" borderId="18" xfId="10" applyFont="1" applyBorder="1"/>
    <xf numFmtId="0" fontId="1" fillId="0" borderId="18" xfId="10" applyBorder="1"/>
    <xf numFmtId="0" fontId="1" fillId="0" borderId="18" xfId="10" applyBorder="1" applyAlignment="1">
      <alignment horizontal="center"/>
    </xf>
    <xf numFmtId="0" fontId="1" fillId="0" borderId="19" xfId="10" applyBorder="1"/>
    <xf numFmtId="0" fontId="1" fillId="0" borderId="31" xfId="10" applyBorder="1"/>
    <xf numFmtId="0" fontId="17" fillId="0" borderId="16" xfId="10" applyFont="1" applyBorder="1" applyAlignment="1">
      <alignment horizontal="left" vertical="center" wrapText="1" indent="1"/>
    </xf>
    <xf numFmtId="0" fontId="17" fillId="0" borderId="0" xfId="10" applyFont="1" applyAlignment="1">
      <alignment horizontal="left" vertical="center" wrapText="1" indent="1"/>
    </xf>
    <xf numFmtId="0" fontId="1" fillId="0" borderId="0" xfId="10" applyAlignment="1">
      <alignment horizontal="left" vertical="center" indent="1"/>
    </xf>
    <xf numFmtId="0" fontId="28" fillId="0" borderId="0" xfId="10" applyFont="1" applyAlignment="1">
      <alignment horizontal="left" vertical="center" wrapText="1" indent="1"/>
    </xf>
    <xf numFmtId="0" fontId="1" fillId="0" borderId="0" xfId="10" applyAlignment="1">
      <alignment horizontal="center" vertical="center"/>
    </xf>
    <xf numFmtId="14" fontId="6" fillId="0" borderId="0" xfId="10" applyNumberFormat="1" applyFont="1" applyAlignment="1">
      <alignment horizontal="center" vertical="center"/>
    </xf>
    <xf numFmtId="9" fontId="6" fillId="0" borderId="31" xfId="12" applyFont="1" applyFill="1" applyBorder="1" applyAlignment="1">
      <alignment horizontal="center" vertical="center"/>
    </xf>
    <xf numFmtId="0" fontId="1" fillId="0" borderId="32" xfId="10" applyBorder="1"/>
    <xf numFmtId="0" fontId="1" fillId="0" borderId="33" xfId="10" applyBorder="1"/>
    <xf numFmtId="0" fontId="1" fillId="0" borderId="33" xfId="10" applyBorder="1" applyAlignment="1">
      <alignment horizontal="center"/>
    </xf>
    <xf numFmtId="0" fontId="1" fillId="0" borderId="34" xfId="10" applyBorder="1"/>
    <xf numFmtId="0" fontId="29" fillId="0" borderId="0" xfId="10" applyFont="1" applyAlignment="1">
      <alignment horizontal="left"/>
    </xf>
    <xf numFmtId="0" fontId="30" fillId="0" borderId="0" xfId="10" applyFont="1"/>
    <xf numFmtId="0" fontId="1" fillId="0" borderId="23" xfId="10" applyBorder="1" applyAlignment="1">
      <alignment horizontal="center" vertical="center"/>
    </xf>
    <xf numFmtId="0" fontId="6" fillId="0" borderId="23" xfId="10" applyFont="1" applyBorder="1" applyAlignment="1">
      <alignment horizontal="center" vertical="center"/>
    </xf>
    <xf numFmtId="14" fontId="6" fillId="3" borderId="30" xfId="10" applyNumberFormat="1" applyFont="1" applyFill="1" applyBorder="1" applyAlignment="1">
      <alignment horizontal="center" vertical="center"/>
    </xf>
    <xf numFmtId="14" fontId="6" fillId="0" borderId="23" xfId="10" applyNumberFormat="1" applyFont="1" applyBorder="1" applyAlignment="1">
      <alignment horizontal="center" vertical="center"/>
    </xf>
    <xf numFmtId="14" fontId="6" fillId="0" borderId="24" xfId="10" applyNumberFormat="1" applyFont="1" applyBorder="1" applyAlignment="1">
      <alignment horizontal="center" vertical="center"/>
    </xf>
    <xf numFmtId="14" fontId="1" fillId="0" borderId="24" xfId="10" applyNumberFormat="1" applyBorder="1" applyAlignment="1">
      <alignment horizontal="center" vertical="center"/>
    </xf>
    <xf numFmtId="0" fontId="1" fillId="0" borderId="24" xfId="10" applyBorder="1" applyAlignment="1">
      <alignment horizontal="center" vertical="center"/>
    </xf>
    <xf numFmtId="9" fontId="6" fillId="0" borderId="23" xfId="12" applyFont="1" applyFill="1" applyBorder="1" applyAlignment="1">
      <alignment horizontal="center" vertical="center"/>
    </xf>
    <xf numFmtId="0" fontId="17" fillId="0" borderId="35" xfId="10" applyFont="1" applyBorder="1" applyAlignment="1">
      <alignment horizontal="left" vertical="center" wrapText="1" indent="1"/>
    </xf>
    <xf numFmtId="0" fontId="1" fillId="0" borderId="36" xfId="10" applyBorder="1" applyAlignment="1">
      <alignment horizontal="center" vertical="center"/>
    </xf>
    <xf numFmtId="0" fontId="1" fillId="0" borderId="0" xfId="10" applyFont="1" applyAlignment="1">
      <alignment horizontal="center"/>
    </xf>
    <xf numFmtId="14" fontId="1" fillId="0" borderId="23" xfId="10" applyNumberFormat="1" applyFont="1" applyBorder="1" applyAlignment="1">
      <alignment horizontal="center" vertical="center"/>
    </xf>
    <xf numFmtId="14" fontId="1" fillId="3" borderId="29" xfId="10" applyNumberFormat="1" applyFont="1" applyFill="1" applyBorder="1" applyAlignment="1">
      <alignment horizontal="center" vertical="center"/>
    </xf>
    <xf numFmtId="0" fontId="1" fillId="0" borderId="18" xfId="10" applyFont="1" applyBorder="1" applyAlignment="1">
      <alignment horizontal="center"/>
    </xf>
    <xf numFmtId="14" fontId="1" fillId="0" borderId="0" xfId="10" applyNumberFormat="1" applyFont="1" applyAlignment="1">
      <alignment horizontal="center" vertical="center"/>
    </xf>
    <xf numFmtId="0" fontId="1" fillId="0" borderId="33" xfId="10" applyFont="1" applyBorder="1" applyAlignment="1">
      <alignment horizontal="center"/>
    </xf>
    <xf numFmtId="0" fontId="1" fillId="0" borderId="23" xfId="10" applyBorder="1" applyAlignment="1">
      <alignment horizontal="left" vertical="center"/>
    </xf>
    <xf numFmtId="0" fontId="1" fillId="0" borderId="25" xfId="10" applyBorder="1" applyAlignment="1">
      <alignment horizontal="left" vertical="center"/>
    </xf>
    <xf numFmtId="0" fontId="1" fillId="0" borderId="24" xfId="10" applyBorder="1" applyAlignment="1">
      <alignment horizontal="left" vertical="center"/>
    </xf>
    <xf numFmtId="0" fontId="1" fillId="0" borderId="36" xfId="10" applyBorder="1" applyAlignment="1">
      <alignment horizontal="left" vertical="center"/>
    </xf>
    <xf numFmtId="0" fontId="1" fillId="0" borderId="20" xfId="10" applyBorder="1" applyAlignment="1">
      <alignment horizontal="left" vertical="center"/>
    </xf>
    <xf numFmtId="0" fontId="1" fillId="0" borderId="37" xfId="10" applyBorder="1" applyAlignment="1">
      <alignment horizontal="left" vertical="center"/>
    </xf>
    <xf numFmtId="0" fontId="6" fillId="0" borderId="36" xfId="10" applyFont="1" applyBorder="1" applyAlignment="1">
      <alignment horizontal="center" vertical="center"/>
    </xf>
    <xf numFmtId="0" fontId="17" fillId="0" borderId="51" xfId="10" applyFont="1" applyBorder="1" applyAlignment="1">
      <alignment horizontal="left" vertical="center" wrapText="1" indent="1"/>
    </xf>
    <xf numFmtId="9" fontId="6" fillId="0" borderId="52" xfId="12" applyFont="1" applyFill="1" applyBorder="1" applyAlignment="1">
      <alignment horizontal="center" vertical="center"/>
    </xf>
    <xf numFmtId="0" fontId="24" fillId="6" borderId="45" xfId="10" applyFont="1" applyFill="1" applyBorder="1" applyAlignment="1">
      <alignment horizontal="left" vertical="center" indent="1"/>
    </xf>
    <xf numFmtId="0" fontId="24" fillId="6" borderId="46" xfId="10" applyFont="1" applyFill="1" applyBorder="1" applyAlignment="1">
      <alignment horizontal="left" vertical="center" indent="1"/>
    </xf>
    <xf numFmtId="0" fontId="24" fillId="6" borderId="47" xfId="10" applyFont="1" applyFill="1" applyBorder="1" applyAlignment="1">
      <alignment horizontal="left" vertical="center" indent="1"/>
    </xf>
    <xf numFmtId="0" fontId="24" fillId="7" borderId="47" xfId="10" applyFont="1" applyFill="1" applyBorder="1" applyAlignment="1">
      <alignment horizontal="center" vertical="center"/>
    </xf>
    <xf numFmtId="0" fontId="16" fillId="6" borderId="48" xfId="10" applyFont="1" applyFill="1" applyBorder="1" applyAlignment="1">
      <alignment horizontal="center" vertical="center" wrapText="1"/>
    </xf>
    <xf numFmtId="0" fontId="24" fillId="6" borderId="48" xfId="10" applyFont="1" applyFill="1" applyBorder="1" applyAlignment="1">
      <alignment horizontal="center" vertical="center" wrapText="1"/>
    </xf>
    <xf numFmtId="0" fontId="24" fillId="8" borderId="48" xfId="10" applyFont="1" applyFill="1" applyBorder="1" applyAlignment="1">
      <alignment horizontal="center" vertical="center" wrapText="1"/>
    </xf>
    <xf numFmtId="0" fontId="24" fillId="7" borderId="48" xfId="10" applyFont="1" applyFill="1" applyBorder="1" applyAlignment="1">
      <alignment horizontal="center" vertical="center" wrapText="1"/>
    </xf>
    <xf numFmtId="0" fontId="24" fillId="7" borderId="49" xfId="10" applyFont="1" applyFill="1" applyBorder="1" applyAlignment="1">
      <alignment horizontal="center" vertical="center" wrapText="1"/>
    </xf>
    <xf numFmtId="0" fontId="17" fillId="0" borderId="53" xfId="10" applyFont="1" applyBorder="1" applyAlignment="1">
      <alignment horizontal="left" vertical="center" wrapText="1" indent="1"/>
    </xf>
    <xf numFmtId="0" fontId="17" fillId="0" borderId="54" xfId="10" applyFont="1" applyBorder="1" applyAlignment="1">
      <alignment horizontal="left" vertical="center" wrapText="1" indent="1"/>
    </xf>
    <xf numFmtId="0" fontId="1" fillId="0" borderId="55" xfId="10" applyBorder="1" applyAlignment="1">
      <alignment horizontal="left" vertical="center" indent="1"/>
    </xf>
    <xf numFmtId="0" fontId="26" fillId="0" borderId="55" xfId="10" applyFont="1" applyBorder="1" applyAlignment="1">
      <alignment horizontal="left" vertical="center" wrapText="1" indent="1"/>
    </xf>
    <xf numFmtId="14" fontId="1" fillId="0" borderId="55" xfId="10" applyNumberFormat="1" applyFont="1" applyBorder="1" applyAlignment="1">
      <alignment horizontal="center" vertical="center"/>
    </xf>
    <xf numFmtId="14" fontId="1" fillId="0" borderId="56" xfId="10" applyNumberFormat="1" applyBorder="1" applyAlignment="1">
      <alignment horizontal="center" vertical="center"/>
    </xf>
    <xf numFmtId="0" fontId="1" fillId="0" borderId="55" xfId="10" applyBorder="1" applyAlignment="1">
      <alignment horizontal="center" vertical="center"/>
    </xf>
    <xf numFmtId="0" fontId="1" fillId="0" borderId="56" xfId="10" applyBorder="1" applyAlignment="1">
      <alignment horizontal="center" vertical="center"/>
    </xf>
    <xf numFmtId="14" fontId="6" fillId="0" borderId="55" xfId="10" applyNumberFormat="1" applyFont="1" applyBorder="1" applyAlignment="1">
      <alignment horizontal="center" vertical="center"/>
    </xf>
    <xf numFmtId="14" fontId="6" fillId="0" borderId="56" xfId="10" applyNumberFormat="1" applyFont="1" applyBorder="1" applyAlignment="1">
      <alignment horizontal="center" vertical="center"/>
    </xf>
    <xf numFmtId="9" fontId="6" fillId="0" borderId="55" xfId="12" applyFont="1" applyFill="1" applyBorder="1" applyAlignment="1">
      <alignment horizontal="center" vertical="center"/>
    </xf>
    <xf numFmtId="9" fontId="6" fillId="0" borderId="57" xfId="12" applyFont="1" applyFill="1" applyBorder="1" applyAlignment="1">
      <alignment horizontal="center" vertical="center"/>
    </xf>
    <xf numFmtId="0" fontId="6" fillId="0" borderId="58" xfId="10" applyFont="1" applyBorder="1" applyAlignment="1">
      <alignment horizontal="center" vertical="center"/>
    </xf>
    <xf numFmtId="0" fontId="24" fillId="6" borderId="48" xfId="10" applyFont="1" applyFill="1" applyBorder="1" applyAlignment="1">
      <alignment horizontal="left" vertical="center"/>
    </xf>
    <xf numFmtId="0" fontId="16" fillId="6" borderId="47" xfId="10" applyFont="1" applyFill="1" applyBorder="1" applyAlignment="1">
      <alignment horizontal="center" vertical="center" wrapText="1"/>
    </xf>
    <xf numFmtId="0" fontId="24" fillId="7" borderId="47" xfId="10" applyFont="1" applyFill="1" applyBorder="1" applyAlignment="1">
      <alignment horizontal="center" vertical="center" wrapText="1"/>
    </xf>
    <xf numFmtId="0" fontId="24" fillId="7" borderId="50" xfId="10" applyFont="1" applyFill="1" applyBorder="1" applyAlignment="1">
      <alignment horizontal="center" vertical="center" wrapText="1"/>
    </xf>
    <xf numFmtId="0" fontId="1" fillId="0" borderId="55" xfId="10" applyBorder="1" applyAlignment="1">
      <alignment horizontal="left" vertical="center"/>
    </xf>
    <xf numFmtId="0" fontId="1" fillId="0" borderId="59" xfId="10" applyBorder="1" applyAlignment="1">
      <alignment horizontal="left" vertical="center"/>
    </xf>
    <xf numFmtId="0" fontId="1" fillId="0" borderId="56" xfId="10" applyBorder="1" applyAlignment="1">
      <alignment horizontal="left" vertical="center"/>
    </xf>
    <xf numFmtId="0" fontId="6" fillId="0" borderId="55" xfId="10" applyFont="1" applyBorder="1" applyAlignment="1">
      <alignment horizontal="center" vertical="center"/>
    </xf>
    <xf numFmtId="0" fontId="6" fillId="0" borderId="60" xfId="10" applyFont="1" applyBorder="1" applyAlignment="1">
      <alignment horizontal="center" vertical="center"/>
    </xf>
    <xf numFmtId="0" fontId="17" fillId="0" borderId="41" xfId="10" applyFont="1" applyBorder="1" applyAlignment="1">
      <alignment horizontal="left" vertical="center" wrapText="1" indent="1"/>
    </xf>
    <xf numFmtId="0" fontId="17" fillId="0" borderId="61" xfId="10" applyFont="1" applyBorder="1" applyAlignment="1">
      <alignment horizontal="left" vertical="center" wrapText="1" indent="1"/>
    </xf>
    <xf numFmtId="9" fontId="6" fillId="0" borderId="43" xfId="12" applyFont="1" applyFill="1" applyBorder="1" applyAlignment="1">
      <alignment horizontal="center" vertical="center"/>
    </xf>
    <xf numFmtId="0" fontId="24" fillId="6" borderId="38" xfId="10" applyFont="1" applyFill="1" applyBorder="1" applyAlignment="1">
      <alignment horizontal="left" vertical="center" indent="1"/>
    </xf>
    <xf numFmtId="0" fontId="24" fillId="6" borderId="39" xfId="10" applyFont="1" applyFill="1" applyBorder="1" applyAlignment="1">
      <alignment horizontal="left" vertical="center" indent="1"/>
    </xf>
    <xf numFmtId="0" fontId="24" fillId="6" borderId="18" xfId="10" applyFont="1" applyFill="1" applyBorder="1" applyAlignment="1">
      <alignment horizontal="left" vertical="center" indent="1"/>
    </xf>
    <xf numFmtId="0" fontId="24" fillId="7" borderId="18" xfId="10" applyFont="1" applyFill="1" applyBorder="1" applyAlignment="1">
      <alignment horizontal="center" vertical="center"/>
    </xf>
    <xf numFmtId="0" fontId="16" fillId="6" borderId="40" xfId="10" applyFont="1" applyFill="1" applyBorder="1" applyAlignment="1">
      <alignment horizontal="center" vertical="center" wrapText="1"/>
    </xf>
    <xf numFmtId="0" fontId="24" fillId="6" borderId="40" xfId="10" applyFont="1" applyFill="1" applyBorder="1" applyAlignment="1">
      <alignment horizontal="center" vertical="center" wrapText="1"/>
    </xf>
    <xf numFmtId="0" fontId="24" fillId="8" borderId="40" xfId="10" applyFont="1" applyFill="1" applyBorder="1" applyAlignment="1">
      <alignment horizontal="center" vertical="center" wrapText="1"/>
    </xf>
    <xf numFmtId="0" fontId="24" fillId="7" borderId="40" xfId="10" applyFont="1" applyFill="1" applyBorder="1" applyAlignment="1">
      <alignment horizontal="center" vertical="center" wrapText="1"/>
    </xf>
    <xf numFmtId="0" fontId="24" fillId="7" borderId="42" xfId="10" applyFont="1" applyFill="1" applyBorder="1" applyAlignment="1">
      <alignment horizontal="center" vertical="center" wrapText="1"/>
    </xf>
    <xf numFmtId="0" fontId="6" fillId="0" borderId="44" xfId="10" applyFont="1" applyBorder="1" applyAlignment="1">
      <alignment horizontal="center" vertical="center"/>
    </xf>
    <xf numFmtId="0" fontId="6" fillId="0" borderId="62" xfId="10" applyFont="1" applyBorder="1" applyAlignment="1">
      <alignment horizontal="center" vertical="center"/>
    </xf>
    <xf numFmtId="0" fontId="24" fillId="6" borderId="40" xfId="10" applyFont="1" applyFill="1" applyBorder="1" applyAlignment="1">
      <alignment horizontal="left" vertical="center"/>
    </xf>
    <xf numFmtId="0" fontId="16" fillId="6" borderId="18" xfId="10" applyFont="1" applyFill="1" applyBorder="1" applyAlignment="1">
      <alignment horizontal="center" vertical="center" wrapText="1"/>
    </xf>
    <xf numFmtId="0" fontId="24" fillId="7" borderId="18" xfId="10" applyFont="1" applyFill="1" applyBorder="1" applyAlignment="1">
      <alignment horizontal="center" vertical="center" wrapText="1"/>
    </xf>
    <xf numFmtId="0" fontId="24" fillId="7" borderId="19" xfId="10" applyFont="1" applyFill="1" applyBorder="1" applyAlignment="1">
      <alignment horizontal="center" vertical="center" wrapText="1"/>
    </xf>
    <xf numFmtId="0" fontId="1" fillId="3" borderId="41" xfId="10" applyFill="1" applyBorder="1" applyAlignment="1">
      <alignment horizontal="left" vertical="center" wrapText="1" indent="1"/>
    </xf>
    <xf numFmtId="0" fontId="1" fillId="3" borderId="22" xfId="10" applyFill="1" applyBorder="1" applyAlignment="1">
      <alignment horizontal="left" vertical="center" wrapText="1" indent="1"/>
    </xf>
    <xf numFmtId="0" fontId="1" fillId="3" borderId="23" xfId="10" applyFill="1" applyBorder="1" applyAlignment="1">
      <alignment horizontal="left" vertical="center" indent="1"/>
    </xf>
    <xf numFmtId="14" fontId="1" fillId="3" borderId="23" xfId="10" applyNumberFormat="1" applyFont="1" applyFill="1" applyBorder="1" applyAlignment="1">
      <alignment horizontal="center" vertical="center"/>
    </xf>
    <xf numFmtId="14" fontId="1" fillId="3" borderId="23" xfId="10" applyNumberFormat="1" applyFill="1" applyBorder="1" applyAlignment="1">
      <alignment horizontal="center" vertical="center"/>
    </xf>
    <xf numFmtId="14" fontId="6" fillId="3" borderId="23" xfId="10" applyNumberFormat="1" applyFont="1" applyFill="1" applyBorder="1" applyAlignment="1">
      <alignment horizontal="center" vertical="center"/>
    </xf>
    <xf numFmtId="14" fontId="6" fillId="3" borderId="44" xfId="1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center" indent="1"/>
      <protection hidden="1"/>
    </xf>
    <xf numFmtId="0" fontId="5" fillId="0" borderId="8" xfId="0" applyNumberFormat="1" applyFont="1" applyFill="1" applyBorder="1" applyAlignment="1" applyProtection="1">
      <alignment horizontal="left" vertical="center" indent="1"/>
      <protection hidden="1"/>
    </xf>
    <xf numFmtId="0" fontId="18" fillId="0" borderId="0" xfId="10" applyFont="1" applyAlignment="1">
      <alignment horizontal="center"/>
    </xf>
    <xf numFmtId="0" fontId="19" fillId="0" borderId="0" xfId="10" applyFont="1" applyAlignment="1">
      <alignment horizontal="center"/>
    </xf>
    <xf numFmtId="14" fontId="1" fillId="0" borderId="17" xfId="10" applyNumberFormat="1" applyBorder="1" applyAlignment="1">
      <alignment horizontal="left" vertical="center"/>
    </xf>
    <xf numFmtId="14" fontId="1" fillId="0" borderId="0" xfId="10" applyNumberFormat="1" applyAlignment="1">
      <alignment horizontal="left" vertical="center"/>
    </xf>
  </cellXfs>
  <cellStyles count="13">
    <cellStyle name="Lien hypertexte" xfId="11" builtinId="8"/>
    <cellStyle name="Lien hypertexte 2" xfId="7" xr:uid="{516D8FFB-667F-4D71-9BCB-85B0B0419E74}"/>
    <cellStyle name="Normal" xfId="0" builtinId="0"/>
    <cellStyle name="Normal 2" xfId="1" xr:uid="{A004C5F6-20DB-4639-9C73-31A177ADC443}"/>
    <cellStyle name="Normal 3" xfId="2" xr:uid="{B93D1822-F7B0-4546-8E9E-06DEB7235DD0}"/>
    <cellStyle name="Normal 4" xfId="4" xr:uid="{F34FA893-DE59-4D3E-8D55-B4F0C3F0D9CA}"/>
    <cellStyle name="Normal 5" xfId="5" xr:uid="{E4D2C75E-A403-4BAB-A664-FB9C4857A04E}"/>
    <cellStyle name="Normal 6" xfId="8" xr:uid="{5B87F94F-F935-4523-8C12-498AE4FAF9C8}"/>
    <cellStyle name="Normal 7" xfId="10" xr:uid="{9028C673-0265-43B8-BE45-9A4DB04D24D0}"/>
    <cellStyle name="Pourcentage" xfId="3" builtinId="5"/>
    <cellStyle name="Pourcentage 2" xfId="6" xr:uid="{D67D16B5-1217-4E12-9FCF-6FA81727FA03}"/>
    <cellStyle name="Pourcentage 3" xfId="9" xr:uid="{149A60C7-FFBE-4999-AF45-D28DD865F0AB}"/>
    <cellStyle name="Pourcentage 4" xfId="12" xr:uid="{6F808179-9250-4C42-8AD8-2462A2895BE2}"/>
  </cellStyles>
  <dxfs count="45"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Modèle!$C$1</c:f>
          <c:strCache>
            <c:ptCount val="1"/>
            <c:pt idx="0">
              <c:v>LISTE DES ATTENDUS - xxxx/xxxx/xxxx</c:v>
            </c:pt>
          </c:strCache>
        </c:strRef>
      </c:tx>
      <c:layout>
        <c:manualLayout>
          <c:xMode val="edge"/>
          <c:yMode val="edge"/>
          <c:x val="1.2009361417586116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145360252750443"/>
          <c:y val="0.18474120734908137"/>
          <c:w val="0.77053123014606739"/>
          <c:h val="0.8046205394538448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Modèle!$Q$4</c:f>
              <c:strCache>
                <c:ptCount val="1"/>
                <c:pt idx="0">
                  <c:v>Project Start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multiLvlStrRef>
              <c:f>Modèle!$C$5:$E$18</c:f>
              <c:multiLvlStrCache>
                <c:ptCount val="7"/>
                <c:lvl>
                  <c:pt idx="0">
                    <c:v>docq</c:v>
                  </c:pt>
                  <c:pt idx="1">
                    <c:v>doco</c:v>
                  </c:pt>
                  <c:pt idx="2">
                    <c:v>docu</c:v>
                  </c:pt>
                  <c:pt idx="3">
                    <c:v>docy</c:v>
                  </c:pt>
                  <c:pt idx="4">
                    <c:v>docw</c:v>
                  </c:pt>
                  <c:pt idx="5">
                    <c:v>docy</c:v>
                  </c:pt>
                  <c:pt idx="6">
                    <c:v>docq</c:v>
                  </c:pt>
                </c:lvl>
                <c:lvl>
                  <c:pt idx="0">
                    <c:v>EQuipt2</c:v>
                  </c:pt>
                  <c:pt idx="1">
                    <c:v>EQuipt3</c:v>
                  </c:pt>
                  <c:pt idx="2">
                    <c:v>EQuipt5</c:v>
                  </c:pt>
                  <c:pt idx="3">
                    <c:v>EQuipt4</c:v>
                  </c:pt>
                  <c:pt idx="4">
                    <c:v>EQuipt1</c:v>
                  </c:pt>
                  <c:pt idx="5">
                    <c:v>EQuipt4</c:v>
                  </c:pt>
                  <c:pt idx="6">
                    <c:v>EQuipt2</c:v>
                  </c:pt>
                </c:lvl>
                <c:lvl>
                  <c:pt idx="0">
                    <c:v>SS1</c:v>
                  </c:pt>
                  <c:pt idx="1">
                    <c:v>SS2</c:v>
                  </c:pt>
                  <c:pt idx="2">
                    <c:v>SS11</c:v>
                  </c:pt>
                  <c:pt idx="3">
                    <c:v>SS22</c:v>
                  </c:pt>
                  <c:pt idx="4">
                    <c:v>SS11</c:v>
                  </c:pt>
                  <c:pt idx="5">
                    <c:v>SS22</c:v>
                  </c:pt>
                  <c:pt idx="6">
                    <c:v>SS14</c:v>
                  </c:pt>
                </c:lvl>
              </c:multiLvlStrCache>
            </c:multiLvlStrRef>
          </c:cat>
          <c:val>
            <c:numRef>
              <c:f>Modèle!$Q$5:$Q$18</c:f>
              <c:numCache>
                <c:formatCode>m/d/yyyy</c:formatCode>
                <c:ptCount val="14"/>
                <c:pt idx="0">
                  <c:v>44105</c:v>
                </c:pt>
                <c:pt idx="1">
                  <c:v>44105</c:v>
                </c:pt>
                <c:pt idx="2">
                  <c:v>44105</c:v>
                </c:pt>
                <c:pt idx="3">
                  <c:v>44105</c:v>
                </c:pt>
                <c:pt idx="4">
                  <c:v>44105</c:v>
                </c:pt>
                <c:pt idx="6">
                  <c:v>44105</c:v>
                </c:pt>
                <c:pt idx="7">
                  <c:v>44105</c:v>
                </c:pt>
                <c:pt idx="8">
                  <c:v>44105</c:v>
                </c:pt>
                <c:pt idx="9">
                  <c:v>44105</c:v>
                </c:pt>
                <c:pt idx="10">
                  <c:v>44105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85-4FFC-8AA4-E17F2BAF1A81}"/>
            </c:ext>
          </c:extLst>
        </c:ser>
        <c:ser>
          <c:idx val="1"/>
          <c:order val="1"/>
          <c:tx>
            <c:strRef>
              <c:f>Modèle!$R$4</c:f>
              <c:strCache>
                <c:ptCount val="1"/>
                <c:pt idx="0">
                  <c:v>Days to Start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Modèle!$C$5:$E$18</c:f>
              <c:multiLvlStrCache>
                <c:ptCount val="7"/>
                <c:lvl>
                  <c:pt idx="0">
                    <c:v>docq</c:v>
                  </c:pt>
                  <c:pt idx="1">
                    <c:v>doco</c:v>
                  </c:pt>
                  <c:pt idx="2">
                    <c:v>docu</c:v>
                  </c:pt>
                  <c:pt idx="3">
                    <c:v>docy</c:v>
                  </c:pt>
                  <c:pt idx="4">
                    <c:v>docw</c:v>
                  </c:pt>
                  <c:pt idx="5">
                    <c:v>docy</c:v>
                  </c:pt>
                  <c:pt idx="6">
                    <c:v>docq</c:v>
                  </c:pt>
                </c:lvl>
                <c:lvl>
                  <c:pt idx="0">
                    <c:v>EQuipt2</c:v>
                  </c:pt>
                  <c:pt idx="1">
                    <c:v>EQuipt3</c:v>
                  </c:pt>
                  <c:pt idx="2">
                    <c:v>EQuipt5</c:v>
                  </c:pt>
                  <c:pt idx="3">
                    <c:v>EQuipt4</c:v>
                  </c:pt>
                  <c:pt idx="4">
                    <c:v>EQuipt1</c:v>
                  </c:pt>
                  <c:pt idx="5">
                    <c:v>EQuipt4</c:v>
                  </c:pt>
                  <c:pt idx="6">
                    <c:v>EQuipt2</c:v>
                  </c:pt>
                </c:lvl>
                <c:lvl>
                  <c:pt idx="0">
                    <c:v>SS1</c:v>
                  </c:pt>
                  <c:pt idx="1">
                    <c:v>SS2</c:v>
                  </c:pt>
                  <c:pt idx="2">
                    <c:v>SS11</c:v>
                  </c:pt>
                  <c:pt idx="3">
                    <c:v>SS22</c:v>
                  </c:pt>
                  <c:pt idx="4">
                    <c:v>SS11</c:v>
                  </c:pt>
                  <c:pt idx="5">
                    <c:v>SS22</c:v>
                  </c:pt>
                  <c:pt idx="6">
                    <c:v>SS14</c:v>
                  </c:pt>
                </c:lvl>
              </c:multiLvlStrCache>
            </c:multiLvlStrRef>
          </c:cat>
          <c:val>
            <c:numRef>
              <c:f>Modèle!$R$5:$R$18</c:f>
              <c:numCache>
                <c:formatCode>General</c:formatCode>
                <c:ptCount val="14"/>
                <c:pt idx="0">
                  <c:v>-26</c:v>
                </c:pt>
                <c:pt idx="1">
                  <c:v>-21</c:v>
                </c:pt>
                <c:pt idx="2">
                  <c:v>14</c:v>
                </c:pt>
                <c:pt idx="3">
                  <c:v>24</c:v>
                </c:pt>
                <c:pt idx="4">
                  <c:v>40</c:v>
                </c:pt>
                <c:pt idx="6">
                  <c:v>14</c:v>
                </c:pt>
                <c:pt idx="7">
                  <c:v>-24</c:v>
                </c:pt>
                <c:pt idx="8">
                  <c:v>14</c:v>
                </c:pt>
                <c:pt idx="9">
                  <c:v>24</c:v>
                </c:pt>
                <c:pt idx="10">
                  <c:v>40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85-4FFC-8AA4-E17F2BAF1A81}"/>
            </c:ext>
          </c:extLst>
        </c:ser>
        <c:ser>
          <c:idx val="2"/>
          <c:order val="2"/>
          <c:tx>
            <c:strRef>
              <c:f>Modèle!$S$4</c:f>
              <c:strCache>
                <c:ptCount val="1"/>
                <c:pt idx="0">
                  <c:v>Avancement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Modèle!$C$5:$E$18</c:f>
              <c:multiLvlStrCache>
                <c:ptCount val="7"/>
                <c:lvl>
                  <c:pt idx="0">
                    <c:v>docq</c:v>
                  </c:pt>
                  <c:pt idx="1">
                    <c:v>doco</c:v>
                  </c:pt>
                  <c:pt idx="2">
                    <c:v>docu</c:v>
                  </c:pt>
                  <c:pt idx="3">
                    <c:v>docy</c:v>
                  </c:pt>
                  <c:pt idx="4">
                    <c:v>docw</c:v>
                  </c:pt>
                  <c:pt idx="5">
                    <c:v>docy</c:v>
                  </c:pt>
                  <c:pt idx="6">
                    <c:v>docq</c:v>
                  </c:pt>
                </c:lvl>
                <c:lvl>
                  <c:pt idx="0">
                    <c:v>EQuipt2</c:v>
                  </c:pt>
                  <c:pt idx="1">
                    <c:v>EQuipt3</c:v>
                  </c:pt>
                  <c:pt idx="2">
                    <c:v>EQuipt5</c:v>
                  </c:pt>
                  <c:pt idx="3">
                    <c:v>EQuipt4</c:v>
                  </c:pt>
                  <c:pt idx="4">
                    <c:v>EQuipt1</c:v>
                  </c:pt>
                  <c:pt idx="5">
                    <c:v>EQuipt4</c:v>
                  </c:pt>
                  <c:pt idx="6">
                    <c:v>EQuipt2</c:v>
                  </c:pt>
                </c:lvl>
                <c:lvl>
                  <c:pt idx="0">
                    <c:v>SS1</c:v>
                  </c:pt>
                  <c:pt idx="1">
                    <c:v>SS2</c:v>
                  </c:pt>
                  <c:pt idx="2">
                    <c:v>SS11</c:v>
                  </c:pt>
                  <c:pt idx="3">
                    <c:v>SS22</c:v>
                  </c:pt>
                  <c:pt idx="4">
                    <c:v>SS11</c:v>
                  </c:pt>
                  <c:pt idx="5">
                    <c:v>SS22</c:v>
                  </c:pt>
                  <c:pt idx="6">
                    <c:v>SS14</c:v>
                  </c:pt>
                </c:lvl>
              </c:multiLvlStrCache>
            </c:multiLvlStrRef>
          </c:cat>
          <c:val>
            <c:numRef>
              <c:f>Modèle!$S$5:$S$18</c:f>
              <c:numCache>
                <c:formatCode>General</c:formatCode>
                <c:ptCount val="14"/>
                <c:pt idx="0">
                  <c:v>16</c:v>
                </c:pt>
                <c:pt idx="1">
                  <c:v>6.6000000000000005</c:v>
                </c:pt>
                <c:pt idx="2">
                  <c:v>1.4000000000000001</c:v>
                </c:pt>
                <c:pt idx="3">
                  <c:v>3.15</c:v>
                </c:pt>
                <c:pt idx="4">
                  <c:v>4.8</c:v>
                </c:pt>
                <c:pt idx="6">
                  <c:v>8.61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85-4FFC-8AA4-E17F2BAF1A81}"/>
            </c:ext>
          </c:extLst>
        </c:ser>
        <c:ser>
          <c:idx val="3"/>
          <c:order val="3"/>
          <c:tx>
            <c:strRef>
              <c:f>Modèle!$T$4</c:f>
              <c:strCache>
                <c:ptCount val="1"/>
                <c:pt idx="0">
                  <c:v>Restant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Modèle!$C$5:$E$18</c:f>
              <c:multiLvlStrCache>
                <c:ptCount val="7"/>
                <c:lvl>
                  <c:pt idx="0">
                    <c:v>docq</c:v>
                  </c:pt>
                  <c:pt idx="1">
                    <c:v>doco</c:v>
                  </c:pt>
                  <c:pt idx="2">
                    <c:v>docu</c:v>
                  </c:pt>
                  <c:pt idx="3">
                    <c:v>docy</c:v>
                  </c:pt>
                  <c:pt idx="4">
                    <c:v>docw</c:v>
                  </c:pt>
                  <c:pt idx="5">
                    <c:v>docy</c:v>
                  </c:pt>
                  <c:pt idx="6">
                    <c:v>docq</c:v>
                  </c:pt>
                </c:lvl>
                <c:lvl>
                  <c:pt idx="0">
                    <c:v>EQuipt2</c:v>
                  </c:pt>
                  <c:pt idx="1">
                    <c:v>EQuipt3</c:v>
                  </c:pt>
                  <c:pt idx="2">
                    <c:v>EQuipt5</c:v>
                  </c:pt>
                  <c:pt idx="3">
                    <c:v>EQuipt4</c:v>
                  </c:pt>
                  <c:pt idx="4">
                    <c:v>EQuipt1</c:v>
                  </c:pt>
                  <c:pt idx="5">
                    <c:v>EQuipt4</c:v>
                  </c:pt>
                  <c:pt idx="6">
                    <c:v>EQuipt2</c:v>
                  </c:pt>
                </c:lvl>
                <c:lvl>
                  <c:pt idx="0">
                    <c:v>SS1</c:v>
                  </c:pt>
                  <c:pt idx="1">
                    <c:v>SS2</c:v>
                  </c:pt>
                  <c:pt idx="2">
                    <c:v>SS11</c:v>
                  </c:pt>
                  <c:pt idx="3">
                    <c:v>SS22</c:v>
                  </c:pt>
                  <c:pt idx="4">
                    <c:v>SS11</c:v>
                  </c:pt>
                  <c:pt idx="5">
                    <c:v>SS22</c:v>
                  </c:pt>
                  <c:pt idx="6">
                    <c:v>SS14</c:v>
                  </c:pt>
                </c:lvl>
              </c:multiLvlStrCache>
            </c:multiLvlStrRef>
          </c:cat>
          <c:val>
            <c:numRef>
              <c:f>Modèle!$T$5:$T$18</c:f>
              <c:numCache>
                <c:formatCode>General</c:formatCode>
                <c:ptCount val="14"/>
                <c:pt idx="0">
                  <c:v>4</c:v>
                </c:pt>
                <c:pt idx="1">
                  <c:v>26.4</c:v>
                </c:pt>
                <c:pt idx="2">
                  <c:v>12.6</c:v>
                </c:pt>
                <c:pt idx="3">
                  <c:v>17.850000000000001</c:v>
                </c:pt>
                <c:pt idx="4">
                  <c:v>11.2</c:v>
                </c:pt>
                <c:pt idx="6">
                  <c:v>12.39</c:v>
                </c:pt>
                <c:pt idx="7">
                  <c:v>20</c:v>
                </c:pt>
                <c:pt idx="8">
                  <c:v>26</c:v>
                </c:pt>
                <c:pt idx="9">
                  <c:v>24</c:v>
                </c:pt>
                <c:pt idx="10">
                  <c:v>26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A85-4FFC-8AA4-E17F2BAF1A81}"/>
            </c:ext>
          </c:extLst>
        </c:ser>
        <c:ser>
          <c:idx val="4"/>
          <c:order val="4"/>
          <c:tx>
            <c:strRef>
              <c:f>Modèle!$U$4</c:f>
              <c:strCache>
                <c:ptCount val="1"/>
                <c:pt idx="0">
                  <c:v>Ecart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Modèle!$C$5:$E$18</c:f>
              <c:multiLvlStrCache>
                <c:ptCount val="7"/>
                <c:lvl>
                  <c:pt idx="0">
                    <c:v>docq</c:v>
                  </c:pt>
                  <c:pt idx="1">
                    <c:v>doco</c:v>
                  </c:pt>
                  <c:pt idx="2">
                    <c:v>docu</c:v>
                  </c:pt>
                  <c:pt idx="3">
                    <c:v>docy</c:v>
                  </c:pt>
                  <c:pt idx="4">
                    <c:v>docw</c:v>
                  </c:pt>
                  <c:pt idx="5">
                    <c:v>docy</c:v>
                  </c:pt>
                  <c:pt idx="6">
                    <c:v>docq</c:v>
                  </c:pt>
                </c:lvl>
                <c:lvl>
                  <c:pt idx="0">
                    <c:v>EQuipt2</c:v>
                  </c:pt>
                  <c:pt idx="1">
                    <c:v>EQuipt3</c:v>
                  </c:pt>
                  <c:pt idx="2">
                    <c:v>EQuipt5</c:v>
                  </c:pt>
                  <c:pt idx="3">
                    <c:v>EQuipt4</c:v>
                  </c:pt>
                  <c:pt idx="4">
                    <c:v>EQuipt1</c:v>
                  </c:pt>
                  <c:pt idx="5">
                    <c:v>EQuipt4</c:v>
                  </c:pt>
                  <c:pt idx="6">
                    <c:v>EQuipt2</c:v>
                  </c:pt>
                </c:lvl>
                <c:lvl>
                  <c:pt idx="0">
                    <c:v>SS1</c:v>
                  </c:pt>
                  <c:pt idx="1">
                    <c:v>SS2</c:v>
                  </c:pt>
                  <c:pt idx="2">
                    <c:v>SS11</c:v>
                  </c:pt>
                  <c:pt idx="3">
                    <c:v>SS22</c:v>
                  </c:pt>
                  <c:pt idx="4">
                    <c:v>SS11</c:v>
                  </c:pt>
                  <c:pt idx="5">
                    <c:v>SS22</c:v>
                  </c:pt>
                  <c:pt idx="6">
                    <c:v>SS14</c:v>
                  </c:pt>
                </c:lvl>
              </c:multiLvlStrCache>
            </c:multiLvlStrRef>
          </c:cat>
          <c:val>
            <c:numRef>
              <c:f>Modèle!$U$5:$U$18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-44144.9</c:v>
                </c:pt>
                <c:pt idx="9">
                  <c:v>-44152.75</c:v>
                </c:pt>
                <c:pt idx="10">
                  <c:v>-44170.9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A85-4FFC-8AA4-E17F2BAF1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00243952"/>
        <c:axId val="500240344"/>
      </c:barChart>
      <c:catAx>
        <c:axId val="5002439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240344"/>
        <c:crosses val="autoZero"/>
        <c:auto val="1"/>
        <c:lblAlgn val="ctr"/>
        <c:lblOffset val="100"/>
        <c:tickLblSkip val="1"/>
        <c:noMultiLvlLbl val="0"/>
      </c:catAx>
      <c:valAx>
        <c:axId val="500240344"/>
        <c:scaling>
          <c:orientation val="minMax"/>
          <c:min val="4410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out"/>
        <c:minorTickMark val="out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243952"/>
        <c:crosses val="autoZero"/>
        <c:crossBetween val="between"/>
        <c:majorUnit val="7"/>
        <c:minorUnit val="1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1851732017099401"/>
          <c:y val="1.8085106382978729E-2"/>
          <c:w val="0.27470906541980128"/>
          <c:h val="5.9356137064853043E-2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'Modèle(2)'!$C$1</c:f>
          <c:strCache>
            <c:ptCount val="1"/>
            <c:pt idx="0">
              <c:v>LISTE DES ATTENDUS - xxxx/xxxx/xxxx</c:v>
            </c:pt>
          </c:strCache>
        </c:strRef>
      </c:tx>
      <c:layout>
        <c:manualLayout>
          <c:xMode val="edge"/>
          <c:yMode val="edge"/>
          <c:x val="1.2009361417586116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145360252750443"/>
          <c:y val="0.18474120734908137"/>
          <c:w val="0.77053123014606739"/>
          <c:h val="0.8046205394538448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'Modèle(2)'!$Q$4</c:f>
              <c:strCache>
                <c:ptCount val="1"/>
                <c:pt idx="0">
                  <c:v>Project Start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multiLvlStrRef>
              <c:f>Modèle!$C$5:$E$18</c:f>
              <c:multiLvlStrCache>
                <c:ptCount val="7"/>
                <c:lvl>
                  <c:pt idx="0">
                    <c:v>docq</c:v>
                  </c:pt>
                  <c:pt idx="1">
                    <c:v>doco</c:v>
                  </c:pt>
                  <c:pt idx="2">
                    <c:v>docu</c:v>
                  </c:pt>
                  <c:pt idx="3">
                    <c:v>docy</c:v>
                  </c:pt>
                  <c:pt idx="4">
                    <c:v>docw</c:v>
                  </c:pt>
                  <c:pt idx="5">
                    <c:v>docy</c:v>
                  </c:pt>
                  <c:pt idx="6">
                    <c:v>docq</c:v>
                  </c:pt>
                </c:lvl>
                <c:lvl>
                  <c:pt idx="0">
                    <c:v>EQuipt2</c:v>
                  </c:pt>
                  <c:pt idx="1">
                    <c:v>EQuipt3</c:v>
                  </c:pt>
                  <c:pt idx="2">
                    <c:v>EQuipt5</c:v>
                  </c:pt>
                  <c:pt idx="3">
                    <c:v>EQuipt4</c:v>
                  </c:pt>
                  <c:pt idx="4">
                    <c:v>EQuipt1</c:v>
                  </c:pt>
                  <c:pt idx="5">
                    <c:v>EQuipt4</c:v>
                  </c:pt>
                  <c:pt idx="6">
                    <c:v>EQuipt2</c:v>
                  </c:pt>
                </c:lvl>
                <c:lvl>
                  <c:pt idx="0">
                    <c:v>SS1</c:v>
                  </c:pt>
                  <c:pt idx="1">
                    <c:v>SS2</c:v>
                  </c:pt>
                  <c:pt idx="2">
                    <c:v>SS11</c:v>
                  </c:pt>
                  <c:pt idx="3">
                    <c:v>SS22</c:v>
                  </c:pt>
                  <c:pt idx="4">
                    <c:v>SS11</c:v>
                  </c:pt>
                  <c:pt idx="5">
                    <c:v>SS22</c:v>
                  </c:pt>
                  <c:pt idx="6">
                    <c:v>SS14</c:v>
                  </c:pt>
                </c:lvl>
              </c:multiLvlStrCache>
            </c:multiLvlStrRef>
          </c:cat>
          <c:val>
            <c:numRef>
              <c:f>'Modèle(2)'!$Q$5:$Q$18</c:f>
              <c:numCache>
                <c:formatCode>m/d/yyyy</c:formatCode>
                <c:ptCount val="14"/>
                <c:pt idx="0">
                  <c:v>44105</c:v>
                </c:pt>
                <c:pt idx="1">
                  <c:v>44105</c:v>
                </c:pt>
                <c:pt idx="2">
                  <c:v>44105</c:v>
                </c:pt>
                <c:pt idx="3">
                  <c:v>44105</c:v>
                </c:pt>
                <c:pt idx="4">
                  <c:v>44105</c:v>
                </c:pt>
                <c:pt idx="6">
                  <c:v>44105</c:v>
                </c:pt>
                <c:pt idx="7">
                  <c:v>44105</c:v>
                </c:pt>
                <c:pt idx="8">
                  <c:v>44105</c:v>
                </c:pt>
                <c:pt idx="9">
                  <c:v>44105</c:v>
                </c:pt>
                <c:pt idx="10">
                  <c:v>44105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DC-42DA-84B1-217DAAD9A25B}"/>
            </c:ext>
          </c:extLst>
        </c:ser>
        <c:ser>
          <c:idx val="1"/>
          <c:order val="1"/>
          <c:tx>
            <c:strRef>
              <c:f>'Modèle(2)'!$R$4</c:f>
              <c:strCache>
                <c:ptCount val="1"/>
                <c:pt idx="0">
                  <c:v>Days to Start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Modèle!$C$5:$E$18</c:f>
              <c:multiLvlStrCache>
                <c:ptCount val="7"/>
                <c:lvl>
                  <c:pt idx="0">
                    <c:v>docq</c:v>
                  </c:pt>
                  <c:pt idx="1">
                    <c:v>doco</c:v>
                  </c:pt>
                  <c:pt idx="2">
                    <c:v>docu</c:v>
                  </c:pt>
                  <c:pt idx="3">
                    <c:v>docy</c:v>
                  </c:pt>
                  <c:pt idx="4">
                    <c:v>docw</c:v>
                  </c:pt>
                  <c:pt idx="5">
                    <c:v>docy</c:v>
                  </c:pt>
                  <c:pt idx="6">
                    <c:v>docq</c:v>
                  </c:pt>
                </c:lvl>
                <c:lvl>
                  <c:pt idx="0">
                    <c:v>EQuipt2</c:v>
                  </c:pt>
                  <c:pt idx="1">
                    <c:v>EQuipt3</c:v>
                  </c:pt>
                  <c:pt idx="2">
                    <c:v>EQuipt5</c:v>
                  </c:pt>
                  <c:pt idx="3">
                    <c:v>EQuipt4</c:v>
                  </c:pt>
                  <c:pt idx="4">
                    <c:v>EQuipt1</c:v>
                  </c:pt>
                  <c:pt idx="5">
                    <c:v>EQuipt4</c:v>
                  </c:pt>
                  <c:pt idx="6">
                    <c:v>EQuipt2</c:v>
                  </c:pt>
                </c:lvl>
                <c:lvl>
                  <c:pt idx="0">
                    <c:v>SS1</c:v>
                  </c:pt>
                  <c:pt idx="1">
                    <c:v>SS2</c:v>
                  </c:pt>
                  <c:pt idx="2">
                    <c:v>SS11</c:v>
                  </c:pt>
                  <c:pt idx="3">
                    <c:v>SS22</c:v>
                  </c:pt>
                  <c:pt idx="4">
                    <c:v>SS11</c:v>
                  </c:pt>
                  <c:pt idx="5">
                    <c:v>SS22</c:v>
                  </c:pt>
                  <c:pt idx="6">
                    <c:v>SS14</c:v>
                  </c:pt>
                </c:lvl>
              </c:multiLvlStrCache>
            </c:multiLvlStrRef>
          </c:cat>
          <c:val>
            <c:numRef>
              <c:f>'Modèle(2)'!$R$5:$R$18</c:f>
              <c:numCache>
                <c:formatCode>General</c:formatCode>
                <c:ptCount val="14"/>
                <c:pt idx="0">
                  <c:v>-26</c:v>
                </c:pt>
                <c:pt idx="1">
                  <c:v>-21</c:v>
                </c:pt>
                <c:pt idx="2">
                  <c:v>14</c:v>
                </c:pt>
                <c:pt idx="3">
                  <c:v>24</c:v>
                </c:pt>
                <c:pt idx="4">
                  <c:v>40</c:v>
                </c:pt>
                <c:pt idx="6">
                  <c:v>14</c:v>
                </c:pt>
                <c:pt idx="7">
                  <c:v>-24</c:v>
                </c:pt>
                <c:pt idx="8">
                  <c:v>14</c:v>
                </c:pt>
                <c:pt idx="9">
                  <c:v>24</c:v>
                </c:pt>
                <c:pt idx="10">
                  <c:v>40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DC-42DA-84B1-217DAAD9A25B}"/>
            </c:ext>
          </c:extLst>
        </c:ser>
        <c:ser>
          <c:idx val="2"/>
          <c:order val="2"/>
          <c:tx>
            <c:strRef>
              <c:f>'Modèle(2)'!$S$4</c:f>
              <c:strCache>
                <c:ptCount val="1"/>
                <c:pt idx="0">
                  <c:v>Avancement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Modèle!$C$5:$E$18</c:f>
              <c:multiLvlStrCache>
                <c:ptCount val="7"/>
                <c:lvl>
                  <c:pt idx="0">
                    <c:v>docq</c:v>
                  </c:pt>
                  <c:pt idx="1">
                    <c:v>doco</c:v>
                  </c:pt>
                  <c:pt idx="2">
                    <c:v>docu</c:v>
                  </c:pt>
                  <c:pt idx="3">
                    <c:v>docy</c:v>
                  </c:pt>
                  <c:pt idx="4">
                    <c:v>docw</c:v>
                  </c:pt>
                  <c:pt idx="5">
                    <c:v>docy</c:v>
                  </c:pt>
                  <c:pt idx="6">
                    <c:v>docq</c:v>
                  </c:pt>
                </c:lvl>
                <c:lvl>
                  <c:pt idx="0">
                    <c:v>EQuipt2</c:v>
                  </c:pt>
                  <c:pt idx="1">
                    <c:v>EQuipt3</c:v>
                  </c:pt>
                  <c:pt idx="2">
                    <c:v>EQuipt5</c:v>
                  </c:pt>
                  <c:pt idx="3">
                    <c:v>EQuipt4</c:v>
                  </c:pt>
                  <c:pt idx="4">
                    <c:v>EQuipt1</c:v>
                  </c:pt>
                  <c:pt idx="5">
                    <c:v>EQuipt4</c:v>
                  </c:pt>
                  <c:pt idx="6">
                    <c:v>EQuipt2</c:v>
                  </c:pt>
                </c:lvl>
                <c:lvl>
                  <c:pt idx="0">
                    <c:v>SS1</c:v>
                  </c:pt>
                  <c:pt idx="1">
                    <c:v>SS2</c:v>
                  </c:pt>
                  <c:pt idx="2">
                    <c:v>SS11</c:v>
                  </c:pt>
                  <c:pt idx="3">
                    <c:v>SS22</c:v>
                  </c:pt>
                  <c:pt idx="4">
                    <c:v>SS11</c:v>
                  </c:pt>
                  <c:pt idx="5">
                    <c:v>SS22</c:v>
                  </c:pt>
                  <c:pt idx="6">
                    <c:v>SS14</c:v>
                  </c:pt>
                </c:lvl>
              </c:multiLvlStrCache>
            </c:multiLvlStrRef>
          </c:cat>
          <c:val>
            <c:numRef>
              <c:f>'Modèle(2)'!$S$5:$S$18</c:f>
              <c:numCache>
                <c:formatCode>General</c:formatCode>
                <c:ptCount val="14"/>
                <c:pt idx="0">
                  <c:v>16</c:v>
                </c:pt>
                <c:pt idx="1">
                  <c:v>6.6000000000000005</c:v>
                </c:pt>
                <c:pt idx="2">
                  <c:v>1.4000000000000001</c:v>
                </c:pt>
                <c:pt idx="3">
                  <c:v>3.15</c:v>
                </c:pt>
                <c:pt idx="4">
                  <c:v>4.8</c:v>
                </c:pt>
                <c:pt idx="6">
                  <c:v>8.61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DC-42DA-84B1-217DAAD9A25B}"/>
            </c:ext>
          </c:extLst>
        </c:ser>
        <c:ser>
          <c:idx val="3"/>
          <c:order val="3"/>
          <c:tx>
            <c:strRef>
              <c:f>'Modèle(2)'!$T$4</c:f>
              <c:strCache>
                <c:ptCount val="1"/>
                <c:pt idx="0">
                  <c:v>Restant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Modèle!$C$5:$E$18</c:f>
              <c:multiLvlStrCache>
                <c:ptCount val="7"/>
                <c:lvl>
                  <c:pt idx="0">
                    <c:v>docq</c:v>
                  </c:pt>
                  <c:pt idx="1">
                    <c:v>doco</c:v>
                  </c:pt>
                  <c:pt idx="2">
                    <c:v>docu</c:v>
                  </c:pt>
                  <c:pt idx="3">
                    <c:v>docy</c:v>
                  </c:pt>
                  <c:pt idx="4">
                    <c:v>docw</c:v>
                  </c:pt>
                  <c:pt idx="5">
                    <c:v>docy</c:v>
                  </c:pt>
                  <c:pt idx="6">
                    <c:v>docq</c:v>
                  </c:pt>
                </c:lvl>
                <c:lvl>
                  <c:pt idx="0">
                    <c:v>EQuipt2</c:v>
                  </c:pt>
                  <c:pt idx="1">
                    <c:v>EQuipt3</c:v>
                  </c:pt>
                  <c:pt idx="2">
                    <c:v>EQuipt5</c:v>
                  </c:pt>
                  <c:pt idx="3">
                    <c:v>EQuipt4</c:v>
                  </c:pt>
                  <c:pt idx="4">
                    <c:v>EQuipt1</c:v>
                  </c:pt>
                  <c:pt idx="5">
                    <c:v>EQuipt4</c:v>
                  </c:pt>
                  <c:pt idx="6">
                    <c:v>EQuipt2</c:v>
                  </c:pt>
                </c:lvl>
                <c:lvl>
                  <c:pt idx="0">
                    <c:v>SS1</c:v>
                  </c:pt>
                  <c:pt idx="1">
                    <c:v>SS2</c:v>
                  </c:pt>
                  <c:pt idx="2">
                    <c:v>SS11</c:v>
                  </c:pt>
                  <c:pt idx="3">
                    <c:v>SS22</c:v>
                  </c:pt>
                  <c:pt idx="4">
                    <c:v>SS11</c:v>
                  </c:pt>
                  <c:pt idx="5">
                    <c:v>SS22</c:v>
                  </c:pt>
                  <c:pt idx="6">
                    <c:v>SS14</c:v>
                  </c:pt>
                </c:lvl>
              </c:multiLvlStrCache>
            </c:multiLvlStrRef>
          </c:cat>
          <c:val>
            <c:numRef>
              <c:f>'Modèle(2)'!$T$5:$T$18</c:f>
              <c:numCache>
                <c:formatCode>General</c:formatCode>
                <c:ptCount val="14"/>
                <c:pt idx="0">
                  <c:v>4</c:v>
                </c:pt>
                <c:pt idx="1">
                  <c:v>26.4</c:v>
                </c:pt>
                <c:pt idx="2">
                  <c:v>12.6</c:v>
                </c:pt>
                <c:pt idx="3">
                  <c:v>17.850000000000001</c:v>
                </c:pt>
                <c:pt idx="4">
                  <c:v>11.2</c:v>
                </c:pt>
                <c:pt idx="6">
                  <c:v>12.39</c:v>
                </c:pt>
                <c:pt idx="7">
                  <c:v>20</c:v>
                </c:pt>
                <c:pt idx="8">
                  <c:v>26</c:v>
                </c:pt>
                <c:pt idx="9">
                  <c:v>24</c:v>
                </c:pt>
                <c:pt idx="10">
                  <c:v>26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9DC-42DA-84B1-217DAAD9A25B}"/>
            </c:ext>
          </c:extLst>
        </c:ser>
        <c:ser>
          <c:idx val="4"/>
          <c:order val="4"/>
          <c:tx>
            <c:strRef>
              <c:f>'Modèle(2)'!$U$4</c:f>
              <c:strCache>
                <c:ptCount val="1"/>
                <c:pt idx="0">
                  <c:v>Ecart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Modèle!$C$5:$E$18</c:f>
              <c:multiLvlStrCache>
                <c:ptCount val="7"/>
                <c:lvl>
                  <c:pt idx="0">
                    <c:v>docq</c:v>
                  </c:pt>
                  <c:pt idx="1">
                    <c:v>doco</c:v>
                  </c:pt>
                  <c:pt idx="2">
                    <c:v>docu</c:v>
                  </c:pt>
                  <c:pt idx="3">
                    <c:v>docy</c:v>
                  </c:pt>
                  <c:pt idx="4">
                    <c:v>docw</c:v>
                  </c:pt>
                  <c:pt idx="5">
                    <c:v>docy</c:v>
                  </c:pt>
                  <c:pt idx="6">
                    <c:v>docq</c:v>
                  </c:pt>
                </c:lvl>
                <c:lvl>
                  <c:pt idx="0">
                    <c:v>EQuipt2</c:v>
                  </c:pt>
                  <c:pt idx="1">
                    <c:v>EQuipt3</c:v>
                  </c:pt>
                  <c:pt idx="2">
                    <c:v>EQuipt5</c:v>
                  </c:pt>
                  <c:pt idx="3">
                    <c:v>EQuipt4</c:v>
                  </c:pt>
                  <c:pt idx="4">
                    <c:v>EQuipt1</c:v>
                  </c:pt>
                  <c:pt idx="5">
                    <c:v>EQuipt4</c:v>
                  </c:pt>
                  <c:pt idx="6">
                    <c:v>EQuipt2</c:v>
                  </c:pt>
                </c:lvl>
                <c:lvl>
                  <c:pt idx="0">
                    <c:v>SS1</c:v>
                  </c:pt>
                  <c:pt idx="1">
                    <c:v>SS2</c:v>
                  </c:pt>
                  <c:pt idx="2">
                    <c:v>SS11</c:v>
                  </c:pt>
                  <c:pt idx="3">
                    <c:v>SS22</c:v>
                  </c:pt>
                  <c:pt idx="4">
                    <c:v>SS11</c:v>
                  </c:pt>
                  <c:pt idx="5">
                    <c:v>SS22</c:v>
                  </c:pt>
                  <c:pt idx="6">
                    <c:v>SS14</c:v>
                  </c:pt>
                </c:lvl>
              </c:multiLvlStrCache>
            </c:multiLvlStrRef>
          </c:cat>
          <c:val>
            <c:numRef>
              <c:f>'Modèle(2)'!$U$5:$U$18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-44144.9</c:v>
                </c:pt>
                <c:pt idx="9">
                  <c:v>-44152.75</c:v>
                </c:pt>
                <c:pt idx="10">
                  <c:v>-44170.9</c:v>
                </c:pt>
                <c:pt idx="11">
                  <c:v>0.5</c:v>
                </c:pt>
                <c:pt idx="12">
                  <c:v>0.23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9DC-42DA-84B1-217DAAD9A2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00243952"/>
        <c:axId val="500240344"/>
      </c:barChart>
      <c:catAx>
        <c:axId val="5002439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240344"/>
        <c:crosses val="autoZero"/>
        <c:auto val="1"/>
        <c:lblAlgn val="ctr"/>
        <c:lblOffset val="100"/>
        <c:tickLblSkip val="1"/>
        <c:noMultiLvlLbl val="0"/>
      </c:catAx>
      <c:valAx>
        <c:axId val="500240344"/>
        <c:scaling>
          <c:orientation val="minMax"/>
          <c:min val="4410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out"/>
        <c:minorTickMark val="out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243952"/>
        <c:crosses val="autoZero"/>
        <c:crossBetween val="between"/>
        <c:majorUnit val="7"/>
        <c:minorUnit val="1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1851732017099401"/>
          <c:y val="1.8085106382978729E-2"/>
          <c:w val="0.27470906541980128"/>
          <c:h val="5.9356137064853043E-2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1188720</xdr:colOff>
          <xdr:row>4</xdr:row>
          <xdr:rowOff>30480</xdr:rowOff>
        </xdr:from>
        <xdr:to>
          <xdr:col>8</xdr:col>
          <xdr:colOff>1836420</xdr:colOff>
          <xdr:row>4</xdr:row>
          <xdr:rowOff>716280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Checkboxes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121920</xdr:colOff>
          <xdr:row>4</xdr:row>
          <xdr:rowOff>106680</xdr:rowOff>
        </xdr:from>
        <xdr:to>
          <xdr:col>9</xdr:col>
          <xdr:colOff>1546860</xdr:colOff>
          <xdr:row>4</xdr:row>
          <xdr:rowOff>762000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Remove Checkboxes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99060</xdr:colOff>
          <xdr:row>4</xdr:row>
          <xdr:rowOff>68580</xdr:rowOff>
        </xdr:from>
        <xdr:to>
          <xdr:col>11</xdr:col>
          <xdr:colOff>906780</xdr:colOff>
          <xdr:row>4</xdr:row>
          <xdr:rowOff>861060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 selected rows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13</xdr:col>
          <xdr:colOff>83820</xdr:colOff>
          <xdr:row>8</xdr:row>
          <xdr:rowOff>30480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  <a:ext uri="{FF2B5EF4-FFF2-40B4-BE49-F238E27FC236}">
                  <a16:creationId xmlns:a16="http://schemas.microsoft.com/office/drawing/2014/main" id="{00000000-0008-0000-0000-00007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13</xdr:col>
          <xdr:colOff>83820</xdr:colOff>
          <xdr:row>9</xdr:row>
          <xdr:rowOff>30480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  <a:ext uri="{FF2B5EF4-FFF2-40B4-BE49-F238E27FC236}">
                  <a16:creationId xmlns:a16="http://schemas.microsoft.com/office/drawing/2014/main" id="{00000000-0008-0000-0000-00007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</xdr:row>
          <xdr:rowOff>0</xdr:rowOff>
        </xdr:from>
        <xdr:to>
          <xdr:col>13</xdr:col>
          <xdr:colOff>83820</xdr:colOff>
          <xdr:row>10</xdr:row>
          <xdr:rowOff>30480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  <a:ext uri="{FF2B5EF4-FFF2-40B4-BE49-F238E27FC236}">
                  <a16:creationId xmlns:a16="http://schemas.microsoft.com/office/drawing/2014/main" id="{00000000-0008-0000-0000-00007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</xdr:row>
          <xdr:rowOff>0</xdr:rowOff>
        </xdr:from>
        <xdr:to>
          <xdr:col>13</xdr:col>
          <xdr:colOff>83820</xdr:colOff>
          <xdr:row>11</xdr:row>
          <xdr:rowOff>30480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  <a:ext uri="{FF2B5EF4-FFF2-40B4-BE49-F238E27FC236}">
                  <a16:creationId xmlns:a16="http://schemas.microsoft.com/office/drawing/2014/main" id="{00000000-0008-0000-0000-00007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</xdr:row>
          <xdr:rowOff>0</xdr:rowOff>
        </xdr:from>
        <xdr:to>
          <xdr:col>13</xdr:col>
          <xdr:colOff>83820</xdr:colOff>
          <xdr:row>12</xdr:row>
          <xdr:rowOff>30480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  <a:ext uri="{FF2B5EF4-FFF2-40B4-BE49-F238E27FC236}">
                  <a16:creationId xmlns:a16="http://schemas.microsoft.com/office/drawing/2014/main" id="{00000000-0008-0000-0000-00007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</xdr:row>
          <xdr:rowOff>0</xdr:rowOff>
        </xdr:from>
        <xdr:to>
          <xdr:col>13</xdr:col>
          <xdr:colOff>83820</xdr:colOff>
          <xdr:row>13</xdr:row>
          <xdr:rowOff>30480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  <a:ext uri="{FF2B5EF4-FFF2-40B4-BE49-F238E27FC236}">
                  <a16:creationId xmlns:a16="http://schemas.microsoft.com/office/drawing/2014/main" id="{00000000-0008-0000-0000-00007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13</xdr:col>
          <xdr:colOff>83820</xdr:colOff>
          <xdr:row>14</xdr:row>
          <xdr:rowOff>30480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  <a:ext uri="{FF2B5EF4-FFF2-40B4-BE49-F238E27FC236}">
                  <a16:creationId xmlns:a16="http://schemas.microsoft.com/office/drawing/2014/main" id="{00000000-0008-0000-0000-00007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</xdr:row>
          <xdr:rowOff>0</xdr:rowOff>
        </xdr:from>
        <xdr:to>
          <xdr:col>13</xdr:col>
          <xdr:colOff>83820</xdr:colOff>
          <xdr:row>15</xdr:row>
          <xdr:rowOff>30480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  <a:ext uri="{FF2B5EF4-FFF2-40B4-BE49-F238E27FC236}">
                  <a16:creationId xmlns:a16="http://schemas.microsoft.com/office/drawing/2014/main" id="{00000000-0008-0000-0000-00007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</xdr:row>
          <xdr:rowOff>0</xdr:rowOff>
        </xdr:from>
        <xdr:to>
          <xdr:col>13</xdr:col>
          <xdr:colOff>83820</xdr:colOff>
          <xdr:row>16</xdr:row>
          <xdr:rowOff>30480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  <a:ext uri="{FF2B5EF4-FFF2-40B4-BE49-F238E27FC236}">
                  <a16:creationId xmlns:a16="http://schemas.microsoft.com/office/drawing/2014/main" id="{00000000-0008-0000-0000-00007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</xdr:row>
          <xdr:rowOff>0</xdr:rowOff>
        </xdr:from>
        <xdr:to>
          <xdr:col>13</xdr:col>
          <xdr:colOff>83820</xdr:colOff>
          <xdr:row>17</xdr:row>
          <xdr:rowOff>30480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  <a:ext uri="{FF2B5EF4-FFF2-40B4-BE49-F238E27FC236}">
                  <a16:creationId xmlns:a16="http://schemas.microsoft.com/office/drawing/2014/main" id="{00000000-0008-0000-0000-00007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</xdr:row>
          <xdr:rowOff>0</xdr:rowOff>
        </xdr:from>
        <xdr:to>
          <xdr:col>13</xdr:col>
          <xdr:colOff>83820</xdr:colOff>
          <xdr:row>18</xdr:row>
          <xdr:rowOff>30480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  <a:ext uri="{FF2B5EF4-FFF2-40B4-BE49-F238E27FC236}">
                  <a16:creationId xmlns:a16="http://schemas.microsoft.com/office/drawing/2014/main" id="{00000000-0008-0000-0000-00007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</xdr:row>
          <xdr:rowOff>0</xdr:rowOff>
        </xdr:from>
        <xdr:to>
          <xdr:col>13</xdr:col>
          <xdr:colOff>83820</xdr:colOff>
          <xdr:row>19</xdr:row>
          <xdr:rowOff>30480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  <a:ext uri="{FF2B5EF4-FFF2-40B4-BE49-F238E27FC236}">
                  <a16:creationId xmlns:a16="http://schemas.microsoft.com/office/drawing/2014/main" id="{00000000-0008-0000-0000-00007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</xdr:row>
          <xdr:rowOff>0</xdr:rowOff>
        </xdr:from>
        <xdr:to>
          <xdr:col>13</xdr:col>
          <xdr:colOff>83820</xdr:colOff>
          <xdr:row>20</xdr:row>
          <xdr:rowOff>30480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  <a:ext uri="{FF2B5EF4-FFF2-40B4-BE49-F238E27FC236}">
                  <a16:creationId xmlns:a16="http://schemas.microsoft.com/office/drawing/2014/main" id="{00000000-0008-0000-0000-00007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20</xdr:row>
          <xdr:rowOff>0</xdr:rowOff>
        </xdr:from>
        <xdr:to>
          <xdr:col>13</xdr:col>
          <xdr:colOff>83820</xdr:colOff>
          <xdr:row>21</xdr:row>
          <xdr:rowOff>30480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  <a:ext uri="{FF2B5EF4-FFF2-40B4-BE49-F238E27FC236}">
                  <a16:creationId xmlns:a16="http://schemas.microsoft.com/office/drawing/2014/main" id="{00000000-0008-0000-0000-00007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21</xdr:row>
          <xdr:rowOff>0</xdr:rowOff>
        </xdr:from>
        <xdr:to>
          <xdr:col>13</xdr:col>
          <xdr:colOff>83820</xdr:colOff>
          <xdr:row>22</xdr:row>
          <xdr:rowOff>30480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  <a:ext uri="{FF2B5EF4-FFF2-40B4-BE49-F238E27FC236}">
                  <a16:creationId xmlns:a16="http://schemas.microsoft.com/office/drawing/2014/main" id="{00000000-0008-0000-0000-00007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22</xdr:row>
          <xdr:rowOff>0</xdr:rowOff>
        </xdr:from>
        <xdr:to>
          <xdr:col>13</xdr:col>
          <xdr:colOff>83820</xdr:colOff>
          <xdr:row>23</xdr:row>
          <xdr:rowOff>30480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  <a:ext uri="{FF2B5EF4-FFF2-40B4-BE49-F238E27FC236}">
                  <a16:creationId xmlns:a16="http://schemas.microsoft.com/office/drawing/2014/main" id="{00000000-0008-0000-0000-00008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23</xdr:row>
          <xdr:rowOff>0</xdr:rowOff>
        </xdr:from>
        <xdr:to>
          <xdr:col>13</xdr:col>
          <xdr:colOff>83820</xdr:colOff>
          <xdr:row>24</xdr:row>
          <xdr:rowOff>30480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  <a:ext uri="{FF2B5EF4-FFF2-40B4-BE49-F238E27FC236}">
                  <a16:creationId xmlns:a16="http://schemas.microsoft.com/office/drawing/2014/main" id="{00000000-0008-0000-0000-00008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24</xdr:row>
          <xdr:rowOff>0</xdr:rowOff>
        </xdr:from>
        <xdr:to>
          <xdr:col>13</xdr:col>
          <xdr:colOff>83820</xdr:colOff>
          <xdr:row>25</xdr:row>
          <xdr:rowOff>30480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  <a:ext uri="{FF2B5EF4-FFF2-40B4-BE49-F238E27FC236}">
                  <a16:creationId xmlns:a16="http://schemas.microsoft.com/office/drawing/2014/main" id="{00000000-0008-0000-0000-00008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</xdr:row>
          <xdr:rowOff>0</xdr:rowOff>
        </xdr:from>
        <xdr:to>
          <xdr:col>13</xdr:col>
          <xdr:colOff>83820</xdr:colOff>
          <xdr:row>26</xdr:row>
          <xdr:rowOff>30480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  <a:ext uri="{FF2B5EF4-FFF2-40B4-BE49-F238E27FC236}">
                  <a16:creationId xmlns:a16="http://schemas.microsoft.com/office/drawing/2014/main" id="{00000000-0008-0000-0000-00008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26</xdr:row>
          <xdr:rowOff>0</xdr:rowOff>
        </xdr:from>
        <xdr:to>
          <xdr:col>13</xdr:col>
          <xdr:colOff>83820</xdr:colOff>
          <xdr:row>27</xdr:row>
          <xdr:rowOff>30480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  <a:ext uri="{FF2B5EF4-FFF2-40B4-BE49-F238E27FC236}">
                  <a16:creationId xmlns:a16="http://schemas.microsoft.com/office/drawing/2014/main" id="{00000000-0008-0000-0000-00008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27</xdr:row>
          <xdr:rowOff>0</xdr:rowOff>
        </xdr:from>
        <xdr:to>
          <xdr:col>13</xdr:col>
          <xdr:colOff>83820</xdr:colOff>
          <xdr:row>28</xdr:row>
          <xdr:rowOff>30480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  <a:ext uri="{FF2B5EF4-FFF2-40B4-BE49-F238E27FC236}">
                  <a16:creationId xmlns:a16="http://schemas.microsoft.com/office/drawing/2014/main" id="{00000000-0008-0000-0000-00008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28</xdr:row>
          <xdr:rowOff>0</xdr:rowOff>
        </xdr:from>
        <xdr:to>
          <xdr:col>13</xdr:col>
          <xdr:colOff>83820</xdr:colOff>
          <xdr:row>29</xdr:row>
          <xdr:rowOff>30480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  <a:ext uri="{FF2B5EF4-FFF2-40B4-BE49-F238E27FC236}">
                  <a16:creationId xmlns:a16="http://schemas.microsoft.com/office/drawing/2014/main" id="{00000000-0008-0000-0000-00008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29</xdr:row>
          <xdr:rowOff>0</xdr:rowOff>
        </xdr:from>
        <xdr:to>
          <xdr:col>13</xdr:col>
          <xdr:colOff>83820</xdr:colOff>
          <xdr:row>30</xdr:row>
          <xdr:rowOff>30480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  <a:ext uri="{FF2B5EF4-FFF2-40B4-BE49-F238E27FC236}">
                  <a16:creationId xmlns:a16="http://schemas.microsoft.com/office/drawing/2014/main" id="{00000000-0008-0000-0000-00008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30</xdr:row>
          <xdr:rowOff>0</xdr:rowOff>
        </xdr:from>
        <xdr:to>
          <xdr:col>13</xdr:col>
          <xdr:colOff>83820</xdr:colOff>
          <xdr:row>31</xdr:row>
          <xdr:rowOff>30480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  <a:ext uri="{FF2B5EF4-FFF2-40B4-BE49-F238E27FC236}">
                  <a16:creationId xmlns:a16="http://schemas.microsoft.com/office/drawing/2014/main" id="{00000000-0008-0000-0000-00008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31</xdr:row>
          <xdr:rowOff>0</xdr:rowOff>
        </xdr:from>
        <xdr:to>
          <xdr:col>13</xdr:col>
          <xdr:colOff>83820</xdr:colOff>
          <xdr:row>32</xdr:row>
          <xdr:rowOff>30480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  <a:ext uri="{FF2B5EF4-FFF2-40B4-BE49-F238E27FC236}">
                  <a16:creationId xmlns:a16="http://schemas.microsoft.com/office/drawing/2014/main" id="{00000000-0008-0000-0000-00008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32</xdr:row>
          <xdr:rowOff>0</xdr:rowOff>
        </xdr:from>
        <xdr:to>
          <xdr:col>13</xdr:col>
          <xdr:colOff>83820</xdr:colOff>
          <xdr:row>33</xdr:row>
          <xdr:rowOff>30480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  <a:ext uri="{FF2B5EF4-FFF2-40B4-BE49-F238E27FC236}">
                  <a16:creationId xmlns:a16="http://schemas.microsoft.com/office/drawing/2014/main" id="{00000000-0008-0000-0000-00008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33</xdr:row>
          <xdr:rowOff>0</xdr:rowOff>
        </xdr:from>
        <xdr:to>
          <xdr:col>13</xdr:col>
          <xdr:colOff>83820</xdr:colOff>
          <xdr:row>34</xdr:row>
          <xdr:rowOff>30480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  <a:ext uri="{FF2B5EF4-FFF2-40B4-BE49-F238E27FC236}">
                  <a16:creationId xmlns:a16="http://schemas.microsoft.com/office/drawing/2014/main" id="{00000000-0008-0000-0000-00008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34</xdr:row>
          <xdr:rowOff>0</xdr:rowOff>
        </xdr:from>
        <xdr:to>
          <xdr:col>13</xdr:col>
          <xdr:colOff>83820</xdr:colOff>
          <xdr:row>35</xdr:row>
          <xdr:rowOff>30480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  <a:ext uri="{FF2B5EF4-FFF2-40B4-BE49-F238E27FC236}">
                  <a16:creationId xmlns:a16="http://schemas.microsoft.com/office/drawing/2014/main" id="{00000000-0008-0000-0000-00008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35</xdr:row>
          <xdr:rowOff>0</xdr:rowOff>
        </xdr:from>
        <xdr:to>
          <xdr:col>13</xdr:col>
          <xdr:colOff>83820</xdr:colOff>
          <xdr:row>36</xdr:row>
          <xdr:rowOff>30480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  <a:ext uri="{FF2B5EF4-FFF2-40B4-BE49-F238E27FC236}">
                  <a16:creationId xmlns:a16="http://schemas.microsoft.com/office/drawing/2014/main" id="{00000000-0008-0000-0000-00008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36</xdr:row>
          <xdr:rowOff>0</xdr:rowOff>
        </xdr:from>
        <xdr:to>
          <xdr:col>13</xdr:col>
          <xdr:colOff>83820</xdr:colOff>
          <xdr:row>37</xdr:row>
          <xdr:rowOff>30480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  <a:ext uri="{FF2B5EF4-FFF2-40B4-BE49-F238E27FC236}">
                  <a16:creationId xmlns:a16="http://schemas.microsoft.com/office/drawing/2014/main" id="{00000000-0008-0000-0000-00008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37</xdr:row>
          <xdr:rowOff>0</xdr:rowOff>
        </xdr:from>
        <xdr:to>
          <xdr:col>13</xdr:col>
          <xdr:colOff>83820</xdr:colOff>
          <xdr:row>38</xdr:row>
          <xdr:rowOff>30480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  <a:ext uri="{FF2B5EF4-FFF2-40B4-BE49-F238E27FC236}">
                  <a16:creationId xmlns:a16="http://schemas.microsoft.com/office/drawing/2014/main" id="{00000000-0008-0000-0000-00008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38</xdr:row>
          <xdr:rowOff>0</xdr:rowOff>
        </xdr:from>
        <xdr:to>
          <xdr:col>13</xdr:col>
          <xdr:colOff>83820</xdr:colOff>
          <xdr:row>39</xdr:row>
          <xdr:rowOff>30480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  <a:ext uri="{FF2B5EF4-FFF2-40B4-BE49-F238E27FC236}">
                  <a16:creationId xmlns:a16="http://schemas.microsoft.com/office/drawing/2014/main" id="{00000000-0008-0000-0000-00009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39</xdr:row>
          <xdr:rowOff>0</xdr:rowOff>
        </xdr:from>
        <xdr:to>
          <xdr:col>13</xdr:col>
          <xdr:colOff>83820</xdr:colOff>
          <xdr:row>40</xdr:row>
          <xdr:rowOff>30480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  <a:ext uri="{FF2B5EF4-FFF2-40B4-BE49-F238E27FC236}">
                  <a16:creationId xmlns:a16="http://schemas.microsoft.com/office/drawing/2014/main" id="{00000000-0008-0000-0000-00009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40</xdr:row>
          <xdr:rowOff>0</xdr:rowOff>
        </xdr:from>
        <xdr:to>
          <xdr:col>13</xdr:col>
          <xdr:colOff>83820</xdr:colOff>
          <xdr:row>41</xdr:row>
          <xdr:rowOff>30480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  <a:ext uri="{FF2B5EF4-FFF2-40B4-BE49-F238E27FC236}">
                  <a16:creationId xmlns:a16="http://schemas.microsoft.com/office/drawing/2014/main" id="{00000000-0008-0000-0000-00009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41</xdr:row>
          <xdr:rowOff>0</xdr:rowOff>
        </xdr:from>
        <xdr:to>
          <xdr:col>13</xdr:col>
          <xdr:colOff>83820</xdr:colOff>
          <xdr:row>42</xdr:row>
          <xdr:rowOff>30480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  <a:ext uri="{FF2B5EF4-FFF2-40B4-BE49-F238E27FC236}">
                  <a16:creationId xmlns:a16="http://schemas.microsoft.com/office/drawing/2014/main" id="{00000000-0008-0000-0000-00009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42</xdr:row>
          <xdr:rowOff>0</xdr:rowOff>
        </xdr:from>
        <xdr:to>
          <xdr:col>13</xdr:col>
          <xdr:colOff>83820</xdr:colOff>
          <xdr:row>43</xdr:row>
          <xdr:rowOff>30480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  <a:ext uri="{FF2B5EF4-FFF2-40B4-BE49-F238E27FC236}">
                  <a16:creationId xmlns:a16="http://schemas.microsoft.com/office/drawing/2014/main" id="{00000000-0008-0000-0000-00009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43</xdr:row>
          <xdr:rowOff>0</xdr:rowOff>
        </xdr:from>
        <xdr:to>
          <xdr:col>13</xdr:col>
          <xdr:colOff>83820</xdr:colOff>
          <xdr:row>44</xdr:row>
          <xdr:rowOff>30480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  <a:ext uri="{FF2B5EF4-FFF2-40B4-BE49-F238E27FC236}">
                  <a16:creationId xmlns:a16="http://schemas.microsoft.com/office/drawing/2014/main" id="{00000000-0008-0000-0000-00009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0</xdr:rowOff>
        </xdr:from>
        <xdr:to>
          <xdr:col>13</xdr:col>
          <xdr:colOff>83820</xdr:colOff>
          <xdr:row>45</xdr:row>
          <xdr:rowOff>30480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  <a:ext uri="{FF2B5EF4-FFF2-40B4-BE49-F238E27FC236}">
                  <a16:creationId xmlns:a16="http://schemas.microsoft.com/office/drawing/2014/main" id="{00000000-0008-0000-0000-00009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45</xdr:row>
          <xdr:rowOff>0</xdr:rowOff>
        </xdr:from>
        <xdr:to>
          <xdr:col>13</xdr:col>
          <xdr:colOff>83820</xdr:colOff>
          <xdr:row>46</xdr:row>
          <xdr:rowOff>30480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  <a:ext uri="{FF2B5EF4-FFF2-40B4-BE49-F238E27FC236}">
                  <a16:creationId xmlns:a16="http://schemas.microsoft.com/office/drawing/2014/main" id="{00000000-0008-0000-0000-00009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46</xdr:row>
          <xdr:rowOff>0</xdr:rowOff>
        </xdr:from>
        <xdr:to>
          <xdr:col>13</xdr:col>
          <xdr:colOff>83820</xdr:colOff>
          <xdr:row>47</xdr:row>
          <xdr:rowOff>30480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  <a:ext uri="{FF2B5EF4-FFF2-40B4-BE49-F238E27FC236}">
                  <a16:creationId xmlns:a16="http://schemas.microsoft.com/office/drawing/2014/main" id="{00000000-0008-0000-0000-00009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47</xdr:row>
          <xdr:rowOff>0</xdr:rowOff>
        </xdr:from>
        <xdr:to>
          <xdr:col>13</xdr:col>
          <xdr:colOff>83820</xdr:colOff>
          <xdr:row>48</xdr:row>
          <xdr:rowOff>30480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  <a:ext uri="{FF2B5EF4-FFF2-40B4-BE49-F238E27FC236}">
                  <a16:creationId xmlns:a16="http://schemas.microsoft.com/office/drawing/2014/main" id="{00000000-0008-0000-0000-00009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48</xdr:row>
          <xdr:rowOff>0</xdr:rowOff>
        </xdr:from>
        <xdr:to>
          <xdr:col>13</xdr:col>
          <xdr:colOff>83820</xdr:colOff>
          <xdr:row>49</xdr:row>
          <xdr:rowOff>30480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  <a:ext uri="{FF2B5EF4-FFF2-40B4-BE49-F238E27FC236}">
                  <a16:creationId xmlns:a16="http://schemas.microsoft.com/office/drawing/2014/main" id="{00000000-0008-0000-0000-00009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49</xdr:row>
          <xdr:rowOff>0</xdr:rowOff>
        </xdr:from>
        <xdr:to>
          <xdr:col>13</xdr:col>
          <xdr:colOff>83820</xdr:colOff>
          <xdr:row>50</xdr:row>
          <xdr:rowOff>30480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  <a:ext uri="{FF2B5EF4-FFF2-40B4-BE49-F238E27FC236}">
                  <a16:creationId xmlns:a16="http://schemas.microsoft.com/office/drawing/2014/main" id="{00000000-0008-0000-0000-00009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50</xdr:row>
          <xdr:rowOff>0</xdr:rowOff>
        </xdr:from>
        <xdr:to>
          <xdr:col>13</xdr:col>
          <xdr:colOff>83820</xdr:colOff>
          <xdr:row>51</xdr:row>
          <xdr:rowOff>30480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  <a:ext uri="{FF2B5EF4-FFF2-40B4-BE49-F238E27FC236}">
                  <a16:creationId xmlns:a16="http://schemas.microsoft.com/office/drawing/2014/main" id="{00000000-0008-0000-0000-00009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51</xdr:row>
          <xdr:rowOff>0</xdr:rowOff>
        </xdr:from>
        <xdr:to>
          <xdr:col>13</xdr:col>
          <xdr:colOff>83820</xdr:colOff>
          <xdr:row>52</xdr:row>
          <xdr:rowOff>30480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id="{00000000-0008-0000-0000-00009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52</xdr:row>
          <xdr:rowOff>0</xdr:rowOff>
        </xdr:from>
        <xdr:to>
          <xdr:col>13</xdr:col>
          <xdr:colOff>83820</xdr:colOff>
          <xdr:row>53</xdr:row>
          <xdr:rowOff>30480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id="{00000000-0008-0000-0000-00009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53</xdr:row>
          <xdr:rowOff>0</xdr:rowOff>
        </xdr:from>
        <xdr:to>
          <xdr:col>13</xdr:col>
          <xdr:colOff>83820</xdr:colOff>
          <xdr:row>54</xdr:row>
          <xdr:rowOff>30480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  <a:ext uri="{FF2B5EF4-FFF2-40B4-BE49-F238E27FC236}">
                  <a16:creationId xmlns:a16="http://schemas.microsoft.com/office/drawing/2014/main" id="{00000000-0008-0000-0000-00009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54</xdr:row>
          <xdr:rowOff>0</xdr:rowOff>
        </xdr:from>
        <xdr:to>
          <xdr:col>13</xdr:col>
          <xdr:colOff>83820</xdr:colOff>
          <xdr:row>55</xdr:row>
          <xdr:rowOff>30480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id="{00000000-0008-0000-0000-0000A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55</xdr:row>
          <xdr:rowOff>0</xdr:rowOff>
        </xdr:from>
        <xdr:to>
          <xdr:col>13</xdr:col>
          <xdr:colOff>83820</xdr:colOff>
          <xdr:row>56</xdr:row>
          <xdr:rowOff>30480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id="{00000000-0008-0000-0000-0000A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56</xdr:row>
          <xdr:rowOff>0</xdr:rowOff>
        </xdr:from>
        <xdr:to>
          <xdr:col>13</xdr:col>
          <xdr:colOff>83820</xdr:colOff>
          <xdr:row>57</xdr:row>
          <xdr:rowOff>30480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  <a:ext uri="{FF2B5EF4-FFF2-40B4-BE49-F238E27FC236}">
                  <a16:creationId xmlns:a16="http://schemas.microsoft.com/office/drawing/2014/main" id="{00000000-0008-0000-0000-0000A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57</xdr:row>
          <xdr:rowOff>0</xdr:rowOff>
        </xdr:from>
        <xdr:to>
          <xdr:col>13</xdr:col>
          <xdr:colOff>83820</xdr:colOff>
          <xdr:row>58</xdr:row>
          <xdr:rowOff>30480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  <a:ext uri="{FF2B5EF4-FFF2-40B4-BE49-F238E27FC236}">
                  <a16:creationId xmlns:a16="http://schemas.microsoft.com/office/drawing/2014/main" id="{00000000-0008-0000-0000-0000A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58</xdr:row>
          <xdr:rowOff>0</xdr:rowOff>
        </xdr:from>
        <xdr:to>
          <xdr:col>13</xdr:col>
          <xdr:colOff>83820</xdr:colOff>
          <xdr:row>59</xdr:row>
          <xdr:rowOff>30480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  <a:ext uri="{FF2B5EF4-FFF2-40B4-BE49-F238E27FC236}">
                  <a16:creationId xmlns:a16="http://schemas.microsoft.com/office/drawing/2014/main" id="{00000000-0008-0000-0000-0000A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59</xdr:row>
          <xdr:rowOff>0</xdr:rowOff>
        </xdr:from>
        <xdr:to>
          <xdr:col>13</xdr:col>
          <xdr:colOff>83820</xdr:colOff>
          <xdr:row>60</xdr:row>
          <xdr:rowOff>30480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id="{00000000-0008-0000-0000-0000A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60</xdr:row>
          <xdr:rowOff>0</xdr:rowOff>
        </xdr:from>
        <xdr:to>
          <xdr:col>13</xdr:col>
          <xdr:colOff>83820</xdr:colOff>
          <xdr:row>61</xdr:row>
          <xdr:rowOff>30480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id="{00000000-0008-0000-0000-0000A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61</xdr:row>
          <xdr:rowOff>0</xdr:rowOff>
        </xdr:from>
        <xdr:to>
          <xdr:col>13</xdr:col>
          <xdr:colOff>83820</xdr:colOff>
          <xdr:row>62</xdr:row>
          <xdr:rowOff>30480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id="{00000000-0008-0000-0000-0000A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62</xdr:row>
          <xdr:rowOff>0</xdr:rowOff>
        </xdr:from>
        <xdr:to>
          <xdr:col>13</xdr:col>
          <xdr:colOff>83820</xdr:colOff>
          <xdr:row>63</xdr:row>
          <xdr:rowOff>30480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id="{00000000-0008-0000-0000-0000A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63</xdr:row>
          <xdr:rowOff>0</xdr:rowOff>
        </xdr:from>
        <xdr:to>
          <xdr:col>13</xdr:col>
          <xdr:colOff>83820</xdr:colOff>
          <xdr:row>64</xdr:row>
          <xdr:rowOff>30480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  <a:ext uri="{FF2B5EF4-FFF2-40B4-BE49-F238E27FC236}">
                  <a16:creationId xmlns:a16="http://schemas.microsoft.com/office/drawing/2014/main" id="{00000000-0008-0000-0000-0000A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64</xdr:row>
          <xdr:rowOff>0</xdr:rowOff>
        </xdr:from>
        <xdr:to>
          <xdr:col>13</xdr:col>
          <xdr:colOff>83820</xdr:colOff>
          <xdr:row>65</xdr:row>
          <xdr:rowOff>30480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  <a:ext uri="{FF2B5EF4-FFF2-40B4-BE49-F238E27FC236}">
                  <a16:creationId xmlns:a16="http://schemas.microsoft.com/office/drawing/2014/main" id="{00000000-0008-0000-0000-0000A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65</xdr:row>
          <xdr:rowOff>0</xdr:rowOff>
        </xdr:from>
        <xdr:to>
          <xdr:col>13</xdr:col>
          <xdr:colOff>83820</xdr:colOff>
          <xdr:row>66</xdr:row>
          <xdr:rowOff>30480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  <a:ext uri="{FF2B5EF4-FFF2-40B4-BE49-F238E27FC236}">
                  <a16:creationId xmlns:a16="http://schemas.microsoft.com/office/drawing/2014/main" id="{00000000-0008-0000-0000-0000A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66</xdr:row>
          <xdr:rowOff>0</xdr:rowOff>
        </xdr:from>
        <xdr:to>
          <xdr:col>13</xdr:col>
          <xdr:colOff>83820</xdr:colOff>
          <xdr:row>67</xdr:row>
          <xdr:rowOff>30480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id="{00000000-0008-0000-0000-0000A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67</xdr:row>
          <xdr:rowOff>0</xdr:rowOff>
        </xdr:from>
        <xdr:to>
          <xdr:col>13</xdr:col>
          <xdr:colOff>83820</xdr:colOff>
          <xdr:row>68</xdr:row>
          <xdr:rowOff>30480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  <a:ext uri="{FF2B5EF4-FFF2-40B4-BE49-F238E27FC236}">
                  <a16:creationId xmlns:a16="http://schemas.microsoft.com/office/drawing/2014/main" id="{00000000-0008-0000-0000-0000A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68</xdr:row>
          <xdr:rowOff>0</xdr:rowOff>
        </xdr:from>
        <xdr:to>
          <xdr:col>13</xdr:col>
          <xdr:colOff>83820</xdr:colOff>
          <xdr:row>69</xdr:row>
          <xdr:rowOff>30480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  <a:ext uri="{FF2B5EF4-FFF2-40B4-BE49-F238E27FC236}">
                  <a16:creationId xmlns:a16="http://schemas.microsoft.com/office/drawing/2014/main" id="{00000000-0008-0000-0000-0000A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69</xdr:row>
          <xdr:rowOff>0</xdr:rowOff>
        </xdr:from>
        <xdr:to>
          <xdr:col>13</xdr:col>
          <xdr:colOff>83820</xdr:colOff>
          <xdr:row>70</xdr:row>
          <xdr:rowOff>30480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  <a:ext uri="{FF2B5EF4-FFF2-40B4-BE49-F238E27FC236}">
                  <a16:creationId xmlns:a16="http://schemas.microsoft.com/office/drawing/2014/main" id="{00000000-0008-0000-0000-0000A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70</xdr:row>
          <xdr:rowOff>0</xdr:rowOff>
        </xdr:from>
        <xdr:to>
          <xdr:col>13</xdr:col>
          <xdr:colOff>83820</xdr:colOff>
          <xdr:row>71</xdr:row>
          <xdr:rowOff>30480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  <a:ext uri="{FF2B5EF4-FFF2-40B4-BE49-F238E27FC236}">
                  <a16:creationId xmlns:a16="http://schemas.microsoft.com/office/drawing/2014/main" id="{00000000-0008-0000-0000-0000B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71</xdr:row>
          <xdr:rowOff>0</xdr:rowOff>
        </xdr:from>
        <xdr:to>
          <xdr:col>13</xdr:col>
          <xdr:colOff>83820</xdr:colOff>
          <xdr:row>72</xdr:row>
          <xdr:rowOff>30480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  <a:ext uri="{FF2B5EF4-FFF2-40B4-BE49-F238E27FC236}">
                  <a16:creationId xmlns:a16="http://schemas.microsoft.com/office/drawing/2014/main" id="{00000000-0008-0000-0000-0000B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72</xdr:row>
          <xdr:rowOff>0</xdr:rowOff>
        </xdr:from>
        <xdr:to>
          <xdr:col>13</xdr:col>
          <xdr:colOff>83820</xdr:colOff>
          <xdr:row>73</xdr:row>
          <xdr:rowOff>30480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  <a:ext uri="{FF2B5EF4-FFF2-40B4-BE49-F238E27FC236}">
                  <a16:creationId xmlns:a16="http://schemas.microsoft.com/office/drawing/2014/main" id="{00000000-0008-0000-0000-0000B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73</xdr:row>
          <xdr:rowOff>0</xdr:rowOff>
        </xdr:from>
        <xdr:to>
          <xdr:col>13</xdr:col>
          <xdr:colOff>83820</xdr:colOff>
          <xdr:row>74</xdr:row>
          <xdr:rowOff>30480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  <a:ext uri="{FF2B5EF4-FFF2-40B4-BE49-F238E27FC236}">
                  <a16:creationId xmlns:a16="http://schemas.microsoft.com/office/drawing/2014/main" id="{00000000-0008-0000-0000-0000B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74</xdr:row>
          <xdr:rowOff>0</xdr:rowOff>
        </xdr:from>
        <xdr:to>
          <xdr:col>13</xdr:col>
          <xdr:colOff>83820</xdr:colOff>
          <xdr:row>75</xdr:row>
          <xdr:rowOff>30480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  <a:ext uri="{FF2B5EF4-FFF2-40B4-BE49-F238E27FC236}">
                  <a16:creationId xmlns:a16="http://schemas.microsoft.com/office/drawing/2014/main" id="{00000000-0008-0000-0000-0000B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75</xdr:row>
          <xdr:rowOff>0</xdr:rowOff>
        </xdr:from>
        <xdr:to>
          <xdr:col>13</xdr:col>
          <xdr:colOff>83820</xdr:colOff>
          <xdr:row>76</xdr:row>
          <xdr:rowOff>30480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  <a:ext uri="{FF2B5EF4-FFF2-40B4-BE49-F238E27FC236}">
                  <a16:creationId xmlns:a16="http://schemas.microsoft.com/office/drawing/2014/main" id="{00000000-0008-0000-0000-0000B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76</xdr:row>
          <xdr:rowOff>0</xdr:rowOff>
        </xdr:from>
        <xdr:to>
          <xdr:col>13</xdr:col>
          <xdr:colOff>83820</xdr:colOff>
          <xdr:row>77</xdr:row>
          <xdr:rowOff>30480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  <a:ext uri="{FF2B5EF4-FFF2-40B4-BE49-F238E27FC236}">
                  <a16:creationId xmlns:a16="http://schemas.microsoft.com/office/drawing/2014/main" id="{00000000-0008-0000-0000-0000B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175260</xdr:colOff>
          <xdr:row>4</xdr:row>
          <xdr:rowOff>30480</xdr:rowOff>
        </xdr:from>
        <xdr:to>
          <xdr:col>14</xdr:col>
          <xdr:colOff>266700</xdr:colOff>
          <xdr:row>7</xdr:row>
          <xdr:rowOff>60960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190500</xdr:colOff>
          <xdr:row>8</xdr:row>
          <xdr:rowOff>30480</xdr:rowOff>
        </xdr:from>
        <xdr:to>
          <xdr:col>14</xdr:col>
          <xdr:colOff>274320</xdr:colOff>
          <xdr:row>11</xdr:row>
          <xdr:rowOff>60960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182880</xdr:colOff>
          <xdr:row>12</xdr:row>
          <xdr:rowOff>30480</xdr:rowOff>
        </xdr:from>
        <xdr:to>
          <xdr:col>14</xdr:col>
          <xdr:colOff>259080</xdr:colOff>
          <xdr:row>15</xdr:row>
          <xdr:rowOff>60960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144780</xdr:colOff>
          <xdr:row>9</xdr:row>
          <xdr:rowOff>15240</xdr:rowOff>
        </xdr:from>
        <xdr:to>
          <xdr:col>16</xdr:col>
          <xdr:colOff>1394460</xdr:colOff>
          <xdr:row>12</xdr:row>
          <xdr:rowOff>22860</xdr:rowOff>
        </xdr:to>
        <xdr:sp macro="" textlink="">
          <xdr:nvSpPr>
            <xdr:cNvPr id="4175" name="Button 79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1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1409700</xdr:colOff>
          <xdr:row>9</xdr:row>
          <xdr:rowOff>0</xdr:rowOff>
        </xdr:from>
        <xdr:to>
          <xdr:col>16</xdr:col>
          <xdr:colOff>2667000</xdr:colOff>
          <xdr:row>12</xdr:row>
          <xdr:rowOff>30480</xdr:rowOff>
        </xdr:to>
        <xdr:sp macro="" textlink="">
          <xdr:nvSpPr>
            <xdr:cNvPr id="4176" name="Button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1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Lignes Transférées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38100</xdr:colOff>
          <xdr:row>1</xdr:row>
          <xdr:rowOff>160020</xdr:rowOff>
        </xdr:from>
        <xdr:to>
          <xdr:col>16</xdr:col>
          <xdr:colOff>1767840</xdr:colOff>
          <xdr:row>6</xdr:row>
          <xdr:rowOff>7620</xdr:rowOff>
        </xdr:to>
        <xdr:sp macro="" textlink="">
          <xdr:nvSpPr>
            <xdr:cNvPr id="4476" name="Button 380" hidden="1">
              <a:extLst>
                <a:ext uri="{63B3BB69-23CF-44E3-9099-C40C66FF867C}">
                  <a14:compatExt spid="_x0000_s4476"/>
                </a:ext>
                <a:ext uri="{FF2B5EF4-FFF2-40B4-BE49-F238E27FC236}">
                  <a16:creationId xmlns:a16="http://schemas.microsoft.com/office/drawing/2014/main" id="{00000000-0008-0000-0100-00007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Extrait Planning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 vers 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114300</xdr:colOff>
          <xdr:row>14</xdr:row>
          <xdr:rowOff>7620</xdr:rowOff>
        </xdr:from>
        <xdr:to>
          <xdr:col>16</xdr:col>
          <xdr:colOff>1485900</xdr:colOff>
          <xdr:row>17</xdr:row>
          <xdr:rowOff>152400</xdr:rowOff>
        </xdr:to>
        <xdr:sp macro="" textlink="">
          <xdr:nvSpPr>
            <xdr:cNvPr id="11340" name="Button 1100" hidden="1">
              <a:extLst>
                <a:ext uri="{63B3BB69-23CF-44E3-9099-C40C66FF867C}">
                  <a14:compatExt spid="_x0000_s11340"/>
                </a:ext>
                <a:ext uri="{FF2B5EF4-FFF2-40B4-BE49-F238E27FC236}">
                  <a16:creationId xmlns:a16="http://schemas.microsoft.com/office/drawing/2014/main" id="{00000000-0008-0000-0100-00004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Remplissage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45720</xdr:rowOff>
        </xdr:to>
        <xdr:sp macro="" textlink="">
          <xdr:nvSpPr>
            <xdr:cNvPr id="11417" name="Check Box 1177" hidden="1">
              <a:extLst>
                <a:ext uri="{63B3BB69-23CF-44E3-9099-C40C66FF867C}">
                  <a14:compatExt spid="_x0000_s11417"/>
                </a:ext>
                <a:ext uri="{FF2B5EF4-FFF2-40B4-BE49-F238E27FC236}">
                  <a16:creationId xmlns:a16="http://schemas.microsoft.com/office/drawing/2014/main" id="{C0D1E89E-7C06-4AF7-8B13-357B911BB7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0</xdr:colOff>
          <xdr:row>4</xdr:row>
          <xdr:rowOff>45720</xdr:rowOff>
        </xdr:to>
        <xdr:sp macro="" textlink="">
          <xdr:nvSpPr>
            <xdr:cNvPr id="11419" name="Check Box 1179" hidden="1">
              <a:extLst>
                <a:ext uri="{63B3BB69-23CF-44E3-9099-C40C66FF867C}">
                  <a14:compatExt spid="_x0000_s11419"/>
                </a:ext>
                <a:ext uri="{FF2B5EF4-FFF2-40B4-BE49-F238E27FC236}">
                  <a16:creationId xmlns:a16="http://schemas.microsoft.com/office/drawing/2014/main" id="{E05C29CD-8730-4D43-AF7E-45DA90D169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457200</xdr:colOff>
          <xdr:row>5</xdr:row>
          <xdr:rowOff>30480</xdr:rowOff>
        </xdr:from>
        <xdr:to>
          <xdr:col>13</xdr:col>
          <xdr:colOff>434340</xdr:colOff>
          <xdr:row>8</xdr:row>
          <xdr:rowOff>60960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342900</xdr:colOff>
          <xdr:row>3</xdr:row>
          <xdr:rowOff>45720</xdr:rowOff>
        </xdr:from>
        <xdr:to>
          <xdr:col>16</xdr:col>
          <xdr:colOff>320040</xdr:colOff>
          <xdr:row>6</xdr:row>
          <xdr:rowOff>76200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</xdr:colOff>
      <xdr:row>19</xdr:row>
      <xdr:rowOff>21771</xdr:rowOff>
    </xdr:from>
    <xdr:to>
      <xdr:col>16</xdr:col>
      <xdr:colOff>0</xdr:colOff>
      <xdr:row>42</xdr:row>
      <xdr:rowOff>57150</xdr:rowOff>
    </xdr:to>
    <xdr:graphicFrame macro="">
      <xdr:nvGraphicFramePr>
        <xdr:cNvPr id="2" name="Chart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</xdr:colOff>
      <xdr:row>19</xdr:row>
      <xdr:rowOff>95250</xdr:rowOff>
    </xdr:from>
    <xdr:to>
      <xdr:col>21</xdr:col>
      <xdr:colOff>419100</xdr:colOff>
      <xdr:row>42</xdr:row>
      <xdr:rowOff>57150</xdr:rowOff>
    </xdr:to>
    <xdr:graphicFrame macro="">
      <xdr:nvGraphicFramePr>
        <xdr:cNvPr id="2" name="Chart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9.xml"/><Relationship Id="rId3" Type="http://schemas.openxmlformats.org/officeDocument/2006/relationships/ctrlProp" Target="../ctrlProps/ctrlProp74.xml"/><Relationship Id="rId7" Type="http://schemas.openxmlformats.org/officeDocument/2006/relationships/ctrlProp" Target="../ctrlProps/ctrlProp7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77.xml"/><Relationship Id="rId11" Type="http://schemas.openxmlformats.org/officeDocument/2006/relationships/ctrlProp" Target="../ctrlProps/ctrlProp82.xml"/><Relationship Id="rId5" Type="http://schemas.openxmlformats.org/officeDocument/2006/relationships/ctrlProp" Target="../ctrlProps/ctrlProp76.xml"/><Relationship Id="rId10" Type="http://schemas.openxmlformats.org/officeDocument/2006/relationships/ctrlProp" Target="../ctrlProps/ctrlProp81.xml"/><Relationship Id="rId4" Type="http://schemas.openxmlformats.org/officeDocument/2006/relationships/ctrlProp" Target="../ctrlProps/ctrlProp75.xml"/><Relationship Id="rId9" Type="http://schemas.openxmlformats.org/officeDocument/2006/relationships/ctrlProp" Target="../ctrlProps/ctrlProp8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1099"/>
  <sheetViews>
    <sheetView showGridLines="0" topLeftCell="D1" zoomScale="85" zoomScaleNormal="85" workbookViewId="0">
      <selection activeCell="I30" sqref="I30"/>
    </sheetView>
  </sheetViews>
  <sheetFormatPr baseColWidth="10" defaultColWidth="10.6640625" defaultRowHeight="12.75" customHeight="1" x14ac:dyDescent="0.3"/>
  <cols>
    <col min="1" max="1" width="0.88671875" style="1" customWidth="1"/>
    <col min="2" max="2" width="5.33203125" style="1" customWidth="1"/>
    <col min="3" max="3" width="14.109375" style="1" customWidth="1"/>
    <col min="4" max="4" width="18" style="1" customWidth="1"/>
    <col min="5" max="6" width="19.6640625" style="1" customWidth="1"/>
    <col min="7" max="7" width="17.44140625" style="1" customWidth="1"/>
    <col min="8" max="8" width="17.33203125" style="1" customWidth="1"/>
    <col min="9" max="9" width="40.6640625" style="1" customWidth="1"/>
    <col min="10" max="10" width="29.33203125" style="1" customWidth="1"/>
    <col min="11" max="11" width="12.44140625" style="1" customWidth="1"/>
    <col min="12" max="12" width="14.21875" style="1" customWidth="1"/>
    <col min="13" max="13" width="2.88671875" style="43" customWidth="1"/>
    <col min="14" max="14" width="10.6640625" style="22"/>
    <col min="15" max="15" width="31.21875" style="1" customWidth="1"/>
    <col min="16" max="16" width="39.5546875" style="1" customWidth="1"/>
    <col min="17" max="17" width="10.6640625" style="22"/>
    <col min="18" max="18" width="31.21875" style="1" customWidth="1"/>
    <col min="19" max="19" width="20.44140625" style="1" customWidth="1"/>
    <col min="20" max="20" width="1.6640625" style="1" customWidth="1"/>
    <col min="21" max="21" width="10.6640625" style="22"/>
    <col min="22" max="22" width="33.88671875" style="1" customWidth="1"/>
    <col min="23" max="23" width="20.44140625" style="1" customWidth="1"/>
    <col min="24" max="24" width="1.6640625" style="1" customWidth="1"/>
    <col min="25" max="25" width="10.6640625" style="22"/>
    <col min="26" max="26" width="31.21875" style="1" customWidth="1"/>
    <col min="27" max="27" width="44.77734375" style="1" customWidth="1"/>
    <col min="28" max="16384" width="10.6640625" style="1"/>
  </cols>
  <sheetData>
    <row r="1" spans="1:35" ht="5.0999999999999996" customHeight="1" x14ac:dyDescent="0.3"/>
    <row r="2" spans="1:35" ht="20.100000000000001" customHeight="1" x14ac:dyDescent="0.3">
      <c r="B2" s="181"/>
      <c r="C2" s="181"/>
      <c r="D2" s="181"/>
      <c r="E2" s="181"/>
      <c r="F2" s="181"/>
      <c r="G2" s="181"/>
      <c r="H2" s="18">
        <f ca="1">TODAY()</f>
        <v>44150</v>
      </c>
      <c r="I2" s="12"/>
      <c r="J2" s="12"/>
      <c r="K2" s="12"/>
      <c r="L2" s="12"/>
      <c r="M2" s="44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35" ht="20.100000000000001" customHeight="1" thickBot="1" x14ac:dyDescent="0.35">
      <c r="A3" s="2"/>
      <c r="B3" s="182"/>
      <c r="C3" s="182"/>
      <c r="D3" s="182"/>
      <c r="E3" s="182"/>
      <c r="F3" s="182"/>
      <c r="G3" s="182"/>
      <c r="H3" s="15"/>
      <c r="I3" s="13"/>
      <c r="J3" s="13"/>
      <c r="K3" s="13"/>
      <c r="L3" s="13"/>
      <c r="M3" s="4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2"/>
    </row>
    <row r="4" spans="1:35" ht="5.0999999999999996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44"/>
      <c r="N4" s="23"/>
      <c r="O4" s="2"/>
      <c r="P4" s="2"/>
      <c r="Q4" s="23"/>
      <c r="R4" s="2"/>
      <c r="S4" s="2"/>
      <c r="T4" s="2"/>
      <c r="U4" s="23"/>
      <c r="V4" s="2"/>
      <c r="W4" s="2"/>
      <c r="X4" s="2"/>
      <c r="Y4" s="23"/>
      <c r="Z4" s="2"/>
      <c r="AA4" s="2"/>
      <c r="AB4" s="2"/>
    </row>
    <row r="5" spans="1:35" ht="77.400000000000006" x14ac:dyDescent="0.3">
      <c r="A5" s="2"/>
      <c r="B5" s="3" t="s">
        <v>0</v>
      </c>
      <c r="C5" s="3"/>
      <c r="D5" s="3"/>
      <c r="E5" s="3"/>
      <c r="F5" s="3"/>
      <c r="G5" s="4"/>
      <c r="H5" s="4"/>
      <c r="I5" s="4"/>
      <c r="J5" s="4"/>
      <c r="K5" s="4"/>
      <c r="L5" s="4"/>
      <c r="M5" s="5"/>
      <c r="N5" s="21" t="s">
        <v>0</v>
      </c>
      <c r="O5" s="31" t="s">
        <v>128</v>
      </c>
      <c r="P5" s="3">
        <f>SUM(P8:P77)</f>
        <v>1900</v>
      </c>
      <c r="Q5" s="21" t="s">
        <v>0</v>
      </c>
      <c r="R5" s="31" t="s">
        <v>56</v>
      </c>
      <c r="S5" s="3">
        <f>SUM(S8:S77)</f>
        <v>1900</v>
      </c>
      <c r="T5" s="5"/>
      <c r="U5" s="21" t="s">
        <v>0</v>
      </c>
      <c r="V5" s="31" t="s">
        <v>103</v>
      </c>
      <c r="W5" s="3">
        <f>SUM(W8:W77)</f>
        <v>1900</v>
      </c>
      <c r="X5" s="5"/>
      <c r="Y5" s="21" t="s">
        <v>0</v>
      </c>
      <c r="Z5" s="36" t="s">
        <v>115</v>
      </c>
      <c r="AA5" s="37">
        <f>SUM(AA8:AA77)</f>
        <v>5.2</v>
      </c>
      <c r="AB5" s="2"/>
    </row>
    <row r="6" spans="1:35" ht="5.0999999999999996" customHeight="1" thickBot="1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44"/>
      <c r="N6" s="23"/>
      <c r="O6" s="2"/>
      <c r="P6" s="2"/>
      <c r="Q6" s="23"/>
      <c r="R6" s="2"/>
      <c r="S6" s="2"/>
      <c r="T6" s="2"/>
      <c r="U6" s="23"/>
      <c r="V6" s="2"/>
      <c r="W6" s="2"/>
      <c r="X6" s="2"/>
      <c r="Y6" s="23"/>
      <c r="Z6" s="2"/>
      <c r="AA6" s="2"/>
      <c r="AB6" s="2"/>
    </row>
    <row r="7" spans="1:35" ht="15" customHeight="1" x14ac:dyDescent="0.3">
      <c r="A7" s="2"/>
      <c r="B7" s="6">
        <v>1</v>
      </c>
      <c r="C7" s="17" t="s">
        <v>16</v>
      </c>
      <c r="D7" s="17" t="s">
        <v>15</v>
      </c>
      <c r="E7" s="17" t="s">
        <v>11</v>
      </c>
      <c r="F7" s="17" t="s">
        <v>44</v>
      </c>
      <c r="G7" s="7" t="s">
        <v>12</v>
      </c>
      <c r="H7" s="8" t="s">
        <v>13</v>
      </c>
      <c r="I7" s="8" t="s">
        <v>48</v>
      </c>
      <c r="J7" s="8" t="s">
        <v>14</v>
      </c>
      <c r="K7" s="8" t="s">
        <v>17</v>
      </c>
      <c r="L7" s="8" t="s">
        <v>54</v>
      </c>
      <c r="M7" s="46" t="s">
        <v>132</v>
      </c>
      <c r="N7" s="30">
        <v>1</v>
      </c>
      <c r="O7" s="30" t="s">
        <v>113</v>
      </c>
      <c r="P7" s="30" t="s">
        <v>55</v>
      </c>
      <c r="Q7" s="30">
        <v>1</v>
      </c>
      <c r="R7" s="30" t="s">
        <v>48</v>
      </c>
      <c r="S7" s="30" t="s">
        <v>55</v>
      </c>
      <c r="T7" s="9"/>
      <c r="U7" s="29">
        <v>1</v>
      </c>
      <c r="V7" s="30" t="s">
        <v>48</v>
      </c>
      <c r="W7" s="30" t="s">
        <v>55</v>
      </c>
      <c r="X7" s="9"/>
      <c r="Y7" s="30">
        <v>1</v>
      </c>
      <c r="Z7" s="30" t="s">
        <v>48</v>
      </c>
      <c r="AA7" s="30" t="s">
        <v>114</v>
      </c>
      <c r="AB7" s="2"/>
      <c r="AC7" s="19"/>
    </row>
    <row r="8" spans="1:35" ht="15" customHeight="1" x14ac:dyDescent="0.3">
      <c r="A8" s="2"/>
      <c r="B8" s="10" t="s">
        <v>2</v>
      </c>
      <c r="C8" s="10" t="s">
        <v>42</v>
      </c>
      <c r="D8" s="16" t="s">
        <v>28</v>
      </c>
      <c r="E8" s="10" t="s">
        <v>37</v>
      </c>
      <c r="F8" s="16" t="s">
        <v>39</v>
      </c>
      <c r="G8" s="16" t="s">
        <v>117</v>
      </c>
      <c r="H8" s="16" t="s">
        <v>124</v>
      </c>
      <c r="I8" s="16" t="s">
        <v>50</v>
      </c>
      <c r="J8" s="16" t="s">
        <v>47</v>
      </c>
      <c r="K8" s="24">
        <v>0.04</v>
      </c>
      <c r="L8" s="25">
        <v>50</v>
      </c>
      <c r="M8" s="26"/>
      <c r="N8" s="32" t="s">
        <v>2</v>
      </c>
      <c r="O8" s="20" t="str">
        <f t="array" ref="O8">INDEX($G:$G,MIN(IF(Calc_sous_système&lt;&gt;"",IF(COUNTIF(O$7:O7,Calc_sous_système)=0,ROW(Calc_sous_système),ROWS(Calc_sous_système)+ROW(Calc_sous_système)))))</f>
        <v>SS1</v>
      </c>
      <c r="P8" s="34">
        <f t="shared" ref="P8:P39" si="0">IF(O8&lt;&gt;"",SUMIF(Calc_sous_système,O8,Nheures),0)</f>
        <v>50</v>
      </c>
      <c r="Q8" s="32" t="s">
        <v>2</v>
      </c>
      <c r="R8" s="20" t="str">
        <f t="array" ref="R8">INDEX($I:$I,MIN(IF(Livrables&lt;&gt;"",IF(COUNTIF(R$7:R7,Livrables)=0,ROW(Livrables),ROWS(Livrables)+ROW(Livrables)))))</f>
        <v>docq</v>
      </c>
      <c r="S8" s="33">
        <f t="shared" ref="S8:S39" si="1">IF(R8&lt;&gt;"",SUMIF(Livrables,R8,Nheures),0)</f>
        <v>134</v>
      </c>
      <c r="T8" s="26"/>
      <c r="U8" s="32" t="s">
        <v>6</v>
      </c>
      <c r="V8" s="20" t="str">
        <f t="array" ref="V8">INDEX($D:$D,MIN(IF(N°Semaine&lt;&gt;"",IF(COUNTIF(V$7:V7,N°Semaine)=0,ROW(N°Semaine),ROWS(N°Semaine)+ROW(N°Semaine)))))</f>
        <v>S45</v>
      </c>
      <c r="W8" s="33">
        <f t="shared" ref="W8:W39" si="2">IF(V8&lt;&gt;"",SUMIF(N°Semaine,V8,Nheures),0)</f>
        <v>58</v>
      </c>
      <c r="X8" s="26"/>
      <c r="Y8" s="32" t="s">
        <v>2</v>
      </c>
      <c r="Z8" s="20" t="str">
        <f t="array" ref="Z8">INDEX($I:$I,MIN(IF(Livrables&lt;&gt;"",IF(COUNTIF(Z$7:Z7,Livrables)=0,ROW(Livrables),ROWS(Livrables)+ROW(Livrables)))))</f>
        <v>docq</v>
      </c>
      <c r="AA8" s="35">
        <f t="shared" ref="AA8:AA39" si="3">IF(Z8&lt;&gt;"",_xlfn.MAXIFS(Calc_avancement,Livrables,Z8))</f>
        <v>0.99</v>
      </c>
      <c r="AB8" s="2"/>
    </row>
    <row r="9" spans="1:35" ht="15" customHeight="1" x14ac:dyDescent="0.3">
      <c r="A9" s="2"/>
      <c r="B9" s="11" t="s">
        <v>1</v>
      </c>
      <c r="C9" s="16" t="s">
        <v>42</v>
      </c>
      <c r="D9" s="16" t="s">
        <v>29</v>
      </c>
      <c r="E9" s="16" t="s">
        <v>37</v>
      </c>
      <c r="F9" s="16" t="s">
        <v>38</v>
      </c>
      <c r="G9" s="16" t="s">
        <v>118</v>
      </c>
      <c r="H9" s="16" t="s">
        <v>125</v>
      </c>
      <c r="I9" s="16" t="s">
        <v>49</v>
      </c>
      <c r="J9" s="16" t="s">
        <v>46</v>
      </c>
      <c r="K9" s="24">
        <v>0.15</v>
      </c>
      <c r="L9" s="25">
        <v>2</v>
      </c>
      <c r="M9" s="27"/>
      <c r="N9" s="32" t="s">
        <v>1</v>
      </c>
      <c r="O9" s="20" t="str">
        <f t="array" ref="O9">INDEX($G:$G,MIN(IF(Calc_sous_système&lt;&gt;"",IF(COUNTIF(O$7:O8,Calc_sous_système)=0,ROW(Calc_sous_système),ROWS(Calc_sous_système)+ROW(Calc_sous_système)))))</f>
        <v>SS2</v>
      </c>
      <c r="P9" s="34">
        <f t="shared" si="0"/>
        <v>16</v>
      </c>
      <c r="Q9" s="32" t="s">
        <v>1</v>
      </c>
      <c r="R9" s="20" t="str">
        <f t="array" ref="R9">INDEX($I:$I,MIN(IF(Livrables&lt;&gt;"",IF(COUNTIF(R$7:R8,Livrables)=0,ROW(Livrables),ROWS(Livrables)+ROW(Livrables)))))</f>
        <v>doco</v>
      </c>
      <c r="S9" s="33">
        <f t="shared" si="1"/>
        <v>26</v>
      </c>
      <c r="T9" s="27"/>
      <c r="U9" s="32" t="s">
        <v>7</v>
      </c>
      <c r="V9" s="20" t="str">
        <f t="array" ref="V9">INDEX($D:$D,MIN(IF(N°Semaine&lt;&gt;"",IF(COUNTIF(V$7:V8,N°Semaine)=0,ROW(N°Semaine),ROWS(N°Semaine)+ROW(N°Semaine)))))</f>
        <v>S46</v>
      </c>
      <c r="W9" s="33">
        <f t="shared" si="2"/>
        <v>78</v>
      </c>
      <c r="X9" s="27"/>
      <c r="Y9" s="32" t="s">
        <v>1</v>
      </c>
      <c r="Z9" s="20" t="str">
        <f t="array" ref="Z9">INDEX($I:$I,MIN(IF(Livrables&lt;&gt;"",IF(COUNTIF(Z$7:Z8,Livrables)=0,ROW(Livrables),ROWS(Livrables)+ROW(Livrables)))))</f>
        <v>doco</v>
      </c>
      <c r="AA9" s="35">
        <f t="shared" si="3"/>
        <v>0.83</v>
      </c>
      <c r="AB9" s="2"/>
    </row>
    <row r="10" spans="1:35" ht="15" customHeight="1" x14ac:dyDescent="0.3">
      <c r="A10" s="2"/>
      <c r="B10" s="11" t="s">
        <v>3</v>
      </c>
      <c r="C10" s="16" t="s">
        <v>42</v>
      </c>
      <c r="D10" s="16" t="s">
        <v>29</v>
      </c>
      <c r="E10" s="16" t="s">
        <v>116</v>
      </c>
      <c r="F10" s="16" t="s">
        <v>38</v>
      </c>
      <c r="G10" s="16" t="s">
        <v>120</v>
      </c>
      <c r="H10" s="16" t="s">
        <v>127</v>
      </c>
      <c r="I10" s="16" t="s">
        <v>51</v>
      </c>
      <c r="J10" s="16" t="s">
        <v>45</v>
      </c>
      <c r="K10" s="24">
        <v>0.05</v>
      </c>
      <c r="L10" s="25">
        <v>33</v>
      </c>
      <c r="M10" s="27"/>
      <c r="N10" s="32" t="s">
        <v>3</v>
      </c>
      <c r="O10" s="20" t="str">
        <f t="array" ref="O10">INDEX($G:$G,MIN(IF(Calc_sous_système&lt;&gt;"",IF(COUNTIF(O$7:O9,Calc_sous_système)=0,ROW(Calc_sous_système),ROWS(Calc_sous_système)+ROW(Calc_sous_système)))))</f>
        <v>SS11</v>
      </c>
      <c r="P10" s="34">
        <f t="shared" si="0"/>
        <v>660</v>
      </c>
      <c r="Q10" s="32" t="s">
        <v>3</v>
      </c>
      <c r="R10" s="20" t="str">
        <f t="array" ref="R10">INDEX($I:$I,MIN(IF(Livrables&lt;&gt;"",IF(COUNTIF(R$7:R9,Livrables)=0,ROW(Livrables),ROWS(Livrables)+ROW(Livrables)))))</f>
        <v>docu</v>
      </c>
      <c r="S10" s="33">
        <f t="shared" si="1"/>
        <v>66</v>
      </c>
      <c r="T10" s="27"/>
      <c r="U10" s="32" t="s">
        <v>8</v>
      </c>
      <c r="V10" s="20" t="str">
        <f t="array" ref="V10">INDEX($D:$D,MIN(IF(N°Semaine&lt;&gt;"",IF(COUNTIF(V$7:V9,N°Semaine)=0,ROW(N°Semaine),ROWS(N°Semaine)+ROW(N°Semaine)))))</f>
        <v>S47</v>
      </c>
      <c r="W10" s="33">
        <f t="shared" si="2"/>
        <v>36</v>
      </c>
      <c r="X10" s="27"/>
      <c r="Y10" s="32" t="s">
        <v>3</v>
      </c>
      <c r="Z10" s="20" t="str">
        <f t="array" ref="Z10">INDEX($I:$I,MIN(IF(Livrables&lt;&gt;"",IF(COUNTIF(Z$7:Z9,Livrables)=0,ROW(Livrables),ROWS(Livrables)+ROW(Livrables)))))</f>
        <v>docu</v>
      </c>
      <c r="AA10" s="35">
        <f t="shared" si="3"/>
        <v>0.98</v>
      </c>
      <c r="AB10" s="2"/>
    </row>
    <row r="11" spans="1:35" ht="15" customHeight="1" x14ac:dyDescent="0.3">
      <c r="A11" s="2"/>
      <c r="B11" s="11" t="s">
        <v>4</v>
      </c>
      <c r="C11" s="16" t="s">
        <v>42</v>
      </c>
      <c r="D11" s="16" t="s">
        <v>30</v>
      </c>
      <c r="E11" s="16" t="s">
        <v>37</v>
      </c>
      <c r="F11" s="16" t="s">
        <v>41</v>
      </c>
      <c r="G11" s="16" t="s">
        <v>121</v>
      </c>
      <c r="H11" s="16" t="s">
        <v>126</v>
      </c>
      <c r="I11" s="16" t="s">
        <v>53</v>
      </c>
      <c r="J11" s="16"/>
      <c r="K11" s="24">
        <v>0.09</v>
      </c>
      <c r="L11" s="25">
        <v>4</v>
      </c>
      <c r="M11" s="27"/>
      <c r="N11" s="32" t="s">
        <v>4</v>
      </c>
      <c r="O11" s="20" t="str">
        <f t="array" ref="O11">INDEX($G:$G,MIN(IF(Calc_sous_système&lt;&gt;"",IF(COUNTIF(O$7:O10,Calc_sous_système)=0,ROW(Calc_sous_système),ROWS(Calc_sous_système)+ROW(Calc_sous_système)))))</f>
        <v>SS22</v>
      </c>
      <c r="P11" s="34">
        <f t="shared" si="0"/>
        <v>100</v>
      </c>
      <c r="Q11" s="32" t="s">
        <v>4</v>
      </c>
      <c r="R11" s="20" t="str">
        <f t="array" ref="R11">INDEX($I:$I,MIN(IF(Livrables&lt;&gt;"",IF(COUNTIF(R$7:R10,Livrables)=0,ROW(Livrables),ROWS(Livrables)+ROW(Livrables)))))</f>
        <v>docy</v>
      </c>
      <c r="S11" s="33">
        <f t="shared" si="1"/>
        <v>81</v>
      </c>
      <c r="T11" s="27"/>
      <c r="U11" s="32" t="s">
        <v>9</v>
      </c>
      <c r="V11" s="20" t="str">
        <f t="array" ref="V11">INDEX($D:$D,MIN(IF(N°Semaine&lt;&gt;"",IF(COUNTIF(V$7:V10,N°Semaine)=0,ROW(N°Semaine),ROWS(N°Semaine)+ROW(N°Semaine)))))</f>
        <v>S48</v>
      </c>
      <c r="W11" s="33">
        <f t="shared" si="2"/>
        <v>600</v>
      </c>
      <c r="X11" s="27"/>
      <c r="Y11" s="32" t="s">
        <v>4</v>
      </c>
      <c r="Z11" s="20" t="str">
        <f t="array" ref="Z11">INDEX($I:$I,MIN(IF(Livrables&lt;&gt;"",IF(COUNTIF(Z$7:Z10,Livrables)=0,ROW(Livrables),ROWS(Livrables)+ROW(Livrables)))))</f>
        <v>docy</v>
      </c>
      <c r="AA11" s="35">
        <f t="shared" si="3"/>
        <v>0.56000000000000005</v>
      </c>
      <c r="AB11" s="2"/>
      <c r="AC11" s="38"/>
      <c r="AG11" s="1" t="s">
        <v>131</v>
      </c>
      <c r="AI11" s="1" t="s">
        <v>114</v>
      </c>
    </row>
    <row r="12" spans="1:35" ht="15" customHeight="1" x14ac:dyDescent="0.3">
      <c r="A12" s="2"/>
      <c r="B12" s="11" t="s">
        <v>5</v>
      </c>
      <c r="C12" s="16" t="s">
        <v>42</v>
      </c>
      <c r="D12" s="16" t="s">
        <v>31</v>
      </c>
      <c r="E12" s="16" t="s">
        <v>116</v>
      </c>
      <c r="F12" s="16" t="s">
        <v>38</v>
      </c>
      <c r="G12" s="16" t="s">
        <v>120</v>
      </c>
      <c r="H12" s="16" t="s">
        <v>123</v>
      </c>
      <c r="I12" s="16" t="s">
        <v>52</v>
      </c>
      <c r="J12" s="16"/>
      <c r="K12" s="24">
        <v>0.94</v>
      </c>
      <c r="L12" s="25">
        <v>555</v>
      </c>
      <c r="M12" s="27"/>
      <c r="N12" s="32" t="s">
        <v>5</v>
      </c>
      <c r="O12" s="20" t="str">
        <f t="array" ref="O12">INDEX($G:$G,MIN(IF(Calc_sous_système&lt;&gt;"",IF(COUNTIF(O$7:O11,Calc_sous_système)=0,ROW(Calc_sous_système),ROWS(Calc_sous_système)+ROW(Calc_sous_système)))))</f>
        <v>SS14</v>
      </c>
      <c r="P12" s="34">
        <f t="shared" si="0"/>
        <v>1070</v>
      </c>
      <c r="Q12" s="32" t="s">
        <v>5</v>
      </c>
      <c r="R12" s="20" t="str">
        <f t="array" ref="R12">INDEX($I:$I,MIN(IF(Livrables&lt;&gt;"",IF(COUNTIF(R$7:R11,Livrables)=0,ROW(Livrables),ROWS(Livrables)+ROW(Livrables)))))</f>
        <v>docw</v>
      </c>
      <c r="S12" s="33">
        <f t="shared" si="1"/>
        <v>575</v>
      </c>
      <c r="T12" s="27"/>
      <c r="U12" s="32" t="s">
        <v>10</v>
      </c>
      <c r="V12" s="20" t="str">
        <f t="array" ref="V12">INDEX($D:$D,MIN(IF(N°Semaine&lt;&gt;"",IF(COUNTIF(V$7:V11,N°Semaine)=0,ROW(N°Semaine),ROWS(N°Semaine)+ROW(N°Semaine)))))</f>
        <v>S49</v>
      </c>
      <c r="W12" s="33">
        <f t="shared" si="2"/>
        <v>60</v>
      </c>
      <c r="X12" s="27"/>
      <c r="Y12" s="32" t="s">
        <v>5</v>
      </c>
      <c r="Z12" s="20" t="str">
        <f t="array" ref="Z12">INDEX($I:$I,MIN(IF(Livrables&lt;&gt;"",IF(COUNTIF(Z$7:Z11,Livrables)=0,ROW(Livrables),ROWS(Livrables)+ROW(Livrables)))))</f>
        <v>docw</v>
      </c>
      <c r="AA12" s="35">
        <f t="shared" si="3"/>
        <v>0.94</v>
      </c>
      <c r="AB12" s="2"/>
      <c r="AG12" s="16" t="s">
        <v>49</v>
      </c>
      <c r="AI12" s="40">
        <f>IF(ISERROR(VLOOKUP(AG12,$Z$8:$AA$14,2,FALSE)),"°\_||_/°",VLOOKUP(AG12,$Z$8:$AA$14,2,FALSE))</f>
        <v>0.83</v>
      </c>
    </row>
    <row r="13" spans="1:35" ht="15" customHeight="1" x14ac:dyDescent="0.3">
      <c r="A13" s="2"/>
      <c r="B13" s="11" t="s">
        <v>6</v>
      </c>
      <c r="C13" s="16" t="s">
        <v>42</v>
      </c>
      <c r="D13" s="16" t="s">
        <v>32</v>
      </c>
      <c r="E13" s="16" t="s">
        <v>37</v>
      </c>
      <c r="F13" s="16" t="s">
        <v>39</v>
      </c>
      <c r="G13" s="16" t="s">
        <v>121</v>
      </c>
      <c r="H13" s="16" t="s">
        <v>126</v>
      </c>
      <c r="I13" s="16" t="s">
        <v>53</v>
      </c>
      <c r="J13" s="16"/>
      <c r="K13" s="24">
        <v>0.1</v>
      </c>
      <c r="L13" s="25">
        <v>6</v>
      </c>
      <c r="M13" s="27"/>
      <c r="N13" s="32" t="s">
        <v>6</v>
      </c>
      <c r="O13" s="20" t="str">
        <f t="array" ref="O13">INDEX($G:$G,MIN(IF(Calc_sous_système&lt;&gt;"",IF(COUNTIF(O$7:O12,Calc_sous_système)=0,ROW(Calc_sous_système),ROWS(Calc_sous_système)+ROW(Calc_sous_système)))))</f>
        <v>SS33</v>
      </c>
      <c r="P13" s="34">
        <f t="shared" si="0"/>
        <v>4</v>
      </c>
      <c r="Q13" s="32" t="s">
        <v>6</v>
      </c>
      <c r="R13" s="20" t="str">
        <f t="array" ref="R13">INDEX($I:$I,MIN(IF(Livrables&lt;&gt;"",IF(COUNTIF(R$7:R12,Livrables)=0,ROW(Livrables),ROWS(Livrables)+ROW(Livrables)))))</f>
        <v>aaa</v>
      </c>
      <c r="S13" s="33">
        <f t="shared" si="1"/>
        <v>1007</v>
      </c>
      <c r="T13" s="27"/>
      <c r="U13" s="32" t="s">
        <v>18</v>
      </c>
      <c r="V13" s="20" t="str">
        <f t="array" ref="V13">INDEX($D:$D,MIN(IF(N°Semaine&lt;&gt;"",IF(COUNTIF(V$7:V12,N°Semaine)=0,ROW(N°Semaine),ROWS(N°Semaine)+ROW(N°Semaine)))))</f>
        <v>S50</v>
      </c>
      <c r="W13" s="33">
        <f t="shared" si="2"/>
        <v>1061</v>
      </c>
      <c r="X13" s="27"/>
      <c r="Y13" s="32" t="s">
        <v>6</v>
      </c>
      <c r="Z13" s="20" t="str">
        <f t="array" ref="Z13">INDEX($I:$I,MIN(IF(Livrables&lt;&gt;"",IF(COUNTIF(Z$7:Z12,Livrables)=0,ROW(Livrables),ROWS(Livrables)+ROW(Livrables)))))</f>
        <v>aaa</v>
      </c>
      <c r="AA13" s="35">
        <f t="shared" si="3"/>
        <v>0.77</v>
      </c>
      <c r="AB13" s="2"/>
      <c r="AG13" s="16" t="s">
        <v>51</v>
      </c>
      <c r="AI13" s="40">
        <f t="shared" ref="AI13:AI62" si="4">IF(ISERROR(VLOOKUP(AG13,$Z$8:$AA$14,2,FALSE)),"°\_||_/°",VLOOKUP(AG13,$Z$8:$AA$14,2,FALSE))</f>
        <v>0.98</v>
      </c>
    </row>
    <row r="14" spans="1:35" ht="15" customHeight="1" x14ac:dyDescent="0.3">
      <c r="A14" s="2"/>
      <c r="B14" s="11" t="s">
        <v>7</v>
      </c>
      <c r="C14" s="16" t="s">
        <v>42</v>
      </c>
      <c r="D14" s="16" t="s">
        <v>33</v>
      </c>
      <c r="E14" s="16" t="s">
        <v>37</v>
      </c>
      <c r="F14" s="16" t="s">
        <v>40</v>
      </c>
      <c r="G14" s="16" t="s">
        <v>119</v>
      </c>
      <c r="H14" s="16" t="s">
        <v>124</v>
      </c>
      <c r="I14" s="16" t="s">
        <v>50</v>
      </c>
      <c r="J14" s="16"/>
      <c r="K14" s="24">
        <v>0.09</v>
      </c>
      <c r="L14" s="25">
        <v>7</v>
      </c>
      <c r="M14" s="27"/>
      <c r="N14" s="32" t="s">
        <v>7</v>
      </c>
      <c r="O14" s="20">
        <f t="array" ref="O14">INDEX($G:$G,MIN(IF(Calc_sous_système&lt;&gt;"",IF(COUNTIF(O$7:O13,Calc_sous_système)=0,ROW(Calc_sous_système),ROWS(Calc_sous_système)+ROW(Calc_sous_système)))))</f>
        <v>0</v>
      </c>
      <c r="P14" s="34">
        <f t="shared" si="0"/>
        <v>0</v>
      </c>
      <c r="Q14" s="32" t="s">
        <v>7</v>
      </c>
      <c r="R14" s="20" t="str">
        <f t="array" ref="R14">INDEX($I:$I,MIN(IF(Livrables&lt;&gt;"",IF(COUNTIF(R$7:R13,Livrables)=0,ROW(Livrables),ROWS(Livrables)+ROW(Livrables)))))</f>
        <v>tttt</v>
      </c>
      <c r="S14" s="33">
        <f t="shared" si="1"/>
        <v>11</v>
      </c>
      <c r="T14" s="27"/>
      <c r="U14" s="32" t="s">
        <v>19</v>
      </c>
      <c r="V14" s="20" t="str">
        <f t="array" ref="V14">INDEX($D:$D,MIN(IF(N°Semaine&lt;&gt;"",IF(COUNTIF(V$7:V13,N°Semaine)=0,ROW(N°Semaine),ROWS(N°Semaine)+ROW(N°Semaine)))))</f>
        <v>S52</v>
      </c>
      <c r="W14" s="33">
        <f t="shared" si="2"/>
        <v>4</v>
      </c>
      <c r="X14" s="27"/>
      <c r="Y14" s="32" t="s">
        <v>7</v>
      </c>
      <c r="Z14" s="20"/>
      <c r="AA14" s="35" t="b">
        <f t="shared" si="3"/>
        <v>0</v>
      </c>
      <c r="AB14" s="2"/>
      <c r="AG14" s="16" t="s">
        <v>53</v>
      </c>
      <c r="AI14" s="40">
        <f t="shared" si="4"/>
        <v>0.56000000000000005</v>
      </c>
    </row>
    <row r="15" spans="1:35" ht="15" customHeight="1" x14ac:dyDescent="0.3">
      <c r="A15" s="2"/>
      <c r="B15" s="11" t="s">
        <v>8</v>
      </c>
      <c r="C15" s="10" t="s">
        <v>42</v>
      </c>
      <c r="D15" s="16" t="s">
        <v>28</v>
      </c>
      <c r="E15" s="10" t="s">
        <v>37</v>
      </c>
      <c r="F15" s="16" t="s">
        <v>39</v>
      </c>
      <c r="G15" s="16" t="s">
        <v>119</v>
      </c>
      <c r="H15" s="16" t="s">
        <v>124</v>
      </c>
      <c r="I15" s="16" t="s">
        <v>50</v>
      </c>
      <c r="J15" s="16" t="s">
        <v>47</v>
      </c>
      <c r="K15" s="24">
        <v>0.11</v>
      </c>
      <c r="L15" s="25">
        <v>1</v>
      </c>
      <c r="M15" s="27"/>
      <c r="N15" s="32" t="s">
        <v>8</v>
      </c>
      <c r="O15" s="20">
        <f t="array" ref="O15">INDEX($G:$G,MIN(IF(Calc_sous_système&lt;&gt;"",IF(COUNTIF(O$7:O14,Calc_sous_système)=0,ROW(Calc_sous_système),ROWS(Calc_sous_système)+ROW(Calc_sous_système)))))</f>
        <v>0</v>
      </c>
      <c r="P15" s="34">
        <f t="shared" si="0"/>
        <v>0</v>
      </c>
      <c r="Q15" s="32" t="s">
        <v>8</v>
      </c>
      <c r="R15" s="20">
        <f t="array" ref="R15">INDEX($I:$I,MIN(IF(Livrables&lt;&gt;"",IF(COUNTIF(R$7:R14,Livrables)=0,ROW(Livrables),ROWS(Livrables)+ROW(Livrables)))))</f>
        <v>0</v>
      </c>
      <c r="S15" s="33">
        <f t="shared" si="1"/>
        <v>0</v>
      </c>
      <c r="T15" s="27"/>
      <c r="U15" s="32" t="s">
        <v>20</v>
      </c>
      <c r="V15" s="20" t="str">
        <f t="array" ref="V15">INDEX($D:$D,MIN(IF(N°Semaine&lt;&gt;"",IF(COUNTIF(V$7:V14,N°Semaine)=0,ROW(N°Semaine),ROWS(N°Semaine)+ROW(N°Semaine)))))</f>
        <v>S1</v>
      </c>
      <c r="W15" s="33">
        <f t="shared" si="2"/>
        <v>1</v>
      </c>
      <c r="X15" s="27"/>
      <c r="Y15" s="32" t="s">
        <v>8</v>
      </c>
      <c r="Z15" s="20" t="str">
        <f t="array" ref="Z15">INDEX($I:$I,MIN(IF(Livrables&lt;&gt;"",IF(COUNTIF(Z$7:Z14,Livrables)=0,ROW(Livrables),ROWS(Livrables)+ROW(Livrables)))))</f>
        <v>tttt</v>
      </c>
      <c r="AA15" s="35">
        <f t="shared" si="3"/>
        <v>0.13</v>
      </c>
      <c r="AB15" s="2"/>
      <c r="AG15" s="16" t="s">
        <v>52</v>
      </c>
      <c r="AI15" s="40">
        <f t="shared" si="4"/>
        <v>0.94</v>
      </c>
    </row>
    <row r="16" spans="1:35" ht="15" customHeight="1" x14ac:dyDescent="0.3">
      <c r="A16" s="2"/>
      <c r="B16" s="11" t="s">
        <v>5</v>
      </c>
      <c r="C16" s="16" t="s">
        <v>42</v>
      </c>
      <c r="D16" s="16" t="s">
        <v>29</v>
      </c>
      <c r="E16" s="16" t="s">
        <v>37</v>
      </c>
      <c r="F16" s="16" t="s">
        <v>38</v>
      </c>
      <c r="G16" s="16" t="s">
        <v>118</v>
      </c>
      <c r="H16" s="16" t="s">
        <v>125</v>
      </c>
      <c r="I16" s="16" t="s">
        <v>49</v>
      </c>
      <c r="J16" s="16" t="s">
        <v>46</v>
      </c>
      <c r="K16" s="24">
        <v>0.15</v>
      </c>
      <c r="L16" s="25">
        <v>2</v>
      </c>
      <c r="M16" s="27"/>
      <c r="N16" s="32" t="s">
        <v>9</v>
      </c>
      <c r="O16" s="20">
        <f t="array" ref="O16">INDEX($G:$G,MIN(IF(Calc_sous_système&lt;&gt;"",IF(COUNTIF(O$7:O15,Calc_sous_système)=0,ROW(Calc_sous_système),ROWS(Calc_sous_système)+ROW(Calc_sous_système)))))</f>
        <v>0</v>
      </c>
      <c r="P16" s="34">
        <f t="shared" si="0"/>
        <v>0</v>
      </c>
      <c r="Q16" s="32" t="s">
        <v>9</v>
      </c>
      <c r="R16" s="20">
        <f t="array" ref="R16">INDEX($I:$I,MIN(IF(Livrables&lt;&gt;"",IF(COUNTIF(R$7:R15,Livrables)=0,ROW(Livrables),ROWS(Livrables)+ROW(Livrables)))))</f>
        <v>0</v>
      </c>
      <c r="S16" s="33">
        <f t="shared" si="1"/>
        <v>0</v>
      </c>
      <c r="T16" s="27"/>
      <c r="U16" s="32" t="s">
        <v>21</v>
      </c>
      <c r="V16" s="20" t="str">
        <f t="array" ref="V16">INDEX($D:$D,MIN(IF(N°Semaine&lt;&gt;"",IF(COUNTIF(V$7:V15,N°Semaine)=0,ROW(N°Semaine),ROWS(N°Semaine)+ROW(N°Semaine)))))</f>
        <v>S2</v>
      </c>
      <c r="W16" s="33">
        <f t="shared" si="2"/>
        <v>2</v>
      </c>
      <c r="X16" s="27"/>
      <c r="Y16" s="32" t="s">
        <v>9</v>
      </c>
      <c r="Z16" s="20">
        <f t="array" ref="Z16">INDEX($I:$I,MIN(IF(Livrables&lt;&gt;"",IF(COUNTIF(Z$7:Z15,Livrables)=0,ROW(Livrables),ROWS(Livrables)+ROW(Livrables)))))</f>
        <v>0</v>
      </c>
      <c r="AA16" s="35">
        <f t="shared" si="3"/>
        <v>0</v>
      </c>
      <c r="AB16" s="2"/>
      <c r="AG16" s="16" t="s">
        <v>53</v>
      </c>
      <c r="AI16" s="40">
        <f t="shared" si="4"/>
        <v>0.56000000000000005</v>
      </c>
    </row>
    <row r="17" spans="1:36" ht="15" customHeight="1" x14ac:dyDescent="0.3">
      <c r="A17" s="2"/>
      <c r="B17" s="11" t="s">
        <v>6</v>
      </c>
      <c r="C17" s="16" t="s">
        <v>42</v>
      </c>
      <c r="D17" s="16" t="s">
        <v>29</v>
      </c>
      <c r="E17" s="16" t="s">
        <v>116</v>
      </c>
      <c r="F17" s="16" t="s">
        <v>38</v>
      </c>
      <c r="G17" s="16" t="s">
        <v>120</v>
      </c>
      <c r="H17" s="16" t="s">
        <v>127</v>
      </c>
      <c r="I17" s="16" t="s">
        <v>51</v>
      </c>
      <c r="J17" s="16" t="s">
        <v>45</v>
      </c>
      <c r="K17" s="24">
        <v>0.05</v>
      </c>
      <c r="L17" s="25">
        <v>3</v>
      </c>
      <c r="M17" s="27"/>
      <c r="N17" s="32" t="s">
        <v>10</v>
      </c>
      <c r="O17" s="20">
        <f t="array" ref="O17">INDEX($G:$G,MIN(IF(Calc_sous_système&lt;&gt;"",IF(COUNTIF(O$7:O16,Calc_sous_système)=0,ROW(Calc_sous_système),ROWS(Calc_sous_système)+ROW(Calc_sous_système)))))</f>
        <v>0</v>
      </c>
      <c r="P17" s="34">
        <f t="shared" si="0"/>
        <v>0</v>
      </c>
      <c r="Q17" s="32" t="s">
        <v>10</v>
      </c>
      <c r="R17" s="20">
        <f t="array" ref="R17">INDEX($I:$I,MIN(IF(Livrables&lt;&gt;"",IF(COUNTIF(R$7:R16,Livrables)=0,ROW(Livrables),ROWS(Livrables)+ROW(Livrables)))))</f>
        <v>0</v>
      </c>
      <c r="S17" s="33">
        <f t="shared" si="1"/>
        <v>0</v>
      </c>
      <c r="T17" s="27"/>
      <c r="U17" s="32" t="s">
        <v>22</v>
      </c>
      <c r="V17" s="20">
        <f t="array" ref="V17">INDEX($D:$D,MIN(IF(N°Semaine&lt;&gt;"",IF(COUNTIF(V$7:V16,N°Semaine)=0,ROW(N°Semaine),ROWS(N°Semaine)+ROW(N°Semaine)))))</f>
        <v>0</v>
      </c>
      <c r="W17" s="33">
        <f t="shared" si="2"/>
        <v>0</v>
      </c>
      <c r="X17" s="27"/>
      <c r="Y17" s="32" t="s">
        <v>10</v>
      </c>
      <c r="Z17" s="20">
        <f t="array" ref="Z17">INDEX($I:$I,MIN(IF(Livrables&lt;&gt;"",IF(COUNTIF(Z$7:Z16,Livrables)=0,ROW(Livrables),ROWS(Livrables)+ROW(Livrables)))))</f>
        <v>0</v>
      </c>
      <c r="AA17" s="35">
        <f t="shared" si="3"/>
        <v>0</v>
      </c>
      <c r="AB17" s="2"/>
      <c r="AG17" s="16" t="s">
        <v>50</v>
      </c>
      <c r="AI17" s="40">
        <f t="shared" si="4"/>
        <v>0.99</v>
      </c>
    </row>
    <row r="18" spans="1:36" ht="15" customHeight="1" x14ac:dyDescent="0.3">
      <c r="A18" s="2"/>
      <c r="B18" s="11" t="s">
        <v>7</v>
      </c>
      <c r="C18" s="16" t="s">
        <v>42</v>
      </c>
      <c r="D18" s="16" t="s">
        <v>34</v>
      </c>
      <c r="E18" s="16" t="s">
        <v>37</v>
      </c>
      <c r="F18" s="16" t="s">
        <v>41</v>
      </c>
      <c r="G18" s="16" t="s">
        <v>121</v>
      </c>
      <c r="H18" s="16" t="s">
        <v>126</v>
      </c>
      <c r="I18" s="16" t="s">
        <v>53</v>
      </c>
      <c r="J18" s="16"/>
      <c r="K18" s="24">
        <v>0.09</v>
      </c>
      <c r="L18" s="25">
        <v>4</v>
      </c>
      <c r="M18" s="27"/>
      <c r="N18" s="32" t="s">
        <v>18</v>
      </c>
      <c r="O18" s="20">
        <f t="array" ref="O18">INDEX($G:$G,MIN(IF(Calc_sous_système&lt;&gt;"",IF(COUNTIF(O$7:O17,Calc_sous_système)=0,ROW(Calc_sous_système),ROWS(Calc_sous_système)+ROW(Calc_sous_système)))))</f>
        <v>0</v>
      </c>
      <c r="P18" s="34">
        <f t="shared" si="0"/>
        <v>0</v>
      </c>
      <c r="Q18" s="32" t="s">
        <v>18</v>
      </c>
      <c r="R18" s="20">
        <f t="array" ref="R18">INDEX($I:$I,MIN(IF(Livrables&lt;&gt;"",IF(COUNTIF(R$7:R17,Livrables)=0,ROW(Livrables),ROWS(Livrables)+ROW(Livrables)))))</f>
        <v>0</v>
      </c>
      <c r="S18" s="33">
        <f t="shared" si="1"/>
        <v>0</v>
      </c>
      <c r="T18" s="27"/>
      <c r="U18" s="32" t="s">
        <v>23</v>
      </c>
      <c r="V18" s="20">
        <f t="array" ref="V18">INDEX($D:$D,MIN(IF(N°Semaine&lt;&gt;"",IF(COUNTIF(V$7:V17,N°Semaine)=0,ROW(N°Semaine),ROWS(N°Semaine)+ROW(N°Semaine)))))</f>
        <v>0</v>
      </c>
      <c r="W18" s="33">
        <f t="shared" si="2"/>
        <v>0</v>
      </c>
      <c r="X18" s="27"/>
      <c r="Y18" s="32" t="s">
        <v>18</v>
      </c>
      <c r="Z18" s="20">
        <f t="array" ref="Z18">INDEX($I:$I,MIN(IF(Livrables&lt;&gt;"",IF(COUNTIF(Z$7:Z17,Livrables)=0,ROW(Livrables),ROWS(Livrables)+ROW(Livrables)))))</f>
        <v>0</v>
      </c>
      <c r="AA18" s="35">
        <f t="shared" si="3"/>
        <v>0</v>
      </c>
      <c r="AB18" s="2"/>
      <c r="AG18" s="16" t="s">
        <v>50</v>
      </c>
      <c r="AI18" s="40">
        <f t="shared" si="4"/>
        <v>0.99</v>
      </c>
    </row>
    <row r="19" spans="1:36" ht="15" customHeight="1" x14ac:dyDescent="0.3">
      <c r="A19" s="2"/>
      <c r="B19" s="11" t="s">
        <v>8</v>
      </c>
      <c r="C19" s="16" t="s">
        <v>42</v>
      </c>
      <c r="D19" s="16" t="s">
        <v>31</v>
      </c>
      <c r="E19" s="16" t="s">
        <v>116</v>
      </c>
      <c r="F19" s="16" t="s">
        <v>38</v>
      </c>
      <c r="G19" s="16" t="s">
        <v>120</v>
      </c>
      <c r="H19" s="16" t="s">
        <v>123</v>
      </c>
      <c r="I19" s="16" t="s">
        <v>52</v>
      </c>
      <c r="J19" s="16"/>
      <c r="K19" s="24">
        <v>9.5000000000000001E-2</v>
      </c>
      <c r="L19" s="25">
        <v>5</v>
      </c>
      <c r="M19" s="27"/>
      <c r="N19" s="32" t="s">
        <v>19</v>
      </c>
      <c r="O19" s="20">
        <f t="array" ref="O19">INDEX($G:$G,MIN(IF(Calc_sous_système&lt;&gt;"",IF(COUNTIF(O$7:O18,Calc_sous_système)=0,ROW(Calc_sous_système),ROWS(Calc_sous_système)+ROW(Calc_sous_système)))))</f>
        <v>0</v>
      </c>
      <c r="P19" s="34">
        <f t="shared" si="0"/>
        <v>0</v>
      </c>
      <c r="Q19" s="32" t="s">
        <v>19</v>
      </c>
      <c r="R19" s="20">
        <f t="array" ref="R19">INDEX($I:$I,MIN(IF(Livrables&lt;&gt;"",IF(COUNTIF(R$7:R18,Livrables)=0,ROW(Livrables),ROWS(Livrables)+ROW(Livrables)))))</f>
        <v>0</v>
      </c>
      <c r="S19" s="33">
        <f t="shared" si="1"/>
        <v>0</v>
      </c>
      <c r="T19" s="27"/>
      <c r="U19" s="32" t="s">
        <v>24</v>
      </c>
      <c r="V19" s="20">
        <f t="array" ref="V19">INDEX($D:$D,MIN(IF(N°Semaine&lt;&gt;"",IF(COUNTIF(V$7:V18,N°Semaine)=0,ROW(N°Semaine),ROWS(N°Semaine)+ROW(N°Semaine)))))</f>
        <v>0</v>
      </c>
      <c r="W19" s="33">
        <f t="shared" si="2"/>
        <v>0</v>
      </c>
      <c r="X19" s="27"/>
      <c r="Y19" s="32" t="s">
        <v>19</v>
      </c>
      <c r="Z19" s="20">
        <f t="array" ref="Z19">INDEX($I:$I,MIN(IF(Livrables&lt;&gt;"",IF(COUNTIF(Z$7:Z18,Livrables)=0,ROW(Livrables),ROWS(Livrables)+ROW(Livrables)))))</f>
        <v>0</v>
      </c>
      <c r="AA19" s="35">
        <f t="shared" si="3"/>
        <v>0</v>
      </c>
      <c r="AB19" s="2"/>
      <c r="AG19" s="16" t="s">
        <v>49</v>
      </c>
      <c r="AI19" s="40">
        <f t="shared" si="4"/>
        <v>0.83</v>
      </c>
    </row>
    <row r="20" spans="1:36" ht="15" customHeight="1" x14ac:dyDescent="0.3">
      <c r="A20" s="2"/>
      <c r="B20" s="11" t="s">
        <v>9</v>
      </c>
      <c r="C20" s="16" t="s">
        <v>42</v>
      </c>
      <c r="D20" s="16" t="s">
        <v>32</v>
      </c>
      <c r="E20" s="16" t="s">
        <v>37</v>
      </c>
      <c r="F20" s="16" t="s">
        <v>39</v>
      </c>
      <c r="G20" s="16" t="s">
        <v>121</v>
      </c>
      <c r="H20" s="16" t="s">
        <v>126</v>
      </c>
      <c r="I20" s="16" t="s">
        <v>53</v>
      </c>
      <c r="J20" s="16"/>
      <c r="K20" s="24">
        <v>0.1</v>
      </c>
      <c r="L20" s="25">
        <v>6</v>
      </c>
      <c r="M20" s="27"/>
      <c r="N20" s="32" t="s">
        <v>20</v>
      </c>
      <c r="O20" s="20">
        <f t="array" ref="O20">INDEX($G:$G,MIN(IF(Calc_sous_système&lt;&gt;"",IF(COUNTIF(O$7:O19,Calc_sous_système)=0,ROW(Calc_sous_système),ROWS(Calc_sous_système)+ROW(Calc_sous_système)))))</f>
        <v>0</v>
      </c>
      <c r="P20" s="34">
        <f t="shared" si="0"/>
        <v>0</v>
      </c>
      <c r="Q20" s="32" t="s">
        <v>20</v>
      </c>
      <c r="R20" s="20">
        <f t="array" ref="R20">INDEX($I:$I,MIN(IF(Livrables&lt;&gt;"",IF(COUNTIF(R$7:R19,Livrables)=0,ROW(Livrables),ROWS(Livrables)+ROW(Livrables)))))</f>
        <v>0</v>
      </c>
      <c r="S20" s="33">
        <f t="shared" si="1"/>
        <v>0</v>
      </c>
      <c r="T20" s="27"/>
      <c r="U20" s="32" t="s">
        <v>25</v>
      </c>
      <c r="V20" s="20">
        <f t="array" ref="V20">INDEX($D:$D,MIN(IF(N°Semaine&lt;&gt;"",IF(COUNTIF(V$7:V19,N°Semaine)=0,ROW(N°Semaine),ROWS(N°Semaine)+ROW(N°Semaine)))))</f>
        <v>0</v>
      </c>
      <c r="W20" s="33">
        <f t="shared" si="2"/>
        <v>0</v>
      </c>
      <c r="X20" s="27"/>
      <c r="Y20" s="32" t="s">
        <v>20</v>
      </c>
      <c r="Z20" s="20">
        <f t="array" ref="Z20">INDEX($I:$I,MIN(IF(Livrables&lt;&gt;"",IF(COUNTIF(Z$7:Z19,Livrables)=0,ROW(Livrables),ROWS(Livrables)+ROW(Livrables)))))</f>
        <v>0</v>
      </c>
      <c r="AA20" s="35">
        <f t="shared" si="3"/>
        <v>0</v>
      </c>
      <c r="AB20" s="2"/>
      <c r="AG20" s="16" t="s">
        <v>51</v>
      </c>
      <c r="AI20" s="40">
        <f t="shared" si="4"/>
        <v>0.98</v>
      </c>
    </row>
    <row r="21" spans="1:36" ht="15" customHeight="1" x14ac:dyDescent="0.3">
      <c r="A21" s="2"/>
      <c r="B21" s="11" t="s">
        <v>10</v>
      </c>
      <c r="C21" s="16" t="s">
        <v>42</v>
      </c>
      <c r="D21" s="16" t="s">
        <v>33</v>
      </c>
      <c r="E21" s="16" t="s">
        <v>37</v>
      </c>
      <c r="F21" s="16" t="s">
        <v>40</v>
      </c>
      <c r="G21" s="16" t="s">
        <v>119</v>
      </c>
      <c r="H21" s="16" t="s">
        <v>124</v>
      </c>
      <c r="I21" s="16" t="s">
        <v>129</v>
      </c>
      <c r="J21" s="16"/>
      <c r="K21" s="24">
        <v>0.15</v>
      </c>
      <c r="L21" s="25">
        <v>998</v>
      </c>
      <c r="M21" s="27"/>
      <c r="N21" s="32" t="s">
        <v>21</v>
      </c>
      <c r="O21" s="20">
        <f t="array" ref="O21">INDEX($G:$G,MIN(IF(Calc_sous_système&lt;&gt;"",IF(COUNTIF(O$7:O20,Calc_sous_système)=0,ROW(Calc_sous_système),ROWS(Calc_sous_système)+ROW(Calc_sous_système)))))</f>
        <v>0</v>
      </c>
      <c r="P21" s="34">
        <f t="shared" si="0"/>
        <v>0</v>
      </c>
      <c r="Q21" s="32" t="s">
        <v>21</v>
      </c>
      <c r="R21" s="20">
        <f t="array" ref="R21">INDEX($I:$I,MIN(IF(Livrables&lt;&gt;"",IF(COUNTIF(R$7:R20,Livrables)=0,ROW(Livrables),ROWS(Livrables)+ROW(Livrables)))))</f>
        <v>0</v>
      </c>
      <c r="S21" s="33">
        <f t="shared" si="1"/>
        <v>0</v>
      </c>
      <c r="T21" s="27"/>
      <c r="U21" s="32" t="s">
        <v>26</v>
      </c>
      <c r="V21" s="20">
        <f t="array" ref="V21">INDEX($D:$D,MIN(IF(N°Semaine&lt;&gt;"",IF(COUNTIF(V$7:V20,N°Semaine)=0,ROW(N°Semaine),ROWS(N°Semaine)+ROW(N°Semaine)))))</f>
        <v>0</v>
      </c>
      <c r="W21" s="33">
        <f t="shared" si="2"/>
        <v>0</v>
      </c>
      <c r="X21" s="27"/>
      <c r="Y21" s="32" t="s">
        <v>21</v>
      </c>
      <c r="Z21" s="20">
        <f t="array" ref="Z21">INDEX($I:$I,MIN(IF(Livrables&lt;&gt;"",IF(COUNTIF(Z$7:Z20,Livrables)=0,ROW(Livrables),ROWS(Livrables)+ROW(Livrables)))))</f>
        <v>0</v>
      </c>
      <c r="AA21" s="35">
        <f t="shared" si="3"/>
        <v>0</v>
      </c>
      <c r="AB21" s="2"/>
      <c r="AG21" s="16" t="s">
        <v>53</v>
      </c>
      <c r="AI21" s="40">
        <f t="shared" si="4"/>
        <v>0.56000000000000005</v>
      </c>
    </row>
    <row r="22" spans="1:36" ht="15" customHeight="1" x14ac:dyDescent="0.3">
      <c r="A22" s="2"/>
      <c r="B22" s="11" t="s">
        <v>18</v>
      </c>
      <c r="C22" s="10" t="s">
        <v>42</v>
      </c>
      <c r="D22" s="16" t="s">
        <v>28</v>
      </c>
      <c r="E22" s="10" t="s">
        <v>37</v>
      </c>
      <c r="F22" s="16" t="s">
        <v>39</v>
      </c>
      <c r="G22" s="16" t="s">
        <v>119</v>
      </c>
      <c r="H22" s="16" t="s">
        <v>124</v>
      </c>
      <c r="I22" s="16" t="s">
        <v>50</v>
      </c>
      <c r="J22" s="16" t="s">
        <v>47</v>
      </c>
      <c r="K22" s="24">
        <v>0.99</v>
      </c>
      <c r="L22" s="25">
        <v>1</v>
      </c>
      <c r="M22" s="27"/>
      <c r="N22" s="32" t="s">
        <v>22</v>
      </c>
      <c r="O22" s="20">
        <f t="array" ref="O22">INDEX($G:$G,MIN(IF(Calc_sous_système&lt;&gt;"",IF(COUNTIF(O$7:O21,Calc_sous_système)=0,ROW(Calc_sous_système),ROWS(Calc_sous_système)+ROW(Calc_sous_système)))))</f>
        <v>0</v>
      </c>
      <c r="P22" s="34">
        <f t="shared" si="0"/>
        <v>0</v>
      </c>
      <c r="Q22" s="32" t="s">
        <v>22</v>
      </c>
      <c r="R22" s="20">
        <f t="array" ref="R22">INDEX($I:$I,MIN(IF(Livrables&lt;&gt;"",IF(COUNTIF(R$7:R21,Livrables)=0,ROW(Livrables),ROWS(Livrables)+ROW(Livrables)))))</f>
        <v>0</v>
      </c>
      <c r="S22" s="33">
        <f t="shared" si="1"/>
        <v>0</v>
      </c>
      <c r="T22" s="27"/>
      <c r="U22" s="32" t="s">
        <v>27</v>
      </c>
      <c r="V22" s="20">
        <f t="array" ref="V22">INDEX($D:$D,MIN(IF(N°Semaine&lt;&gt;"",IF(COUNTIF(V$7:V21,N°Semaine)=0,ROW(N°Semaine),ROWS(N°Semaine)+ROW(N°Semaine)))))</f>
        <v>0</v>
      </c>
      <c r="W22" s="33">
        <f t="shared" si="2"/>
        <v>0</v>
      </c>
      <c r="X22" s="27"/>
      <c r="Y22" s="32" t="s">
        <v>22</v>
      </c>
      <c r="Z22" s="20">
        <f t="array" ref="Z22">INDEX($I:$I,MIN(IF(Livrables&lt;&gt;"",IF(COUNTIF(Z$7:Z21,Livrables)=0,ROW(Livrables),ROWS(Livrables)+ROW(Livrables)))))</f>
        <v>0</v>
      </c>
      <c r="AA22" s="35">
        <f t="shared" si="3"/>
        <v>0</v>
      </c>
      <c r="AB22" s="2"/>
      <c r="AG22" s="16" t="s">
        <v>52</v>
      </c>
      <c r="AI22" s="40">
        <f t="shared" si="4"/>
        <v>0.94</v>
      </c>
      <c r="AJ22" s="19"/>
    </row>
    <row r="23" spans="1:36" ht="15" customHeight="1" x14ac:dyDescent="0.3">
      <c r="A23" s="2"/>
      <c r="B23" s="11" t="s">
        <v>19</v>
      </c>
      <c r="C23" s="16" t="s">
        <v>42</v>
      </c>
      <c r="D23" s="16" t="s">
        <v>29</v>
      </c>
      <c r="E23" s="16" t="s">
        <v>37</v>
      </c>
      <c r="F23" s="16" t="s">
        <v>38</v>
      </c>
      <c r="G23" s="16" t="s">
        <v>118</v>
      </c>
      <c r="H23" s="16" t="s">
        <v>125</v>
      </c>
      <c r="I23" s="16" t="s">
        <v>49</v>
      </c>
      <c r="J23" s="16" t="s">
        <v>46</v>
      </c>
      <c r="K23" s="24">
        <v>0.15</v>
      </c>
      <c r="L23" s="25">
        <v>2</v>
      </c>
      <c r="M23" s="27"/>
      <c r="N23" s="32" t="s">
        <v>23</v>
      </c>
      <c r="O23" s="20">
        <f t="array" ref="O23">INDEX($G:$G,MIN(IF(Calc_sous_système&lt;&gt;"",IF(COUNTIF(O$7:O22,Calc_sous_système)=0,ROW(Calc_sous_système),ROWS(Calc_sous_système)+ROW(Calc_sous_système)))))</f>
        <v>0</v>
      </c>
      <c r="P23" s="34">
        <f t="shared" si="0"/>
        <v>0</v>
      </c>
      <c r="Q23" s="32" t="s">
        <v>23</v>
      </c>
      <c r="R23" s="20">
        <f t="array" ref="R23">INDEX($I:$I,MIN(IF(Livrables&lt;&gt;"",IF(COUNTIF(R$7:R22,Livrables)=0,ROW(Livrables),ROWS(Livrables)+ROW(Livrables)))))</f>
        <v>0</v>
      </c>
      <c r="S23" s="33">
        <f t="shared" si="1"/>
        <v>0</v>
      </c>
      <c r="T23" s="27"/>
      <c r="U23" s="32" t="s">
        <v>57</v>
      </c>
      <c r="V23" s="20">
        <f t="array" ref="V23">INDEX($D:$D,MIN(IF(N°Semaine&lt;&gt;"",IF(COUNTIF(V$7:V22,N°Semaine)=0,ROW(N°Semaine),ROWS(N°Semaine)+ROW(N°Semaine)))))</f>
        <v>0</v>
      </c>
      <c r="W23" s="33">
        <f t="shared" si="2"/>
        <v>0</v>
      </c>
      <c r="X23" s="27"/>
      <c r="Y23" s="32" t="s">
        <v>23</v>
      </c>
      <c r="Z23" s="20">
        <f t="array" ref="Z23">INDEX($I:$I,MIN(IF(Livrables&lt;&gt;"",IF(COUNTIF(Z$7:Z22,Livrables)=0,ROW(Livrables),ROWS(Livrables)+ROW(Livrables)))))</f>
        <v>0</v>
      </c>
      <c r="AA23" s="35">
        <f t="shared" si="3"/>
        <v>0</v>
      </c>
      <c r="AB23" s="2"/>
      <c r="AG23" s="16" t="s">
        <v>53</v>
      </c>
      <c r="AI23" s="40">
        <f t="shared" si="4"/>
        <v>0.56000000000000005</v>
      </c>
    </row>
    <row r="24" spans="1:36" ht="15" customHeight="1" x14ac:dyDescent="0.3">
      <c r="A24" s="2"/>
      <c r="B24" s="11" t="s">
        <v>20</v>
      </c>
      <c r="C24" s="16" t="s">
        <v>42</v>
      </c>
      <c r="D24" s="16" t="s">
        <v>29</v>
      </c>
      <c r="E24" s="16" t="s">
        <v>116</v>
      </c>
      <c r="F24" s="16" t="s">
        <v>38</v>
      </c>
      <c r="G24" s="16" t="s">
        <v>120</v>
      </c>
      <c r="H24" s="16" t="s">
        <v>127</v>
      </c>
      <c r="I24" s="16" t="s">
        <v>51</v>
      </c>
      <c r="J24" s="16" t="s">
        <v>45</v>
      </c>
      <c r="K24" s="24">
        <v>0.98</v>
      </c>
      <c r="L24" s="25">
        <v>3</v>
      </c>
      <c r="M24" s="27"/>
      <c r="N24" s="32" t="s">
        <v>24</v>
      </c>
      <c r="O24" s="20">
        <f t="array" ref="O24">INDEX($G:$G,MIN(IF(Calc_sous_système&lt;&gt;"",IF(COUNTIF(O$7:O23,Calc_sous_système)=0,ROW(Calc_sous_système),ROWS(Calc_sous_système)+ROW(Calc_sous_système)))))</f>
        <v>0</v>
      </c>
      <c r="P24" s="34">
        <f t="shared" si="0"/>
        <v>0</v>
      </c>
      <c r="Q24" s="32" t="s">
        <v>24</v>
      </c>
      <c r="R24" s="20">
        <f t="array" ref="R24">INDEX($I:$I,MIN(IF(Livrables&lt;&gt;"",IF(COUNTIF(R$7:R23,Livrables)=0,ROW(Livrables),ROWS(Livrables)+ROW(Livrables)))))</f>
        <v>0</v>
      </c>
      <c r="S24" s="33">
        <f t="shared" si="1"/>
        <v>0</v>
      </c>
      <c r="T24" s="27"/>
      <c r="U24" s="32" t="s">
        <v>58</v>
      </c>
      <c r="V24" s="20">
        <f t="array" ref="V24">INDEX($D:$D,MIN(IF(N°Semaine&lt;&gt;"",IF(COUNTIF(V$7:V23,N°Semaine)=0,ROW(N°Semaine),ROWS(N°Semaine)+ROW(N°Semaine)))))</f>
        <v>0</v>
      </c>
      <c r="W24" s="33">
        <f t="shared" si="2"/>
        <v>0</v>
      </c>
      <c r="X24" s="27"/>
      <c r="Y24" s="32" t="s">
        <v>24</v>
      </c>
      <c r="Z24" s="20">
        <f t="array" ref="Z24">INDEX($I:$I,MIN(IF(Livrables&lt;&gt;"",IF(COUNTIF(Z$7:Z23,Livrables)=0,ROW(Livrables),ROWS(Livrables)+ROW(Livrables)))))</f>
        <v>0</v>
      </c>
      <c r="AA24" s="35">
        <f t="shared" si="3"/>
        <v>0</v>
      </c>
      <c r="AB24" s="2"/>
      <c r="AG24" s="16" t="s">
        <v>129</v>
      </c>
      <c r="AI24" s="40">
        <f t="shared" si="4"/>
        <v>0.77</v>
      </c>
      <c r="AJ24" s="19"/>
    </row>
    <row r="25" spans="1:36" ht="15" customHeight="1" x14ac:dyDescent="0.3">
      <c r="A25" s="2"/>
      <c r="B25" s="11" t="s">
        <v>21</v>
      </c>
      <c r="C25" s="16" t="s">
        <v>42</v>
      </c>
      <c r="D25" s="16" t="s">
        <v>30</v>
      </c>
      <c r="E25" s="16" t="s">
        <v>37</v>
      </c>
      <c r="F25" s="16" t="s">
        <v>41</v>
      </c>
      <c r="G25" s="16" t="s">
        <v>121</v>
      </c>
      <c r="H25" s="16" t="s">
        <v>126</v>
      </c>
      <c r="I25" s="16" t="s">
        <v>53</v>
      </c>
      <c r="J25" s="16"/>
      <c r="K25" s="24">
        <v>0.09</v>
      </c>
      <c r="L25" s="25">
        <v>4</v>
      </c>
      <c r="M25" s="27"/>
      <c r="N25" s="32" t="s">
        <v>25</v>
      </c>
      <c r="O25" s="20">
        <f t="array" ref="O25">INDEX($G:$G,MIN(IF(Calc_sous_système&lt;&gt;"",IF(COUNTIF(O$7:O24,Calc_sous_système)=0,ROW(Calc_sous_système),ROWS(Calc_sous_système)+ROW(Calc_sous_système)))))</f>
        <v>0</v>
      </c>
      <c r="P25" s="34">
        <f t="shared" si="0"/>
        <v>0</v>
      </c>
      <c r="Q25" s="32" t="s">
        <v>25</v>
      </c>
      <c r="R25" s="20">
        <f t="array" ref="R25">INDEX($I:$I,MIN(IF(Livrables&lt;&gt;"",IF(COUNTIF(R$7:R24,Livrables)=0,ROW(Livrables),ROWS(Livrables)+ROW(Livrables)))))</f>
        <v>0</v>
      </c>
      <c r="S25" s="33">
        <f t="shared" si="1"/>
        <v>0</v>
      </c>
      <c r="T25" s="27"/>
      <c r="U25" s="32" t="s">
        <v>59</v>
      </c>
      <c r="V25" s="20">
        <f t="array" ref="V25">INDEX($D:$D,MIN(IF(N°Semaine&lt;&gt;"",IF(COUNTIF(V$7:V24,N°Semaine)=0,ROW(N°Semaine),ROWS(N°Semaine)+ROW(N°Semaine)))))</f>
        <v>0</v>
      </c>
      <c r="W25" s="33">
        <f t="shared" si="2"/>
        <v>0</v>
      </c>
      <c r="X25" s="27"/>
      <c r="Y25" s="32" t="s">
        <v>25</v>
      </c>
      <c r="Z25" s="20">
        <f t="array" ref="Z25">INDEX($I:$I,MIN(IF(Livrables&lt;&gt;"",IF(COUNTIF(Z$7:Z24,Livrables)=0,ROW(Livrables),ROWS(Livrables)+ROW(Livrables)))))</f>
        <v>0</v>
      </c>
      <c r="AA25" s="35">
        <f t="shared" si="3"/>
        <v>0</v>
      </c>
      <c r="AB25" s="2"/>
      <c r="AG25" s="16" t="s">
        <v>50</v>
      </c>
      <c r="AI25" s="40">
        <f t="shared" si="4"/>
        <v>0.99</v>
      </c>
    </row>
    <row r="26" spans="1:36" ht="15" customHeight="1" x14ac:dyDescent="0.3">
      <c r="A26" s="2"/>
      <c r="B26" s="11" t="s">
        <v>22</v>
      </c>
      <c r="C26" s="16" t="s">
        <v>42</v>
      </c>
      <c r="D26" s="16" t="s">
        <v>31</v>
      </c>
      <c r="E26" s="16" t="s">
        <v>116</v>
      </c>
      <c r="F26" s="16" t="s">
        <v>38</v>
      </c>
      <c r="G26" s="16" t="s">
        <v>120</v>
      </c>
      <c r="H26" s="16" t="s">
        <v>123</v>
      </c>
      <c r="I26" s="16" t="s">
        <v>129</v>
      </c>
      <c r="J26" s="16"/>
      <c r="K26" s="24">
        <v>9.5000000000000001E-2</v>
      </c>
      <c r="L26" s="25">
        <v>5</v>
      </c>
      <c r="M26" s="27"/>
      <c r="N26" s="32" t="s">
        <v>26</v>
      </c>
      <c r="O26" s="20">
        <f t="array" ref="O26">INDEX($G:$G,MIN(IF(Calc_sous_système&lt;&gt;"",IF(COUNTIF(O$7:O25,Calc_sous_système)=0,ROW(Calc_sous_système),ROWS(Calc_sous_système)+ROW(Calc_sous_système)))))</f>
        <v>0</v>
      </c>
      <c r="P26" s="34">
        <f t="shared" si="0"/>
        <v>0</v>
      </c>
      <c r="Q26" s="32" t="s">
        <v>26</v>
      </c>
      <c r="R26" s="20">
        <f t="array" ref="R26">INDEX($I:$I,MIN(IF(Livrables&lt;&gt;"",IF(COUNTIF(R$7:R25,Livrables)=0,ROW(Livrables),ROWS(Livrables)+ROW(Livrables)))))</f>
        <v>0</v>
      </c>
      <c r="S26" s="33">
        <f t="shared" si="1"/>
        <v>0</v>
      </c>
      <c r="T26" s="27"/>
      <c r="U26" s="32" t="s">
        <v>60</v>
      </c>
      <c r="V26" s="20">
        <f t="array" ref="V26">INDEX($D:$D,MIN(IF(N°Semaine&lt;&gt;"",IF(COUNTIF(V$7:V25,N°Semaine)=0,ROW(N°Semaine),ROWS(N°Semaine)+ROW(N°Semaine)))))</f>
        <v>0</v>
      </c>
      <c r="W26" s="33">
        <f t="shared" si="2"/>
        <v>0</v>
      </c>
      <c r="X26" s="27"/>
      <c r="Y26" s="32" t="s">
        <v>26</v>
      </c>
      <c r="Z26" s="20">
        <f t="array" ref="Z26">INDEX($I:$I,MIN(IF(Livrables&lt;&gt;"",IF(COUNTIF(Z$7:Z25,Livrables)=0,ROW(Livrables),ROWS(Livrables)+ROW(Livrables)))))</f>
        <v>0</v>
      </c>
      <c r="AA26" s="35">
        <f t="shared" si="3"/>
        <v>0</v>
      </c>
      <c r="AB26" s="2"/>
      <c r="AG26" s="16" t="s">
        <v>49</v>
      </c>
      <c r="AI26" s="40">
        <f t="shared" si="4"/>
        <v>0.83</v>
      </c>
    </row>
    <row r="27" spans="1:36" ht="15" customHeight="1" x14ac:dyDescent="0.3">
      <c r="A27" s="2"/>
      <c r="B27" s="11" t="s">
        <v>23</v>
      </c>
      <c r="C27" s="16" t="s">
        <v>42</v>
      </c>
      <c r="D27" s="16" t="s">
        <v>32</v>
      </c>
      <c r="E27" s="16" t="s">
        <v>37</v>
      </c>
      <c r="F27" s="16" t="s">
        <v>39</v>
      </c>
      <c r="G27" s="16" t="s">
        <v>121</v>
      </c>
      <c r="H27" s="16" t="s">
        <v>126</v>
      </c>
      <c r="I27" s="16" t="s">
        <v>53</v>
      </c>
      <c r="J27" s="16"/>
      <c r="K27" s="24">
        <v>0.1</v>
      </c>
      <c r="L27" s="25">
        <v>6</v>
      </c>
      <c r="M27" s="27"/>
      <c r="N27" s="32" t="s">
        <v>27</v>
      </c>
      <c r="O27" s="20">
        <f t="array" ref="O27">INDEX($G:$G,MIN(IF(Calc_sous_système&lt;&gt;"",IF(COUNTIF(O$7:O26,Calc_sous_système)=0,ROW(Calc_sous_système),ROWS(Calc_sous_système)+ROW(Calc_sous_système)))))</f>
        <v>0</v>
      </c>
      <c r="P27" s="34">
        <f t="shared" si="0"/>
        <v>0</v>
      </c>
      <c r="Q27" s="32" t="s">
        <v>27</v>
      </c>
      <c r="R27" s="20">
        <f t="array" ref="R27">INDEX($I:$I,MIN(IF(Livrables&lt;&gt;"",IF(COUNTIF(R$7:R26,Livrables)=0,ROW(Livrables),ROWS(Livrables)+ROW(Livrables)))))</f>
        <v>0</v>
      </c>
      <c r="S27" s="33">
        <f t="shared" si="1"/>
        <v>0</v>
      </c>
      <c r="T27" s="27"/>
      <c r="U27" s="32" t="s">
        <v>61</v>
      </c>
      <c r="V27" s="20">
        <f t="array" ref="V27">INDEX($D:$D,MIN(IF(N°Semaine&lt;&gt;"",IF(COUNTIF(V$7:V26,N°Semaine)=0,ROW(N°Semaine),ROWS(N°Semaine)+ROW(N°Semaine)))))</f>
        <v>0</v>
      </c>
      <c r="W27" s="33">
        <f t="shared" si="2"/>
        <v>0</v>
      </c>
      <c r="X27" s="27"/>
      <c r="Y27" s="32" t="s">
        <v>27</v>
      </c>
      <c r="Z27" s="20">
        <f t="array" ref="Z27">INDEX($I:$I,MIN(IF(Livrables&lt;&gt;"",IF(COUNTIF(Z$7:Z26,Livrables)=0,ROW(Livrables),ROWS(Livrables)+ROW(Livrables)))))</f>
        <v>0</v>
      </c>
      <c r="AA27" s="35">
        <f t="shared" si="3"/>
        <v>0</v>
      </c>
      <c r="AB27" s="2"/>
      <c r="AG27" s="16" t="s">
        <v>51</v>
      </c>
      <c r="AI27" s="40">
        <f t="shared" si="4"/>
        <v>0.98</v>
      </c>
    </row>
    <row r="28" spans="1:36" ht="15" customHeight="1" x14ac:dyDescent="0.3">
      <c r="A28" s="2"/>
      <c r="B28" s="11" t="s">
        <v>24</v>
      </c>
      <c r="C28" s="16" t="s">
        <v>42</v>
      </c>
      <c r="D28" s="16" t="s">
        <v>33</v>
      </c>
      <c r="E28" s="16" t="s">
        <v>37</v>
      </c>
      <c r="F28" s="16" t="s">
        <v>40</v>
      </c>
      <c r="G28" s="16" t="s">
        <v>119</v>
      </c>
      <c r="H28" s="16" t="s">
        <v>124</v>
      </c>
      <c r="I28" s="16" t="s">
        <v>50</v>
      </c>
      <c r="J28" s="16"/>
      <c r="K28" s="24">
        <v>0.23</v>
      </c>
      <c r="L28" s="25">
        <v>7</v>
      </c>
      <c r="M28" s="27"/>
      <c r="N28" s="32" t="s">
        <v>57</v>
      </c>
      <c r="O28" s="20">
        <f t="array" ref="O28">INDEX($G:$G,MIN(IF(Calc_sous_système&lt;&gt;"",IF(COUNTIF(O$7:O27,Calc_sous_système)=0,ROW(Calc_sous_système),ROWS(Calc_sous_système)+ROW(Calc_sous_système)))))</f>
        <v>0</v>
      </c>
      <c r="P28" s="34">
        <f t="shared" si="0"/>
        <v>0</v>
      </c>
      <c r="Q28" s="32" t="s">
        <v>57</v>
      </c>
      <c r="R28" s="20">
        <f t="array" ref="R28">INDEX($I:$I,MIN(IF(Livrables&lt;&gt;"",IF(COUNTIF(R$7:R27,Livrables)=0,ROW(Livrables),ROWS(Livrables)+ROW(Livrables)))))</f>
        <v>0</v>
      </c>
      <c r="S28" s="33">
        <f t="shared" si="1"/>
        <v>0</v>
      </c>
      <c r="T28" s="27"/>
      <c r="U28" s="32" t="s">
        <v>62</v>
      </c>
      <c r="V28" s="20">
        <f t="array" ref="V28">INDEX($D:$D,MIN(IF(N°Semaine&lt;&gt;"",IF(COUNTIF(V$7:V27,N°Semaine)=0,ROW(N°Semaine),ROWS(N°Semaine)+ROW(N°Semaine)))))</f>
        <v>0</v>
      </c>
      <c r="W28" s="33">
        <f t="shared" si="2"/>
        <v>0</v>
      </c>
      <c r="X28" s="27"/>
      <c r="Y28" s="32" t="s">
        <v>57</v>
      </c>
      <c r="Z28" s="20">
        <f t="array" ref="Z28">INDEX($I:$I,MIN(IF(Livrables&lt;&gt;"",IF(COUNTIF(Z$7:Z27,Livrables)=0,ROW(Livrables),ROWS(Livrables)+ROW(Livrables)))))</f>
        <v>0</v>
      </c>
      <c r="AA28" s="35">
        <f t="shared" si="3"/>
        <v>0</v>
      </c>
      <c r="AB28" s="2"/>
      <c r="AG28" s="16" t="s">
        <v>53</v>
      </c>
      <c r="AI28" s="40">
        <f t="shared" si="4"/>
        <v>0.56000000000000005</v>
      </c>
    </row>
    <row r="29" spans="1:36" ht="15" customHeight="1" x14ac:dyDescent="0.3">
      <c r="A29" s="2"/>
      <c r="B29" s="11" t="s">
        <v>25</v>
      </c>
      <c r="C29" s="10" t="s">
        <v>43</v>
      </c>
      <c r="D29" s="16" t="s">
        <v>35</v>
      </c>
      <c r="E29" s="10" t="s">
        <v>37</v>
      </c>
      <c r="F29" s="16" t="s">
        <v>39</v>
      </c>
      <c r="G29" s="16" t="s">
        <v>119</v>
      </c>
      <c r="H29" s="16" t="s">
        <v>124</v>
      </c>
      <c r="I29" s="16" t="s">
        <v>50</v>
      </c>
      <c r="J29" s="16" t="s">
        <v>47</v>
      </c>
      <c r="K29" s="24">
        <v>0.25</v>
      </c>
      <c r="L29" s="25">
        <v>1</v>
      </c>
      <c r="M29" s="27"/>
      <c r="N29" s="32" t="s">
        <v>58</v>
      </c>
      <c r="O29" s="20">
        <f t="array" ref="O29">INDEX($G:$G,MIN(IF(Calc_sous_système&lt;&gt;"",IF(COUNTIF(O$7:O28,Calc_sous_système)=0,ROW(Calc_sous_système),ROWS(Calc_sous_système)+ROW(Calc_sous_système)))))</f>
        <v>0</v>
      </c>
      <c r="P29" s="34">
        <f t="shared" si="0"/>
        <v>0</v>
      </c>
      <c r="Q29" s="32" t="s">
        <v>58</v>
      </c>
      <c r="R29" s="20">
        <f t="array" ref="R29">INDEX($I:$I,MIN(IF(Livrables&lt;&gt;"",IF(COUNTIF(R$7:R28,Livrables)=0,ROW(Livrables),ROWS(Livrables)+ROW(Livrables)))))</f>
        <v>0</v>
      </c>
      <c r="S29" s="33">
        <f t="shared" si="1"/>
        <v>0</v>
      </c>
      <c r="T29" s="27"/>
      <c r="U29" s="32" t="s">
        <v>63</v>
      </c>
      <c r="V29" s="20">
        <f t="array" ref="V29">INDEX($D:$D,MIN(IF(N°Semaine&lt;&gt;"",IF(COUNTIF(V$7:V28,N°Semaine)=0,ROW(N°Semaine),ROWS(N°Semaine)+ROW(N°Semaine)))))</f>
        <v>0</v>
      </c>
      <c r="W29" s="33">
        <f t="shared" si="2"/>
        <v>0</v>
      </c>
      <c r="X29" s="27"/>
      <c r="Y29" s="32" t="s">
        <v>58</v>
      </c>
      <c r="Z29" s="20">
        <f t="array" ref="Z29">INDEX($I:$I,MIN(IF(Livrables&lt;&gt;"",IF(COUNTIF(Z$7:Z28,Livrables)=0,ROW(Livrables),ROWS(Livrables)+ROW(Livrables)))))</f>
        <v>0</v>
      </c>
      <c r="AA29" s="35">
        <f t="shared" si="3"/>
        <v>0</v>
      </c>
      <c r="AB29" s="2"/>
      <c r="AG29" s="16" t="s">
        <v>129</v>
      </c>
      <c r="AI29" s="40">
        <f t="shared" si="4"/>
        <v>0.77</v>
      </c>
    </row>
    <row r="30" spans="1:36" ht="15" customHeight="1" x14ac:dyDescent="0.3">
      <c r="A30" s="2"/>
      <c r="B30" s="11" t="s">
        <v>26</v>
      </c>
      <c r="C30" s="16" t="s">
        <v>43</v>
      </c>
      <c r="D30" s="16" t="s">
        <v>36</v>
      </c>
      <c r="E30" s="16" t="s">
        <v>37</v>
      </c>
      <c r="F30" s="16" t="s">
        <v>38</v>
      </c>
      <c r="G30" s="16" t="s">
        <v>118</v>
      </c>
      <c r="H30" s="16" t="s">
        <v>125</v>
      </c>
      <c r="I30" s="16" t="s">
        <v>49</v>
      </c>
      <c r="J30" s="16" t="s">
        <v>46</v>
      </c>
      <c r="K30" s="24">
        <v>0.15</v>
      </c>
      <c r="L30" s="25">
        <v>2</v>
      </c>
      <c r="M30" s="27"/>
      <c r="N30" s="32" t="s">
        <v>59</v>
      </c>
      <c r="O30" s="20">
        <f t="array" ref="O30">INDEX($G:$G,MIN(IF(Calc_sous_système&lt;&gt;"",IF(COUNTIF(O$7:O29,Calc_sous_système)=0,ROW(Calc_sous_système),ROWS(Calc_sous_système)+ROW(Calc_sous_système)))))</f>
        <v>0</v>
      </c>
      <c r="P30" s="34">
        <f t="shared" si="0"/>
        <v>0</v>
      </c>
      <c r="Q30" s="32" t="s">
        <v>59</v>
      </c>
      <c r="R30" s="20">
        <f t="array" ref="R30">INDEX($I:$I,MIN(IF(Livrables&lt;&gt;"",IF(COUNTIF(R$7:R29,Livrables)=0,ROW(Livrables),ROWS(Livrables)+ROW(Livrables)))))</f>
        <v>0</v>
      </c>
      <c r="S30" s="33">
        <f t="shared" si="1"/>
        <v>0</v>
      </c>
      <c r="T30" s="27"/>
      <c r="U30" s="32" t="s">
        <v>64</v>
      </c>
      <c r="V30" s="20">
        <f t="array" ref="V30">INDEX($D:$D,MIN(IF(N°Semaine&lt;&gt;"",IF(COUNTIF(V$7:V29,N°Semaine)=0,ROW(N°Semaine),ROWS(N°Semaine)+ROW(N°Semaine)))))</f>
        <v>0</v>
      </c>
      <c r="W30" s="33">
        <f t="shared" si="2"/>
        <v>0</v>
      </c>
      <c r="X30" s="27"/>
      <c r="Y30" s="32" t="s">
        <v>59</v>
      </c>
      <c r="Z30" s="20">
        <f t="array" ref="Z30">INDEX($I:$I,MIN(IF(Livrables&lt;&gt;"",IF(COUNTIF(Z$7:Z29,Livrables)=0,ROW(Livrables),ROWS(Livrables)+ROW(Livrables)))))</f>
        <v>0</v>
      </c>
      <c r="AA30" s="35">
        <f t="shared" si="3"/>
        <v>0</v>
      </c>
      <c r="AB30" s="2"/>
      <c r="AG30" s="16" t="s">
        <v>53</v>
      </c>
      <c r="AI30" s="40">
        <f t="shared" si="4"/>
        <v>0.56000000000000005</v>
      </c>
    </row>
    <row r="31" spans="1:36" ht="15" customHeight="1" x14ac:dyDescent="0.3">
      <c r="A31" s="2"/>
      <c r="B31" s="11" t="s">
        <v>27</v>
      </c>
      <c r="C31" s="16" t="s">
        <v>42</v>
      </c>
      <c r="D31" s="16" t="s">
        <v>29</v>
      </c>
      <c r="E31" s="16" t="s">
        <v>116</v>
      </c>
      <c r="F31" s="16" t="s">
        <v>38</v>
      </c>
      <c r="G31" s="16" t="s">
        <v>120</v>
      </c>
      <c r="H31" s="16" t="s">
        <v>127</v>
      </c>
      <c r="I31" s="16" t="s">
        <v>51</v>
      </c>
      <c r="J31" s="16" t="s">
        <v>45</v>
      </c>
      <c r="K31" s="24">
        <v>0.05</v>
      </c>
      <c r="L31" s="25">
        <v>3</v>
      </c>
      <c r="M31" s="28"/>
      <c r="N31" s="32" t="s">
        <v>60</v>
      </c>
      <c r="O31" s="20">
        <f t="array" ref="O31">INDEX($G:$G,MIN(IF(Calc_sous_système&lt;&gt;"",IF(COUNTIF(O$7:O30,Calc_sous_système)=0,ROW(Calc_sous_système),ROWS(Calc_sous_système)+ROW(Calc_sous_système)))))</f>
        <v>0</v>
      </c>
      <c r="P31" s="34">
        <f t="shared" si="0"/>
        <v>0</v>
      </c>
      <c r="Q31" s="32" t="s">
        <v>60</v>
      </c>
      <c r="R31" s="20">
        <f t="array" ref="R31">INDEX($I:$I,MIN(IF(Livrables&lt;&gt;"",IF(COUNTIF(R$7:R30,Livrables)=0,ROW(Livrables),ROWS(Livrables)+ROW(Livrables)))))</f>
        <v>0</v>
      </c>
      <c r="S31" s="33">
        <f t="shared" si="1"/>
        <v>0</v>
      </c>
      <c r="T31" s="28"/>
      <c r="U31" s="32" t="s">
        <v>65</v>
      </c>
      <c r="V31" s="20">
        <f t="array" ref="V31">INDEX($D:$D,MIN(IF(N°Semaine&lt;&gt;"",IF(COUNTIF(V$7:V30,N°Semaine)=0,ROW(N°Semaine),ROWS(N°Semaine)+ROW(N°Semaine)))))</f>
        <v>0</v>
      </c>
      <c r="W31" s="33">
        <f t="shared" si="2"/>
        <v>0</v>
      </c>
      <c r="X31" s="28"/>
      <c r="Y31" s="32" t="s">
        <v>60</v>
      </c>
      <c r="Z31" s="20">
        <f t="array" ref="Z31">INDEX($I:$I,MIN(IF(Livrables&lt;&gt;"",IF(COUNTIF(Z$7:Z30,Livrables)=0,ROW(Livrables),ROWS(Livrables)+ROW(Livrables)))))</f>
        <v>0</v>
      </c>
      <c r="AA31" s="35">
        <f t="shared" si="3"/>
        <v>0</v>
      </c>
      <c r="AB31" s="2"/>
      <c r="AG31" s="16" t="s">
        <v>50</v>
      </c>
      <c r="AI31" s="40">
        <f t="shared" si="4"/>
        <v>0.99</v>
      </c>
    </row>
    <row r="32" spans="1:36" ht="15" customHeight="1" x14ac:dyDescent="0.3">
      <c r="B32" s="11" t="s">
        <v>57</v>
      </c>
      <c r="C32" s="16" t="s">
        <v>42</v>
      </c>
      <c r="D32" s="16" t="s">
        <v>30</v>
      </c>
      <c r="E32" s="16" t="s">
        <v>37</v>
      </c>
      <c r="F32" s="16" t="s">
        <v>41</v>
      </c>
      <c r="G32" s="16" t="s">
        <v>121</v>
      </c>
      <c r="H32" s="16" t="s">
        <v>126</v>
      </c>
      <c r="I32" s="16" t="s">
        <v>129</v>
      </c>
      <c r="J32" s="16"/>
      <c r="K32" s="24">
        <v>0.77</v>
      </c>
      <c r="L32" s="25">
        <v>4</v>
      </c>
      <c r="N32" s="32" t="s">
        <v>61</v>
      </c>
      <c r="O32" s="20">
        <f t="array" ref="O32">INDEX($G:$G,MIN(IF(Calc_sous_système&lt;&gt;"",IF(COUNTIF(O$7:O31,Calc_sous_système)=0,ROW(Calc_sous_système),ROWS(Calc_sous_système)+ROW(Calc_sous_système)))))</f>
        <v>0</v>
      </c>
      <c r="P32" s="34">
        <f t="shared" si="0"/>
        <v>0</v>
      </c>
      <c r="Q32" s="32" t="s">
        <v>61</v>
      </c>
      <c r="R32" s="20">
        <f t="array" ref="R32">INDEX($I:$I,MIN(IF(Livrables&lt;&gt;"",IF(COUNTIF(R$7:R31,Livrables)=0,ROW(Livrables),ROWS(Livrables)+ROW(Livrables)))))</f>
        <v>0</v>
      </c>
      <c r="S32" s="33">
        <f t="shared" si="1"/>
        <v>0</v>
      </c>
      <c r="T32" s="28"/>
      <c r="U32" s="32" t="s">
        <v>66</v>
      </c>
      <c r="V32" s="20">
        <f t="array" ref="V32">INDEX($D:$D,MIN(IF(N°Semaine&lt;&gt;"",IF(COUNTIF(V$7:V31,N°Semaine)=0,ROW(N°Semaine),ROWS(N°Semaine)+ROW(N°Semaine)))))</f>
        <v>0</v>
      </c>
      <c r="W32" s="33">
        <f t="shared" si="2"/>
        <v>0</v>
      </c>
      <c r="X32" s="28"/>
      <c r="Y32" s="32" t="s">
        <v>61</v>
      </c>
      <c r="Z32" s="20">
        <f t="array" ref="Z32">INDEX($I:$I,MIN(IF(Livrables&lt;&gt;"",IF(COUNTIF(Z$7:Z31,Livrables)=0,ROW(Livrables),ROWS(Livrables)+ROW(Livrables)))))</f>
        <v>0</v>
      </c>
      <c r="AA32" s="35">
        <f t="shared" si="3"/>
        <v>0</v>
      </c>
      <c r="AG32" s="16" t="s">
        <v>50</v>
      </c>
      <c r="AI32" s="40">
        <f t="shared" si="4"/>
        <v>0.99</v>
      </c>
    </row>
    <row r="33" spans="2:35" ht="15" customHeight="1" x14ac:dyDescent="0.3">
      <c r="B33" s="11" t="s">
        <v>58</v>
      </c>
      <c r="C33" s="16" t="s">
        <v>42</v>
      </c>
      <c r="D33" s="16" t="s">
        <v>31</v>
      </c>
      <c r="E33" s="16" t="s">
        <v>116</v>
      </c>
      <c r="F33" s="16" t="s">
        <v>38</v>
      </c>
      <c r="G33" s="16" t="s">
        <v>120</v>
      </c>
      <c r="H33" s="16" t="s">
        <v>123</v>
      </c>
      <c r="I33" s="16" t="s">
        <v>130</v>
      </c>
      <c r="J33" s="16"/>
      <c r="K33" s="24">
        <v>9.5000000000000001E-2</v>
      </c>
      <c r="L33" s="25">
        <v>5</v>
      </c>
      <c r="N33" s="32" t="s">
        <v>62</v>
      </c>
      <c r="O33" s="20">
        <f t="array" ref="O33">INDEX($G:$G,MIN(IF(Calc_sous_système&lt;&gt;"",IF(COUNTIF(O$7:O32,Calc_sous_système)=0,ROW(Calc_sous_système),ROWS(Calc_sous_système)+ROW(Calc_sous_système)))))</f>
        <v>0</v>
      </c>
      <c r="P33" s="34">
        <f t="shared" si="0"/>
        <v>0</v>
      </c>
      <c r="Q33" s="32" t="s">
        <v>62</v>
      </c>
      <c r="R33" s="20">
        <f t="array" ref="R33">INDEX($I:$I,MIN(IF(Livrables&lt;&gt;"",IF(COUNTIF(R$7:R32,Livrables)=0,ROW(Livrables),ROWS(Livrables)+ROW(Livrables)))))</f>
        <v>0</v>
      </c>
      <c r="S33" s="33">
        <f t="shared" si="1"/>
        <v>0</v>
      </c>
      <c r="T33" s="28"/>
      <c r="U33" s="32" t="s">
        <v>67</v>
      </c>
      <c r="V33" s="20">
        <f t="array" ref="V33">INDEX($D:$D,MIN(IF(N°Semaine&lt;&gt;"",IF(COUNTIF(V$7:V32,N°Semaine)=0,ROW(N°Semaine),ROWS(N°Semaine)+ROW(N°Semaine)))))</f>
        <v>0</v>
      </c>
      <c r="W33" s="33">
        <f t="shared" si="2"/>
        <v>0</v>
      </c>
      <c r="X33" s="28"/>
      <c r="Y33" s="32" t="s">
        <v>62</v>
      </c>
      <c r="Z33" s="20">
        <f t="array" ref="Z33">INDEX($I:$I,MIN(IF(Livrables&lt;&gt;"",IF(COUNTIF(Z$7:Z32,Livrables)=0,ROW(Livrables),ROWS(Livrables)+ROW(Livrables)))))</f>
        <v>0</v>
      </c>
      <c r="AA33" s="35">
        <f t="shared" si="3"/>
        <v>0</v>
      </c>
      <c r="AG33" s="16" t="s">
        <v>49</v>
      </c>
      <c r="AI33" s="40">
        <f t="shared" si="4"/>
        <v>0.83</v>
      </c>
    </row>
    <row r="34" spans="2:35" ht="15" customHeight="1" x14ac:dyDescent="0.3">
      <c r="B34" s="11" t="s">
        <v>59</v>
      </c>
      <c r="C34" s="16" t="s">
        <v>42</v>
      </c>
      <c r="D34" s="16" t="s">
        <v>32</v>
      </c>
      <c r="E34" s="16" t="s">
        <v>37</v>
      </c>
      <c r="F34" s="16" t="s">
        <v>39</v>
      </c>
      <c r="G34" s="16" t="s">
        <v>121</v>
      </c>
      <c r="H34" s="16" t="s">
        <v>126</v>
      </c>
      <c r="I34" s="16" t="s">
        <v>130</v>
      </c>
      <c r="J34" s="16"/>
      <c r="K34" s="24">
        <v>0.13</v>
      </c>
      <c r="L34" s="25">
        <v>6</v>
      </c>
      <c r="N34" s="32" t="s">
        <v>63</v>
      </c>
      <c r="O34" s="20">
        <f t="array" ref="O34">INDEX($G:$G,MIN(IF(Calc_sous_système&lt;&gt;"",IF(COUNTIF(O$7:O33,Calc_sous_système)=0,ROW(Calc_sous_système),ROWS(Calc_sous_système)+ROW(Calc_sous_système)))))</f>
        <v>0</v>
      </c>
      <c r="P34" s="34">
        <f t="shared" si="0"/>
        <v>0</v>
      </c>
      <c r="Q34" s="32" t="s">
        <v>63</v>
      </c>
      <c r="R34" s="20">
        <f t="array" ref="R34">INDEX($I:$I,MIN(IF(Livrables&lt;&gt;"",IF(COUNTIF(R$7:R33,Livrables)=0,ROW(Livrables),ROWS(Livrables)+ROW(Livrables)))))</f>
        <v>0</v>
      </c>
      <c r="S34" s="33">
        <f t="shared" si="1"/>
        <v>0</v>
      </c>
      <c r="T34" s="28"/>
      <c r="U34" s="32" t="s">
        <v>68</v>
      </c>
      <c r="V34" s="20">
        <f t="array" ref="V34">INDEX($D:$D,MIN(IF(N°Semaine&lt;&gt;"",IF(COUNTIF(V$7:V33,N°Semaine)=0,ROW(N°Semaine),ROWS(N°Semaine)+ROW(N°Semaine)))))</f>
        <v>0</v>
      </c>
      <c r="W34" s="33">
        <f t="shared" si="2"/>
        <v>0</v>
      </c>
      <c r="X34" s="28"/>
      <c r="Y34" s="32" t="s">
        <v>63</v>
      </c>
      <c r="Z34" s="20">
        <f t="array" ref="Z34">INDEX($I:$I,MIN(IF(Livrables&lt;&gt;"",IF(COUNTIF(Z$7:Z33,Livrables)=0,ROW(Livrables),ROWS(Livrables)+ROW(Livrables)))))</f>
        <v>0</v>
      </c>
      <c r="AA34" s="35">
        <f t="shared" si="3"/>
        <v>0</v>
      </c>
      <c r="AG34" s="16" t="s">
        <v>51</v>
      </c>
      <c r="AI34" s="40">
        <f t="shared" si="4"/>
        <v>0.98</v>
      </c>
    </row>
    <row r="35" spans="2:35" ht="15" customHeight="1" x14ac:dyDescent="0.3">
      <c r="B35" s="11" t="s">
        <v>60</v>
      </c>
      <c r="C35" s="16" t="s">
        <v>42</v>
      </c>
      <c r="D35" s="16" t="s">
        <v>33</v>
      </c>
      <c r="E35" s="16" t="s">
        <v>37</v>
      </c>
      <c r="F35" s="16" t="s">
        <v>40</v>
      </c>
      <c r="G35" s="16" t="s">
        <v>119</v>
      </c>
      <c r="H35" s="16" t="s">
        <v>124</v>
      </c>
      <c r="I35" s="16" t="s">
        <v>53</v>
      </c>
      <c r="J35" s="16"/>
      <c r="K35" s="24">
        <v>0.28999999999999998</v>
      </c>
      <c r="L35" s="25">
        <v>7</v>
      </c>
      <c r="N35" s="32" t="s">
        <v>64</v>
      </c>
      <c r="O35" s="20">
        <f t="array" ref="O35">INDEX($G:$G,MIN(IF(Calc_sous_système&lt;&gt;"",IF(COUNTIF(O$7:O34,Calc_sous_système)=0,ROW(Calc_sous_système),ROWS(Calc_sous_système)+ROW(Calc_sous_système)))))</f>
        <v>0</v>
      </c>
      <c r="P35" s="34">
        <f t="shared" si="0"/>
        <v>0</v>
      </c>
      <c r="Q35" s="32" t="s">
        <v>64</v>
      </c>
      <c r="R35" s="20">
        <f t="array" ref="R35">INDEX($I:$I,MIN(IF(Livrables&lt;&gt;"",IF(COUNTIF(R$7:R34,Livrables)=0,ROW(Livrables),ROWS(Livrables)+ROW(Livrables)))))</f>
        <v>0</v>
      </c>
      <c r="S35" s="33">
        <f t="shared" si="1"/>
        <v>0</v>
      </c>
      <c r="T35" s="28"/>
      <c r="U35" s="32" t="s">
        <v>69</v>
      </c>
      <c r="V35" s="20">
        <f t="array" ref="V35">INDEX($D:$D,MIN(IF(N°Semaine&lt;&gt;"",IF(COUNTIF(V$7:V34,N°Semaine)=0,ROW(N°Semaine),ROWS(N°Semaine)+ROW(N°Semaine)))))</f>
        <v>0</v>
      </c>
      <c r="W35" s="33">
        <f t="shared" si="2"/>
        <v>0</v>
      </c>
      <c r="X35" s="28"/>
      <c r="Y35" s="32" t="s">
        <v>64</v>
      </c>
      <c r="Z35" s="20">
        <f t="array" ref="Z35">INDEX($I:$I,MIN(IF(Livrables&lt;&gt;"",IF(COUNTIF(Z$7:Z34,Livrables)=0,ROW(Livrables),ROWS(Livrables)+ROW(Livrables)))))</f>
        <v>0</v>
      </c>
      <c r="AA35" s="35">
        <f t="shared" si="3"/>
        <v>0</v>
      </c>
      <c r="AG35" s="16" t="s">
        <v>129</v>
      </c>
      <c r="AI35" s="40">
        <f t="shared" si="4"/>
        <v>0.77</v>
      </c>
    </row>
    <row r="36" spans="2:35" ht="15" customHeight="1" x14ac:dyDescent="0.3">
      <c r="B36" s="11" t="s">
        <v>61</v>
      </c>
      <c r="C36" s="10" t="s">
        <v>42</v>
      </c>
      <c r="D36" s="16" t="s">
        <v>28</v>
      </c>
      <c r="E36" s="10" t="s">
        <v>37</v>
      </c>
      <c r="F36" s="16" t="s">
        <v>39</v>
      </c>
      <c r="G36" s="16" t="s">
        <v>119</v>
      </c>
      <c r="H36" s="16" t="s">
        <v>124</v>
      </c>
      <c r="I36" s="16" t="s">
        <v>52</v>
      </c>
      <c r="J36" s="16" t="s">
        <v>47</v>
      </c>
      <c r="K36" s="24">
        <v>0.3</v>
      </c>
      <c r="L36" s="25">
        <v>1</v>
      </c>
      <c r="N36" s="32" t="s">
        <v>65</v>
      </c>
      <c r="O36" s="20">
        <f t="array" ref="O36">INDEX($G:$G,MIN(IF(Calc_sous_système&lt;&gt;"",IF(COUNTIF(O$7:O35,Calc_sous_système)=0,ROW(Calc_sous_système),ROWS(Calc_sous_système)+ROW(Calc_sous_système)))))</f>
        <v>0</v>
      </c>
      <c r="P36" s="34">
        <f t="shared" si="0"/>
        <v>0</v>
      </c>
      <c r="Q36" s="32" t="s">
        <v>65</v>
      </c>
      <c r="R36" s="20">
        <f t="array" ref="R36">INDEX($I:$I,MIN(IF(Livrables&lt;&gt;"",IF(COUNTIF(R$7:R35,Livrables)=0,ROW(Livrables),ROWS(Livrables)+ROW(Livrables)))))</f>
        <v>0</v>
      </c>
      <c r="S36" s="33">
        <f t="shared" si="1"/>
        <v>0</v>
      </c>
      <c r="T36" s="28"/>
      <c r="U36" s="32" t="s">
        <v>70</v>
      </c>
      <c r="V36" s="20">
        <f t="array" ref="V36">INDEX($D:$D,MIN(IF(N°Semaine&lt;&gt;"",IF(COUNTIF(V$7:V35,N°Semaine)=0,ROW(N°Semaine),ROWS(N°Semaine)+ROW(N°Semaine)))))</f>
        <v>0</v>
      </c>
      <c r="W36" s="33">
        <f t="shared" si="2"/>
        <v>0</v>
      </c>
      <c r="X36" s="28"/>
      <c r="Y36" s="32" t="s">
        <v>65</v>
      </c>
      <c r="Z36" s="20">
        <f t="array" ref="Z36">INDEX($I:$I,MIN(IF(Livrables&lt;&gt;"",IF(COUNTIF(Z$7:Z35,Livrables)=0,ROW(Livrables),ROWS(Livrables)+ROW(Livrables)))))</f>
        <v>0</v>
      </c>
      <c r="AA36" s="35">
        <f t="shared" si="3"/>
        <v>0</v>
      </c>
      <c r="AG36" s="16" t="s">
        <v>130</v>
      </c>
      <c r="AI36" s="40" t="str">
        <f t="shared" si="4"/>
        <v>°\_||_/°</v>
      </c>
    </row>
    <row r="37" spans="2:35" ht="15" customHeight="1" x14ac:dyDescent="0.3">
      <c r="B37" s="11" t="s">
        <v>62</v>
      </c>
      <c r="C37" s="16" t="s">
        <v>42</v>
      </c>
      <c r="D37" s="16" t="s">
        <v>29</v>
      </c>
      <c r="E37" s="16" t="s">
        <v>37</v>
      </c>
      <c r="F37" s="16" t="s">
        <v>38</v>
      </c>
      <c r="G37" s="16" t="s">
        <v>118</v>
      </c>
      <c r="H37" s="16" t="s">
        <v>125</v>
      </c>
      <c r="I37" s="16" t="s">
        <v>53</v>
      </c>
      <c r="J37" s="16" t="s">
        <v>46</v>
      </c>
      <c r="K37" s="24">
        <v>0.15</v>
      </c>
      <c r="L37" s="25">
        <v>2</v>
      </c>
      <c r="N37" s="32" t="s">
        <v>66</v>
      </c>
      <c r="O37" s="20">
        <f t="array" ref="O37">INDEX($G:$G,MIN(IF(Calc_sous_système&lt;&gt;"",IF(COUNTIF(O$7:O36,Calc_sous_système)=0,ROW(Calc_sous_système),ROWS(Calc_sous_système)+ROW(Calc_sous_système)))))</f>
        <v>0</v>
      </c>
      <c r="P37" s="34">
        <f t="shared" si="0"/>
        <v>0</v>
      </c>
      <c r="Q37" s="32" t="s">
        <v>66</v>
      </c>
      <c r="R37" s="20">
        <f t="array" ref="R37">INDEX($I:$I,MIN(IF(Livrables&lt;&gt;"",IF(COUNTIF(R$7:R36,Livrables)=0,ROW(Livrables),ROWS(Livrables)+ROW(Livrables)))))</f>
        <v>0</v>
      </c>
      <c r="S37" s="33">
        <f t="shared" si="1"/>
        <v>0</v>
      </c>
      <c r="T37" s="28"/>
      <c r="U37" s="32" t="s">
        <v>71</v>
      </c>
      <c r="V37" s="20">
        <f t="array" ref="V37">INDEX($D:$D,MIN(IF(N°Semaine&lt;&gt;"",IF(COUNTIF(V$7:V36,N°Semaine)=0,ROW(N°Semaine),ROWS(N°Semaine)+ROW(N°Semaine)))))</f>
        <v>0</v>
      </c>
      <c r="W37" s="33">
        <f t="shared" si="2"/>
        <v>0</v>
      </c>
      <c r="X37" s="28"/>
      <c r="Y37" s="32" t="s">
        <v>66</v>
      </c>
      <c r="Z37" s="20">
        <f t="array" ref="Z37">INDEX($I:$I,MIN(IF(Livrables&lt;&gt;"",IF(COUNTIF(Z$7:Z36,Livrables)=0,ROW(Livrables),ROWS(Livrables)+ROW(Livrables)))))</f>
        <v>0</v>
      </c>
      <c r="AA37" s="35">
        <f t="shared" si="3"/>
        <v>0</v>
      </c>
      <c r="AG37" s="16" t="s">
        <v>130</v>
      </c>
      <c r="AI37" s="40" t="str">
        <f t="shared" si="4"/>
        <v>°\_||_/°</v>
      </c>
    </row>
    <row r="38" spans="2:35" ht="15" customHeight="1" x14ac:dyDescent="0.3">
      <c r="B38" s="11" t="s">
        <v>63</v>
      </c>
      <c r="C38" s="16" t="s">
        <v>42</v>
      </c>
      <c r="D38" s="16" t="s">
        <v>29</v>
      </c>
      <c r="E38" s="16" t="s">
        <v>116</v>
      </c>
      <c r="F38" s="16" t="s">
        <v>38</v>
      </c>
      <c r="G38" s="16" t="s">
        <v>120</v>
      </c>
      <c r="H38" s="16" t="s">
        <v>127</v>
      </c>
      <c r="I38" s="16" t="s">
        <v>50</v>
      </c>
      <c r="J38" s="16" t="s">
        <v>45</v>
      </c>
      <c r="K38" s="24">
        <v>0.05</v>
      </c>
      <c r="L38" s="25">
        <v>3</v>
      </c>
      <c r="N38" s="32" t="s">
        <v>67</v>
      </c>
      <c r="O38" s="20">
        <f t="array" ref="O38">INDEX($G:$G,MIN(IF(Calc_sous_système&lt;&gt;"",IF(COUNTIF(O$7:O37,Calc_sous_système)=0,ROW(Calc_sous_système),ROWS(Calc_sous_système)+ROW(Calc_sous_système)))))</f>
        <v>0</v>
      </c>
      <c r="P38" s="34">
        <f t="shared" si="0"/>
        <v>0</v>
      </c>
      <c r="Q38" s="32" t="s">
        <v>67</v>
      </c>
      <c r="R38" s="20">
        <f t="array" ref="R38">INDEX($I:$I,MIN(IF(Livrables&lt;&gt;"",IF(COUNTIF(R$7:R37,Livrables)=0,ROW(Livrables),ROWS(Livrables)+ROW(Livrables)))))</f>
        <v>0</v>
      </c>
      <c r="S38" s="33">
        <f t="shared" si="1"/>
        <v>0</v>
      </c>
      <c r="T38" s="28"/>
      <c r="U38" s="32" t="s">
        <v>72</v>
      </c>
      <c r="V38" s="20">
        <f t="array" ref="V38">INDEX($D:$D,MIN(IF(N°Semaine&lt;&gt;"",IF(COUNTIF(V$7:V37,N°Semaine)=0,ROW(N°Semaine),ROWS(N°Semaine)+ROW(N°Semaine)))))</f>
        <v>0</v>
      </c>
      <c r="W38" s="33">
        <f t="shared" si="2"/>
        <v>0</v>
      </c>
      <c r="X38" s="28"/>
      <c r="Y38" s="32" t="s">
        <v>67</v>
      </c>
      <c r="Z38" s="20">
        <f t="array" ref="Z38">INDEX($I:$I,MIN(IF(Livrables&lt;&gt;"",IF(COUNTIF(Z$7:Z37,Livrables)=0,ROW(Livrables),ROWS(Livrables)+ROW(Livrables)))))</f>
        <v>0</v>
      </c>
      <c r="AA38" s="35">
        <f t="shared" si="3"/>
        <v>0</v>
      </c>
      <c r="AG38" s="16" t="s">
        <v>53</v>
      </c>
      <c r="AI38" s="40">
        <f t="shared" si="4"/>
        <v>0.56000000000000005</v>
      </c>
    </row>
    <row r="39" spans="2:35" ht="15" customHeight="1" x14ac:dyDescent="0.3">
      <c r="B39" s="11" t="s">
        <v>64</v>
      </c>
      <c r="C39" s="16" t="s">
        <v>42</v>
      </c>
      <c r="D39" s="16" t="s">
        <v>30</v>
      </c>
      <c r="E39" s="16" t="s">
        <v>37</v>
      </c>
      <c r="F39" s="16" t="s">
        <v>41</v>
      </c>
      <c r="G39" s="16" t="s">
        <v>121</v>
      </c>
      <c r="H39" s="16" t="s">
        <v>126</v>
      </c>
      <c r="I39" s="16" t="s">
        <v>50</v>
      </c>
      <c r="J39" s="16"/>
      <c r="K39" s="24">
        <v>0.09</v>
      </c>
      <c r="L39" s="25">
        <v>4</v>
      </c>
      <c r="N39" s="32" t="s">
        <v>68</v>
      </c>
      <c r="O39" s="20">
        <f t="array" ref="O39">INDEX($G:$G,MIN(IF(Calc_sous_système&lt;&gt;"",IF(COUNTIF(O$7:O38,Calc_sous_système)=0,ROW(Calc_sous_système),ROWS(Calc_sous_système)+ROW(Calc_sous_système)))))</f>
        <v>0</v>
      </c>
      <c r="P39" s="34">
        <f t="shared" si="0"/>
        <v>0</v>
      </c>
      <c r="Q39" s="32" t="s">
        <v>68</v>
      </c>
      <c r="R39" s="20">
        <f t="array" ref="R39">INDEX($I:$I,MIN(IF(Livrables&lt;&gt;"",IF(COUNTIF(R$7:R38,Livrables)=0,ROW(Livrables),ROWS(Livrables)+ROW(Livrables)))))</f>
        <v>0</v>
      </c>
      <c r="S39" s="33">
        <f t="shared" si="1"/>
        <v>0</v>
      </c>
      <c r="T39" s="28"/>
      <c r="U39" s="32" t="s">
        <v>73</v>
      </c>
      <c r="V39" s="20">
        <f t="array" ref="V39">INDEX($D:$D,MIN(IF(N°Semaine&lt;&gt;"",IF(COUNTIF(V$7:V38,N°Semaine)=0,ROW(N°Semaine),ROWS(N°Semaine)+ROW(N°Semaine)))))</f>
        <v>0</v>
      </c>
      <c r="W39" s="33">
        <f t="shared" si="2"/>
        <v>0</v>
      </c>
      <c r="X39" s="28"/>
      <c r="Y39" s="32" t="s">
        <v>68</v>
      </c>
      <c r="Z39" s="20">
        <f t="array" ref="Z39">INDEX($I:$I,MIN(IF(Livrables&lt;&gt;"",IF(COUNTIF(Z$7:Z38,Livrables)=0,ROW(Livrables),ROWS(Livrables)+ROW(Livrables)))))</f>
        <v>0</v>
      </c>
      <c r="AA39" s="35">
        <f t="shared" si="3"/>
        <v>0</v>
      </c>
      <c r="AG39" s="16" t="s">
        <v>52</v>
      </c>
      <c r="AI39" s="40">
        <f t="shared" si="4"/>
        <v>0.94</v>
      </c>
    </row>
    <row r="40" spans="2:35" ht="15" customHeight="1" x14ac:dyDescent="0.3">
      <c r="B40" s="11" t="s">
        <v>65</v>
      </c>
      <c r="C40" s="16" t="s">
        <v>42</v>
      </c>
      <c r="D40" s="16" t="s">
        <v>31</v>
      </c>
      <c r="E40" s="16" t="s">
        <v>116</v>
      </c>
      <c r="F40" s="16" t="s">
        <v>38</v>
      </c>
      <c r="G40" s="16" t="s">
        <v>120</v>
      </c>
      <c r="H40" s="16" t="s">
        <v>123</v>
      </c>
      <c r="I40" s="16" t="s">
        <v>49</v>
      </c>
      <c r="J40" s="16"/>
      <c r="K40" s="24">
        <v>9.5000000000000001E-2</v>
      </c>
      <c r="L40" s="25">
        <v>5</v>
      </c>
      <c r="N40" s="32" t="s">
        <v>69</v>
      </c>
      <c r="O40" s="20">
        <f t="array" ref="O40">INDEX($G:$G,MIN(IF(Calc_sous_système&lt;&gt;"",IF(COUNTIF(O$7:O39,Calc_sous_système)=0,ROW(Calc_sous_système),ROWS(Calc_sous_système)+ROW(Calc_sous_système)))))</f>
        <v>0</v>
      </c>
      <c r="P40" s="34">
        <f t="shared" ref="P40:P71" si="5">IF(O40&lt;&gt;"",SUMIF(Calc_sous_système,O40,Nheures),0)</f>
        <v>0</v>
      </c>
      <c r="Q40" s="32" t="s">
        <v>69</v>
      </c>
      <c r="R40" s="20">
        <f t="array" ref="R40">INDEX($I:$I,MIN(IF(Livrables&lt;&gt;"",IF(COUNTIF(R$7:R39,Livrables)=0,ROW(Livrables),ROWS(Livrables)+ROW(Livrables)))))</f>
        <v>0</v>
      </c>
      <c r="S40" s="33">
        <f t="shared" ref="S40:S71" si="6">IF(R40&lt;&gt;"",SUMIF(Livrables,R40,Nheures),0)</f>
        <v>0</v>
      </c>
      <c r="T40" s="28"/>
      <c r="U40" s="32" t="s">
        <v>74</v>
      </c>
      <c r="V40" s="20">
        <f t="array" ref="V40">INDEX($D:$D,MIN(IF(N°Semaine&lt;&gt;"",IF(COUNTIF(V$7:V39,N°Semaine)=0,ROW(N°Semaine),ROWS(N°Semaine)+ROW(N°Semaine)))))</f>
        <v>0</v>
      </c>
      <c r="W40" s="33">
        <f t="shared" ref="W40:W71" si="7">IF(V40&lt;&gt;"",SUMIF(N°Semaine,V40,Nheures),0)</f>
        <v>0</v>
      </c>
      <c r="X40" s="28"/>
      <c r="Y40" s="32" t="s">
        <v>69</v>
      </c>
      <c r="Z40" s="20">
        <f t="array" ref="Z40">INDEX($I:$I,MIN(IF(Livrables&lt;&gt;"",IF(COUNTIF(Z$7:Z39,Livrables)=0,ROW(Livrables),ROWS(Livrables)+ROW(Livrables)))))</f>
        <v>0</v>
      </c>
      <c r="AA40" s="35">
        <f t="shared" ref="AA40:AA71" si="8">IF(Z40&lt;&gt;"",_xlfn.MAXIFS(Calc_avancement,Livrables,Z40))</f>
        <v>0</v>
      </c>
      <c r="AG40" s="16" t="s">
        <v>53</v>
      </c>
      <c r="AI40" s="40">
        <f t="shared" si="4"/>
        <v>0.56000000000000005</v>
      </c>
    </row>
    <row r="41" spans="2:35" ht="15" customHeight="1" x14ac:dyDescent="0.3">
      <c r="B41" s="11" t="s">
        <v>66</v>
      </c>
      <c r="C41" s="16" t="s">
        <v>42</v>
      </c>
      <c r="D41" s="16" t="s">
        <v>32</v>
      </c>
      <c r="E41" s="16" t="s">
        <v>37</v>
      </c>
      <c r="F41" s="16" t="s">
        <v>39</v>
      </c>
      <c r="G41" s="16" t="s">
        <v>121</v>
      </c>
      <c r="H41" s="16" t="s">
        <v>126</v>
      </c>
      <c r="I41" s="16" t="s">
        <v>51</v>
      </c>
      <c r="J41" s="16"/>
      <c r="K41" s="24">
        <v>0.1</v>
      </c>
      <c r="L41" s="25">
        <v>6</v>
      </c>
      <c r="N41" s="32" t="s">
        <v>70</v>
      </c>
      <c r="O41" s="20">
        <f t="array" ref="O41">INDEX($G:$G,MIN(IF(Calc_sous_système&lt;&gt;"",IF(COUNTIF(O$7:O40,Calc_sous_système)=0,ROW(Calc_sous_système),ROWS(Calc_sous_système)+ROW(Calc_sous_système)))))</f>
        <v>0</v>
      </c>
      <c r="P41" s="34">
        <f t="shared" si="5"/>
        <v>0</v>
      </c>
      <c r="Q41" s="32" t="s">
        <v>70</v>
      </c>
      <c r="R41" s="20">
        <f t="array" ref="R41">INDEX($I:$I,MIN(IF(Livrables&lt;&gt;"",IF(COUNTIF(R$7:R40,Livrables)=0,ROW(Livrables),ROWS(Livrables)+ROW(Livrables)))))</f>
        <v>0</v>
      </c>
      <c r="S41" s="33">
        <f t="shared" si="6"/>
        <v>0</v>
      </c>
      <c r="T41" s="28"/>
      <c r="U41" s="32" t="s">
        <v>75</v>
      </c>
      <c r="V41" s="20">
        <f t="array" ref="V41">INDEX($D:$D,MIN(IF(N°Semaine&lt;&gt;"",IF(COUNTIF(V$7:V40,N°Semaine)=0,ROW(N°Semaine),ROWS(N°Semaine)+ROW(N°Semaine)))))</f>
        <v>0</v>
      </c>
      <c r="W41" s="33">
        <f t="shared" si="7"/>
        <v>0</v>
      </c>
      <c r="X41" s="28"/>
      <c r="Y41" s="32" t="s">
        <v>70</v>
      </c>
      <c r="Z41" s="20">
        <f t="array" ref="Z41">INDEX($I:$I,MIN(IF(Livrables&lt;&gt;"",IF(COUNTIF(Z$7:Z40,Livrables)=0,ROW(Livrables),ROWS(Livrables)+ROW(Livrables)))))</f>
        <v>0</v>
      </c>
      <c r="AA41" s="35">
        <f t="shared" si="8"/>
        <v>0</v>
      </c>
      <c r="AG41" s="16" t="s">
        <v>50</v>
      </c>
      <c r="AI41" s="40">
        <f t="shared" si="4"/>
        <v>0.99</v>
      </c>
    </row>
    <row r="42" spans="2:35" ht="15" customHeight="1" x14ac:dyDescent="0.3">
      <c r="B42" s="11" t="s">
        <v>67</v>
      </c>
      <c r="C42" s="16" t="s">
        <v>42</v>
      </c>
      <c r="D42" s="16" t="s">
        <v>33</v>
      </c>
      <c r="E42" s="16" t="s">
        <v>37</v>
      </c>
      <c r="F42" s="16" t="s">
        <v>40</v>
      </c>
      <c r="G42" s="16" t="s">
        <v>119</v>
      </c>
      <c r="H42" s="16" t="s">
        <v>124</v>
      </c>
      <c r="I42" s="16" t="s">
        <v>53</v>
      </c>
      <c r="J42" s="16"/>
      <c r="K42" s="24">
        <v>0.35</v>
      </c>
      <c r="L42" s="25">
        <v>7</v>
      </c>
      <c r="N42" s="32" t="s">
        <v>71</v>
      </c>
      <c r="O42" s="20">
        <f t="array" ref="O42">INDEX($G:$G,MIN(IF(Calc_sous_système&lt;&gt;"",IF(COUNTIF(O$7:O41,Calc_sous_système)=0,ROW(Calc_sous_système),ROWS(Calc_sous_système)+ROW(Calc_sous_système)))))</f>
        <v>0</v>
      </c>
      <c r="P42" s="34">
        <f t="shared" si="5"/>
        <v>0</v>
      </c>
      <c r="Q42" s="32" t="s">
        <v>71</v>
      </c>
      <c r="R42" s="20">
        <f t="array" ref="R42">INDEX($I:$I,MIN(IF(Livrables&lt;&gt;"",IF(COUNTIF(R$7:R41,Livrables)=0,ROW(Livrables),ROWS(Livrables)+ROW(Livrables)))))</f>
        <v>0</v>
      </c>
      <c r="S42" s="33">
        <f t="shared" si="6"/>
        <v>0</v>
      </c>
      <c r="T42" s="28"/>
      <c r="U42" s="32" t="s">
        <v>76</v>
      </c>
      <c r="V42" s="20">
        <f t="array" ref="V42">INDEX($D:$D,MIN(IF(N°Semaine&lt;&gt;"",IF(COUNTIF(V$7:V41,N°Semaine)=0,ROW(N°Semaine),ROWS(N°Semaine)+ROW(N°Semaine)))))</f>
        <v>0</v>
      </c>
      <c r="W42" s="33">
        <f t="shared" si="7"/>
        <v>0</v>
      </c>
      <c r="X42" s="28"/>
      <c r="Y42" s="32" t="s">
        <v>71</v>
      </c>
      <c r="Z42" s="20">
        <f t="array" ref="Z42">INDEX($I:$I,MIN(IF(Livrables&lt;&gt;"",IF(COUNTIF(Z$7:Z41,Livrables)=0,ROW(Livrables),ROWS(Livrables)+ROW(Livrables)))))</f>
        <v>0</v>
      </c>
      <c r="AA42" s="35">
        <f t="shared" si="8"/>
        <v>0</v>
      </c>
      <c r="AG42" s="16" t="s">
        <v>50</v>
      </c>
      <c r="AI42" s="40">
        <f t="shared" si="4"/>
        <v>0.99</v>
      </c>
    </row>
    <row r="43" spans="2:35" ht="15" customHeight="1" x14ac:dyDescent="0.3">
      <c r="B43" s="11" t="s">
        <v>68</v>
      </c>
      <c r="C43" s="10" t="s">
        <v>42</v>
      </c>
      <c r="D43" s="16" t="s">
        <v>28</v>
      </c>
      <c r="E43" s="10" t="s">
        <v>37</v>
      </c>
      <c r="F43" s="16" t="s">
        <v>39</v>
      </c>
      <c r="G43" s="16" t="s">
        <v>119</v>
      </c>
      <c r="H43" s="16" t="s">
        <v>124</v>
      </c>
      <c r="I43" s="16" t="s">
        <v>52</v>
      </c>
      <c r="J43" s="16" t="s">
        <v>47</v>
      </c>
      <c r="K43" s="24">
        <v>0.4</v>
      </c>
      <c r="L43" s="25">
        <v>1</v>
      </c>
      <c r="N43" s="32" t="s">
        <v>72</v>
      </c>
      <c r="O43" s="20">
        <f t="array" ref="O43">INDEX($G:$G,MIN(IF(Calc_sous_système&lt;&gt;"",IF(COUNTIF(O$7:O42,Calc_sous_système)=0,ROW(Calc_sous_système),ROWS(Calc_sous_système)+ROW(Calc_sous_système)))))</f>
        <v>0</v>
      </c>
      <c r="P43" s="34">
        <f t="shared" si="5"/>
        <v>0</v>
      </c>
      <c r="Q43" s="32" t="s">
        <v>72</v>
      </c>
      <c r="R43" s="20">
        <f t="array" ref="R43">INDEX($I:$I,MIN(IF(Livrables&lt;&gt;"",IF(COUNTIF(R$7:R42,Livrables)=0,ROW(Livrables),ROWS(Livrables)+ROW(Livrables)))))</f>
        <v>0</v>
      </c>
      <c r="S43" s="33">
        <f t="shared" si="6"/>
        <v>0</v>
      </c>
      <c r="T43" s="28"/>
      <c r="U43" s="32" t="s">
        <v>77</v>
      </c>
      <c r="V43" s="20">
        <f t="array" ref="V43">INDEX($D:$D,MIN(IF(N°Semaine&lt;&gt;"",IF(COUNTIF(V$7:V42,N°Semaine)=0,ROW(N°Semaine),ROWS(N°Semaine)+ROW(N°Semaine)))))</f>
        <v>0</v>
      </c>
      <c r="W43" s="33">
        <f t="shared" si="7"/>
        <v>0</v>
      </c>
      <c r="X43" s="28"/>
      <c r="Y43" s="32" t="s">
        <v>72</v>
      </c>
      <c r="Z43" s="20">
        <f t="array" ref="Z43">INDEX($I:$I,MIN(IF(Livrables&lt;&gt;"",IF(COUNTIF(Z$7:Z42,Livrables)=0,ROW(Livrables),ROWS(Livrables)+ROW(Livrables)))))</f>
        <v>0</v>
      </c>
      <c r="AA43" s="35">
        <f t="shared" si="8"/>
        <v>0</v>
      </c>
      <c r="AG43" s="16" t="s">
        <v>49</v>
      </c>
      <c r="AI43" s="40">
        <f t="shared" si="4"/>
        <v>0.83</v>
      </c>
    </row>
    <row r="44" spans="2:35" ht="15" customHeight="1" x14ac:dyDescent="0.3">
      <c r="B44" s="11" t="s">
        <v>69</v>
      </c>
      <c r="C44" s="16" t="s">
        <v>42</v>
      </c>
      <c r="D44" s="16" t="s">
        <v>29</v>
      </c>
      <c r="E44" s="16" t="s">
        <v>37</v>
      </c>
      <c r="F44" s="16" t="s">
        <v>38</v>
      </c>
      <c r="G44" s="16" t="s">
        <v>118</v>
      </c>
      <c r="H44" s="16" t="s">
        <v>125</v>
      </c>
      <c r="I44" s="16" t="s">
        <v>53</v>
      </c>
      <c r="J44" s="16" t="s">
        <v>46</v>
      </c>
      <c r="K44" s="24">
        <v>0.15</v>
      </c>
      <c r="L44" s="25">
        <v>2</v>
      </c>
      <c r="N44" s="32" t="s">
        <v>73</v>
      </c>
      <c r="O44" s="20">
        <f t="array" ref="O44">INDEX($G:$G,MIN(IF(Calc_sous_système&lt;&gt;"",IF(COUNTIF(O$7:O43,Calc_sous_système)=0,ROW(Calc_sous_système),ROWS(Calc_sous_système)+ROW(Calc_sous_système)))))</f>
        <v>0</v>
      </c>
      <c r="P44" s="34">
        <f t="shared" si="5"/>
        <v>0</v>
      </c>
      <c r="Q44" s="32" t="s">
        <v>73</v>
      </c>
      <c r="R44" s="20">
        <f t="array" ref="R44">INDEX($I:$I,MIN(IF(Livrables&lt;&gt;"",IF(COUNTIF(R$7:R43,Livrables)=0,ROW(Livrables),ROWS(Livrables)+ROW(Livrables)))))</f>
        <v>0</v>
      </c>
      <c r="S44" s="33">
        <f t="shared" si="6"/>
        <v>0</v>
      </c>
      <c r="T44" s="28"/>
      <c r="U44" s="32" t="s">
        <v>78</v>
      </c>
      <c r="V44" s="20">
        <f t="array" ref="V44">INDEX($D:$D,MIN(IF(N°Semaine&lt;&gt;"",IF(COUNTIF(V$7:V43,N°Semaine)=0,ROW(N°Semaine),ROWS(N°Semaine)+ROW(N°Semaine)))))</f>
        <v>0</v>
      </c>
      <c r="W44" s="33">
        <f t="shared" si="7"/>
        <v>0</v>
      </c>
      <c r="X44" s="28"/>
      <c r="Y44" s="32" t="s">
        <v>73</v>
      </c>
      <c r="Z44" s="20">
        <f t="array" ref="Z44">INDEX($I:$I,MIN(IF(Livrables&lt;&gt;"",IF(COUNTIF(Z$7:Z43,Livrables)=0,ROW(Livrables),ROWS(Livrables)+ROW(Livrables)))))</f>
        <v>0</v>
      </c>
      <c r="AA44" s="35">
        <f t="shared" si="8"/>
        <v>0</v>
      </c>
      <c r="AG44" s="16" t="s">
        <v>51</v>
      </c>
      <c r="AI44" s="40">
        <f t="shared" si="4"/>
        <v>0.98</v>
      </c>
    </row>
    <row r="45" spans="2:35" ht="15" customHeight="1" x14ac:dyDescent="0.3">
      <c r="B45" s="11" t="s">
        <v>70</v>
      </c>
      <c r="C45" s="16" t="s">
        <v>42</v>
      </c>
      <c r="D45" s="16" t="s">
        <v>29</v>
      </c>
      <c r="E45" s="16" t="s">
        <v>116</v>
      </c>
      <c r="F45" s="16" t="s">
        <v>38</v>
      </c>
      <c r="G45" s="16" t="s">
        <v>120</v>
      </c>
      <c r="H45" s="16" t="s">
        <v>127</v>
      </c>
      <c r="I45" s="16" t="s">
        <v>50</v>
      </c>
      <c r="J45" s="16" t="s">
        <v>45</v>
      </c>
      <c r="K45" s="24">
        <v>0.05</v>
      </c>
      <c r="L45" s="25">
        <v>3</v>
      </c>
      <c r="N45" s="32" t="s">
        <v>74</v>
      </c>
      <c r="O45" s="20">
        <f t="array" ref="O45">INDEX($G:$G,MIN(IF(Calc_sous_système&lt;&gt;"",IF(COUNTIF(O$7:O44,Calc_sous_système)=0,ROW(Calc_sous_système),ROWS(Calc_sous_système)+ROW(Calc_sous_système)))))</f>
        <v>0</v>
      </c>
      <c r="P45" s="34">
        <f t="shared" si="5"/>
        <v>0</v>
      </c>
      <c r="Q45" s="32" t="s">
        <v>74</v>
      </c>
      <c r="R45" s="20">
        <f t="array" ref="R45">INDEX($I:$I,MIN(IF(Livrables&lt;&gt;"",IF(COUNTIF(R$7:R44,Livrables)=0,ROW(Livrables),ROWS(Livrables)+ROW(Livrables)))))</f>
        <v>0</v>
      </c>
      <c r="S45" s="33">
        <f t="shared" si="6"/>
        <v>0</v>
      </c>
      <c r="T45" s="28"/>
      <c r="U45" s="32" t="s">
        <v>79</v>
      </c>
      <c r="V45" s="20">
        <f t="array" ref="V45">INDEX($D:$D,MIN(IF(N°Semaine&lt;&gt;"",IF(COUNTIF(V$7:V44,N°Semaine)=0,ROW(N°Semaine),ROWS(N°Semaine)+ROW(N°Semaine)))))</f>
        <v>0</v>
      </c>
      <c r="W45" s="33">
        <f t="shared" si="7"/>
        <v>0</v>
      </c>
      <c r="X45" s="28"/>
      <c r="Y45" s="32" t="s">
        <v>74</v>
      </c>
      <c r="Z45" s="20">
        <f t="array" ref="Z45">INDEX($I:$I,MIN(IF(Livrables&lt;&gt;"",IF(COUNTIF(Z$7:Z44,Livrables)=0,ROW(Livrables),ROWS(Livrables)+ROW(Livrables)))))</f>
        <v>0</v>
      </c>
      <c r="AA45" s="35">
        <f t="shared" si="8"/>
        <v>0</v>
      </c>
      <c r="AG45" s="16" t="s">
        <v>53</v>
      </c>
      <c r="AI45" s="40">
        <f t="shared" si="4"/>
        <v>0.56000000000000005</v>
      </c>
    </row>
    <row r="46" spans="2:35" ht="15" customHeight="1" x14ac:dyDescent="0.3">
      <c r="B46" s="11" t="s">
        <v>71</v>
      </c>
      <c r="C46" s="16" t="s">
        <v>42</v>
      </c>
      <c r="D46" s="16" t="s">
        <v>30</v>
      </c>
      <c r="E46" s="16" t="s">
        <v>37</v>
      </c>
      <c r="F46" s="16" t="s">
        <v>41</v>
      </c>
      <c r="G46" s="16" t="s">
        <v>121</v>
      </c>
      <c r="H46" s="16" t="s">
        <v>126</v>
      </c>
      <c r="I46" s="16" t="s">
        <v>50</v>
      </c>
      <c r="J46" s="16"/>
      <c r="K46" s="24">
        <v>0.09</v>
      </c>
      <c r="L46" s="25">
        <v>4</v>
      </c>
      <c r="N46" s="32" t="s">
        <v>75</v>
      </c>
      <c r="O46" s="20">
        <f t="array" ref="O46">INDEX($G:$G,MIN(IF(Calc_sous_système&lt;&gt;"",IF(COUNTIF(O$7:O45,Calc_sous_système)=0,ROW(Calc_sous_système),ROWS(Calc_sous_système)+ROW(Calc_sous_système)))))</f>
        <v>0</v>
      </c>
      <c r="P46" s="34">
        <f t="shared" si="5"/>
        <v>0</v>
      </c>
      <c r="Q46" s="32" t="s">
        <v>75</v>
      </c>
      <c r="R46" s="20">
        <f t="array" ref="R46">INDEX($I:$I,MIN(IF(Livrables&lt;&gt;"",IF(COUNTIF(R$7:R45,Livrables)=0,ROW(Livrables),ROWS(Livrables)+ROW(Livrables)))))</f>
        <v>0</v>
      </c>
      <c r="S46" s="33">
        <f t="shared" si="6"/>
        <v>0</v>
      </c>
      <c r="T46" s="28"/>
      <c r="U46" s="32" t="s">
        <v>80</v>
      </c>
      <c r="V46" s="20">
        <f t="array" ref="V46">INDEX($D:$D,MIN(IF(N°Semaine&lt;&gt;"",IF(COUNTIF(V$7:V45,N°Semaine)=0,ROW(N°Semaine),ROWS(N°Semaine)+ROW(N°Semaine)))))</f>
        <v>0</v>
      </c>
      <c r="W46" s="33">
        <f t="shared" si="7"/>
        <v>0</v>
      </c>
      <c r="X46" s="28"/>
      <c r="Y46" s="32" t="s">
        <v>75</v>
      </c>
      <c r="Z46" s="20">
        <f t="array" ref="Z46">INDEX($I:$I,MIN(IF(Livrables&lt;&gt;"",IF(COUNTIF(Z$7:Z45,Livrables)=0,ROW(Livrables),ROWS(Livrables)+ROW(Livrables)))))</f>
        <v>0</v>
      </c>
      <c r="AA46" s="35">
        <f t="shared" si="8"/>
        <v>0</v>
      </c>
      <c r="AG46" s="16" t="s">
        <v>52</v>
      </c>
      <c r="AI46" s="40">
        <f t="shared" si="4"/>
        <v>0.94</v>
      </c>
    </row>
    <row r="47" spans="2:35" ht="15" customHeight="1" x14ac:dyDescent="0.3">
      <c r="B47" s="11" t="s">
        <v>72</v>
      </c>
      <c r="C47" s="16" t="s">
        <v>42</v>
      </c>
      <c r="D47" s="16" t="s">
        <v>31</v>
      </c>
      <c r="E47" s="16" t="s">
        <v>116</v>
      </c>
      <c r="F47" s="16" t="s">
        <v>38</v>
      </c>
      <c r="G47" s="16" t="s">
        <v>120</v>
      </c>
      <c r="H47" s="16" t="s">
        <v>123</v>
      </c>
      <c r="I47" s="16" t="s">
        <v>49</v>
      </c>
      <c r="J47" s="16"/>
      <c r="K47" s="24">
        <v>9.5000000000000001E-2</v>
      </c>
      <c r="L47" s="25">
        <v>5</v>
      </c>
      <c r="N47" s="32" t="s">
        <v>76</v>
      </c>
      <c r="O47" s="20">
        <f t="array" ref="O47">INDEX($G:$G,MIN(IF(Calc_sous_système&lt;&gt;"",IF(COUNTIF(O$7:O46,Calc_sous_système)=0,ROW(Calc_sous_système),ROWS(Calc_sous_système)+ROW(Calc_sous_système)))))</f>
        <v>0</v>
      </c>
      <c r="P47" s="34">
        <f t="shared" si="5"/>
        <v>0</v>
      </c>
      <c r="Q47" s="32" t="s">
        <v>76</v>
      </c>
      <c r="R47" s="20">
        <f t="array" ref="R47">INDEX($I:$I,MIN(IF(Livrables&lt;&gt;"",IF(COUNTIF(R$7:R46,Livrables)=0,ROW(Livrables),ROWS(Livrables)+ROW(Livrables)))))</f>
        <v>0</v>
      </c>
      <c r="S47" s="33">
        <f t="shared" si="6"/>
        <v>0</v>
      </c>
      <c r="T47" s="28"/>
      <c r="U47" s="32" t="s">
        <v>81</v>
      </c>
      <c r="V47" s="20">
        <f t="array" ref="V47">INDEX($D:$D,MIN(IF(N°Semaine&lt;&gt;"",IF(COUNTIF(V$7:V46,N°Semaine)=0,ROW(N°Semaine),ROWS(N°Semaine)+ROW(N°Semaine)))))</f>
        <v>0</v>
      </c>
      <c r="W47" s="33">
        <f t="shared" si="7"/>
        <v>0</v>
      </c>
      <c r="X47" s="28"/>
      <c r="Y47" s="32" t="s">
        <v>76</v>
      </c>
      <c r="Z47" s="20">
        <f t="array" ref="Z47">INDEX($I:$I,MIN(IF(Livrables&lt;&gt;"",IF(COUNTIF(Z$7:Z46,Livrables)=0,ROW(Livrables),ROWS(Livrables)+ROW(Livrables)))))</f>
        <v>0</v>
      </c>
      <c r="AA47" s="35">
        <f t="shared" si="8"/>
        <v>0</v>
      </c>
      <c r="AG47" s="16" t="s">
        <v>53</v>
      </c>
      <c r="AI47" s="40">
        <f t="shared" si="4"/>
        <v>0.56000000000000005</v>
      </c>
    </row>
    <row r="48" spans="2:35" ht="15" customHeight="1" x14ac:dyDescent="0.3">
      <c r="B48" s="11" t="s">
        <v>73</v>
      </c>
      <c r="C48" s="16" t="s">
        <v>42</v>
      </c>
      <c r="D48" s="16" t="s">
        <v>32</v>
      </c>
      <c r="E48" s="16" t="s">
        <v>37</v>
      </c>
      <c r="F48" s="16" t="s">
        <v>39</v>
      </c>
      <c r="G48" s="16" t="s">
        <v>121</v>
      </c>
      <c r="H48" s="16" t="s">
        <v>126</v>
      </c>
      <c r="I48" s="16" t="s">
        <v>51</v>
      </c>
      <c r="J48" s="16"/>
      <c r="K48" s="24">
        <v>0.1</v>
      </c>
      <c r="L48" s="25">
        <v>6</v>
      </c>
      <c r="N48" s="32" t="s">
        <v>77</v>
      </c>
      <c r="O48" s="20">
        <f t="array" ref="O48">INDEX($G:$G,MIN(IF(Calc_sous_système&lt;&gt;"",IF(COUNTIF(O$7:O47,Calc_sous_système)=0,ROW(Calc_sous_système),ROWS(Calc_sous_système)+ROW(Calc_sous_système)))))</f>
        <v>0</v>
      </c>
      <c r="P48" s="34">
        <f t="shared" si="5"/>
        <v>0</v>
      </c>
      <c r="Q48" s="32" t="s">
        <v>77</v>
      </c>
      <c r="R48" s="20">
        <f t="array" ref="R48">INDEX($I:$I,MIN(IF(Livrables&lt;&gt;"",IF(COUNTIF(R$7:R47,Livrables)=0,ROW(Livrables),ROWS(Livrables)+ROW(Livrables)))))</f>
        <v>0</v>
      </c>
      <c r="S48" s="33">
        <f t="shared" si="6"/>
        <v>0</v>
      </c>
      <c r="T48" s="28"/>
      <c r="U48" s="32" t="s">
        <v>82</v>
      </c>
      <c r="V48" s="20">
        <f t="array" ref="V48">INDEX($D:$D,MIN(IF(N°Semaine&lt;&gt;"",IF(COUNTIF(V$7:V47,N°Semaine)=0,ROW(N°Semaine),ROWS(N°Semaine)+ROW(N°Semaine)))))</f>
        <v>0</v>
      </c>
      <c r="W48" s="33">
        <f t="shared" si="7"/>
        <v>0</v>
      </c>
      <c r="X48" s="28"/>
      <c r="Y48" s="32" t="s">
        <v>77</v>
      </c>
      <c r="Z48" s="20">
        <f t="array" ref="Z48">INDEX($I:$I,MIN(IF(Livrables&lt;&gt;"",IF(COUNTIF(Z$7:Z47,Livrables)=0,ROW(Livrables),ROWS(Livrables)+ROW(Livrables)))))</f>
        <v>0</v>
      </c>
      <c r="AA48" s="35">
        <f t="shared" si="8"/>
        <v>0</v>
      </c>
      <c r="AG48" s="16" t="s">
        <v>50</v>
      </c>
      <c r="AI48" s="40">
        <f t="shared" si="4"/>
        <v>0.99</v>
      </c>
    </row>
    <row r="49" spans="2:35" ht="15" customHeight="1" x14ac:dyDescent="0.3">
      <c r="B49" s="11" t="s">
        <v>74</v>
      </c>
      <c r="C49" s="16" t="s">
        <v>42</v>
      </c>
      <c r="D49" s="16" t="s">
        <v>33</v>
      </c>
      <c r="E49" s="16" t="s">
        <v>37</v>
      </c>
      <c r="F49" s="16" t="s">
        <v>40</v>
      </c>
      <c r="G49" s="16" t="s">
        <v>119</v>
      </c>
      <c r="H49" s="16" t="s">
        <v>124</v>
      </c>
      <c r="I49" s="16" t="s">
        <v>53</v>
      </c>
      <c r="J49" s="16"/>
      <c r="K49" s="24">
        <v>0.56000000000000005</v>
      </c>
      <c r="L49" s="25">
        <v>7</v>
      </c>
      <c r="N49" s="32" t="s">
        <v>78</v>
      </c>
      <c r="O49" s="20">
        <f t="array" ref="O49">INDEX($G:$G,MIN(IF(Calc_sous_système&lt;&gt;"",IF(COUNTIF(O$7:O48,Calc_sous_système)=0,ROW(Calc_sous_système),ROWS(Calc_sous_système)+ROW(Calc_sous_système)))))</f>
        <v>0</v>
      </c>
      <c r="P49" s="34">
        <f t="shared" si="5"/>
        <v>0</v>
      </c>
      <c r="Q49" s="32" t="s">
        <v>78</v>
      </c>
      <c r="R49" s="20">
        <f t="array" ref="R49">INDEX($I:$I,MIN(IF(Livrables&lt;&gt;"",IF(COUNTIF(R$7:R48,Livrables)=0,ROW(Livrables),ROWS(Livrables)+ROW(Livrables)))))</f>
        <v>0</v>
      </c>
      <c r="S49" s="33">
        <f t="shared" si="6"/>
        <v>0</v>
      </c>
      <c r="T49" s="28"/>
      <c r="U49" s="32" t="s">
        <v>83</v>
      </c>
      <c r="V49" s="20">
        <f t="array" ref="V49">INDEX($D:$D,MIN(IF(N°Semaine&lt;&gt;"",IF(COUNTIF(V$7:V48,N°Semaine)=0,ROW(N°Semaine),ROWS(N°Semaine)+ROW(N°Semaine)))))</f>
        <v>0</v>
      </c>
      <c r="W49" s="33">
        <f t="shared" si="7"/>
        <v>0</v>
      </c>
      <c r="X49" s="28"/>
      <c r="Y49" s="32" t="s">
        <v>78</v>
      </c>
      <c r="Z49" s="20">
        <f t="array" ref="Z49">INDEX($I:$I,MIN(IF(Livrables&lt;&gt;"",IF(COUNTIF(Z$7:Z48,Livrables)=0,ROW(Livrables),ROWS(Livrables)+ROW(Livrables)))))</f>
        <v>0</v>
      </c>
      <c r="AA49" s="35">
        <f t="shared" si="8"/>
        <v>0</v>
      </c>
      <c r="AG49" s="16" t="s">
        <v>50</v>
      </c>
      <c r="AI49" s="40">
        <f t="shared" si="4"/>
        <v>0.99</v>
      </c>
    </row>
    <row r="50" spans="2:35" ht="15" customHeight="1" x14ac:dyDescent="0.3">
      <c r="B50" s="11" t="s">
        <v>75</v>
      </c>
      <c r="C50" s="10" t="s">
        <v>42</v>
      </c>
      <c r="D50" s="16" t="s">
        <v>28</v>
      </c>
      <c r="E50" s="10" t="s">
        <v>37</v>
      </c>
      <c r="F50" s="16" t="s">
        <v>39</v>
      </c>
      <c r="G50" s="16" t="s">
        <v>119</v>
      </c>
      <c r="H50" s="16" t="s">
        <v>124</v>
      </c>
      <c r="I50" s="16" t="s">
        <v>52</v>
      </c>
      <c r="J50" s="16" t="s">
        <v>47</v>
      </c>
      <c r="K50" s="24">
        <v>0.59</v>
      </c>
      <c r="L50" s="25">
        <v>1</v>
      </c>
      <c r="N50" s="32" t="s">
        <v>79</v>
      </c>
      <c r="O50" s="20">
        <f t="array" ref="O50">INDEX($G:$G,MIN(IF(Calc_sous_système&lt;&gt;"",IF(COUNTIF(O$7:O49,Calc_sous_système)=0,ROW(Calc_sous_système),ROWS(Calc_sous_système)+ROW(Calc_sous_système)))))</f>
        <v>0</v>
      </c>
      <c r="P50" s="34">
        <f t="shared" si="5"/>
        <v>0</v>
      </c>
      <c r="Q50" s="32" t="s">
        <v>79</v>
      </c>
      <c r="R50" s="20">
        <f t="array" ref="R50">INDEX($I:$I,MIN(IF(Livrables&lt;&gt;"",IF(COUNTIF(R$7:R49,Livrables)=0,ROW(Livrables),ROWS(Livrables)+ROW(Livrables)))))</f>
        <v>0</v>
      </c>
      <c r="S50" s="33">
        <f t="shared" si="6"/>
        <v>0</v>
      </c>
      <c r="T50" s="28"/>
      <c r="U50" s="32" t="s">
        <v>84</v>
      </c>
      <c r="V50" s="20">
        <f t="array" ref="V50">INDEX($D:$D,MIN(IF(N°Semaine&lt;&gt;"",IF(COUNTIF(V$7:V49,N°Semaine)=0,ROW(N°Semaine),ROWS(N°Semaine)+ROW(N°Semaine)))))</f>
        <v>0</v>
      </c>
      <c r="W50" s="33">
        <f t="shared" si="7"/>
        <v>0</v>
      </c>
      <c r="X50" s="28"/>
      <c r="Y50" s="32" t="s">
        <v>79</v>
      </c>
      <c r="Z50" s="20">
        <f t="array" ref="Z50">INDEX($I:$I,MIN(IF(Livrables&lt;&gt;"",IF(COUNTIF(Z$7:Z49,Livrables)=0,ROW(Livrables),ROWS(Livrables)+ROW(Livrables)))))</f>
        <v>0</v>
      </c>
      <c r="AA50" s="35">
        <f t="shared" si="8"/>
        <v>0</v>
      </c>
      <c r="AG50" s="16" t="s">
        <v>49</v>
      </c>
      <c r="AI50" s="40">
        <f t="shared" si="4"/>
        <v>0.83</v>
      </c>
    </row>
    <row r="51" spans="2:35" ht="15" customHeight="1" x14ac:dyDescent="0.3">
      <c r="B51" s="11" t="s">
        <v>76</v>
      </c>
      <c r="C51" s="16" t="s">
        <v>42</v>
      </c>
      <c r="D51" s="16" t="s">
        <v>29</v>
      </c>
      <c r="E51" s="16" t="s">
        <v>37</v>
      </c>
      <c r="F51" s="16" t="s">
        <v>38</v>
      </c>
      <c r="G51" s="16" t="s">
        <v>118</v>
      </c>
      <c r="H51" s="16" t="s">
        <v>125</v>
      </c>
      <c r="I51" s="16" t="s">
        <v>53</v>
      </c>
      <c r="J51" s="16" t="s">
        <v>46</v>
      </c>
      <c r="K51" s="24">
        <v>0.15</v>
      </c>
      <c r="L51" s="25">
        <v>2</v>
      </c>
      <c r="N51" s="32" t="s">
        <v>80</v>
      </c>
      <c r="O51" s="20">
        <f t="array" ref="O51">INDEX($G:$G,MIN(IF(Calc_sous_système&lt;&gt;"",IF(COUNTIF(O$7:O50,Calc_sous_système)=0,ROW(Calc_sous_système),ROWS(Calc_sous_système)+ROW(Calc_sous_système)))))</f>
        <v>0</v>
      </c>
      <c r="P51" s="34">
        <f t="shared" si="5"/>
        <v>0</v>
      </c>
      <c r="Q51" s="32" t="s">
        <v>80</v>
      </c>
      <c r="R51" s="20">
        <f t="array" ref="R51">INDEX($I:$I,MIN(IF(Livrables&lt;&gt;"",IF(COUNTIF(R$7:R50,Livrables)=0,ROW(Livrables),ROWS(Livrables)+ROW(Livrables)))))</f>
        <v>0</v>
      </c>
      <c r="S51" s="33">
        <f t="shared" si="6"/>
        <v>0</v>
      </c>
      <c r="T51" s="28"/>
      <c r="U51" s="32" t="s">
        <v>85</v>
      </c>
      <c r="V51" s="20">
        <f t="array" ref="V51">INDEX($D:$D,MIN(IF(N°Semaine&lt;&gt;"",IF(COUNTIF(V$7:V50,N°Semaine)=0,ROW(N°Semaine),ROWS(N°Semaine)+ROW(N°Semaine)))))</f>
        <v>0</v>
      </c>
      <c r="W51" s="33">
        <f t="shared" si="7"/>
        <v>0</v>
      </c>
      <c r="X51" s="28"/>
      <c r="Y51" s="32" t="s">
        <v>80</v>
      </c>
      <c r="Z51" s="20">
        <f t="array" ref="Z51">INDEX($I:$I,MIN(IF(Livrables&lt;&gt;"",IF(COUNTIF(Z$7:Z50,Livrables)=0,ROW(Livrables),ROWS(Livrables)+ROW(Livrables)))))</f>
        <v>0</v>
      </c>
      <c r="AA51" s="35">
        <f t="shared" si="8"/>
        <v>0</v>
      </c>
      <c r="AG51" s="16" t="s">
        <v>51</v>
      </c>
      <c r="AI51" s="40">
        <f t="shared" si="4"/>
        <v>0.98</v>
      </c>
    </row>
    <row r="52" spans="2:35" ht="15" customHeight="1" x14ac:dyDescent="0.3">
      <c r="B52" s="11" t="s">
        <v>77</v>
      </c>
      <c r="C52" s="16" t="s">
        <v>42</v>
      </c>
      <c r="D52" s="16" t="s">
        <v>29</v>
      </c>
      <c r="E52" s="16" t="s">
        <v>116</v>
      </c>
      <c r="F52" s="16" t="s">
        <v>38</v>
      </c>
      <c r="G52" s="16" t="s">
        <v>120</v>
      </c>
      <c r="H52" s="16" t="s">
        <v>127</v>
      </c>
      <c r="I52" s="16" t="s">
        <v>50</v>
      </c>
      <c r="J52" s="16" t="s">
        <v>45</v>
      </c>
      <c r="K52" s="24">
        <v>0.05</v>
      </c>
      <c r="L52" s="25">
        <v>3</v>
      </c>
      <c r="N52" s="32" t="s">
        <v>81</v>
      </c>
      <c r="O52" s="20">
        <f t="array" ref="O52">INDEX($G:$G,MIN(IF(Calc_sous_système&lt;&gt;"",IF(COUNTIF(O$7:O51,Calc_sous_système)=0,ROW(Calc_sous_système),ROWS(Calc_sous_système)+ROW(Calc_sous_système)))))</f>
        <v>0</v>
      </c>
      <c r="P52" s="34">
        <f t="shared" si="5"/>
        <v>0</v>
      </c>
      <c r="Q52" s="32" t="s">
        <v>81</v>
      </c>
      <c r="R52" s="20">
        <f t="array" ref="R52">INDEX($I:$I,MIN(IF(Livrables&lt;&gt;"",IF(COUNTIF(R$7:R51,Livrables)=0,ROW(Livrables),ROWS(Livrables)+ROW(Livrables)))))</f>
        <v>0</v>
      </c>
      <c r="S52" s="33">
        <f t="shared" si="6"/>
        <v>0</v>
      </c>
      <c r="T52" s="28"/>
      <c r="U52" s="32" t="s">
        <v>86</v>
      </c>
      <c r="V52" s="20">
        <f t="array" ref="V52">INDEX($D:$D,MIN(IF(N°Semaine&lt;&gt;"",IF(COUNTIF(V$7:V51,N°Semaine)=0,ROW(N°Semaine),ROWS(N°Semaine)+ROW(N°Semaine)))))</f>
        <v>0</v>
      </c>
      <c r="W52" s="33">
        <f t="shared" si="7"/>
        <v>0</v>
      </c>
      <c r="X52" s="28"/>
      <c r="Y52" s="32" t="s">
        <v>81</v>
      </c>
      <c r="Z52" s="20">
        <f t="array" ref="Z52">INDEX($I:$I,MIN(IF(Livrables&lt;&gt;"",IF(COUNTIF(Z$7:Z51,Livrables)=0,ROW(Livrables),ROWS(Livrables)+ROW(Livrables)))))</f>
        <v>0</v>
      </c>
      <c r="AA52" s="35">
        <f t="shared" si="8"/>
        <v>0</v>
      </c>
      <c r="AG52" s="16" t="s">
        <v>53</v>
      </c>
      <c r="AI52" s="40">
        <f t="shared" si="4"/>
        <v>0.56000000000000005</v>
      </c>
    </row>
    <row r="53" spans="2:35" ht="15" customHeight="1" x14ac:dyDescent="0.3">
      <c r="B53" s="11" t="s">
        <v>78</v>
      </c>
      <c r="C53" s="16" t="s">
        <v>42</v>
      </c>
      <c r="D53" s="16" t="s">
        <v>30</v>
      </c>
      <c r="E53" s="16" t="s">
        <v>37</v>
      </c>
      <c r="F53" s="16" t="s">
        <v>41</v>
      </c>
      <c r="G53" s="16" t="s">
        <v>121</v>
      </c>
      <c r="H53" s="16" t="s">
        <v>126</v>
      </c>
      <c r="I53" s="16" t="s">
        <v>50</v>
      </c>
      <c r="J53" s="16"/>
      <c r="K53" s="24">
        <v>0.09</v>
      </c>
      <c r="L53" s="25">
        <v>4</v>
      </c>
      <c r="N53" s="32" t="s">
        <v>82</v>
      </c>
      <c r="O53" s="20">
        <f t="array" ref="O53">INDEX($G:$G,MIN(IF(Calc_sous_système&lt;&gt;"",IF(COUNTIF(O$7:O52,Calc_sous_système)=0,ROW(Calc_sous_système),ROWS(Calc_sous_système)+ROW(Calc_sous_système)))))</f>
        <v>0</v>
      </c>
      <c r="P53" s="34">
        <f t="shared" si="5"/>
        <v>0</v>
      </c>
      <c r="Q53" s="32" t="s">
        <v>82</v>
      </c>
      <c r="R53" s="20">
        <f t="array" ref="R53">INDEX($I:$I,MIN(IF(Livrables&lt;&gt;"",IF(COUNTIF(R$7:R52,Livrables)=0,ROW(Livrables),ROWS(Livrables)+ROW(Livrables)))))</f>
        <v>0</v>
      </c>
      <c r="S53" s="33">
        <f t="shared" si="6"/>
        <v>0</v>
      </c>
      <c r="T53" s="28"/>
      <c r="U53" s="32" t="s">
        <v>87</v>
      </c>
      <c r="V53" s="20">
        <f t="array" ref="V53">INDEX($D:$D,MIN(IF(N°Semaine&lt;&gt;"",IF(COUNTIF(V$7:V52,N°Semaine)=0,ROW(N°Semaine),ROWS(N°Semaine)+ROW(N°Semaine)))))</f>
        <v>0</v>
      </c>
      <c r="W53" s="33">
        <f t="shared" si="7"/>
        <v>0</v>
      </c>
      <c r="X53" s="28"/>
      <c r="Y53" s="32" t="s">
        <v>82</v>
      </c>
      <c r="Z53" s="20">
        <f t="array" ref="Z53">INDEX($I:$I,MIN(IF(Livrables&lt;&gt;"",IF(COUNTIF(Z$7:Z52,Livrables)=0,ROW(Livrables),ROWS(Livrables)+ROW(Livrables)))))</f>
        <v>0</v>
      </c>
      <c r="AA53" s="35">
        <f t="shared" si="8"/>
        <v>0</v>
      </c>
      <c r="AG53" s="16" t="s">
        <v>52</v>
      </c>
      <c r="AI53" s="40">
        <f t="shared" si="4"/>
        <v>0.94</v>
      </c>
    </row>
    <row r="54" spans="2:35" ht="15" customHeight="1" x14ac:dyDescent="0.3">
      <c r="B54" s="11" t="s">
        <v>79</v>
      </c>
      <c r="C54" s="16" t="s">
        <v>42</v>
      </c>
      <c r="D54" s="16" t="s">
        <v>31</v>
      </c>
      <c r="E54" s="16" t="s">
        <v>116</v>
      </c>
      <c r="F54" s="16" t="s">
        <v>38</v>
      </c>
      <c r="G54" s="16" t="s">
        <v>120</v>
      </c>
      <c r="H54" s="16" t="s">
        <v>123</v>
      </c>
      <c r="I54" s="16" t="s">
        <v>49</v>
      </c>
      <c r="J54" s="16"/>
      <c r="K54" s="24">
        <v>9.5000000000000001E-2</v>
      </c>
      <c r="L54" s="25">
        <v>5</v>
      </c>
      <c r="N54" s="32" t="s">
        <v>83</v>
      </c>
      <c r="O54" s="20">
        <f t="array" ref="O54">INDEX($G:$G,MIN(IF(Calc_sous_système&lt;&gt;"",IF(COUNTIF(O$7:O53,Calc_sous_système)=0,ROW(Calc_sous_système),ROWS(Calc_sous_système)+ROW(Calc_sous_système)))))</f>
        <v>0</v>
      </c>
      <c r="P54" s="34">
        <f t="shared" si="5"/>
        <v>0</v>
      </c>
      <c r="Q54" s="32" t="s">
        <v>83</v>
      </c>
      <c r="R54" s="20">
        <f t="array" ref="R54">INDEX($I:$I,MIN(IF(Livrables&lt;&gt;"",IF(COUNTIF(R$7:R53,Livrables)=0,ROW(Livrables),ROWS(Livrables)+ROW(Livrables)))))</f>
        <v>0</v>
      </c>
      <c r="S54" s="33">
        <f t="shared" si="6"/>
        <v>0</v>
      </c>
      <c r="T54" s="28"/>
      <c r="U54" s="32" t="s">
        <v>88</v>
      </c>
      <c r="V54" s="20">
        <f t="array" ref="V54">INDEX($D:$D,MIN(IF(N°Semaine&lt;&gt;"",IF(COUNTIF(V$7:V53,N°Semaine)=0,ROW(N°Semaine),ROWS(N°Semaine)+ROW(N°Semaine)))))</f>
        <v>0</v>
      </c>
      <c r="W54" s="33">
        <f t="shared" si="7"/>
        <v>0</v>
      </c>
      <c r="X54" s="28"/>
      <c r="Y54" s="32" t="s">
        <v>83</v>
      </c>
      <c r="Z54" s="20">
        <f t="array" ref="Z54">INDEX($I:$I,MIN(IF(Livrables&lt;&gt;"",IF(COUNTIF(Z$7:Z53,Livrables)=0,ROW(Livrables),ROWS(Livrables)+ROW(Livrables)))))</f>
        <v>0</v>
      </c>
      <c r="AA54" s="35">
        <f t="shared" si="8"/>
        <v>0</v>
      </c>
      <c r="AG54" s="16" t="s">
        <v>53</v>
      </c>
      <c r="AI54" s="40">
        <f t="shared" si="4"/>
        <v>0.56000000000000005</v>
      </c>
    </row>
    <row r="55" spans="2:35" ht="15" customHeight="1" x14ac:dyDescent="0.3">
      <c r="B55" s="11" t="s">
        <v>80</v>
      </c>
      <c r="C55" s="16" t="s">
        <v>42</v>
      </c>
      <c r="D55" s="16" t="s">
        <v>32</v>
      </c>
      <c r="E55" s="16" t="s">
        <v>37</v>
      </c>
      <c r="F55" s="16" t="s">
        <v>39</v>
      </c>
      <c r="G55" s="16" t="s">
        <v>121</v>
      </c>
      <c r="H55" s="16" t="s">
        <v>126</v>
      </c>
      <c r="I55" s="16" t="s">
        <v>51</v>
      </c>
      <c r="J55" s="16"/>
      <c r="K55" s="24">
        <v>0.1</v>
      </c>
      <c r="L55" s="25">
        <v>6</v>
      </c>
      <c r="N55" s="32" t="s">
        <v>84</v>
      </c>
      <c r="O55" s="20">
        <f t="array" ref="O55">INDEX($G:$G,MIN(IF(Calc_sous_système&lt;&gt;"",IF(COUNTIF(O$7:O54,Calc_sous_système)=0,ROW(Calc_sous_système),ROWS(Calc_sous_système)+ROW(Calc_sous_système)))))</f>
        <v>0</v>
      </c>
      <c r="P55" s="34">
        <f t="shared" si="5"/>
        <v>0</v>
      </c>
      <c r="Q55" s="32" t="s">
        <v>84</v>
      </c>
      <c r="R55" s="20">
        <f t="array" ref="R55">INDEX($I:$I,MIN(IF(Livrables&lt;&gt;"",IF(COUNTIF(R$7:R54,Livrables)=0,ROW(Livrables),ROWS(Livrables)+ROW(Livrables)))))</f>
        <v>0</v>
      </c>
      <c r="S55" s="33">
        <f t="shared" si="6"/>
        <v>0</v>
      </c>
      <c r="T55" s="28"/>
      <c r="U55" s="32" t="s">
        <v>89</v>
      </c>
      <c r="V55" s="20">
        <f t="array" ref="V55">INDEX($D:$D,MIN(IF(N°Semaine&lt;&gt;"",IF(COUNTIF(V$7:V54,N°Semaine)=0,ROW(N°Semaine),ROWS(N°Semaine)+ROW(N°Semaine)))))</f>
        <v>0</v>
      </c>
      <c r="W55" s="33">
        <f t="shared" si="7"/>
        <v>0</v>
      </c>
      <c r="X55" s="28"/>
      <c r="Y55" s="32" t="s">
        <v>84</v>
      </c>
      <c r="Z55" s="20">
        <f t="array" ref="Z55">INDEX($I:$I,MIN(IF(Livrables&lt;&gt;"",IF(COUNTIF(Z$7:Z54,Livrables)=0,ROW(Livrables),ROWS(Livrables)+ROW(Livrables)))))</f>
        <v>0</v>
      </c>
      <c r="AA55" s="35">
        <f t="shared" si="8"/>
        <v>0</v>
      </c>
      <c r="AG55" s="16" t="s">
        <v>50</v>
      </c>
      <c r="AI55" s="40">
        <f t="shared" si="4"/>
        <v>0.99</v>
      </c>
    </row>
    <row r="56" spans="2:35" ht="15" customHeight="1" x14ac:dyDescent="0.3">
      <c r="B56" s="11" t="s">
        <v>81</v>
      </c>
      <c r="C56" s="16" t="s">
        <v>42</v>
      </c>
      <c r="D56" s="16" t="s">
        <v>33</v>
      </c>
      <c r="E56" s="16" t="s">
        <v>37</v>
      </c>
      <c r="F56" s="16" t="s">
        <v>40</v>
      </c>
      <c r="G56" s="16" t="s">
        <v>119</v>
      </c>
      <c r="H56" s="16" t="s">
        <v>124</v>
      </c>
      <c r="I56" s="16" t="s">
        <v>50</v>
      </c>
      <c r="J56" s="16"/>
      <c r="K56" s="24">
        <v>0.6</v>
      </c>
      <c r="L56" s="25">
        <v>7</v>
      </c>
      <c r="N56" s="32" t="s">
        <v>85</v>
      </c>
      <c r="O56" s="20">
        <f t="array" ref="O56">INDEX($G:$G,MIN(IF(Calc_sous_système&lt;&gt;"",IF(COUNTIF(O$7:O55,Calc_sous_système)=0,ROW(Calc_sous_système),ROWS(Calc_sous_système)+ROW(Calc_sous_système)))))</f>
        <v>0</v>
      </c>
      <c r="P56" s="34">
        <f t="shared" si="5"/>
        <v>0</v>
      </c>
      <c r="Q56" s="32" t="s">
        <v>85</v>
      </c>
      <c r="R56" s="20">
        <f t="array" ref="R56">INDEX($I:$I,MIN(IF(Livrables&lt;&gt;"",IF(COUNTIF(R$7:R55,Livrables)=0,ROW(Livrables),ROWS(Livrables)+ROW(Livrables)))))</f>
        <v>0</v>
      </c>
      <c r="S56" s="33">
        <f t="shared" si="6"/>
        <v>0</v>
      </c>
      <c r="T56" s="28"/>
      <c r="U56" s="32" t="s">
        <v>90</v>
      </c>
      <c r="V56" s="20">
        <f t="array" ref="V56">INDEX($D:$D,MIN(IF(N°Semaine&lt;&gt;"",IF(COUNTIF(V$7:V55,N°Semaine)=0,ROW(N°Semaine),ROWS(N°Semaine)+ROW(N°Semaine)))))</f>
        <v>0</v>
      </c>
      <c r="W56" s="33">
        <f t="shared" si="7"/>
        <v>0</v>
      </c>
      <c r="X56" s="28"/>
      <c r="Y56" s="32" t="s">
        <v>85</v>
      </c>
      <c r="Z56" s="20">
        <f t="array" ref="Z56">INDEX($I:$I,MIN(IF(Livrables&lt;&gt;"",IF(COUNTIF(Z$7:Z55,Livrables)=0,ROW(Livrables),ROWS(Livrables)+ROW(Livrables)))))</f>
        <v>0</v>
      </c>
      <c r="AA56" s="35">
        <f t="shared" si="8"/>
        <v>0</v>
      </c>
      <c r="AG56" s="16" t="s">
        <v>50</v>
      </c>
      <c r="AI56" s="40">
        <f t="shared" si="4"/>
        <v>0.99</v>
      </c>
    </row>
    <row r="57" spans="2:35" ht="15" customHeight="1" x14ac:dyDescent="0.3">
      <c r="B57" s="11" t="s">
        <v>82</v>
      </c>
      <c r="C57" s="10" t="s">
        <v>42</v>
      </c>
      <c r="D57" s="16" t="s">
        <v>28</v>
      </c>
      <c r="E57" s="10" t="s">
        <v>37</v>
      </c>
      <c r="F57" s="16" t="s">
        <v>39</v>
      </c>
      <c r="G57" s="16" t="s">
        <v>119</v>
      </c>
      <c r="H57" s="16" t="s">
        <v>124</v>
      </c>
      <c r="I57" s="16" t="s">
        <v>49</v>
      </c>
      <c r="J57" s="16" t="s">
        <v>47</v>
      </c>
      <c r="K57" s="24">
        <v>0.7</v>
      </c>
      <c r="L57" s="25">
        <v>1</v>
      </c>
      <c r="N57" s="32" t="s">
        <v>86</v>
      </c>
      <c r="O57" s="20">
        <f t="array" ref="O57">INDEX($G:$G,MIN(IF(Calc_sous_système&lt;&gt;"",IF(COUNTIF(O$7:O56,Calc_sous_système)=0,ROW(Calc_sous_système),ROWS(Calc_sous_système)+ROW(Calc_sous_système)))))</f>
        <v>0</v>
      </c>
      <c r="P57" s="34">
        <f t="shared" si="5"/>
        <v>0</v>
      </c>
      <c r="Q57" s="32" t="s">
        <v>86</v>
      </c>
      <c r="R57" s="20">
        <f t="array" ref="R57">INDEX($I:$I,MIN(IF(Livrables&lt;&gt;"",IF(COUNTIF(R$7:R56,Livrables)=0,ROW(Livrables),ROWS(Livrables)+ROW(Livrables)))))</f>
        <v>0</v>
      </c>
      <c r="S57" s="33">
        <f t="shared" si="6"/>
        <v>0</v>
      </c>
      <c r="T57" s="28"/>
      <c r="U57" s="32" t="s">
        <v>91</v>
      </c>
      <c r="V57" s="20">
        <f t="array" ref="V57">INDEX($D:$D,MIN(IF(N°Semaine&lt;&gt;"",IF(COUNTIF(V$7:V56,N°Semaine)=0,ROW(N°Semaine),ROWS(N°Semaine)+ROW(N°Semaine)))))</f>
        <v>0</v>
      </c>
      <c r="W57" s="33">
        <f t="shared" si="7"/>
        <v>0</v>
      </c>
      <c r="X57" s="28"/>
      <c r="Y57" s="32" t="s">
        <v>86</v>
      </c>
      <c r="Z57" s="20">
        <f t="array" ref="Z57">INDEX($I:$I,MIN(IF(Livrables&lt;&gt;"",IF(COUNTIF(Z$7:Z56,Livrables)=0,ROW(Livrables),ROWS(Livrables)+ROW(Livrables)))))</f>
        <v>0</v>
      </c>
      <c r="AA57" s="35">
        <f t="shared" si="8"/>
        <v>0</v>
      </c>
      <c r="AG57" s="16" t="s">
        <v>49</v>
      </c>
      <c r="AI57" s="40">
        <f t="shared" si="4"/>
        <v>0.83</v>
      </c>
    </row>
    <row r="58" spans="2:35" ht="15" customHeight="1" x14ac:dyDescent="0.3">
      <c r="B58" s="11" t="s">
        <v>83</v>
      </c>
      <c r="C58" s="16" t="s">
        <v>42</v>
      </c>
      <c r="D58" s="16" t="s">
        <v>29</v>
      </c>
      <c r="E58" s="16" t="s">
        <v>37</v>
      </c>
      <c r="F58" s="16" t="s">
        <v>38</v>
      </c>
      <c r="G58" s="16" t="s">
        <v>118</v>
      </c>
      <c r="H58" s="16" t="s">
        <v>125</v>
      </c>
      <c r="I58" s="16" t="s">
        <v>51</v>
      </c>
      <c r="J58" s="16" t="s">
        <v>46</v>
      </c>
      <c r="K58" s="24">
        <v>0.15</v>
      </c>
      <c r="L58" s="25">
        <v>2</v>
      </c>
      <c r="N58" s="32" t="s">
        <v>87</v>
      </c>
      <c r="O58" s="20">
        <f t="array" ref="O58">INDEX($G:$G,MIN(IF(Calc_sous_système&lt;&gt;"",IF(COUNTIF(O$7:O57,Calc_sous_système)=0,ROW(Calc_sous_système),ROWS(Calc_sous_système)+ROW(Calc_sous_système)))))</f>
        <v>0</v>
      </c>
      <c r="P58" s="34">
        <f t="shared" si="5"/>
        <v>0</v>
      </c>
      <c r="Q58" s="32" t="s">
        <v>87</v>
      </c>
      <c r="R58" s="20">
        <f t="array" ref="R58">INDEX($I:$I,MIN(IF(Livrables&lt;&gt;"",IF(COUNTIF(R$7:R57,Livrables)=0,ROW(Livrables),ROWS(Livrables)+ROW(Livrables)))))</f>
        <v>0</v>
      </c>
      <c r="S58" s="33">
        <f t="shared" si="6"/>
        <v>0</v>
      </c>
      <c r="T58" s="28"/>
      <c r="U58" s="32" t="s">
        <v>92</v>
      </c>
      <c r="V58" s="20">
        <f t="array" ref="V58">INDEX($D:$D,MIN(IF(N°Semaine&lt;&gt;"",IF(COUNTIF(V$7:V57,N°Semaine)=0,ROW(N°Semaine),ROWS(N°Semaine)+ROW(N°Semaine)))))</f>
        <v>0</v>
      </c>
      <c r="W58" s="33">
        <f t="shared" si="7"/>
        <v>0</v>
      </c>
      <c r="X58" s="28"/>
      <c r="Y58" s="32" t="s">
        <v>87</v>
      </c>
      <c r="Z58" s="20">
        <f t="array" ref="Z58">INDEX($I:$I,MIN(IF(Livrables&lt;&gt;"",IF(COUNTIF(Z$7:Z57,Livrables)=0,ROW(Livrables),ROWS(Livrables)+ROW(Livrables)))))</f>
        <v>0</v>
      </c>
      <c r="AA58" s="35">
        <f t="shared" si="8"/>
        <v>0</v>
      </c>
      <c r="AG58" s="16" t="s">
        <v>51</v>
      </c>
      <c r="AI58" s="40">
        <f t="shared" si="4"/>
        <v>0.98</v>
      </c>
    </row>
    <row r="59" spans="2:35" ht="15" customHeight="1" x14ac:dyDescent="0.3">
      <c r="B59" s="11" t="s">
        <v>84</v>
      </c>
      <c r="C59" s="16" t="s">
        <v>42</v>
      </c>
      <c r="D59" s="16" t="s">
        <v>29</v>
      </c>
      <c r="E59" s="16" t="s">
        <v>116</v>
      </c>
      <c r="F59" s="16" t="s">
        <v>38</v>
      </c>
      <c r="G59" s="16" t="s">
        <v>120</v>
      </c>
      <c r="H59" s="16" t="s">
        <v>127</v>
      </c>
      <c r="I59" s="16" t="s">
        <v>53</v>
      </c>
      <c r="J59" s="16" t="s">
        <v>45</v>
      </c>
      <c r="K59" s="24">
        <v>0.05</v>
      </c>
      <c r="L59" s="25">
        <v>3</v>
      </c>
      <c r="N59" s="32" t="s">
        <v>88</v>
      </c>
      <c r="O59" s="20">
        <f t="array" ref="O59">INDEX($G:$G,MIN(IF(Calc_sous_système&lt;&gt;"",IF(COUNTIF(O$7:O58,Calc_sous_système)=0,ROW(Calc_sous_système),ROWS(Calc_sous_système)+ROW(Calc_sous_système)))))</f>
        <v>0</v>
      </c>
      <c r="P59" s="34">
        <f t="shared" si="5"/>
        <v>0</v>
      </c>
      <c r="Q59" s="32" t="s">
        <v>88</v>
      </c>
      <c r="R59" s="20">
        <f t="array" ref="R59">INDEX($I:$I,MIN(IF(Livrables&lt;&gt;"",IF(COUNTIF(R$7:R58,Livrables)=0,ROW(Livrables),ROWS(Livrables)+ROW(Livrables)))))</f>
        <v>0</v>
      </c>
      <c r="S59" s="33">
        <f t="shared" si="6"/>
        <v>0</v>
      </c>
      <c r="T59" s="28"/>
      <c r="U59" s="32" t="s">
        <v>93</v>
      </c>
      <c r="V59" s="20">
        <f t="array" ref="V59">INDEX($D:$D,MIN(IF(N°Semaine&lt;&gt;"",IF(COUNTIF(V$7:V58,N°Semaine)=0,ROW(N°Semaine),ROWS(N°Semaine)+ROW(N°Semaine)))))</f>
        <v>0</v>
      </c>
      <c r="W59" s="33">
        <f t="shared" si="7"/>
        <v>0</v>
      </c>
      <c r="X59" s="28"/>
      <c r="Y59" s="32" t="s">
        <v>88</v>
      </c>
      <c r="Z59" s="20">
        <f t="array" ref="Z59">INDEX($I:$I,MIN(IF(Livrables&lt;&gt;"",IF(COUNTIF(Z$7:Z58,Livrables)=0,ROW(Livrables),ROWS(Livrables)+ROW(Livrables)))))</f>
        <v>0</v>
      </c>
      <c r="AA59" s="35">
        <f t="shared" si="8"/>
        <v>0</v>
      </c>
      <c r="AG59" s="16" t="s">
        <v>50</v>
      </c>
      <c r="AI59" s="40">
        <f t="shared" si="4"/>
        <v>0.99</v>
      </c>
    </row>
    <row r="60" spans="2:35" ht="15" customHeight="1" x14ac:dyDescent="0.3">
      <c r="B60" s="11" t="s">
        <v>85</v>
      </c>
      <c r="C60" s="16" t="s">
        <v>42</v>
      </c>
      <c r="D60" s="16" t="s">
        <v>30</v>
      </c>
      <c r="E60" s="16" t="s">
        <v>37</v>
      </c>
      <c r="F60" s="16" t="s">
        <v>41</v>
      </c>
      <c r="G60" s="16" t="s">
        <v>121</v>
      </c>
      <c r="H60" s="16" t="s">
        <v>126</v>
      </c>
      <c r="I60" s="16" t="s">
        <v>52</v>
      </c>
      <c r="J60" s="16"/>
      <c r="K60" s="24">
        <v>0.09</v>
      </c>
      <c r="L60" s="25">
        <v>4</v>
      </c>
      <c r="N60" s="32" t="s">
        <v>89</v>
      </c>
      <c r="O60" s="20">
        <f t="array" ref="O60">INDEX($G:$G,MIN(IF(Calc_sous_système&lt;&gt;"",IF(COUNTIF(O$7:O59,Calc_sous_système)=0,ROW(Calc_sous_système),ROWS(Calc_sous_système)+ROW(Calc_sous_système)))))</f>
        <v>0</v>
      </c>
      <c r="P60" s="34">
        <f t="shared" si="5"/>
        <v>0</v>
      </c>
      <c r="Q60" s="32" t="s">
        <v>89</v>
      </c>
      <c r="R60" s="20">
        <f t="array" ref="R60">INDEX($I:$I,MIN(IF(Livrables&lt;&gt;"",IF(COUNTIF(R$7:R59,Livrables)=0,ROW(Livrables),ROWS(Livrables)+ROW(Livrables)))))</f>
        <v>0</v>
      </c>
      <c r="S60" s="33">
        <f t="shared" si="6"/>
        <v>0</v>
      </c>
      <c r="T60" s="28"/>
      <c r="U60" s="32" t="s">
        <v>94</v>
      </c>
      <c r="V60" s="20">
        <f t="array" ref="V60">INDEX($D:$D,MIN(IF(N°Semaine&lt;&gt;"",IF(COUNTIF(V$7:V59,N°Semaine)=0,ROW(N°Semaine),ROWS(N°Semaine)+ROW(N°Semaine)))))</f>
        <v>0</v>
      </c>
      <c r="W60" s="33">
        <f t="shared" si="7"/>
        <v>0</v>
      </c>
      <c r="X60" s="28"/>
      <c r="Y60" s="32" t="s">
        <v>89</v>
      </c>
      <c r="Z60" s="20">
        <f t="array" ref="Z60">INDEX($I:$I,MIN(IF(Livrables&lt;&gt;"",IF(COUNTIF(Z$7:Z59,Livrables)=0,ROW(Livrables),ROWS(Livrables)+ROW(Livrables)))))</f>
        <v>0</v>
      </c>
      <c r="AA60" s="35">
        <f t="shared" si="8"/>
        <v>0</v>
      </c>
      <c r="AG60" s="16" t="s">
        <v>49</v>
      </c>
      <c r="AI60" s="40">
        <f t="shared" si="4"/>
        <v>0.83</v>
      </c>
    </row>
    <row r="61" spans="2:35" ht="15" customHeight="1" x14ac:dyDescent="0.3">
      <c r="B61" s="11" t="s">
        <v>86</v>
      </c>
      <c r="C61" s="16" t="s">
        <v>42</v>
      </c>
      <c r="D61" s="16" t="s">
        <v>31</v>
      </c>
      <c r="E61" s="16" t="s">
        <v>116</v>
      </c>
      <c r="F61" s="16" t="s">
        <v>38</v>
      </c>
      <c r="G61" s="16" t="s">
        <v>120</v>
      </c>
      <c r="H61" s="16" t="s">
        <v>123</v>
      </c>
      <c r="I61" s="16" t="s">
        <v>53</v>
      </c>
      <c r="J61" s="16"/>
      <c r="K61" s="24">
        <v>9.5000000000000001E-2</v>
      </c>
      <c r="L61" s="25">
        <v>5</v>
      </c>
      <c r="N61" s="32" t="s">
        <v>90</v>
      </c>
      <c r="O61" s="20">
        <f t="array" ref="O61">INDEX($G:$G,MIN(IF(Calc_sous_système&lt;&gt;"",IF(COUNTIF(O$7:O60,Calc_sous_système)=0,ROW(Calc_sous_système),ROWS(Calc_sous_système)+ROW(Calc_sous_système)))))</f>
        <v>0</v>
      </c>
      <c r="P61" s="34">
        <f t="shared" si="5"/>
        <v>0</v>
      </c>
      <c r="Q61" s="32" t="s">
        <v>90</v>
      </c>
      <c r="R61" s="20">
        <f t="array" ref="R61">INDEX($I:$I,MIN(IF(Livrables&lt;&gt;"",IF(COUNTIF(R$7:R60,Livrables)=0,ROW(Livrables),ROWS(Livrables)+ROW(Livrables)))))</f>
        <v>0</v>
      </c>
      <c r="S61" s="33">
        <f t="shared" si="6"/>
        <v>0</v>
      </c>
      <c r="T61" s="28"/>
      <c r="U61" s="32" t="s">
        <v>95</v>
      </c>
      <c r="V61" s="20">
        <f t="array" ref="V61">INDEX($D:$D,MIN(IF(N°Semaine&lt;&gt;"",IF(COUNTIF(V$7:V60,N°Semaine)=0,ROW(N°Semaine),ROWS(N°Semaine)+ROW(N°Semaine)))))</f>
        <v>0</v>
      </c>
      <c r="W61" s="33">
        <f t="shared" si="7"/>
        <v>0</v>
      </c>
      <c r="X61" s="28"/>
      <c r="Y61" s="32" t="s">
        <v>90</v>
      </c>
      <c r="Z61" s="20">
        <f t="array" ref="Z61">INDEX($I:$I,MIN(IF(Livrables&lt;&gt;"",IF(COUNTIF(Z$7:Z60,Livrables)=0,ROW(Livrables),ROWS(Livrables)+ROW(Livrables)))))</f>
        <v>0</v>
      </c>
      <c r="AA61" s="35">
        <f t="shared" si="8"/>
        <v>0</v>
      </c>
      <c r="AG61" s="16" t="s">
        <v>51</v>
      </c>
      <c r="AI61" s="40">
        <f t="shared" si="4"/>
        <v>0.98</v>
      </c>
    </row>
    <row r="62" spans="2:35" ht="15" customHeight="1" x14ac:dyDescent="0.3">
      <c r="B62" s="11" t="s">
        <v>87</v>
      </c>
      <c r="C62" s="16" t="s">
        <v>42</v>
      </c>
      <c r="D62" s="16" t="s">
        <v>32</v>
      </c>
      <c r="E62" s="16" t="s">
        <v>37</v>
      </c>
      <c r="F62" s="16" t="s">
        <v>39</v>
      </c>
      <c r="G62" s="16" t="s">
        <v>121</v>
      </c>
      <c r="H62" s="16" t="s">
        <v>126</v>
      </c>
      <c r="I62" s="16" t="s">
        <v>50</v>
      </c>
      <c r="J62" s="16"/>
      <c r="K62" s="24">
        <v>0.1</v>
      </c>
      <c r="L62" s="25">
        <v>6</v>
      </c>
      <c r="N62" s="32" t="s">
        <v>91</v>
      </c>
      <c r="O62" s="20">
        <f t="array" ref="O62">INDEX($G:$G,MIN(IF(Calc_sous_système&lt;&gt;"",IF(COUNTIF(O$7:O61,Calc_sous_système)=0,ROW(Calc_sous_système),ROWS(Calc_sous_système)+ROW(Calc_sous_système)))))</f>
        <v>0</v>
      </c>
      <c r="P62" s="34">
        <f t="shared" si="5"/>
        <v>0</v>
      </c>
      <c r="Q62" s="32" t="s">
        <v>91</v>
      </c>
      <c r="R62" s="20">
        <f t="array" ref="R62">INDEX($I:$I,MIN(IF(Livrables&lt;&gt;"",IF(COUNTIF(R$7:R61,Livrables)=0,ROW(Livrables),ROWS(Livrables)+ROW(Livrables)))))</f>
        <v>0</v>
      </c>
      <c r="S62" s="33">
        <f t="shared" si="6"/>
        <v>0</v>
      </c>
      <c r="T62" s="28"/>
      <c r="U62" s="32" t="s">
        <v>96</v>
      </c>
      <c r="V62" s="20">
        <f t="array" ref="V62">INDEX($D:$D,MIN(IF(N°Semaine&lt;&gt;"",IF(COUNTIF(V$7:V61,N°Semaine)=0,ROW(N°Semaine),ROWS(N°Semaine)+ROW(N°Semaine)))))</f>
        <v>0</v>
      </c>
      <c r="W62" s="33">
        <f t="shared" si="7"/>
        <v>0</v>
      </c>
      <c r="X62" s="28"/>
      <c r="Y62" s="32" t="s">
        <v>91</v>
      </c>
      <c r="Z62" s="20">
        <f t="array" ref="Z62">INDEX($I:$I,MIN(IF(Livrables&lt;&gt;"",IF(COUNTIF(Z$7:Z61,Livrables)=0,ROW(Livrables),ROWS(Livrables)+ROW(Livrables)))))</f>
        <v>0</v>
      </c>
      <c r="AA62" s="35">
        <f t="shared" si="8"/>
        <v>0</v>
      </c>
      <c r="AG62" s="16" t="s">
        <v>53</v>
      </c>
      <c r="AI62" s="40">
        <f t="shared" si="4"/>
        <v>0.56000000000000005</v>
      </c>
    </row>
    <row r="63" spans="2:35" ht="15" customHeight="1" x14ac:dyDescent="0.3">
      <c r="B63" s="11" t="s">
        <v>88</v>
      </c>
      <c r="C63" s="16" t="s">
        <v>42</v>
      </c>
      <c r="D63" s="16" t="s">
        <v>33</v>
      </c>
      <c r="E63" s="16" t="s">
        <v>37</v>
      </c>
      <c r="F63" s="16" t="s">
        <v>40</v>
      </c>
      <c r="G63" s="16" t="s">
        <v>119</v>
      </c>
      <c r="H63" s="16" t="s">
        <v>124</v>
      </c>
      <c r="I63" s="16" t="s">
        <v>50</v>
      </c>
      <c r="J63" s="16"/>
      <c r="K63" s="24">
        <v>0.75</v>
      </c>
      <c r="L63" s="25">
        <v>7</v>
      </c>
      <c r="N63" s="32" t="s">
        <v>92</v>
      </c>
      <c r="O63" s="20">
        <f t="array" ref="O63">INDEX($G:$G,MIN(IF(Calc_sous_système&lt;&gt;"",IF(COUNTIF(O$7:O62,Calc_sous_système)=0,ROW(Calc_sous_système),ROWS(Calc_sous_système)+ROW(Calc_sous_système)))))</f>
        <v>0</v>
      </c>
      <c r="P63" s="34">
        <f t="shared" si="5"/>
        <v>0</v>
      </c>
      <c r="Q63" s="32" t="s">
        <v>92</v>
      </c>
      <c r="R63" s="20">
        <f t="array" ref="R63">INDEX($I:$I,MIN(IF(Livrables&lt;&gt;"",IF(COUNTIF(R$7:R62,Livrables)=0,ROW(Livrables),ROWS(Livrables)+ROW(Livrables)))))</f>
        <v>0</v>
      </c>
      <c r="S63" s="33">
        <f t="shared" si="6"/>
        <v>0</v>
      </c>
      <c r="T63" s="28"/>
      <c r="U63" s="32" t="s">
        <v>97</v>
      </c>
      <c r="V63" s="20">
        <f t="array" ref="V63">INDEX($D:$D,MIN(IF(N°Semaine&lt;&gt;"",IF(COUNTIF(V$7:V62,N°Semaine)=0,ROW(N°Semaine),ROWS(N°Semaine)+ROW(N°Semaine)))))</f>
        <v>0</v>
      </c>
      <c r="W63" s="33">
        <f t="shared" si="7"/>
        <v>0</v>
      </c>
      <c r="X63" s="28"/>
      <c r="Y63" s="32" t="s">
        <v>92</v>
      </c>
      <c r="Z63" s="20">
        <f t="array" ref="Z63">INDEX($I:$I,MIN(IF(Livrables&lt;&gt;"",IF(COUNTIF(Z$7:Z62,Livrables)=0,ROW(Livrables),ROWS(Livrables)+ROW(Livrables)))))</f>
        <v>0</v>
      </c>
      <c r="AA63" s="35">
        <f t="shared" si="8"/>
        <v>0</v>
      </c>
    </row>
    <row r="64" spans="2:35" ht="15" customHeight="1" x14ac:dyDescent="0.3">
      <c r="B64" s="11" t="s">
        <v>89</v>
      </c>
      <c r="C64" s="10" t="s">
        <v>42</v>
      </c>
      <c r="D64" s="16" t="s">
        <v>28</v>
      </c>
      <c r="E64" s="10" t="s">
        <v>37</v>
      </c>
      <c r="F64" s="16" t="s">
        <v>39</v>
      </c>
      <c r="G64" s="16" t="s">
        <v>119</v>
      </c>
      <c r="H64" s="16" t="s">
        <v>124</v>
      </c>
      <c r="I64" s="16" t="s">
        <v>49</v>
      </c>
      <c r="J64" s="16" t="s">
        <v>47</v>
      </c>
      <c r="K64" s="24">
        <v>0.8</v>
      </c>
      <c r="L64" s="25">
        <v>1</v>
      </c>
      <c r="N64" s="32" t="s">
        <v>93</v>
      </c>
      <c r="O64" s="20">
        <f t="array" ref="O64">INDEX($G:$G,MIN(IF(Calc_sous_système&lt;&gt;"",IF(COUNTIF(O$7:O63,Calc_sous_système)=0,ROW(Calc_sous_système),ROWS(Calc_sous_système)+ROW(Calc_sous_système)))))</f>
        <v>0</v>
      </c>
      <c r="P64" s="34">
        <f t="shared" si="5"/>
        <v>0</v>
      </c>
      <c r="Q64" s="32" t="s">
        <v>93</v>
      </c>
      <c r="R64" s="20">
        <f t="array" ref="R64">INDEX($I:$I,MIN(IF(Livrables&lt;&gt;"",IF(COUNTIF(R$7:R63,Livrables)=0,ROW(Livrables),ROWS(Livrables)+ROW(Livrables)))))</f>
        <v>0</v>
      </c>
      <c r="S64" s="33">
        <f t="shared" si="6"/>
        <v>0</v>
      </c>
      <c r="T64" s="28"/>
      <c r="U64" s="32" t="s">
        <v>98</v>
      </c>
      <c r="V64" s="20">
        <f t="array" ref="V64">INDEX($D:$D,MIN(IF(N°Semaine&lt;&gt;"",IF(COUNTIF(V$7:V63,N°Semaine)=0,ROW(N°Semaine),ROWS(N°Semaine)+ROW(N°Semaine)))))</f>
        <v>0</v>
      </c>
      <c r="W64" s="33">
        <f t="shared" si="7"/>
        <v>0</v>
      </c>
      <c r="X64" s="28"/>
      <c r="Y64" s="32" t="s">
        <v>93</v>
      </c>
      <c r="Z64" s="20">
        <f t="array" ref="Z64">INDEX($I:$I,MIN(IF(Livrables&lt;&gt;"",IF(COUNTIF(Z$7:Z63,Livrables)=0,ROW(Livrables),ROWS(Livrables)+ROW(Livrables)))))</f>
        <v>0</v>
      </c>
      <c r="AA64" s="35">
        <f t="shared" si="8"/>
        <v>0</v>
      </c>
    </row>
    <row r="65" spans="2:27" ht="15" customHeight="1" x14ac:dyDescent="0.3">
      <c r="B65" s="11" t="s">
        <v>90</v>
      </c>
      <c r="C65" s="16" t="s">
        <v>42</v>
      </c>
      <c r="D65" s="16" t="s">
        <v>29</v>
      </c>
      <c r="E65" s="16" t="s">
        <v>37</v>
      </c>
      <c r="F65" s="16" t="s">
        <v>38</v>
      </c>
      <c r="G65" s="16" t="s">
        <v>122</v>
      </c>
      <c r="H65" s="16" t="s">
        <v>125</v>
      </c>
      <c r="I65" s="16" t="s">
        <v>51</v>
      </c>
      <c r="J65" s="16" t="s">
        <v>46</v>
      </c>
      <c r="K65" s="24">
        <v>0.15</v>
      </c>
      <c r="L65" s="25">
        <v>2</v>
      </c>
      <c r="N65" s="32" t="s">
        <v>94</v>
      </c>
      <c r="O65" s="20">
        <f t="array" ref="O65">INDEX($G:$G,MIN(IF(Calc_sous_système&lt;&gt;"",IF(COUNTIF(O$7:O64,Calc_sous_système)=0,ROW(Calc_sous_système),ROWS(Calc_sous_système)+ROW(Calc_sous_système)))))</f>
        <v>0</v>
      </c>
      <c r="P65" s="34">
        <f t="shared" si="5"/>
        <v>0</v>
      </c>
      <c r="Q65" s="32" t="s">
        <v>94</v>
      </c>
      <c r="R65" s="20">
        <f t="array" ref="R65">INDEX($I:$I,MIN(IF(Livrables&lt;&gt;"",IF(COUNTIF(R$7:R64,Livrables)=0,ROW(Livrables),ROWS(Livrables)+ROW(Livrables)))))</f>
        <v>0</v>
      </c>
      <c r="S65" s="33">
        <f t="shared" si="6"/>
        <v>0</v>
      </c>
      <c r="T65" s="28"/>
      <c r="U65" s="32" t="s">
        <v>99</v>
      </c>
      <c r="V65" s="20">
        <f t="array" ref="V65">INDEX($D:$D,MIN(IF(N°Semaine&lt;&gt;"",IF(COUNTIF(V$7:V64,N°Semaine)=0,ROW(N°Semaine),ROWS(N°Semaine)+ROW(N°Semaine)))))</f>
        <v>0</v>
      </c>
      <c r="W65" s="33">
        <f t="shared" si="7"/>
        <v>0</v>
      </c>
      <c r="X65" s="28"/>
      <c r="Y65" s="32" t="s">
        <v>94</v>
      </c>
      <c r="Z65" s="20">
        <f t="array" ref="Z65">INDEX($I:$I,MIN(IF(Livrables&lt;&gt;"",IF(COUNTIF(Z$7:Z64,Livrables)=0,ROW(Livrables),ROWS(Livrables)+ROW(Livrables)))))</f>
        <v>0</v>
      </c>
      <c r="AA65" s="35">
        <f t="shared" si="8"/>
        <v>0</v>
      </c>
    </row>
    <row r="66" spans="2:27" ht="15" customHeight="1" x14ac:dyDescent="0.3">
      <c r="B66" s="11" t="s">
        <v>91</v>
      </c>
      <c r="C66" s="16" t="s">
        <v>42</v>
      </c>
      <c r="D66" s="16" t="s">
        <v>29</v>
      </c>
      <c r="E66" s="16" t="s">
        <v>116</v>
      </c>
      <c r="F66" s="16" t="s">
        <v>38</v>
      </c>
      <c r="G66" s="16" t="s">
        <v>120</v>
      </c>
      <c r="H66" s="16" t="s">
        <v>127</v>
      </c>
      <c r="I66" s="16" t="s">
        <v>53</v>
      </c>
      <c r="J66" s="16" t="s">
        <v>45</v>
      </c>
      <c r="K66" s="24">
        <v>0.05</v>
      </c>
      <c r="L66" s="25">
        <v>3</v>
      </c>
      <c r="N66" s="32" t="s">
        <v>95</v>
      </c>
      <c r="O66" s="20">
        <f t="array" ref="O66">INDEX($G:$G,MIN(IF(Calc_sous_système&lt;&gt;"",IF(COUNTIF(O$7:O65,Calc_sous_système)=0,ROW(Calc_sous_système),ROWS(Calc_sous_système)+ROW(Calc_sous_système)))))</f>
        <v>0</v>
      </c>
      <c r="P66" s="34">
        <f t="shared" si="5"/>
        <v>0</v>
      </c>
      <c r="Q66" s="32" t="s">
        <v>95</v>
      </c>
      <c r="R66" s="20">
        <f t="array" ref="R66">INDEX($I:$I,MIN(IF(Livrables&lt;&gt;"",IF(COUNTIF(R$7:R65,Livrables)=0,ROW(Livrables),ROWS(Livrables)+ROW(Livrables)))))</f>
        <v>0</v>
      </c>
      <c r="S66" s="33">
        <f t="shared" si="6"/>
        <v>0</v>
      </c>
      <c r="T66" s="28"/>
      <c r="U66" s="32" t="s">
        <v>100</v>
      </c>
      <c r="V66" s="20">
        <f t="array" ref="V66">INDEX($D:$D,MIN(IF(N°Semaine&lt;&gt;"",IF(COUNTIF(V$7:V65,N°Semaine)=0,ROW(N°Semaine),ROWS(N°Semaine)+ROW(N°Semaine)))))</f>
        <v>0</v>
      </c>
      <c r="W66" s="33">
        <f t="shared" si="7"/>
        <v>0</v>
      </c>
      <c r="X66" s="28"/>
      <c r="Y66" s="32" t="s">
        <v>95</v>
      </c>
      <c r="Z66" s="20">
        <f t="array" ref="Z66">INDEX($I:$I,MIN(IF(Livrables&lt;&gt;"",IF(COUNTIF(Z$7:Z65,Livrables)=0,ROW(Livrables),ROWS(Livrables)+ROW(Livrables)))))</f>
        <v>0</v>
      </c>
      <c r="AA66" s="35">
        <f t="shared" si="8"/>
        <v>0</v>
      </c>
    </row>
    <row r="67" spans="2:27" ht="15" customHeight="1" x14ac:dyDescent="0.3">
      <c r="B67" s="11" t="s">
        <v>92</v>
      </c>
      <c r="C67" s="16" t="s">
        <v>42</v>
      </c>
      <c r="D67" s="16" t="s">
        <v>30</v>
      </c>
      <c r="E67" s="16" t="s">
        <v>37</v>
      </c>
      <c r="F67" s="16" t="s">
        <v>41</v>
      </c>
      <c r="G67" s="16" t="s">
        <v>121</v>
      </c>
      <c r="H67" s="16" t="s">
        <v>126</v>
      </c>
      <c r="I67" s="16" t="s">
        <v>52</v>
      </c>
      <c r="J67" s="16"/>
      <c r="K67" s="24">
        <v>0.09</v>
      </c>
      <c r="L67" s="25">
        <v>4</v>
      </c>
      <c r="N67" s="32" t="s">
        <v>96</v>
      </c>
      <c r="O67" s="20">
        <f t="array" ref="O67">INDEX($G:$G,MIN(IF(Calc_sous_système&lt;&gt;"",IF(COUNTIF(O$7:O66,Calc_sous_système)=0,ROW(Calc_sous_système),ROWS(Calc_sous_système)+ROW(Calc_sous_système)))))</f>
        <v>0</v>
      </c>
      <c r="P67" s="34">
        <f t="shared" si="5"/>
        <v>0</v>
      </c>
      <c r="Q67" s="32" t="s">
        <v>96</v>
      </c>
      <c r="R67" s="20">
        <f t="array" ref="R67">INDEX($I:$I,MIN(IF(Livrables&lt;&gt;"",IF(COUNTIF(R$7:R66,Livrables)=0,ROW(Livrables),ROWS(Livrables)+ROW(Livrables)))))</f>
        <v>0</v>
      </c>
      <c r="S67" s="33">
        <f t="shared" si="6"/>
        <v>0</v>
      </c>
      <c r="T67" s="28"/>
      <c r="U67" s="32" t="s">
        <v>101</v>
      </c>
      <c r="V67" s="20">
        <f t="array" ref="V67">INDEX($D:$D,MIN(IF(N°Semaine&lt;&gt;"",IF(COUNTIF(V$7:V66,N°Semaine)=0,ROW(N°Semaine),ROWS(N°Semaine)+ROW(N°Semaine)))))</f>
        <v>0</v>
      </c>
      <c r="W67" s="33">
        <f t="shared" si="7"/>
        <v>0</v>
      </c>
      <c r="X67" s="28"/>
      <c r="Y67" s="32" t="s">
        <v>96</v>
      </c>
      <c r="Z67" s="20">
        <f t="array" ref="Z67">INDEX($I:$I,MIN(IF(Livrables&lt;&gt;"",IF(COUNTIF(Z$7:Z66,Livrables)=0,ROW(Livrables),ROWS(Livrables)+ROW(Livrables)))))</f>
        <v>0</v>
      </c>
      <c r="AA67" s="35">
        <f t="shared" si="8"/>
        <v>0</v>
      </c>
    </row>
    <row r="68" spans="2:27" ht="15" customHeight="1" x14ac:dyDescent="0.3">
      <c r="B68" s="11" t="s">
        <v>93</v>
      </c>
      <c r="C68" s="16" t="s">
        <v>42</v>
      </c>
      <c r="D68" s="16" t="s">
        <v>31</v>
      </c>
      <c r="E68" s="16" t="s">
        <v>116</v>
      </c>
      <c r="F68" s="16" t="s">
        <v>38</v>
      </c>
      <c r="G68" s="16" t="s">
        <v>120</v>
      </c>
      <c r="H68" s="16" t="s">
        <v>123</v>
      </c>
      <c r="I68" s="16" t="s">
        <v>53</v>
      </c>
      <c r="J68" s="16"/>
      <c r="K68" s="24">
        <v>9.5000000000000001E-2</v>
      </c>
      <c r="L68" s="25">
        <v>5</v>
      </c>
      <c r="N68" s="32" t="s">
        <v>97</v>
      </c>
      <c r="O68" s="20">
        <f t="array" ref="O68">INDEX($G:$G,MIN(IF(Calc_sous_système&lt;&gt;"",IF(COUNTIF(O$7:O67,Calc_sous_système)=0,ROW(Calc_sous_système),ROWS(Calc_sous_système)+ROW(Calc_sous_système)))))</f>
        <v>0</v>
      </c>
      <c r="P68" s="34">
        <f t="shared" si="5"/>
        <v>0</v>
      </c>
      <c r="Q68" s="32" t="s">
        <v>97</v>
      </c>
      <c r="R68" s="20">
        <f t="array" ref="R68">INDEX($I:$I,MIN(IF(Livrables&lt;&gt;"",IF(COUNTIF(R$7:R67,Livrables)=0,ROW(Livrables),ROWS(Livrables)+ROW(Livrables)))))</f>
        <v>0</v>
      </c>
      <c r="S68" s="33">
        <f t="shared" si="6"/>
        <v>0</v>
      </c>
      <c r="T68" s="28"/>
      <c r="U68" s="32" t="s">
        <v>102</v>
      </c>
      <c r="V68" s="20">
        <f t="array" ref="V68">INDEX($D:$D,MIN(IF(N°Semaine&lt;&gt;"",IF(COUNTIF(V$7:V67,N°Semaine)=0,ROW(N°Semaine),ROWS(N°Semaine)+ROW(N°Semaine)))))</f>
        <v>0</v>
      </c>
      <c r="W68" s="33">
        <f t="shared" si="7"/>
        <v>0</v>
      </c>
      <c r="X68" s="28"/>
      <c r="Y68" s="32" t="s">
        <v>97</v>
      </c>
      <c r="Z68" s="20">
        <f t="array" ref="Z68">INDEX($I:$I,MIN(IF(Livrables&lt;&gt;"",IF(COUNTIF(Z$7:Z67,Livrables)=0,ROW(Livrables),ROWS(Livrables)+ROW(Livrables)))))</f>
        <v>0</v>
      </c>
      <c r="AA68" s="35">
        <f t="shared" si="8"/>
        <v>0</v>
      </c>
    </row>
    <row r="69" spans="2:27" ht="15" customHeight="1" x14ac:dyDescent="0.3">
      <c r="B69" s="11" t="s">
        <v>94</v>
      </c>
      <c r="C69" s="16" t="s">
        <v>42</v>
      </c>
      <c r="D69" s="16" t="s">
        <v>32</v>
      </c>
      <c r="E69" s="16" t="s">
        <v>37</v>
      </c>
      <c r="F69" s="16" t="s">
        <v>39</v>
      </c>
      <c r="G69" s="16" t="s">
        <v>121</v>
      </c>
      <c r="H69" s="16" t="s">
        <v>126</v>
      </c>
      <c r="I69" s="16" t="s">
        <v>50</v>
      </c>
      <c r="J69" s="16"/>
      <c r="K69" s="24">
        <v>0.1</v>
      </c>
      <c r="L69" s="25">
        <v>6</v>
      </c>
      <c r="N69" s="32" t="s">
        <v>98</v>
      </c>
      <c r="O69" s="20">
        <f t="array" ref="O69">INDEX($G:$G,MIN(IF(Calc_sous_système&lt;&gt;"",IF(COUNTIF(O$7:O68,Calc_sous_système)=0,ROW(Calc_sous_système),ROWS(Calc_sous_système)+ROW(Calc_sous_système)))))</f>
        <v>0</v>
      </c>
      <c r="P69" s="34">
        <f t="shared" si="5"/>
        <v>0</v>
      </c>
      <c r="Q69" s="32" t="s">
        <v>98</v>
      </c>
      <c r="R69" s="20">
        <f t="array" ref="R69">INDEX($I:$I,MIN(IF(Livrables&lt;&gt;"",IF(COUNTIF(R$7:R68,Livrables)=0,ROW(Livrables),ROWS(Livrables)+ROW(Livrables)))))</f>
        <v>0</v>
      </c>
      <c r="S69" s="33">
        <f t="shared" si="6"/>
        <v>0</v>
      </c>
      <c r="T69" s="28"/>
      <c r="U69" s="32" t="s">
        <v>104</v>
      </c>
      <c r="V69" s="20">
        <f t="array" ref="V69">INDEX($D:$D,MIN(IF(N°Semaine&lt;&gt;"",IF(COUNTIF(V$7:V68,N°Semaine)=0,ROW(N°Semaine),ROWS(N°Semaine)+ROW(N°Semaine)))))</f>
        <v>0</v>
      </c>
      <c r="W69" s="33">
        <f t="shared" si="7"/>
        <v>0</v>
      </c>
      <c r="X69" s="28"/>
      <c r="Y69" s="32" t="s">
        <v>98</v>
      </c>
      <c r="Z69" s="20">
        <f t="array" ref="Z69">INDEX($I:$I,MIN(IF(Livrables&lt;&gt;"",IF(COUNTIF(Z$7:Z68,Livrables)=0,ROW(Livrables),ROWS(Livrables)+ROW(Livrables)))))</f>
        <v>0</v>
      </c>
      <c r="AA69" s="35">
        <f t="shared" si="8"/>
        <v>0</v>
      </c>
    </row>
    <row r="70" spans="2:27" ht="15" customHeight="1" x14ac:dyDescent="0.3">
      <c r="B70" s="11" t="s">
        <v>95</v>
      </c>
      <c r="C70" s="16" t="s">
        <v>42</v>
      </c>
      <c r="D70" s="16" t="s">
        <v>33</v>
      </c>
      <c r="E70" s="16" t="s">
        <v>37</v>
      </c>
      <c r="F70" s="16" t="s">
        <v>40</v>
      </c>
      <c r="G70" s="16" t="s">
        <v>119</v>
      </c>
      <c r="H70" s="16" t="s">
        <v>124</v>
      </c>
      <c r="I70" s="16" t="s">
        <v>50</v>
      </c>
      <c r="J70" s="16"/>
      <c r="K70" s="24">
        <v>0.81</v>
      </c>
      <c r="L70" s="25">
        <v>7</v>
      </c>
      <c r="N70" s="32" t="s">
        <v>99</v>
      </c>
      <c r="O70" s="20">
        <f t="array" ref="O70">INDEX($G:$G,MIN(IF(Calc_sous_système&lt;&gt;"",IF(COUNTIF(O$7:O69,Calc_sous_système)=0,ROW(Calc_sous_système),ROWS(Calc_sous_système)+ROW(Calc_sous_système)))))</f>
        <v>0</v>
      </c>
      <c r="P70" s="34">
        <f t="shared" si="5"/>
        <v>0</v>
      </c>
      <c r="Q70" s="32" t="s">
        <v>99</v>
      </c>
      <c r="R70" s="20">
        <f t="array" ref="R70">INDEX($I:$I,MIN(IF(Livrables&lt;&gt;"",IF(COUNTIF(R$7:R69,Livrables)=0,ROW(Livrables),ROWS(Livrables)+ROW(Livrables)))))</f>
        <v>0</v>
      </c>
      <c r="S70" s="33">
        <f t="shared" si="6"/>
        <v>0</v>
      </c>
      <c r="T70" s="28"/>
      <c r="U70" s="32" t="s">
        <v>105</v>
      </c>
      <c r="V70" s="20">
        <f t="array" ref="V70">INDEX($D:$D,MIN(IF(N°Semaine&lt;&gt;"",IF(COUNTIF(V$7:V69,N°Semaine)=0,ROW(N°Semaine),ROWS(N°Semaine)+ROW(N°Semaine)))))</f>
        <v>0</v>
      </c>
      <c r="W70" s="33">
        <f t="shared" si="7"/>
        <v>0</v>
      </c>
      <c r="X70" s="28"/>
      <c r="Y70" s="32" t="s">
        <v>99</v>
      </c>
      <c r="Z70" s="20">
        <f t="array" ref="Z70">INDEX($I:$I,MIN(IF(Livrables&lt;&gt;"",IF(COUNTIF(Z$7:Z69,Livrables)=0,ROW(Livrables),ROWS(Livrables)+ROW(Livrables)))))</f>
        <v>0</v>
      </c>
      <c r="AA70" s="35">
        <f t="shared" si="8"/>
        <v>0</v>
      </c>
    </row>
    <row r="71" spans="2:27" ht="15" customHeight="1" x14ac:dyDescent="0.3">
      <c r="B71" s="11" t="s">
        <v>96</v>
      </c>
      <c r="C71" s="10" t="s">
        <v>42</v>
      </c>
      <c r="D71" s="16" t="s">
        <v>28</v>
      </c>
      <c r="E71" s="10" t="s">
        <v>37</v>
      </c>
      <c r="F71" s="16" t="s">
        <v>39</v>
      </c>
      <c r="G71" s="16" t="s">
        <v>119</v>
      </c>
      <c r="H71" s="16" t="s">
        <v>124</v>
      </c>
      <c r="I71" s="16" t="s">
        <v>49</v>
      </c>
      <c r="J71" s="16" t="s">
        <v>47</v>
      </c>
      <c r="K71" s="24">
        <v>0.83</v>
      </c>
      <c r="L71" s="25">
        <v>1</v>
      </c>
      <c r="N71" s="32" t="s">
        <v>100</v>
      </c>
      <c r="O71" s="20">
        <f t="array" ref="O71">INDEX($G:$G,MIN(IF(Calc_sous_système&lt;&gt;"",IF(COUNTIF(O$7:O70,Calc_sous_système)=0,ROW(Calc_sous_système),ROWS(Calc_sous_système)+ROW(Calc_sous_système)))))</f>
        <v>0</v>
      </c>
      <c r="P71" s="34">
        <f t="shared" si="5"/>
        <v>0</v>
      </c>
      <c r="Q71" s="32" t="s">
        <v>100</v>
      </c>
      <c r="R71" s="20">
        <f t="array" ref="R71">INDEX($I:$I,MIN(IF(Livrables&lt;&gt;"",IF(COUNTIF(R$7:R70,Livrables)=0,ROW(Livrables),ROWS(Livrables)+ROW(Livrables)))))</f>
        <v>0</v>
      </c>
      <c r="S71" s="33">
        <f t="shared" si="6"/>
        <v>0</v>
      </c>
      <c r="T71" s="28"/>
      <c r="U71" s="32" t="s">
        <v>106</v>
      </c>
      <c r="V71" s="20">
        <f t="array" ref="V71">INDEX($D:$D,MIN(IF(N°Semaine&lt;&gt;"",IF(COUNTIF(V$7:V70,N°Semaine)=0,ROW(N°Semaine),ROWS(N°Semaine)+ROW(N°Semaine)))))</f>
        <v>0</v>
      </c>
      <c r="W71" s="33">
        <f t="shared" si="7"/>
        <v>0</v>
      </c>
      <c r="X71" s="28"/>
      <c r="Y71" s="32" t="s">
        <v>100</v>
      </c>
      <c r="Z71" s="20">
        <f t="array" ref="Z71">INDEX($I:$I,MIN(IF(Livrables&lt;&gt;"",IF(COUNTIF(Z$7:Z70,Livrables)=0,ROW(Livrables),ROWS(Livrables)+ROW(Livrables)))))</f>
        <v>0</v>
      </c>
      <c r="AA71" s="35">
        <f t="shared" si="8"/>
        <v>0</v>
      </c>
    </row>
    <row r="72" spans="2:27" ht="15" customHeight="1" x14ac:dyDescent="0.3">
      <c r="B72" s="11" t="s">
        <v>97</v>
      </c>
      <c r="C72" s="16" t="s">
        <v>42</v>
      </c>
      <c r="D72" s="16" t="s">
        <v>29</v>
      </c>
      <c r="E72" s="16" t="s">
        <v>37</v>
      </c>
      <c r="F72" s="16" t="s">
        <v>38</v>
      </c>
      <c r="G72" s="16" t="s">
        <v>122</v>
      </c>
      <c r="H72" s="16" t="s">
        <v>125</v>
      </c>
      <c r="I72" s="16" t="s">
        <v>51</v>
      </c>
      <c r="J72" s="16" t="s">
        <v>46</v>
      </c>
      <c r="K72" s="24">
        <v>0.15</v>
      </c>
      <c r="L72" s="25">
        <v>2</v>
      </c>
      <c r="N72" s="32" t="s">
        <v>101</v>
      </c>
      <c r="O72" s="20">
        <f t="array" ref="O72">INDEX($G:$G,MIN(IF(Calc_sous_système&lt;&gt;"",IF(COUNTIF(O$7:O71,Calc_sous_système)=0,ROW(Calc_sous_système),ROWS(Calc_sous_système)+ROW(Calc_sous_système)))))</f>
        <v>0</v>
      </c>
      <c r="P72" s="34">
        <f t="shared" ref="P72:P77" si="9">IF(O72&lt;&gt;"",SUMIF(Calc_sous_système,O72,Nheures),0)</f>
        <v>0</v>
      </c>
      <c r="Q72" s="32" t="s">
        <v>101</v>
      </c>
      <c r="R72" s="20">
        <f t="array" ref="R72">INDEX($I:$I,MIN(IF(Livrables&lt;&gt;"",IF(COUNTIF(R$7:R71,Livrables)=0,ROW(Livrables),ROWS(Livrables)+ROW(Livrables)))))</f>
        <v>0</v>
      </c>
      <c r="S72" s="33">
        <f t="shared" ref="S72:S77" si="10">IF(R72&lt;&gt;"",SUMIF(Livrables,R72,Nheures),0)</f>
        <v>0</v>
      </c>
      <c r="T72" s="28"/>
      <c r="U72" s="32" t="s">
        <v>107</v>
      </c>
      <c r="V72" s="20">
        <f t="array" ref="V72">INDEX($D:$D,MIN(IF(N°Semaine&lt;&gt;"",IF(COUNTIF(V$7:V71,N°Semaine)=0,ROW(N°Semaine),ROWS(N°Semaine)+ROW(N°Semaine)))))</f>
        <v>0</v>
      </c>
      <c r="W72" s="33">
        <f t="shared" ref="W72:W77" si="11">IF(V72&lt;&gt;"",SUMIF(N°Semaine,V72,Nheures),0)</f>
        <v>0</v>
      </c>
      <c r="X72" s="28"/>
      <c r="Y72" s="32" t="s">
        <v>101</v>
      </c>
      <c r="Z72" s="20">
        <f t="array" ref="Z72">INDEX($I:$I,MIN(IF(Livrables&lt;&gt;"",IF(COUNTIF(Z$7:Z71,Livrables)=0,ROW(Livrables),ROWS(Livrables)+ROW(Livrables)))))</f>
        <v>0</v>
      </c>
      <c r="AA72" s="35">
        <f t="shared" ref="AA72:AA77" si="12">IF(Z72&lt;&gt;"",_xlfn.MAXIFS(Calc_avancement,Livrables,Z72))</f>
        <v>0</v>
      </c>
    </row>
    <row r="73" spans="2:27" ht="15" customHeight="1" x14ac:dyDescent="0.3">
      <c r="B73" s="11" t="s">
        <v>98</v>
      </c>
      <c r="C73" s="16" t="s">
        <v>42</v>
      </c>
      <c r="D73" s="16" t="s">
        <v>29</v>
      </c>
      <c r="E73" s="16" t="s">
        <v>116</v>
      </c>
      <c r="F73" s="16" t="s">
        <v>38</v>
      </c>
      <c r="G73" s="16" t="s">
        <v>120</v>
      </c>
      <c r="H73" s="16" t="s">
        <v>127</v>
      </c>
      <c r="I73" s="16" t="s">
        <v>53</v>
      </c>
      <c r="J73" s="16" t="s">
        <v>45</v>
      </c>
      <c r="K73" s="24">
        <v>0.05</v>
      </c>
      <c r="L73" s="25">
        <v>3</v>
      </c>
      <c r="N73" s="32" t="s">
        <v>102</v>
      </c>
      <c r="O73" s="20">
        <f t="array" ref="O73">INDEX($G:$G,MIN(IF(Calc_sous_système&lt;&gt;"",IF(COUNTIF(O$7:O72,Calc_sous_système)=0,ROW(Calc_sous_système),ROWS(Calc_sous_système)+ROW(Calc_sous_système)))))</f>
        <v>0</v>
      </c>
      <c r="P73" s="34">
        <f t="shared" si="9"/>
        <v>0</v>
      </c>
      <c r="Q73" s="32" t="s">
        <v>102</v>
      </c>
      <c r="R73" s="20">
        <f t="array" ref="R73">INDEX($I:$I,MIN(IF(Livrables&lt;&gt;"",IF(COUNTIF(R$7:R72,Livrables)=0,ROW(Livrables),ROWS(Livrables)+ROW(Livrables)))))</f>
        <v>0</v>
      </c>
      <c r="S73" s="33">
        <f t="shared" si="10"/>
        <v>0</v>
      </c>
      <c r="T73" s="28"/>
      <c r="U73" s="32" t="s">
        <v>108</v>
      </c>
      <c r="V73" s="20">
        <f t="array" ref="V73">INDEX($D:$D,MIN(IF(N°Semaine&lt;&gt;"",IF(COUNTIF(V$7:V72,N°Semaine)=0,ROW(N°Semaine),ROWS(N°Semaine)+ROW(N°Semaine)))))</f>
        <v>0</v>
      </c>
      <c r="W73" s="33">
        <f t="shared" si="11"/>
        <v>0</v>
      </c>
      <c r="X73" s="28"/>
      <c r="Y73" s="32" t="s">
        <v>102</v>
      </c>
      <c r="Z73" s="20">
        <f t="array" ref="Z73">INDEX($I:$I,MIN(IF(Livrables&lt;&gt;"",IF(COUNTIF(Z$7:Z72,Livrables)=0,ROW(Livrables),ROWS(Livrables)+ROW(Livrables)))))</f>
        <v>0</v>
      </c>
      <c r="AA73" s="35">
        <f t="shared" si="12"/>
        <v>0</v>
      </c>
    </row>
    <row r="74" spans="2:27" ht="15" customHeight="1" x14ac:dyDescent="0.3">
      <c r="B74" s="11" t="s">
        <v>99</v>
      </c>
      <c r="C74" s="16" t="s">
        <v>42</v>
      </c>
      <c r="D74" s="16" t="s">
        <v>30</v>
      </c>
      <c r="E74" s="16" t="s">
        <v>37</v>
      </c>
      <c r="F74" s="16" t="s">
        <v>41</v>
      </c>
      <c r="G74" s="16" t="s">
        <v>121</v>
      </c>
      <c r="H74" s="16" t="s">
        <v>126</v>
      </c>
      <c r="I74" s="16" t="s">
        <v>52</v>
      </c>
      <c r="J74" s="16"/>
      <c r="K74" s="24">
        <v>0.09</v>
      </c>
      <c r="L74" s="25">
        <v>4</v>
      </c>
      <c r="N74" s="32" t="s">
        <v>104</v>
      </c>
      <c r="O74" s="20">
        <f t="array" ref="O74">INDEX($G:$G,MIN(IF(Calc_sous_système&lt;&gt;"",IF(COUNTIF(O$7:O73,Calc_sous_système)=0,ROW(Calc_sous_système),ROWS(Calc_sous_système)+ROW(Calc_sous_système)))))</f>
        <v>0</v>
      </c>
      <c r="P74" s="34">
        <f t="shared" si="9"/>
        <v>0</v>
      </c>
      <c r="Q74" s="32" t="s">
        <v>104</v>
      </c>
      <c r="R74" s="20">
        <f t="array" ref="R74">INDEX($I:$I,MIN(IF(Livrables&lt;&gt;"",IF(COUNTIF(R$7:R73,Livrables)=0,ROW(Livrables),ROWS(Livrables)+ROW(Livrables)))))</f>
        <v>0</v>
      </c>
      <c r="S74" s="33">
        <f t="shared" si="10"/>
        <v>0</v>
      </c>
      <c r="T74" s="28"/>
      <c r="U74" s="32" t="s">
        <v>109</v>
      </c>
      <c r="V74" s="20">
        <f t="array" ref="V74">INDEX($D:$D,MIN(IF(N°Semaine&lt;&gt;"",IF(COUNTIF(V$7:V73,N°Semaine)=0,ROW(N°Semaine),ROWS(N°Semaine)+ROW(N°Semaine)))))</f>
        <v>0</v>
      </c>
      <c r="W74" s="33">
        <f t="shared" si="11"/>
        <v>0</v>
      </c>
      <c r="X74" s="28"/>
      <c r="Y74" s="32" t="s">
        <v>104</v>
      </c>
      <c r="Z74" s="20">
        <f t="array" ref="Z74">INDEX($I:$I,MIN(IF(Livrables&lt;&gt;"",IF(COUNTIF(Z$7:Z73,Livrables)=0,ROW(Livrables),ROWS(Livrables)+ROW(Livrables)))))</f>
        <v>0</v>
      </c>
      <c r="AA74" s="35">
        <f t="shared" si="12"/>
        <v>0</v>
      </c>
    </row>
    <row r="75" spans="2:27" ht="15" customHeight="1" x14ac:dyDescent="0.3">
      <c r="B75" s="11" t="s">
        <v>100</v>
      </c>
      <c r="C75" s="16" t="s">
        <v>42</v>
      </c>
      <c r="D75" s="16" t="s">
        <v>31</v>
      </c>
      <c r="E75" s="16" t="s">
        <v>116</v>
      </c>
      <c r="F75" s="16" t="s">
        <v>38</v>
      </c>
      <c r="G75" s="16" t="s">
        <v>120</v>
      </c>
      <c r="H75" s="16" t="s">
        <v>123</v>
      </c>
      <c r="I75" s="16" t="s">
        <v>53</v>
      </c>
      <c r="J75" s="16"/>
      <c r="K75" s="24">
        <v>9.5000000000000001E-2</v>
      </c>
      <c r="L75" s="25">
        <v>5</v>
      </c>
      <c r="N75" s="32" t="s">
        <v>105</v>
      </c>
      <c r="O75" s="20">
        <f t="array" ref="O75">INDEX($G:$G,MIN(IF(Calc_sous_système&lt;&gt;"",IF(COUNTIF(O$7:O74,Calc_sous_système)=0,ROW(Calc_sous_système),ROWS(Calc_sous_système)+ROW(Calc_sous_système)))))</f>
        <v>0</v>
      </c>
      <c r="P75" s="34">
        <f t="shared" si="9"/>
        <v>0</v>
      </c>
      <c r="Q75" s="32" t="s">
        <v>105</v>
      </c>
      <c r="R75" s="20">
        <f t="array" ref="R75">INDEX($I:$I,MIN(IF(Livrables&lt;&gt;"",IF(COUNTIF(R$7:R74,Livrables)=0,ROW(Livrables),ROWS(Livrables)+ROW(Livrables)))))</f>
        <v>0</v>
      </c>
      <c r="S75" s="33">
        <f t="shared" si="10"/>
        <v>0</v>
      </c>
      <c r="T75" s="28"/>
      <c r="U75" s="32" t="s">
        <v>110</v>
      </c>
      <c r="V75" s="20">
        <f t="array" ref="V75">INDEX($D:$D,MIN(IF(N°Semaine&lt;&gt;"",IF(COUNTIF(V$7:V74,N°Semaine)=0,ROW(N°Semaine),ROWS(N°Semaine)+ROW(N°Semaine)))))</f>
        <v>0</v>
      </c>
      <c r="W75" s="33">
        <f t="shared" si="11"/>
        <v>0</v>
      </c>
      <c r="X75" s="28"/>
      <c r="Y75" s="32" t="s">
        <v>105</v>
      </c>
      <c r="Z75" s="20">
        <f t="array" ref="Z75">INDEX($I:$I,MIN(IF(Livrables&lt;&gt;"",IF(COUNTIF(Z$7:Z74,Livrables)=0,ROW(Livrables),ROWS(Livrables)+ROW(Livrables)))))</f>
        <v>0</v>
      </c>
      <c r="AA75" s="35">
        <f t="shared" si="12"/>
        <v>0</v>
      </c>
    </row>
    <row r="76" spans="2:27" ht="15" customHeight="1" x14ac:dyDescent="0.3">
      <c r="B76" s="11" t="s">
        <v>101</v>
      </c>
      <c r="C76" s="16" t="s">
        <v>42</v>
      </c>
      <c r="D76" s="16" t="s">
        <v>32</v>
      </c>
      <c r="E76" s="16" t="s">
        <v>37</v>
      </c>
      <c r="F76" s="16" t="s">
        <v>39</v>
      </c>
      <c r="G76" s="16" t="s">
        <v>121</v>
      </c>
      <c r="H76" s="16" t="s">
        <v>126</v>
      </c>
      <c r="I76" s="16" t="s">
        <v>50</v>
      </c>
      <c r="J76" s="16"/>
      <c r="K76" s="24">
        <v>0.1</v>
      </c>
      <c r="L76" s="25">
        <v>6</v>
      </c>
      <c r="N76" s="32" t="s">
        <v>106</v>
      </c>
      <c r="O76" s="20">
        <f t="array" ref="O76">INDEX($G:$G,MIN(IF(Calc_sous_système&lt;&gt;"",IF(COUNTIF(O$7:O75,Calc_sous_système)=0,ROW(Calc_sous_système),ROWS(Calc_sous_système)+ROW(Calc_sous_système)))))</f>
        <v>0</v>
      </c>
      <c r="P76" s="34">
        <f t="shared" si="9"/>
        <v>0</v>
      </c>
      <c r="Q76" s="32" t="s">
        <v>106</v>
      </c>
      <c r="R76" s="20">
        <f t="array" ref="R76">INDEX($I:$I,MIN(IF(Livrables&lt;&gt;"",IF(COUNTIF(R$7:R75,Livrables)=0,ROW(Livrables),ROWS(Livrables)+ROW(Livrables)))))</f>
        <v>0</v>
      </c>
      <c r="S76" s="33">
        <f t="shared" si="10"/>
        <v>0</v>
      </c>
      <c r="T76" s="28"/>
      <c r="U76" s="32" t="s">
        <v>111</v>
      </c>
      <c r="V76" s="20">
        <f t="array" ref="V76">INDEX($D:$D,MIN(IF(N°Semaine&lt;&gt;"",IF(COUNTIF(V$7:V75,N°Semaine)=0,ROW(N°Semaine),ROWS(N°Semaine)+ROW(N°Semaine)))))</f>
        <v>0</v>
      </c>
      <c r="W76" s="33">
        <f t="shared" si="11"/>
        <v>0</v>
      </c>
      <c r="X76" s="28"/>
      <c r="Y76" s="32" t="s">
        <v>106</v>
      </c>
      <c r="Z76" s="20">
        <f t="array" ref="Z76">INDEX($I:$I,MIN(IF(Livrables&lt;&gt;"",IF(COUNTIF(Z$7:Z75,Livrables)=0,ROW(Livrables),ROWS(Livrables)+ROW(Livrables)))))</f>
        <v>0</v>
      </c>
      <c r="AA76" s="35">
        <f t="shared" si="12"/>
        <v>0</v>
      </c>
    </row>
    <row r="77" spans="2:27" ht="15" customHeight="1" x14ac:dyDescent="0.3">
      <c r="B77" s="11" t="s">
        <v>102</v>
      </c>
      <c r="C77" s="16" t="s">
        <v>42</v>
      </c>
      <c r="D77" s="16" t="s">
        <v>33</v>
      </c>
      <c r="E77" s="16" t="s">
        <v>37</v>
      </c>
      <c r="F77" s="16" t="s">
        <v>40</v>
      </c>
      <c r="G77" s="16" t="s">
        <v>119</v>
      </c>
      <c r="H77" s="16" t="s">
        <v>124</v>
      </c>
      <c r="I77" s="16" t="s">
        <v>50</v>
      </c>
      <c r="J77" s="16"/>
      <c r="K77" s="24">
        <v>0.88</v>
      </c>
      <c r="L77" s="25">
        <v>7</v>
      </c>
      <c r="N77" s="32" t="s">
        <v>107</v>
      </c>
      <c r="O77" s="20">
        <f t="array" ref="O77">INDEX($G:$G,MIN(IF(Calc_sous_système&lt;&gt;"",IF(COUNTIF(O$7:O76,Calc_sous_système)=0,ROW(Calc_sous_système),ROWS(Calc_sous_système)+ROW(Calc_sous_système)))))</f>
        <v>0</v>
      </c>
      <c r="P77" s="34">
        <f t="shared" si="9"/>
        <v>0</v>
      </c>
      <c r="Q77" s="32" t="s">
        <v>107</v>
      </c>
      <c r="R77" s="20">
        <f t="array" ref="R77">INDEX($I:$I,MIN(IF(Livrables&lt;&gt;"",IF(COUNTIF(R$7:R76,Livrables)=0,ROW(Livrables),ROWS(Livrables)+ROW(Livrables)))))</f>
        <v>0</v>
      </c>
      <c r="S77" s="33">
        <f t="shared" si="10"/>
        <v>0</v>
      </c>
      <c r="T77" s="28"/>
      <c r="U77" s="32" t="s">
        <v>112</v>
      </c>
      <c r="V77" s="20">
        <f t="array" ref="V77">INDEX($D:$D,MIN(IF(N°Semaine&lt;&gt;"",IF(COUNTIF(V$7:V76,N°Semaine)=0,ROW(N°Semaine),ROWS(N°Semaine)+ROW(N°Semaine)))))</f>
        <v>0</v>
      </c>
      <c r="W77" s="33">
        <f t="shared" si="11"/>
        <v>0</v>
      </c>
      <c r="X77" s="28"/>
      <c r="Y77" s="32" t="s">
        <v>107</v>
      </c>
      <c r="Z77" s="20">
        <f t="array" ref="Z77">INDEX($I:$I,MIN(IF(Livrables&lt;&gt;"",IF(COUNTIF(Z$7:Z76,Livrables)=0,ROW(Livrables),ROWS(Livrables)+ROW(Livrables)))))</f>
        <v>0</v>
      </c>
      <c r="AA77" s="35">
        <f t="shared" si="12"/>
        <v>0</v>
      </c>
    </row>
    <row r="78" spans="2:27" ht="12.75" customHeight="1" x14ac:dyDescent="0.3">
      <c r="O78" s="22"/>
      <c r="P78" s="22"/>
      <c r="R78" s="22"/>
      <c r="S78" s="22"/>
      <c r="V78" s="22"/>
      <c r="W78" s="22"/>
      <c r="Z78" s="22"/>
      <c r="AA78" s="22"/>
    </row>
    <row r="79" spans="2:27" ht="12.75" customHeight="1" x14ac:dyDescent="0.3">
      <c r="O79" s="22"/>
      <c r="P79" s="22"/>
      <c r="R79" s="22"/>
      <c r="S79" s="22"/>
      <c r="V79" s="22"/>
      <c r="W79" s="22"/>
      <c r="Z79" s="22"/>
      <c r="AA79" s="22"/>
    </row>
    <row r="80" spans="2:27" ht="12.75" customHeight="1" x14ac:dyDescent="0.3">
      <c r="O80" s="22"/>
      <c r="P80" s="22"/>
      <c r="R80" s="22"/>
      <c r="S80" s="22"/>
      <c r="V80" s="22"/>
      <c r="W80" s="22"/>
      <c r="Z80" s="22"/>
      <c r="AA80" s="22"/>
    </row>
    <row r="81" spans="3:27" ht="12.75" customHeight="1" x14ac:dyDescent="0.3">
      <c r="O81" s="22"/>
      <c r="P81" s="22"/>
      <c r="R81" s="22"/>
      <c r="S81" s="22"/>
      <c r="V81" s="22"/>
      <c r="W81" s="22"/>
      <c r="Z81" s="22"/>
      <c r="AA81" s="22"/>
    </row>
    <row r="82" spans="3:27" ht="12.75" customHeight="1" x14ac:dyDescent="0.3">
      <c r="O82" s="22"/>
      <c r="P82" s="22"/>
      <c r="R82" s="22"/>
      <c r="S82" s="22"/>
      <c r="V82" s="22"/>
      <c r="W82" s="22"/>
      <c r="Z82" s="22"/>
      <c r="AA82" s="22"/>
    </row>
    <row r="83" spans="3:27" ht="12.75" customHeight="1" x14ac:dyDescent="0.3">
      <c r="O83" s="22"/>
      <c r="P83" s="22"/>
      <c r="R83" s="22"/>
      <c r="S83" s="22"/>
      <c r="V83" s="22"/>
      <c r="W83" s="22"/>
      <c r="Z83" s="22"/>
      <c r="AA83" s="22"/>
    </row>
    <row r="84" spans="3:27" ht="12.75" customHeight="1" x14ac:dyDescent="0.3">
      <c r="O84" s="22"/>
      <c r="P84" s="22"/>
      <c r="R84" s="22"/>
      <c r="S84" s="22"/>
      <c r="V84" s="22"/>
      <c r="W84" s="22"/>
      <c r="Z84" s="22"/>
      <c r="AA84" s="22"/>
    </row>
    <row r="85" spans="3:27" ht="12.75" customHeight="1" x14ac:dyDescent="0.3">
      <c r="O85" s="22"/>
      <c r="P85" s="22"/>
      <c r="R85" s="22"/>
      <c r="S85" s="22"/>
      <c r="V85" s="22"/>
      <c r="W85" s="22"/>
      <c r="Z85" s="22"/>
      <c r="AA85" s="22"/>
    </row>
    <row r="86" spans="3:27" ht="12.75" customHeight="1" x14ac:dyDescent="0.3">
      <c r="O86" s="22"/>
      <c r="P86" s="22"/>
      <c r="R86" s="22"/>
      <c r="S86" s="22"/>
      <c r="V86" s="22"/>
      <c r="W86" s="22"/>
      <c r="Z86" s="22"/>
      <c r="AA86" s="22"/>
    </row>
    <row r="87" spans="3:27" ht="12.75" customHeight="1" x14ac:dyDescent="0.3">
      <c r="O87" s="22"/>
      <c r="P87" s="22"/>
      <c r="R87" s="22"/>
      <c r="S87" s="22"/>
      <c r="V87" s="22"/>
      <c r="W87" s="22"/>
      <c r="Z87" s="22"/>
      <c r="AA87" s="22"/>
    </row>
    <row r="88" spans="3:27" ht="12.75" customHeight="1" x14ac:dyDescent="0.3">
      <c r="O88" s="22"/>
      <c r="P88" s="22"/>
      <c r="R88" s="22"/>
      <c r="S88" s="22"/>
      <c r="V88" s="22"/>
      <c r="W88" s="22"/>
      <c r="Z88" s="22"/>
      <c r="AA88" s="22"/>
    </row>
    <row r="89" spans="3:27" ht="12.75" customHeight="1" x14ac:dyDescent="0.3">
      <c r="O89" s="22"/>
      <c r="P89" s="22"/>
      <c r="R89" s="22"/>
      <c r="S89" s="22"/>
      <c r="V89" s="22"/>
      <c r="W89" s="22"/>
      <c r="Z89" s="22"/>
      <c r="AA89" s="22"/>
    </row>
    <row r="90" spans="3:27" ht="12.75" customHeight="1" x14ac:dyDescent="0.3">
      <c r="C90"/>
      <c r="D90"/>
      <c r="E90"/>
      <c r="F90"/>
      <c r="O90" s="22"/>
      <c r="P90" s="22"/>
      <c r="R90" s="22"/>
      <c r="S90" s="22"/>
      <c r="V90" s="22"/>
      <c r="W90" s="22"/>
      <c r="Z90" s="22"/>
      <c r="AA90" s="22"/>
    </row>
    <row r="91" spans="3:27" ht="12.75" customHeight="1" x14ac:dyDescent="0.3">
      <c r="C91"/>
      <c r="D91"/>
      <c r="E91"/>
      <c r="F91"/>
    </row>
    <row r="92" spans="3:27" ht="12.75" customHeight="1" x14ac:dyDescent="0.3">
      <c r="C92"/>
      <c r="D92"/>
      <c r="E92"/>
      <c r="F92"/>
    </row>
    <row r="93" spans="3:27" ht="12.75" customHeight="1" x14ac:dyDescent="0.3">
      <c r="C93"/>
      <c r="D93"/>
      <c r="E93"/>
      <c r="F93"/>
    </row>
    <row r="94" spans="3:27" ht="12.75" customHeight="1" x14ac:dyDescent="0.3">
      <c r="C94"/>
      <c r="D94"/>
      <c r="E94"/>
      <c r="F94"/>
    </row>
    <row r="95" spans="3:27" ht="12.75" customHeight="1" x14ac:dyDescent="0.3">
      <c r="C95"/>
      <c r="D95"/>
      <c r="E95"/>
      <c r="F95"/>
    </row>
    <row r="96" spans="3:27" ht="12.75" customHeight="1" x14ac:dyDescent="0.3">
      <c r="C96"/>
      <c r="D96"/>
      <c r="E96"/>
      <c r="F96"/>
    </row>
    <row r="97" spans="3:13" ht="12.75" customHeight="1" x14ac:dyDescent="0.3">
      <c r="C97"/>
      <c r="D97"/>
      <c r="E97"/>
      <c r="F97"/>
      <c r="G97" s="41"/>
      <c r="H97" s="41"/>
      <c r="I97" s="41"/>
      <c r="J97" s="41"/>
      <c r="K97" s="41"/>
    </row>
    <row r="98" spans="3:13" ht="12.75" customHeight="1" x14ac:dyDescent="0.3">
      <c r="C98"/>
      <c r="D98"/>
      <c r="E98"/>
      <c r="F98"/>
      <c r="G98" s="41"/>
      <c r="H98" s="41"/>
      <c r="I98" s="41"/>
      <c r="J98" s="41"/>
      <c r="K98" s="41"/>
    </row>
    <row r="99" spans="3:13" ht="12.75" customHeight="1" x14ac:dyDescent="0.3">
      <c r="C99"/>
      <c r="D99"/>
      <c r="E99"/>
      <c r="F99"/>
      <c r="G99" s="41"/>
      <c r="H99" s="41"/>
      <c r="I99" s="41"/>
      <c r="J99" s="41"/>
      <c r="K99" s="41"/>
    </row>
    <row r="100" spans="3:13" ht="12.75" customHeight="1" x14ac:dyDescent="0.3">
      <c r="C100"/>
      <c r="D100"/>
      <c r="E100"/>
      <c r="F100"/>
      <c r="G100"/>
      <c r="H100"/>
      <c r="I100" s="42"/>
      <c r="J100" s="42"/>
      <c r="K100" s="42"/>
      <c r="L100"/>
      <c r="M100" s="47"/>
    </row>
    <row r="101" spans="3:13" ht="12.75" customHeight="1" x14ac:dyDescent="0.3">
      <c r="C101"/>
      <c r="D101"/>
      <c r="E101"/>
      <c r="F101"/>
      <c r="G101"/>
      <c r="H101"/>
      <c r="I101" s="42"/>
      <c r="J101" s="42"/>
      <c r="K101" s="42"/>
      <c r="L101"/>
      <c r="M101" s="47"/>
    </row>
    <row r="102" spans="3:13" ht="12.75" customHeight="1" x14ac:dyDescent="0.3">
      <c r="C102"/>
      <c r="D102"/>
      <c r="E102"/>
      <c r="F102"/>
      <c r="G102"/>
      <c r="H102"/>
      <c r="I102" s="42"/>
      <c r="J102" s="42"/>
      <c r="K102" s="42"/>
      <c r="L102"/>
      <c r="M102" s="47"/>
    </row>
    <row r="103" spans="3:13" ht="12.75" customHeight="1" x14ac:dyDescent="0.3">
      <c r="C103"/>
      <c r="D103"/>
      <c r="E103"/>
      <c r="F103"/>
      <c r="G103"/>
      <c r="H103"/>
      <c r="I103" s="42"/>
      <c r="J103" s="42"/>
      <c r="K103" s="42"/>
      <c r="L103"/>
      <c r="M103" s="47"/>
    </row>
    <row r="104" spans="3:13" ht="12.75" customHeight="1" x14ac:dyDescent="0.3">
      <c r="C104"/>
      <c r="D104"/>
      <c r="E104"/>
      <c r="F104"/>
      <c r="G104"/>
      <c r="H104"/>
      <c r="I104" s="42"/>
      <c r="J104" s="42"/>
      <c r="K104" s="42"/>
      <c r="L104"/>
      <c r="M104" s="47"/>
    </row>
    <row r="105" spans="3:13" ht="12.75" customHeight="1" x14ac:dyDescent="0.3">
      <c r="C105"/>
      <c r="D105"/>
      <c r="E105"/>
      <c r="F105"/>
      <c r="G105"/>
      <c r="H105"/>
      <c r="I105" s="42"/>
      <c r="J105" s="42"/>
      <c r="K105" s="42"/>
      <c r="L105"/>
      <c r="M105" s="47"/>
    </row>
    <row r="106" spans="3:13" ht="12.75" customHeight="1" x14ac:dyDescent="0.3">
      <c r="C106"/>
      <c r="D106"/>
      <c r="E106"/>
      <c r="F106"/>
      <c r="G106"/>
      <c r="H106"/>
      <c r="I106" s="42"/>
      <c r="J106" s="42"/>
      <c r="K106" s="42"/>
      <c r="L106"/>
      <c r="M106" s="47"/>
    </row>
    <row r="107" spans="3:13" ht="12.75" customHeight="1" x14ac:dyDescent="0.3">
      <c r="C107"/>
      <c r="D107"/>
      <c r="E107"/>
      <c r="F107"/>
      <c r="G107"/>
      <c r="H107"/>
      <c r="I107" s="42"/>
      <c r="J107" s="42"/>
      <c r="K107" s="42"/>
      <c r="L107"/>
      <c r="M107" s="47"/>
    </row>
    <row r="108" spans="3:13" ht="12.75" customHeight="1" x14ac:dyDescent="0.3">
      <c r="C108"/>
      <c r="D108"/>
      <c r="E108"/>
      <c r="F108"/>
      <c r="G108"/>
      <c r="H108"/>
      <c r="I108" s="42"/>
      <c r="J108" s="42"/>
      <c r="K108" s="42"/>
      <c r="L108"/>
      <c r="M108" s="47"/>
    </row>
    <row r="109" spans="3:13" ht="12.75" customHeight="1" x14ac:dyDescent="0.3">
      <c r="C109"/>
      <c r="D109"/>
      <c r="E109"/>
      <c r="F109"/>
      <c r="G109"/>
      <c r="H109"/>
      <c r="I109" s="42"/>
      <c r="J109" s="42"/>
      <c r="K109" s="42"/>
      <c r="L109"/>
      <c r="M109" s="47"/>
    </row>
    <row r="110" spans="3:13" ht="12.75" customHeight="1" x14ac:dyDescent="0.3">
      <c r="C110"/>
      <c r="D110"/>
      <c r="E110"/>
      <c r="F110"/>
      <c r="G110"/>
      <c r="H110"/>
      <c r="I110" s="42"/>
      <c r="J110" s="42"/>
      <c r="K110" s="42"/>
      <c r="L110"/>
      <c r="M110" s="47"/>
    </row>
    <row r="111" spans="3:13" ht="12.75" customHeight="1" x14ac:dyDescent="0.3">
      <c r="C111"/>
      <c r="D111"/>
      <c r="E111"/>
      <c r="F111"/>
      <c r="G111"/>
      <c r="H111"/>
      <c r="I111" s="42"/>
      <c r="J111" s="42"/>
      <c r="K111" s="42"/>
      <c r="L111"/>
      <c r="M111" s="47"/>
    </row>
    <row r="112" spans="3:13" ht="12.75" customHeight="1" x14ac:dyDescent="0.3">
      <c r="C112"/>
      <c r="D112"/>
      <c r="E112"/>
      <c r="F112"/>
      <c r="G112"/>
      <c r="H112"/>
      <c r="I112" s="42"/>
      <c r="J112" s="42"/>
      <c r="K112" s="42"/>
      <c r="L112"/>
      <c r="M112" s="47"/>
    </row>
    <row r="113" spans="3:13" ht="12.75" customHeight="1" x14ac:dyDescent="0.3">
      <c r="C113"/>
      <c r="D113"/>
      <c r="E113"/>
      <c r="F113"/>
      <c r="G113"/>
      <c r="H113"/>
      <c r="I113" s="42"/>
      <c r="J113" s="42"/>
      <c r="K113" s="42"/>
      <c r="L113"/>
      <c r="M113" s="47"/>
    </row>
    <row r="114" spans="3:13" ht="12.75" customHeight="1" x14ac:dyDescent="0.3">
      <c r="C114"/>
      <c r="D114"/>
      <c r="E114"/>
      <c r="F114"/>
      <c r="G114"/>
      <c r="H114"/>
      <c r="I114" s="42"/>
      <c r="J114" s="42"/>
      <c r="K114" s="42"/>
      <c r="L114"/>
      <c r="M114" s="47"/>
    </row>
    <row r="115" spans="3:13" ht="12.75" customHeight="1" x14ac:dyDescent="0.3">
      <c r="C115"/>
      <c r="D115"/>
      <c r="E115"/>
      <c r="F115"/>
      <c r="G115"/>
      <c r="H115"/>
      <c r="I115" s="42"/>
      <c r="J115" s="42"/>
      <c r="K115" s="42"/>
      <c r="L115"/>
      <c r="M115" s="47"/>
    </row>
    <row r="116" spans="3:13" ht="12.75" customHeight="1" x14ac:dyDescent="0.3">
      <c r="C116"/>
      <c r="D116"/>
      <c r="E116"/>
      <c r="F116"/>
      <c r="G116"/>
      <c r="H116"/>
      <c r="I116" s="42"/>
      <c r="J116" s="42"/>
      <c r="K116" s="42"/>
      <c r="L116"/>
      <c r="M116" s="47"/>
    </row>
    <row r="117" spans="3:13" ht="12.75" customHeight="1" x14ac:dyDescent="0.3">
      <c r="C117"/>
      <c r="D117"/>
      <c r="E117"/>
      <c r="F117"/>
      <c r="G117"/>
      <c r="H117"/>
      <c r="I117" s="42"/>
      <c r="J117" s="42"/>
      <c r="K117" s="42"/>
      <c r="L117"/>
      <c r="M117" s="47"/>
    </row>
    <row r="118" spans="3:13" ht="12.75" customHeight="1" x14ac:dyDescent="0.3">
      <c r="C118"/>
      <c r="D118"/>
      <c r="E118"/>
      <c r="F118"/>
      <c r="G118"/>
      <c r="H118"/>
      <c r="I118" s="42"/>
      <c r="J118" s="42"/>
      <c r="K118" s="42"/>
      <c r="L118"/>
      <c r="M118" s="47"/>
    </row>
    <row r="119" spans="3:13" ht="12.75" customHeight="1" x14ac:dyDescent="0.3">
      <c r="C119"/>
      <c r="D119"/>
      <c r="E119"/>
      <c r="F119"/>
      <c r="G119"/>
      <c r="H119"/>
      <c r="I119" s="42"/>
      <c r="J119" s="42"/>
      <c r="K119" s="42"/>
      <c r="L119"/>
      <c r="M119" s="47"/>
    </row>
    <row r="120" spans="3:13" ht="12.75" customHeight="1" x14ac:dyDescent="0.3">
      <c r="C120"/>
      <c r="D120"/>
      <c r="E120"/>
      <c r="F120"/>
      <c r="G120"/>
      <c r="H120"/>
      <c r="I120" s="42"/>
      <c r="J120" s="42"/>
      <c r="K120" s="42"/>
      <c r="L120"/>
      <c r="M120" s="47"/>
    </row>
    <row r="121" spans="3:13" ht="12.75" customHeight="1" x14ac:dyDescent="0.3">
      <c r="C121"/>
      <c r="D121"/>
      <c r="E121"/>
      <c r="F121"/>
      <c r="G121"/>
      <c r="H121"/>
      <c r="I121" s="42"/>
      <c r="J121" s="42"/>
      <c r="K121" s="42"/>
      <c r="L121"/>
      <c r="M121" s="47"/>
    </row>
    <row r="122" spans="3:13" ht="12.75" customHeight="1" x14ac:dyDescent="0.3">
      <c r="C122"/>
      <c r="D122"/>
      <c r="E122"/>
      <c r="F122"/>
      <c r="G122"/>
      <c r="H122"/>
      <c r="I122" s="42"/>
      <c r="J122" s="42"/>
      <c r="K122" s="42"/>
      <c r="L122"/>
      <c r="M122" s="47"/>
    </row>
    <row r="123" spans="3:13" ht="12.75" customHeight="1" x14ac:dyDescent="0.3">
      <c r="C123"/>
      <c r="D123"/>
      <c r="E123"/>
      <c r="F123"/>
      <c r="G123"/>
      <c r="H123"/>
      <c r="I123" s="42"/>
      <c r="J123" s="42"/>
      <c r="K123" s="42"/>
      <c r="L123"/>
      <c r="M123" s="47"/>
    </row>
    <row r="124" spans="3:13" ht="12.75" customHeight="1" x14ac:dyDescent="0.3">
      <c r="C124"/>
      <c r="D124"/>
      <c r="E124"/>
      <c r="F124"/>
      <c r="G124"/>
      <c r="H124"/>
      <c r="I124" s="42"/>
      <c r="J124" s="42"/>
      <c r="K124" s="42"/>
      <c r="L124"/>
      <c r="M124" s="47"/>
    </row>
    <row r="125" spans="3:13" ht="12.75" customHeight="1" x14ac:dyDescent="0.3">
      <c r="C125"/>
      <c r="D125"/>
      <c r="E125"/>
      <c r="F125"/>
      <c r="G125"/>
      <c r="H125"/>
      <c r="I125" s="42"/>
      <c r="J125" s="42"/>
      <c r="K125" s="42"/>
      <c r="L125"/>
      <c r="M125" s="47"/>
    </row>
    <row r="126" spans="3:13" ht="12.75" customHeight="1" x14ac:dyDescent="0.3">
      <c r="C126"/>
      <c r="D126"/>
      <c r="E126"/>
      <c r="F126"/>
      <c r="G126"/>
      <c r="H126"/>
      <c r="I126" s="42"/>
      <c r="J126" s="42"/>
      <c r="K126" s="42"/>
      <c r="L126"/>
      <c r="M126" s="47"/>
    </row>
    <row r="127" spans="3:13" ht="12.75" customHeight="1" x14ac:dyDescent="0.3">
      <c r="C127"/>
      <c r="D127"/>
      <c r="E127"/>
      <c r="F127"/>
      <c r="G127"/>
      <c r="H127"/>
      <c r="I127" s="42"/>
      <c r="J127" s="42"/>
      <c r="K127" s="42"/>
      <c r="L127"/>
      <c r="M127" s="47"/>
    </row>
    <row r="128" spans="3:13" ht="12.75" customHeight="1" x14ac:dyDescent="0.3">
      <c r="C128"/>
      <c r="D128"/>
      <c r="E128"/>
      <c r="F128"/>
      <c r="G128"/>
      <c r="H128"/>
      <c r="I128" s="42"/>
      <c r="J128" s="42"/>
      <c r="K128" s="42"/>
      <c r="L128"/>
      <c r="M128" s="47"/>
    </row>
    <row r="129" spans="3:13" ht="12.75" customHeight="1" x14ac:dyDescent="0.3">
      <c r="C129"/>
      <c r="D129"/>
      <c r="E129"/>
      <c r="F129"/>
      <c r="G129"/>
      <c r="H129"/>
      <c r="I129" s="42"/>
      <c r="J129" s="42"/>
      <c r="K129" s="42"/>
      <c r="L129"/>
      <c r="M129" s="47"/>
    </row>
    <row r="130" spans="3:13" ht="12.75" customHeight="1" x14ac:dyDescent="0.3">
      <c r="C130"/>
      <c r="D130"/>
      <c r="E130"/>
      <c r="F130"/>
      <c r="G130"/>
      <c r="H130"/>
      <c r="I130" s="42"/>
      <c r="J130" s="42"/>
      <c r="K130" s="42"/>
      <c r="L130"/>
      <c r="M130" s="47"/>
    </row>
    <row r="131" spans="3:13" ht="12.75" customHeight="1" x14ac:dyDescent="0.3">
      <c r="C131"/>
      <c r="D131"/>
      <c r="E131"/>
      <c r="F131"/>
      <c r="G131"/>
      <c r="H131"/>
      <c r="I131" s="42"/>
      <c r="J131" s="42"/>
      <c r="K131" s="42"/>
      <c r="L131"/>
      <c r="M131" s="47"/>
    </row>
    <row r="132" spans="3:13" ht="12.75" customHeight="1" x14ac:dyDescent="0.3">
      <c r="C132"/>
      <c r="D132"/>
      <c r="E132"/>
      <c r="F132"/>
      <c r="G132"/>
      <c r="H132"/>
      <c r="I132" s="42"/>
      <c r="J132" s="42"/>
      <c r="K132" s="42"/>
      <c r="L132"/>
      <c r="M132" s="47"/>
    </row>
    <row r="133" spans="3:13" ht="12.75" customHeight="1" x14ac:dyDescent="0.3">
      <c r="C133"/>
      <c r="D133"/>
      <c r="E133"/>
      <c r="F133"/>
      <c r="G133"/>
      <c r="H133"/>
      <c r="I133" s="42"/>
      <c r="J133" s="42"/>
      <c r="K133" s="42"/>
      <c r="L133"/>
      <c r="M133" s="47"/>
    </row>
    <row r="134" spans="3:13" ht="12.75" customHeight="1" x14ac:dyDescent="0.3">
      <c r="C134"/>
      <c r="D134"/>
      <c r="E134"/>
      <c r="F134"/>
      <c r="G134"/>
      <c r="H134"/>
      <c r="I134" s="42"/>
      <c r="J134" s="42"/>
      <c r="K134" s="42"/>
      <c r="L134"/>
      <c r="M134" s="47"/>
    </row>
    <row r="135" spans="3:13" ht="12.75" customHeight="1" x14ac:dyDescent="0.3">
      <c r="C135"/>
      <c r="D135"/>
      <c r="E135"/>
      <c r="F135"/>
      <c r="G135"/>
      <c r="H135"/>
      <c r="I135" s="42"/>
      <c r="J135" s="42"/>
      <c r="K135" s="42"/>
      <c r="L135"/>
      <c r="M135" s="47"/>
    </row>
    <row r="136" spans="3:13" ht="12.75" customHeight="1" x14ac:dyDescent="0.3">
      <c r="C136"/>
      <c r="D136"/>
      <c r="E136"/>
      <c r="F136"/>
      <c r="G136"/>
      <c r="H136"/>
      <c r="I136" s="42"/>
      <c r="J136" s="42"/>
      <c r="K136" s="42"/>
      <c r="L136"/>
      <c r="M136" s="47"/>
    </row>
    <row r="137" spans="3:13" ht="12.75" customHeight="1" x14ac:dyDescent="0.3">
      <c r="C137"/>
      <c r="D137"/>
      <c r="E137"/>
      <c r="F137"/>
      <c r="G137"/>
      <c r="H137"/>
      <c r="I137" s="42"/>
      <c r="J137" s="42"/>
      <c r="K137" s="42"/>
      <c r="L137"/>
      <c r="M137" s="47"/>
    </row>
    <row r="138" spans="3:13" ht="12.75" customHeight="1" x14ac:dyDescent="0.3">
      <c r="C138"/>
      <c r="D138"/>
      <c r="E138"/>
      <c r="F138"/>
      <c r="G138"/>
      <c r="H138"/>
      <c r="I138" s="42"/>
      <c r="J138" s="42"/>
      <c r="K138" s="42"/>
      <c r="L138"/>
      <c r="M138" s="47"/>
    </row>
    <row r="139" spans="3:13" ht="12.75" customHeight="1" x14ac:dyDescent="0.3">
      <c r="C139"/>
      <c r="D139"/>
      <c r="E139"/>
      <c r="F139"/>
      <c r="G139"/>
      <c r="H139"/>
      <c r="I139" s="42"/>
      <c r="J139" s="42"/>
      <c r="K139" s="42"/>
      <c r="L139"/>
      <c r="M139" s="47"/>
    </row>
    <row r="140" spans="3:13" ht="12.75" customHeight="1" x14ac:dyDescent="0.3">
      <c r="C140"/>
      <c r="D140"/>
      <c r="E140"/>
      <c r="F140"/>
      <c r="G140"/>
      <c r="H140"/>
      <c r="I140" s="42"/>
      <c r="J140" s="42"/>
      <c r="K140" s="42"/>
      <c r="L140"/>
      <c r="M140" s="47"/>
    </row>
    <row r="141" spans="3:13" ht="12.75" customHeight="1" x14ac:dyDescent="0.3">
      <c r="C141"/>
      <c r="D141"/>
      <c r="E141"/>
      <c r="F141"/>
      <c r="G141"/>
      <c r="H141"/>
      <c r="I141" s="42"/>
      <c r="J141" s="42"/>
      <c r="K141" s="42"/>
      <c r="L141"/>
      <c r="M141" s="47"/>
    </row>
    <row r="142" spans="3:13" ht="12.75" customHeight="1" x14ac:dyDescent="0.3">
      <c r="C142"/>
      <c r="D142"/>
      <c r="E142"/>
      <c r="F142"/>
      <c r="G142"/>
      <c r="H142"/>
      <c r="I142" s="42"/>
      <c r="J142" s="42"/>
      <c r="K142" s="42"/>
      <c r="L142"/>
      <c r="M142" s="47"/>
    </row>
    <row r="143" spans="3:13" ht="12.75" customHeight="1" x14ac:dyDescent="0.3">
      <c r="C143"/>
      <c r="D143"/>
      <c r="E143"/>
      <c r="F143"/>
      <c r="G143"/>
      <c r="H143"/>
      <c r="I143" s="42"/>
      <c r="J143" s="42"/>
      <c r="K143" s="42"/>
      <c r="L143"/>
      <c r="M143" s="47"/>
    </row>
    <row r="144" spans="3:13" ht="12.75" customHeight="1" x14ac:dyDescent="0.3">
      <c r="C144"/>
      <c r="D144"/>
      <c r="E144"/>
      <c r="F144"/>
      <c r="G144"/>
      <c r="H144"/>
      <c r="I144" s="42"/>
      <c r="J144" s="42"/>
      <c r="K144" s="42"/>
      <c r="L144"/>
      <c r="M144" s="47"/>
    </row>
    <row r="145" spans="3:13" ht="12.75" customHeight="1" x14ac:dyDescent="0.3">
      <c r="C145"/>
      <c r="D145"/>
      <c r="E145"/>
      <c r="F145"/>
      <c r="G145"/>
      <c r="H145"/>
      <c r="I145" s="42"/>
      <c r="J145" s="42"/>
      <c r="K145" s="42"/>
      <c r="L145"/>
      <c r="M145" s="47"/>
    </row>
    <row r="146" spans="3:13" ht="12.75" customHeight="1" x14ac:dyDescent="0.3">
      <c r="C146"/>
      <c r="D146"/>
      <c r="E146"/>
      <c r="F146"/>
      <c r="G146"/>
      <c r="H146"/>
      <c r="I146" s="42"/>
      <c r="J146" s="42"/>
      <c r="K146" s="42"/>
      <c r="L146"/>
      <c r="M146" s="47"/>
    </row>
    <row r="147" spans="3:13" ht="12.75" customHeight="1" x14ac:dyDescent="0.3">
      <c r="C147"/>
      <c r="D147"/>
      <c r="E147"/>
      <c r="F147"/>
      <c r="G147"/>
      <c r="H147"/>
      <c r="I147" s="42"/>
      <c r="J147" s="42"/>
      <c r="K147" s="42"/>
      <c r="L147"/>
      <c r="M147" s="47"/>
    </row>
    <row r="148" spans="3:13" ht="12.75" customHeight="1" x14ac:dyDescent="0.3">
      <c r="C148"/>
      <c r="D148"/>
      <c r="E148"/>
      <c r="F148"/>
      <c r="G148"/>
      <c r="H148"/>
      <c r="I148" s="42"/>
      <c r="J148" s="42"/>
      <c r="K148" s="42"/>
      <c r="L148"/>
      <c r="M148" s="47"/>
    </row>
    <row r="149" spans="3:13" ht="12.75" customHeight="1" x14ac:dyDescent="0.3">
      <c r="C149"/>
      <c r="D149"/>
      <c r="E149"/>
      <c r="F149"/>
      <c r="G149"/>
      <c r="H149"/>
      <c r="I149" s="42"/>
      <c r="J149" s="42"/>
      <c r="K149" s="42"/>
      <c r="L149"/>
      <c r="M149" s="47"/>
    </row>
    <row r="150" spans="3:13" ht="12.75" customHeight="1" x14ac:dyDescent="0.3">
      <c r="C150"/>
      <c r="D150"/>
      <c r="E150"/>
      <c r="F150"/>
      <c r="G150"/>
      <c r="H150"/>
      <c r="I150" s="42"/>
      <c r="J150" s="42"/>
      <c r="K150" s="42"/>
      <c r="L150"/>
      <c r="M150" s="47"/>
    </row>
    <row r="151" spans="3:13" ht="12.75" customHeight="1" x14ac:dyDescent="0.3">
      <c r="C151"/>
      <c r="D151"/>
      <c r="E151"/>
      <c r="F151"/>
      <c r="G151"/>
      <c r="H151"/>
      <c r="I151" s="42"/>
      <c r="J151" s="42"/>
      <c r="K151" s="42"/>
      <c r="L151"/>
      <c r="M151" s="47"/>
    </row>
    <row r="152" spans="3:13" ht="12.75" customHeight="1" x14ac:dyDescent="0.3">
      <c r="C152"/>
      <c r="D152"/>
      <c r="E152"/>
      <c r="F152"/>
      <c r="G152"/>
      <c r="H152"/>
      <c r="I152" s="42"/>
      <c r="J152" s="42"/>
      <c r="K152" s="42"/>
      <c r="L152"/>
      <c r="M152" s="47"/>
    </row>
    <row r="153" spans="3:13" ht="12.75" customHeight="1" x14ac:dyDescent="0.3">
      <c r="C153"/>
      <c r="D153"/>
      <c r="E153"/>
      <c r="F153"/>
      <c r="G153"/>
      <c r="H153"/>
      <c r="I153" s="42"/>
      <c r="J153" s="42"/>
      <c r="K153" s="42"/>
      <c r="L153"/>
      <c r="M153" s="47"/>
    </row>
    <row r="154" spans="3:13" ht="12.75" customHeight="1" x14ac:dyDescent="0.3">
      <c r="C154"/>
      <c r="D154"/>
      <c r="E154"/>
      <c r="F154"/>
      <c r="G154"/>
      <c r="H154"/>
      <c r="I154" s="42"/>
      <c r="J154" s="42"/>
      <c r="K154" s="42"/>
      <c r="L154"/>
      <c r="M154" s="47"/>
    </row>
    <row r="155" spans="3:13" ht="12.75" customHeight="1" x14ac:dyDescent="0.3">
      <c r="C155"/>
      <c r="D155"/>
      <c r="E155"/>
      <c r="F155"/>
      <c r="G155"/>
      <c r="H155"/>
      <c r="I155" s="42"/>
      <c r="J155" s="42"/>
      <c r="K155" s="42"/>
      <c r="L155"/>
      <c r="M155" s="47"/>
    </row>
    <row r="156" spans="3:13" ht="12.75" customHeight="1" x14ac:dyDescent="0.3">
      <c r="C156"/>
      <c r="D156"/>
      <c r="E156"/>
      <c r="F156"/>
      <c r="G156"/>
      <c r="H156"/>
      <c r="I156" s="42"/>
      <c r="J156" s="42"/>
      <c r="K156" s="42"/>
      <c r="L156"/>
      <c r="M156" s="47"/>
    </row>
    <row r="157" spans="3:13" ht="12.75" customHeight="1" x14ac:dyDescent="0.3">
      <c r="C157"/>
      <c r="D157"/>
      <c r="E157"/>
      <c r="F157"/>
      <c r="G157"/>
      <c r="H157"/>
      <c r="I157" s="42"/>
      <c r="J157" s="42"/>
      <c r="K157" s="42"/>
      <c r="L157"/>
      <c r="M157" s="47"/>
    </row>
    <row r="158" spans="3:13" ht="12.75" customHeight="1" x14ac:dyDescent="0.3">
      <c r="C158"/>
      <c r="D158"/>
      <c r="E158"/>
      <c r="F158"/>
      <c r="G158"/>
      <c r="H158"/>
      <c r="I158" s="42"/>
      <c r="J158" s="42"/>
      <c r="K158" s="42"/>
      <c r="L158"/>
      <c r="M158" s="47"/>
    </row>
    <row r="159" spans="3:13" ht="12.75" customHeight="1" x14ac:dyDescent="0.3">
      <c r="C159"/>
      <c r="D159"/>
      <c r="E159"/>
      <c r="F159"/>
      <c r="G159"/>
      <c r="H159"/>
      <c r="I159" s="42"/>
      <c r="J159" s="42"/>
      <c r="K159" s="42"/>
      <c r="L159"/>
      <c r="M159" s="47"/>
    </row>
    <row r="160" spans="3:13" ht="12.75" customHeight="1" x14ac:dyDescent="0.3">
      <c r="C160"/>
      <c r="D160"/>
      <c r="E160"/>
      <c r="F160"/>
      <c r="G160"/>
      <c r="H160"/>
      <c r="I160" s="42"/>
      <c r="J160" s="42"/>
      <c r="K160" s="42"/>
      <c r="L160"/>
      <c r="M160" s="47"/>
    </row>
    <row r="161" spans="3:13" ht="12.75" customHeight="1" x14ac:dyDescent="0.3">
      <c r="C161"/>
      <c r="D161"/>
      <c r="E161"/>
      <c r="F161"/>
      <c r="G161"/>
      <c r="H161"/>
      <c r="I161" s="42"/>
      <c r="J161" s="42"/>
      <c r="K161" s="42"/>
      <c r="L161"/>
      <c r="M161" s="47"/>
    </row>
    <row r="162" spans="3:13" ht="12.75" customHeight="1" x14ac:dyDescent="0.3">
      <c r="C162"/>
      <c r="D162"/>
      <c r="E162"/>
      <c r="F162"/>
      <c r="G162"/>
      <c r="H162"/>
      <c r="I162" s="42"/>
      <c r="J162" s="42"/>
      <c r="K162" s="42"/>
      <c r="L162"/>
      <c r="M162" s="47"/>
    </row>
    <row r="163" spans="3:13" ht="12.75" customHeight="1" x14ac:dyDescent="0.3">
      <c r="C163"/>
      <c r="D163"/>
      <c r="E163"/>
      <c r="F163"/>
      <c r="G163"/>
      <c r="H163"/>
      <c r="I163" s="42"/>
      <c r="J163" s="42"/>
      <c r="K163" s="42"/>
      <c r="L163"/>
      <c r="M163" s="47"/>
    </row>
    <row r="164" spans="3:13" ht="12.75" customHeight="1" x14ac:dyDescent="0.3">
      <c r="C164"/>
      <c r="D164"/>
      <c r="E164"/>
      <c r="F164"/>
      <c r="G164"/>
      <c r="H164"/>
      <c r="I164" s="42"/>
      <c r="J164" s="42"/>
      <c r="K164" s="42"/>
      <c r="L164"/>
      <c r="M164" s="47"/>
    </row>
    <row r="165" spans="3:13" ht="12.75" customHeight="1" x14ac:dyDescent="0.3">
      <c r="C165"/>
      <c r="D165"/>
      <c r="E165"/>
      <c r="F165"/>
      <c r="G165"/>
      <c r="H165"/>
      <c r="I165" s="42"/>
      <c r="J165" s="42"/>
      <c r="K165" s="42"/>
      <c r="L165"/>
      <c r="M165" s="47"/>
    </row>
    <row r="166" spans="3:13" ht="12.75" customHeight="1" x14ac:dyDescent="0.3">
      <c r="C166"/>
      <c r="D166"/>
      <c r="E166"/>
      <c r="F166"/>
      <c r="G166"/>
      <c r="H166"/>
      <c r="I166" s="42"/>
      <c r="J166" s="42"/>
      <c r="K166" s="42"/>
      <c r="L166"/>
      <c r="M166" s="47"/>
    </row>
    <row r="167" spans="3:13" ht="12.75" customHeight="1" x14ac:dyDescent="0.3">
      <c r="C167"/>
      <c r="D167"/>
      <c r="E167"/>
      <c r="F167"/>
      <c r="G167"/>
      <c r="H167"/>
      <c r="I167" s="42"/>
      <c r="J167" s="42"/>
      <c r="K167" s="42"/>
      <c r="L167"/>
      <c r="M167" s="47"/>
    </row>
    <row r="168" spans="3:13" ht="12.75" customHeight="1" x14ac:dyDescent="0.3">
      <c r="C168"/>
      <c r="D168"/>
      <c r="E168"/>
      <c r="F168"/>
      <c r="G168"/>
      <c r="H168"/>
      <c r="I168" s="42"/>
      <c r="J168" s="42"/>
      <c r="K168" s="42"/>
      <c r="L168"/>
      <c r="M168" s="47"/>
    </row>
    <row r="169" spans="3:13" ht="12.75" customHeight="1" x14ac:dyDescent="0.3">
      <c r="C169"/>
      <c r="D169"/>
      <c r="E169"/>
      <c r="F169"/>
      <c r="G169"/>
      <c r="H169"/>
      <c r="I169" s="42"/>
      <c r="J169" s="42"/>
      <c r="K169" s="42"/>
      <c r="L169"/>
      <c r="M169" s="47"/>
    </row>
    <row r="170" spans="3:13" ht="12.75" customHeight="1" x14ac:dyDescent="0.3">
      <c r="C170"/>
      <c r="D170"/>
      <c r="E170"/>
      <c r="F170"/>
      <c r="G170"/>
      <c r="H170"/>
      <c r="I170" s="42"/>
      <c r="J170" s="42"/>
      <c r="K170" s="42"/>
      <c r="L170"/>
      <c r="M170" s="47"/>
    </row>
    <row r="171" spans="3:13" ht="12.75" customHeight="1" x14ac:dyDescent="0.3">
      <c r="C171"/>
      <c r="D171"/>
      <c r="E171"/>
      <c r="F171"/>
      <c r="G171"/>
      <c r="H171"/>
      <c r="I171" s="42"/>
      <c r="J171" s="42"/>
      <c r="K171" s="42"/>
      <c r="L171"/>
      <c r="M171" s="47"/>
    </row>
    <row r="172" spans="3:13" ht="12.75" customHeight="1" x14ac:dyDescent="0.3">
      <c r="C172"/>
      <c r="D172"/>
      <c r="E172"/>
      <c r="F172"/>
      <c r="G172"/>
      <c r="H172"/>
      <c r="I172" s="42"/>
      <c r="J172" s="42"/>
      <c r="K172" s="42"/>
      <c r="L172"/>
      <c r="M172" s="47"/>
    </row>
    <row r="173" spans="3:13" ht="12.75" customHeight="1" x14ac:dyDescent="0.3">
      <c r="C173"/>
      <c r="D173"/>
      <c r="E173"/>
      <c r="F173"/>
      <c r="G173"/>
      <c r="H173"/>
      <c r="I173" s="42"/>
      <c r="J173" s="42"/>
      <c r="K173" s="42"/>
      <c r="L173"/>
      <c r="M173" s="47"/>
    </row>
    <row r="174" spans="3:13" ht="12.75" customHeight="1" x14ac:dyDescent="0.3">
      <c r="C174"/>
      <c r="D174"/>
      <c r="E174"/>
      <c r="F174"/>
      <c r="G174"/>
      <c r="H174"/>
      <c r="I174" s="42"/>
      <c r="J174" s="42"/>
      <c r="K174" s="42"/>
      <c r="L174"/>
      <c r="M174" s="47"/>
    </row>
    <row r="175" spans="3:13" ht="12.75" customHeight="1" x14ac:dyDescent="0.3">
      <c r="C175"/>
      <c r="D175"/>
      <c r="E175"/>
      <c r="F175"/>
      <c r="G175"/>
      <c r="H175"/>
      <c r="I175" s="42"/>
      <c r="J175" s="42"/>
      <c r="K175" s="42"/>
      <c r="L175"/>
      <c r="M175" s="47"/>
    </row>
    <row r="176" spans="3:13" ht="12.75" customHeight="1" x14ac:dyDescent="0.3">
      <c r="C176"/>
      <c r="D176"/>
      <c r="E176"/>
      <c r="F176"/>
      <c r="G176"/>
      <c r="H176"/>
      <c r="I176" s="42"/>
      <c r="J176" s="42"/>
      <c r="K176" s="42"/>
      <c r="L176"/>
      <c r="M176" s="47"/>
    </row>
    <row r="177" spans="3:13" ht="12.75" customHeight="1" x14ac:dyDescent="0.3">
      <c r="C177"/>
      <c r="D177"/>
      <c r="E177"/>
      <c r="F177"/>
      <c r="G177"/>
      <c r="H177"/>
      <c r="I177" s="42"/>
      <c r="J177" s="42"/>
      <c r="K177" s="42"/>
      <c r="L177"/>
      <c r="M177" s="47"/>
    </row>
    <row r="178" spans="3:13" ht="12.75" customHeight="1" x14ac:dyDescent="0.3">
      <c r="C178"/>
      <c r="D178"/>
      <c r="E178"/>
      <c r="F178"/>
      <c r="G178"/>
      <c r="H178"/>
      <c r="I178" s="42"/>
      <c r="J178" s="42"/>
      <c r="K178" s="42"/>
      <c r="L178"/>
      <c r="M178" s="47"/>
    </row>
    <row r="179" spans="3:13" ht="12.75" customHeight="1" x14ac:dyDescent="0.3">
      <c r="C179"/>
      <c r="D179"/>
      <c r="E179"/>
      <c r="F179"/>
      <c r="G179"/>
      <c r="H179"/>
      <c r="I179" s="42"/>
      <c r="J179" s="42"/>
      <c r="K179" s="42"/>
      <c r="L179"/>
      <c r="M179" s="47"/>
    </row>
    <row r="180" spans="3:13" ht="12.75" customHeight="1" x14ac:dyDescent="0.3">
      <c r="C180"/>
      <c r="D180"/>
      <c r="E180"/>
      <c r="F180"/>
      <c r="G180"/>
      <c r="H180"/>
      <c r="I180" s="42"/>
      <c r="J180" s="42"/>
      <c r="K180" s="42"/>
      <c r="L180"/>
      <c r="M180" s="47"/>
    </row>
    <row r="181" spans="3:13" ht="12.75" customHeight="1" x14ac:dyDescent="0.3">
      <c r="C181"/>
      <c r="D181"/>
      <c r="E181"/>
      <c r="F181"/>
      <c r="G181"/>
      <c r="H181"/>
      <c r="I181" s="42"/>
      <c r="J181" s="42"/>
      <c r="K181" s="42"/>
      <c r="L181"/>
      <c r="M181" s="47"/>
    </row>
    <row r="182" spans="3:13" ht="12.75" customHeight="1" x14ac:dyDescent="0.3">
      <c r="C182"/>
      <c r="D182"/>
      <c r="E182"/>
      <c r="F182"/>
      <c r="G182"/>
      <c r="H182"/>
      <c r="I182" s="42"/>
      <c r="J182" s="42"/>
      <c r="K182" s="42"/>
      <c r="L182"/>
      <c r="M182" s="47"/>
    </row>
    <row r="183" spans="3:13" ht="12.75" customHeight="1" x14ac:dyDescent="0.3">
      <c r="C183"/>
      <c r="D183"/>
      <c r="E183"/>
      <c r="F183"/>
      <c r="G183"/>
      <c r="H183"/>
      <c r="I183" s="42"/>
      <c r="J183" s="42"/>
      <c r="K183" s="42"/>
      <c r="L183"/>
      <c r="M183" s="47"/>
    </row>
    <row r="184" spans="3:13" ht="12.75" customHeight="1" x14ac:dyDescent="0.3">
      <c r="C184"/>
      <c r="D184"/>
      <c r="E184"/>
      <c r="F184"/>
      <c r="G184"/>
      <c r="H184"/>
      <c r="I184" s="42"/>
      <c r="J184" s="42"/>
      <c r="K184" s="42"/>
      <c r="L184"/>
      <c r="M184" s="47"/>
    </row>
    <row r="185" spans="3:13" ht="12.75" customHeight="1" x14ac:dyDescent="0.3">
      <c r="C185"/>
      <c r="D185"/>
      <c r="E185"/>
      <c r="F185"/>
      <c r="G185"/>
      <c r="H185"/>
      <c r="I185" s="42"/>
      <c r="J185" s="42"/>
      <c r="K185" s="42"/>
      <c r="L185"/>
      <c r="M185" s="47"/>
    </row>
    <row r="186" spans="3:13" ht="12.75" customHeight="1" x14ac:dyDescent="0.3">
      <c r="C186"/>
      <c r="D186"/>
      <c r="E186"/>
      <c r="F186"/>
      <c r="G186"/>
      <c r="H186"/>
      <c r="I186" s="42"/>
      <c r="J186" s="42"/>
      <c r="K186" s="42"/>
      <c r="L186"/>
      <c r="M186" s="47"/>
    </row>
    <row r="187" spans="3:13" ht="12.75" customHeight="1" x14ac:dyDescent="0.3">
      <c r="C187"/>
      <c r="D187"/>
      <c r="E187"/>
      <c r="F187"/>
      <c r="G187"/>
      <c r="H187"/>
      <c r="I187" s="42"/>
      <c r="J187" s="42"/>
      <c r="K187" s="42"/>
      <c r="L187"/>
      <c r="M187" s="47"/>
    </row>
    <row r="188" spans="3:13" ht="12.75" customHeight="1" x14ac:dyDescent="0.3">
      <c r="C188"/>
      <c r="D188"/>
      <c r="E188"/>
      <c r="F188"/>
      <c r="G188"/>
      <c r="H188"/>
      <c r="I188" s="42"/>
      <c r="J188" s="42"/>
      <c r="K188" s="42"/>
      <c r="L188"/>
      <c r="M188" s="47"/>
    </row>
    <row r="189" spans="3:13" ht="12.75" customHeight="1" x14ac:dyDescent="0.3">
      <c r="C189"/>
      <c r="D189"/>
      <c r="E189"/>
      <c r="F189"/>
      <c r="G189"/>
      <c r="H189"/>
      <c r="I189" s="42"/>
      <c r="J189" s="42"/>
      <c r="K189" s="42"/>
      <c r="L189"/>
      <c r="M189" s="47"/>
    </row>
    <row r="190" spans="3:13" ht="12.75" customHeight="1" x14ac:dyDescent="0.3">
      <c r="C190"/>
      <c r="D190"/>
      <c r="E190"/>
      <c r="F190"/>
      <c r="G190"/>
      <c r="H190"/>
      <c r="I190" s="42"/>
      <c r="J190" s="42"/>
      <c r="K190" s="42"/>
      <c r="L190"/>
      <c r="M190" s="47"/>
    </row>
    <row r="191" spans="3:13" ht="12.75" customHeight="1" x14ac:dyDescent="0.3">
      <c r="C191"/>
      <c r="D191"/>
      <c r="E191"/>
      <c r="F191"/>
      <c r="G191"/>
      <c r="H191"/>
      <c r="I191" s="42"/>
      <c r="J191" s="42"/>
      <c r="K191" s="42"/>
      <c r="L191"/>
      <c r="M191" s="47"/>
    </row>
    <row r="192" spans="3:13" ht="12.75" customHeight="1" x14ac:dyDescent="0.3">
      <c r="C192"/>
      <c r="D192"/>
      <c r="E192"/>
      <c r="F192"/>
      <c r="G192"/>
      <c r="H192"/>
      <c r="I192" s="42"/>
      <c r="J192" s="42"/>
      <c r="K192" s="42"/>
      <c r="L192"/>
      <c r="M192" s="47"/>
    </row>
    <row r="193" spans="3:13" ht="12.75" customHeight="1" x14ac:dyDescent="0.3">
      <c r="C193"/>
      <c r="D193"/>
      <c r="E193"/>
      <c r="F193"/>
      <c r="G193"/>
      <c r="H193"/>
      <c r="I193" s="42"/>
      <c r="J193" s="42"/>
      <c r="K193" s="42"/>
      <c r="L193"/>
      <c r="M193" s="47"/>
    </row>
    <row r="194" spans="3:13" ht="12.75" customHeight="1" x14ac:dyDescent="0.3">
      <c r="C194"/>
      <c r="D194"/>
      <c r="E194"/>
      <c r="F194"/>
      <c r="G194"/>
      <c r="H194"/>
      <c r="I194" s="42"/>
      <c r="J194" s="42"/>
      <c r="K194" s="42"/>
      <c r="L194"/>
      <c r="M194" s="47"/>
    </row>
    <row r="195" spans="3:13" ht="12.75" customHeight="1" x14ac:dyDescent="0.3">
      <c r="C195"/>
      <c r="D195"/>
      <c r="E195"/>
      <c r="F195"/>
      <c r="G195"/>
      <c r="H195"/>
      <c r="I195" s="42"/>
      <c r="J195" s="42"/>
      <c r="K195" s="42"/>
      <c r="L195"/>
      <c r="M195" s="47"/>
    </row>
    <row r="196" spans="3:13" ht="12.75" customHeight="1" x14ac:dyDescent="0.3">
      <c r="C196"/>
      <c r="D196"/>
      <c r="E196"/>
      <c r="F196"/>
      <c r="G196"/>
      <c r="H196"/>
      <c r="I196" s="42"/>
      <c r="J196" s="42"/>
      <c r="K196" s="42"/>
      <c r="L196"/>
      <c r="M196" s="47"/>
    </row>
    <row r="197" spans="3:13" ht="12.75" customHeight="1" x14ac:dyDescent="0.3">
      <c r="C197"/>
      <c r="D197"/>
      <c r="E197"/>
      <c r="F197"/>
      <c r="G197"/>
      <c r="H197"/>
      <c r="I197" s="42"/>
      <c r="J197" s="42"/>
      <c r="K197" s="42"/>
      <c r="L197"/>
      <c r="M197" s="47"/>
    </row>
    <row r="198" spans="3:13" ht="12.75" customHeight="1" x14ac:dyDescent="0.3">
      <c r="C198"/>
      <c r="D198"/>
      <c r="E198"/>
      <c r="F198"/>
      <c r="G198"/>
      <c r="H198"/>
      <c r="I198" s="42"/>
      <c r="J198" s="42"/>
      <c r="K198" s="42"/>
      <c r="L198"/>
      <c r="M198" s="47"/>
    </row>
    <row r="199" spans="3:13" ht="12.75" customHeight="1" x14ac:dyDescent="0.3">
      <c r="C199"/>
      <c r="D199"/>
      <c r="E199"/>
      <c r="F199"/>
      <c r="G199"/>
      <c r="H199"/>
      <c r="I199" s="42"/>
      <c r="J199" s="42"/>
      <c r="K199" s="42"/>
      <c r="L199"/>
      <c r="M199" s="47"/>
    </row>
    <row r="200" spans="3:13" ht="12.75" customHeight="1" x14ac:dyDescent="0.3">
      <c r="C200"/>
      <c r="D200"/>
      <c r="E200"/>
      <c r="F200"/>
      <c r="G200"/>
      <c r="H200"/>
      <c r="I200" s="42"/>
      <c r="J200" s="42"/>
      <c r="K200" s="42"/>
      <c r="L200"/>
      <c r="M200" s="47"/>
    </row>
    <row r="201" spans="3:13" ht="12.75" customHeight="1" x14ac:dyDescent="0.3">
      <c r="C201"/>
      <c r="D201"/>
      <c r="E201"/>
      <c r="F201"/>
      <c r="G201"/>
      <c r="H201"/>
      <c r="I201" s="42"/>
      <c r="J201" s="42"/>
      <c r="K201" s="42"/>
      <c r="L201"/>
      <c r="M201" s="47"/>
    </row>
    <row r="202" spans="3:13" ht="12.75" customHeight="1" x14ac:dyDescent="0.3">
      <c r="C202"/>
      <c r="D202"/>
      <c r="E202"/>
      <c r="F202"/>
      <c r="G202"/>
      <c r="H202"/>
      <c r="I202" s="42"/>
      <c r="J202" s="42"/>
      <c r="K202" s="42"/>
      <c r="L202"/>
      <c r="M202" s="47"/>
    </row>
    <row r="203" spans="3:13" ht="12.75" customHeight="1" x14ac:dyDescent="0.3">
      <c r="C203"/>
      <c r="D203"/>
      <c r="E203"/>
      <c r="F203"/>
      <c r="G203"/>
      <c r="H203"/>
      <c r="I203" s="42"/>
      <c r="J203" s="42"/>
      <c r="K203" s="42"/>
      <c r="L203"/>
      <c r="M203" s="47"/>
    </row>
    <row r="204" spans="3:13" ht="12.75" customHeight="1" x14ac:dyDescent="0.3">
      <c r="C204"/>
      <c r="D204"/>
      <c r="E204"/>
      <c r="F204"/>
      <c r="G204"/>
      <c r="H204"/>
      <c r="I204" s="42"/>
      <c r="J204" s="42"/>
      <c r="K204" s="42"/>
      <c r="L204"/>
      <c r="M204" s="47"/>
    </row>
    <row r="205" spans="3:13" ht="12.75" customHeight="1" x14ac:dyDescent="0.3">
      <c r="C205"/>
      <c r="D205"/>
      <c r="E205"/>
      <c r="F205"/>
      <c r="G205"/>
      <c r="H205"/>
      <c r="I205" s="42"/>
      <c r="J205" s="42"/>
      <c r="K205" s="42"/>
      <c r="L205"/>
      <c r="M205" s="47"/>
    </row>
    <row r="206" spans="3:13" ht="12.75" customHeight="1" x14ac:dyDescent="0.3">
      <c r="C206"/>
      <c r="D206"/>
      <c r="E206"/>
      <c r="F206"/>
      <c r="G206"/>
      <c r="H206"/>
      <c r="I206" s="42"/>
      <c r="J206" s="42"/>
      <c r="K206" s="42"/>
      <c r="L206"/>
      <c r="M206" s="47"/>
    </row>
    <row r="207" spans="3:13" ht="12.75" customHeight="1" x14ac:dyDescent="0.3">
      <c r="C207"/>
      <c r="D207"/>
      <c r="E207"/>
      <c r="F207"/>
      <c r="G207"/>
      <c r="H207"/>
      <c r="I207" s="42"/>
      <c r="J207" s="42"/>
      <c r="K207" s="42"/>
      <c r="L207"/>
      <c r="M207" s="47"/>
    </row>
    <row r="208" spans="3:13" ht="12.75" customHeight="1" x14ac:dyDescent="0.3">
      <c r="C208"/>
      <c r="D208"/>
      <c r="E208"/>
      <c r="F208"/>
      <c r="G208"/>
      <c r="H208"/>
      <c r="I208" s="42"/>
      <c r="J208" s="42"/>
      <c r="K208" s="42"/>
      <c r="L208"/>
      <c r="M208" s="47"/>
    </row>
    <row r="209" spans="3:13" ht="12.75" customHeight="1" x14ac:dyDescent="0.3">
      <c r="C209"/>
      <c r="D209"/>
      <c r="E209"/>
      <c r="F209"/>
      <c r="G209"/>
      <c r="H209"/>
      <c r="I209" s="42"/>
      <c r="J209" s="42"/>
      <c r="K209" s="42"/>
      <c r="L209"/>
      <c r="M209" s="47"/>
    </row>
    <row r="210" spans="3:13" ht="12.75" customHeight="1" x14ac:dyDescent="0.3">
      <c r="C210"/>
      <c r="D210"/>
      <c r="E210"/>
      <c r="F210"/>
      <c r="G210"/>
      <c r="H210"/>
      <c r="I210" s="42"/>
      <c r="J210" s="42"/>
      <c r="K210" s="42"/>
      <c r="L210"/>
      <c r="M210" s="47"/>
    </row>
    <row r="211" spans="3:13" ht="12.75" customHeight="1" x14ac:dyDescent="0.3">
      <c r="C211"/>
      <c r="D211"/>
      <c r="E211"/>
      <c r="F211"/>
      <c r="G211"/>
      <c r="H211"/>
      <c r="I211" s="42"/>
      <c r="J211" s="42"/>
      <c r="K211" s="42"/>
      <c r="L211"/>
      <c r="M211" s="47"/>
    </row>
    <row r="212" spans="3:13" ht="12.75" customHeight="1" x14ac:dyDescent="0.3">
      <c r="C212"/>
      <c r="D212"/>
      <c r="E212"/>
      <c r="F212"/>
      <c r="G212"/>
      <c r="H212"/>
      <c r="I212" s="42"/>
      <c r="J212" s="42"/>
      <c r="K212" s="42"/>
      <c r="L212"/>
      <c r="M212" s="47"/>
    </row>
    <row r="213" spans="3:13" ht="12.75" customHeight="1" x14ac:dyDescent="0.3">
      <c r="C213"/>
      <c r="D213"/>
      <c r="E213"/>
      <c r="F213"/>
      <c r="G213"/>
      <c r="H213"/>
      <c r="I213" s="42"/>
      <c r="J213" s="42"/>
      <c r="K213" s="42"/>
      <c r="L213"/>
      <c r="M213" s="47"/>
    </row>
    <row r="214" spans="3:13" ht="12.75" customHeight="1" x14ac:dyDescent="0.3">
      <c r="C214"/>
      <c r="D214"/>
      <c r="E214"/>
      <c r="F214"/>
      <c r="G214"/>
      <c r="H214"/>
      <c r="I214" s="42"/>
      <c r="J214" s="42"/>
      <c r="K214" s="42"/>
      <c r="L214"/>
      <c r="M214" s="47"/>
    </row>
    <row r="215" spans="3:13" ht="12.75" customHeight="1" x14ac:dyDescent="0.3">
      <c r="C215"/>
      <c r="D215"/>
      <c r="E215"/>
      <c r="F215"/>
      <c r="G215"/>
      <c r="H215"/>
      <c r="I215" s="42"/>
      <c r="J215" s="42"/>
      <c r="K215" s="42"/>
      <c r="L215"/>
      <c r="M215" s="47"/>
    </row>
    <row r="216" spans="3:13" ht="12.75" customHeight="1" x14ac:dyDescent="0.3">
      <c r="C216"/>
      <c r="D216"/>
      <c r="E216"/>
      <c r="F216"/>
      <c r="G216"/>
      <c r="H216"/>
      <c r="I216" s="42"/>
      <c r="J216" s="42"/>
      <c r="K216" s="42"/>
      <c r="L216"/>
      <c r="M216" s="47"/>
    </row>
    <row r="217" spans="3:13" ht="12.75" customHeight="1" x14ac:dyDescent="0.3">
      <c r="C217"/>
      <c r="D217"/>
      <c r="E217"/>
      <c r="F217"/>
      <c r="G217"/>
      <c r="H217"/>
      <c r="I217" s="42"/>
      <c r="J217" s="42"/>
      <c r="K217" s="42"/>
      <c r="L217"/>
      <c r="M217" s="47"/>
    </row>
    <row r="218" spans="3:13" ht="12.75" customHeight="1" x14ac:dyDescent="0.3">
      <c r="C218"/>
      <c r="D218"/>
      <c r="E218"/>
      <c r="F218"/>
      <c r="G218"/>
      <c r="H218"/>
      <c r="I218" s="42"/>
      <c r="J218" s="42"/>
      <c r="K218" s="42"/>
      <c r="L218"/>
      <c r="M218" s="47"/>
    </row>
    <row r="219" spans="3:13" ht="12.75" customHeight="1" x14ac:dyDescent="0.3">
      <c r="C219"/>
      <c r="D219"/>
      <c r="E219"/>
      <c r="F219"/>
      <c r="G219"/>
      <c r="H219"/>
      <c r="I219" s="42"/>
      <c r="J219" s="42"/>
      <c r="K219" s="42"/>
      <c r="L219"/>
      <c r="M219" s="47"/>
    </row>
    <row r="220" spans="3:13" ht="12.75" customHeight="1" x14ac:dyDescent="0.3">
      <c r="C220"/>
      <c r="D220"/>
      <c r="E220"/>
      <c r="F220"/>
      <c r="G220"/>
      <c r="H220"/>
      <c r="I220" s="42"/>
      <c r="J220" s="42"/>
      <c r="K220" s="42"/>
      <c r="L220"/>
      <c r="M220" s="47"/>
    </row>
    <row r="221" spans="3:13" ht="12.75" customHeight="1" x14ac:dyDescent="0.3">
      <c r="C221"/>
      <c r="D221"/>
      <c r="E221"/>
      <c r="F221"/>
      <c r="G221"/>
      <c r="H221"/>
      <c r="I221" s="42"/>
      <c r="J221" s="42"/>
      <c r="K221" s="42"/>
      <c r="L221"/>
      <c r="M221" s="47"/>
    </row>
    <row r="222" spans="3:13" ht="12.75" customHeight="1" x14ac:dyDescent="0.3">
      <c r="C222"/>
      <c r="D222"/>
      <c r="E222"/>
      <c r="F222"/>
      <c r="G222"/>
      <c r="H222"/>
      <c r="I222" s="42"/>
      <c r="J222" s="42"/>
      <c r="K222" s="42"/>
      <c r="L222"/>
      <c r="M222" s="47"/>
    </row>
    <row r="223" spans="3:13" ht="12.75" customHeight="1" x14ac:dyDescent="0.3">
      <c r="C223"/>
      <c r="D223"/>
      <c r="E223"/>
      <c r="F223"/>
      <c r="G223"/>
      <c r="H223"/>
      <c r="I223" s="42"/>
      <c r="J223" s="42"/>
      <c r="K223" s="42"/>
      <c r="L223"/>
      <c r="M223" s="47"/>
    </row>
    <row r="224" spans="3:13" ht="12.75" customHeight="1" x14ac:dyDescent="0.3">
      <c r="C224"/>
      <c r="D224"/>
      <c r="E224"/>
      <c r="F224"/>
      <c r="G224"/>
      <c r="H224"/>
      <c r="I224" s="42"/>
      <c r="J224" s="42"/>
      <c r="K224" s="42"/>
      <c r="L224"/>
      <c r="M224" s="47"/>
    </row>
    <row r="225" spans="3:13" ht="12.75" customHeight="1" x14ac:dyDescent="0.3">
      <c r="C225"/>
      <c r="D225"/>
      <c r="E225"/>
      <c r="F225"/>
      <c r="G225"/>
      <c r="H225"/>
      <c r="I225" s="42"/>
      <c r="J225" s="42"/>
      <c r="K225" s="42"/>
      <c r="L225"/>
      <c r="M225" s="47"/>
    </row>
    <row r="226" spans="3:13" ht="12.75" customHeight="1" x14ac:dyDescent="0.3">
      <c r="C226"/>
      <c r="D226"/>
      <c r="E226"/>
      <c r="F226"/>
      <c r="G226"/>
      <c r="H226"/>
      <c r="I226" s="42"/>
      <c r="J226" s="42"/>
      <c r="K226" s="42"/>
      <c r="L226"/>
      <c r="M226" s="47"/>
    </row>
    <row r="227" spans="3:13" ht="12.75" customHeight="1" x14ac:dyDescent="0.3">
      <c r="C227"/>
      <c r="D227"/>
      <c r="E227"/>
      <c r="F227"/>
      <c r="G227"/>
      <c r="H227"/>
      <c r="I227" s="42"/>
      <c r="J227" s="42"/>
      <c r="K227" s="42"/>
      <c r="L227"/>
      <c r="M227" s="47"/>
    </row>
    <row r="228" spans="3:13" ht="12.75" customHeight="1" x14ac:dyDescent="0.3">
      <c r="C228"/>
      <c r="D228"/>
      <c r="E228"/>
      <c r="F228"/>
      <c r="G228"/>
      <c r="H228"/>
      <c r="I228" s="42"/>
      <c r="J228" s="42"/>
      <c r="K228" s="42"/>
      <c r="L228"/>
      <c r="M228" s="47"/>
    </row>
    <row r="229" spans="3:13" ht="12.75" customHeight="1" x14ac:dyDescent="0.3">
      <c r="C229"/>
      <c r="D229"/>
      <c r="E229"/>
      <c r="F229"/>
      <c r="G229"/>
      <c r="H229"/>
      <c r="I229" s="42"/>
      <c r="J229" s="42"/>
      <c r="K229" s="42"/>
      <c r="L229"/>
      <c r="M229" s="47"/>
    </row>
    <row r="230" spans="3:13" ht="12.75" customHeight="1" x14ac:dyDescent="0.3">
      <c r="C230"/>
      <c r="D230"/>
      <c r="E230"/>
      <c r="F230"/>
      <c r="G230"/>
      <c r="H230"/>
      <c r="I230" s="42"/>
      <c r="J230" s="42"/>
      <c r="K230" s="42"/>
      <c r="L230"/>
      <c r="M230" s="47"/>
    </row>
    <row r="231" spans="3:13" ht="12.75" customHeight="1" x14ac:dyDescent="0.3">
      <c r="C231"/>
      <c r="D231"/>
      <c r="E231"/>
      <c r="F231"/>
      <c r="G231"/>
      <c r="H231"/>
      <c r="I231" s="42"/>
      <c r="J231" s="42"/>
      <c r="K231" s="42"/>
      <c r="L231"/>
      <c r="M231" s="47"/>
    </row>
    <row r="232" spans="3:13" ht="12.75" customHeight="1" x14ac:dyDescent="0.3">
      <c r="C232"/>
      <c r="D232"/>
      <c r="E232"/>
      <c r="F232"/>
      <c r="G232"/>
      <c r="H232"/>
      <c r="I232" s="42"/>
      <c r="J232" s="42"/>
      <c r="K232" s="42"/>
      <c r="L232"/>
      <c r="M232" s="47"/>
    </row>
    <row r="233" spans="3:13" ht="12.75" customHeight="1" x14ac:dyDescent="0.3">
      <c r="C233"/>
      <c r="D233"/>
      <c r="E233"/>
      <c r="F233"/>
      <c r="G233"/>
      <c r="H233"/>
      <c r="I233" s="42"/>
      <c r="J233" s="42"/>
      <c r="K233" s="42"/>
      <c r="L233"/>
      <c r="M233" s="47"/>
    </row>
    <row r="234" spans="3:13" ht="12.75" customHeight="1" x14ac:dyDescent="0.3">
      <c r="C234"/>
      <c r="D234"/>
      <c r="E234"/>
      <c r="F234"/>
      <c r="G234"/>
      <c r="H234"/>
      <c r="I234" s="42"/>
      <c r="J234" s="42"/>
      <c r="K234" s="42"/>
      <c r="L234"/>
      <c r="M234" s="47"/>
    </row>
    <row r="235" spans="3:13" ht="12.75" customHeight="1" x14ac:dyDescent="0.3">
      <c r="C235"/>
      <c r="D235"/>
      <c r="E235"/>
      <c r="F235"/>
      <c r="G235"/>
      <c r="H235"/>
      <c r="I235" s="42"/>
      <c r="J235" s="42"/>
      <c r="K235" s="42"/>
      <c r="L235"/>
      <c r="M235" s="47"/>
    </row>
    <row r="236" spans="3:13" ht="12.75" customHeight="1" x14ac:dyDescent="0.3">
      <c r="C236"/>
      <c r="D236"/>
      <c r="E236"/>
      <c r="F236"/>
      <c r="G236"/>
      <c r="H236"/>
      <c r="I236" s="42"/>
      <c r="J236" s="42"/>
      <c r="K236" s="42"/>
      <c r="L236"/>
      <c r="M236" s="47"/>
    </row>
    <row r="237" spans="3:13" ht="12.75" customHeight="1" x14ac:dyDescent="0.3">
      <c r="C237"/>
      <c r="D237"/>
      <c r="E237"/>
      <c r="F237"/>
      <c r="G237"/>
      <c r="H237"/>
      <c r="I237" s="42"/>
      <c r="J237" s="42"/>
      <c r="K237" s="42"/>
      <c r="L237"/>
      <c r="M237" s="47"/>
    </row>
    <row r="238" spans="3:13" ht="12.75" customHeight="1" x14ac:dyDescent="0.3">
      <c r="C238"/>
      <c r="D238"/>
      <c r="E238"/>
      <c r="F238"/>
      <c r="G238"/>
      <c r="H238"/>
      <c r="I238" s="42"/>
      <c r="J238" s="42"/>
      <c r="K238" s="42"/>
      <c r="L238"/>
      <c r="M238" s="47"/>
    </row>
    <row r="239" spans="3:13" ht="12.75" customHeight="1" x14ac:dyDescent="0.3">
      <c r="C239"/>
      <c r="D239"/>
      <c r="E239"/>
      <c r="F239"/>
      <c r="G239"/>
      <c r="H239"/>
      <c r="I239" s="42"/>
      <c r="J239" s="42"/>
      <c r="K239" s="42"/>
      <c r="L239"/>
      <c r="M239" s="47"/>
    </row>
    <row r="240" spans="3:13" ht="12.75" customHeight="1" x14ac:dyDescent="0.3">
      <c r="C240"/>
      <c r="D240"/>
      <c r="E240"/>
      <c r="F240"/>
      <c r="G240"/>
      <c r="H240"/>
      <c r="I240" s="42"/>
      <c r="J240" s="42"/>
      <c r="K240" s="42"/>
      <c r="L240"/>
      <c r="M240" s="47"/>
    </row>
    <row r="241" spans="3:13" ht="12.75" customHeight="1" x14ac:dyDescent="0.3">
      <c r="C241"/>
      <c r="D241"/>
      <c r="E241"/>
      <c r="F241"/>
      <c r="G241"/>
      <c r="H241"/>
      <c r="I241" s="42"/>
      <c r="J241" s="42"/>
      <c r="K241" s="42"/>
      <c r="L241"/>
      <c r="M241" s="47"/>
    </row>
    <row r="242" spans="3:13" ht="12.75" customHeight="1" x14ac:dyDescent="0.3">
      <c r="C242"/>
      <c r="D242"/>
      <c r="E242"/>
      <c r="F242"/>
      <c r="G242"/>
      <c r="H242"/>
      <c r="I242" s="42"/>
      <c r="J242" s="42"/>
      <c r="K242" s="42"/>
      <c r="L242"/>
      <c r="M242" s="47"/>
    </row>
    <row r="243" spans="3:13" ht="12.75" customHeight="1" x14ac:dyDescent="0.3">
      <c r="C243"/>
      <c r="D243"/>
      <c r="E243"/>
      <c r="F243"/>
      <c r="G243"/>
      <c r="H243"/>
      <c r="I243" s="42"/>
      <c r="J243" s="42"/>
      <c r="K243" s="42"/>
      <c r="L243"/>
      <c r="M243" s="47"/>
    </row>
    <row r="244" spans="3:13" ht="12.75" customHeight="1" x14ac:dyDescent="0.3">
      <c r="C244"/>
      <c r="D244"/>
      <c r="E244"/>
      <c r="F244"/>
      <c r="G244"/>
      <c r="H244"/>
      <c r="I244" s="42"/>
      <c r="J244" s="42"/>
      <c r="K244" s="42"/>
      <c r="L244"/>
      <c r="M244" s="47"/>
    </row>
    <row r="245" spans="3:13" ht="12.75" customHeight="1" x14ac:dyDescent="0.3">
      <c r="C245"/>
      <c r="D245"/>
      <c r="E245"/>
      <c r="F245"/>
      <c r="G245"/>
      <c r="H245"/>
      <c r="I245" s="42"/>
      <c r="J245" s="42"/>
      <c r="K245" s="42"/>
      <c r="L245"/>
      <c r="M245" s="47"/>
    </row>
    <row r="246" spans="3:13" ht="12.75" customHeight="1" x14ac:dyDescent="0.3">
      <c r="C246"/>
      <c r="D246"/>
      <c r="E246"/>
      <c r="F246"/>
      <c r="G246"/>
      <c r="H246"/>
      <c r="I246" s="42"/>
      <c r="J246" s="42"/>
      <c r="K246" s="42"/>
      <c r="L246"/>
      <c r="M246" s="47"/>
    </row>
    <row r="247" spans="3:13" ht="12.75" customHeight="1" x14ac:dyDescent="0.3">
      <c r="C247"/>
      <c r="D247"/>
      <c r="E247"/>
      <c r="F247"/>
      <c r="G247"/>
      <c r="H247"/>
      <c r="I247" s="42"/>
      <c r="J247" s="42"/>
      <c r="K247" s="42"/>
      <c r="L247"/>
      <c r="M247" s="47"/>
    </row>
    <row r="248" spans="3:13" ht="12.75" customHeight="1" x14ac:dyDescent="0.3">
      <c r="C248"/>
      <c r="D248"/>
      <c r="E248"/>
      <c r="F248"/>
      <c r="G248"/>
      <c r="H248"/>
      <c r="I248" s="42"/>
      <c r="J248" s="42"/>
      <c r="K248" s="42"/>
      <c r="L248"/>
      <c r="M248" s="47"/>
    </row>
    <row r="249" spans="3:13" ht="12.75" customHeight="1" x14ac:dyDescent="0.3">
      <c r="C249"/>
      <c r="D249"/>
      <c r="E249"/>
      <c r="F249"/>
      <c r="G249"/>
      <c r="H249"/>
      <c r="I249" s="42"/>
      <c r="J249" s="42"/>
      <c r="K249" s="42"/>
      <c r="L249"/>
      <c r="M249" s="47"/>
    </row>
    <row r="250" spans="3:13" ht="12.75" customHeight="1" x14ac:dyDescent="0.3">
      <c r="C250"/>
      <c r="D250"/>
      <c r="E250"/>
      <c r="F250"/>
      <c r="G250"/>
      <c r="H250"/>
      <c r="I250" s="42"/>
      <c r="J250" s="42"/>
      <c r="K250" s="42"/>
      <c r="L250"/>
      <c r="M250" s="47"/>
    </row>
    <row r="251" spans="3:13" ht="12.75" customHeight="1" x14ac:dyDescent="0.3">
      <c r="C251"/>
      <c r="D251"/>
      <c r="E251"/>
      <c r="F251"/>
      <c r="G251"/>
      <c r="H251"/>
      <c r="I251" s="42"/>
      <c r="J251" s="42"/>
      <c r="K251" s="42"/>
      <c r="L251"/>
      <c r="M251" s="47"/>
    </row>
    <row r="252" spans="3:13" ht="12.75" customHeight="1" x14ac:dyDescent="0.3">
      <c r="C252"/>
      <c r="D252"/>
      <c r="E252"/>
      <c r="F252"/>
      <c r="G252"/>
      <c r="H252"/>
      <c r="I252" s="42"/>
      <c r="J252" s="42"/>
      <c r="K252" s="42"/>
      <c r="L252"/>
      <c r="M252" s="47"/>
    </row>
    <row r="253" spans="3:13" ht="12.75" customHeight="1" x14ac:dyDescent="0.3">
      <c r="C253"/>
      <c r="D253"/>
      <c r="E253"/>
      <c r="F253"/>
      <c r="G253"/>
      <c r="H253"/>
      <c r="I253" s="42"/>
      <c r="J253" s="42"/>
      <c r="K253" s="42"/>
      <c r="L253"/>
      <c r="M253" s="47"/>
    </row>
    <row r="254" spans="3:13" ht="12.75" customHeight="1" x14ac:dyDescent="0.3">
      <c r="C254"/>
      <c r="D254"/>
      <c r="E254"/>
      <c r="F254"/>
      <c r="G254"/>
      <c r="H254"/>
      <c r="I254" s="42"/>
      <c r="J254" s="42"/>
      <c r="K254" s="42"/>
      <c r="L254"/>
      <c r="M254" s="47"/>
    </row>
    <row r="255" spans="3:13" ht="12.75" customHeight="1" x14ac:dyDescent="0.3">
      <c r="C255"/>
      <c r="D255"/>
      <c r="E255"/>
      <c r="F255"/>
      <c r="G255"/>
      <c r="H255"/>
      <c r="I255" s="42"/>
      <c r="J255" s="42"/>
      <c r="K255" s="42"/>
      <c r="L255"/>
      <c r="M255" s="47"/>
    </row>
    <row r="256" spans="3:13" ht="12.75" customHeight="1" x14ac:dyDescent="0.3">
      <c r="C256"/>
      <c r="D256"/>
      <c r="E256"/>
      <c r="F256"/>
      <c r="G256"/>
      <c r="H256"/>
      <c r="I256" s="42"/>
      <c r="J256" s="42"/>
      <c r="K256" s="42"/>
      <c r="L256"/>
      <c r="M256" s="47"/>
    </row>
    <row r="257" spans="3:13" ht="12.75" customHeight="1" x14ac:dyDescent="0.3">
      <c r="C257"/>
      <c r="D257"/>
      <c r="E257"/>
      <c r="F257"/>
      <c r="G257"/>
      <c r="H257"/>
      <c r="I257" s="42"/>
      <c r="J257" s="42"/>
      <c r="K257" s="42"/>
      <c r="L257"/>
      <c r="M257" s="47"/>
    </row>
    <row r="258" spans="3:13" ht="12.75" customHeight="1" x14ac:dyDescent="0.3">
      <c r="C258"/>
      <c r="D258"/>
      <c r="E258"/>
      <c r="F258"/>
      <c r="G258"/>
      <c r="H258"/>
      <c r="I258" s="42"/>
      <c r="J258" s="42"/>
      <c r="K258" s="42"/>
      <c r="L258"/>
      <c r="M258" s="47"/>
    </row>
    <row r="259" spans="3:13" ht="12.75" customHeight="1" x14ac:dyDescent="0.3">
      <c r="C259"/>
      <c r="D259"/>
      <c r="E259"/>
      <c r="F259"/>
      <c r="G259"/>
      <c r="H259"/>
      <c r="I259" s="42"/>
      <c r="J259" s="42"/>
      <c r="K259" s="42"/>
      <c r="L259"/>
      <c r="M259" s="47"/>
    </row>
    <row r="260" spans="3:13" ht="12.75" customHeight="1" x14ac:dyDescent="0.3">
      <c r="C260"/>
      <c r="D260"/>
      <c r="E260"/>
      <c r="F260"/>
      <c r="G260"/>
      <c r="H260"/>
      <c r="I260" s="42"/>
      <c r="J260" s="42"/>
      <c r="K260" s="42"/>
      <c r="L260"/>
      <c r="M260" s="47"/>
    </row>
    <row r="261" spans="3:13" ht="12.75" customHeight="1" x14ac:dyDescent="0.3">
      <c r="C261"/>
      <c r="D261"/>
      <c r="E261"/>
      <c r="F261"/>
      <c r="G261"/>
      <c r="H261"/>
      <c r="I261" s="42"/>
      <c r="J261" s="42"/>
      <c r="K261" s="42"/>
      <c r="L261"/>
      <c r="M261" s="47"/>
    </row>
    <row r="262" spans="3:13" ht="12.75" customHeight="1" x14ac:dyDescent="0.3">
      <c r="C262"/>
      <c r="D262"/>
      <c r="E262"/>
      <c r="F262"/>
      <c r="G262"/>
      <c r="H262"/>
      <c r="I262" s="42"/>
      <c r="J262" s="42"/>
      <c r="K262" s="42"/>
      <c r="L262"/>
      <c r="M262" s="47"/>
    </row>
    <row r="263" spans="3:13" ht="12.75" customHeight="1" x14ac:dyDescent="0.3">
      <c r="C263"/>
      <c r="D263"/>
      <c r="E263"/>
      <c r="F263"/>
      <c r="G263"/>
      <c r="H263"/>
      <c r="I263" s="42"/>
      <c r="J263" s="42"/>
      <c r="K263" s="42"/>
      <c r="L263"/>
      <c r="M263" s="47"/>
    </row>
    <row r="264" spans="3:13" ht="12.75" customHeight="1" x14ac:dyDescent="0.3">
      <c r="C264"/>
      <c r="D264"/>
      <c r="E264"/>
      <c r="F264"/>
      <c r="G264"/>
      <c r="H264"/>
      <c r="I264" s="42"/>
      <c r="J264" s="42"/>
      <c r="K264" s="42"/>
      <c r="L264"/>
      <c r="M264" s="47"/>
    </row>
    <row r="265" spans="3:13" ht="12.75" customHeight="1" x14ac:dyDescent="0.3">
      <c r="C265"/>
      <c r="D265"/>
      <c r="E265"/>
      <c r="F265"/>
      <c r="G265"/>
      <c r="H265"/>
      <c r="I265" s="42"/>
      <c r="J265" s="42"/>
      <c r="K265" s="42"/>
      <c r="L265"/>
      <c r="M265" s="47"/>
    </row>
    <row r="266" spans="3:13" ht="12.75" customHeight="1" x14ac:dyDescent="0.3">
      <c r="C266"/>
      <c r="D266"/>
      <c r="E266"/>
      <c r="F266"/>
      <c r="G266"/>
      <c r="H266"/>
      <c r="I266" s="42"/>
      <c r="J266" s="42"/>
      <c r="K266" s="42"/>
      <c r="L266"/>
      <c r="M266" s="47"/>
    </row>
    <row r="267" spans="3:13" ht="12.75" customHeight="1" x14ac:dyDescent="0.3">
      <c r="C267"/>
      <c r="D267"/>
      <c r="E267"/>
      <c r="F267"/>
      <c r="G267"/>
      <c r="H267"/>
      <c r="I267" s="42"/>
      <c r="J267" s="42"/>
      <c r="K267" s="42"/>
      <c r="L267"/>
      <c r="M267" s="47"/>
    </row>
    <row r="268" spans="3:13" ht="12.75" customHeight="1" x14ac:dyDescent="0.3">
      <c r="C268"/>
      <c r="D268"/>
      <c r="E268"/>
      <c r="F268"/>
      <c r="G268"/>
      <c r="H268"/>
      <c r="I268" s="42"/>
      <c r="J268" s="42"/>
      <c r="K268" s="42"/>
      <c r="L268"/>
      <c r="M268" s="47"/>
    </row>
    <row r="269" spans="3:13" ht="12.75" customHeight="1" x14ac:dyDescent="0.3">
      <c r="C269"/>
      <c r="D269"/>
      <c r="E269"/>
      <c r="F269"/>
      <c r="G269"/>
      <c r="H269"/>
      <c r="I269" s="42"/>
      <c r="J269" s="42"/>
      <c r="K269" s="42"/>
      <c r="L269"/>
      <c r="M269" s="47"/>
    </row>
    <row r="270" spans="3:13" ht="12.75" customHeight="1" x14ac:dyDescent="0.3">
      <c r="C270"/>
      <c r="D270"/>
      <c r="E270"/>
      <c r="F270"/>
      <c r="G270"/>
      <c r="H270"/>
      <c r="I270" s="42"/>
      <c r="J270" s="42"/>
      <c r="K270" s="42"/>
      <c r="L270"/>
      <c r="M270" s="47"/>
    </row>
    <row r="271" spans="3:13" ht="12.75" customHeight="1" x14ac:dyDescent="0.3">
      <c r="C271"/>
      <c r="D271"/>
      <c r="E271"/>
      <c r="F271"/>
      <c r="G271"/>
      <c r="H271"/>
      <c r="I271" s="42"/>
      <c r="J271" s="42"/>
      <c r="K271" s="42"/>
      <c r="L271"/>
      <c r="M271" s="47"/>
    </row>
    <row r="272" spans="3:13" ht="12.75" customHeight="1" x14ac:dyDescent="0.3">
      <c r="C272"/>
      <c r="D272"/>
      <c r="E272"/>
      <c r="F272"/>
      <c r="G272"/>
      <c r="H272"/>
      <c r="I272" s="42"/>
      <c r="J272" s="42"/>
      <c r="K272" s="42"/>
      <c r="L272"/>
      <c r="M272" s="47"/>
    </row>
    <row r="273" spans="3:13" ht="12.75" customHeight="1" x14ac:dyDescent="0.3">
      <c r="C273"/>
      <c r="D273"/>
      <c r="E273"/>
      <c r="F273"/>
      <c r="G273"/>
      <c r="H273"/>
      <c r="I273" s="42"/>
      <c r="J273" s="42"/>
      <c r="K273" s="42"/>
      <c r="L273"/>
      <c r="M273" s="47"/>
    </row>
    <row r="274" spans="3:13" ht="12.75" customHeight="1" x14ac:dyDescent="0.3">
      <c r="C274"/>
      <c r="D274"/>
      <c r="E274"/>
      <c r="F274"/>
      <c r="G274"/>
      <c r="H274"/>
      <c r="I274" s="42"/>
      <c r="J274" s="42"/>
      <c r="K274" s="42"/>
      <c r="L274"/>
      <c r="M274" s="47"/>
    </row>
    <row r="275" spans="3:13" ht="12.75" customHeight="1" x14ac:dyDescent="0.3">
      <c r="C275"/>
      <c r="D275"/>
      <c r="E275"/>
      <c r="F275"/>
      <c r="G275"/>
      <c r="H275"/>
      <c r="I275" s="42"/>
      <c r="J275" s="42"/>
      <c r="K275" s="42"/>
      <c r="L275"/>
      <c r="M275" s="47"/>
    </row>
    <row r="276" spans="3:13" ht="12.75" customHeight="1" x14ac:dyDescent="0.3">
      <c r="C276"/>
      <c r="D276"/>
      <c r="E276"/>
      <c r="F276"/>
      <c r="G276"/>
      <c r="H276"/>
      <c r="I276" s="42"/>
      <c r="J276" s="42"/>
      <c r="K276" s="42"/>
      <c r="L276"/>
      <c r="M276" s="47"/>
    </row>
    <row r="277" spans="3:13" ht="12.75" customHeight="1" x14ac:dyDescent="0.3">
      <c r="C277"/>
      <c r="D277"/>
      <c r="E277"/>
      <c r="F277"/>
      <c r="G277"/>
      <c r="H277"/>
      <c r="I277" s="42"/>
      <c r="J277" s="42"/>
      <c r="K277" s="42"/>
      <c r="L277"/>
      <c r="M277" s="47"/>
    </row>
    <row r="278" spans="3:13" ht="12.75" customHeight="1" x14ac:dyDescent="0.3">
      <c r="C278"/>
      <c r="D278"/>
      <c r="E278"/>
      <c r="F278"/>
      <c r="G278"/>
      <c r="H278"/>
      <c r="I278" s="42"/>
      <c r="J278" s="42"/>
      <c r="K278" s="42"/>
      <c r="L278"/>
      <c r="M278" s="47"/>
    </row>
    <row r="279" spans="3:13" ht="12.75" customHeight="1" x14ac:dyDescent="0.3">
      <c r="C279"/>
      <c r="D279"/>
      <c r="E279"/>
      <c r="F279"/>
      <c r="G279"/>
      <c r="H279"/>
      <c r="I279" s="42"/>
      <c r="J279" s="42"/>
      <c r="K279" s="42"/>
      <c r="L279"/>
      <c r="M279" s="47"/>
    </row>
    <row r="280" spans="3:13" ht="12.75" customHeight="1" x14ac:dyDescent="0.3">
      <c r="C280"/>
      <c r="D280"/>
      <c r="E280"/>
      <c r="F280"/>
      <c r="G280"/>
      <c r="H280"/>
      <c r="I280" s="42"/>
      <c r="J280" s="42"/>
      <c r="K280" s="42"/>
      <c r="L280"/>
      <c r="M280" s="47"/>
    </row>
    <row r="281" spans="3:13" ht="12.75" customHeight="1" x14ac:dyDescent="0.3">
      <c r="C281"/>
      <c r="D281"/>
      <c r="E281"/>
      <c r="F281"/>
      <c r="G281"/>
      <c r="H281"/>
      <c r="I281" s="42"/>
      <c r="J281" s="42"/>
      <c r="K281" s="42"/>
      <c r="L281"/>
      <c r="M281" s="47"/>
    </row>
    <row r="282" spans="3:13" ht="12.75" customHeight="1" x14ac:dyDescent="0.3">
      <c r="C282"/>
      <c r="D282"/>
      <c r="E282"/>
      <c r="F282"/>
      <c r="G282"/>
      <c r="H282"/>
      <c r="I282" s="42"/>
      <c r="J282" s="42"/>
      <c r="K282" s="42"/>
      <c r="L282"/>
      <c r="M282" s="47"/>
    </row>
    <row r="283" spans="3:13" ht="12.75" customHeight="1" x14ac:dyDescent="0.3">
      <c r="C283"/>
      <c r="D283"/>
      <c r="E283"/>
      <c r="F283"/>
      <c r="G283"/>
      <c r="H283"/>
      <c r="I283" s="42"/>
      <c r="J283" s="42"/>
      <c r="K283" s="42"/>
      <c r="L283"/>
      <c r="M283" s="47"/>
    </row>
    <row r="284" spans="3:13" ht="12.75" customHeight="1" x14ac:dyDescent="0.3">
      <c r="C284"/>
      <c r="D284"/>
      <c r="E284"/>
      <c r="F284"/>
      <c r="G284"/>
      <c r="H284"/>
      <c r="I284" s="42"/>
      <c r="J284" s="42"/>
      <c r="K284" s="42"/>
      <c r="L284"/>
      <c r="M284" s="47"/>
    </row>
    <row r="285" spans="3:13" ht="12.75" customHeight="1" x14ac:dyDescent="0.3">
      <c r="C285"/>
      <c r="D285"/>
      <c r="E285"/>
      <c r="F285"/>
      <c r="G285"/>
      <c r="H285"/>
      <c r="I285" s="42"/>
      <c r="J285" s="42"/>
      <c r="K285" s="42"/>
      <c r="L285"/>
      <c r="M285" s="47"/>
    </row>
    <row r="286" spans="3:13" ht="12.75" customHeight="1" x14ac:dyDescent="0.3">
      <c r="C286"/>
      <c r="D286"/>
      <c r="E286"/>
      <c r="F286"/>
      <c r="G286"/>
      <c r="H286"/>
      <c r="I286" s="42"/>
      <c r="J286" s="42"/>
      <c r="K286" s="42"/>
      <c r="L286"/>
      <c r="M286" s="47"/>
    </row>
    <row r="287" spans="3:13" ht="12.75" customHeight="1" x14ac:dyDescent="0.3">
      <c r="C287"/>
      <c r="D287"/>
      <c r="E287"/>
      <c r="F287"/>
      <c r="G287"/>
      <c r="H287"/>
      <c r="I287" s="42"/>
      <c r="J287" s="42"/>
      <c r="K287" s="42"/>
      <c r="L287"/>
      <c r="M287" s="47"/>
    </row>
    <row r="288" spans="3:13" ht="12.75" customHeight="1" x14ac:dyDescent="0.3">
      <c r="C288"/>
      <c r="D288"/>
      <c r="E288"/>
      <c r="F288"/>
      <c r="G288"/>
      <c r="H288"/>
      <c r="I288" s="42"/>
      <c r="J288" s="42"/>
      <c r="K288" s="42"/>
      <c r="L288"/>
      <c r="M288" s="47"/>
    </row>
    <row r="289" spans="3:13" ht="12.75" customHeight="1" x14ac:dyDescent="0.3">
      <c r="C289"/>
      <c r="D289"/>
      <c r="E289"/>
      <c r="F289"/>
      <c r="G289"/>
      <c r="H289"/>
      <c r="I289" s="42"/>
      <c r="J289" s="42"/>
      <c r="K289" s="42"/>
      <c r="L289"/>
      <c r="M289" s="47"/>
    </row>
    <row r="290" spans="3:13" ht="12.75" customHeight="1" x14ac:dyDescent="0.3">
      <c r="C290"/>
      <c r="D290"/>
      <c r="E290"/>
      <c r="F290"/>
      <c r="G290"/>
      <c r="H290"/>
      <c r="I290" s="42"/>
      <c r="J290" s="42"/>
      <c r="K290" s="42"/>
      <c r="L290"/>
      <c r="M290" s="47"/>
    </row>
    <row r="291" spans="3:13" ht="12.75" customHeight="1" x14ac:dyDescent="0.3">
      <c r="C291"/>
      <c r="D291"/>
      <c r="E291"/>
      <c r="F291"/>
      <c r="G291"/>
      <c r="H291"/>
      <c r="I291" s="42"/>
      <c r="J291" s="42"/>
      <c r="K291" s="42"/>
      <c r="L291"/>
      <c r="M291" s="47"/>
    </row>
    <row r="292" spans="3:13" ht="12.75" customHeight="1" x14ac:dyDescent="0.3">
      <c r="C292"/>
      <c r="D292"/>
      <c r="E292"/>
      <c r="F292"/>
      <c r="G292"/>
      <c r="H292"/>
      <c r="I292" s="42"/>
      <c r="J292" s="42"/>
      <c r="K292" s="42"/>
      <c r="L292"/>
      <c r="M292" s="47"/>
    </row>
    <row r="293" spans="3:13" ht="12.75" customHeight="1" x14ac:dyDescent="0.3">
      <c r="C293"/>
      <c r="D293"/>
      <c r="E293"/>
      <c r="F293"/>
      <c r="G293"/>
      <c r="H293"/>
      <c r="I293" s="42"/>
      <c r="J293" s="42"/>
      <c r="K293" s="42"/>
      <c r="L293"/>
      <c r="M293" s="47"/>
    </row>
    <row r="294" spans="3:13" ht="12.75" customHeight="1" x14ac:dyDescent="0.3">
      <c r="C294"/>
      <c r="D294"/>
      <c r="E294"/>
      <c r="F294"/>
      <c r="G294"/>
      <c r="H294"/>
      <c r="I294" s="42"/>
      <c r="J294" s="42"/>
      <c r="K294" s="42"/>
      <c r="L294"/>
      <c r="M294" s="47"/>
    </row>
    <row r="295" spans="3:13" ht="12.75" customHeight="1" x14ac:dyDescent="0.3">
      <c r="C295"/>
      <c r="D295"/>
      <c r="E295"/>
      <c r="F295"/>
      <c r="G295"/>
      <c r="H295"/>
      <c r="I295" s="42"/>
      <c r="J295" s="42"/>
      <c r="K295" s="42"/>
      <c r="L295"/>
      <c r="M295" s="47"/>
    </row>
    <row r="296" spans="3:13" ht="12.75" customHeight="1" x14ac:dyDescent="0.3">
      <c r="C296"/>
      <c r="D296"/>
      <c r="E296"/>
      <c r="F296"/>
      <c r="G296"/>
      <c r="H296"/>
      <c r="I296" s="42"/>
      <c r="J296" s="42"/>
      <c r="K296" s="42"/>
      <c r="L296"/>
      <c r="M296" s="47"/>
    </row>
    <row r="297" spans="3:13" ht="12.75" customHeight="1" x14ac:dyDescent="0.3">
      <c r="C297"/>
      <c r="D297"/>
      <c r="E297"/>
      <c r="F297"/>
      <c r="G297"/>
      <c r="H297"/>
      <c r="I297" s="42"/>
      <c r="J297" s="42"/>
      <c r="K297" s="42"/>
      <c r="L297"/>
      <c r="M297" s="47"/>
    </row>
    <row r="298" spans="3:13" ht="12.75" customHeight="1" x14ac:dyDescent="0.3">
      <c r="C298"/>
      <c r="D298"/>
      <c r="E298"/>
      <c r="F298"/>
      <c r="G298"/>
      <c r="H298"/>
      <c r="I298" s="42"/>
      <c r="J298" s="42"/>
      <c r="K298" s="42"/>
      <c r="L298"/>
      <c r="M298" s="47"/>
    </row>
    <row r="299" spans="3:13" ht="12.75" customHeight="1" x14ac:dyDescent="0.3">
      <c r="C299"/>
      <c r="D299"/>
      <c r="E299"/>
      <c r="F299"/>
      <c r="G299"/>
      <c r="H299"/>
      <c r="I299" s="42"/>
      <c r="J299" s="42"/>
      <c r="K299" s="42"/>
      <c r="L299"/>
      <c r="M299" s="47"/>
    </row>
    <row r="300" spans="3:13" ht="12.75" customHeight="1" x14ac:dyDescent="0.3">
      <c r="C300"/>
      <c r="D300"/>
      <c r="E300"/>
      <c r="F300"/>
      <c r="G300"/>
      <c r="H300"/>
      <c r="I300" s="42"/>
      <c r="J300" s="42"/>
      <c r="K300" s="42"/>
      <c r="L300"/>
      <c r="M300" s="47"/>
    </row>
    <row r="301" spans="3:13" ht="12.75" customHeight="1" x14ac:dyDescent="0.3">
      <c r="C301"/>
      <c r="D301"/>
      <c r="E301"/>
      <c r="F301"/>
      <c r="G301"/>
      <c r="H301"/>
      <c r="I301" s="42"/>
      <c r="J301" s="42"/>
      <c r="K301" s="42"/>
      <c r="L301"/>
      <c r="M301" s="47"/>
    </row>
    <row r="302" spans="3:13" ht="12.75" customHeight="1" x14ac:dyDescent="0.3">
      <c r="C302"/>
      <c r="D302"/>
      <c r="E302"/>
      <c r="F302"/>
      <c r="G302"/>
      <c r="H302"/>
      <c r="I302" s="42"/>
      <c r="J302" s="42"/>
      <c r="K302" s="42"/>
      <c r="L302"/>
      <c r="M302" s="47"/>
    </row>
    <row r="303" spans="3:13" ht="12.75" customHeight="1" x14ac:dyDescent="0.3">
      <c r="C303"/>
      <c r="D303"/>
      <c r="E303"/>
      <c r="F303"/>
      <c r="G303"/>
      <c r="H303"/>
      <c r="I303" s="42"/>
      <c r="J303" s="42"/>
      <c r="K303" s="42"/>
      <c r="L303"/>
      <c r="M303" s="47"/>
    </row>
    <row r="304" spans="3:13" ht="12.75" customHeight="1" x14ac:dyDescent="0.3">
      <c r="C304"/>
      <c r="D304"/>
      <c r="E304"/>
      <c r="F304"/>
      <c r="G304"/>
      <c r="H304"/>
      <c r="I304" s="42"/>
      <c r="J304" s="42"/>
      <c r="K304" s="42"/>
      <c r="L304"/>
      <c r="M304" s="47"/>
    </row>
    <row r="305" spans="3:13" ht="12.75" customHeight="1" x14ac:dyDescent="0.3">
      <c r="C305"/>
      <c r="D305"/>
      <c r="E305"/>
      <c r="F305"/>
      <c r="G305"/>
      <c r="H305"/>
      <c r="I305" s="42"/>
      <c r="J305" s="42"/>
      <c r="K305" s="42"/>
      <c r="L305"/>
      <c r="M305" s="47"/>
    </row>
    <row r="306" spans="3:13" ht="12.75" customHeight="1" x14ac:dyDescent="0.3">
      <c r="C306"/>
      <c r="D306"/>
      <c r="E306"/>
      <c r="F306"/>
      <c r="G306"/>
      <c r="H306"/>
      <c r="I306" s="42"/>
      <c r="J306" s="42"/>
      <c r="K306" s="42"/>
      <c r="L306"/>
      <c r="M306" s="47"/>
    </row>
    <row r="307" spans="3:13" ht="12.75" customHeight="1" x14ac:dyDescent="0.3">
      <c r="C307"/>
      <c r="D307"/>
      <c r="E307"/>
      <c r="F307"/>
      <c r="G307"/>
      <c r="H307"/>
      <c r="I307" s="42"/>
      <c r="J307" s="42"/>
      <c r="K307" s="42"/>
      <c r="L307"/>
      <c r="M307" s="47"/>
    </row>
    <row r="308" spans="3:13" ht="12.75" customHeight="1" x14ac:dyDescent="0.3">
      <c r="C308"/>
      <c r="D308"/>
      <c r="E308"/>
      <c r="F308"/>
      <c r="G308"/>
      <c r="H308"/>
      <c r="I308" s="42"/>
      <c r="J308" s="42"/>
      <c r="K308" s="42"/>
      <c r="L308"/>
      <c r="M308" s="47"/>
    </row>
    <row r="309" spans="3:13" ht="12.75" customHeight="1" x14ac:dyDescent="0.3">
      <c r="C309"/>
      <c r="D309"/>
      <c r="E309"/>
      <c r="F309"/>
      <c r="G309"/>
      <c r="H309"/>
      <c r="I309" s="42"/>
      <c r="J309" s="42"/>
      <c r="K309" s="42"/>
      <c r="L309"/>
      <c r="M309" s="47"/>
    </row>
    <row r="310" spans="3:13" ht="12.75" customHeight="1" x14ac:dyDescent="0.3">
      <c r="C310"/>
      <c r="D310"/>
      <c r="E310"/>
      <c r="F310"/>
      <c r="G310"/>
      <c r="H310"/>
      <c r="I310" s="42"/>
      <c r="J310" s="42"/>
      <c r="K310" s="42"/>
      <c r="L310"/>
      <c r="M310" s="47"/>
    </row>
    <row r="311" spans="3:13" ht="12.75" customHeight="1" x14ac:dyDescent="0.3">
      <c r="C311"/>
      <c r="D311"/>
      <c r="E311"/>
      <c r="F311"/>
      <c r="G311"/>
      <c r="H311"/>
      <c r="I311" s="42"/>
      <c r="J311" s="42"/>
      <c r="K311" s="42"/>
      <c r="L311"/>
      <c r="M311" s="47"/>
    </row>
    <row r="312" spans="3:13" ht="12.75" customHeight="1" x14ac:dyDescent="0.3">
      <c r="C312"/>
      <c r="D312"/>
      <c r="E312"/>
      <c r="F312"/>
      <c r="G312"/>
      <c r="H312"/>
      <c r="I312" s="42"/>
      <c r="J312" s="42"/>
      <c r="K312" s="42"/>
      <c r="L312"/>
      <c r="M312" s="47"/>
    </row>
    <row r="313" spans="3:13" ht="12.75" customHeight="1" x14ac:dyDescent="0.3">
      <c r="C313"/>
      <c r="D313"/>
      <c r="E313"/>
      <c r="F313"/>
      <c r="G313"/>
      <c r="H313"/>
      <c r="I313" s="42"/>
      <c r="J313" s="42"/>
      <c r="K313" s="42"/>
      <c r="L313"/>
      <c r="M313" s="47"/>
    </row>
    <row r="314" spans="3:13" ht="12.75" customHeight="1" x14ac:dyDescent="0.3">
      <c r="C314"/>
      <c r="D314"/>
      <c r="E314"/>
      <c r="F314"/>
      <c r="G314"/>
      <c r="H314"/>
      <c r="I314" s="42"/>
      <c r="J314" s="42"/>
      <c r="K314" s="42"/>
      <c r="L314"/>
      <c r="M314" s="47"/>
    </row>
    <row r="315" spans="3:13" ht="12.75" customHeight="1" x14ac:dyDescent="0.3">
      <c r="C315"/>
      <c r="D315"/>
      <c r="E315"/>
      <c r="F315"/>
      <c r="G315"/>
      <c r="H315"/>
      <c r="I315" s="42"/>
      <c r="J315" s="42"/>
      <c r="K315" s="42"/>
      <c r="L315"/>
      <c r="M315" s="47"/>
    </row>
    <row r="316" spans="3:13" ht="12.75" customHeight="1" x14ac:dyDescent="0.3">
      <c r="C316"/>
      <c r="D316"/>
      <c r="E316"/>
      <c r="F316"/>
      <c r="G316"/>
      <c r="H316"/>
      <c r="I316" s="42"/>
      <c r="J316" s="42"/>
      <c r="K316" s="42"/>
      <c r="L316"/>
      <c r="M316" s="47"/>
    </row>
    <row r="317" spans="3:13" ht="12.75" customHeight="1" x14ac:dyDescent="0.3">
      <c r="C317"/>
      <c r="D317"/>
      <c r="E317"/>
      <c r="F317"/>
      <c r="G317"/>
      <c r="H317"/>
      <c r="I317" s="42"/>
      <c r="J317" s="42"/>
      <c r="K317" s="42"/>
      <c r="L317"/>
      <c r="M317" s="47"/>
    </row>
    <row r="318" spans="3:13" ht="12.75" customHeight="1" x14ac:dyDescent="0.3">
      <c r="C318"/>
      <c r="D318"/>
      <c r="E318"/>
      <c r="F318"/>
      <c r="G318"/>
      <c r="H318"/>
      <c r="I318" s="42"/>
      <c r="J318" s="42"/>
      <c r="K318" s="42"/>
      <c r="L318"/>
      <c r="M318" s="47"/>
    </row>
    <row r="319" spans="3:13" ht="12.75" customHeight="1" x14ac:dyDescent="0.3">
      <c r="C319"/>
      <c r="D319"/>
      <c r="E319"/>
      <c r="F319"/>
      <c r="G319"/>
      <c r="H319"/>
      <c r="I319" s="42"/>
      <c r="J319" s="42"/>
      <c r="K319" s="42"/>
      <c r="L319"/>
      <c r="M319" s="47"/>
    </row>
    <row r="320" spans="3:13" ht="12.75" customHeight="1" x14ac:dyDescent="0.3">
      <c r="C320"/>
      <c r="D320"/>
      <c r="E320"/>
      <c r="F320"/>
      <c r="G320"/>
      <c r="H320"/>
      <c r="I320" s="42"/>
      <c r="J320" s="42"/>
      <c r="K320" s="42"/>
      <c r="L320"/>
      <c r="M320" s="47"/>
    </row>
    <row r="321" spans="3:13" ht="12.75" customHeight="1" x14ac:dyDescent="0.3">
      <c r="C321"/>
      <c r="D321"/>
      <c r="E321"/>
      <c r="F321"/>
      <c r="G321"/>
      <c r="H321"/>
      <c r="I321" s="42"/>
      <c r="J321" s="42"/>
      <c r="K321" s="42"/>
      <c r="L321"/>
      <c r="M321" s="47"/>
    </row>
    <row r="322" spans="3:13" ht="12.75" customHeight="1" x14ac:dyDescent="0.3">
      <c r="C322"/>
      <c r="D322"/>
      <c r="E322"/>
      <c r="F322"/>
      <c r="G322"/>
      <c r="H322"/>
      <c r="I322" s="42"/>
      <c r="J322" s="42"/>
      <c r="K322" s="42"/>
      <c r="L322"/>
      <c r="M322" s="47"/>
    </row>
    <row r="323" spans="3:13" ht="12.75" customHeight="1" x14ac:dyDescent="0.3">
      <c r="C323"/>
      <c r="D323"/>
      <c r="E323"/>
      <c r="F323"/>
      <c r="G323"/>
      <c r="H323"/>
      <c r="I323" s="42"/>
      <c r="J323" s="42"/>
      <c r="K323" s="42"/>
      <c r="L323"/>
      <c r="M323" s="47"/>
    </row>
    <row r="324" spans="3:13" ht="12.75" customHeight="1" x14ac:dyDescent="0.3">
      <c r="C324"/>
      <c r="D324"/>
      <c r="E324"/>
      <c r="F324"/>
      <c r="G324"/>
      <c r="H324"/>
      <c r="I324" s="42"/>
      <c r="J324" s="42"/>
      <c r="K324" s="42"/>
      <c r="L324"/>
      <c r="M324" s="47"/>
    </row>
    <row r="325" spans="3:13" ht="12.75" customHeight="1" x14ac:dyDescent="0.3">
      <c r="C325"/>
      <c r="D325"/>
      <c r="E325"/>
      <c r="F325"/>
      <c r="G325"/>
      <c r="H325"/>
      <c r="I325" s="42"/>
      <c r="J325" s="42"/>
      <c r="K325" s="42"/>
      <c r="L325"/>
      <c r="M325" s="47"/>
    </row>
    <row r="326" spans="3:13" ht="12.75" customHeight="1" x14ac:dyDescent="0.3">
      <c r="C326"/>
      <c r="D326"/>
      <c r="E326"/>
      <c r="F326"/>
      <c r="G326"/>
      <c r="H326"/>
      <c r="I326" s="42"/>
      <c r="J326" s="42"/>
      <c r="K326" s="42"/>
      <c r="L326"/>
      <c r="M326" s="47"/>
    </row>
    <row r="327" spans="3:13" ht="12.75" customHeight="1" x14ac:dyDescent="0.3">
      <c r="C327"/>
      <c r="D327"/>
      <c r="E327"/>
      <c r="F327"/>
      <c r="G327"/>
      <c r="H327"/>
      <c r="I327" s="42"/>
      <c r="J327" s="42"/>
      <c r="K327" s="42"/>
      <c r="L327"/>
      <c r="M327" s="47"/>
    </row>
    <row r="328" spans="3:13" ht="12.75" customHeight="1" x14ac:dyDescent="0.3">
      <c r="C328"/>
      <c r="D328"/>
      <c r="E328"/>
      <c r="F328"/>
      <c r="G328"/>
      <c r="H328"/>
      <c r="I328" s="42"/>
      <c r="J328" s="42"/>
      <c r="K328" s="42"/>
      <c r="L328"/>
      <c r="M328" s="47"/>
    </row>
    <row r="329" spans="3:13" ht="12.75" customHeight="1" x14ac:dyDescent="0.3">
      <c r="C329"/>
      <c r="D329"/>
      <c r="E329"/>
      <c r="F329"/>
      <c r="G329"/>
      <c r="H329"/>
      <c r="I329" s="42"/>
      <c r="J329" s="42"/>
      <c r="K329" s="42"/>
      <c r="L329"/>
      <c r="M329" s="47"/>
    </row>
    <row r="330" spans="3:13" ht="12.75" customHeight="1" x14ac:dyDescent="0.3">
      <c r="C330"/>
      <c r="D330"/>
      <c r="E330"/>
      <c r="F330"/>
      <c r="G330"/>
      <c r="H330"/>
      <c r="I330" s="42"/>
      <c r="J330" s="42"/>
      <c r="K330" s="42"/>
      <c r="L330"/>
      <c r="M330" s="47"/>
    </row>
    <row r="331" spans="3:13" ht="12.75" customHeight="1" x14ac:dyDescent="0.3">
      <c r="C331"/>
      <c r="D331"/>
      <c r="E331"/>
      <c r="F331"/>
      <c r="G331"/>
      <c r="H331"/>
      <c r="I331" s="42"/>
      <c r="J331" s="42"/>
      <c r="K331" s="42"/>
      <c r="L331"/>
      <c r="M331" s="47"/>
    </row>
    <row r="332" spans="3:13" ht="12.75" customHeight="1" x14ac:dyDescent="0.3">
      <c r="C332"/>
      <c r="D332"/>
      <c r="E332"/>
      <c r="F332"/>
      <c r="G332"/>
      <c r="H332"/>
      <c r="I332" s="42"/>
      <c r="J332" s="42"/>
      <c r="K332" s="42"/>
      <c r="L332"/>
      <c r="M332" s="47"/>
    </row>
    <row r="333" spans="3:13" ht="12.75" customHeight="1" x14ac:dyDescent="0.3">
      <c r="C333"/>
      <c r="D333"/>
      <c r="E333"/>
      <c r="F333"/>
      <c r="G333"/>
      <c r="H333"/>
      <c r="I333" s="42"/>
      <c r="J333" s="42"/>
      <c r="K333" s="42"/>
      <c r="L333"/>
      <c r="M333" s="47"/>
    </row>
    <row r="334" spans="3:13" ht="12.75" customHeight="1" x14ac:dyDescent="0.3">
      <c r="C334"/>
      <c r="D334"/>
      <c r="E334"/>
      <c r="F334"/>
      <c r="G334"/>
      <c r="H334"/>
      <c r="I334" s="42"/>
      <c r="J334" s="42"/>
      <c r="K334" s="42"/>
      <c r="L334"/>
      <c r="M334" s="47"/>
    </row>
    <row r="335" spans="3:13" ht="12.75" customHeight="1" x14ac:dyDescent="0.3">
      <c r="C335"/>
      <c r="D335"/>
      <c r="E335"/>
      <c r="F335"/>
      <c r="G335"/>
      <c r="H335"/>
      <c r="I335" s="42"/>
      <c r="J335" s="42"/>
      <c r="K335" s="42"/>
      <c r="L335"/>
      <c r="M335" s="47"/>
    </row>
    <row r="336" spans="3:13" ht="12.75" customHeight="1" x14ac:dyDescent="0.3">
      <c r="C336"/>
      <c r="D336"/>
      <c r="E336"/>
      <c r="F336"/>
      <c r="G336"/>
      <c r="H336"/>
      <c r="I336" s="42"/>
      <c r="J336" s="42"/>
      <c r="K336" s="42"/>
      <c r="L336"/>
      <c r="M336" s="47"/>
    </row>
    <row r="337" spans="3:13" ht="12.75" customHeight="1" x14ac:dyDescent="0.3">
      <c r="C337"/>
      <c r="D337"/>
      <c r="E337"/>
      <c r="F337"/>
      <c r="G337"/>
      <c r="H337"/>
      <c r="I337" s="42"/>
      <c r="J337" s="42"/>
      <c r="K337" s="42"/>
      <c r="L337"/>
      <c r="M337" s="47"/>
    </row>
    <row r="338" spans="3:13" ht="12.75" customHeight="1" x14ac:dyDescent="0.3">
      <c r="C338"/>
      <c r="D338"/>
      <c r="E338"/>
      <c r="F338"/>
      <c r="G338"/>
      <c r="H338"/>
      <c r="I338" s="42"/>
      <c r="J338" s="42"/>
      <c r="K338" s="42"/>
      <c r="L338"/>
      <c r="M338" s="47"/>
    </row>
    <row r="339" spans="3:13" ht="12.75" customHeight="1" x14ac:dyDescent="0.3">
      <c r="C339"/>
      <c r="D339"/>
      <c r="E339"/>
      <c r="F339"/>
      <c r="G339"/>
      <c r="H339"/>
      <c r="I339" s="42"/>
      <c r="J339" s="42"/>
      <c r="K339" s="42"/>
      <c r="L339"/>
      <c r="M339" s="47"/>
    </row>
    <row r="340" spans="3:13" ht="12.75" customHeight="1" x14ac:dyDescent="0.3">
      <c r="C340"/>
      <c r="D340"/>
      <c r="E340"/>
      <c r="F340"/>
      <c r="G340"/>
      <c r="H340"/>
      <c r="I340" s="42"/>
      <c r="J340" s="42"/>
      <c r="K340" s="42"/>
      <c r="L340"/>
      <c r="M340" s="47"/>
    </row>
    <row r="341" spans="3:13" ht="12.75" customHeight="1" x14ac:dyDescent="0.3">
      <c r="C341"/>
      <c r="D341"/>
      <c r="E341"/>
      <c r="F341"/>
      <c r="G341"/>
      <c r="H341"/>
      <c r="I341" s="42"/>
      <c r="J341" s="42"/>
      <c r="K341" s="42"/>
      <c r="L341"/>
      <c r="M341" s="47"/>
    </row>
    <row r="342" spans="3:13" ht="12.75" customHeight="1" x14ac:dyDescent="0.3">
      <c r="C342"/>
      <c r="D342"/>
      <c r="E342"/>
      <c r="F342"/>
      <c r="G342"/>
      <c r="H342"/>
      <c r="I342" s="42"/>
      <c r="J342" s="42"/>
      <c r="K342" s="42"/>
      <c r="L342"/>
      <c r="M342" s="47"/>
    </row>
    <row r="343" spans="3:13" ht="12.75" customHeight="1" x14ac:dyDescent="0.3">
      <c r="C343"/>
      <c r="D343"/>
      <c r="E343"/>
      <c r="F343"/>
      <c r="G343"/>
      <c r="H343"/>
      <c r="I343" s="42"/>
      <c r="J343" s="42"/>
      <c r="K343" s="42"/>
      <c r="L343"/>
      <c r="M343" s="47"/>
    </row>
    <row r="344" spans="3:13" ht="12.75" customHeight="1" x14ac:dyDescent="0.3">
      <c r="C344"/>
      <c r="D344"/>
      <c r="E344"/>
      <c r="F344"/>
      <c r="G344"/>
      <c r="H344"/>
      <c r="I344" s="42"/>
      <c r="J344" s="42"/>
      <c r="K344" s="42"/>
      <c r="L344"/>
      <c r="M344" s="47"/>
    </row>
    <row r="345" spans="3:13" ht="12.75" customHeight="1" x14ac:dyDescent="0.3">
      <c r="C345"/>
      <c r="D345"/>
      <c r="E345"/>
      <c r="F345"/>
      <c r="G345"/>
      <c r="H345"/>
      <c r="I345" s="42"/>
      <c r="J345" s="42"/>
      <c r="K345" s="42"/>
      <c r="L345"/>
      <c r="M345" s="47"/>
    </row>
    <row r="346" spans="3:13" ht="12.75" customHeight="1" x14ac:dyDescent="0.3">
      <c r="C346"/>
      <c r="D346"/>
      <c r="E346"/>
      <c r="F346"/>
      <c r="G346"/>
      <c r="H346"/>
      <c r="I346" s="42"/>
      <c r="J346" s="42"/>
      <c r="K346" s="42"/>
      <c r="L346"/>
      <c r="M346" s="47"/>
    </row>
    <row r="347" spans="3:13" ht="12.75" customHeight="1" x14ac:dyDescent="0.3">
      <c r="C347"/>
      <c r="D347"/>
      <c r="E347"/>
      <c r="F347"/>
      <c r="G347"/>
      <c r="H347"/>
      <c r="I347" s="42"/>
      <c r="J347" s="42"/>
      <c r="K347" s="42"/>
      <c r="L347"/>
      <c r="M347" s="47"/>
    </row>
    <row r="348" spans="3:13" ht="12.75" customHeight="1" x14ac:dyDescent="0.3">
      <c r="C348"/>
      <c r="D348"/>
      <c r="E348"/>
      <c r="F348"/>
      <c r="G348"/>
      <c r="H348"/>
      <c r="I348" s="42"/>
      <c r="J348" s="42"/>
      <c r="K348" s="42"/>
      <c r="L348"/>
      <c r="M348" s="47"/>
    </row>
    <row r="349" spans="3:13" ht="12.75" customHeight="1" x14ac:dyDescent="0.3">
      <c r="C349"/>
      <c r="D349"/>
      <c r="E349"/>
      <c r="F349"/>
      <c r="G349"/>
      <c r="H349"/>
      <c r="I349" s="42"/>
      <c r="J349" s="42"/>
      <c r="K349" s="42"/>
      <c r="L349"/>
      <c r="M349" s="47"/>
    </row>
    <row r="350" spans="3:13" ht="12.75" customHeight="1" x14ac:dyDescent="0.3">
      <c r="C350"/>
      <c r="D350"/>
      <c r="E350"/>
      <c r="F350"/>
      <c r="G350"/>
      <c r="H350"/>
      <c r="I350" s="42"/>
      <c r="J350" s="42"/>
      <c r="K350" s="42"/>
      <c r="L350"/>
      <c r="M350" s="47"/>
    </row>
    <row r="351" spans="3:13" ht="12.75" customHeight="1" x14ac:dyDescent="0.3">
      <c r="C351"/>
      <c r="D351"/>
      <c r="E351"/>
      <c r="F351"/>
      <c r="G351"/>
      <c r="H351"/>
      <c r="I351" s="42"/>
      <c r="J351" s="42"/>
      <c r="K351" s="42"/>
      <c r="L351"/>
      <c r="M351" s="47"/>
    </row>
    <row r="352" spans="3:13" ht="12.75" customHeight="1" x14ac:dyDescent="0.3">
      <c r="C352"/>
      <c r="D352"/>
      <c r="E352"/>
      <c r="F352"/>
      <c r="G352"/>
      <c r="H352"/>
      <c r="I352" s="42"/>
      <c r="J352" s="42"/>
      <c r="K352" s="42"/>
      <c r="L352"/>
      <c r="M352" s="47"/>
    </row>
    <row r="353" spans="3:13" ht="12.75" customHeight="1" x14ac:dyDescent="0.3">
      <c r="C353"/>
      <c r="D353"/>
      <c r="E353"/>
      <c r="F353"/>
      <c r="G353"/>
      <c r="H353"/>
      <c r="I353" s="42"/>
      <c r="J353" s="42"/>
      <c r="K353" s="42"/>
      <c r="L353"/>
      <c r="M353" s="47"/>
    </row>
    <row r="354" spans="3:13" ht="12.75" customHeight="1" x14ac:dyDescent="0.3">
      <c r="C354"/>
      <c r="D354"/>
      <c r="E354"/>
      <c r="F354"/>
      <c r="G354"/>
      <c r="H354"/>
      <c r="I354" s="42"/>
      <c r="J354" s="42"/>
      <c r="K354" s="42"/>
      <c r="L354"/>
      <c r="M354" s="47"/>
    </row>
    <row r="355" spans="3:13" ht="12.75" customHeight="1" x14ac:dyDescent="0.3">
      <c r="C355"/>
      <c r="D355"/>
      <c r="E355"/>
      <c r="F355"/>
      <c r="G355"/>
      <c r="H355"/>
      <c r="I355" s="42"/>
      <c r="J355" s="42"/>
      <c r="K355" s="42"/>
      <c r="L355"/>
      <c r="M355" s="47"/>
    </row>
    <row r="356" spans="3:13" ht="12.75" customHeight="1" x14ac:dyDescent="0.3">
      <c r="C356"/>
      <c r="D356"/>
      <c r="E356"/>
      <c r="F356"/>
      <c r="G356"/>
      <c r="H356"/>
      <c r="I356" s="42"/>
      <c r="J356" s="42"/>
      <c r="K356" s="42"/>
      <c r="L356"/>
      <c r="M356" s="47"/>
    </row>
    <row r="357" spans="3:13" ht="12.75" customHeight="1" x14ac:dyDescent="0.3">
      <c r="C357"/>
      <c r="D357"/>
      <c r="E357"/>
      <c r="F357"/>
      <c r="G357"/>
      <c r="H357"/>
      <c r="I357" s="42"/>
      <c r="J357" s="42"/>
      <c r="K357" s="42"/>
      <c r="L357"/>
      <c r="M357" s="47"/>
    </row>
    <row r="358" spans="3:13" ht="12.75" customHeight="1" x14ac:dyDescent="0.3">
      <c r="C358"/>
      <c r="D358"/>
      <c r="E358"/>
      <c r="F358"/>
      <c r="G358"/>
      <c r="H358"/>
      <c r="I358" s="42"/>
      <c r="J358" s="42"/>
      <c r="K358" s="42"/>
      <c r="L358"/>
      <c r="M358" s="47"/>
    </row>
    <row r="359" spans="3:13" ht="12.75" customHeight="1" x14ac:dyDescent="0.3">
      <c r="C359"/>
      <c r="D359"/>
      <c r="E359"/>
      <c r="F359"/>
      <c r="G359"/>
      <c r="H359"/>
      <c r="I359" s="42"/>
      <c r="J359" s="42"/>
      <c r="K359" s="42"/>
      <c r="L359"/>
      <c r="M359" s="47"/>
    </row>
    <row r="360" spans="3:13" ht="12.75" customHeight="1" x14ac:dyDescent="0.3">
      <c r="C360"/>
      <c r="D360"/>
      <c r="E360"/>
      <c r="F360"/>
      <c r="G360"/>
      <c r="H360"/>
      <c r="I360" s="42"/>
      <c r="J360" s="42"/>
      <c r="K360" s="42"/>
      <c r="L360"/>
      <c r="M360" s="47"/>
    </row>
    <row r="361" spans="3:13" ht="12.75" customHeight="1" x14ac:dyDescent="0.3">
      <c r="C361"/>
      <c r="D361"/>
      <c r="E361"/>
      <c r="F361"/>
      <c r="G361"/>
      <c r="H361"/>
      <c r="I361" s="42"/>
      <c r="J361" s="42"/>
      <c r="K361" s="42"/>
      <c r="L361"/>
      <c r="M361" s="47"/>
    </row>
    <row r="362" spans="3:13" ht="12.75" customHeight="1" x14ac:dyDescent="0.3">
      <c r="C362"/>
      <c r="D362"/>
      <c r="E362"/>
      <c r="F362"/>
      <c r="G362"/>
      <c r="H362"/>
      <c r="I362" s="42"/>
      <c r="J362" s="42"/>
      <c r="K362" s="42"/>
      <c r="L362"/>
      <c r="M362" s="47"/>
    </row>
    <row r="363" spans="3:13" ht="12.75" customHeight="1" x14ac:dyDescent="0.3">
      <c r="C363"/>
      <c r="D363"/>
      <c r="E363"/>
      <c r="F363"/>
      <c r="G363"/>
      <c r="H363"/>
      <c r="I363" s="42"/>
      <c r="J363" s="42"/>
      <c r="K363" s="42"/>
      <c r="L363"/>
      <c r="M363" s="47"/>
    </row>
    <row r="364" spans="3:13" ht="12.75" customHeight="1" x14ac:dyDescent="0.3">
      <c r="C364"/>
      <c r="D364"/>
      <c r="E364"/>
      <c r="F364"/>
      <c r="G364"/>
      <c r="H364"/>
      <c r="I364" s="42"/>
      <c r="J364" s="42"/>
      <c r="K364" s="42"/>
      <c r="L364"/>
      <c r="M364" s="47"/>
    </row>
    <row r="365" spans="3:13" ht="12.75" customHeight="1" x14ac:dyDescent="0.3">
      <c r="C365"/>
      <c r="D365"/>
      <c r="E365"/>
      <c r="F365"/>
      <c r="G365"/>
      <c r="H365"/>
      <c r="I365" s="42"/>
      <c r="J365" s="42"/>
      <c r="K365" s="42"/>
      <c r="L365"/>
      <c r="M365" s="47"/>
    </row>
    <row r="366" spans="3:13" ht="12.75" customHeight="1" x14ac:dyDescent="0.3">
      <c r="C366"/>
      <c r="D366"/>
      <c r="E366"/>
      <c r="F366"/>
      <c r="G366"/>
      <c r="H366"/>
      <c r="I366" s="42"/>
      <c r="J366" s="42"/>
      <c r="K366" s="42"/>
      <c r="L366"/>
      <c r="M366" s="47"/>
    </row>
    <row r="367" spans="3:13" ht="12.75" customHeight="1" x14ac:dyDescent="0.3">
      <c r="C367"/>
      <c r="D367"/>
      <c r="E367"/>
      <c r="F367"/>
      <c r="G367"/>
      <c r="H367"/>
      <c r="I367" s="42"/>
      <c r="J367" s="42"/>
      <c r="K367" s="42"/>
      <c r="L367"/>
      <c r="M367" s="47"/>
    </row>
    <row r="368" spans="3:13" ht="12.75" customHeight="1" x14ac:dyDescent="0.3">
      <c r="C368"/>
      <c r="D368"/>
      <c r="E368"/>
      <c r="F368"/>
      <c r="G368"/>
      <c r="H368"/>
      <c r="I368" s="42"/>
      <c r="J368" s="42"/>
      <c r="K368" s="42"/>
      <c r="L368"/>
      <c r="M368" s="47"/>
    </row>
    <row r="369" spans="3:13" ht="12.75" customHeight="1" x14ac:dyDescent="0.3">
      <c r="C369"/>
      <c r="D369"/>
      <c r="E369"/>
      <c r="F369"/>
      <c r="G369"/>
      <c r="H369"/>
      <c r="I369" s="42"/>
      <c r="J369" s="42"/>
      <c r="K369" s="42"/>
      <c r="L369"/>
      <c r="M369" s="47"/>
    </row>
    <row r="370" spans="3:13" ht="12.75" customHeight="1" x14ac:dyDescent="0.3">
      <c r="C370"/>
      <c r="D370"/>
      <c r="E370"/>
      <c r="F370"/>
      <c r="G370"/>
      <c r="H370"/>
      <c r="I370" s="42"/>
      <c r="J370" s="42"/>
      <c r="K370" s="42"/>
      <c r="L370"/>
      <c r="M370" s="47"/>
    </row>
    <row r="371" spans="3:13" ht="12.75" customHeight="1" x14ac:dyDescent="0.3">
      <c r="C371"/>
      <c r="D371"/>
      <c r="E371"/>
      <c r="F371"/>
      <c r="G371"/>
      <c r="H371"/>
      <c r="I371" s="42"/>
      <c r="J371" s="42"/>
      <c r="K371" s="42"/>
      <c r="L371"/>
      <c r="M371" s="47"/>
    </row>
    <row r="372" spans="3:13" ht="12.75" customHeight="1" x14ac:dyDescent="0.3">
      <c r="C372"/>
      <c r="D372"/>
      <c r="E372"/>
      <c r="F372"/>
      <c r="G372"/>
      <c r="H372"/>
      <c r="I372" s="42"/>
      <c r="J372" s="42"/>
      <c r="K372" s="42"/>
      <c r="L372"/>
      <c r="M372" s="47"/>
    </row>
    <row r="373" spans="3:13" ht="12.75" customHeight="1" x14ac:dyDescent="0.3">
      <c r="C373"/>
      <c r="D373"/>
      <c r="E373"/>
      <c r="F373"/>
      <c r="G373"/>
      <c r="H373"/>
      <c r="I373" s="42"/>
      <c r="J373" s="42"/>
      <c r="K373" s="42"/>
      <c r="L373"/>
      <c r="M373" s="47"/>
    </row>
    <row r="374" spans="3:13" ht="12.75" customHeight="1" x14ac:dyDescent="0.3">
      <c r="C374"/>
      <c r="D374"/>
      <c r="E374"/>
      <c r="F374"/>
      <c r="G374"/>
      <c r="H374"/>
      <c r="I374" s="42"/>
      <c r="J374" s="42"/>
      <c r="K374" s="42"/>
      <c r="L374"/>
      <c r="M374" s="47"/>
    </row>
    <row r="375" spans="3:13" ht="12.75" customHeight="1" x14ac:dyDescent="0.3">
      <c r="C375"/>
      <c r="D375"/>
      <c r="E375"/>
      <c r="F375"/>
      <c r="G375"/>
      <c r="H375"/>
      <c r="I375" s="42"/>
      <c r="J375" s="42"/>
      <c r="K375" s="42"/>
      <c r="L375"/>
      <c r="M375" s="47"/>
    </row>
    <row r="376" spans="3:13" ht="12.75" customHeight="1" x14ac:dyDescent="0.3">
      <c r="C376"/>
      <c r="D376"/>
      <c r="E376"/>
      <c r="F376"/>
      <c r="G376"/>
      <c r="H376"/>
      <c r="I376" s="42"/>
      <c r="J376" s="42"/>
      <c r="K376" s="42"/>
      <c r="L376"/>
      <c r="M376" s="47"/>
    </row>
    <row r="377" spans="3:13" ht="12.75" customHeight="1" x14ac:dyDescent="0.3">
      <c r="C377"/>
      <c r="D377"/>
      <c r="E377"/>
      <c r="F377"/>
      <c r="G377"/>
      <c r="H377"/>
      <c r="I377" s="42"/>
      <c r="J377" s="42"/>
      <c r="K377" s="42"/>
      <c r="L377"/>
      <c r="M377" s="47"/>
    </row>
    <row r="378" spans="3:13" ht="12.75" customHeight="1" x14ac:dyDescent="0.3">
      <c r="C378"/>
      <c r="D378"/>
      <c r="E378"/>
      <c r="F378"/>
      <c r="G378"/>
      <c r="H378"/>
      <c r="I378" s="42"/>
      <c r="J378" s="42"/>
      <c r="K378" s="42"/>
      <c r="L378"/>
      <c r="M378" s="47"/>
    </row>
    <row r="379" spans="3:13" ht="12.75" customHeight="1" x14ac:dyDescent="0.3">
      <c r="C379"/>
      <c r="D379"/>
      <c r="E379"/>
      <c r="F379"/>
      <c r="G379"/>
      <c r="H379"/>
      <c r="I379" s="42"/>
      <c r="J379" s="42"/>
      <c r="K379" s="42"/>
      <c r="L379"/>
      <c r="M379" s="47"/>
    </row>
    <row r="380" spans="3:13" ht="12.75" customHeight="1" x14ac:dyDescent="0.3">
      <c r="C380"/>
      <c r="D380"/>
      <c r="E380"/>
      <c r="F380"/>
      <c r="G380"/>
      <c r="H380"/>
      <c r="I380" s="42"/>
      <c r="J380" s="42"/>
      <c r="K380" s="42"/>
      <c r="L380"/>
      <c r="M380" s="47"/>
    </row>
    <row r="381" spans="3:13" ht="12.75" customHeight="1" x14ac:dyDescent="0.3">
      <c r="C381"/>
      <c r="D381"/>
      <c r="E381"/>
      <c r="F381"/>
      <c r="G381"/>
      <c r="H381"/>
      <c r="I381" s="42"/>
      <c r="J381" s="42"/>
      <c r="K381" s="42"/>
      <c r="L381"/>
      <c r="M381" s="47"/>
    </row>
    <row r="382" spans="3:13" ht="12.75" customHeight="1" x14ac:dyDescent="0.3">
      <c r="C382"/>
      <c r="D382"/>
      <c r="E382"/>
      <c r="F382"/>
      <c r="G382"/>
      <c r="H382"/>
      <c r="I382" s="42"/>
      <c r="J382" s="42"/>
      <c r="K382" s="42"/>
      <c r="L382"/>
      <c r="M382" s="47"/>
    </row>
    <row r="383" spans="3:13" ht="12.75" customHeight="1" x14ac:dyDescent="0.3">
      <c r="C383"/>
      <c r="D383"/>
      <c r="E383"/>
      <c r="F383"/>
      <c r="G383"/>
      <c r="H383"/>
      <c r="I383" s="42"/>
      <c r="J383" s="42"/>
      <c r="K383" s="42"/>
      <c r="L383"/>
      <c r="M383" s="47"/>
    </row>
    <row r="384" spans="3:13" ht="12.75" customHeight="1" x14ac:dyDescent="0.3">
      <c r="C384"/>
      <c r="D384"/>
      <c r="E384"/>
      <c r="F384"/>
      <c r="G384"/>
      <c r="H384"/>
      <c r="I384" s="42"/>
      <c r="J384" s="42"/>
      <c r="K384" s="42"/>
      <c r="L384"/>
      <c r="M384" s="47"/>
    </row>
    <row r="385" spans="3:13" ht="12.75" customHeight="1" x14ac:dyDescent="0.3">
      <c r="C385"/>
      <c r="D385"/>
      <c r="E385"/>
      <c r="F385"/>
      <c r="G385"/>
      <c r="H385"/>
      <c r="I385" s="42"/>
      <c r="J385" s="42"/>
      <c r="K385" s="42"/>
      <c r="L385"/>
      <c r="M385" s="47"/>
    </row>
    <row r="386" spans="3:13" ht="12.75" customHeight="1" x14ac:dyDescent="0.3">
      <c r="C386"/>
      <c r="D386"/>
      <c r="E386"/>
      <c r="F386"/>
      <c r="G386"/>
      <c r="H386"/>
      <c r="I386" s="42"/>
      <c r="J386" s="42"/>
      <c r="K386" s="42"/>
      <c r="L386"/>
      <c r="M386" s="47"/>
    </row>
    <row r="387" spans="3:13" ht="12.75" customHeight="1" x14ac:dyDescent="0.3">
      <c r="C387"/>
      <c r="D387"/>
      <c r="E387"/>
      <c r="F387"/>
      <c r="G387"/>
      <c r="H387"/>
      <c r="I387" s="42"/>
      <c r="J387" s="42"/>
      <c r="K387" s="42"/>
      <c r="L387"/>
      <c r="M387" s="47"/>
    </row>
    <row r="388" spans="3:13" ht="12.75" customHeight="1" x14ac:dyDescent="0.3">
      <c r="C388"/>
      <c r="D388"/>
      <c r="E388"/>
      <c r="F388"/>
      <c r="G388"/>
      <c r="H388"/>
      <c r="I388" s="42"/>
      <c r="J388" s="42"/>
      <c r="K388" s="42"/>
      <c r="L388"/>
      <c r="M388" s="47"/>
    </row>
    <row r="389" spans="3:13" ht="12.75" customHeight="1" x14ac:dyDescent="0.3">
      <c r="C389"/>
      <c r="D389"/>
      <c r="E389"/>
      <c r="F389"/>
      <c r="G389"/>
      <c r="H389"/>
      <c r="I389" s="42"/>
      <c r="J389" s="42"/>
      <c r="K389" s="42"/>
      <c r="L389"/>
      <c r="M389" s="47"/>
    </row>
    <row r="390" spans="3:13" ht="12.75" customHeight="1" x14ac:dyDescent="0.3">
      <c r="C390"/>
      <c r="D390"/>
      <c r="E390"/>
      <c r="F390"/>
      <c r="G390"/>
      <c r="H390"/>
      <c r="I390" s="42"/>
      <c r="J390" s="42"/>
      <c r="K390" s="42"/>
      <c r="L390"/>
      <c r="M390" s="47"/>
    </row>
    <row r="391" spans="3:13" ht="12.75" customHeight="1" x14ac:dyDescent="0.3">
      <c r="C391"/>
      <c r="D391"/>
      <c r="E391"/>
      <c r="F391"/>
      <c r="G391"/>
      <c r="H391"/>
      <c r="I391" s="42"/>
      <c r="J391" s="42"/>
      <c r="K391" s="42"/>
      <c r="L391"/>
      <c r="M391" s="47"/>
    </row>
    <row r="392" spans="3:13" ht="12.75" customHeight="1" x14ac:dyDescent="0.3">
      <c r="C392"/>
      <c r="D392"/>
      <c r="E392"/>
      <c r="F392"/>
      <c r="G392"/>
      <c r="H392"/>
      <c r="I392" s="42"/>
      <c r="J392" s="42"/>
      <c r="K392" s="42"/>
      <c r="L392"/>
      <c r="M392" s="47"/>
    </row>
    <row r="393" spans="3:13" ht="12.75" customHeight="1" x14ac:dyDescent="0.3">
      <c r="C393"/>
      <c r="D393"/>
      <c r="E393"/>
      <c r="F393"/>
      <c r="G393"/>
      <c r="H393"/>
      <c r="I393" s="42"/>
      <c r="J393" s="42"/>
      <c r="K393" s="42"/>
      <c r="L393"/>
      <c r="M393" s="47"/>
    </row>
    <row r="394" spans="3:13" ht="12.75" customHeight="1" x14ac:dyDescent="0.3">
      <c r="C394"/>
      <c r="D394"/>
      <c r="E394"/>
      <c r="F394"/>
      <c r="G394"/>
      <c r="H394"/>
      <c r="I394" s="42"/>
      <c r="J394" s="42"/>
      <c r="K394" s="42"/>
      <c r="L394"/>
      <c r="M394" s="47"/>
    </row>
    <row r="395" spans="3:13" ht="12.75" customHeight="1" x14ac:dyDescent="0.3">
      <c r="C395"/>
      <c r="D395"/>
      <c r="E395"/>
      <c r="F395"/>
      <c r="G395"/>
      <c r="H395"/>
      <c r="I395" s="42"/>
      <c r="J395" s="42"/>
      <c r="K395" s="42"/>
      <c r="L395"/>
      <c r="M395" s="47"/>
    </row>
    <row r="396" spans="3:13" ht="12.75" customHeight="1" x14ac:dyDescent="0.3">
      <c r="C396"/>
      <c r="D396"/>
      <c r="E396"/>
      <c r="F396"/>
      <c r="G396"/>
      <c r="H396"/>
      <c r="I396" s="42"/>
      <c r="J396" s="42"/>
      <c r="K396" s="42"/>
      <c r="L396"/>
      <c r="M396" s="47"/>
    </row>
    <row r="397" spans="3:13" ht="12.75" customHeight="1" x14ac:dyDescent="0.3">
      <c r="C397"/>
      <c r="D397"/>
      <c r="E397"/>
      <c r="F397"/>
      <c r="G397"/>
      <c r="H397"/>
      <c r="I397" s="42"/>
      <c r="J397" s="42"/>
      <c r="K397" s="42"/>
      <c r="L397"/>
      <c r="M397" s="47"/>
    </row>
    <row r="398" spans="3:13" ht="12.75" customHeight="1" x14ac:dyDescent="0.3">
      <c r="C398"/>
      <c r="D398"/>
      <c r="E398"/>
      <c r="F398"/>
      <c r="G398"/>
      <c r="H398"/>
      <c r="I398" s="42"/>
      <c r="J398" s="42"/>
      <c r="K398" s="42"/>
      <c r="L398"/>
      <c r="M398" s="47"/>
    </row>
    <row r="399" spans="3:13" ht="12.75" customHeight="1" x14ac:dyDescent="0.3">
      <c r="C399"/>
      <c r="D399"/>
      <c r="E399"/>
      <c r="F399"/>
      <c r="G399"/>
      <c r="H399"/>
      <c r="I399" s="42"/>
      <c r="J399" s="42"/>
      <c r="K399" s="42"/>
      <c r="L399"/>
      <c r="M399" s="47"/>
    </row>
    <row r="400" spans="3:13" ht="12.75" customHeight="1" x14ac:dyDescent="0.3">
      <c r="C400"/>
      <c r="D400"/>
      <c r="E400"/>
      <c r="F400"/>
      <c r="G400"/>
      <c r="H400"/>
      <c r="I400" s="42"/>
      <c r="J400" s="42"/>
      <c r="K400" s="42"/>
      <c r="L400"/>
      <c r="M400" s="47"/>
    </row>
    <row r="401" spans="3:13" ht="12.75" customHeight="1" x14ac:dyDescent="0.3">
      <c r="C401"/>
      <c r="D401"/>
      <c r="E401"/>
      <c r="F401"/>
      <c r="G401"/>
      <c r="H401"/>
      <c r="I401" s="42"/>
      <c r="J401" s="42"/>
      <c r="K401" s="42"/>
      <c r="L401"/>
      <c r="M401" s="47"/>
    </row>
    <row r="402" spans="3:13" ht="12.75" customHeight="1" x14ac:dyDescent="0.3">
      <c r="C402"/>
      <c r="D402"/>
      <c r="E402"/>
      <c r="F402"/>
      <c r="G402"/>
      <c r="H402"/>
      <c r="I402" s="42"/>
      <c r="J402" s="42"/>
      <c r="K402" s="42"/>
      <c r="L402"/>
      <c r="M402" s="47"/>
    </row>
    <row r="403" spans="3:13" ht="12.75" customHeight="1" x14ac:dyDescent="0.3">
      <c r="C403"/>
      <c r="D403"/>
      <c r="E403"/>
      <c r="F403"/>
      <c r="G403"/>
      <c r="H403"/>
      <c r="I403" s="42"/>
      <c r="J403" s="42"/>
      <c r="K403" s="42"/>
      <c r="L403"/>
      <c r="M403" s="47"/>
    </row>
    <row r="404" spans="3:13" ht="12.75" customHeight="1" x14ac:dyDescent="0.3">
      <c r="C404"/>
      <c r="D404"/>
      <c r="E404"/>
      <c r="F404"/>
      <c r="G404"/>
      <c r="H404"/>
      <c r="I404" s="42"/>
      <c r="J404" s="42"/>
      <c r="K404" s="42"/>
      <c r="L404"/>
      <c r="M404" s="47"/>
    </row>
    <row r="405" spans="3:13" ht="12.75" customHeight="1" x14ac:dyDescent="0.3">
      <c r="C405"/>
      <c r="D405"/>
      <c r="E405"/>
      <c r="F405"/>
      <c r="G405"/>
      <c r="H405"/>
      <c r="I405" s="42"/>
      <c r="J405" s="42"/>
      <c r="K405" s="42"/>
      <c r="L405"/>
      <c r="M405" s="47"/>
    </row>
    <row r="406" spans="3:13" ht="12.75" customHeight="1" x14ac:dyDescent="0.3">
      <c r="C406"/>
      <c r="D406"/>
      <c r="E406"/>
      <c r="F406"/>
      <c r="G406"/>
      <c r="H406"/>
      <c r="I406" s="42"/>
      <c r="J406" s="42"/>
      <c r="K406" s="42"/>
      <c r="L406"/>
      <c r="M406" s="47"/>
    </row>
    <row r="407" spans="3:13" ht="12.75" customHeight="1" x14ac:dyDescent="0.3">
      <c r="C407"/>
      <c r="D407"/>
      <c r="E407"/>
      <c r="F407"/>
      <c r="G407"/>
      <c r="H407"/>
      <c r="I407" s="42"/>
      <c r="J407" s="42"/>
      <c r="K407" s="42"/>
      <c r="L407"/>
      <c r="M407" s="47"/>
    </row>
    <row r="408" spans="3:13" ht="12.75" customHeight="1" x14ac:dyDescent="0.3">
      <c r="C408"/>
      <c r="D408"/>
      <c r="E408"/>
      <c r="F408"/>
      <c r="G408"/>
      <c r="H408"/>
      <c r="I408" s="42"/>
      <c r="J408" s="42"/>
      <c r="K408" s="42"/>
      <c r="L408"/>
      <c r="M408" s="47"/>
    </row>
    <row r="409" spans="3:13" ht="12.75" customHeight="1" x14ac:dyDescent="0.3">
      <c r="C409"/>
      <c r="D409"/>
      <c r="E409"/>
      <c r="F409"/>
      <c r="G409"/>
      <c r="H409"/>
      <c r="I409" s="42"/>
      <c r="J409" s="42"/>
      <c r="K409" s="42"/>
      <c r="L409"/>
      <c r="M409" s="47"/>
    </row>
    <row r="410" spans="3:13" ht="12.75" customHeight="1" x14ac:dyDescent="0.3">
      <c r="C410"/>
      <c r="D410"/>
      <c r="E410"/>
      <c r="F410"/>
      <c r="G410"/>
      <c r="H410"/>
      <c r="I410" s="42"/>
      <c r="J410" s="42"/>
      <c r="K410" s="42"/>
      <c r="L410"/>
      <c r="M410" s="47"/>
    </row>
    <row r="411" spans="3:13" ht="12.75" customHeight="1" x14ac:dyDescent="0.3">
      <c r="C411"/>
      <c r="D411"/>
      <c r="E411"/>
      <c r="F411"/>
      <c r="G411"/>
      <c r="H411"/>
      <c r="I411" s="42"/>
      <c r="J411" s="42"/>
      <c r="K411" s="42"/>
      <c r="L411"/>
      <c r="M411" s="47"/>
    </row>
    <row r="412" spans="3:13" ht="12.75" customHeight="1" x14ac:dyDescent="0.3">
      <c r="C412"/>
      <c r="D412"/>
      <c r="E412"/>
      <c r="F412"/>
      <c r="G412"/>
      <c r="H412"/>
      <c r="I412" s="42"/>
      <c r="J412" s="42"/>
      <c r="K412" s="42"/>
      <c r="L412"/>
      <c r="M412" s="47"/>
    </row>
    <row r="413" spans="3:13" ht="12.75" customHeight="1" x14ac:dyDescent="0.3">
      <c r="C413"/>
      <c r="D413"/>
      <c r="E413"/>
      <c r="F413"/>
      <c r="G413"/>
      <c r="H413"/>
      <c r="I413" s="42"/>
      <c r="J413" s="42"/>
      <c r="K413" s="42"/>
      <c r="L413"/>
      <c r="M413" s="47"/>
    </row>
    <row r="414" spans="3:13" ht="12.75" customHeight="1" x14ac:dyDescent="0.3">
      <c r="C414"/>
      <c r="D414"/>
      <c r="E414"/>
      <c r="F414"/>
      <c r="G414"/>
      <c r="H414"/>
      <c r="I414" s="42"/>
      <c r="J414" s="42"/>
      <c r="K414" s="42"/>
      <c r="L414"/>
      <c r="M414" s="47"/>
    </row>
    <row r="415" spans="3:13" ht="12.75" customHeight="1" x14ac:dyDescent="0.3">
      <c r="C415"/>
      <c r="D415"/>
      <c r="E415"/>
      <c r="F415"/>
      <c r="G415"/>
      <c r="H415"/>
      <c r="I415" s="42"/>
      <c r="J415" s="42"/>
      <c r="K415" s="42"/>
      <c r="L415"/>
      <c r="M415" s="47"/>
    </row>
    <row r="416" spans="3:13" ht="12.75" customHeight="1" x14ac:dyDescent="0.3">
      <c r="C416"/>
      <c r="D416"/>
      <c r="E416"/>
      <c r="F416"/>
      <c r="G416"/>
      <c r="H416"/>
      <c r="I416" s="42"/>
      <c r="J416" s="42"/>
      <c r="K416" s="42"/>
      <c r="L416"/>
      <c r="M416" s="47"/>
    </row>
    <row r="417" spans="3:13" ht="12.75" customHeight="1" x14ac:dyDescent="0.3">
      <c r="C417"/>
      <c r="D417"/>
      <c r="E417"/>
      <c r="F417"/>
      <c r="G417"/>
      <c r="H417"/>
      <c r="I417" s="42"/>
      <c r="J417" s="42"/>
      <c r="K417" s="42"/>
      <c r="L417"/>
      <c r="M417" s="47"/>
    </row>
    <row r="418" spans="3:13" ht="12.75" customHeight="1" x14ac:dyDescent="0.3">
      <c r="C418"/>
      <c r="D418"/>
      <c r="E418"/>
      <c r="F418"/>
      <c r="G418"/>
      <c r="H418"/>
      <c r="I418" s="42"/>
      <c r="J418" s="42"/>
      <c r="K418" s="42"/>
      <c r="L418"/>
      <c r="M418" s="47"/>
    </row>
    <row r="419" spans="3:13" ht="12.75" customHeight="1" x14ac:dyDescent="0.3">
      <c r="C419"/>
      <c r="D419"/>
      <c r="E419"/>
      <c r="F419"/>
      <c r="G419"/>
      <c r="H419"/>
      <c r="I419" s="42"/>
      <c r="J419" s="42"/>
      <c r="K419" s="42"/>
      <c r="L419"/>
      <c r="M419" s="47"/>
    </row>
    <row r="420" spans="3:13" ht="12.75" customHeight="1" x14ac:dyDescent="0.3">
      <c r="C420"/>
      <c r="D420"/>
      <c r="E420"/>
      <c r="F420"/>
      <c r="G420"/>
      <c r="H420"/>
      <c r="I420" s="42"/>
      <c r="J420" s="42"/>
      <c r="K420" s="42"/>
      <c r="L420"/>
      <c r="M420" s="47"/>
    </row>
    <row r="421" spans="3:13" ht="12.75" customHeight="1" x14ac:dyDescent="0.3">
      <c r="C421"/>
      <c r="D421"/>
      <c r="E421"/>
      <c r="F421"/>
      <c r="G421"/>
      <c r="H421"/>
      <c r="I421" s="42"/>
      <c r="J421" s="42"/>
      <c r="K421" s="42"/>
      <c r="L421"/>
      <c r="M421" s="47"/>
    </row>
    <row r="422" spans="3:13" ht="12.75" customHeight="1" x14ac:dyDescent="0.3">
      <c r="C422"/>
      <c r="D422"/>
      <c r="E422"/>
      <c r="F422"/>
      <c r="G422"/>
      <c r="H422"/>
      <c r="I422" s="42"/>
      <c r="J422" s="42"/>
      <c r="K422" s="42"/>
      <c r="L422"/>
      <c r="M422" s="47"/>
    </row>
    <row r="423" spans="3:13" ht="12.75" customHeight="1" x14ac:dyDescent="0.3">
      <c r="C423"/>
      <c r="D423"/>
      <c r="E423"/>
      <c r="F423"/>
      <c r="G423"/>
      <c r="H423"/>
      <c r="I423" s="42"/>
      <c r="J423" s="42"/>
      <c r="K423" s="42"/>
      <c r="L423"/>
      <c r="M423" s="47"/>
    </row>
    <row r="424" spans="3:13" ht="12.75" customHeight="1" x14ac:dyDescent="0.3">
      <c r="C424"/>
      <c r="D424"/>
      <c r="E424"/>
      <c r="F424"/>
      <c r="G424"/>
      <c r="H424"/>
      <c r="I424" s="42"/>
      <c r="J424" s="42"/>
      <c r="K424" s="42"/>
      <c r="L424"/>
      <c r="M424" s="47"/>
    </row>
    <row r="425" spans="3:13" ht="12.75" customHeight="1" x14ac:dyDescent="0.3">
      <c r="C425"/>
      <c r="D425"/>
      <c r="E425"/>
      <c r="F425"/>
      <c r="G425"/>
      <c r="H425"/>
      <c r="I425" s="42"/>
      <c r="J425" s="42"/>
      <c r="K425" s="42"/>
      <c r="L425"/>
      <c r="M425" s="47"/>
    </row>
    <row r="426" spans="3:13" ht="12.75" customHeight="1" x14ac:dyDescent="0.3">
      <c r="C426"/>
      <c r="D426"/>
      <c r="E426"/>
      <c r="F426"/>
      <c r="G426"/>
      <c r="H426"/>
      <c r="I426" s="42"/>
      <c r="J426" s="42"/>
      <c r="K426" s="42"/>
      <c r="L426"/>
      <c r="M426" s="47"/>
    </row>
    <row r="427" spans="3:13" ht="12.75" customHeight="1" x14ac:dyDescent="0.3">
      <c r="C427"/>
      <c r="D427"/>
      <c r="E427"/>
      <c r="F427"/>
      <c r="G427"/>
      <c r="H427"/>
      <c r="I427" s="42"/>
      <c r="J427" s="42"/>
      <c r="K427" s="42"/>
      <c r="L427"/>
      <c r="M427" s="47"/>
    </row>
    <row r="428" spans="3:13" ht="12.75" customHeight="1" x14ac:dyDescent="0.3">
      <c r="C428"/>
      <c r="D428"/>
      <c r="E428"/>
      <c r="F428"/>
      <c r="G428"/>
      <c r="H428"/>
      <c r="I428" s="42"/>
      <c r="J428" s="42"/>
      <c r="K428" s="42"/>
      <c r="L428"/>
      <c r="M428" s="47"/>
    </row>
    <row r="429" spans="3:13" ht="12.75" customHeight="1" x14ac:dyDescent="0.3">
      <c r="C429"/>
      <c r="D429"/>
      <c r="E429"/>
      <c r="F429"/>
      <c r="G429"/>
      <c r="H429"/>
      <c r="I429" s="42"/>
      <c r="J429" s="42"/>
      <c r="K429" s="42"/>
      <c r="L429"/>
      <c r="M429" s="47"/>
    </row>
    <row r="430" spans="3:13" ht="12.75" customHeight="1" x14ac:dyDescent="0.3">
      <c r="C430"/>
      <c r="D430"/>
      <c r="E430"/>
      <c r="F430"/>
      <c r="G430"/>
      <c r="H430"/>
      <c r="I430" s="42"/>
      <c r="J430" s="42"/>
      <c r="K430" s="42"/>
      <c r="L430"/>
      <c r="M430" s="47"/>
    </row>
    <row r="431" spans="3:13" ht="12.75" customHeight="1" x14ac:dyDescent="0.3">
      <c r="C431"/>
      <c r="D431"/>
      <c r="E431"/>
      <c r="F431"/>
      <c r="G431"/>
      <c r="H431"/>
      <c r="I431" s="42"/>
      <c r="J431" s="42"/>
      <c r="K431" s="42"/>
      <c r="L431"/>
      <c r="M431" s="47"/>
    </row>
    <row r="432" spans="3:13" ht="12.75" customHeight="1" x14ac:dyDescent="0.3">
      <c r="C432"/>
      <c r="D432"/>
      <c r="E432"/>
      <c r="F432"/>
      <c r="G432"/>
      <c r="H432"/>
      <c r="I432" s="42"/>
      <c r="J432" s="42"/>
      <c r="K432" s="42"/>
      <c r="L432"/>
      <c r="M432" s="47"/>
    </row>
    <row r="433" spans="3:13" ht="12.75" customHeight="1" x14ac:dyDescent="0.3">
      <c r="C433"/>
      <c r="D433"/>
      <c r="E433"/>
      <c r="F433"/>
      <c r="G433"/>
      <c r="H433"/>
      <c r="I433" s="42"/>
      <c r="J433" s="42"/>
      <c r="K433" s="42"/>
      <c r="L433"/>
      <c r="M433" s="47"/>
    </row>
    <row r="434" spans="3:13" ht="12.75" customHeight="1" x14ac:dyDescent="0.3">
      <c r="C434"/>
      <c r="D434"/>
      <c r="E434"/>
      <c r="F434"/>
      <c r="G434"/>
      <c r="H434"/>
      <c r="I434" s="42"/>
      <c r="J434" s="42"/>
      <c r="K434" s="42"/>
      <c r="L434"/>
      <c r="M434" s="47"/>
    </row>
    <row r="435" spans="3:13" ht="12.75" customHeight="1" x14ac:dyDescent="0.3">
      <c r="C435"/>
      <c r="D435"/>
      <c r="E435"/>
      <c r="F435"/>
      <c r="G435"/>
      <c r="H435"/>
      <c r="I435" s="42"/>
      <c r="J435" s="42"/>
      <c r="K435" s="42"/>
      <c r="L435"/>
      <c r="M435" s="47"/>
    </row>
    <row r="436" spans="3:13" ht="12.75" customHeight="1" x14ac:dyDescent="0.3">
      <c r="C436"/>
      <c r="D436"/>
      <c r="E436"/>
      <c r="F436"/>
      <c r="G436"/>
      <c r="H436"/>
      <c r="I436" s="42"/>
      <c r="J436" s="42"/>
      <c r="K436" s="42"/>
      <c r="L436"/>
      <c r="M436" s="47"/>
    </row>
    <row r="437" spans="3:13" ht="12.75" customHeight="1" x14ac:dyDescent="0.3">
      <c r="C437"/>
      <c r="D437"/>
      <c r="E437"/>
      <c r="F437"/>
      <c r="G437"/>
      <c r="H437"/>
      <c r="I437" s="42"/>
      <c r="J437" s="42"/>
      <c r="K437" s="42"/>
      <c r="L437"/>
      <c r="M437" s="47"/>
    </row>
    <row r="438" spans="3:13" ht="12.75" customHeight="1" x14ac:dyDescent="0.3">
      <c r="C438"/>
      <c r="D438"/>
      <c r="E438"/>
      <c r="F438"/>
      <c r="G438"/>
      <c r="H438"/>
      <c r="I438" s="42"/>
      <c r="J438" s="42"/>
      <c r="K438" s="42"/>
      <c r="L438"/>
      <c r="M438" s="47"/>
    </row>
    <row r="439" spans="3:13" ht="12.75" customHeight="1" x14ac:dyDescent="0.3">
      <c r="C439"/>
      <c r="D439"/>
      <c r="E439"/>
      <c r="F439"/>
      <c r="G439"/>
      <c r="H439"/>
      <c r="I439" s="42"/>
      <c r="J439" s="42"/>
      <c r="K439" s="42"/>
      <c r="L439"/>
      <c r="M439" s="47"/>
    </row>
    <row r="440" spans="3:13" ht="12.75" customHeight="1" x14ac:dyDescent="0.3">
      <c r="C440"/>
      <c r="D440"/>
      <c r="E440"/>
      <c r="F440"/>
      <c r="G440"/>
      <c r="H440"/>
      <c r="I440" s="42"/>
      <c r="J440" s="42"/>
      <c r="K440" s="42"/>
      <c r="L440"/>
      <c r="M440" s="47"/>
    </row>
    <row r="441" spans="3:13" ht="12.75" customHeight="1" x14ac:dyDescent="0.3">
      <c r="C441"/>
      <c r="D441"/>
      <c r="E441"/>
      <c r="F441"/>
      <c r="G441"/>
      <c r="H441"/>
      <c r="I441" s="42"/>
      <c r="J441" s="42"/>
      <c r="K441" s="42"/>
      <c r="L441"/>
      <c r="M441" s="47"/>
    </row>
    <row r="442" spans="3:13" ht="12.75" customHeight="1" x14ac:dyDescent="0.3">
      <c r="C442"/>
      <c r="D442"/>
      <c r="E442"/>
      <c r="F442"/>
      <c r="G442"/>
      <c r="H442"/>
      <c r="I442" s="42"/>
      <c r="J442" s="42"/>
      <c r="K442" s="42"/>
      <c r="L442"/>
      <c r="M442" s="47"/>
    </row>
    <row r="443" spans="3:13" ht="12.75" customHeight="1" x14ac:dyDescent="0.3">
      <c r="C443"/>
      <c r="D443"/>
      <c r="E443"/>
      <c r="F443"/>
      <c r="G443"/>
      <c r="H443"/>
      <c r="I443" s="42"/>
      <c r="J443" s="42"/>
      <c r="K443" s="42"/>
      <c r="L443"/>
      <c r="M443" s="47"/>
    </row>
    <row r="444" spans="3:13" ht="12.75" customHeight="1" x14ac:dyDescent="0.3">
      <c r="C444"/>
      <c r="D444"/>
      <c r="E444"/>
      <c r="F444"/>
      <c r="G444"/>
      <c r="H444"/>
      <c r="I444" s="42"/>
      <c r="J444" s="42"/>
      <c r="K444" s="42"/>
      <c r="L444"/>
      <c r="M444" s="47"/>
    </row>
    <row r="445" spans="3:13" ht="12.75" customHeight="1" x14ac:dyDescent="0.3">
      <c r="C445"/>
      <c r="D445"/>
      <c r="E445"/>
      <c r="F445"/>
      <c r="G445"/>
      <c r="H445"/>
      <c r="I445" s="42"/>
      <c r="J445" s="42"/>
      <c r="K445" s="42"/>
      <c r="L445"/>
      <c r="M445" s="47"/>
    </row>
    <row r="446" spans="3:13" ht="12.75" customHeight="1" x14ac:dyDescent="0.3">
      <c r="C446"/>
      <c r="D446"/>
      <c r="E446"/>
      <c r="F446"/>
      <c r="G446"/>
      <c r="H446"/>
      <c r="I446" s="42"/>
      <c r="J446" s="42"/>
      <c r="K446" s="42"/>
      <c r="L446"/>
      <c r="M446" s="47"/>
    </row>
    <row r="447" spans="3:13" ht="12.75" customHeight="1" x14ac:dyDescent="0.3">
      <c r="C447"/>
      <c r="D447"/>
      <c r="E447"/>
      <c r="F447"/>
      <c r="G447"/>
      <c r="H447"/>
      <c r="I447" s="42"/>
      <c r="J447" s="42"/>
      <c r="K447" s="42"/>
      <c r="L447"/>
      <c r="M447" s="47"/>
    </row>
    <row r="448" spans="3:13" ht="12.75" customHeight="1" x14ac:dyDescent="0.3">
      <c r="C448"/>
      <c r="D448"/>
      <c r="E448"/>
      <c r="F448"/>
      <c r="G448"/>
      <c r="H448"/>
      <c r="I448" s="42"/>
      <c r="J448" s="42"/>
      <c r="K448" s="42"/>
      <c r="L448"/>
      <c r="M448" s="47"/>
    </row>
    <row r="449" spans="3:13" ht="12.75" customHeight="1" x14ac:dyDescent="0.3">
      <c r="C449"/>
      <c r="D449"/>
      <c r="E449"/>
      <c r="F449"/>
      <c r="G449"/>
      <c r="H449"/>
      <c r="I449" s="42"/>
      <c r="J449" s="42"/>
      <c r="K449" s="42"/>
      <c r="L449"/>
      <c r="M449" s="47"/>
    </row>
    <row r="450" spans="3:13" ht="12.75" customHeight="1" x14ac:dyDescent="0.3">
      <c r="C450"/>
      <c r="D450"/>
      <c r="E450"/>
      <c r="F450"/>
      <c r="G450"/>
      <c r="H450"/>
      <c r="I450" s="42"/>
      <c r="J450" s="42"/>
      <c r="K450" s="42"/>
      <c r="L450"/>
      <c r="M450" s="47"/>
    </row>
    <row r="451" spans="3:13" ht="12.75" customHeight="1" x14ac:dyDescent="0.3">
      <c r="C451"/>
      <c r="D451"/>
      <c r="E451"/>
      <c r="F451"/>
      <c r="G451"/>
      <c r="H451"/>
      <c r="I451" s="42"/>
      <c r="J451" s="42"/>
      <c r="K451" s="42"/>
      <c r="L451"/>
      <c r="M451" s="47"/>
    </row>
    <row r="452" spans="3:13" ht="12.75" customHeight="1" x14ac:dyDescent="0.3">
      <c r="C452"/>
      <c r="D452"/>
      <c r="E452"/>
      <c r="F452"/>
      <c r="G452"/>
      <c r="H452"/>
      <c r="I452" s="42"/>
      <c r="J452" s="42"/>
      <c r="K452" s="42"/>
      <c r="L452"/>
      <c r="M452" s="47"/>
    </row>
    <row r="453" spans="3:13" ht="12.75" customHeight="1" x14ac:dyDescent="0.3">
      <c r="C453"/>
      <c r="D453"/>
      <c r="E453"/>
      <c r="F453"/>
      <c r="G453"/>
      <c r="H453"/>
      <c r="I453" s="42"/>
      <c r="J453" s="42"/>
      <c r="K453" s="42"/>
      <c r="L453"/>
      <c r="M453" s="47"/>
    </row>
    <row r="454" spans="3:13" ht="12.75" customHeight="1" x14ac:dyDescent="0.3">
      <c r="C454"/>
      <c r="D454"/>
      <c r="E454"/>
      <c r="F454"/>
      <c r="G454"/>
      <c r="H454"/>
      <c r="I454" s="42"/>
      <c r="J454" s="42"/>
      <c r="K454" s="42"/>
      <c r="L454"/>
      <c r="M454" s="47"/>
    </row>
    <row r="455" spans="3:13" ht="12.75" customHeight="1" x14ac:dyDescent="0.3">
      <c r="C455"/>
      <c r="D455"/>
      <c r="E455"/>
      <c r="F455"/>
      <c r="G455"/>
      <c r="H455"/>
      <c r="I455" s="42"/>
      <c r="J455" s="42"/>
      <c r="K455" s="42"/>
      <c r="L455"/>
      <c r="M455" s="47"/>
    </row>
    <row r="456" spans="3:13" ht="12.75" customHeight="1" x14ac:dyDescent="0.3">
      <c r="C456"/>
      <c r="D456"/>
      <c r="E456"/>
      <c r="F456"/>
      <c r="G456"/>
      <c r="H456"/>
      <c r="I456" s="42"/>
      <c r="J456" s="42"/>
      <c r="K456" s="42"/>
      <c r="L456"/>
      <c r="M456" s="47"/>
    </row>
    <row r="457" spans="3:13" ht="12.75" customHeight="1" x14ac:dyDescent="0.3">
      <c r="C457"/>
      <c r="D457"/>
      <c r="E457"/>
      <c r="F457"/>
      <c r="G457"/>
      <c r="H457"/>
      <c r="I457" s="42"/>
      <c r="J457" s="42"/>
      <c r="K457" s="42"/>
      <c r="L457"/>
      <c r="M457" s="47"/>
    </row>
    <row r="458" spans="3:13" ht="12.75" customHeight="1" x14ac:dyDescent="0.3">
      <c r="C458"/>
      <c r="D458"/>
      <c r="E458"/>
      <c r="F458"/>
      <c r="G458"/>
      <c r="H458"/>
      <c r="I458" s="42"/>
      <c r="J458" s="42"/>
      <c r="K458" s="42"/>
      <c r="L458"/>
      <c r="M458" s="47"/>
    </row>
    <row r="459" spans="3:13" ht="12.75" customHeight="1" x14ac:dyDescent="0.3">
      <c r="C459"/>
      <c r="D459"/>
      <c r="E459"/>
      <c r="F459"/>
      <c r="G459"/>
      <c r="H459"/>
      <c r="I459" s="42"/>
      <c r="J459" s="42"/>
      <c r="K459" s="42"/>
      <c r="L459"/>
      <c r="M459" s="47"/>
    </row>
    <row r="460" spans="3:13" ht="12.75" customHeight="1" x14ac:dyDescent="0.3">
      <c r="C460"/>
      <c r="D460"/>
      <c r="E460"/>
      <c r="F460"/>
      <c r="G460"/>
      <c r="H460"/>
      <c r="I460" s="42"/>
      <c r="J460" s="42"/>
      <c r="K460" s="42"/>
      <c r="L460"/>
      <c r="M460" s="47"/>
    </row>
    <row r="461" spans="3:13" ht="12.75" customHeight="1" x14ac:dyDescent="0.3">
      <c r="C461"/>
      <c r="D461"/>
      <c r="E461"/>
      <c r="F461"/>
      <c r="G461"/>
      <c r="H461"/>
      <c r="I461" s="42"/>
      <c r="J461" s="42"/>
      <c r="K461" s="42"/>
      <c r="L461"/>
      <c r="M461" s="47"/>
    </row>
    <row r="462" spans="3:13" ht="12.75" customHeight="1" x14ac:dyDescent="0.3">
      <c r="C462"/>
      <c r="D462"/>
      <c r="E462"/>
      <c r="F462"/>
      <c r="G462"/>
      <c r="H462"/>
      <c r="I462" s="42"/>
      <c r="J462" s="42"/>
      <c r="K462" s="42"/>
      <c r="L462"/>
      <c r="M462" s="47"/>
    </row>
    <row r="463" spans="3:13" ht="12.75" customHeight="1" x14ac:dyDescent="0.3">
      <c r="C463"/>
      <c r="D463"/>
      <c r="E463"/>
      <c r="F463"/>
      <c r="G463"/>
      <c r="H463"/>
      <c r="I463" s="42"/>
      <c r="J463" s="42"/>
      <c r="K463" s="42"/>
      <c r="L463"/>
      <c r="M463" s="47"/>
    </row>
    <row r="464" spans="3:13" ht="12.75" customHeight="1" x14ac:dyDescent="0.3">
      <c r="C464"/>
      <c r="D464"/>
      <c r="E464"/>
      <c r="F464"/>
      <c r="G464"/>
      <c r="H464"/>
      <c r="I464" s="42"/>
      <c r="J464" s="42"/>
      <c r="K464" s="42"/>
      <c r="L464"/>
      <c r="M464" s="47"/>
    </row>
    <row r="465" spans="3:13" ht="12.75" customHeight="1" x14ac:dyDescent="0.3">
      <c r="C465"/>
      <c r="D465"/>
      <c r="E465"/>
      <c r="F465"/>
      <c r="G465"/>
      <c r="H465"/>
      <c r="I465" s="42"/>
      <c r="J465" s="42"/>
      <c r="K465" s="42"/>
      <c r="L465"/>
      <c r="M465" s="47"/>
    </row>
    <row r="466" spans="3:13" ht="12.75" customHeight="1" x14ac:dyDescent="0.3">
      <c r="C466"/>
      <c r="D466"/>
      <c r="E466"/>
      <c r="F466"/>
      <c r="G466"/>
      <c r="H466"/>
      <c r="I466" s="42"/>
      <c r="J466" s="42"/>
      <c r="K466" s="42"/>
      <c r="L466"/>
      <c r="M466" s="47"/>
    </row>
    <row r="467" spans="3:13" ht="12.75" customHeight="1" x14ac:dyDescent="0.3">
      <c r="C467"/>
      <c r="D467"/>
      <c r="E467"/>
      <c r="F467"/>
      <c r="G467"/>
      <c r="H467"/>
      <c r="I467" s="42"/>
      <c r="J467" s="42"/>
      <c r="K467" s="42"/>
      <c r="L467"/>
      <c r="M467" s="47"/>
    </row>
    <row r="468" spans="3:13" ht="12.75" customHeight="1" x14ac:dyDescent="0.3">
      <c r="C468"/>
      <c r="D468"/>
      <c r="E468"/>
      <c r="F468"/>
      <c r="G468"/>
      <c r="H468"/>
      <c r="I468" s="42"/>
      <c r="J468" s="42"/>
      <c r="K468" s="42"/>
      <c r="L468"/>
      <c r="M468" s="47"/>
    </row>
    <row r="469" spans="3:13" ht="12.75" customHeight="1" x14ac:dyDescent="0.3">
      <c r="C469"/>
      <c r="D469"/>
      <c r="E469"/>
      <c r="F469"/>
      <c r="G469"/>
      <c r="H469"/>
      <c r="I469" s="42"/>
      <c r="J469" s="42"/>
      <c r="K469" s="42"/>
      <c r="L469"/>
      <c r="M469" s="47"/>
    </row>
    <row r="470" spans="3:13" ht="12.75" customHeight="1" x14ac:dyDescent="0.3">
      <c r="C470"/>
      <c r="D470"/>
      <c r="E470"/>
      <c r="F470"/>
      <c r="G470"/>
      <c r="H470"/>
      <c r="I470" s="42"/>
      <c r="J470" s="42"/>
      <c r="K470" s="42"/>
      <c r="L470"/>
      <c r="M470" s="47"/>
    </row>
    <row r="471" spans="3:13" ht="12.75" customHeight="1" x14ac:dyDescent="0.3">
      <c r="C471"/>
      <c r="D471"/>
      <c r="E471"/>
      <c r="F471"/>
      <c r="G471"/>
      <c r="H471"/>
      <c r="I471" s="42"/>
      <c r="J471" s="42"/>
      <c r="K471" s="42"/>
      <c r="L471"/>
      <c r="M471" s="47"/>
    </row>
    <row r="472" spans="3:13" ht="12.75" customHeight="1" x14ac:dyDescent="0.3">
      <c r="C472"/>
      <c r="D472"/>
      <c r="E472"/>
      <c r="F472"/>
      <c r="G472"/>
      <c r="H472"/>
      <c r="I472" s="42"/>
      <c r="J472" s="42"/>
      <c r="K472" s="42"/>
      <c r="L472"/>
      <c r="M472" s="47"/>
    </row>
    <row r="473" spans="3:13" ht="12.75" customHeight="1" x14ac:dyDescent="0.3">
      <c r="C473"/>
      <c r="D473"/>
      <c r="E473"/>
      <c r="F473"/>
      <c r="G473"/>
      <c r="H473"/>
      <c r="I473" s="42"/>
      <c r="J473" s="42"/>
      <c r="K473" s="42"/>
      <c r="L473"/>
      <c r="M473" s="47"/>
    </row>
    <row r="474" spans="3:13" ht="12.75" customHeight="1" x14ac:dyDescent="0.3">
      <c r="C474"/>
      <c r="D474"/>
      <c r="E474"/>
      <c r="F474"/>
      <c r="G474"/>
      <c r="H474"/>
      <c r="I474" s="42"/>
      <c r="J474" s="42"/>
      <c r="K474" s="42"/>
      <c r="L474"/>
      <c r="M474" s="47"/>
    </row>
    <row r="475" spans="3:13" ht="12.75" customHeight="1" x14ac:dyDescent="0.3">
      <c r="C475"/>
      <c r="D475"/>
      <c r="E475"/>
      <c r="F475"/>
      <c r="G475"/>
      <c r="H475"/>
      <c r="I475" s="42"/>
      <c r="J475" s="42"/>
      <c r="K475" s="42"/>
      <c r="L475"/>
      <c r="M475" s="47"/>
    </row>
    <row r="476" spans="3:13" ht="12.75" customHeight="1" x14ac:dyDescent="0.3">
      <c r="C476"/>
      <c r="D476"/>
      <c r="E476"/>
      <c r="F476"/>
      <c r="G476"/>
      <c r="H476"/>
      <c r="I476" s="42"/>
      <c r="J476" s="42"/>
      <c r="K476" s="42"/>
      <c r="L476"/>
      <c r="M476" s="47"/>
    </row>
    <row r="477" spans="3:13" ht="12.75" customHeight="1" x14ac:dyDescent="0.3">
      <c r="C477"/>
      <c r="D477"/>
      <c r="E477"/>
      <c r="F477"/>
      <c r="G477"/>
      <c r="H477"/>
      <c r="I477" s="42"/>
      <c r="J477" s="42"/>
      <c r="K477" s="42"/>
      <c r="L477"/>
      <c r="M477" s="47"/>
    </row>
    <row r="478" spans="3:13" ht="12.75" customHeight="1" x14ac:dyDescent="0.3">
      <c r="C478"/>
      <c r="D478"/>
      <c r="E478"/>
      <c r="F478"/>
      <c r="G478"/>
      <c r="H478"/>
      <c r="I478" s="42"/>
      <c r="J478" s="42"/>
      <c r="K478" s="42"/>
      <c r="L478"/>
      <c r="M478" s="47"/>
    </row>
    <row r="479" spans="3:13" ht="12.75" customHeight="1" x14ac:dyDescent="0.3">
      <c r="C479"/>
      <c r="D479"/>
      <c r="E479"/>
      <c r="F479"/>
      <c r="G479"/>
      <c r="H479"/>
      <c r="I479" s="42"/>
      <c r="J479" s="42"/>
      <c r="K479" s="42"/>
      <c r="L479"/>
      <c r="M479" s="47"/>
    </row>
    <row r="480" spans="3:13" ht="12.75" customHeight="1" x14ac:dyDescent="0.3">
      <c r="C480"/>
      <c r="D480"/>
      <c r="E480"/>
      <c r="F480"/>
      <c r="G480"/>
      <c r="H480"/>
      <c r="I480" s="42"/>
      <c r="J480" s="42"/>
      <c r="K480" s="42"/>
      <c r="L480"/>
      <c r="M480" s="47"/>
    </row>
    <row r="481" spans="3:13" ht="12.75" customHeight="1" x14ac:dyDescent="0.3">
      <c r="C481"/>
      <c r="D481"/>
      <c r="E481"/>
      <c r="F481"/>
      <c r="G481"/>
      <c r="H481"/>
      <c r="I481" s="42"/>
      <c r="J481" s="42"/>
      <c r="K481" s="42"/>
      <c r="L481"/>
      <c r="M481" s="47"/>
    </row>
    <row r="482" spans="3:13" ht="12.75" customHeight="1" x14ac:dyDescent="0.3">
      <c r="C482"/>
      <c r="D482"/>
      <c r="E482"/>
      <c r="F482"/>
      <c r="G482"/>
      <c r="H482"/>
      <c r="I482" s="42"/>
      <c r="J482" s="42"/>
      <c r="K482" s="42"/>
      <c r="L482"/>
      <c r="M482" s="47"/>
    </row>
    <row r="483" spans="3:13" ht="12.75" customHeight="1" x14ac:dyDescent="0.3">
      <c r="C483"/>
      <c r="D483"/>
      <c r="E483"/>
      <c r="F483"/>
      <c r="G483"/>
      <c r="H483"/>
      <c r="I483" s="42"/>
      <c r="J483" s="42"/>
      <c r="K483" s="42"/>
      <c r="L483"/>
      <c r="M483" s="47"/>
    </row>
    <row r="484" spans="3:13" ht="12.75" customHeight="1" x14ac:dyDescent="0.3">
      <c r="C484"/>
      <c r="D484"/>
      <c r="E484"/>
      <c r="F484"/>
      <c r="G484"/>
      <c r="H484"/>
      <c r="I484" s="42"/>
      <c r="J484" s="42"/>
      <c r="K484" s="42"/>
      <c r="L484"/>
      <c r="M484" s="47"/>
    </row>
    <row r="485" spans="3:13" ht="12.75" customHeight="1" x14ac:dyDescent="0.3">
      <c r="C485"/>
      <c r="D485"/>
      <c r="E485"/>
      <c r="F485"/>
      <c r="G485"/>
      <c r="H485"/>
      <c r="I485" s="42"/>
      <c r="J485" s="42"/>
      <c r="K485" s="42"/>
      <c r="L485"/>
      <c r="M485" s="47"/>
    </row>
    <row r="486" spans="3:13" ht="12.75" customHeight="1" x14ac:dyDescent="0.3">
      <c r="C486"/>
      <c r="D486"/>
      <c r="E486"/>
      <c r="F486"/>
      <c r="G486"/>
      <c r="H486"/>
      <c r="I486" s="42"/>
      <c r="J486" s="42"/>
      <c r="K486" s="42"/>
      <c r="L486"/>
      <c r="M486" s="47"/>
    </row>
    <row r="487" spans="3:13" ht="12.75" customHeight="1" x14ac:dyDescent="0.3">
      <c r="C487"/>
      <c r="D487"/>
      <c r="E487"/>
      <c r="F487"/>
      <c r="G487"/>
      <c r="H487"/>
      <c r="I487" s="42"/>
      <c r="J487" s="42"/>
      <c r="K487" s="42"/>
      <c r="L487"/>
      <c r="M487" s="47"/>
    </row>
    <row r="488" spans="3:13" ht="12.75" customHeight="1" x14ac:dyDescent="0.3">
      <c r="C488"/>
      <c r="D488"/>
      <c r="E488"/>
      <c r="F488"/>
      <c r="G488"/>
      <c r="H488"/>
      <c r="I488" s="42"/>
      <c r="J488" s="42"/>
      <c r="K488" s="42"/>
      <c r="L488"/>
      <c r="M488" s="47"/>
    </row>
    <row r="489" spans="3:13" ht="12.75" customHeight="1" x14ac:dyDescent="0.3">
      <c r="C489"/>
      <c r="D489"/>
      <c r="E489"/>
      <c r="F489"/>
      <c r="G489"/>
      <c r="H489"/>
      <c r="I489" s="42"/>
      <c r="J489" s="42"/>
      <c r="K489" s="42"/>
      <c r="L489"/>
      <c r="M489" s="47"/>
    </row>
    <row r="490" spans="3:13" ht="12.75" customHeight="1" x14ac:dyDescent="0.3">
      <c r="C490"/>
      <c r="D490"/>
      <c r="E490"/>
      <c r="F490"/>
      <c r="G490"/>
      <c r="H490"/>
      <c r="I490" s="42"/>
      <c r="J490" s="42"/>
      <c r="K490" s="42"/>
      <c r="L490"/>
      <c r="M490" s="47"/>
    </row>
    <row r="491" spans="3:13" ht="12.75" customHeight="1" x14ac:dyDescent="0.3">
      <c r="C491"/>
      <c r="D491"/>
      <c r="E491"/>
      <c r="F491"/>
      <c r="G491"/>
      <c r="H491"/>
      <c r="I491" s="42"/>
      <c r="J491" s="42"/>
      <c r="K491" s="42"/>
      <c r="L491"/>
      <c r="M491" s="47"/>
    </row>
    <row r="492" spans="3:13" ht="12.75" customHeight="1" x14ac:dyDescent="0.3">
      <c r="C492"/>
      <c r="D492"/>
      <c r="E492"/>
      <c r="F492"/>
      <c r="G492"/>
      <c r="H492"/>
      <c r="I492" s="42"/>
      <c r="J492" s="42"/>
      <c r="K492" s="42"/>
      <c r="L492"/>
      <c r="M492" s="47"/>
    </row>
    <row r="493" spans="3:13" ht="12.75" customHeight="1" x14ac:dyDescent="0.3">
      <c r="C493"/>
      <c r="D493"/>
      <c r="E493"/>
      <c r="F493"/>
      <c r="G493"/>
      <c r="H493"/>
      <c r="I493" s="42"/>
      <c r="J493" s="42"/>
      <c r="K493" s="42"/>
      <c r="L493"/>
      <c r="M493" s="47"/>
    </row>
    <row r="494" spans="3:13" ht="12.75" customHeight="1" x14ac:dyDescent="0.3">
      <c r="C494"/>
      <c r="D494"/>
      <c r="E494"/>
      <c r="F494"/>
      <c r="G494"/>
      <c r="H494"/>
      <c r="I494" s="42"/>
      <c r="J494" s="42"/>
      <c r="K494" s="42"/>
      <c r="L494"/>
      <c r="M494" s="47"/>
    </row>
    <row r="495" spans="3:13" ht="12.75" customHeight="1" x14ac:dyDescent="0.3">
      <c r="C495"/>
      <c r="D495"/>
      <c r="E495"/>
      <c r="F495"/>
      <c r="G495"/>
      <c r="H495"/>
      <c r="I495" s="42"/>
      <c r="J495" s="42"/>
      <c r="K495" s="42"/>
      <c r="L495"/>
      <c r="M495" s="47"/>
    </row>
    <row r="496" spans="3:13" ht="12.75" customHeight="1" x14ac:dyDescent="0.3">
      <c r="C496"/>
      <c r="D496"/>
      <c r="E496"/>
      <c r="F496"/>
      <c r="G496"/>
      <c r="H496"/>
      <c r="I496" s="42"/>
      <c r="J496" s="42"/>
      <c r="K496" s="42"/>
      <c r="L496"/>
      <c r="M496" s="47"/>
    </row>
    <row r="497" spans="3:13" ht="12.75" customHeight="1" x14ac:dyDescent="0.3">
      <c r="C497"/>
      <c r="D497"/>
      <c r="E497"/>
      <c r="F497"/>
      <c r="G497"/>
      <c r="H497"/>
      <c r="I497" s="42"/>
      <c r="J497" s="42"/>
      <c r="K497" s="42"/>
      <c r="L497"/>
      <c r="M497" s="47"/>
    </row>
    <row r="498" spans="3:13" ht="12.75" customHeight="1" x14ac:dyDescent="0.3">
      <c r="C498"/>
      <c r="D498"/>
      <c r="E498"/>
      <c r="F498"/>
      <c r="G498"/>
      <c r="H498"/>
      <c r="I498" s="42"/>
      <c r="J498" s="42"/>
      <c r="K498" s="42"/>
      <c r="L498"/>
      <c r="M498" s="47"/>
    </row>
    <row r="499" spans="3:13" ht="12.75" customHeight="1" x14ac:dyDescent="0.3">
      <c r="C499"/>
      <c r="D499"/>
      <c r="E499"/>
      <c r="F499"/>
      <c r="G499"/>
      <c r="H499"/>
      <c r="I499" s="42"/>
      <c r="J499" s="42"/>
      <c r="K499" s="42"/>
      <c r="L499"/>
      <c r="M499" s="47"/>
    </row>
    <row r="500" spans="3:13" ht="12.75" customHeight="1" x14ac:dyDescent="0.3">
      <c r="C500"/>
      <c r="D500"/>
      <c r="E500"/>
      <c r="F500"/>
      <c r="G500"/>
      <c r="H500"/>
      <c r="I500" s="42"/>
      <c r="J500" s="42"/>
      <c r="K500" s="42"/>
      <c r="L500"/>
      <c r="M500" s="47"/>
    </row>
    <row r="501" spans="3:13" ht="12.75" customHeight="1" x14ac:dyDescent="0.3">
      <c r="C501"/>
      <c r="D501"/>
      <c r="E501"/>
      <c r="F501"/>
      <c r="G501"/>
      <c r="H501"/>
      <c r="I501" s="42"/>
      <c r="J501" s="42"/>
      <c r="K501" s="42"/>
      <c r="L501"/>
      <c r="M501" s="47"/>
    </row>
    <row r="502" spans="3:13" ht="12.75" customHeight="1" x14ac:dyDescent="0.3">
      <c r="C502"/>
      <c r="D502"/>
      <c r="E502"/>
      <c r="F502"/>
      <c r="G502"/>
      <c r="H502"/>
      <c r="I502" s="42"/>
      <c r="J502" s="42"/>
      <c r="K502" s="42"/>
      <c r="L502"/>
      <c r="M502" s="47"/>
    </row>
    <row r="503" spans="3:13" ht="12.75" customHeight="1" x14ac:dyDescent="0.3">
      <c r="C503"/>
      <c r="D503"/>
      <c r="E503"/>
      <c r="F503"/>
      <c r="G503"/>
      <c r="H503"/>
      <c r="I503" s="42"/>
      <c r="J503" s="42"/>
      <c r="K503" s="42"/>
      <c r="L503"/>
      <c r="M503" s="47"/>
    </row>
    <row r="504" spans="3:13" ht="12.75" customHeight="1" x14ac:dyDescent="0.3">
      <c r="C504"/>
      <c r="D504"/>
      <c r="E504"/>
      <c r="F504"/>
      <c r="G504"/>
      <c r="H504"/>
      <c r="I504" s="42"/>
      <c r="J504" s="42"/>
      <c r="K504" s="42"/>
      <c r="L504"/>
      <c r="M504" s="47"/>
    </row>
    <row r="505" spans="3:13" ht="12.75" customHeight="1" x14ac:dyDescent="0.3">
      <c r="C505"/>
      <c r="D505"/>
      <c r="E505"/>
      <c r="F505"/>
      <c r="G505"/>
      <c r="H505"/>
      <c r="I505" s="42"/>
      <c r="J505" s="42"/>
      <c r="K505" s="42"/>
      <c r="L505"/>
      <c r="M505" s="47"/>
    </row>
    <row r="506" spans="3:13" ht="12.75" customHeight="1" x14ac:dyDescent="0.3">
      <c r="C506"/>
      <c r="D506"/>
      <c r="E506"/>
      <c r="F506"/>
      <c r="G506"/>
      <c r="H506"/>
      <c r="I506" s="42"/>
      <c r="J506" s="42"/>
      <c r="K506" s="42"/>
      <c r="L506"/>
      <c r="M506" s="47"/>
    </row>
    <row r="507" spans="3:13" ht="12.75" customHeight="1" x14ac:dyDescent="0.3">
      <c r="C507"/>
      <c r="D507"/>
      <c r="E507"/>
      <c r="F507"/>
      <c r="G507"/>
      <c r="H507"/>
      <c r="I507" s="42"/>
      <c r="J507" s="42"/>
      <c r="K507" s="42"/>
      <c r="L507"/>
      <c r="M507" s="47"/>
    </row>
    <row r="508" spans="3:13" ht="12.75" customHeight="1" x14ac:dyDescent="0.3">
      <c r="C508"/>
      <c r="D508"/>
      <c r="E508"/>
      <c r="F508"/>
      <c r="G508"/>
      <c r="H508"/>
      <c r="I508" s="42"/>
      <c r="J508" s="42"/>
      <c r="K508" s="42"/>
      <c r="L508"/>
      <c r="M508" s="47"/>
    </row>
    <row r="509" spans="3:13" ht="12.75" customHeight="1" x14ac:dyDescent="0.3">
      <c r="C509"/>
      <c r="D509"/>
      <c r="E509"/>
      <c r="F509"/>
      <c r="G509"/>
      <c r="H509"/>
      <c r="I509" s="42"/>
      <c r="J509" s="42"/>
      <c r="K509" s="42"/>
      <c r="L509"/>
      <c r="M509" s="47"/>
    </row>
    <row r="510" spans="3:13" ht="12.75" customHeight="1" x14ac:dyDescent="0.3">
      <c r="C510"/>
      <c r="D510"/>
      <c r="E510"/>
      <c r="F510"/>
      <c r="G510"/>
      <c r="H510"/>
      <c r="I510" s="42"/>
      <c r="J510" s="42"/>
      <c r="K510" s="42"/>
      <c r="L510"/>
      <c r="M510" s="47"/>
    </row>
    <row r="511" spans="3:13" ht="12.75" customHeight="1" x14ac:dyDescent="0.3">
      <c r="C511"/>
      <c r="D511"/>
      <c r="E511"/>
      <c r="F511"/>
      <c r="G511"/>
      <c r="H511"/>
      <c r="I511" s="42"/>
      <c r="J511" s="42"/>
      <c r="K511" s="42"/>
      <c r="L511"/>
      <c r="M511" s="47"/>
    </row>
    <row r="512" spans="3:13" ht="12.75" customHeight="1" x14ac:dyDescent="0.3">
      <c r="C512"/>
      <c r="D512"/>
      <c r="E512"/>
      <c r="F512"/>
      <c r="G512"/>
      <c r="H512"/>
      <c r="I512" s="42"/>
      <c r="J512" s="42"/>
      <c r="K512" s="42"/>
      <c r="L512"/>
      <c r="M512" s="47"/>
    </row>
    <row r="513" spans="3:13" ht="12.75" customHeight="1" x14ac:dyDescent="0.3">
      <c r="C513"/>
      <c r="D513"/>
      <c r="E513"/>
      <c r="F513"/>
      <c r="G513"/>
      <c r="H513"/>
      <c r="I513" s="42"/>
      <c r="J513" s="42"/>
      <c r="K513" s="42"/>
      <c r="L513"/>
      <c r="M513" s="47"/>
    </row>
    <row r="514" spans="3:13" ht="12.75" customHeight="1" x14ac:dyDescent="0.3">
      <c r="C514"/>
      <c r="D514"/>
      <c r="E514"/>
      <c r="F514"/>
      <c r="G514"/>
      <c r="H514"/>
      <c r="I514" s="42"/>
      <c r="J514" s="42"/>
      <c r="K514" s="42"/>
      <c r="L514"/>
      <c r="M514" s="47"/>
    </row>
    <row r="515" spans="3:13" ht="12.75" customHeight="1" x14ac:dyDescent="0.3">
      <c r="C515"/>
      <c r="D515"/>
      <c r="E515"/>
      <c r="F515"/>
      <c r="G515"/>
      <c r="H515"/>
      <c r="I515" s="42"/>
      <c r="J515" s="42"/>
      <c r="K515" s="42"/>
      <c r="L515"/>
      <c r="M515" s="47"/>
    </row>
    <row r="516" spans="3:13" ht="12.75" customHeight="1" x14ac:dyDescent="0.3">
      <c r="C516"/>
      <c r="D516"/>
      <c r="E516"/>
      <c r="F516"/>
      <c r="G516"/>
      <c r="H516"/>
      <c r="I516" s="42"/>
      <c r="J516" s="42"/>
      <c r="K516" s="42"/>
      <c r="L516"/>
      <c r="M516" s="47"/>
    </row>
    <row r="517" spans="3:13" ht="12.75" customHeight="1" x14ac:dyDescent="0.3">
      <c r="C517"/>
      <c r="D517"/>
      <c r="E517"/>
      <c r="F517"/>
      <c r="G517"/>
      <c r="H517"/>
      <c r="I517" s="42"/>
      <c r="J517" s="42"/>
      <c r="K517" s="42"/>
      <c r="L517"/>
      <c r="M517" s="47"/>
    </row>
    <row r="518" spans="3:13" ht="12.75" customHeight="1" x14ac:dyDescent="0.3">
      <c r="C518"/>
      <c r="D518"/>
      <c r="E518"/>
      <c r="F518"/>
      <c r="G518"/>
      <c r="H518"/>
      <c r="I518" s="42"/>
      <c r="J518" s="42"/>
      <c r="K518" s="42"/>
      <c r="L518"/>
      <c r="M518" s="47"/>
    </row>
    <row r="519" spans="3:13" ht="12.75" customHeight="1" x14ac:dyDescent="0.3">
      <c r="C519"/>
      <c r="D519"/>
      <c r="E519"/>
      <c r="F519"/>
      <c r="G519"/>
      <c r="H519"/>
      <c r="I519" s="42"/>
      <c r="J519" s="42"/>
      <c r="K519" s="42"/>
      <c r="L519"/>
      <c r="M519" s="47"/>
    </row>
    <row r="520" spans="3:13" ht="12.75" customHeight="1" x14ac:dyDescent="0.3">
      <c r="C520"/>
      <c r="D520"/>
      <c r="E520"/>
      <c r="F520"/>
      <c r="G520"/>
      <c r="H520"/>
      <c r="I520" s="42"/>
      <c r="J520" s="42"/>
      <c r="K520" s="42"/>
      <c r="L520"/>
      <c r="M520" s="47"/>
    </row>
    <row r="521" spans="3:13" ht="12.75" customHeight="1" x14ac:dyDescent="0.3">
      <c r="C521"/>
      <c r="D521"/>
      <c r="E521"/>
      <c r="F521"/>
      <c r="G521"/>
      <c r="H521"/>
      <c r="I521" s="42"/>
      <c r="J521" s="42"/>
      <c r="K521" s="42"/>
      <c r="L521"/>
      <c r="M521" s="47"/>
    </row>
    <row r="522" spans="3:13" ht="12.75" customHeight="1" x14ac:dyDescent="0.3">
      <c r="C522"/>
      <c r="D522"/>
      <c r="E522"/>
      <c r="F522"/>
      <c r="G522"/>
      <c r="H522"/>
      <c r="I522" s="42"/>
      <c r="J522" s="42"/>
      <c r="K522" s="42"/>
      <c r="L522"/>
      <c r="M522" s="47"/>
    </row>
    <row r="523" spans="3:13" ht="12.75" customHeight="1" x14ac:dyDescent="0.3">
      <c r="C523"/>
      <c r="D523"/>
      <c r="E523"/>
      <c r="F523"/>
      <c r="G523"/>
      <c r="H523"/>
      <c r="I523" s="42"/>
      <c r="J523" s="42"/>
      <c r="K523" s="42"/>
      <c r="L523"/>
      <c r="M523" s="47"/>
    </row>
    <row r="524" spans="3:13" ht="12.75" customHeight="1" x14ac:dyDescent="0.3">
      <c r="C524"/>
      <c r="D524"/>
      <c r="E524"/>
      <c r="F524"/>
      <c r="G524"/>
      <c r="H524"/>
      <c r="I524" s="42"/>
      <c r="J524" s="42"/>
      <c r="K524" s="42"/>
      <c r="L524"/>
      <c r="M524" s="47"/>
    </row>
    <row r="525" spans="3:13" ht="12.75" customHeight="1" x14ac:dyDescent="0.3">
      <c r="C525"/>
      <c r="D525"/>
      <c r="E525"/>
      <c r="F525"/>
      <c r="G525"/>
      <c r="H525"/>
      <c r="I525" s="42"/>
      <c r="J525" s="42"/>
      <c r="K525" s="42"/>
      <c r="L525"/>
      <c r="M525" s="47"/>
    </row>
    <row r="526" spans="3:13" ht="12.75" customHeight="1" x14ac:dyDescent="0.3">
      <c r="C526"/>
      <c r="D526"/>
      <c r="E526"/>
      <c r="F526"/>
      <c r="G526"/>
      <c r="H526"/>
      <c r="I526" s="42"/>
      <c r="J526" s="42"/>
      <c r="K526" s="42"/>
      <c r="L526"/>
      <c r="M526" s="47"/>
    </row>
    <row r="527" spans="3:13" ht="12.75" customHeight="1" x14ac:dyDescent="0.3">
      <c r="C527"/>
      <c r="D527"/>
      <c r="E527"/>
      <c r="F527"/>
      <c r="G527"/>
      <c r="H527"/>
      <c r="I527" s="42"/>
      <c r="J527" s="42"/>
      <c r="K527" s="42"/>
      <c r="L527"/>
      <c r="M527" s="47"/>
    </row>
    <row r="528" spans="3:13" ht="12.75" customHeight="1" x14ac:dyDescent="0.3">
      <c r="C528"/>
      <c r="D528"/>
      <c r="E528"/>
      <c r="F528"/>
      <c r="G528"/>
      <c r="H528"/>
      <c r="I528" s="42"/>
      <c r="J528" s="42"/>
      <c r="K528" s="42"/>
      <c r="L528"/>
      <c r="M528" s="47"/>
    </row>
    <row r="529" spans="3:13" ht="12.75" customHeight="1" x14ac:dyDescent="0.3">
      <c r="C529"/>
      <c r="D529"/>
      <c r="E529"/>
      <c r="F529"/>
      <c r="G529"/>
      <c r="H529"/>
      <c r="I529" s="42"/>
      <c r="J529" s="42"/>
      <c r="K529" s="42"/>
      <c r="L529"/>
      <c r="M529" s="47"/>
    </row>
    <row r="530" spans="3:13" ht="12.75" customHeight="1" x14ac:dyDescent="0.3">
      <c r="C530"/>
      <c r="D530"/>
      <c r="E530"/>
      <c r="F530"/>
      <c r="G530"/>
      <c r="H530"/>
      <c r="I530" s="42"/>
      <c r="J530" s="42"/>
      <c r="K530" s="42"/>
      <c r="L530"/>
      <c r="M530" s="47"/>
    </row>
    <row r="531" spans="3:13" ht="12.75" customHeight="1" x14ac:dyDescent="0.3">
      <c r="C531"/>
      <c r="D531"/>
      <c r="E531"/>
      <c r="F531"/>
      <c r="G531"/>
      <c r="H531"/>
      <c r="I531" s="42"/>
      <c r="J531" s="42"/>
      <c r="K531" s="42"/>
      <c r="L531"/>
      <c r="M531" s="47"/>
    </row>
    <row r="532" spans="3:13" ht="12.75" customHeight="1" x14ac:dyDescent="0.3">
      <c r="C532"/>
      <c r="D532"/>
      <c r="E532"/>
      <c r="F532"/>
      <c r="G532"/>
      <c r="H532"/>
      <c r="I532" s="42"/>
      <c r="J532" s="42"/>
      <c r="K532" s="42"/>
      <c r="L532"/>
      <c r="M532" s="47"/>
    </row>
    <row r="533" spans="3:13" ht="12.75" customHeight="1" x14ac:dyDescent="0.3">
      <c r="C533"/>
      <c r="D533"/>
      <c r="E533"/>
      <c r="F533"/>
      <c r="G533"/>
      <c r="H533"/>
      <c r="I533" s="42"/>
      <c r="J533" s="42"/>
      <c r="K533" s="42"/>
      <c r="L533"/>
      <c r="M533" s="47"/>
    </row>
    <row r="534" spans="3:13" ht="12.75" customHeight="1" x14ac:dyDescent="0.3">
      <c r="C534"/>
      <c r="D534"/>
      <c r="E534"/>
      <c r="F534"/>
      <c r="G534"/>
      <c r="H534"/>
      <c r="I534" s="42"/>
      <c r="J534" s="42"/>
      <c r="K534" s="42"/>
      <c r="L534"/>
      <c r="M534" s="47"/>
    </row>
    <row r="535" spans="3:13" ht="12.75" customHeight="1" x14ac:dyDescent="0.3">
      <c r="C535"/>
      <c r="D535"/>
      <c r="E535"/>
      <c r="F535"/>
      <c r="G535"/>
      <c r="H535"/>
      <c r="I535" s="42"/>
      <c r="J535" s="42"/>
      <c r="K535" s="42"/>
      <c r="L535"/>
      <c r="M535" s="47"/>
    </row>
    <row r="536" spans="3:13" ht="12.75" customHeight="1" x14ac:dyDescent="0.3">
      <c r="C536"/>
      <c r="D536"/>
      <c r="E536"/>
      <c r="F536"/>
      <c r="G536"/>
      <c r="H536"/>
      <c r="I536" s="42"/>
      <c r="J536" s="42"/>
      <c r="K536" s="42"/>
      <c r="L536"/>
      <c r="M536" s="47"/>
    </row>
    <row r="537" spans="3:13" ht="12.75" customHeight="1" x14ac:dyDescent="0.3">
      <c r="C537"/>
      <c r="D537"/>
      <c r="E537"/>
      <c r="F537"/>
      <c r="G537"/>
      <c r="H537"/>
      <c r="I537" s="42"/>
      <c r="J537" s="42"/>
      <c r="K537" s="42"/>
      <c r="L537"/>
      <c r="M537" s="47"/>
    </row>
    <row r="538" spans="3:13" ht="12.75" customHeight="1" x14ac:dyDescent="0.3">
      <c r="C538"/>
      <c r="D538"/>
      <c r="E538"/>
      <c r="F538"/>
      <c r="G538"/>
      <c r="H538"/>
      <c r="I538" s="42"/>
      <c r="J538" s="42"/>
      <c r="K538" s="42"/>
      <c r="L538"/>
      <c r="M538" s="47"/>
    </row>
    <row r="539" spans="3:13" ht="12.75" customHeight="1" x14ac:dyDescent="0.3">
      <c r="C539"/>
      <c r="D539"/>
      <c r="E539"/>
      <c r="F539"/>
      <c r="G539"/>
      <c r="H539"/>
      <c r="I539" s="42"/>
      <c r="J539" s="42"/>
      <c r="K539" s="42"/>
      <c r="L539"/>
      <c r="M539" s="47"/>
    </row>
    <row r="540" spans="3:13" ht="12.75" customHeight="1" x14ac:dyDescent="0.3">
      <c r="C540"/>
      <c r="D540"/>
      <c r="E540"/>
      <c r="F540"/>
      <c r="G540"/>
      <c r="H540"/>
      <c r="I540" s="42"/>
      <c r="J540" s="42"/>
      <c r="K540" s="42"/>
      <c r="L540"/>
      <c r="M540" s="47"/>
    </row>
    <row r="541" spans="3:13" ht="12.75" customHeight="1" x14ac:dyDescent="0.3">
      <c r="C541"/>
      <c r="D541"/>
      <c r="E541"/>
      <c r="F541"/>
      <c r="G541"/>
      <c r="H541"/>
      <c r="I541" s="42"/>
      <c r="J541" s="42"/>
      <c r="K541" s="42"/>
      <c r="L541"/>
      <c r="M541" s="47"/>
    </row>
    <row r="542" spans="3:13" ht="12.75" customHeight="1" x14ac:dyDescent="0.3">
      <c r="C542"/>
      <c r="D542"/>
      <c r="E542"/>
      <c r="F542"/>
      <c r="G542"/>
      <c r="H542"/>
      <c r="I542" s="42"/>
      <c r="J542" s="42"/>
      <c r="K542" s="42"/>
      <c r="L542"/>
      <c r="M542" s="47"/>
    </row>
    <row r="543" spans="3:13" ht="12.75" customHeight="1" x14ac:dyDescent="0.3">
      <c r="C543"/>
      <c r="D543"/>
      <c r="E543"/>
      <c r="F543"/>
      <c r="G543"/>
      <c r="H543"/>
      <c r="I543" s="42"/>
      <c r="J543" s="42"/>
      <c r="K543" s="42"/>
      <c r="L543"/>
      <c r="M543" s="47"/>
    </row>
    <row r="544" spans="3:13" ht="12.75" customHeight="1" x14ac:dyDescent="0.3">
      <c r="C544"/>
      <c r="D544"/>
      <c r="E544"/>
      <c r="F544"/>
      <c r="G544"/>
      <c r="H544"/>
      <c r="I544" s="42"/>
      <c r="J544" s="42"/>
      <c r="K544" s="42"/>
      <c r="L544"/>
      <c r="M544" s="47"/>
    </row>
    <row r="545" spans="3:13" ht="12.75" customHeight="1" x14ac:dyDescent="0.3">
      <c r="C545"/>
      <c r="D545"/>
      <c r="E545"/>
      <c r="F545"/>
      <c r="G545"/>
      <c r="H545"/>
      <c r="I545" s="42"/>
      <c r="J545" s="42"/>
      <c r="K545" s="42"/>
      <c r="L545"/>
      <c r="M545" s="47"/>
    </row>
    <row r="546" spans="3:13" ht="12.75" customHeight="1" x14ac:dyDescent="0.3">
      <c r="C546"/>
      <c r="D546"/>
      <c r="E546"/>
      <c r="F546"/>
      <c r="G546"/>
      <c r="H546"/>
      <c r="I546" s="42"/>
      <c r="J546" s="42"/>
      <c r="K546" s="42"/>
      <c r="L546"/>
      <c r="M546" s="47"/>
    </row>
    <row r="547" spans="3:13" ht="12.75" customHeight="1" x14ac:dyDescent="0.3">
      <c r="C547"/>
      <c r="D547"/>
      <c r="E547"/>
      <c r="F547"/>
      <c r="G547"/>
      <c r="H547"/>
      <c r="I547" s="42"/>
      <c r="J547" s="42"/>
      <c r="K547" s="42"/>
      <c r="L547"/>
      <c r="M547" s="47"/>
    </row>
    <row r="548" spans="3:13" ht="12.75" customHeight="1" x14ac:dyDescent="0.3">
      <c r="C548"/>
      <c r="D548"/>
      <c r="E548"/>
      <c r="F548"/>
      <c r="G548"/>
      <c r="H548"/>
      <c r="I548" s="42"/>
      <c r="J548" s="42"/>
      <c r="K548" s="42"/>
      <c r="L548"/>
      <c r="M548" s="47"/>
    </row>
    <row r="549" spans="3:13" ht="12.75" customHeight="1" x14ac:dyDescent="0.3">
      <c r="C549"/>
      <c r="D549"/>
      <c r="E549"/>
      <c r="F549"/>
      <c r="G549"/>
      <c r="H549"/>
      <c r="I549" s="42"/>
      <c r="J549" s="42"/>
      <c r="K549" s="42"/>
      <c r="L549"/>
      <c r="M549" s="47"/>
    </row>
    <row r="550" spans="3:13" ht="12.75" customHeight="1" x14ac:dyDescent="0.3">
      <c r="C550"/>
      <c r="D550"/>
      <c r="E550"/>
      <c r="F550"/>
      <c r="G550"/>
      <c r="H550"/>
      <c r="I550" s="42"/>
      <c r="J550" s="42"/>
      <c r="K550" s="42"/>
      <c r="L550"/>
      <c r="M550" s="47"/>
    </row>
    <row r="551" spans="3:13" ht="12.75" customHeight="1" x14ac:dyDescent="0.3">
      <c r="C551"/>
      <c r="D551"/>
      <c r="E551"/>
      <c r="F551"/>
      <c r="G551"/>
      <c r="H551"/>
      <c r="I551" s="42"/>
      <c r="J551" s="42"/>
      <c r="K551" s="42"/>
      <c r="L551"/>
      <c r="M551" s="47"/>
    </row>
    <row r="552" spans="3:13" ht="12.75" customHeight="1" x14ac:dyDescent="0.3">
      <c r="C552"/>
      <c r="D552"/>
      <c r="E552"/>
      <c r="F552"/>
      <c r="G552"/>
      <c r="H552"/>
      <c r="I552" s="42"/>
      <c r="J552" s="42"/>
      <c r="K552" s="42"/>
      <c r="L552"/>
      <c r="M552" s="47"/>
    </row>
    <row r="553" spans="3:13" ht="12.75" customHeight="1" x14ac:dyDescent="0.3">
      <c r="C553"/>
      <c r="D553"/>
      <c r="E553"/>
      <c r="F553"/>
      <c r="G553"/>
      <c r="H553"/>
      <c r="I553" s="42"/>
      <c r="J553" s="42"/>
      <c r="K553" s="42"/>
      <c r="L553"/>
      <c r="M553" s="47"/>
    </row>
    <row r="554" spans="3:13" ht="12.75" customHeight="1" x14ac:dyDescent="0.3">
      <c r="C554"/>
      <c r="D554"/>
      <c r="E554"/>
      <c r="F554"/>
      <c r="G554"/>
      <c r="H554"/>
      <c r="I554" s="42"/>
      <c r="J554" s="42"/>
      <c r="K554" s="42"/>
      <c r="L554"/>
      <c r="M554" s="47"/>
    </row>
    <row r="555" spans="3:13" ht="12.75" customHeight="1" x14ac:dyDescent="0.3">
      <c r="C555"/>
      <c r="D555"/>
      <c r="E555"/>
      <c r="F555"/>
      <c r="G555"/>
      <c r="H555"/>
      <c r="I555" s="42"/>
      <c r="J555" s="42"/>
      <c r="K555" s="42"/>
      <c r="L555"/>
      <c r="M555" s="47"/>
    </row>
    <row r="556" spans="3:13" ht="12.75" customHeight="1" x14ac:dyDescent="0.3">
      <c r="C556"/>
      <c r="D556"/>
      <c r="E556"/>
      <c r="F556"/>
      <c r="G556"/>
      <c r="H556"/>
      <c r="I556" s="42"/>
      <c r="J556" s="42"/>
      <c r="K556" s="42"/>
      <c r="L556"/>
      <c r="M556" s="47"/>
    </row>
    <row r="557" spans="3:13" ht="12.75" customHeight="1" x14ac:dyDescent="0.3">
      <c r="C557"/>
      <c r="D557"/>
      <c r="E557"/>
      <c r="F557"/>
      <c r="G557"/>
      <c r="H557"/>
      <c r="I557" s="42"/>
      <c r="J557" s="42"/>
      <c r="K557" s="42"/>
      <c r="L557"/>
      <c r="M557" s="47"/>
    </row>
    <row r="558" spans="3:13" ht="12.75" customHeight="1" x14ac:dyDescent="0.3">
      <c r="C558"/>
      <c r="D558"/>
      <c r="E558"/>
      <c r="F558"/>
      <c r="G558"/>
      <c r="H558"/>
      <c r="I558" s="42"/>
      <c r="J558" s="42"/>
      <c r="K558" s="42"/>
      <c r="L558"/>
      <c r="M558" s="47"/>
    </row>
    <row r="559" spans="3:13" ht="12.75" customHeight="1" x14ac:dyDescent="0.3">
      <c r="C559"/>
      <c r="D559"/>
      <c r="E559"/>
      <c r="F559"/>
      <c r="G559"/>
      <c r="H559"/>
      <c r="I559" s="42"/>
      <c r="J559" s="42"/>
      <c r="K559" s="42"/>
      <c r="L559"/>
      <c r="M559" s="47"/>
    </row>
    <row r="560" spans="3:13" ht="12.75" customHeight="1" x14ac:dyDescent="0.3">
      <c r="C560"/>
      <c r="D560"/>
      <c r="E560"/>
      <c r="F560"/>
      <c r="G560"/>
      <c r="H560"/>
      <c r="I560" s="42"/>
      <c r="J560" s="42"/>
      <c r="K560" s="42"/>
      <c r="L560"/>
      <c r="M560" s="47"/>
    </row>
    <row r="561" spans="3:13" ht="12.75" customHeight="1" x14ac:dyDescent="0.3">
      <c r="C561"/>
      <c r="D561"/>
      <c r="E561"/>
      <c r="F561"/>
      <c r="G561"/>
      <c r="H561"/>
      <c r="I561" s="42"/>
      <c r="J561" s="42"/>
      <c r="K561" s="42"/>
      <c r="L561"/>
      <c r="M561" s="47"/>
    </row>
    <row r="562" spans="3:13" ht="12.75" customHeight="1" x14ac:dyDescent="0.3">
      <c r="C562"/>
      <c r="D562"/>
      <c r="E562"/>
      <c r="F562"/>
      <c r="G562"/>
      <c r="H562"/>
      <c r="I562" s="42"/>
      <c r="J562" s="42"/>
      <c r="K562" s="42"/>
      <c r="L562"/>
      <c r="M562" s="47"/>
    </row>
    <row r="563" spans="3:13" ht="12.75" customHeight="1" x14ac:dyDescent="0.3">
      <c r="C563"/>
      <c r="D563"/>
      <c r="E563"/>
      <c r="F563"/>
      <c r="G563"/>
      <c r="H563"/>
      <c r="I563" s="42"/>
      <c r="J563" s="42"/>
      <c r="K563" s="42"/>
      <c r="L563"/>
      <c r="M563" s="47"/>
    </row>
    <row r="564" spans="3:13" ht="12.75" customHeight="1" x14ac:dyDescent="0.3">
      <c r="C564"/>
      <c r="D564"/>
      <c r="E564"/>
      <c r="F564"/>
      <c r="G564"/>
      <c r="H564"/>
      <c r="I564" s="42"/>
      <c r="J564" s="42"/>
      <c r="K564" s="42"/>
      <c r="L564"/>
      <c r="M564" s="47"/>
    </row>
    <row r="565" spans="3:13" ht="12.75" customHeight="1" x14ac:dyDescent="0.3">
      <c r="C565"/>
      <c r="D565"/>
      <c r="E565"/>
      <c r="F565"/>
      <c r="G565"/>
      <c r="H565"/>
      <c r="I565" s="42"/>
      <c r="J565" s="42"/>
      <c r="K565" s="42"/>
      <c r="L565"/>
      <c r="M565" s="47"/>
    </row>
    <row r="566" spans="3:13" ht="12.75" customHeight="1" x14ac:dyDescent="0.3">
      <c r="C566"/>
      <c r="D566"/>
      <c r="E566"/>
      <c r="F566"/>
      <c r="G566"/>
      <c r="H566"/>
      <c r="I566" s="42"/>
      <c r="J566" s="42"/>
      <c r="K566" s="42"/>
      <c r="L566"/>
      <c r="M566" s="47"/>
    </row>
    <row r="567" spans="3:13" ht="12.75" customHeight="1" x14ac:dyDescent="0.3">
      <c r="C567"/>
      <c r="D567"/>
      <c r="E567"/>
      <c r="F567"/>
      <c r="G567"/>
      <c r="H567"/>
      <c r="I567" s="42"/>
      <c r="J567" s="42"/>
      <c r="K567" s="42"/>
      <c r="L567"/>
      <c r="M567" s="47"/>
    </row>
    <row r="568" spans="3:13" ht="12.75" customHeight="1" x14ac:dyDescent="0.3">
      <c r="C568"/>
      <c r="D568"/>
      <c r="E568"/>
      <c r="F568"/>
      <c r="G568"/>
      <c r="H568"/>
      <c r="I568" s="42"/>
      <c r="J568" s="42"/>
      <c r="K568" s="42"/>
      <c r="L568"/>
      <c r="M568" s="47"/>
    </row>
    <row r="569" spans="3:13" ht="12.75" customHeight="1" x14ac:dyDescent="0.3">
      <c r="C569"/>
      <c r="D569"/>
      <c r="E569"/>
      <c r="F569"/>
      <c r="G569"/>
      <c r="H569"/>
      <c r="I569" s="42"/>
      <c r="J569" s="42"/>
      <c r="K569" s="42"/>
      <c r="L569"/>
      <c r="M569" s="47"/>
    </row>
    <row r="570" spans="3:13" ht="12.75" customHeight="1" x14ac:dyDescent="0.3">
      <c r="C570"/>
      <c r="D570"/>
      <c r="E570"/>
      <c r="F570"/>
      <c r="G570"/>
      <c r="H570"/>
      <c r="I570" s="42"/>
      <c r="J570" s="42"/>
      <c r="K570" s="42"/>
      <c r="L570"/>
      <c r="M570" s="47"/>
    </row>
    <row r="571" spans="3:13" ht="12.75" customHeight="1" x14ac:dyDescent="0.3">
      <c r="C571"/>
      <c r="D571"/>
      <c r="E571"/>
      <c r="F571"/>
      <c r="G571"/>
      <c r="H571"/>
      <c r="I571" s="42"/>
      <c r="J571" s="42"/>
      <c r="K571" s="42"/>
      <c r="L571"/>
      <c r="M571" s="47"/>
    </row>
    <row r="572" spans="3:13" ht="12.75" customHeight="1" x14ac:dyDescent="0.3">
      <c r="C572"/>
      <c r="D572"/>
      <c r="E572"/>
      <c r="F572"/>
      <c r="G572"/>
      <c r="H572"/>
      <c r="I572" s="42"/>
      <c r="J572" s="42"/>
      <c r="K572" s="42"/>
      <c r="L572"/>
      <c r="M572" s="47"/>
    </row>
    <row r="573" spans="3:13" ht="12.75" customHeight="1" x14ac:dyDescent="0.3">
      <c r="C573"/>
      <c r="D573"/>
      <c r="E573"/>
      <c r="F573"/>
      <c r="G573"/>
      <c r="H573"/>
      <c r="I573" s="42"/>
      <c r="J573" s="42"/>
      <c r="K573" s="42"/>
      <c r="L573"/>
      <c r="M573" s="47"/>
    </row>
    <row r="574" spans="3:13" ht="12.75" customHeight="1" x14ac:dyDescent="0.3">
      <c r="C574"/>
      <c r="D574"/>
      <c r="E574"/>
      <c r="F574"/>
      <c r="G574"/>
      <c r="H574"/>
      <c r="I574" s="42"/>
      <c r="J574" s="42"/>
      <c r="K574" s="42"/>
      <c r="L574"/>
      <c r="M574" s="47"/>
    </row>
    <row r="575" spans="3:13" ht="12.75" customHeight="1" x14ac:dyDescent="0.3">
      <c r="C575"/>
      <c r="D575"/>
      <c r="E575"/>
      <c r="F575"/>
      <c r="G575"/>
      <c r="H575"/>
      <c r="I575" s="42"/>
      <c r="J575" s="42"/>
      <c r="K575" s="42"/>
      <c r="L575"/>
      <c r="M575" s="47"/>
    </row>
    <row r="576" spans="3:13" ht="12.75" customHeight="1" x14ac:dyDescent="0.3">
      <c r="C576"/>
      <c r="D576"/>
      <c r="E576"/>
      <c r="F576"/>
      <c r="G576"/>
      <c r="H576"/>
      <c r="I576" s="42"/>
      <c r="J576" s="42"/>
      <c r="K576" s="42"/>
      <c r="L576"/>
      <c r="M576" s="47"/>
    </row>
    <row r="577" spans="3:13" ht="12.75" customHeight="1" x14ac:dyDescent="0.3">
      <c r="C577"/>
      <c r="D577"/>
      <c r="E577"/>
      <c r="F577"/>
      <c r="G577"/>
      <c r="H577"/>
      <c r="I577" s="42"/>
      <c r="J577" s="42"/>
      <c r="K577" s="42"/>
      <c r="L577"/>
      <c r="M577" s="47"/>
    </row>
    <row r="578" spans="3:13" ht="12.75" customHeight="1" x14ac:dyDescent="0.3">
      <c r="C578"/>
      <c r="D578"/>
      <c r="E578"/>
      <c r="F578"/>
      <c r="G578"/>
      <c r="H578"/>
      <c r="I578" s="42"/>
      <c r="J578" s="42"/>
      <c r="K578" s="42"/>
      <c r="L578"/>
      <c r="M578" s="47"/>
    </row>
    <row r="579" spans="3:13" ht="12.75" customHeight="1" x14ac:dyDescent="0.3">
      <c r="C579"/>
      <c r="D579"/>
      <c r="E579"/>
      <c r="F579"/>
      <c r="G579"/>
      <c r="H579"/>
      <c r="I579" s="42"/>
      <c r="J579" s="42"/>
      <c r="K579" s="42"/>
      <c r="L579"/>
      <c r="M579" s="47"/>
    </row>
    <row r="580" spans="3:13" ht="12.75" customHeight="1" x14ac:dyDescent="0.3">
      <c r="C580"/>
      <c r="D580"/>
      <c r="E580"/>
      <c r="F580"/>
      <c r="G580"/>
      <c r="H580"/>
      <c r="I580" s="42"/>
      <c r="J580" s="42"/>
      <c r="K580" s="42"/>
      <c r="L580"/>
      <c r="M580" s="47"/>
    </row>
    <row r="581" spans="3:13" ht="12.75" customHeight="1" x14ac:dyDescent="0.3">
      <c r="C581"/>
      <c r="D581"/>
      <c r="E581"/>
      <c r="F581"/>
      <c r="G581"/>
      <c r="H581"/>
      <c r="I581" s="42"/>
      <c r="J581" s="42"/>
      <c r="K581" s="42"/>
      <c r="L581"/>
      <c r="M581" s="47"/>
    </row>
    <row r="582" spans="3:13" ht="12.75" customHeight="1" x14ac:dyDescent="0.3">
      <c r="C582"/>
      <c r="D582"/>
      <c r="E582"/>
      <c r="F582"/>
      <c r="G582"/>
      <c r="H582"/>
      <c r="I582" s="42"/>
      <c r="J582" s="42"/>
      <c r="K582" s="42"/>
      <c r="L582"/>
      <c r="M582" s="47"/>
    </row>
    <row r="583" spans="3:13" ht="12.75" customHeight="1" x14ac:dyDescent="0.3">
      <c r="C583"/>
      <c r="D583"/>
      <c r="E583"/>
      <c r="F583"/>
      <c r="G583"/>
      <c r="H583"/>
      <c r="I583" s="42"/>
      <c r="J583" s="42"/>
      <c r="K583" s="42"/>
      <c r="L583"/>
      <c r="M583" s="47"/>
    </row>
    <row r="584" spans="3:13" ht="12.75" customHeight="1" x14ac:dyDescent="0.3">
      <c r="C584"/>
      <c r="D584"/>
      <c r="E584"/>
      <c r="F584"/>
      <c r="G584"/>
      <c r="H584"/>
      <c r="I584" s="42"/>
      <c r="J584" s="42"/>
      <c r="K584" s="42"/>
      <c r="L584"/>
      <c r="M584" s="47"/>
    </row>
    <row r="585" spans="3:13" ht="12.75" customHeight="1" x14ac:dyDescent="0.3">
      <c r="C585"/>
      <c r="D585"/>
      <c r="E585"/>
      <c r="F585"/>
      <c r="G585"/>
      <c r="H585"/>
      <c r="I585" s="42"/>
      <c r="J585" s="42"/>
      <c r="K585" s="42"/>
      <c r="L585"/>
      <c r="M585" s="47"/>
    </row>
    <row r="586" spans="3:13" ht="12.75" customHeight="1" x14ac:dyDescent="0.3">
      <c r="C586"/>
      <c r="D586"/>
      <c r="E586"/>
      <c r="F586"/>
      <c r="G586"/>
      <c r="H586"/>
      <c r="I586" s="42"/>
      <c r="J586" s="42"/>
      <c r="K586" s="42"/>
      <c r="L586"/>
      <c r="M586" s="47"/>
    </row>
    <row r="587" spans="3:13" ht="12.75" customHeight="1" x14ac:dyDescent="0.3">
      <c r="C587"/>
      <c r="D587"/>
      <c r="E587"/>
      <c r="F587"/>
      <c r="G587"/>
      <c r="H587"/>
      <c r="I587" s="42"/>
      <c r="J587" s="42"/>
      <c r="K587" s="42"/>
      <c r="L587"/>
      <c r="M587" s="47"/>
    </row>
    <row r="588" spans="3:13" ht="12.75" customHeight="1" x14ac:dyDescent="0.3">
      <c r="C588"/>
      <c r="D588"/>
      <c r="E588"/>
      <c r="F588"/>
      <c r="G588"/>
      <c r="H588"/>
      <c r="I588" s="42"/>
      <c r="J588" s="42"/>
      <c r="K588" s="42"/>
      <c r="L588"/>
      <c r="M588" s="47"/>
    </row>
    <row r="589" spans="3:13" ht="12.75" customHeight="1" x14ac:dyDescent="0.3">
      <c r="C589"/>
      <c r="D589"/>
      <c r="E589"/>
      <c r="F589"/>
      <c r="G589"/>
      <c r="H589"/>
      <c r="I589" s="42"/>
      <c r="J589" s="42"/>
      <c r="K589" s="42"/>
      <c r="L589"/>
      <c r="M589" s="47"/>
    </row>
    <row r="590" spans="3:13" ht="12.75" customHeight="1" x14ac:dyDescent="0.3">
      <c r="C590"/>
      <c r="D590"/>
      <c r="E590"/>
      <c r="F590"/>
      <c r="G590"/>
      <c r="H590"/>
      <c r="I590" s="42"/>
      <c r="J590" s="42"/>
      <c r="K590" s="42"/>
      <c r="L590"/>
      <c r="M590" s="47"/>
    </row>
    <row r="591" spans="3:13" ht="12.75" customHeight="1" x14ac:dyDescent="0.3">
      <c r="C591"/>
      <c r="D591"/>
      <c r="E591"/>
      <c r="F591"/>
      <c r="G591"/>
      <c r="H591"/>
      <c r="I591" s="42"/>
      <c r="J591" s="42"/>
      <c r="K591" s="42"/>
      <c r="L591"/>
      <c r="M591" s="47"/>
    </row>
    <row r="592" spans="3:13" ht="12.75" customHeight="1" x14ac:dyDescent="0.3">
      <c r="C592"/>
      <c r="D592"/>
      <c r="E592"/>
      <c r="F592"/>
      <c r="G592"/>
      <c r="H592"/>
      <c r="I592" s="42"/>
      <c r="J592" s="42"/>
      <c r="K592" s="42"/>
      <c r="L592"/>
      <c r="M592" s="47"/>
    </row>
    <row r="593" spans="3:13" ht="12.75" customHeight="1" x14ac:dyDescent="0.3">
      <c r="C593"/>
      <c r="D593"/>
      <c r="E593"/>
      <c r="F593"/>
      <c r="G593"/>
      <c r="H593"/>
      <c r="I593" s="42"/>
      <c r="J593" s="42"/>
      <c r="K593" s="42"/>
      <c r="L593"/>
      <c r="M593" s="47"/>
    </row>
    <row r="594" spans="3:13" ht="12.75" customHeight="1" x14ac:dyDescent="0.3">
      <c r="C594"/>
      <c r="D594"/>
      <c r="E594"/>
      <c r="F594"/>
      <c r="G594"/>
      <c r="H594"/>
      <c r="I594" s="42"/>
      <c r="J594" s="42"/>
      <c r="K594" s="42"/>
      <c r="L594"/>
      <c r="M594" s="47"/>
    </row>
    <row r="595" spans="3:13" ht="12.75" customHeight="1" x14ac:dyDescent="0.3">
      <c r="C595"/>
      <c r="D595"/>
      <c r="E595"/>
      <c r="F595"/>
      <c r="G595"/>
      <c r="H595"/>
      <c r="I595" s="42"/>
      <c r="J595" s="42"/>
      <c r="K595" s="42"/>
      <c r="L595"/>
      <c r="M595" s="47"/>
    </row>
    <row r="596" spans="3:13" ht="12.75" customHeight="1" x14ac:dyDescent="0.3">
      <c r="C596"/>
      <c r="D596"/>
      <c r="E596"/>
      <c r="F596"/>
      <c r="G596"/>
      <c r="H596"/>
      <c r="I596" s="42"/>
      <c r="J596" s="42"/>
      <c r="K596" s="42"/>
      <c r="L596"/>
      <c r="M596" s="47"/>
    </row>
    <row r="597" spans="3:13" ht="12.75" customHeight="1" x14ac:dyDescent="0.3">
      <c r="C597"/>
      <c r="D597"/>
      <c r="E597"/>
      <c r="F597"/>
      <c r="G597"/>
      <c r="H597"/>
      <c r="I597" s="42"/>
      <c r="J597" s="42"/>
      <c r="K597" s="42"/>
      <c r="L597"/>
      <c r="M597" s="47"/>
    </row>
    <row r="598" spans="3:13" ht="12.75" customHeight="1" x14ac:dyDescent="0.3">
      <c r="C598"/>
      <c r="D598"/>
      <c r="E598"/>
      <c r="F598"/>
      <c r="G598"/>
      <c r="H598"/>
      <c r="I598" s="42"/>
      <c r="J598" s="42"/>
      <c r="K598" s="42"/>
      <c r="L598"/>
      <c r="M598" s="47"/>
    </row>
    <row r="599" spans="3:13" ht="12.75" customHeight="1" x14ac:dyDescent="0.3">
      <c r="C599"/>
      <c r="D599"/>
      <c r="E599"/>
      <c r="F599"/>
      <c r="G599"/>
      <c r="H599"/>
      <c r="I599" s="42"/>
      <c r="J599" s="42"/>
      <c r="K599" s="42"/>
      <c r="L599"/>
      <c r="M599" s="47"/>
    </row>
    <row r="600" spans="3:13" ht="12.75" customHeight="1" x14ac:dyDescent="0.3">
      <c r="C600"/>
      <c r="D600"/>
      <c r="E600"/>
      <c r="F600"/>
      <c r="G600"/>
      <c r="H600"/>
      <c r="I600" s="42"/>
      <c r="J600" s="42"/>
      <c r="K600" s="42"/>
      <c r="L600"/>
      <c r="M600" s="47"/>
    </row>
    <row r="601" spans="3:13" ht="12.75" customHeight="1" x14ac:dyDescent="0.3">
      <c r="C601"/>
      <c r="D601"/>
      <c r="E601"/>
      <c r="F601"/>
      <c r="G601"/>
      <c r="H601"/>
      <c r="I601" s="42"/>
      <c r="J601" s="42"/>
      <c r="K601" s="42"/>
      <c r="L601"/>
      <c r="M601" s="47"/>
    </row>
    <row r="602" spans="3:13" ht="12.75" customHeight="1" x14ac:dyDescent="0.3">
      <c r="C602"/>
      <c r="D602"/>
      <c r="E602"/>
      <c r="F602"/>
      <c r="G602"/>
      <c r="H602"/>
      <c r="I602" s="42"/>
      <c r="J602" s="42"/>
      <c r="K602" s="42"/>
      <c r="L602"/>
      <c r="M602" s="47"/>
    </row>
    <row r="603" spans="3:13" ht="12.75" customHeight="1" x14ac:dyDescent="0.3">
      <c r="C603"/>
      <c r="D603"/>
      <c r="E603"/>
      <c r="F603"/>
      <c r="G603"/>
      <c r="H603"/>
      <c r="I603" s="42"/>
      <c r="J603" s="42"/>
      <c r="K603" s="42"/>
      <c r="L603"/>
      <c r="M603" s="47"/>
    </row>
    <row r="604" spans="3:13" ht="12.75" customHeight="1" x14ac:dyDescent="0.3">
      <c r="C604"/>
      <c r="D604"/>
      <c r="E604"/>
      <c r="F604"/>
      <c r="G604"/>
      <c r="H604"/>
      <c r="I604" s="42"/>
      <c r="J604" s="42"/>
      <c r="K604" s="42"/>
      <c r="L604"/>
      <c r="M604" s="47"/>
    </row>
    <row r="605" spans="3:13" ht="12.75" customHeight="1" x14ac:dyDescent="0.3">
      <c r="C605"/>
      <c r="D605"/>
      <c r="E605"/>
      <c r="F605"/>
      <c r="G605"/>
      <c r="H605"/>
      <c r="I605" s="42"/>
      <c r="J605" s="42"/>
      <c r="K605" s="42"/>
      <c r="L605"/>
      <c r="M605" s="47"/>
    </row>
    <row r="606" spans="3:13" ht="12.75" customHeight="1" x14ac:dyDescent="0.3">
      <c r="C606"/>
      <c r="D606"/>
      <c r="E606"/>
      <c r="F606"/>
      <c r="G606"/>
      <c r="H606"/>
      <c r="I606" s="42"/>
      <c r="J606" s="42"/>
      <c r="K606" s="42"/>
      <c r="L606"/>
      <c r="M606" s="47"/>
    </row>
    <row r="607" spans="3:13" ht="12.75" customHeight="1" x14ac:dyDescent="0.3">
      <c r="C607"/>
      <c r="D607"/>
      <c r="E607"/>
      <c r="F607"/>
      <c r="G607"/>
      <c r="H607"/>
      <c r="I607" s="42"/>
      <c r="J607" s="42"/>
      <c r="K607" s="42"/>
      <c r="L607"/>
      <c r="M607" s="47"/>
    </row>
    <row r="608" spans="3:13" ht="12.75" customHeight="1" x14ac:dyDescent="0.3">
      <c r="C608"/>
      <c r="D608"/>
      <c r="E608"/>
      <c r="F608"/>
      <c r="G608"/>
      <c r="H608"/>
      <c r="I608" s="42"/>
      <c r="J608" s="42"/>
      <c r="K608" s="42"/>
      <c r="L608"/>
      <c r="M608" s="47"/>
    </row>
    <row r="609" spans="3:13" ht="12.75" customHeight="1" x14ac:dyDescent="0.3">
      <c r="C609"/>
      <c r="D609"/>
      <c r="E609"/>
      <c r="F609"/>
      <c r="G609"/>
      <c r="H609"/>
      <c r="I609" s="42"/>
      <c r="J609" s="42"/>
      <c r="K609" s="42"/>
      <c r="L609"/>
      <c r="M609" s="47"/>
    </row>
    <row r="610" spans="3:13" ht="12.75" customHeight="1" x14ac:dyDescent="0.3">
      <c r="C610"/>
      <c r="D610"/>
      <c r="E610"/>
      <c r="F610"/>
      <c r="G610"/>
      <c r="H610"/>
      <c r="I610" s="42"/>
      <c r="J610" s="42"/>
      <c r="K610" s="42"/>
      <c r="L610"/>
      <c r="M610" s="47"/>
    </row>
    <row r="611" spans="3:13" ht="12.75" customHeight="1" x14ac:dyDescent="0.3">
      <c r="C611"/>
      <c r="D611"/>
      <c r="E611"/>
      <c r="F611"/>
      <c r="G611"/>
      <c r="H611"/>
      <c r="I611" s="42"/>
      <c r="J611" s="42"/>
      <c r="K611" s="42"/>
      <c r="L611"/>
      <c r="M611" s="47"/>
    </row>
    <row r="612" spans="3:13" ht="12.75" customHeight="1" x14ac:dyDescent="0.3">
      <c r="C612"/>
      <c r="D612"/>
      <c r="E612"/>
      <c r="F612"/>
      <c r="G612"/>
      <c r="H612"/>
      <c r="I612" s="42"/>
      <c r="J612" s="42"/>
      <c r="K612" s="42"/>
      <c r="L612"/>
      <c r="M612" s="47"/>
    </row>
    <row r="613" spans="3:13" ht="12.75" customHeight="1" x14ac:dyDescent="0.3">
      <c r="C613"/>
      <c r="D613"/>
      <c r="E613"/>
      <c r="F613"/>
      <c r="G613"/>
      <c r="H613"/>
      <c r="I613" s="42"/>
      <c r="J613" s="42"/>
      <c r="K613" s="42"/>
      <c r="L613"/>
      <c r="M613" s="47"/>
    </row>
    <row r="614" spans="3:13" ht="12.75" customHeight="1" x14ac:dyDescent="0.3">
      <c r="C614"/>
      <c r="D614"/>
      <c r="E614"/>
      <c r="F614"/>
      <c r="G614"/>
      <c r="H614"/>
      <c r="I614" s="42"/>
      <c r="J614" s="42"/>
      <c r="K614" s="42"/>
      <c r="L614"/>
      <c r="M614" s="47"/>
    </row>
    <row r="615" spans="3:13" ht="12.75" customHeight="1" x14ac:dyDescent="0.3">
      <c r="C615"/>
      <c r="D615"/>
      <c r="E615"/>
      <c r="F615"/>
      <c r="G615"/>
      <c r="H615"/>
      <c r="I615" s="42"/>
      <c r="J615" s="42"/>
      <c r="K615" s="42"/>
      <c r="L615"/>
      <c r="M615" s="47"/>
    </row>
    <row r="616" spans="3:13" ht="12.75" customHeight="1" x14ac:dyDescent="0.3">
      <c r="C616"/>
      <c r="D616"/>
      <c r="E616"/>
      <c r="F616"/>
      <c r="G616"/>
      <c r="H616"/>
      <c r="I616" s="42"/>
      <c r="J616" s="42"/>
      <c r="K616" s="42"/>
      <c r="L616"/>
      <c r="M616" s="47"/>
    </row>
    <row r="617" spans="3:13" ht="12.75" customHeight="1" x14ac:dyDescent="0.3">
      <c r="C617"/>
      <c r="D617"/>
      <c r="E617"/>
      <c r="F617"/>
      <c r="G617"/>
      <c r="H617"/>
      <c r="I617" s="42"/>
      <c r="J617" s="42"/>
      <c r="K617" s="42"/>
      <c r="L617"/>
      <c r="M617" s="47"/>
    </row>
    <row r="618" spans="3:13" ht="12.75" customHeight="1" x14ac:dyDescent="0.3">
      <c r="C618"/>
      <c r="D618"/>
      <c r="E618"/>
      <c r="F618"/>
      <c r="G618"/>
      <c r="H618"/>
      <c r="I618" s="42"/>
      <c r="J618" s="42"/>
      <c r="K618" s="42"/>
      <c r="L618"/>
      <c r="M618" s="47"/>
    </row>
    <row r="619" spans="3:13" ht="12.75" customHeight="1" x14ac:dyDescent="0.3">
      <c r="C619"/>
      <c r="D619"/>
      <c r="E619"/>
      <c r="F619"/>
      <c r="G619"/>
      <c r="H619"/>
      <c r="I619" s="42"/>
      <c r="J619" s="42"/>
      <c r="K619" s="42"/>
      <c r="L619"/>
      <c r="M619" s="47"/>
    </row>
    <row r="620" spans="3:13" ht="12.75" customHeight="1" x14ac:dyDescent="0.3">
      <c r="C620"/>
      <c r="D620"/>
      <c r="E620"/>
      <c r="F620"/>
      <c r="G620"/>
      <c r="H620"/>
      <c r="I620" s="42"/>
      <c r="J620" s="42"/>
      <c r="K620" s="42"/>
      <c r="L620"/>
      <c r="M620" s="47"/>
    </row>
    <row r="621" spans="3:13" ht="12.75" customHeight="1" x14ac:dyDescent="0.3">
      <c r="C621"/>
      <c r="D621"/>
      <c r="E621"/>
      <c r="F621"/>
      <c r="G621"/>
      <c r="H621"/>
      <c r="I621" s="42"/>
      <c r="J621" s="42"/>
      <c r="K621" s="42"/>
      <c r="L621"/>
      <c r="M621" s="47"/>
    </row>
    <row r="622" spans="3:13" ht="12.75" customHeight="1" x14ac:dyDescent="0.3">
      <c r="C622"/>
      <c r="D622"/>
      <c r="E622"/>
      <c r="F622"/>
      <c r="G622"/>
      <c r="H622"/>
      <c r="I622" s="42"/>
      <c r="J622" s="42"/>
      <c r="K622" s="42"/>
      <c r="L622"/>
      <c r="M622" s="47"/>
    </row>
    <row r="623" spans="3:13" ht="12.75" customHeight="1" x14ac:dyDescent="0.3">
      <c r="C623"/>
      <c r="D623"/>
      <c r="E623"/>
      <c r="F623"/>
      <c r="G623"/>
      <c r="H623"/>
      <c r="I623" s="42"/>
      <c r="J623" s="42"/>
      <c r="K623" s="42"/>
      <c r="L623"/>
      <c r="M623" s="47"/>
    </row>
    <row r="624" spans="3:13" ht="12.75" customHeight="1" x14ac:dyDescent="0.3">
      <c r="C624"/>
      <c r="D624"/>
      <c r="E624"/>
      <c r="F624"/>
      <c r="G624"/>
      <c r="H624"/>
      <c r="I624" s="42"/>
      <c r="J624" s="42"/>
      <c r="K624" s="42"/>
      <c r="L624"/>
      <c r="M624" s="47"/>
    </row>
    <row r="625" spans="3:13" ht="12.75" customHeight="1" x14ac:dyDescent="0.3">
      <c r="C625"/>
      <c r="D625"/>
      <c r="E625"/>
      <c r="F625"/>
      <c r="G625"/>
      <c r="H625"/>
      <c r="I625" s="42"/>
      <c r="J625" s="42"/>
      <c r="K625" s="42"/>
      <c r="L625"/>
      <c r="M625" s="47"/>
    </row>
    <row r="626" spans="3:13" ht="12.75" customHeight="1" x14ac:dyDescent="0.3">
      <c r="C626"/>
      <c r="D626"/>
      <c r="E626"/>
      <c r="F626"/>
      <c r="G626"/>
      <c r="H626"/>
      <c r="I626" s="42"/>
      <c r="J626" s="42"/>
      <c r="K626" s="42"/>
      <c r="L626"/>
      <c r="M626" s="47"/>
    </row>
    <row r="627" spans="3:13" ht="12.75" customHeight="1" x14ac:dyDescent="0.3">
      <c r="C627"/>
      <c r="D627"/>
      <c r="E627"/>
      <c r="F627"/>
      <c r="G627"/>
      <c r="H627"/>
      <c r="I627" s="42"/>
      <c r="J627" s="42"/>
      <c r="K627" s="42"/>
      <c r="L627"/>
      <c r="M627" s="47"/>
    </row>
    <row r="628" spans="3:13" ht="12.75" customHeight="1" x14ac:dyDescent="0.3">
      <c r="C628"/>
      <c r="D628"/>
      <c r="E628"/>
      <c r="F628"/>
      <c r="G628"/>
      <c r="H628"/>
      <c r="I628" s="42"/>
      <c r="J628" s="42"/>
      <c r="K628" s="42"/>
      <c r="L628"/>
      <c r="M628" s="47"/>
    </row>
    <row r="629" spans="3:13" ht="12.75" customHeight="1" x14ac:dyDescent="0.3">
      <c r="C629"/>
      <c r="D629"/>
      <c r="E629"/>
      <c r="F629"/>
      <c r="G629"/>
      <c r="H629"/>
      <c r="I629" s="42"/>
      <c r="J629" s="42"/>
      <c r="K629" s="42"/>
      <c r="L629"/>
      <c r="M629" s="47"/>
    </row>
    <row r="630" spans="3:13" ht="12.75" customHeight="1" x14ac:dyDescent="0.3">
      <c r="C630"/>
      <c r="D630"/>
      <c r="E630"/>
      <c r="F630"/>
      <c r="G630"/>
      <c r="H630"/>
      <c r="I630" s="42"/>
      <c r="J630" s="42"/>
      <c r="K630" s="42"/>
      <c r="L630"/>
      <c r="M630" s="47"/>
    </row>
    <row r="631" spans="3:13" ht="12.75" customHeight="1" x14ac:dyDescent="0.3">
      <c r="C631"/>
      <c r="D631"/>
      <c r="E631"/>
      <c r="F631"/>
      <c r="G631"/>
      <c r="H631"/>
      <c r="I631" s="42"/>
      <c r="J631" s="42"/>
      <c r="K631" s="42"/>
      <c r="L631"/>
      <c r="M631" s="47"/>
    </row>
    <row r="632" spans="3:13" ht="12.75" customHeight="1" x14ac:dyDescent="0.3">
      <c r="C632"/>
      <c r="D632"/>
      <c r="E632"/>
      <c r="F632"/>
      <c r="G632"/>
      <c r="H632"/>
      <c r="I632" s="42"/>
      <c r="J632" s="42"/>
      <c r="K632" s="42"/>
      <c r="L632"/>
      <c r="M632" s="47"/>
    </row>
    <row r="633" spans="3:13" ht="12.75" customHeight="1" x14ac:dyDescent="0.3">
      <c r="C633"/>
      <c r="D633"/>
      <c r="E633"/>
      <c r="F633"/>
      <c r="G633"/>
      <c r="H633"/>
      <c r="I633"/>
      <c r="J633"/>
      <c r="K633"/>
      <c r="L633"/>
      <c r="M633" s="47"/>
    </row>
    <row r="634" spans="3:13" ht="12.75" customHeight="1" x14ac:dyDescent="0.3">
      <c r="C634"/>
      <c r="D634"/>
      <c r="E634"/>
      <c r="F634"/>
      <c r="G634"/>
      <c r="H634"/>
      <c r="I634"/>
      <c r="J634"/>
      <c r="K634"/>
      <c r="L634"/>
      <c r="M634" s="47"/>
    </row>
    <row r="635" spans="3:13" ht="12.75" customHeight="1" x14ac:dyDescent="0.3">
      <c r="C635"/>
      <c r="D635"/>
      <c r="E635"/>
      <c r="F635"/>
      <c r="G635"/>
      <c r="H635"/>
      <c r="I635"/>
      <c r="J635"/>
      <c r="K635"/>
      <c r="L635"/>
      <c r="M635" s="47"/>
    </row>
    <row r="636" spans="3:13" ht="12.75" customHeight="1" x14ac:dyDescent="0.3">
      <c r="C636"/>
      <c r="D636"/>
      <c r="E636"/>
      <c r="F636"/>
      <c r="G636"/>
      <c r="H636"/>
      <c r="I636"/>
      <c r="J636"/>
      <c r="K636"/>
      <c r="L636"/>
      <c r="M636" s="47"/>
    </row>
    <row r="637" spans="3:13" ht="12.75" customHeight="1" x14ac:dyDescent="0.3">
      <c r="C637"/>
      <c r="D637"/>
      <c r="E637"/>
      <c r="F637"/>
      <c r="G637"/>
      <c r="H637"/>
      <c r="I637"/>
      <c r="J637"/>
      <c r="K637"/>
      <c r="L637"/>
      <c r="M637" s="47"/>
    </row>
    <row r="638" spans="3:13" ht="12.75" customHeight="1" x14ac:dyDescent="0.3">
      <c r="C638"/>
      <c r="D638"/>
      <c r="E638"/>
      <c r="F638"/>
      <c r="G638"/>
      <c r="H638"/>
      <c r="I638"/>
      <c r="J638"/>
      <c r="K638"/>
      <c r="L638"/>
      <c r="M638" s="47"/>
    </row>
    <row r="639" spans="3:13" ht="12.75" customHeight="1" x14ac:dyDescent="0.3">
      <c r="C639"/>
      <c r="D639"/>
      <c r="E639"/>
      <c r="F639"/>
      <c r="G639"/>
      <c r="H639"/>
      <c r="I639"/>
      <c r="J639"/>
      <c r="K639"/>
      <c r="L639"/>
      <c r="M639" s="47"/>
    </row>
    <row r="640" spans="3:13" ht="12.75" customHeight="1" x14ac:dyDescent="0.3">
      <c r="C640"/>
      <c r="D640"/>
      <c r="E640"/>
      <c r="F640"/>
      <c r="G640"/>
      <c r="H640"/>
      <c r="I640"/>
      <c r="J640"/>
      <c r="K640"/>
      <c r="L640"/>
      <c r="M640" s="47"/>
    </row>
    <row r="641" spans="3:13" ht="12.75" customHeight="1" x14ac:dyDescent="0.3">
      <c r="C641"/>
      <c r="D641"/>
      <c r="E641"/>
      <c r="F641"/>
      <c r="G641"/>
      <c r="H641"/>
      <c r="I641"/>
      <c r="J641"/>
      <c r="K641"/>
      <c r="L641"/>
      <c r="M641" s="47"/>
    </row>
    <row r="642" spans="3:13" ht="12.75" customHeight="1" x14ac:dyDescent="0.3">
      <c r="C642"/>
      <c r="D642"/>
      <c r="E642"/>
      <c r="F642"/>
      <c r="G642"/>
      <c r="H642"/>
      <c r="I642"/>
      <c r="J642"/>
      <c r="K642"/>
      <c r="L642"/>
      <c r="M642" s="47"/>
    </row>
    <row r="643" spans="3:13" ht="12.75" customHeight="1" x14ac:dyDescent="0.3">
      <c r="C643"/>
      <c r="D643"/>
      <c r="E643"/>
      <c r="F643"/>
      <c r="G643"/>
      <c r="H643"/>
      <c r="I643"/>
      <c r="J643"/>
      <c r="K643"/>
      <c r="L643"/>
      <c r="M643" s="47"/>
    </row>
    <row r="644" spans="3:13" ht="12.75" customHeight="1" x14ac:dyDescent="0.3">
      <c r="C644"/>
      <c r="D644"/>
      <c r="E644"/>
      <c r="F644"/>
      <c r="G644"/>
      <c r="H644"/>
      <c r="I644"/>
      <c r="J644"/>
      <c r="K644"/>
      <c r="L644"/>
      <c r="M644" s="47"/>
    </row>
    <row r="645" spans="3:13" ht="12.75" customHeight="1" x14ac:dyDescent="0.3">
      <c r="C645"/>
      <c r="D645"/>
      <c r="E645"/>
      <c r="F645"/>
      <c r="G645"/>
      <c r="H645"/>
      <c r="I645"/>
      <c r="J645"/>
      <c r="K645"/>
      <c r="L645"/>
      <c r="M645" s="47"/>
    </row>
    <row r="646" spans="3:13" ht="12.75" customHeight="1" x14ac:dyDescent="0.3">
      <c r="C646"/>
      <c r="D646"/>
      <c r="E646"/>
      <c r="F646"/>
      <c r="G646"/>
      <c r="H646"/>
      <c r="I646"/>
      <c r="J646"/>
      <c r="K646"/>
      <c r="L646"/>
      <c r="M646" s="47"/>
    </row>
    <row r="647" spans="3:13" ht="12.75" customHeight="1" x14ac:dyDescent="0.3">
      <c r="C647"/>
      <c r="D647"/>
      <c r="E647"/>
      <c r="F647"/>
      <c r="G647"/>
      <c r="H647"/>
      <c r="I647"/>
      <c r="J647"/>
      <c r="K647"/>
      <c r="L647"/>
      <c r="M647" s="47"/>
    </row>
    <row r="648" spans="3:13" ht="12.75" customHeight="1" x14ac:dyDescent="0.3">
      <c r="C648"/>
      <c r="D648"/>
      <c r="E648"/>
      <c r="F648"/>
      <c r="G648"/>
      <c r="H648"/>
      <c r="I648"/>
      <c r="J648"/>
      <c r="K648"/>
      <c r="L648"/>
      <c r="M648" s="47"/>
    </row>
    <row r="649" spans="3:13" ht="12.75" customHeight="1" x14ac:dyDescent="0.3">
      <c r="C649"/>
      <c r="D649"/>
      <c r="E649"/>
      <c r="F649"/>
      <c r="G649"/>
      <c r="H649"/>
      <c r="I649"/>
      <c r="J649"/>
      <c r="K649"/>
      <c r="L649"/>
      <c r="M649" s="47"/>
    </row>
    <row r="650" spans="3:13" ht="12.75" customHeight="1" x14ac:dyDescent="0.3">
      <c r="C650"/>
      <c r="D650"/>
      <c r="E650"/>
      <c r="F650"/>
      <c r="G650"/>
      <c r="H650"/>
      <c r="I650"/>
      <c r="J650"/>
      <c r="K650"/>
      <c r="L650"/>
      <c r="M650" s="47"/>
    </row>
    <row r="651" spans="3:13" ht="12.75" customHeight="1" x14ac:dyDescent="0.3">
      <c r="C651"/>
      <c r="D651"/>
      <c r="E651"/>
      <c r="F651"/>
      <c r="G651"/>
      <c r="H651"/>
      <c r="I651"/>
      <c r="J651"/>
      <c r="K651"/>
      <c r="L651"/>
      <c r="M651" s="47"/>
    </row>
    <row r="652" spans="3:13" ht="12.75" customHeight="1" x14ac:dyDescent="0.3">
      <c r="C652"/>
      <c r="D652"/>
      <c r="E652"/>
      <c r="F652"/>
      <c r="G652"/>
      <c r="H652"/>
      <c r="I652"/>
      <c r="J652"/>
      <c r="K652"/>
      <c r="L652"/>
      <c r="M652" s="47"/>
    </row>
    <row r="653" spans="3:13" ht="12.75" customHeight="1" x14ac:dyDescent="0.3">
      <c r="C653"/>
      <c r="D653"/>
      <c r="E653"/>
      <c r="F653"/>
      <c r="G653"/>
      <c r="H653"/>
      <c r="I653"/>
      <c r="J653"/>
      <c r="K653"/>
      <c r="L653"/>
      <c r="M653" s="47"/>
    </row>
    <row r="654" spans="3:13" ht="12.75" customHeight="1" x14ac:dyDescent="0.3">
      <c r="C654"/>
      <c r="D654"/>
      <c r="E654"/>
      <c r="F654"/>
      <c r="G654"/>
      <c r="H654"/>
      <c r="I654"/>
      <c r="J654"/>
      <c r="K654"/>
      <c r="L654"/>
      <c r="M654" s="47"/>
    </row>
    <row r="655" spans="3:13" ht="12.75" customHeight="1" x14ac:dyDescent="0.3">
      <c r="C655"/>
      <c r="D655"/>
      <c r="E655"/>
      <c r="F655"/>
      <c r="G655"/>
      <c r="H655"/>
      <c r="I655"/>
      <c r="J655"/>
      <c r="K655"/>
      <c r="L655"/>
      <c r="M655" s="47"/>
    </row>
    <row r="656" spans="3:13" ht="12.75" customHeight="1" x14ac:dyDescent="0.3">
      <c r="C656"/>
      <c r="D656"/>
      <c r="E656"/>
      <c r="F656"/>
      <c r="G656"/>
      <c r="H656"/>
      <c r="I656"/>
      <c r="J656"/>
      <c r="K656"/>
      <c r="L656"/>
      <c r="M656" s="47"/>
    </row>
    <row r="657" spans="3:13" ht="12.75" customHeight="1" x14ac:dyDescent="0.3">
      <c r="C657"/>
      <c r="D657"/>
      <c r="E657"/>
      <c r="F657"/>
      <c r="G657"/>
      <c r="H657"/>
      <c r="I657"/>
      <c r="J657"/>
      <c r="K657"/>
      <c r="L657"/>
      <c r="M657" s="47"/>
    </row>
    <row r="658" spans="3:13" ht="12.75" customHeight="1" x14ac:dyDescent="0.3">
      <c r="C658"/>
      <c r="D658"/>
      <c r="E658"/>
      <c r="F658"/>
      <c r="G658"/>
      <c r="H658"/>
      <c r="I658"/>
      <c r="J658"/>
      <c r="K658"/>
      <c r="L658"/>
      <c r="M658" s="47"/>
    </row>
    <row r="659" spans="3:13" ht="12.75" customHeight="1" x14ac:dyDescent="0.3">
      <c r="C659"/>
      <c r="D659"/>
      <c r="E659"/>
      <c r="F659"/>
      <c r="G659"/>
      <c r="H659"/>
      <c r="I659"/>
      <c r="J659"/>
      <c r="K659"/>
      <c r="L659"/>
      <c r="M659" s="47"/>
    </row>
    <row r="660" spans="3:13" ht="12.75" customHeight="1" x14ac:dyDescent="0.3">
      <c r="C660"/>
      <c r="D660"/>
      <c r="E660"/>
      <c r="F660"/>
      <c r="G660"/>
      <c r="H660"/>
      <c r="I660"/>
      <c r="J660"/>
      <c r="K660"/>
      <c r="L660"/>
      <c r="M660" s="47"/>
    </row>
    <row r="661" spans="3:13" ht="12.75" customHeight="1" x14ac:dyDescent="0.3">
      <c r="C661"/>
      <c r="D661"/>
      <c r="E661"/>
      <c r="F661"/>
      <c r="G661"/>
      <c r="H661"/>
      <c r="I661"/>
      <c r="J661"/>
      <c r="K661"/>
      <c r="L661"/>
      <c r="M661" s="47"/>
    </row>
    <row r="662" spans="3:13" ht="12.75" customHeight="1" x14ac:dyDescent="0.3">
      <c r="C662"/>
      <c r="D662"/>
      <c r="E662"/>
      <c r="F662"/>
      <c r="G662"/>
      <c r="H662"/>
      <c r="I662"/>
      <c r="J662"/>
      <c r="K662"/>
      <c r="L662"/>
      <c r="M662" s="47"/>
    </row>
    <row r="663" spans="3:13" ht="12.75" customHeight="1" x14ac:dyDescent="0.3">
      <c r="C663"/>
      <c r="D663"/>
      <c r="E663"/>
      <c r="F663"/>
      <c r="G663"/>
      <c r="H663"/>
      <c r="I663"/>
      <c r="J663"/>
      <c r="K663"/>
      <c r="L663"/>
      <c r="M663" s="47"/>
    </row>
    <row r="664" spans="3:13" ht="12.75" customHeight="1" x14ac:dyDescent="0.3">
      <c r="C664"/>
      <c r="D664"/>
      <c r="E664"/>
      <c r="F664"/>
      <c r="G664"/>
      <c r="H664"/>
      <c r="I664"/>
      <c r="J664"/>
      <c r="K664"/>
      <c r="L664"/>
      <c r="M664" s="47"/>
    </row>
    <row r="665" spans="3:13" ht="12.75" customHeight="1" x14ac:dyDescent="0.3">
      <c r="C665"/>
      <c r="D665"/>
      <c r="E665"/>
      <c r="F665"/>
      <c r="G665"/>
      <c r="H665"/>
      <c r="I665"/>
      <c r="J665"/>
      <c r="K665"/>
      <c r="L665"/>
      <c r="M665" s="47"/>
    </row>
    <row r="666" spans="3:13" ht="12.75" customHeight="1" x14ac:dyDescent="0.3">
      <c r="C666"/>
      <c r="D666"/>
      <c r="E666"/>
      <c r="F666"/>
      <c r="G666"/>
      <c r="H666"/>
      <c r="I666"/>
      <c r="J666"/>
      <c r="K666"/>
      <c r="L666"/>
      <c r="M666" s="47"/>
    </row>
    <row r="667" spans="3:13" ht="12.75" customHeight="1" x14ac:dyDescent="0.3">
      <c r="C667"/>
      <c r="D667"/>
      <c r="E667"/>
      <c r="F667"/>
      <c r="G667"/>
      <c r="H667"/>
      <c r="I667"/>
      <c r="J667"/>
      <c r="K667"/>
      <c r="L667"/>
      <c r="M667" s="47"/>
    </row>
    <row r="668" spans="3:13" ht="12.75" customHeight="1" x14ac:dyDescent="0.3">
      <c r="C668"/>
      <c r="D668"/>
      <c r="E668"/>
      <c r="F668"/>
      <c r="G668"/>
      <c r="H668"/>
      <c r="I668"/>
      <c r="J668"/>
      <c r="K668"/>
      <c r="L668"/>
      <c r="M668" s="47"/>
    </row>
    <row r="669" spans="3:13" ht="12.75" customHeight="1" x14ac:dyDescent="0.3">
      <c r="C669"/>
      <c r="D669"/>
      <c r="E669"/>
      <c r="F669"/>
      <c r="G669"/>
      <c r="H669"/>
      <c r="I669"/>
      <c r="J669"/>
      <c r="K669"/>
      <c r="L669"/>
      <c r="M669" s="47"/>
    </row>
    <row r="670" spans="3:13" ht="12.75" customHeight="1" x14ac:dyDescent="0.3">
      <c r="C670"/>
      <c r="D670"/>
      <c r="E670"/>
      <c r="F670"/>
      <c r="G670"/>
      <c r="H670"/>
      <c r="I670"/>
      <c r="J670"/>
      <c r="K670"/>
      <c r="L670"/>
      <c r="M670" s="47"/>
    </row>
    <row r="671" spans="3:13" ht="12.75" customHeight="1" x14ac:dyDescent="0.3">
      <c r="C671"/>
      <c r="D671"/>
      <c r="E671"/>
      <c r="F671"/>
      <c r="G671"/>
      <c r="H671"/>
      <c r="I671"/>
      <c r="J671"/>
      <c r="K671"/>
      <c r="L671"/>
      <c r="M671" s="47"/>
    </row>
    <row r="672" spans="3:13" ht="12.75" customHeight="1" x14ac:dyDescent="0.3">
      <c r="C672"/>
      <c r="D672"/>
      <c r="E672"/>
      <c r="F672"/>
      <c r="G672"/>
      <c r="H672"/>
      <c r="I672"/>
      <c r="J672"/>
      <c r="K672"/>
      <c r="L672"/>
      <c r="M672" s="47"/>
    </row>
    <row r="673" spans="3:13" ht="12.75" customHeight="1" x14ac:dyDescent="0.3">
      <c r="C673"/>
      <c r="D673"/>
      <c r="E673"/>
      <c r="F673"/>
      <c r="G673"/>
      <c r="H673"/>
      <c r="I673"/>
      <c r="J673"/>
      <c r="K673"/>
      <c r="L673"/>
      <c r="M673" s="47"/>
    </row>
    <row r="674" spans="3:13" ht="12.75" customHeight="1" x14ac:dyDescent="0.3">
      <c r="C674"/>
      <c r="D674"/>
      <c r="E674"/>
      <c r="F674"/>
      <c r="G674"/>
      <c r="H674"/>
      <c r="I674"/>
      <c r="J674"/>
      <c r="K674"/>
      <c r="L674"/>
      <c r="M674" s="47"/>
    </row>
    <row r="675" spans="3:13" ht="12.75" customHeight="1" x14ac:dyDescent="0.3">
      <c r="C675"/>
      <c r="D675"/>
      <c r="E675"/>
      <c r="F675"/>
      <c r="G675"/>
      <c r="H675"/>
      <c r="I675"/>
      <c r="J675"/>
      <c r="K675"/>
      <c r="L675"/>
      <c r="M675" s="47"/>
    </row>
    <row r="676" spans="3:13" ht="12.75" customHeight="1" x14ac:dyDescent="0.3">
      <c r="C676"/>
      <c r="D676"/>
      <c r="E676"/>
      <c r="F676"/>
      <c r="G676"/>
      <c r="H676"/>
      <c r="I676"/>
      <c r="J676"/>
      <c r="K676"/>
      <c r="L676"/>
      <c r="M676" s="47"/>
    </row>
    <row r="677" spans="3:13" ht="12.75" customHeight="1" x14ac:dyDescent="0.3">
      <c r="C677"/>
      <c r="D677"/>
      <c r="E677"/>
      <c r="F677"/>
      <c r="G677"/>
      <c r="H677"/>
      <c r="I677"/>
      <c r="J677"/>
      <c r="K677"/>
      <c r="L677"/>
      <c r="M677" s="47"/>
    </row>
    <row r="678" spans="3:13" ht="12.75" customHeight="1" x14ac:dyDescent="0.3">
      <c r="C678"/>
      <c r="D678"/>
      <c r="E678"/>
      <c r="F678"/>
      <c r="G678"/>
      <c r="H678"/>
      <c r="I678"/>
      <c r="J678"/>
      <c r="K678"/>
      <c r="L678"/>
      <c r="M678" s="47"/>
    </row>
    <row r="679" spans="3:13" ht="12.75" customHeight="1" x14ac:dyDescent="0.3">
      <c r="C679"/>
      <c r="D679"/>
      <c r="E679"/>
      <c r="F679"/>
      <c r="G679"/>
      <c r="H679"/>
      <c r="I679"/>
      <c r="J679"/>
      <c r="K679"/>
      <c r="L679"/>
      <c r="M679" s="47"/>
    </row>
    <row r="680" spans="3:13" ht="12.75" customHeight="1" x14ac:dyDescent="0.3">
      <c r="C680"/>
      <c r="D680"/>
      <c r="E680"/>
      <c r="F680"/>
      <c r="G680"/>
      <c r="H680"/>
      <c r="I680"/>
      <c r="J680"/>
      <c r="K680"/>
      <c r="L680"/>
      <c r="M680" s="47"/>
    </row>
    <row r="681" spans="3:13" ht="12.75" customHeight="1" x14ac:dyDescent="0.3">
      <c r="C681"/>
      <c r="D681"/>
      <c r="E681"/>
      <c r="F681"/>
      <c r="G681"/>
      <c r="H681"/>
      <c r="I681"/>
      <c r="J681"/>
      <c r="K681"/>
      <c r="L681"/>
      <c r="M681" s="47"/>
    </row>
    <row r="682" spans="3:13" ht="12.75" customHeight="1" x14ac:dyDescent="0.3">
      <c r="C682"/>
      <c r="D682"/>
      <c r="E682"/>
      <c r="F682"/>
      <c r="G682"/>
      <c r="H682"/>
      <c r="I682"/>
      <c r="J682"/>
      <c r="K682"/>
      <c r="L682"/>
      <c r="M682" s="47"/>
    </row>
    <row r="683" spans="3:13" ht="12.75" customHeight="1" x14ac:dyDescent="0.3">
      <c r="C683"/>
      <c r="D683"/>
      <c r="E683"/>
      <c r="F683"/>
      <c r="G683"/>
      <c r="H683"/>
      <c r="I683"/>
      <c r="J683"/>
      <c r="K683"/>
      <c r="L683"/>
      <c r="M683" s="47"/>
    </row>
    <row r="684" spans="3:13" ht="12.75" customHeight="1" x14ac:dyDescent="0.3">
      <c r="C684"/>
      <c r="D684"/>
      <c r="E684"/>
      <c r="F684"/>
      <c r="G684"/>
      <c r="H684"/>
      <c r="I684"/>
      <c r="J684"/>
      <c r="K684"/>
      <c r="L684"/>
      <c r="M684" s="47"/>
    </row>
    <row r="685" spans="3:13" ht="12.75" customHeight="1" x14ac:dyDescent="0.3">
      <c r="C685"/>
      <c r="D685"/>
      <c r="E685"/>
      <c r="F685"/>
      <c r="G685"/>
      <c r="H685"/>
      <c r="I685"/>
      <c r="J685"/>
      <c r="K685"/>
      <c r="L685"/>
      <c r="M685" s="47"/>
    </row>
    <row r="686" spans="3:13" ht="12.75" customHeight="1" x14ac:dyDescent="0.3">
      <c r="C686"/>
      <c r="D686"/>
      <c r="E686"/>
      <c r="F686"/>
      <c r="G686"/>
      <c r="H686"/>
      <c r="I686"/>
      <c r="J686"/>
      <c r="K686"/>
      <c r="L686"/>
      <c r="M686" s="47"/>
    </row>
    <row r="687" spans="3:13" ht="12.75" customHeight="1" x14ac:dyDescent="0.3">
      <c r="C687"/>
      <c r="D687"/>
      <c r="E687"/>
      <c r="F687"/>
      <c r="G687"/>
      <c r="H687"/>
      <c r="I687"/>
      <c r="J687"/>
      <c r="K687"/>
      <c r="L687"/>
      <c r="M687" s="47"/>
    </row>
    <row r="688" spans="3:13" ht="12.75" customHeight="1" x14ac:dyDescent="0.3">
      <c r="C688"/>
      <c r="D688"/>
      <c r="E688"/>
      <c r="F688"/>
      <c r="G688"/>
      <c r="H688"/>
      <c r="I688"/>
      <c r="J688"/>
      <c r="K688"/>
      <c r="L688"/>
      <c r="M688" s="47"/>
    </row>
    <row r="689" spans="3:13" ht="12.75" customHeight="1" x14ac:dyDescent="0.3">
      <c r="C689"/>
      <c r="D689"/>
      <c r="E689"/>
      <c r="F689"/>
      <c r="G689"/>
      <c r="H689"/>
      <c r="I689"/>
      <c r="J689"/>
      <c r="K689"/>
      <c r="L689"/>
      <c r="M689" s="47"/>
    </row>
    <row r="690" spans="3:13" ht="12.75" customHeight="1" x14ac:dyDescent="0.3">
      <c r="C690"/>
      <c r="D690"/>
      <c r="E690"/>
      <c r="F690"/>
      <c r="G690"/>
      <c r="H690"/>
      <c r="I690"/>
      <c r="J690"/>
      <c r="K690"/>
      <c r="L690"/>
      <c r="M690" s="47"/>
    </row>
    <row r="691" spans="3:13" ht="12.75" customHeight="1" x14ac:dyDescent="0.3">
      <c r="C691"/>
      <c r="D691"/>
      <c r="E691"/>
      <c r="F691"/>
      <c r="G691"/>
      <c r="H691"/>
      <c r="I691"/>
      <c r="J691"/>
      <c r="K691"/>
      <c r="L691"/>
      <c r="M691" s="47"/>
    </row>
    <row r="692" spans="3:13" ht="12.75" customHeight="1" x14ac:dyDescent="0.3">
      <c r="C692"/>
      <c r="D692"/>
      <c r="E692"/>
      <c r="F692"/>
      <c r="G692"/>
      <c r="H692"/>
      <c r="I692"/>
      <c r="J692"/>
      <c r="K692"/>
      <c r="L692"/>
      <c r="M692" s="47"/>
    </row>
    <row r="693" spans="3:13" ht="12.75" customHeight="1" x14ac:dyDescent="0.3">
      <c r="C693"/>
      <c r="D693"/>
      <c r="E693"/>
      <c r="F693"/>
      <c r="G693"/>
      <c r="H693"/>
      <c r="I693"/>
      <c r="J693"/>
      <c r="K693"/>
      <c r="L693"/>
      <c r="M693" s="47"/>
    </row>
    <row r="694" spans="3:13" ht="12.75" customHeight="1" x14ac:dyDescent="0.3">
      <c r="C694"/>
      <c r="D694"/>
      <c r="E694"/>
      <c r="F694"/>
      <c r="G694"/>
      <c r="H694"/>
      <c r="I694"/>
      <c r="J694"/>
      <c r="K694"/>
      <c r="L694"/>
      <c r="M694" s="47"/>
    </row>
    <row r="695" spans="3:13" ht="12.75" customHeight="1" x14ac:dyDescent="0.3">
      <c r="C695"/>
      <c r="D695"/>
      <c r="E695"/>
      <c r="F695"/>
      <c r="G695"/>
      <c r="H695"/>
      <c r="I695"/>
      <c r="J695"/>
      <c r="K695"/>
      <c r="L695"/>
      <c r="M695" s="47"/>
    </row>
    <row r="696" spans="3:13" ht="12.75" customHeight="1" x14ac:dyDescent="0.3">
      <c r="C696"/>
      <c r="D696"/>
      <c r="E696"/>
      <c r="F696"/>
      <c r="G696"/>
      <c r="H696"/>
      <c r="I696"/>
      <c r="J696"/>
      <c r="K696"/>
      <c r="L696"/>
      <c r="M696" s="47"/>
    </row>
    <row r="697" spans="3:13" ht="12.75" customHeight="1" x14ac:dyDescent="0.3">
      <c r="C697"/>
      <c r="D697"/>
      <c r="E697"/>
      <c r="F697"/>
      <c r="G697"/>
      <c r="H697"/>
      <c r="I697"/>
      <c r="J697"/>
      <c r="K697"/>
      <c r="L697"/>
      <c r="M697" s="47"/>
    </row>
    <row r="698" spans="3:13" ht="12.75" customHeight="1" x14ac:dyDescent="0.3">
      <c r="C698"/>
      <c r="D698"/>
      <c r="E698"/>
      <c r="F698"/>
      <c r="G698"/>
      <c r="H698"/>
      <c r="I698"/>
      <c r="J698"/>
      <c r="K698"/>
      <c r="L698"/>
      <c r="M698" s="47"/>
    </row>
    <row r="699" spans="3:13" ht="12.75" customHeight="1" x14ac:dyDescent="0.3">
      <c r="C699"/>
      <c r="D699"/>
      <c r="E699"/>
      <c r="F699"/>
      <c r="G699"/>
      <c r="H699"/>
      <c r="I699"/>
      <c r="J699"/>
      <c r="K699"/>
      <c r="L699"/>
      <c r="M699" s="47"/>
    </row>
    <row r="700" spans="3:13" ht="12.75" customHeight="1" x14ac:dyDescent="0.3">
      <c r="C700"/>
      <c r="D700"/>
      <c r="E700"/>
      <c r="F700"/>
      <c r="G700"/>
      <c r="H700"/>
      <c r="I700"/>
      <c r="J700"/>
      <c r="K700"/>
      <c r="L700"/>
      <c r="M700" s="47"/>
    </row>
    <row r="701" spans="3:13" ht="12.75" customHeight="1" x14ac:dyDescent="0.3">
      <c r="C701"/>
      <c r="D701"/>
      <c r="E701"/>
      <c r="F701"/>
      <c r="G701"/>
      <c r="H701"/>
      <c r="I701"/>
      <c r="J701"/>
      <c r="K701"/>
      <c r="L701"/>
      <c r="M701" s="47"/>
    </row>
    <row r="702" spans="3:13" ht="12.75" customHeight="1" x14ac:dyDescent="0.3">
      <c r="C702"/>
      <c r="D702"/>
      <c r="E702"/>
      <c r="F702"/>
      <c r="G702"/>
      <c r="H702"/>
      <c r="I702"/>
      <c r="J702"/>
      <c r="K702"/>
      <c r="L702"/>
      <c r="M702" s="47"/>
    </row>
    <row r="703" spans="3:13" ht="12.75" customHeight="1" x14ac:dyDescent="0.3">
      <c r="C703"/>
      <c r="D703"/>
      <c r="E703"/>
      <c r="F703"/>
      <c r="G703"/>
      <c r="H703"/>
      <c r="I703"/>
      <c r="J703"/>
      <c r="K703"/>
      <c r="L703"/>
      <c r="M703" s="47"/>
    </row>
    <row r="704" spans="3:13" ht="12.75" customHeight="1" x14ac:dyDescent="0.3">
      <c r="C704"/>
      <c r="D704"/>
      <c r="E704"/>
      <c r="F704"/>
      <c r="G704"/>
      <c r="H704"/>
      <c r="I704"/>
      <c r="J704"/>
      <c r="K704"/>
      <c r="L704"/>
      <c r="M704" s="47"/>
    </row>
    <row r="705" spans="3:13" ht="12.75" customHeight="1" x14ac:dyDescent="0.3">
      <c r="C705"/>
      <c r="D705"/>
      <c r="E705"/>
      <c r="F705"/>
      <c r="G705"/>
      <c r="H705"/>
      <c r="I705"/>
      <c r="J705"/>
      <c r="K705"/>
      <c r="L705"/>
      <c r="M705" s="47"/>
    </row>
    <row r="706" spans="3:13" ht="12.75" customHeight="1" x14ac:dyDescent="0.3">
      <c r="C706"/>
      <c r="D706"/>
      <c r="E706"/>
      <c r="F706"/>
      <c r="G706"/>
      <c r="H706"/>
      <c r="I706"/>
      <c r="J706"/>
      <c r="K706"/>
      <c r="L706"/>
      <c r="M706" s="47"/>
    </row>
    <row r="707" spans="3:13" ht="12.75" customHeight="1" x14ac:dyDescent="0.3">
      <c r="C707"/>
      <c r="D707"/>
      <c r="E707"/>
      <c r="F707"/>
      <c r="G707"/>
      <c r="H707"/>
      <c r="I707"/>
      <c r="J707"/>
      <c r="K707"/>
      <c r="L707"/>
      <c r="M707" s="47"/>
    </row>
    <row r="708" spans="3:13" ht="12.75" customHeight="1" x14ac:dyDescent="0.3">
      <c r="C708"/>
      <c r="D708"/>
      <c r="E708"/>
      <c r="F708"/>
      <c r="G708"/>
      <c r="H708"/>
      <c r="I708"/>
      <c r="J708"/>
      <c r="K708"/>
      <c r="L708"/>
      <c r="M708" s="47"/>
    </row>
    <row r="709" spans="3:13" ht="12.75" customHeight="1" x14ac:dyDescent="0.3">
      <c r="C709"/>
      <c r="D709"/>
      <c r="E709"/>
      <c r="F709"/>
      <c r="G709"/>
      <c r="H709"/>
      <c r="I709"/>
      <c r="J709"/>
      <c r="K709"/>
      <c r="L709"/>
      <c r="M709" s="47"/>
    </row>
    <row r="710" spans="3:13" ht="12.75" customHeight="1" x14ac:dyDescent="0.3">
      <c r="C710"/>
      <c r="D710"/>
      <c r="E710"/>
      <c r="F710"/>
      <c r="G710"/>
      <c r="H710"/>
      <c r="I710"/>
      <c r="J710"/>
      <c r="K710"/>
      <c r="L710"/>
      <c r="M710" s="47"/>
    </row>
    <row r="711" spans="3:13" ht="12.75" customHeight="1" x14ac:dyDescent="0.3">
      <c r="C711"/>
      <c r="D711"/>
      <c r="E711"/>
      <c r="F711"/>
      <c r="G711"/>
      <c r="H711"/>
      <c r="I711"/>
      <c r="J711"/>
      <c r="K711"/>
      <c r="L711"/>
      <c r="M711" s="47"/>
    </row>
    <row r="712" spans="3:13" ht="12.75" customHeight="1" x14ac:dyDescent="0.3">
      <c r="C712"/>
      <c r="D712"/>
      <c r="E712"/>
      <c r="F712"/>
      <c r="G712"/>
      <c r="H712"/>
      <c r="I712"/>
      <c r="J712"/>
      <c r="K712"/>
      <c r="L712"/>
      <c r="M712" s="47"/>
    </row>
    <row r="713" spans="3:13" ht="12.75" customHeight="1" x14ac:dyDescent="0.3">
      <c r="C713"/>
      <c r="D713"/>
      <c r="E713"/>
      <c r="F713"/>
      <c r="G713"/>
      <c r="H713"/>
      <c r="I713"/>
      <c r="J713"/>
      <c r="K713"/>
      <c r="L713"/>
      <c r="M713" s="47"/>
    </row>
    <row r="714" spans="3:13" ht="12.75" customHeight="1" x14ac:dyDescent="0.3">
      <c r="C714"/>
      <c r="D714"/>
      <c r="E714"/>
      <c r="F714"/>
      <c r="G714"/>
      <c r="H714"/>
      <c r="I714"/>
      <c r="J714"/>
      <c r="K714"/>
      <c r="L714"/>
      <c r="M714" s="47"/>
    </row>
    <row r="715" spans="3:13" ht="12.75" customHeight="1" x14ac:dyDescent="0.3">
      <c r="C715"/>
      <c r="D715"/>
      <c r="E715"/>
      <c r="F715"/>
      <c r="G715"/>
      <c r="H715"/>
      <c r="I715"/>
      <c r="J715"/>
      <c r="K715"/>
      <c r="L715"/>
      <c r="M715" s="47"/>
    </row>
    <row r="716" spans="3:13" ht="12.75" customHeight="1" x14ac:dyDescent="0.3">
      <c r="C716"/>
      <c r="D716"/>
      <c r="E716"/>
      <c r="F716"/>
      <c r="G716"/>
      <c r="H716"/>
      <c r="I716"/>
      <c r="J716"/>
      <c r="K716"/>
      <c r="L716"/>
      <c r="M716" s="47"/>
    </row>
    <row r="717" spans="3:13" ht="12.75" customHeight="1" x14ac:dyDescent="0.3">
      <c r="C717"/>
      <c r="D717"/>
      <c r="E717"/>
      <c r="F717"/>
      <c r="G717"/>
      <c r="H717"/>
      <c r="I717"/>
      <c r="J717"/>
      <c r="K717"/>
      <c r="L717"/>
      <c r="M717" s="47"/>
    </row>
    <row r="718" spans="3:13" ht="12.75" customHeight="1" x14ac:dyDescent="0.3">
      <c r="C718"/>
      <c r="D718"/>
      <c r="E718"/>
      <c r="F718"/>
      <c r="G718"/>
      <c r="H718"/>
      <c r="I718"/>
      <c r="J718"/>
      <c r="K718"/>
      <c r="L718"/>
      <c r="M718" s="47"/>
    </row>
    <row r="719" spans="3:13" ht="12.75" customHeight="1" x14ac:dyDescent="0.3">
      <c r="C719"/>
      <c r="D719"/>
      <c r="E719"/>
      <c r="F719"/>
      <c r="G719"/>
      <c r="H719"/>
      <c r="I719"/>
      <c r="J719"/>
      <c r="K719"/>
      <c r="L719"/>
      <c r="M719" s="47"/>
    </row>
    <row r="720" spans="3:13" ht="12.75" customHeight="1" x14ac:dyDescent="0.3">
      <c r="C720"/>
      <c r="D720"/>
      <c r="E720"/>
      <c r="F720"/>
      <c r="G720"/>
      <c r="H720"/>
      <c r="I720"/>
      <c r="J720"/>
      <c r="K720"/>
      <c r="L720"/>
      <c r="M720" s="47"/>
    </row>
    <row r="721" spans="3:13" ht="12.75" customHeight="1" x14ac:dyDescent="0.3">
      <c r="C721"/>
      <c r="D721"/>
      <c r="E721"/>
      <c r="F721"/>
      <c r="G721"/>
      <c r="H721"/>
      <c r="I721"/>
      <c r="J721"/>
      <c r="K721"/>
      <c r="L721"/>
      <c r="M721" s="47"/>
    </row>
    <row r="722" spans="3:13" ht="12.75" customHeight="1" x14ac:dyDescent="0.3">
      <c r="C722"/>
      <c r="D722"/>
      <c r="E722"/>
      <c r="F722"/>
      <c r="G722"/>
      <c r="H722"/>
      <c r="I722"/>
      <c r="J722"/>
      <c r="K722"/>
      <c r="L722"/>
      <c r="M722" s="47"/>
    </row>
    <row r="723" spans="3:13" ht="12.75" customHeight="1" x14ac:dyDescent="0.3">
      <c r="C723"/>
      <c r="D723"/>
      <c r="E723"/>
      <c r="F723"/>
      <c r="G723"/>
      <c r="H723"/>
      <c r="I723"/>
      <c r="J723"/>
      <c r="K723"/>
      <c r="L723"/>
      <c r="M723" s="47"/>
    </row>
    <row r="724" spans="3:13" ht="12.75" customHeight="1" x14ac:dyDescent="0.3">
      <c r="C724"/>
      <c r="D724"/>
      <c r="E724"/>
      <c r="F724"/>
      <c r="G724"/>
      <c r="H724"/>
      <c r="I724"/>
      <c r="J724"/>
      <c r="K724"/>
      <c r="L724"/>
      <c r="M724" s="47"/>
    </row>
    <row r="725" spans="3:13" ht="12.75" customHeight="1" x14ac:dyDescent="0.3">
      <c r="C725"/>
      <c r="D725"/>
      <c r="E725"/>
      <c r="F725"/>
      <c r="G725"/>
      <c r="H725"/>
      <c r="I725"/>
      <c r="J725"/>
      <c r="K725"/>
      <c r="L725"/>
      <c r="M725" s="47"/>
    </row>
    <row r="726" spans="3:13" ht="12.75" customHeight="1" x14ac:dyDescent="0.3">
      <c r="C726"/>
      <c r="D726"/>
      <c r="E726"/>
      <c r="F726"/>
      <c r="G726"/>
      <c r="H726"/>
      <c r="I726"/>
      <c r="J726"/>
      <c r="K726"/>
      <c r="L726"/>
      <c r="M726" s="47"/>
    </row>
    <row r="727" spans="3:13" ht="12.75" customHeight="1" x14ac:dyDescent="0.3">
      <c r="C727"/>
      <c r="D727"/>
      <c r="E727"/>
      <c r="F727"/>
      <c r="G727"/>
      <c r="H727"/>
      <c r="I727"/>
      <c r="J727"/>
      <c r="K727"/>
      <c r="L727"/>
      <c r="M727" s="47"/>
    </row>
    <row r="728" spans="3:13" ht="12.75" customHeight="1" x14ac:dyDescent="0.3">
      <c r="C728"/>
      <c r="D728"/>
      <c r="E728"/>
      <c r="F728"/>
      <c r="G728"/>
      <c r="H728"/>
      <c r="I728"/>
      <c r="J728"/>
      <c r="K728"/>
      <c r="L728"/>
      <c r="M728" s="47"/>
    </row>
    <row r="729" spans="3:13" ht="12.75" customHeight="1" x14ac:dyDescent="0.3">
      <c r="C729"/>
      <c r="D729"/>
      <c r="E729"/>
      <c r="F729"/>
      <c r="G729"/>
      <c r="H729"/>
      <c r="I729"/>
      <c r="J729"/>
      <c r="K729"/>
      <c r="L729"/>
      <c r="M729" s="47"/>
    </row>
    <row r="730" spans="3:13" ht="12.75" customHeight="1" x14ac:dyDescent="0.3">
      <c r="C730"/>
      <c r="D730"/>
      <c r="E730"/>
      <c r="F730"/>
      <c r="G730"/>
      <c r="H730"/>
      <c r="I730"/>
      <c r="J730"/>
      <c r="K730"/>
      <c r="L730"/>
      <c r="M730" s="47"/>
    </row>
    <row r="731" spans="3:13" ht="12.75" customHeight="1" x14ac:dyDescent="0.3">
      <c r="C731"/>
      <c r="D731"/>
      <c r="E731"/>
      <c r="F731"/>
      <c r="G731"/>
      <c r="H731"/>
      <c r="I731"/>
      <c r="J731"/>
      <c r="K731"/>
      <c r="L731"/>
      <c r="M731" s="47"/>
    </row>
    <row r="732" spans="3:13" ht="12.75" customHeight="1" x14ac:dyDescent="0.3">
      <c r="C732"/>
      <c r="D732"/>
      <c r="E732"/>
      <c r="F732"/>
      <c r="G732"/>
      <c r="H732"/>
      <c r="I732"/>
      <c r="J732"/>
      <c r="K732"/>
      <c r="L732"/>
      <c r="M732" s="47"/>
    </row>
    <row r="733" spans="3:13" ht="12.75" customHeight="1" x14ac:dyDescent="0.3">
      <c r="C733"/>
      <c r="D733"/>
      <c r="E733"/>
      <c r="F733"/>
      <c r="G733"/>
      <c r="H733"/>
      <c r="I733"/>
      <c r="J733"/>
      <c r="K733"/>
      <c r="L733"/>
      <c r="M733" s="47"/>
    </row>
    <row r="734" spans="3:13" ht="12.75" customHeight="1" x14ac:dyDescent="0.3">
      <c r="C734"/>
      <c r="D734"/>
      <c r="E734"/>
      <c r="F734"/>
      <c r="G734"/>
      <c r="H734"/>
      <c r="I734"/>
      <c r="J734"/>
      <c r="K734"/>
      <c r="L734"/>
      <c r="M734" s="47"/>
    </row>
    <row r="735" spans="3:13" ht="12.75" customHeight="1" x14ac:dyDescent="0.3">
      <c r="C735"/>
      <c r="D735"/>
      <c r="E735"/>
      <c r="F735"/>
      <c r="G735"/>
      <c r="H735"/>
      <c r="I735"/>
      <c r="J735"/>
      <c r="K735"/>
      <c r="L735"/>
      <c r="M735" s="47"/>
    </row>
    <row r="736" spans="3:13" ht="12.75" customHeight="1" x14ac:dyDescent="0.3">
      <c r="C736"/>
      <c r="D736"/>
      <c r="E736"/>
      <c r="F736"/>
      <c r="G736"/>
      <c r="H736"/>
      <c r="I736"/>
      <c r="J736"/>
      <c r="K736"/>
      <c r="L736"/>
      <c r="M736" s="47"/>
    </row>
    <row r="737" spans="3:13" ht="12.75" customHeight="1" x14ac:dyDescent="0.3">
      <c r="C737"/>
      <c r="D737"/>
      <c r="E737"/>
      <c r="F737"/>
      <c r="G737"/>
      <c r="H737"/>
      <c r="I737"/>
      <c r="J737"/>
      <c r="K737"/>
      <c r="L737"/>
      <c r="M737" s="47"/>
    </row>
    <row r="738" spans="3:13" ht="12.75" customHeight="1" x14ac:dyDescent="0.3">
      <c r="C738"/>
      <c r="D738"/>
      <c r="E738"/>
      <c r="F738"/>
      <c r="G738"/>
      <c r="H738"/>
      <c r="I738"/>
      <c r="J738"/>
      <c r="K738"/>
      <c r="L738"/>
      <c r="M738" s="47"/>
    </row>
    <row r="739" spans="3:13" ht="12.75" customHeight="1" x14ac:dyDescent="0.3">
      <c r="C739"/>
      <c r="D739"/>
      <c r="E739"/>
      <c r="F739"/>
      <c r="G739"/>
      <c r="H739"/>
      <c r="I739"/>
      <c r="J739"/>
      <c r="K739"/>
      <c r="L739"/>
      <c r="M739" s="47"/>
    </row>
    <row r="740" spans="3:13" ht="12.75" customHeight="1" x14ac:dyDescent="0.3">
      <c r="C740"/>
      <c r="D740"/>
      <c r="E740"/>
      <c r="F740"/>
      <c r="G740"/>
      <c r="H740"/>
      <c r="I740"/>
      <c r="J740"/>
      <c r="K740"/>
      <c r="L740"/>
      <c r="M740" s="47"/>
    </row>
    <row r="741" spans="3:13" ht="12.75" customHeight="1" x14ac:dyDescent="0.3">
      <c r="C741"/>
      <c r="D741"/>
      <c r="E741"/>
      <c r="F741"/>
      <c r="G741"/>
      <c r="H741"/>
      <c r="I741"/>
      <c r="J741"/>
      <c r="K741"/>
      <c r="L741"/>
      <c r="M741" s="47"/>
    </row>
    <row r="742" spans="3:13" ht="12.75" customHeight="1" x14ac:dyDescent="0.3">
      <c r="C742"/>
      <c r="D742"/>
      <c r="E742"/>
      <c r="F742"/>
      <c r="G742"/>
      <c r="H742"/>
      <c r="I742"/>
      <c r="J742"/>
      <c r="K742"/>
      <c r="L742"/>
      <c r="M742" s="47"/>
    </row>
    <row r="743" spans="3:13" ht="12.75" customHeight="1" x14ac:dyDescent="0.3">
      <c r="C743"/>
      <c r="D743"/>
      <c r="E743"/>
      <c r="F743"/>
      <c r="G743"/>
      <c r="H743"/>
      <c r="I743"/>
      <c r="J743"/>
      <c r="K743"/>
      <c r="L743"/>
      <c r="M743" s="47"/>
    </row>
    <row r="744" spans="3:13" ht="12.75" customHeight="1" x14ac:dyDescent="0.3">
      <c r="C744"/>
      <c r="D744"/>
      <c r="E744"/>
      <c r="F744"/>
      <c r="G744"/>
      <c r="H744"/>
      <c r="I744"/>
      <c r="J744"/>
      <c r="K744"/>
      <c r="L744"/>
      <c r="M744" s="47"/>
    </row>
    <row r="745" spans="3:13" ht="12.75" customHeight="1" x14ac:dyDescent="0.3">
      <c r="C745"/>
      <c r="D745"/>
      <c r="E745"/>
      <c r="F745"/>
      <c r="G745"/>
      <c r="H745"/>
      <c r="I745"/>
      <c r="J745"/>
      <c r="K745"/>
      <c r="L745"/>
      <c r="M745" s="47"/>
    </row>
    <row r="746" spans="3:13" ht="12.75" customHeight="1" x14ac:dyDescent="0.3">
      <c r="C746"/>
      <c r="D746"/>
      <c r="E746"/>
      <c r="F746"/>
      <c r="G746"/>
      <c r="H746"/>
      <c r="I746"/>
      <c r="J746"/>
      <c r="K746"/>
      <c r="L746"/>
      <c r="M746" s="47"/>
    </row>
    <row r="747" spans="3:13" ht="12.75" customHeight="1" x14ac:dyDescent="0.3">
      <c r="C747"/>
      <c r="D747"/>
      <c r="E747"/>
      <c r="F747"/>
      <c r="G747"/>
      <c r="H747"/>
      <c r="I747"/>
      <c r="J747"/>
      <c r="K747"/>
      <c r="L747"/>
      <c r="M747" s="47"/>
    </row>
    <row r="748" spans="3:13" ht="12.75" customHeight="1" x14ac:dyDescent="0.3">
      <c r="C748"/>
      <c r="D748"/>
      <c r="E748"/>
      <c r="F748"/>
      <c r="G748"/>
      <c r="H748"/>
      <c r="I748"/>
      <c r="J748"/>
      <c r="K748"/>
      <c r="L748"/>
      <c r="M748" s="47"/>
    </row>
    <row r="749" spans="3:13" ht="12.75" customHeight="1" x14ac:dyDescent="0.3">
      <c r="C749"/>
      <c r="D749"/>
      <c r="E749"/>
      <c r="F749"/>
      <c r="G749"/>
      <c r="H749"/>
      <c r="I749"/>
      <c r="J749"/>
      <c r="K749"/>
      <c r="L749"/>
      <c r="M749" s="47"/>
    </row>
    <row r="750" spans="3:13" ht="12.75" customHeight="1" x14ac:dyDescent="0.3">
      <c r="C750"/>
      <c r="D750"/>
      <c r="E750"/>
      <c r="F750"/>
      <c r="G750"/>
      <c r="H750"/>
      <c r="I750"/>
      <c r="J750"/>
      <c r="K750"/>
      <c r="L750"/>
      <c r="M750" s="47"/>
    </row>
    <row r="751" spans="3:13" ht="12.75" customHeight="1" x14ac:dyDescent="0.3">
      <c r="C751"/>
      <c r="D751"/>
      <c r="E751"/>
      <c r="F751"/>
      <c r="G751"/>
      <c r="H751"/>
      <c r="I751"/>
      <c r="J751"/>
      <c r="K751"/>
      <c r="L751"/>
      <c r="M751" s="47"/>
    </row>
    <row r="752" spans="3:13" ht="12.75" customHeight="1" x14ac:dyDescent="0.3">
      <c r="C752"/>
      <c r="D752"/>
      <c r="E752"/>
      <c r="F752"/>
      <c r="G752"/>
      <c r="H752"/>
      <c r="I752"/>
      <c r="J752"/>
      <c r="K752"/>
      <c r="L752"/>
      <c r="M752" s="47"/>
    </row>
    <row r="753" spans="3:13" ht="12.75" customHeight="1" x14ac:dyDescent="0.3">
      <c r="C753"/>
      <c r="D753"/>
      <c r="E753"/>
      <c r="F753"/>
      <c r="G753"/>
      <c r="H753"/>
      <c r="I753"/>
      <c r="J753"/>
      <c r="K753"/>
      <c r="L753"/>
      <c r="M753" s="47"/>
    </row>
    <row r="754" spans="3:13" ht="12.75" customHeight="1" x14ac:dyDescent="0.3">
      <c r="C754"/>
      <c r="D754"/>
      <c r="E754"/>
      <c r="F754"/>
      <c r="G754"/>
      <c r="H754"/>
      <c r="I754"/>
      <c r="J754"/>
      <c r="K754"/>
      <c r="L754"/>
      <c r="M754" s="47"/>
    </row>
    <row r="755" spans="3:13" ht="12.75" customHeight="1" x14ac:dyDescent="0.3">
      <c r="C755"/>
      <c r="D755"/>
      <c r="E755"/>
      <c r="F755"/>
      <c r="G755"/>
      <c r="H755"/>
      <c r="I755"/>
      <c r="J755"/>
      <c r="K755"/>
      <c r="L755"/>
      <c r="M755" s="47"/>
    </row>
    <row r="756" spans="3:13" ht="12.75" customHeight="1" x14ac:dyDescent="0.3">
      <c r="C756"/>
      <c r="D756"/>
      <c r="E756"/>
      <c r="F756"/>
      <c r="G756"/>
      <c r="H756"/>
      <c r="I756"/>
      <c r="J756"/>
      <c r="K756"/>
      <c r="L756"/>
      <c r="M756" s="47"/>
    </row>
    <row r="757" spans="3:13" ht="12.75" customHeight="1" x14ac:dyDescent="0.3">
      <c r="C757"/>
      <c r="D757"/>
      <c r="E757"/>
      <c r="F757"/>
      <c r="G757"/>
      <c r="H757"/>
      <c r="I757"/>
      <c r="J757"/>
      <c r="K757"/>
      <c r="L757"/>
      <c r="M757" s="47"/>
    </row>
    <row r="758" spans="3:13" ht="12.75" customHeight="1" x14ac:dyDescent="0.3">
      <c r="C758"/>
      <c r="D758"/>
      <c r="E758"/>
      <c r="F758"/>
      <c r="G758"/>
      <c r="H758"/>
      <c r="I758"/>
      <c r="J758"/>
      <c r="K758"/>
      <c r="L758"/>
      <c r="M758" s="47"/>
    </row>
    <row r="759" spans="3:13" ht="12.75" customHeight="1" x14ac:dyDescent="0.3">
      <c r="C759"/>
      <c r="D759"/>
      <c r="E759"/>
      <c r="F759"/>
      <c r="G759"/>
      <c r="H759"/>
      <c r="I759"/>
      <c r="J759"/>
      <c r="K759"/>
      <c r="L759"/>
      <c r="M759" s="47"/>
    </row>
    <row r="760" spans="3:13" ht="12.75" customHeight="1" x14ac:dyDescent="0.3">
      <c r="C760"/>
      <c r="D760"/>
      <c r="E760"/>
      <c r="F760"/>
      <c r="G760"/>
      <c r="H760"/>
      <c r="I760"/>
      <c r="J760"/>
      <c r="K760"/>
      <c r="L760"/>
      <c r="M760" s="47"/>
    </row>
    <row r="761" spans="3:13" ht="12.75" customHeight="1" x14ac:dyDescent="0.3">
      <c r="C761"/>
      <c r="D761"/>
      <c r="E761"/>
      <c r="F761"/>
      <c r="G761"/>
      <c r="H761"/>
      <c r="I761"/>
      <c r="J761"/>
      <c r="K761"/>
      <c r="L761"/>
      <c r="M761" s="47"/>
    </row>
    <row r="762" spans="3:13" ht="12.75" customHeight="1" x14ac:dyDescent="0.3">
      <c r="C762"/>
      <c r="D762"/>
      <c r="E762"/>
      <c r="F762"/>
      <c r="G762"/>
      <c r="H762"/>
      <c r="I762"/>
      <c r="J762"/>
      <c r="K762"/>
      <c r="L762"/>
      <c r="M762" s="47"/>
    </row>
    <row r="763" spans="3:13" ht="12.75" customHeight="1" x14ac:dyDescent="0.3">
      <c r="C763"/>
      <c r="D763"/>
      <c r="E763"/>
      <c r="F763"/>
      <c r="G763"/>
      <c r="H763"/>
      <c r="I763"/>
      <c r="J763"/>
      <c r="K763"/>
      <c r="L763"/>
      <c r="M763" s="47"/>
    </row>
    <row r="764" spans="3:13" ht="12.75" customHeight="1" x14ac:dyDescent="0.3">
      <c r="C764"/>
      <c r="D764"/>
      <c r="E764"/>
      <c r="F764"/>
      <c r="G764"/>
      <c r="H764"/>
      <c r="I764"/>
      <c r="J764"/>
      <c r="K764"/>
      <c r="L764"/>
      <c r="M764" s="47"/>
    </row>
    <row r="765" spans="3:13" ht="12.75" customHeight="1" x14ac:dyDescent="0.3">
      <c r="C765"/>
      <c r="D765"/>
      <c r="E765"/>
      <c r="F765"/>
      <c r="G765"/>
      <c r="H765"/>
      <c r="I765"/>
      <c r="J765"/>
      <c r="K765"/>
      <c r="L765"/>
      <c r="M765" s="47"/>
    </row>
    <row r="766" spans="3:13" ht="12.75" customHeight="1" x14ac:dyDescent="0.3">
      <c r="C766"/>
      <c r="D766"/>
      <c r="E766"/>
      <c r="F766"/>
      <c r="G766"/>
      <c r="H766"/>
      <c r="I766"/>
      <c r="J766"/>
      <c r="K766"/>
      <c r="L766"/>
      <c r="M766" s="47"/>
    </row>
    <row r="767" spans="3:13" ht="12.75" customHeight="1" x14ac:dyDescent="0.3">
      <c r="C767"/>
      <c r="D767"/>
      <c r="E767"/>
      <c r="F767"/>
      <c r="G767"/>
      <c r="H767"/>
      <c r="I767"/>
      <c r="J767"/>
      <c r="K767"/>
      <c r="L767"/>
      <c r="M767" s="47"/>
    </row>
    <row r="768" spans="3:13" ht="12.75" customHeight="1" x14ac:dyDescent="0.3">
      <c r="C768"/>
      <c r="D768"/>
      <c r="E768"/>
      <c r="F768"/>
      <c r="G768"/>
      <c r="H768"/>
      <c r="I768"/>
      <c r="J768"/>
      <c r="K768"/>
      <c r="L768"/>
      <c r="M768" s="47"/>
    </row>
    <row r="769" spans="3:13" ht="12.75" customHeight="1" x14ac:dyDescent="0.3">
      <c r="C769"/>
      <c r="D769"/>
      <c r="E769"/>
      <c r="F769"/>
      <c r="G769"/>
      <c r="H769"/>
      <c r="I769"/>
      <c r="J769"/>
      <c r="K769"/>
      <c r="L769"/>
      <c r="M769" s="47"/>
    </row>
    <row r="770" spans="3:13" ht="12.75" customHeight="1" x14ac:dyDescent="0.3">
      <c r="C770"/>
      <c r="D770"/>
      <c r="E770"/>
      <c r="F770"/>
      <c r="G770"/>
      <c r="H770"/>
      <c r="I770"/>
      <c r="J770"/>
      <c r="K770"/>
      <c r="L770"/>
      <c r="M770" s="47"/>
    </row>
    <row r="771" spans="3:13" ht="12.75" customHeight="1" x14ac:dyDescent="0.3">
      <c r="C771"/>
      <c r="D771"/>
      <c r="E771"/>
      <c r="F771"/>
      <c r="G771"/>
      <c r="H771"/>
      <c r="I771"/>
      <c r="J771"/>
      <c r="K771"/>
      <c r="L771"/>
      <c r="M771" s="47"/>
    </row>
    <row r="772" spans="3:13" ht="12.75" customHeight="1" x14ac:dyDescent="0.3">
      <c r="C772"/>
      <c r="D772"/>
      <c r="E772"/>
      <c r="F772"/>
      <c r="G772"/>
      <c r="H772"/>
      <c r="I772"/>
      <c r="J772"/>
      <c r="K772"/>
      <c r="L772"/>
      <c r="M772" s="47"/>
    </row>
    <row r="773" spans="3:13" ht="12.75" customHeight="1" x14ac:dyDescent="0.3">
      <c r="C773"/>
      <c r="D773"/>
      <c r="E773"/>
      <c r="F773"/>
      <c r="G773"/>
      <c r="H773"/>
      <c r="I773"/>
      <c r="J773"/>
      <c r="K773"/>
      <c r="L773"/>
      <c r="M773" s="47"/>
    </row>
    <row r="774" spans="3:13" ht="12.75" customHeight="1" x14ac:dyDescent="0.3">
      <c r="C774"/>
      <c r="D774"/>
      <c r="E774"/>
      <c r="F774"/>
      <c r="G774"/>
      <c r="H774"/>
      <c r="I774"/>
      <c r="J774"/>
      <c r="K774"/>
      <c r="L774"/>
      <c r="M774" s="47"/>
    </row>
    <row r="775" spans="3:13" ht="12.75" customHeight="1" x14ac:dyDescent="0.3">
      <c r="C775"/>
      <c r="D775"/>
      <c r="E775"/>
      <c r="F775"/>
      <c r="G775"/>
      <c r="H775"/>
      <c r="I775"/>
      <c r="J775"/>
      <c r="K775"/>
      <c r="L775"/>
      <c r="M775" s="47"/>
    </row>
    <row r="776" spans="3:13" ht="12.75" customHeight="1" x14ac:dyDescent="0.3">
      <c r="C776"/>
      <c r="D776"/>
      <c r="E776"/>
      <c r="F776"/>
      <c r="G776"/>
      <c r="H776"/>
      <c r="I776"/>
      <c r="J776"/>
      <c r="K776"/>
      <c r="L776"/>
      <c r="M776" s="47"/>
    </row>
    <row r="777" spans="3:13" ht="12.75" customHeight="1" x14ac:dyDescent="0.3">
      <c r="C777"/>
      <c r="D777"/>
      <c r="E777"/>
      <c r="F777"/>
      <c r="G777"/>
      <c r="H777"/>
      <c r="I777"/>
      <c r="J777"/>
      <c r="K777"/>
      <c r="L777"/>
      <c r="M777" s="47"/>
    </row>
    <row r="778" spans="3:13" ht="12.75" customHeight="1" x14ac:dyDescent="0.3">
      <c r="C778"/>
      <c r="D778"/>
      <c r="E778"/>
      <c r="F778"/>
      <c r="G778"/>
      <c r="H778"/>
      <c r="I778"/>
      <c r="J778"/>
      <c r="K778"/>
      <c r="L778"/>
      <c r="M778" s="47"/>
    </row>
    <row r="779" spans="3:13" ht="12.75" customHeight="1" x14ac:dyDescent="0.3">
      <c r="C779"/>
      <c r="D779"/>
      <c r="E779"/>
      <c r="F779"/>
      <c r="G779"/>
      <c r="H779"/>
      <c r="I779"/>
      <c r="J779"/>
      <c r="K779"/>
      <c r="L779"/>
      <c r="M779" s="47"/>
    </row>
    <row r="780" spans="3:13" ht="12.75" customHeight="1" x14ac:dyDescent="0.3">
      <c r="C780"/>
      <c r="D780"/>
      <c r="E780"/>
      <c r="F780"/>
      <c r="G780"/>
      <c r="H780"/>
      <c r="I780"/>
      <c r="J780"/>
      <c r="K780"/>
      <c r="L780"/>
      <c r="M780" s="47"/>
    </row>
    <row r="781" spans="3:13" ht="12.75" customHeight="1" x14ac:dyDescent="0.3">
      <c r="C781"/>
      <c r="D781"/>
      <c r="E781"/>
      <c r="F781"/>
      <c r="G781"/>
      <c r="H781"/>
      <c r="I781"/>
      <c r="J781"/>
      <c r="K781"/>
      <c r="L781"/>
      <c r="M781" s="47"/>
    </row>
    <row r="782" spans="3:13" ht="12.75" customHeight="1" x14ac:dyDescent="0.3">
      <c r="C782"/>
      <c r="D782"/>
      <c r="E782"/>
      <c r="F782"/>
      <c r="G782"/>
      <c r="H782"/>
      <c r="I782"/>
      <c r="J782"/>
      <c r="K782"/>
      <c r="L782"/>
      <c r="M782" s="47"/>
    </row>
    <row r="783" spans="3:13" ht="12.75" customHeight="1" x14ac:dyDescent="0.3">
      <c r="C783"/>
      <c r="D783"/>
      <c r="E783"/>
      <c r="F783"/>
      <c r="G783"/>
      <c r="H783"/>
      <c r="I783"/>
      <c r="J783"/>
      <c r="K783"/>
      <c r="L783"/>
      <c r="M783" s="47"/>
    </row>
    <row r="784" spans="3:13" ht="12.75" customHeight="1" x14ac:dyDescent="0.3">
      <c r="C784"/>
      <c r="D784"/>
      <c r="E784"/>
      <c r="F784"/>
      <c r="G784"/>
      <c r="H784"/>
      <c r="I784"/>
      <c r="J784"/>
      <c r="K784"/>
      <c r="L784"/>
      <c r="M784" s="47"/>
    </row>
    <row r="785" spans="3:13" ht="12.75" customHeight="1" x14ac:dyDescent="0.3">
      <c r="C785"/>
      <c r="D785"/>
      <c r="E785"/>
      <c r="F785"/>
      <c r="G785"/>
      <c r="H785"/>
      <c r="I785"/>
      <c r="J785"/>
      <c r="K785"/>
      <c r="L785"/>
      <c r="M785" s="47"/>
    </row>
    <row r="786" spans="3:13" ht="12.75" customHeight="1" x14ac:dyDescent="0.3">
      <c r="C786"/>
      <c r="D786"/>
      <c r="E786"/>
      <c r="F786"/>
      <c r="G786"/>
      <c r="H786"/>
      <c r="I786"/>
      <c r="J786"/>
      <c r="K786"/>
      <c r="L786"/>
      <c r="M786" s="47"/>
    </row>
    <row r="787" spans="3:13" ht="12.75" customHeight="1" x14ac:dyDescent="0.3">
      <c r="C787"/>
      <c r="D787"/>
      <c r="E787"/>
      <c r="F787"/>
      <c r="G787"/>
      <c r="H787"/>
      <c r="I787"/>
      <c r="J787"/>
      <c r="K787"/>
      <c r="L787"/>
      <c r="M787" s="47"/>
    </row>
    <row r="788" spans="3:13" ht="12.75" customHeight="1" x14ac:dyDescent="0.3">
      <c r="C788"/>
      <c r="D788"/>
      <c r="E788"/>
      <c r="F788"/>
      <c r="G788"/>
      <c r="H788"/>
      <c r="I788"/>
      <c r="J788"/>
      <c r="K788"/>
      <c r="L788"/>
      <c r="M788" s="47"/>
    </row>
    <row r="789" spans="3:13" ht="12.75" customHeight="1" x14ac:dyDescent="0.3">
      <c r="C789"/>
      <c r="D789"/>
      <c r="E789"/>
      <c r="F789"/>
      <c r="G789"/>
      <c r="H789"/>
      <c r="I789"/>
      <c r="J789"/>
      <c r="K789"/>
      <c r="L789"/>
      <c r="M789" s="47"/>
    </row>
    <row r="790" spans="3:13" ht="12.75" customHeight="1" x14ac:dyDescent="0.3">
      <c r="C790"/>
      <c r="D790"/>
      <c r="E790"/>
      <c r="F790"/>
      <c r="G790"/>
      <c r="H790"/>
      <c r="I790"/>
      <c r="J790"/>
      <c r="K790"/>
      <c r="L790"/>
      <c r="M790" s="47"/>
    </row>
    <row r="791" spans="3:13" ht="12.75" customHeight="1" x14ac:dyDescent="0.3">
      <c r="C791"/>
      <c r="D791"/>
      <c r="E791"/>
      <c r="F791"/>
      <c r="G791"/>
      <c r="H791"/>
      <c r="I791"/>
      <c r="J791"/>
      <c r="K791"/>
      <c r="L791"/>
      <c r="M791" s="47"/>
    </row>
    <row r="792" spans="3:13" ht="12.75" customHeight="1" x14ac:dyDescent="0.3">
      <c r="C792"/>
      <c r="D792"/>
      <c r="E792"/>
      <c r="F792"/>
      <c r="G792"/>
      <c r="H792"/>
      <c r="I792"/>
      <c r="J792"/>
      <c r="K792"/>
      <c r="L792"/>
      <c r="M792" s="47"/>
    </row>
    <row r="793" spans="3:13" ht="12.75" customHeight="1" x14ac:dyDescent="0.3">
      <c r="C793"/>
      <c r="D793"/>
      <c r="E793"/>
      <c r="F793"/>
      <c r="G793"/>
      <c r="H793"/>
      <c r="I793"/>
      <c r="J793"/>
      <c r="K793"/>
      <c r="L793"/>
      <c r="M793" s="47"/>
    </row>
    <row r="794" spans="3:13" ht="12.75" customHeight="1" x14ac:dyDescent="0.3">
      <c r="C794"/>
      <c r="D794"/>
      <c r="E794"/>
      <c r="F794"/>
      <c r="G794"/>
      <c r="H794"/>
      <c r="I794"/>
      <c r="J794"/>
      <c r="K794"/>
      <c r="L794"/>
      <c r="M794" s="47"/>
    </row>
    <row r="795" spans="3:13" ht="12.75" customHeight="1" x14ac:dyDescent="0.3">
      <c r="C795"/>
      <c r="D795"/>
      <c r="E795"/>
      <c r="F795"/>
      <c r="G795"/>
      <c r="H795"/>
      <c r="I795"/>
      <c r="J795"/>
      <c r="K795"/>
      <c r="L795"/>
      <c r="M795" s="47"/>
    </row>
    <row r="796" spans="3:13" ht="12.75" customHeight="1" x14ac:dyDescent="0.3">
      <c r="C796"/>
      <c r="D796"/>
      <c r="E796"/>
      <c r="F796"/>
      <c r="G796"/>
      <c r="H796"/>
      <c r="I796"/>
      <c r="J796"/>
      <c r="K796"/>
      <c r="L796"/>
      <c r="M796" s="47"/>
    </row>
    <row r="797" spans="3:13" ht="12.75" customHeight="1" x14ac:dyDescent="0.3">
      <c r="C797"/>
      <c r="D797"/>
      <c r="E797"/>
      <c r="F797"/>
      <c r="G797"/>
      <c r="H797"/>
      <c r="I797"/>
      <c r="J797"/>
      <c r="K797"/>
      <c r="L797"/>
      <c r="M797" s="47"/>
    </row>
    <row r="798" spans="3:13" ht="12.75" customHeight="1" x14ac:dyDescent="0.3">
      <c r="C798"/>
      <c r="D798"/>
      <c r="E798"/>
      <c r="F798"/>
      <c r="G798"/>
      <c r="H798"/>
      <c r="I798"/>
      <c r="J798"/>
      <c r="K798"/>
      <c r="L798"/>
      <c r="M798" s="47"/>
    </row>
    <row r="799" spans="3:13" ht="12.75" customHeight="1" x14ac:dyDescent="0.3">
      <c r="C799"/>
      <c r="D799"/>
      <c r="E799"/>
      <c r="F799"/>
      <c r="G799"/>
      <c r="H799"/>
      <c r="I799"/>
      <c r="J799"/>
      <c r="K799"/>
      <c r="L799"/>
      <c r="M799" s="47"/>
    </row>
    <row r="800" spans="3:13" ht="12.75" customHeight="1" x14ac:dyDescent="0.3">
      <c r="C800"/>
      <c r="D800"/>
      <c r="E800"/>
      <c r="F800"/>
      <c r="G800"/>
      <c r="H800"/>
      <c r="I800"/>
      <c r="J800"/>
      <c r="K800"/>
      <c r="L800"/>
      <c r="M800" s="47"/>
    </row>
    <row r="801" spans="3:13" ht="12.75" customHeight="1" x14ac:dyDescent="0.3">
      <c r="C801"/>
      <c r="D801"/>
      <c r="E801"/>
      <c r="F801"/>
      <c r="G801"/>
      <c r="H801"/>
      <c r="I801"/>
      <c r="J801"/>
      <c r="K801"/>
      <c r="L801"/>
      <c r="M801" s="47"/>
    </row>
    <row r="802" spans="3:13" ht="12.75" customHeight="1" x14ac:dyDescent="0.3">
      <c r="C802"/>
      <c r="D802"/>
      <c r="E802"/>
      <c r="F802"/>
      <c r="G802"/>
      <c r="H802"/>
      <c r="I802"/>
      <c r="J802"/>
      <c r="K802"/>
      <c r="L802"/>
      <c r="M802" s="47"/>
    </row>
    <row r="803" spans="3:13" ht="12.75" customHeight="1" x14ac:dyDescent="0.3">
      <c r="C803"/>
      <c r="D803"/>
      <c r="E803"/>
      <c r="F803"/>
      <c r="G803"/>
      <c r="H803"/>
      <c r="I803"/>
      <c r="J803"/>
      <c r="K803"/>
      <c r="L803"/>
      <c r="M803" s="47"/>
    </row>
    <row r="804" spans="3:13" ht="12.75" customHeight="1" x14ac:dyDescent="0.3">
      <c r="C804"/>
      <c r="D804"/>
      <c r="E804"/>
      <c r="F804"/>
      <c r="G804"/>
      <c r="H804"/>
      <c r="I804"/>
      <c r="J804"/>
      <c r="K804"/>
      <c r="L804"/>
      <c r="M804" s="47"/>
    </row>
    <row r="805" spans="3:13" ht="12.75" customHeight="1" x14ac:dyDescent="0.3">
      <c r="C805"/>
      <c r="D805"/>
      <c r="E805"/>
      <c r="F805"/>
      <c r="G805"/>
      <c r="H805"/>
      <c r="I805"/>
      <c r="J805"/>
      <c r="K805"/>
      <c r="L805"/>
      <c r="M805" s="47"/>
    </row>
    <row r="806" spans="3:13" ht="12.75" customHeight="1" x14ac:dyDescent="0.3">
      <c r="C806"/>
      <c r="D806"/>
      <c r="E806"/>
      <c r="F806"/>
      <c r="G806"/>
      <c r="H806"/>
      <c r="I806"/>
      <c r="J806"/>
      <c r="K806"/>
      <c r="L806"/>
      <c r="M806" s="47"/>
    </row>
    <row r="807" spans="3:13" ht="12.75" customHeight="1" x14ac:dyDescent="0.3">
      <c r="C807"/>
      <c r="D807"/>
      <c r="E807"/>
      <c r="F807"/>
      <c r="G807"/>
      <c r="H807"/>
      <c r="I807"/>
      <c r="J807"/>
      <c r="K807"/>
      <c r="L807"/>
      <c r="M807" s="47"/>
    </row>
    <row r="808" spans="3:13" ht="12.75" customHeight="1" x14ac:dyDescent="0.3">
      <c r="C808"/>
      <c r="D808"/>
      <c r="E808"/>
      <c r="F808"/>
      <c r="G808"/>
      <c r="H808"/>
      <c r="I808"/>
      <c r="J808"/>
      <c r="K808"/>
      <c r="L808"/>
      <c r="M808" s="47"/>
    </row>
    <row r="809" spans="3:13" ht="12.75" customHeight="1" x14ac:dyDescent="0.3">
      <c r="C809"/>
      <c r="D809"/>
      <c r="E809"/>
      <c r="F809"/>
      <c r="G809"/>
      <c r="H809"/>
      <c r="I809"/>
      <c r="J809"/>
      <c r="K809"/>
      <c r="L809"/>
      <c r="M809" s="47"/>
    </row>
    <row r="810" spans="3:13" ht="12.75" customHeight="1" x14ac:dyDescent="0.3">
      <c r="C810"/>
      <c r="D810"/>
      <c r="E810"/>
      <c r="F810"/>
      <c r="G810"/>
      <c r="H810"/>
      <c r="I810"/>
      <c r="J810"/>
      <c r="K810"/>
      <c r="L810"/>
      <c r="M810" s="47"/>
    </row>
    <row r="811" spans="3:13" ht="12.75" customHeight="1" x14ac:dyDescent="0.3">
      <c r="C811"/>
      <c r="D811"/>
      <c r="E811"/>
      <c r="F811"/>
      <c r="G811"/>
      <c r="H811"/>
      <c r="I811"/>
      <c r="J811"/>
      <c r="K811"/>
      <c r="L811"/>
      <c r="M811" s="47"/>
    </row>
    <row r="812" spans="3:13" ht="12.75" customHeight="1" x14ac:dyDescent="0.3">
      <c r="C812"/>
      <c r="D812"/>
      <c r="E812"/>
      <c r="F812"/>
      <c r="G812"/>
      <c r="H812"/>
      <c r="I812"/>
      <c r="J812"/>
      <c r="K812"/>
      <c r="L812"/>
      <c r="M812" s="47"/>
    </row>
    <row r="813" spans="3:13" ht="12.75" customHeight="1" x14ac:dyDescent="0.3">
      <c r="C813"/>
      <c r="D813"/>
      <c r="E813"/>
      <c r="F813"/>
      <c r="G813"/>
      <c r="H813"/>
      <c r="I813"/>
      <c r="J813"/>
      <c r="K813"/>
      <c r="L813"/>
      <c r="M813" s="47"/>
    </row>
    <row r="814" spans="3:13" ht="12.75" customHeight="1" x14ac:dyDescent="0.3">
      <c r="C814"/>
      <c r="D814"/>
      <c r="E814"/>
      <c r="F814"/>
      <c r="G814"/>
      <c r="H814"/>
      <c r="I814"/>
      <c r="J814"/>
      <c r="K814"/>
      <c r="L814"/>
      <c r="M814" s="47"/>
    </row>
    <row r="815" spans="3:13" ht="12.75" customHeight="1" x14ac:dyDescent="0.3">
      <c r="C815"/>
      <c r="D815"/>
      <c r="E815"/>
      <c r="F815"/>
      <c r="G815"/>
      <c r="H815"/>
      <c r="I815"/>
      <c r="J815"/>
      <c r="K815"/>
      <c r="L815"/>
      <c r="M815" s="47"/>
    </row>
    <row r="816" spans="3:13" ht="12.75" customHeight="1" x14ac:dyDescent="0.3">
      <c r="C816"/>
      <c r="D816"/>
      <c r="E816"/>
      <c r="F816"/>
      <c r="G816"/>
      <c r="H816"/>
      <c r="I816"/>
      <c r="J816"/>
      <c r="K816"/>
      <c r="L816"/>
      <c r="M816" s="47"/>
    </row>
    <row r="817" spans="3:13" ht="12.75" customHeight="1" x14ac:dyDescent="0.3">
      <c r="C817"/>
      <c r="D817"/>
      <c r="E817"/>
      <c r="F817"/>
      <c r="G817"/>
      <c r="H817"/>
      <c r="I817"/>
      <c r="J817"/>
      <c r="K817"/>
      <c r="L817"/>
      <c r="M817" s="47"/>
    </row>
    <row r="818" spans="3:13" ht="12.75" customHeight="1" x14ac:dyDescent="0.3">
      <c r="C818"/>
      <c r="D818"/>
      <c r="E818"/>
      <c r="F818"/>
      <c r="G818"/>
      <c r="H818"/>
      <c r="I818"/>
      <c r="J818"/>
      <c r="K818"/>
      <c r="L818"/>
      <c r="M818" s="47"/>
    </row>
    <row r="819" spans="3:13" ht="12.75" customHeight="1" x14ac:dyDescent="0.3">
      <c r="C819"/>
      <c r="D819"/>
      <c r="E819"/>
      <c r="F819"/>
      <c r="G819"/>
      <c r="H819"/>
      <c r="I819"/>
      <c r="J819"/>
      <c r="K819"/>
      <c r="L819"/>
      <c r="M819" s="47"/>
    </row>
    <row r="820" spans="3:13" ht="12.75" customHeight="1" x14ac:dyDescent="0.3">
      <c r="C820"/>
      <c r="D820"/>
      <c r="E820"/>
      <c r="F820"/>
      <c r="G820"/>
      <c r="H820"/>
      <c r="I820"/>
      <c r="J820"/>
      <c r="K820"/>
      <c r="L820"/>
      <c r="M820" s="47"/>
    </row>
    <row r="821" spans="3:13" ht="12.75" customHeight="1" x14ac:dyDescent="0.3">
      <c r="C821"/>
      <c r="D821"/>
      <c r="E821"/>
      <c r="F821"/>
      <c r="G821"/>
      <c r="H821"/>
      <c r="I821"/>
      <c r="J821"/>
      <c r="K821"/>
      <c r="L821"/>
      <c r="M821" s="47"/>
    </row>
    <row r="822" spans="3:13" ht="12.75" customHeight="1" x14ac:dyDescent="0.3">
      <c r="C822"/>
      <c r="D822"/>
      <c r="E822"/>
      <c r="F822"/>
      <c r="G822"/>
      <c r="H822"/>
      <c r="I822"/>
      <c r="J822"/>
      <c r="K822"/>
      <c r="L822"/>
      <c r="M822" s="47"/>
    </row>
    <row r="823" spans="3:13" ht="12.75" customHeight="1" x14ac:dyDescent="0.3">
      <c r="C823"/>
      <c r="D823"/>
      <c r="E823"/>
      <c r="F823"/>
      <c r="G823"/>
      <c r="H823"/>
      <c r="I823"/>
      <c r="J823"/>
      <c r="K823"/>
      <c r="L823"/>
      <c r="M823" s="47"/>
    </row>
    <row r="824" spans="3:13" ht="12.75" customHeight="1" x14ac:dyDescent="0.3">
      <c r="C824"/>
      <c r="D824"/>
      <c r="E824"/>
      <c r="F824"/>
      <c r="G824"/>
      <c r="H824"/>
      <c r="I824"/>
      <c r="J824"/>
      <c r="K824"/>
      <c r="L824"/>
      <c r="M824" s="47"/>
    </row>
    <row r="825" spans="3:13" ht="12.75" customHeight="1" x14ac:dyDescent="0.3">
      <c r="C825"/>
      <c r="D825"/>
      <c r="E825"/>
      <c r="F825"/>
      <c r="G825"/>
      <c r="H825"/>
      <c r="I825"/>
      <c r="J825"/>
      <c r="K825"/>
      <c r="L825"/>
      <c r="M825" s="47"/>
    </row>
    <row r="826" spans="3:13" ht="12.75" customHeight="1" x14ac:dyDescent="0.3">
      <c r="C826"/>
      <c r="D826"/>
      <c r="E826"/>
      <c r="F826"/>
      <c r="G826"/>
      <c r="H826"/>
      <c r="I826"/>
      <c r="J826"/>
      <c r="K826"/>
      <c r="L826"/>
      <c r="M826" s="47"/>
    </row>
    <row r="827" spans="3:13" ht="12.75" customHeight="1" x14ac:dyDescent="0.3">
      <c r="C827"/>
      <c r="D827"/>
      <c r="E827"/>
      <c r="F827"/>
      <c r="G827"/>
      <c r="H827"/>
      <c r="I827"/>
      <c r="J827"/>
      <c r="K827"/>
      <c r="L827"/>
      <c r="M827" s="47"/>
    </row>
    <row r="828" spans="3:13" ht="12.75" customHeight="1" x14ac:dyDescent="0.3">
      <c r="C828"/>
      <c r="D828"/>
      <c r="E828"/>
      <c r="F828"/>
      <c r="G828"/>
      <c r="H828"/>
      <c r="I828"/>
      <c r="J828"/>
      <c r="K828"/>
      <c r="L828"/>
      <c r="M828" s="47"/>
    </row>
    <row r="829" spans="3:13" ht="12.75" customHeight="1" x14ac:dyDescent="0.3">
      <c r="C829"/>
      <c r="D829"/>
      <c r="E829"/>
      <c r="F829"/>
      <c r="G829"/>
      <c r="H829"/>
      <c r="I829"/>
      <c r="J829"/>
      <c r="K829"/>
      <c r="L829"/>
      <c r="M829" s="47"/>
    </row>
    <row r="830" spans="3:13" ht="12.75" customHeight="1" x14ac:dyDescent="0.3">
      <c r="C830"/>
      <c r="D830"/>
      <c r="E830"/>
      <c r="F830"/>
      <c r="G830"/>
      <c r="H830"/>
      <c r="I830"/>
      <c r="J830"/>
      <c r="K830"/>
      <c r="L830"/>
      <c r="M830" s="47"/>
    </row>
    <row r="831" spans="3:13" ht="12.75" customHeight="1" x14ac:dyDescent="0.3">
      <c r="C831"/>
      <c r="D831"/>
      <c r="E831"/>
      <c r="F831"/>
      <c r="G831"/>
      <c r="H831"/>
      <c r="I831"/>
      <c r="J831"/>
      <c r="K831"/>
      <c r="L831"/>
      <c r="M831" s="47"/>
    </row>
    <row r="832" spans="3:13" ht="12.75" customHeight="1" x14ac:dyDescent="0.3">
      <c r="C832"/>
      <c r="D832"/>
      <c r="E832"/>
      <c r="F832"/>
      <c r="G832"/>
      <c r="H832"/>
      <c r="I832"/>
      <c r="J832"/>
      <c r="K832"/>
      <c r="L832"/>
      <c r="M832" s="47"/>
    </row>
    <row r="833" spans="3:13" ht="12.75" customHeight="1" x14ac:dyDescent="0.3">
      <c r="C833"/>
      <c r="D833"/>
      <c r="E833"/>
      <c r="F833"/>
      <c r="G833"/>
      <c r="H833"/>
      <c r="I833"/>
      <c r="J833"/>
      <c r="K833"/>
      <c r="L833"/>
      <c r="M833" s="47"/>
    </row>
    <row r="834" spans="3:13" ht="12.75" customHeight="1" x14ac:dyDescent="0.3">
      <c r="C834"/>
      <c r="D834"/>
      <c r="E834"/>
      <c r="F834"/>
      <c r="G834"/>
      <c r="H834"/>
      <c r="I834"/>
      <c r="J834"/>
      <c r="K834"/>
      <c r="L834"/>
      <c r="M834" s="47"/>
    </row>
    <row r="835" spans="3:13" ht="12.75" customHeight="1" x14ac:dyDescent="0.3">
      <c r="C835"/>
      <c r="D835"/>
      <c r="E835"/>
      <c r="F835"/>
      <c r="G835"/>
      <c r="H835"/>
      <c r="I835"/>
      <c r="J835"/>
      <c r="K835"/>
      <c r="L835"/>
      <c r="M835" s="47"/>
    </row>
    <row r="836" spans="3:13" ht="12.75" customHeight="1" x14ac:dyDescent="0.3">
      <c r="C836"/>
      <c r="D836"/>
      <c r="E836"/>
      <c r="F836"/>
      <c r="G836"/>
      <c r="H836"/>
      <c r="I836"/>
      <c r="J836"/>
      <c r="K836"/>
      <c r="L836"/>
      <c r="M836" s="47"/>
    </row>
    <row r="837" spans="3:13" ht="12.75" customHeight="1" x14ac:dyDescent="0.3">
      <c r="C837"/>
      <c r="D837"/>
      <c r="E837"/>
      <c r="F837"/>
      <c r="G837"/>
      <c r="H837"/>
      <c r="I837"/>
      <c r="J837"/>
      <c r="K837"/>
      <c r="L837"/>
      <c r="M837" s="47"/>
    </row>
    <row r="838" spans="3:13" ht="12.75" customHeight="1" x14ac:dyDescent="0.3">
      <c r="C838"/>
      <c r="D838"/>
      <c r="E838"/>
      <c r="F838"/>
      <c r="G838"/>
      <c r="H838"/>
      <c r="I838"/>
      <c r="J838"/>
      <c r="K838"/>
      <c r="L838"/>
      <c r="M838" s="47"/>
    </row>
    <row r="839" spans="3:13" ht="12.75" customHeight="1" x14ac:dyDescent="0.3">
      <c r="C839"/>
      <c r="D839"/>
      <c r="E839"/>
      <c r="F839"/>
      <c r="G839"/>
      <c r="H839"/>
      <c r="I839"/>
      <c r="J839"/>
      <c r="K839"/>
      <c r="L839"/>
      <c r="M839" s="47"/>
    </row>
    <row r="840" spans="3:13" ht="12.75" customHeight="1" x14ac:dyDescent="0.3">
      <c r="C840"/>
      <c r="D840"/>
      <c r="E840"/>
      <c r="F840"/>
      <c r="G840"/>
      <c r="H840"/>
      <c r="I840"/>
      <c r="J840"/>
      <c r="K840"/>
      <c r="L840"/>
      <c r="M840" s="47"/>
    </row>
    <row r="841" spans="3:13" ht="12.75" customHeight="1" x14ac:dyDescent="0.3">
      <c r="C841"/>
      <c r="D841"/>
      <c r="E841"/>
      <c r="F841"/>
      <c r="G841"/>
      <c r="H841"/>
      <c r="I841"/>
      <c r="J841"/>
      <c r="K841"/>
      <c r="L841"/>
      <c r="M841" s="47"/>
    </row>
    <row r="842" spans="3:13" ht="12.75" customHeight="1" x14ac:dyDescent="0.3">
      <c r="C842"/>
      <c r="D842"/>
      <c r="E842"/>
      <c r="F842"/>
      <c r="G842"/>
      <c r="H842"/>
      <c r="I842"/>
      <c r="J842"/>
      <c r="K842"/>
      <c r="L842"/>
      <c r="M842" s="47"/>
    </row>
    <row r="843" spans="3:13" ht="12.75" customHeight="1" x14ac:dyDescent="0.3">
      <c r="C843"/>
      <c r="D843"/>
      <c r="E843"/>
      <c r="F843"/>
      <c r="G843"/>
      <c r="H843"/>
      <c r="I843"/>
      <c r="J843"/>
      <c r="K843"/>
      <c r="L843"/>
      <c r="M843" s="47"/>
    </row>
    <row r="844" spans="3:13" ht="12.75" customHeight="1" x14ac:dyDescent="0.3">
      <c r="C844"/>
      <c r="D844"/>
      <c r="E844"/>
      <c r="F844"/>
      <c r="G844"/>
      <c r="H844"/>
      <c r="I844"/>
      <c r="J844"/>
      <c r="K844"/>
      <c r="L844"/>
      <c r="M844" s="47"/>
    </row>
    <row r="845" spans="3:13" ht="12.75" customHeight="1" x14ac:dyDescent="0.3">
      <c r="C845"/>
      <c r="D845"/>
      <c r="E845"/>
      <c r="F845"/>
      <c r="G845"/>
      <c r="H845"/>
      <c r="I845"/>
      <c r="J845"/>
      <c r="K845"/>
      <c r="L845"/>
      <c r="M845" s="47"/>
    </row>
    <row r="846" spans="3:13" ht="12.75" customHeight="1" x14ac:dyDescent="0.3">
      <c r="C846"/>
      <c r="D846"/>
      <c r="E846"/>
      <c r="F846"/>
      <c r="G846"/>
      <c r="H846"/>
      <c r="I846"/>
      <c r="J846"/>
      <c r="K846"/>
      <c r="L846"/>
      <c r="M846" s="47"/>
    </row>
    <row r="847" spans="3:13" ht="12.75" customHeight="1" x14ac:dyDescent="0.3">
      <c r="C847"/>
      <c r="D847"/>
      <c r="E847"/>
      <c r="F847"/>
      <c r="G847"/>
      <c r="H847"/>
      <c r="I847"/>
      <c r="J847"/>
      <c r="K847"/>
      <c r="L847"/>
      <c r="M847" s="47"/>
    </row>
    <row r="848" spans="3:13" ht="12.75" customHeight="1" x14ac:dyDescent="0.3">
      <c r="C848"/>
      <c r="D848"/>
      <c r="E848"/>
      <c r="F848"/>
      <c r="G848"/>
      <c r="H848"/>
      <c r="I848"/>
      <c r="J848"/>
      <c r="K848"/>
      <c r="L848"/>
      <c r="M848" s="47"/>
    </row>
    <row r="849" spans="3:13" ht="12.75" customHeight="1" x14ac:dyDescent="0.3">
      <c r="C849"/>
      <c r="D849"/>
      <c r="E849"/>
      <c r="F849"/>
      <c r="G849"/>
      <c r="H849"/>
      <c r="I849"/>
      <c r="J849"/>
      <c r="K849"/>
      <c r="L849"/>
      <c r="M849" s="47"/>
    </row>
    <row r="850" spans="3:13" ht="12.75" customHeight="1" x14ac:dyDescent="0.3">
      <c r="C850"/>
      <c r="D850"/>
      <c r="E850"/>
      <c r="F850"/>
      <c r="G850"/>
      <c r="H850"/>
      <c r="I850"/>
      <c r="J850"/>
      <c r="K850"/>
      <c r="L850"/>
      <c r="M850" s="47"/>
    </row>
    <row r="851" spans="3:13" ht="12.75" customHeight="1" x14ac:dyDescent="0.3">
      <c r="C851"/>
      <c r="D851"/>
      <c r="E851"/>
      <c r="F851"/>
      <c r="G851"/>
      <c r="H851"/>
      <c r="I851"/>
      <c r="J851"/>
      <c r="K851"/>
      <c r="L851"/>
      <c r="M851" s="47"/>
    </row>
    <row r="852" spans="3:13" ht="12.75" customHeight="1" x14ac:dyDescent="0.3">
      <c r="C852"/>
      <c r="D852"/>
      <c r="E852"/>
      <c r="F852"/>
      <c r="G852"/>
      <c r="H852"/>
      <c r="I852"/>
      <c r="J852"/>
      <c r="K852"/>
      <c r="L852"/>
      <c r="M852" s="47"/>
    </row>
    <row r="853" spans="3:13" ht="12.75" customHeight="1" x14ac:dyDescent="0.3">
      <c r="C853"/>
      <c r="D853"/>
      <c r="E853"/>
      <c r="F853"/>
      <c r="G853"/>
      <c r="H853"/>
      <c r="I853"/>
      <c r="J853"/>
      <c r="K853"/>
      <c r="L853"/>
      <c r="M853" s="47"/>
    </row>
    <row r="854" spans="3:13" ht="12.75" customHeight="1" x14ac:dyDescent="0.3">
      <c r="C854"/>
      <c r="D854"/>
      <c r="E854"/>
      <c r="F854"/>
      <c r="G854"/>
      <c r="H854"/>
      <c r="I854"/>
      <c r="J854"/>
      <c r="K854"/>
      <c r="L854"/>
      <c r="M854" s="47"/>
    </row>
    <row r="855" spans="3:13" ht="12.75" customHeight="1" x14ac:dyDescent="0.3">
      <c r="C855"/>
      <c r="D855"/>
      <c r="E855"/>
      <c r="F855"/>
      <c r="G855"/>
      <c r="H855"/>
      <c r="I855"/>
      <c r="J855"/>
      <c r="K855"/>
      <c r="L855"/>
      <c r="M855" s="47"/>
    </row>
    <row r="856" spans="3:13" ht="12.75" customHeight="1" x14ac:dyDescent="0.3">
      <c r="C856"/>
      <c r="D856"/>
      <c r="E856"/>
      <c r="F856"/>
      <c r="G856"/>
      <c r="H856"/>
      <c r="I856"/>
      <c r="J856"/>
      <c r="K856"/>
      <c r="L856"/>
      <c r="M856" s="47"/>
    </row>
    <row r="857" spans="3:13" ht="12.75" customHeight="1" x14ac:dyDescent="0.3">
      <c r="C857"/>
      <c r="D857"/>
      <c r="E857"/>
      <c r="F857"/>
      <c r="G857"/>
      <c r="H857"/>
      <c r="I857"/>
      <c r="J857"/>
      <c r="K857"/>
      <c r="L857"/>
      <c r="M857" s="47"/>
    </row>
    <row r="858" spans="3:13" ht="12.75" customHeight="1" x14ac:dyDescent="0.3">
      <c r="C858"/>
      <c r="D858"/>
      <c r="E858"/>
      <c r="F858"/>
      <c r="G858"/>
      <c r="H858"/>
      <c r="I858"/>
      <c r="J858"/>
      <c r="K858"/>
      <c r="L858"/>
      <c r="M858" s="47"/>
    </row>
    <row r="859" spans="3:13" ht="12.75" customHeight="1" x14ac:dyDescent="0.3">
      <c r="C859"/>
      <c r="D859"/>
      <c r="E859"/>
      <c r="F859"/>
      <c r="G859"/>
      <c r="H859"/>
      <c r="I859"/>
      <c r="J859"/>
      <c r="K859"/>
      <c r="L859"/>
      <c r="M859" s="47"/>
    </row>
    <row r="860" spans="3:13" ht="12.75" customHeight="1" x14ac:dyDescent="0.3">
      <c r="C860"/>
      <c r="D860"/>
      <c r="E860"/>
      <c r="F860"/>
      <c r="G860"/>
      <c r="H860"/>
      <c r="I860"/>
      <c r="J860"/>
      <c r="K860"/>
      <c r="L860"/>
      <c r="M860" s="47"/>
    </row>
    <row r="861" spans="3:13" ht="12.75" customHeight="1" x14ac:dyDescent="0.3">
      <c r="C861"/>
      <c r="D861"/>
      <c r="E861"/>
      <c r="F861"/>
      <c r="G861"/>
      <c r="H861"/>
      <c r="I861"/>
      <c r="J861"/>
      <c r="K861"/>
      <c r="L861"/>
      <c r="M861" s="47"/>
    </row>
    <row r="862" spans="3:13" ht="12.75" customHeight="1" x14ac:dyDescent="0.3">
      <c r="C862"/>
      <c r="D862"/>
      <c r="E862"/>
      <c r="F862"/>
      <c r="G862"/>
      <c r="H862"/>
      <c r="I862"/>
      <c r="J862"/>
      <c r="K862"/>
      <c r="L862"/>
      <c r="M862" s="47"/>
    </row>
    <row r="863" spans="3:13" ht="12.75" customHeight="1" x14ac:dyDescent="0.3">
      <c r="C863"/>
      <c r="D863"/>
      <c r="E863"/>
      <c r="F863"/>
      <c r="G863"/>
      <c r="H863"/>
      <c r="I863"/>
      <c r="J863"/>
      <c r="K863"/>
      <c r="L863"/>
      <c r="M863" s="47"/>
    </row>
    <row r="864" spans="3:13" ht="12.75" customHeight="1" x14ac:dyDescent="0.3">
      <c r="C864"/>
      <c r="D864"/>
      <c r="E864"/>
      <c r="F864"/>
      <c r="G864"/>
      <c r="H864"/>
      <c r="I864"/>
      <c r="J864"/>
      <c r="K864"/>
      <c r="L864"/>
      <c r="M864" s="47"/>
    </row>
    <row r="865" spans="3:13" ht="12.75" customHeight="1" x14ac:dyDescent="0.3">
      <c r="C865"/>
      <c r="D865"/>
      <c r="E865"/>
      <c r="F865"/>
      <c r="G865"/>
      <c r="H865"/>
      <c r="I865"/>
      <c r="J865"/>
      <c r="K865"/>
      <c r="L865"/>
      <c r="M865" s="47"/>
    </row>
    <row r="866" spans="3:13" ht="12.75" customHeight="1" x14ac:dyDescent="0.3">
      <c r="C866"/>
      <c r="D866"/>
      <c r="E866"/>
      <c r="F866"/>
      <c r="G866"/>
      <c r="H866"/>
      <c r="I866"/>
      <c r="J866"/>
      <c r="K866"/>
      <c r="L866"/>
      <c r="M866" s="47"/>
    </row>
    <row r="867" spans="3:13" ht="12.75" customHeight="1" x14ac:dyDescent="0.3">
      <c r="C867"/>
      <c r="D867"/>
      <c r="E867"/>
      <c r="F867"/>
      <c r="G867"/>
      <c r="H867"/>
      <c r="I867"/>
      <c r="J867"/>
      <c r="K867"/>
      <c r="L867"/>
      <c r="M867" s="47"/>
    </row>
    <row r="868" spans="3:13" ht="12.75" customHeight="1" x14ac:dyDescent="0.3">
      <c r="C868"/>
      <c r="D868"/>
      <c r="E868"/>
      <c r="F868"/>
      <c r="G868"/>
      <c r="H868"/>
      <c r="I868"/>
      <c r="J868"/>
      <c r="K868"/>
      <c r="L868"/>
      <c r="M868" s="47"/>
    </row>
    <row r="869" spans="3:13" ht="12.75" customHeight="1" x14ac:dyDescent="0.3">
      <c r="C869"/>
      <c r="D869"/>
      <c r="E869"/>
      <c r="F869"/>
      <c r="G869"/>
      <c r="H869"/>
      <c r="I869"/>
      <c r="J869"/>
      <c r="K869"/>
      <c r="L869"/>
      <c r="M869" s="47"/>
    </row>
    <row r="870" spans="3:13" ht="12.75" customHeight="1" x14ac:dyDescent="0.3">
      <c r="C870"/>
      <c r="D870"/>
      <c r="E870"/>
      <c r="F870"/>
      <c r="G870"/>
      <c r="H870"/>
      <c r="I870"/>
      <c r="J870"/>
      <c r="K870"/>
      <c r="L870"/>
      <c r="M870" s="47"/>
    </row>
    <row r="871" spans="3:13" ht="12.75" customHeight="1" x14ac:dyDescent="0.3">
      <c r="C871"/>
      <c r="D871"/>
      <c r="E871"/>
      <c r="F871"/>
      <c r="G871"/>
      <c r="H871"/>
      <c r="I871"/>
      <c r="J871"/>
      <c r="K871"/>
      <c r="L871"/>
      <c r="M871" s="47"/>
    </row>
    <row r="872" spans="3:13" ht="12.75" customHeight="1" x14ac:dyDescent="0.3">
      <c r="C872"/>
      <c r="D872"/>
      <c r="E872"/>
      <c r="F872"/>
      <c r="G872"/>
      <c r="H872"/>
      <c r="I872"/>
      <c r="J872"/>
      <c r="K872"/>
      <c r="L872"/>
      <c r="M872" s="47"/>
    </row>
    <row r="873" spans="3:13" ht="12.75" customHeight="1" x14ac:dyDescent="0.3">
      <c r="C873"/>
      <c r="D873"/>
      <c r="E873"/>
      <c r="F873"/>
      <c r="G873"/>
      <c r="H873"/>
      <c r="I873"/>
      <c r="J873"/>
      <c r="K873"/>
      <c r="L873"/>
      <c r="M873" s="47"/>
    </row>
    <row r="874" spans="3:13" ht="12.75" customHeight="1" x14ac:dyDescent="0.3">
      <c r="C874"/>
      <c r="D874"/>
      <c r="E874"/>
      <c r="F874"/>
      <c r="G874"/>
      <c r="H874"/>
      <c r="I874"/>
      <c r="J874"/>
      <c r="K874"/>
      <c r="L874"/>
      <c r="M874" s="47"/>
    </row>
    <row r="875" spans="3:13" ht="12.75" customHeight="1" x14ac:dyDescent="0.3">
      <c r="C875"/>
      <c r="D875"/>
      <c r="E875"/>
      <c r="F875"/>
      <c r="G875"/>
      <c r="H875"/>
      <c r="I875"/>
      <c r="J875"/>
      <c r="K875"/>
      <c r="L875"/>
      <c r="M875" s="47"/>
    </row>
    <row r="876" spans="3:13" ht="12.75" customHeight="1" x14ac:dyDescent="0.3">
      <c r="C876"/>
      <c r="D876"/>
      <c r="E876"/>
      <c r="F876"/>
      <c r="G876"/>
      <c r="H876"/>
      <c r="I876"/>
      <c r="J876"/>
      <c r="K876"/>
      <c r="L876"/>
      <c r="M876" s="47"/>
    </row>
    <row r="877" spans="3:13" ht="12.75" customHeight="1" x14ac:dyDescent="0.3">
      <c r="C877"/>
      <c r="D877"/>
      <c r="E877"/>
      <c r="F877"/>
      <c r="G877"/>
      <c r="H877"/>
      <c r="I877"/>
      <c r="J877"/>
      <c r="K877"/>
      <c r="L877"/>
      <c r="M877" s="47"/>
    </row>
    <row r="878" spans="3:13" ht="12.75" customHeight="1" x14ac:dyDescent="0.3">
      <c r="C878"/>
      <c r="D878"/>
      <c r="E878"/>
      <c r="F878"/>
      <c r="G878"/>
      <c r="H878"/>
      <c r="I878"/>
      <c r="J878"/>
      <c r="K878"/>
      <c r="L878"/>
      <c r="M878" s="47"/>
    </row>
    <row r="879" spans="3:13" ht="12.75" customHeight="1" x14ac:dyDescent="0.3">
      <c r="C879"/>
      <c r="D879"/>
      <c r="E879"/>
      <c r="F879"/>
      <c r="G879"/>
      <c r="H879"/>
      <c r="I879"/>
      <c r="J879"/>
      <c r="K879"/>
      <c r="L879"/>
      <c r="M879" s="47"/>
    </row>
    <row r="880" spans="3:13" ht="12.75" customHeight="1" x14ac:dyDescent="0.3">
      <c r="C880"/>
      <c r="D880"/>
      <c r="E880"/>
      <c r="F880"/>
      <c r="G880"/>
      <c r="H880"/>
      <c r="I880"/>
      <c r="J880"/>
      <c r="K880"/>
      <c r="L880"/>
      <c r="M880" s="47"/>
    </row>
    <row r="881" spans="3:13" ht="12.75" customHeight="1" x14ac:dyDescent="0.3">
      <c r="C881"/>
      <c r="D881"/>
      <c r="E881"/>
      <c r="F881"/>
      <c r="G881"/>
      <c r="H881"/>
      <c r="I881"/>
      <c r="J881"/>
      <c r="K881"/>
      <c r="L881"/>
      <c r="M881" s="47"/>
    </row>
    <row r="882" spans="3:13" ht="12.75" customHeight="1" x14ac:dyDescent="0.3">
      <c r="C882"/>
      <c r="D882"/>
      <c r="E882"/>
      <c r="F882"/>
      <c r="G882"/>
      <c r="H882"/>
      <c r="I882"/>
      <c r="J882"/>
      <c r="K882"/>
      <c r="L882"/>
      <c r="M882" s="47"/>
    </row>
    <row r="883" spans="3:13" ht="12.75" customHeight="1" x14ac:dyDescent="0.3">
      <c r="C883"/>
      <c r="D883"/>
      <c r="E883"/>
      <c r="F883"/>
      <c r="G883"/>
      <c r="H883"/>
      <c r="I883"/>
      <c r="J883"/>
      <c r="K883"/>
      <c r="L883"/>
      <c r="M883" s="47"/>
    </row>
    <row r="884" spans="3:13" ht="12.75" customHeight="1" x14ac:dyDescent="0.3">
      <c r="C884"/>
      <c r="D884"/>
      <c r="E884"/>
      <c r="F884"/>
      <c r="G884"/>
      <c r="H884"/>
      <c r="I884"/>
      <c r="J884"/>
      <c r="K884"/>
      <c r="L884"/>
      <c r="M884" s="47"/>
    </row>
    <row r="885" spans="3:13" ht="12.75" customHeight="1" x14ac:dyDescent="0.3">
      <c r="C885"/>
      <c r="D885"/>
      <c r="E885"/>
      <c r="F885"/>
      <c r="G885"/>
      <c r="H885"/>
      <c r="I885"/>
      <c r="J885"/>
      <c r="K885"/>
      <c r="L885"/>
      <c r="M885" s="47"/>
    </row>
    <row r="886" spans="3:13" ht="12.75" customHeight="1" x14ac:dyDescent="0.3">
      <c r="C886"/>
      <c r="D886"/>
      <c r="E886"/>
      <c r="F886"/>
      <c r="G886"/>
      <c r="H886"/>
      <c r="I886"/>
      <c r="J886"/>
      <c r="K886"/>
      <c r="L886"/>
      <c r="M886" s="47"/>
    </row>
    <row r="887" spans="3:13" ht="12.75" customHeight="1" x14ac:dyDescent="0.3">
      <c r="C887"/>
      <c r="D887"/>
      <c r="E887"/>
      <c r="F887"/>
      <c r="G887"/>
      <c r="H887"/>
      <c r="I887"/>
      <c r="J887"/>
      <c r="K887"/>
      <c r="L887"/>
      <c r="M887" s="47"/>
    </row>
    <row r="888" spans="3:13" ht="12.75" customHeight="1" x14ac:dyDescent="0.3">
      <c r="C888"/>
      <c r="D888"/>
      <c r="E888"/>
      <c r="F888"/>
      <c r="G888"/>
      <c r="H888"/>
      <c r="I888"/>
      <c r="J888"/>
      <c r="K888"/>
      <c r="L888"/>
      <c r="M888" s="47"/>
    </row>
    <row r="889" spans="3:13" ht="12.75" customHeight="1" x14ac:dyDescent="0.3">
      <c r="C889"/>
      <c r="D889"/>
      <c r="E889"/>
      <c r="F889"/>
      <c r="G889"/>
      <c r="H889"/>
      <c r="I889"/>
      <c r="J889"/>
      <c r="K889"/>
      <c r="L889"/>
      <c r="M889" s="47"/>
    </row>
    <row r="890" spans="3:13" ht="12.75" customHeight="1" x14ac:dyDescent="0.3">
      <c r="C890"/>
      <c r="D890"/>
      <c r="E890"/>
      <c r="F890"/>
      <c r="G890"/>
      <c r="H890"/>
      <c r="I890"/>
      <c r="J890"/>
      <c r="K890"/>
      <c r="L890"/>
      <c r="M890" s="47"/>
    </row>
    <row r="891" spans="3:13" ht="12.75" customHeight="1" x14ac:dyDescent="0.3">
      <c r="C891"/>
      <c r="D891"/>
      <c r="E891"/>
      <c r="F891"/>
      <c r="G891"/>
      <c r="H891"/>
      <c r="I891"/>
      <c r="J891"/>
      <c r="K891"/>
      <c r="L891"/>
      <c r="M891" s="47"/>
    </row>
    <row r="892" spans="3:13" ht="12.75" customHeight="1" x14ac:dyDescent="0.3">
      <c r="C892"/>
      <c r="D892"/>
      <c r="E892"/>
      <c r="F892"/>
      <c r="G892"/>
      <c r="H892"/>
      <c r="I892"/>
      <c r="J892"/>
      <c r="K892"/>
      <c r="L892"/>
      <c r="M892" s="47"/>
    </row>
    <row r="893" spans="3:13" ht="12.75" customHeight="1" x14ac:dyDescent="0.3">
      <c r="C893"/>
      <c r="D893"/>
      <c r="E893"/>
      <c r="F893"/>
      <c r="G893"/>
      <c r="H893"/>
      <c r="I893"/>
      <c r="J893"/>
      <c r="K893"/>
      <c r="L893"/>
      <c r="M893" s="47"/>
    </row>
    <row r="894" spans="3:13" ht="12.75" customHeight="1" x14ac:dyDescent="0.3">
      <c r="C894"/>
      <c r="D894"/>
      <c r="E894"/>
      <c r="F894"/>
      <c r="G894"/>
      <c r="H894"/>
      <c r="I894"/>
      <c r="J894"/>
      <c r="K894"/>
      <c r="L894"/>
      <c r="M894" s="47"/>
    </row>
    <row r="895" spans="3:13" ht="12.75" customHeight="1" x14ac:dyDescent="0.3">
      <c r="C895"/>
      <c r="D895"/>
      <c r="E895"/>
      <c r="F895"/>
      <c r="G895"/>
      <c r="H895"/>
      <c r="I895"/>
      <c r="J895"/>
      <c r="K895"/>
      <c r="L895"/>
      <c r="M895" s="47"/>
    </row>
    <row r="896" spans="3:13" ht="12.75" customHeight="1" x14ac:dyDescent="0.3">
      <c r="C896"/>
      <c r="D896"/>
      <c r="E896"/>
      <c r="F896"/>
      <c r="G896"/>
      <c r="H896"/>
      <c r="I896"/>
      <c r="J896"/>
      <c r="K896"/>
      <c r="L896"/>
      <c r="M896" s="47"/>
    </row>
    <row r="897" spans="3:13" ht="12.75" customHeight="1" x14ac:dyDescent="0.3">
      <c r="C897"/>
      <c r="D897"/>
      <c r="E897"/>
      <c r="F897"/>
      <c r="G897"/>
      <c r="H897"/>
      <c r="I897"/>
      <c r="J897"/>
      <c r="K897"/>
      <c r="L897"/>
      <c r="M897" s="47"/>
    </row>
    <row r="898" spans="3:13" ht="12.75" customHeight="1" x14ac:dyDescent="0.3">
      <c r="C898"/>
      <c r="D898"/>
      <c r="E898"/>
      <c r="F898"/>
      <c r="G898"/>
      <c r="H898"/>
      <c r="I898"/>
      <c r="J898"/>
      <c r="K898"/>
      <c r="L898"/>
      <c r="M898" s="47"/>
    </row>
    <row r="899" spans="3:13" ht="12.75" customHeight="1" x14ac:dyDescent="0.3">
      <c r="C899"/>
      <c r="D899"/>
      <c r="E899"/>
      <c r="F899"/>
      <c r="G899"/>
      <c r="H899"/>
      <c r="I899"/>
      <c r="J899"/>
      <c r="K899"/>
      <c r="L899"/>
      <c r="M899" s="47"/>
    </row>
    <row r="900" spans="3:13" ht="12.75" customHeight="1" x14ac:dyDescent="0.3">
      <c r="C900"/>
      <c r="D900"/>
      <c r="E900"/>
      <c r="F900"/>
      <c r="G900"/>
      <c r="H900"/>
      <c r="I900"/>
      <c r="J900"/>
      <c r="K900"/>
      <c r="L900"/>
      <c r="M900" s="47"/>
    </row>
    <row r="901" spans="3:13" ht="12.75" customHeight="1" x14ac:dyDescent="0.3">
      <c r="C901"/>
      <c r="D901"/>
      <c r="E901"/>
      <c r="F901"/>
      <c r="G901"/>
      <c r="H901"/>
      <c r="I901"/>
      <c r="J901"/>
      <c r="K901"/>
      <c r="L901"/>
      <c r="M901" s="47"/>
    </row>
    <row r="902" spans="3:13" ht="12.75" customHeight="1" x14ac:dyDescent="0.3">
      <c r="C902"/>
      <c r="D902"/>
      <c r="E902"/>
      <c r="F902"/>
      <c r="G902"/>
      <c r="H902"/>
      <c r="I902"/>
      <c r="J902"/>
      <c r="K902"/>
      <c r="L902"/>
      <c r="M902" s="47"/>
    </row>
    <row r="903" spans="3:13" ht="12.75" customHeight="1" x14ac:dyDescent="0.3">
      <c r="C903"/>
      <c r="D903"/>
      <c r="E903"/>
      <c r="F903"/>
      <c r="G903"/>
      <c r="H903"/>
      <c r="I903"/>
      <c r="J903"/>
      <c r="K903"/>
      <c r="L903"/>
      <c r="M903" s="47"/>
    </row>
    <row r="904" spans="3:13" ht="12.75" customHeight="1" x14ac:dyDescent="0.3">
      <c r="C904"/>
      <c r="D904"/>
      <c r="E904"/>
      <c r="F904"/>
      <c r="G904"/>
      <c r="H904"/>
      <c r="I904"/>
      <c r="J904"/>
      <c r="K904"/>
      <c r="L904"/>
      <c r="M904" s="47"/>
    </row>
    <row r="905" spans="3:13" ht="12.75" customHeight="1" x14ac:dyDescent="0.3">
      <c r="C905"/>
      <c r="D905"/>
      <c r="E905"/>
      <c r="F905"/>
      <c r="G905"/>
      <c r="H905"/>
      <c r="I905"/>
      <c r="J905"/>
      <c r="K905"/>
      <c r="L905"/>
      <c r="M905" s="47"/>
    </row>
    <row r="906" spans="3:13" ht="12.75" customHeight="1" x14ac:dyDescent="0.3">
      <c r="C906"/>
      <c r="D906"/>
      <c r="E906"/>
      <c r="F906"/>
      <c r="G906"/>
      <c r="H906"/>
      <c r="I906"/>
      <c r="J906"/>
      <c r="K906"/>
      <c r="L906"/>
      <c r="M906" s="47"/>
    </row>
    <row r="907" spans="3:13" ht="12.75" customHeight="1" x14ac:dyDescent="0.3">
      <c r="C907"/>
      <c r="D907"/>
      <c r="E907"/>
      <c r="F907"/>
      <c r="G907"/>
      <c r="H907"/>
      <c r="I907"/>
      <c r="J907"/>
      <c r="K907"/>
      <c r="L907"/>
      <c r="M907" s="47"/>
    </row>
    <row r="908" spans="3:13" ht="12.75" customHeight="1" x14ac:dyDescent="0.3">
      <c r="C908"/>
      <c r="D908"/>
      <c r="E908"/>
      <c r="F908"/>
      <c r="G908"/>
      <c r="H908"/>
      <c r="I908"/>
      <c r="J908"/>
      <c r="K908"/>
      <c r="L908"/>
      <c r="M908" s="47"/>
    </row>
    <row r="909" spans="3:13" ht="12.75" customHeight="1" x14ac:dyDescent="0.3">
      <c r="C909"/>
      <c r="D909"/>
      <c r="E909"/>
      <c r="F909"/>
      <c r="G909"/>
      <c r="H909"/>
      <c r="I909"/>
      <c r="J909"/>
      <c r="K909"/>
      <c r="L909"/>
      <c r="M909" s="47"/>
    </row>
    <row r="910" spans="3:13" ht="12.75" customHeight="1" x14ac:dyDescent="0.3">
      <c r="C910"/>
      <c r="D910"/>
      <c r="E910"/>
      <c r="F910"/>
      <c r="G910"/>
      <c r="H910"/>
      <c r="I910"/>
      <c r="J910"/>
      <c r="K910"/>
      <c r="L910"/>
      <c r="M910" s="47"/>
    </row>
    <row r="911" spans="3:13" ht="12.75" customHeight="1" x14ac:dyDescent="0.3">
      <c r="C911"/>
      <c r="D911"/>
      <c r="E911"/>
      <c r="F911"/>
      <c r="G911"/>
      <c r="H911"/>
      <c r="I911"/>
      <c r="J911"/>
      <c r="K911"/>
      <c r="L911"/>
      <c r="M911" s="47"/>
    </row>
    <row r="912" spans="3:13" ht="12.75" customHeight="1" x14ac:dyDescent="0.3">
      <c r="C912"/>
      <c r="D912"/>
      <c r="E912"/>
      <c r="F912"/>
      <c r="G912"/>
      <c r="H912"/>
      <c r="I912"/>
      <c r="J912"/>
      <c r="K912"/>
      <c r="L912"/>
      <c r="M912" s="47"/>
    </row>
    <row r="913" spans="3:13" ht="12.75" customHeight="1" x14ac:dyDescent="0.3">
      <c r="C913"/>
      <c r="D913"/>
      <c r="E913"/>
      <c r="F913"/>
      <c r="G913"/>
      <c r="H913"/>
      <c r="I913"/>
      <c r="J913"/>
      <c r="K913"/>
      <c r="L913"/>
      <c r="M913" s="47"/>
    </row>
    <row r="914" spans="3:13" ht="12.75" customHeight="1" x14ac:dyDescent="0.3">
      <c r="C914"/>
      <c r="D914"/>
      <c r="E914"/>
      <c r="F914"/>
      <c r="G914"/>
      <c r="H914"/>
      <c r="I914"/>
      <c r="J914"/>
      <c r="K914"/>
      <c r="L914"/>
      <c r="M914" s="47"/>
    </row>
    <row r="915" spans="3:13" ht="12.75" customHeight="1" x14ac:dyDescent="0.3">
      <c r="C915"/>
      <c r="D915"/>
      <c r="E915"/>
      <c r="F915"/>
      <c r="G915"/>
      <c r="H915"/>
      <c r="I915"/>
      <c r="J915"/>
      <c r="K915"/>
      <c r="L915"/>
      <c r="M915" s="47"/>
    </row>
    <row r="916" spans="3:13" ht="12.75" customHeight="1" x14ac:dyDescent="0.3">
      <c r="C916"/>
      <c r="D916"/>
      <c r="E916"/>
      <c r="F916"/>
      <c r="G916"/>
      <c r="H916"/>
      <c r="I916"/>
      <c r="J916"/>
      <c r="K916"/>
      <c r="L916"/>
      <c r="M916" s="47"/>
    </row>
    <row r="917" spans="3:13" ht="12.75" customHeight="1" x14ac:dyDescent="0.3">
      <c r="C917"/>
      <c r="D917"/>
      <c r="E917"/>
      <c r="F917"/>
      <c r="G917"/>
      <c r="H917"/>
      <c r="I917"/>
      <c r="J917"/>
      <c r="K917"/>
      <c r="L917"/>
      <c r="M917" s="47"/>
    </row>
    <row r="918" spans="3:13" ht="12.75" customHeight="1" x14ac:dyDescent="0.3">
      <c r="C918"/>
      <c r="D918"/>
      <c r="E918"/>
      <c r="F918"/>
      <c r="G918"/>
      <c r="H918"/>
      <c r="I918"/>
      <c r="J918"/>
      <c r="K918"/>
      <c r="L918"/>
      <c r="M918" s="47"/>
    </row>
    <row r="919" spans="3:13" ht="12.75" customHeight="1" x14ac:dyDescent="0.3">
      <c r="C919"/>
      <c r="D919"/>
      <c r="E919"/>
      <c r="F919"/>
      <c r="G919"/>
      <c r="H919"/>
      <c r="I919"/>
      <c r="J919"/>
      <c r="K919"/>
      <c r="L919"/>
      <c r="M919" s="47"/>
    </row>
    <row r="920" spans="3:13" ht="12.75" customHeight="1" x14ac:dyDescent="0.3">
      <c r="C920"/>
      <c r="D920"/>
      <c r="E920"/>
      <c r="F920"/>
      <c r="G920"/>
      <c r="H920"/>
      <c r="I920"/>
      <c r="J920"/>
      <c r="K920"/>
      <c r="L920"/>
      <c r="M920" s="47"/>
    </row>
    <row r="921" spans="3:13" ht="12.75" customHeight="1" x14ac:dyDescent="0.3">
      <c r="C921"/>
      <c r="D921"/>
      <c r="E921"/>
      <c r="F921"/>
      <c r="G921"/>
      <c r="H921"/>
      <c r="I921"/>
      <c r="J921"/>
      <c r="K921"/>
      <c r="L921"/>
      <c r="M921" s="47"/>
    </row>
    <row r="922" spans="3:13" ht="12.75" customHeight="1" x14ac:dyDescent="0.3">
      <c r="C922"/>
      <c r="D922"/>
      <c r="E922"/>
      <c r="F922"/>
      <c r="G922"/>
      <c r="H922"/>
      <c r="I922"/>
      <c r="J922"/>
      <c r="K922"/>
      <c r="L922"/>
      <c r="M922" s="47"/>
    </row>
    <row r="923" spans="3:13" ht="12.75" customHeight="1" x14ac:dyDescent="0.3">
      <c r="C923"/>
      <c r="D923"/>
      <c r="E923"/>
      <c r="F923"/>
      <c r="G923"/>
      <c r="H923"/>
      <c r="I923"/>
      <c r="J923"/>
      <c r="K923"/>
      <c r="L923"/>
      <c r="M923" s="47"/>
    </row>
    <row r="924" spans="3:13" ht="12.75" customHeight="1" x14ac:dyDescent="0.3">
      <c r="C924"/>
      <c r="D924"/>
      <c r="E924"/>
      <c r="F924"/>
      <c r="G924"/>
      <c r="H924"/>
      <c r="I924"/>
      <c r="J924"/>
      <c r="K924"/>
      <c r="L924"/>
      <c r="M924" s="47"/>
    </row>
    <row r="925" spans="3:13" ht="12.75" customHeight="1" x14ac:dyDescent="0.3">
      <c r="C925"/>
      <c r="D925"/>
      <c r="E925"/>
      <c r="F925"/>
      <c r="G925"/>
      <c r="H925"/>
      <c r="I925"/>
      <c r="J925"/>
      <c r="K925"/>
      <c r="L925"/>
      <c r="M925" s="47"/>
    </row>
    <row r="926" spans="3:13" ht="12.75" customHeight="1" x14ac:dyDescent="0.3">
      <c r="C926"/>
      <c r="D926"/>
      <c r="E926"/>
      <c r="F926"/>
      <c r="G926"/>
      <c r="H926"/>
      <c r="I926"/>
      <c r="J926"/>
      <c r="K926"/>
      <c r="L926"/>
      <c r="M926" s="47"/>
    </row>
    <row r="927" spans="3:13" ht="12.75" customHeight="1" x14ac:dyDescent="0.3">
      <c r="C927"/>
      <c r="D927"/>
      <c r="E927"/>
      <c r="F927"/>
      <c r="G927"/>
      <c r="H927"/>
      <c r="I927"/>
      <c r="J927"/>
      <c r="K927"/>
      <c r="L927"/>
      <c r="M927" s="47"/>
    </row>
    <row r="928" spans="3:13" ht="12.75" customHeight="1" x14ac:dyDescent="0.3">
      <c r="C928"/>
      <c r="D928"/>
      <c r="E928"/>
      <c r="F928"/>
      <c r="G928"/>
      <c r="H928"/>
      <c r="I928"/>
      <c r="J928"/>
      <c r="K928"/>
      <c r="L928"/>
      <c r="M928" s="47"/>
    </row>
    <row r="929" spans="3:13" ht="12.75" customHeight="1" x14ac:dyDescent="0.3">
      <c r="C929"/>
      <c r="D929"/>
      <c r="E929"/>
      <c r="F929"/>
      <c r="G929"/>
      <c r="H929"/>
      <c r="I929"/>
      <c r="J929"/>
      <c r="K929"/>
      <c r="L929"/>
      <c r="M929" s="47"/>
    </row>
    <row r="930" spans="3:13" ht="12.75" customHeight="1" x14ac:dyDescent="0.3">
      <c r="C930"/>
      <c r="D930"/>
      <c r="E930"/>
      <c r="F930"/>
      <c r="G930"/>
      <c r="H930"/>
      <c r="I930"/>
      <c r="J930"/>
      <c r="K930"/>
      <c r="L930"/>
      <c r="M930" s="47"/>
    </row>
    <row r="931" spans="3:13" ht="12.75" customHeight="1" x14ac:dyDescent="0.3">
      <c r="C931"/>
      <c r="D931"/>
      <c r="E931"/>
      <c r="F931"/>
      <c r="G931"/>
      <c r="H931"/>
      <c r="I931"/>
      <c r="J931"/>
      <c r="K931"/>
      <c r="L931"/>
      <c r="M931" s="47"/>
    </row>
    <row r="932" spans="3:13" ht="12.75" customHeight="1" x14ac:dyDescent="0.3">
      <c r="C932"/>
      <c r="D932"/>
      <c r="E932"/>
      <c r="F932"/>
      <c r="G932"/>
      <c r="H932"/>
      <c r="I932"/>
      <c r="J932"/>
      <c r="K932"/>
      <c r="L932"/>
      <c r="M932" s="47"/>
    </row>
    <row r="933" spans="3:13" ht="12.75" customHeight="1" x14ac:dyDescent="0.3">
      <c r="C933"/>
      <c r="D933"/>
      <c r="E933"/>
      <c r="F933"/>
      <c r="G933"/>
      <c r="H933"/>
      <c r="I933"/>
      <c r="J933"/>
      <c r="K933"/>
      <c r="L933"/>
      <c r="M933" s="47"/>
    </row>
    <row r="934" spans="3:13" ht="12.75" customHeight="1" x14ac:dyDescent="0.3">
      <c r="C934"/>
      <c r="D934"/>
      <c r="E934"/>
      <c r="F934"/>
      <c r="G934"/>
      <c r="H934"/>
      <c r="I934"/>
      <c r="J934"/>
      <c r="K934"/>
      <c r="L934"/>
      <c r="M934" s="47"/>
    </row>
    <row r="935" spans="3:13" ht="12.75" customHeight="1" x14ac:dyDescent="0.3">
      <c r="C935"/>
      <c r="D935"/>
      <c r="E935"/>
      <c r="F935"/>
      <c r="G935"/>
      <c r="H935"/>
      <c r="I935"/>
      <c r="J935"/>
      <c r="K935"/>
      <c r="L935"/>
      <c r="M935" s="47"/>
    </row>
    <row r="936" spans="3:13" ht="12.75" customHeight="1" x14ac:dyDescent="0.3">
      <c r="C936"/>
      <c r="D936"/>
      <c r="E936"/>
      <c r="F936"/>
      <c r="G936"/>
      <c r="H936"/>
      <c r="I936"/>
      <c r="J936"/>
      <c r="K936"/>
      <c r="L936"/>
      <c r="M936" s="47"/>
    </row>
    <row r="937" spans="3:13" ht="12.75" customHeight="1" x14ac:dyDescent="0.3">
      <c r="C937"/>
      <c r="D937"/>
      <c r="E937"/>
      <c r="F937"/>
      <c r="G937"/>
      <c r="H937"/>
      <c r="I937"/>
      <c r="J937"/>
      <c r="K937"/>
      <c r="L937"/>
      <c r="M937" s="47"/>
    </row>
    <row r="938" spans="3:13" ht="12.75" customHeight="1" x14ac:dyDescent="0.3">
      <c r="C938"/>
      <c r="D938"/>
      <c r="E938"/>
      <c r="F938"/>
      <c r="G938"/>
      <c r="H938"/>
      <c r="I938"/>
      <c r="J938"/>
      <c r="K938"/>
      <c r="L938"/>
      <c r="M938" s="47"/>
    </row>
    <row r="939" spans="3:13" ht="12.75" customHeight="1" x14ac:dyDescent="0.3">
      <c r="C939"/>
      <c r="D939"/>
      <c r="E939"/>
      <c r="F939"/>
      <c r="G939"/>
      <c r="H939"/>
      <c r="I939"/>
      <c r="J939"/>
      <c r="K939"/>
      <c r="L939"/>
      <c r="M939" s="47"/>
    </row>
    <row r="940" spans="3:13" ht="12.75" customHeight="1" x14ac:dyDescent="0.3">
      <c r="C940"/>
      <c r="D940"/>
      <c r="E940"/>
      <c r="F940"/>
      <c r="G940"/>
      <c r="H940"/>
      <c r="I940"/>
      <c r="J940"/>
      <c r="K940"/>
      <c r="L940"/>
      <c r="M940" s="47"/>
    </row>
    <row r="941" spans="3:13" ht="12.75" customHeight="1" x14ac:dyDescent="0.3">
      <c r="C941"/>
      <c r="D941"/>
      <c r="E941"/>
      <c r="F941"/>
      <c r="G941"/>
      <c r="H941"/>
      <c r="I941"/>
      <c r="J941"/>
      <c r="K941"/>
      <c r="L941"/>
      <c r="M941" s="47"/>
    </row>
    <row r="942" spans="3:13" ht="12.75" customHeight="1" x14ac:dyDescent="0.3">
      <c r="C942"/>
      <c r="D942"/>
      <c r="E942"/>
      <c r="F942"/>
      <c r="G942"/>
      <c r="H942"/>
      <c r="I942"/>
      <c r="J942"/>
      <c r="K942"/>
      <c r="L942"/>
      <c r="M942" s="47"/>
    </row>
    <row r="943" spans="3:13" ht="12.75" customHeight="1" x14ac:dyDescent="0.3">
      <c r="C943"/>
      <c r="D943"/>
      <c r="E943"/>
      <c r="F943"/>
      <c r="G943"/>
      <c r="H943"/>
      <c r="I943"/>
      <c r="J943"/>
      <c r="K943"/>
      <c r="L943"/>
      <c r="M943" s="47"/>
    </row>
    <row r="944" spans="3:13" ht="12.75" customHeight="1" x14ac:dyDescent="0.3">
      <c r="C944"/>
      <c r="D944"/>
      <c r="E944"/>
      <c r="F944"/>
      <c r="G944"/>
      <c r="H944"/>
      <c r="I944"/>
      <c r="J944"/>
      <c r="K944"/>
      <c r="L944"/>
      <c r="M944" s="47"/>
    </row>
    <row r="945" spans="3:13" ht="12.75" customHeight="1" x14ac:dyDescent="0.3">
      <c r="C945"/>
      <c r="D945"/>
      <c r="E945"/>
      <c r="F945"/>
      <c r="G945"/>
      <c r="H945"/>
      <c r="I945"/>
      <c r="J945"/>
      <c r="K945"/>
      <c r="L945"/>
      <c r="M945" s="47"/>
    </row>
    <row r="946" spans="3:13" ht="12.75" customHeight="1" x14ac:dyDescent="0.3">
      <c r="C946"/>
      <c r="D946"/>
      <c r="E946"/>
      <c r="F946"/>
      <c r="G946"/>
      <c r="H946"/>
      <c r="I946"/>
      <c r="J946"/>
      <c r="K946"/>
      <c r="L946"/>
      <c r="M946" s="47"/>
    </row>
    <row r="947" spans="3:13" ht="12.75" customHeight="1" x14ac:dyDescent="0.3">
      <c r="C947"/>
      <c r="D947"/>
      <c r="E947"/>
      <c r="F947"/>
      <c r="G947"/>
      <c r="H947"/>
      <c r="I947"/>
      <c r="J947"/>
      <c r="K947"/>
      <c r="L947"/>
      <c r="M947" s="47"/>
    </row>
    <row r="948" spans="3:13" ht="12.75" customHeight="1" x14ac:dyDescent="0.3">
      <c r="C948"/>
      <c r="D948"/>
      <c r="E948"/>
      <c r="F948"/>
      <c r="G948"/>
      <c r="H948"/>
      <c r="I948"/>
      <c r="J948"/>
      <c r="K948"/>
      <c r="L948"/>
      <c r="M948" s="47"/>
    </row>
    <row r="949" spans="3:13" ht="12.75" customHeight="1" x14ac:dyDescent="0.3">
      <c r="C949"/>
      <c r="D949"/>
      <c r="E949"/>
      <c r="F949"/>
      <c r="G949"/>
      <c r="H949"/>
      <c r="I949"/>
      <c r="J949"/>
      <c r="K949"/>
      <c r="L949"/>
      <c r="M949" s="47"/>
    </row>
    <row r="950" spans="3:13" ht="12.75" customHeight="1" x14ac:dyDescent="0.3">
      <c r="C950"/>
      <c r="D950"/>
      <c r="E950"/>
      <c r="F950"/>
      <c r="G950"/>
      <c r="H950"/>
      <c r="I950"/>
      <c r="J950"/>
      <c r="K950"/>
      <c r="L950"/>
      <c r="M950" s="47"/>
    </row>
    <row r="951" spans="3:13" ht="12.75" customHeight="1" x14ac:dyDescent="0.3">
      <c r="C951"/>
      <c r="D951"/>
      <c r="E951"/>
      <c r="F951"/>
      <c r="G951"/>
      <c r="H951"/>
      <c r="I951"/>
      <c r="J951"/>
      <c r="K951"/>
      <c r="L951"/>
      <c r="M951" s="47"/>
    </row>
    <row r="952" spans="3:13" ht="12.75" customHeight="1" x14ac:dyDescent="0.3">
      <c r="C952"/>
      <c r="D952"/>
      <c r="E952"/>
      <c r="F952"/>
      <c r="G952"/>
      <c r="H952"/>
      <c r="I952"/>
      <c r="J952"/>
      <c r="K952"/>
      <c r="L952"/>
      <c r="M952" s="47"/>
    </row>
    <row r="953" spans="3:13" ht="12.75" customHeight="1" x14ac:dyDescent="0.3">
      <c r="C953"/>
      <c r="D953"/>
      <c r="E953"/>
      <c r="F953"/>
      <c r="G953"/>
      <c r="H953"/>
      <c r="I953"/>
      <c r="J953"/>
      <c r="K953"/>
      <c r="L953"/>
      <c r="M953" s="47"/>
    </row>
    <row r="954" spans="3:13" ht="12.75" customHeight="1" x14ac:dyDescent="0.3">
      <c r="C954"/>
      <c r="D954"/>
      <c r="E954"/>
      <c r="F954"/>
      <c r="G954"/>
      <c r="H954"/>
      <c r="I954"/>
      <c r="J954"/>
      <c r="K954"/>
      <c r="L954"/>
      <c r="M954" s="47"/>
    </row>
    <row r="955" spans="3:13" ht="12.75" customHeight="1" x14ac:dyDescent="0.3">
      <c r="C955"/>
      <c r="D955"/>
      <c r="E955"/>
      <c r="F955"/>
      <c r="G955"/>
      <c r="H955"/>
      <c r="I955"/>
      <c r="J955"/>
      <c r="K955"/>
      <c r="L955"/>
      <c r="M955" s="47"/>
    </row>
    <row r="956" spans="3:13" ht="12.75" customHeight="1" x14ac:dyDescent="0.3">
      <c r="C956"/>
      <c r="D956"/>
      <c r="E956"/>
      <c r="F956"/>
      <c r="G956"/>
      <c r="H956"/>
      <c r="I956"/>
      <c r="J956"/>
      <c r="K956"/>
      <c r="L956"/>
      <c r="M956" s="47"/>
    </row>
    <row r="957" spans="3:13" ht="12.75" customHeight="1" x14ac:dyDescent="0.3">
      <c r="C957"/>
      <c r="D957"/>
      <c r="E957"/>
      <c r="F957"/>
      <c r="G957"/>
      <c r="H957"/>
      <c r="I957"/>
      <c r="J957"/>
      <c r="K957"/>
      <c r="L957"/>
      <c r="M957" s="47"/>
    </row>
    <row r="958" spans="3:13" ht="12.75" customHeight="1" x14ac:dyDescent="0.3">
      <c r="C958"/>
      <c r="D958"/>
      <c r="E958"/>
      <c r="F958"/>
      <c r="G958"/>
      <c r="H958"/>
      <c r="I958"/>
      <c r="J958"/>
      <c r="K958"/>
      <c r="L958"/>
      <c r="M958" s="47"/>
    </row>
    <row r="959" spans="3:13" ht="12.75" customHeight="1" x14ac:dyDescent="0.3">
      <c r="C959"/>
      <c r="D959"/>
      <c r="E959"/>
      <c r="F959"/>
      <c r="G959"/>
      <c r="H959"/>
      <c r="I959"/>
      <c r="J959"/>
      <c r="K959"/>
      <c r="L959"/>
      <c r="M959" s="47"/>
    </row>
    <row r="960" spans="3:13" ht="12.75" customHeight="1" x14ac:dyDescent="0.3">
      <c r="C960"/>
      <c r="D960"/>
      <c r="E960"/>
      <c r="F960"/>
      <c r="G960"/>
      <c r="H960"/>
      <c r="I960"/>
      <c r="J960"/>
      <c r="K960"/>
      <c r="L960"/>
      <c r="M960" s="47"/>
    </row>
    <row r="961" spans="3:13" ht="12.75" customHeight="1" x14ac:dyDescent="0.3">
      <c r="C961"/>
      <c r="D961"/>
      <c r="E961"/>
      <c r="F961"/>
      <c r="G961"/>
      <c r="H961"/>
      <c r="I961"/>
      <c r="J961"/>
      <c r="K961"/>
      <c r="L961"/>
      <c r="M961" s="47"/>
    </row>
    <row r="962" spans="3:13" ht="12.75" customHeight="1" x14ac:dyDescent="0.3">
      <c r="C962"/>
      <c r="D962"/>
      <c r="E962"/>
      <c r="F962"/>
      <c r="G962"/>
      <c r="H962"/>
      <c r="I962"/>
      <c r="J962"/>
      <c r="K962"/>
      <c r="L962"/>
      <c r="M962" s="47"/>
    </row>
    <row r="963" spans="3:13" ht="12.75" customHeight="1" x14ac:dyDescent="0.3">
      <c r="C963"/>
      <c r="D963"/>
      <c r="E963"/>
      <c r="F963"/>
      <c r="G963"/>
      <c r="H963"/>
      <c r="I963"/>
      <c r="J963"/>
      <c r="K963"/>
      <c r="L963"/>
      <c r="M963" s="47"/>
    </row>
    <row r="964" spans="3:13" ht="12.75" customHeight="1" x14ac:dyDescent="0.3">
      <c r="C964"/>
      <c r="D964"/>
      <c r="E964"/>
      <c r="F964"/>
      <c r="G964"/>
      <c r="H964"/>
      <c r="I964"/>
      <c r="J964"/>
      <c r="K964"/>
      <c r="L964"/>
      <c r="M964" s="47"/>
    </row>
    <row r="965" spans="3:13" ht="12.75" customHeight="1" x14ac:dyDescent="0.3">
      <c r="C965"/>
      <c r="D965"/>
      <c r="E965"/>
      <c r="F965"/>
      <c r="G965"/>
      <c r="H965"/>
      <c r="I965"/>
      <c r="J965"/>
      <c r="K965"/>
      <c r="L965"/>
      <c r="M965" s="47"/>
    </row>
    <row r="966" spans="3:13" ht="12.75" customHeight="1" x14ac:dyDescent="0.3">
      <c r="C966"/>
      <c r="D966"/>
      <c r="E966"/>
      <c r="F966"/>
      <c r="G966"/>
      <c r="H966"/>
      <c r="I966"/>
      <c r="J966"/>
      <c r="K966"/>
      <c r="L966"/>
      <c r="M966" s="47"/>
    </row>
    <row r="967" spans="3:13" ht="12.75" customHeight="1" x14ac:dyDescent="0.3">
      <c r="C967"/>
      <c r="D967"/>
      <c r="E967"/>
      <c r="F967"/>
      <c r="G967"/>
      <c r="H967"/>
      <c r="I967"/>
      <c r="J967"/>
      <c r="K967"/>
      <c r="L967"/>
      <c r="M967" s="47"/>
    </row>
    <row r="968" spans="3:13" ht="12.75" customHeight="1" x14ac:dyDescent="0.3">
      <c r="C968"/>
      <c r="D968"/>
      <c r="E968"/>
      <c r="F968"/>
      <c r="G968"/>
      <c r="H968"/>
      <c r="I968"/>
      <c r="J968"/>
      <c r="K968"/>
      <c r="L968"/>
      <c r="M968" s="47"/>
    </row>
    <row r="969" spans="3:13" ht="12.75" customHeight="1" x14ac:dyDescent="0.3">
      <c r="C969"/>
      <c r="D969"/>
      <c r="E969"/>
      <c r="F969"/>
      <c r="G969"/>
      <c r="H969"/>
      <c r="I969"/>
      <c r="J969"/>
      <c r="K969"/>
      <c r="L969"/>
      <c r="M969" s="47"/>
    </row>
    <row r="970" spans="3:13" ht="12.75" customHeight="1" x14ac:dyDescent="0.3">
      <c r="C970"/>
      <c r="D970"/>
      <c r="E970"/>
      <c r="F970"/>
      <c r="G970"/>
      <c r="H970"/>
      <c r="I970"/>
      <c r="J970"/>
      <c r="K970"/>
      <c r="L970"/>
      <c r="M970" s="47"/>
    </row>
    <row r="971" spans="3:13" ht="12.75" customHeight="1" x14ac:dyDescent="0.3">
      <c r="C971"/>
      <c r="D971"/>
      <c r="E971"/>
      <c r="F971"/>
      <c r="G971"/>
      <c r="H971"/>
      <c r="I971"/>
      <c r="J971"/>
      <c r="K971"/>
      <c r="L971"/>
      <c r="M971" s="47"/>
    </row>
    <row r="972" spans="3:13" ht="12.75" customHeight="1" x14ac:dyDescent="0.3">
      <c r="C972"/>
      <c r="D972"/>
      <c r="E972"/>
      <c r="F972"/>
      <c r="G972"/>
      <c r="H972"/>
      <c r="I972"/>
      <c r="J972"/>
      <c r="K972"/>
      <c r="L972"/>
      <c r="M972" s="47"/>
    </row>
    <row r="973" spans="3:13" ht="12.75" customHeight="1" x14ac:dyDescent="0.3">
      <c r="C973"/>
      <c r="D973"/>
      <c r="E973"/>
      <c r="F973"/>
      <c r="G973"/>
      <c r="H973"/>
      <c r="I973"/>
      <c r="J973"/>
      <c r="K973"/>
      <c r="L973"/>
      <c r="M973" s="47"/>
    </row>
    <row r="974" spans="3:13" ht="12.75" customHeight="1" x14ac:dyDescent="0.3">
      <c r="C974"/>
      <c r="D974"/>
      <c r="E974"/>
      <c r="F974"/>
      <c r="G974"/>
      <c r="H974"/>
      <c r="I974"/>
      <c r="J974"/>
      <c r="K974"/>
      <c r="L974"/>
      <c r="M974" s="47"/>
    </row>
    <row r="975" spans="3:13" ht="12.75" customHeight="1" x14ac:dyDescent="0.3">
      <c r="C975"/>
      <c r="D975"/>
      <c r="E975"/>
      <c r="F975"/>
      <c r="G975"/>
      <c r="H975"/>
      <c r="I975"/>
      <c r="J975"/>
      <c r="K975"/>
      <c r="L975"/>
      <c r="M975" s="47"/>
    </row>
    <row r="976" spans="3:13" ht="12.75" customHeight="1" x14ac:dyDescent="0.3">
      <c r="C976"/>
      <c r="D976"/>
      <c r="E976"/>
      <c r="F976"/>
      <c r="G976"/>
      <c r="H976"/>
      <c r="I976"/>
      <c r="J976"/>
      <c r="K976"/>
      <c r="L976"/>
      <c r="M976" s="47"/>
    </row>
    <row r="977" spans="3:13" ht="12.75" customHeight="1" x14ac:dyDescent="0.3">
      <c r="C977"/>
      <c r="D977"/>
      <c r="E977"/>
      <c r="F977"/>
      <c r="G977"/>
      <c r="H977"/>
      <c r="I977"/>
      <c r="J977"/>
      <c r="K977"/>
      <c r="L977"/>
      <c r="M977" s="47"/>
    </row>
    <row r="978" spans="3:13" ht="12.75" customHeight="1" x14ac:dyDescent="0.3">
      <c r="C978"/>
      <c r="D978"/>
      <c r="E978"/>
      <c r="F978"/>
      <c r="G978"/>
      <c r="H978"/>
      <c r="I978"/>
      <c r="J978"/>
      <c r="K978"/>
      <c r="L978"/>
      <c r="M978" s="47"/>
    </row>
    <row r="979" spans="3:13" ht="12.75" customHeight="1" x14ac:dyDescent="0.3">
      <c r="C979"/>
      <c r="D979"/>
      <c r="E979"/>
      <c r="F979"/>
      <c r="G979"/>
      <c r="H979"/>
      <c r="I979"/>
      <c r="J979"/>
      <c r="K979"/>
      <c r="L979"/>
      <c r="M979" s="47"/>
    </row>
    <row r="980" spans="3:13" ht="12.75" customHeight="1" x14ac:dyDescent="0.3">
      <c r="C980"/>
      <c r="D980"/>
      <c r="E980"/>
      <c r="F980"/>
      <c r="G980"/>
      <c r="H980"/>
      <c r="I980"/>
      <c r="J980"/>
      <c r="K980"/>
      <c r="L980"/>
      <c r="M980" s="47"/>
    </row>
    <row r="981" spans="3:13" ht="12.75" customHeight="1" x14ac:dyDescent="0.3">
      <c r="C981"/>
      <c r="D981"/>
      <c r="E981"/>
      <c r="F981"/>
      <c r="G981"/>
      <c r="H981"/>
      <c r="I981"/>
      <c r="J981"/>
      <c r="K981"/>
      <c r="L981"/>
      <c r="M981" s="47"/>
    </row>
    <row r="982" spans="3:13" ht="12.75" customHeight="1" x14ac:dyDescent="0.3">
      <c r="C982"/>
      <c r="D982"/>
      <c r="E982"/>
      <c r="F982"/>
      <c r="G982"/>
      <c r="H982"/>
      <c r="I982"/>
      <c r="J982"/>
      <c r="K982"/>
      <c r="L982"/>
      <c r="M982" s="47"/>
    </row>
    <row r="983" spans="3:13" ht="12.75" customHeight="1" x14ac:dyDescent="0.3">
      <c r="C983"/>
      <c r="D983"/>
      <c r="E983"/>
      <c r="F983"/>
      <c r="G983"/>
      <c r="H983"/>
      <c r="I983"/>
      <c r="J983"/>
      <c r="K983"/>
      <c r="L983"/>
      <c r="M983" s="47"/>
    </row>
    <row r="984" spans="3:13" ht="12.75" customHeight="1" x14ac:dyDescent="0.3">
      <c r="C984"/>
      <c r="D984"/>
      <c r="E984"/>
      <c r="F984"/>
      <c r="G984"/>
      <c r="H984"/>
      <c r="I984"/>
      <c r="J984"/>
      <c r="K984"/>
      <c r="L984"/>
      <c r="M984" s="47"/>
    </row>
    <row r="985" spans="3:13" ht="12.75" customHeight="1" x14ac:dyDescent="0.3">
      <c r="C985"/>
      <c r="D985"/>
      <c r="E985"/>
      <c r="F985"/>
      <c r="G985"/>
      <c r="H985"/>
      <c r="I985"/>
      <c r="J985"/>
      <c r="K985"/>
      <c r="L985"/>
      <c r="M985" s="47"/>
    </row>
    <row r="986" spans="3:13" ht="12.75" customHeight="1" x14ac:dyDescent="0.3">
      <c r="C986"/>
      <c r="D986"/>
      <c r="E986"/>
      <c r="F986"/>
      <c r="G986"/>
      <c r="H986"/>
      <c r="I986"/>
      <c r="J986"/>
      <c r="K986"/>
      <c r="L986"/>
      <c r="M986" s="47"/>
    </row>
    <row r="987" spans="3:13" ht="12.75" customHeight="1" x14ac:dyDescent="0.3">
      <c r="C987"/>
      <c r="D987"/>
      <c r="E987"/>
      <c r="F987"/>
      <c r="G987"/>
      <c r="H987"/>
      <c r="I987"/>
      <c r="J987"/>
      <c r="K987"/>
      <c r="L987"/>
      <c r="M987" s="47"/>
    </row>
    <row r="988" spans="3:13" ht="12.75" customHeight="1" x14ac:dyDescent="0.3">
      <c r="C988"/>
      <c r="D988"/>
      <c r="E988"/>
      <c r="F988"/>
      <c r="G988"/>
      <c r="H988"/>
      <c r="I988"/>
      <c r="J988"/>
      <c r="K988"/>
      <c r="L988"/>
      <c r="M988" s="47"/>
    </row>
    <row r="989" spans="3:13" ht="12.75" customHeight="1" x14ac:dyDescent="0.3">
      <c r="C989"/>
      <c r="D989"/>
      <c r="E989"/>
      <c r="F989"/>
      <c r="G989"/>
      <c r="H989"/>
      <c r="I989"/>
      <c r="J989"/>
      <c r="K989"/>
      <c r="L989"/>
      <c r="M989" s="47"/>
    </row>
    <row r="990" spans="3:13" ht="12.75" customHeight="1" x14ac:dyDescent="0.3">
      <c r="C990"/>
      <c r="D990"/>
      <c r="E990"/>
      <c r="F990"/>
      <c r="G990"/>
      <c r="H990"/>
      <c r="I990"/>
      <c r="J990"/>
      <c r="K990"/>
      <c r="L990"/>
      <c r="M990" s="47"/>
    </row>
    <row r="991" spans="3:13" ht="12.75" customHeight="1" x14ac:dyDescent="0.3">
      <c r="C991"/>
      <c r="D991"/>
      <c r="E991"/>
      <c r="F991"/>
      <c r="G991"/>
      <c r="H991"/>
      <c r="I991"/>
      <c r="J991"/>
      <c r="K991"/>
      <c r="L991"/>
      <c r="M991" s="47"/>
    </row>
    <row r="992" spans="3:13" ht="12.75" customHeight="1" x14ac:dyDescent="0.3">
      <c r="C992"/>
      <c r="D992"/>
      <c r="E992"/>
      <c r="F992"/>
      <c r="G992"/>
      <c r="H992"/>
      <c r="I992"/>
      <c r="J992"/>
      <c r="K992"/>
      <c r="L992"/>
      <c r="M992" s="47"/>
    </row>
    <row r="993" spans="3:13" ht="12.75" customHeight="1" x14ac:dyDescent="0.3">
      <c r="C993"/>
      <c r="D993"/>
      <c r="E993"/>
      <c r="F993"/>
      <c r="G993"/>
      <c r="H993"/>
      <c r="I993"/>
      <c r="J993"/>
      <c r="K993"/>
      <c r="L993"/>
      <c r="M993" s="47"/>
    </row>
    <row r="994" spans="3:13" ht="12.75" customHeight="1" x14ac:dyDescent="0.3">
      <c r="C994"/>
      <c r="D994"/>
      <c r="E994"/>
      <c r="F994"/>
      <c r="G994"/>
      <c r="H994"/>
      <c r="I994"/>
      <c r="J994"/>
      <c r="K994"/>
      <c r="L994"/>
      <c r="M994" s="47"/>
    </row>
    <row r="995" spans="3:13" ht="12.75" customHeight="1" x14ac:dyDescent="0.3">
      <c r="C995"/>
      <c r="D995"/>
      <c r="E995"/>
      <c r="F995"/>
      <c r="G995"/>
      <c r="H995"/>
      <c r="I995"/>
      <c r="J995"/>
      <c r="K995"/>
      <c r="L995"/>
      <c r="M995" s="47"/>
    </row>
    <row r="996" spans="3:13" ht="12.75" customHeight="1" x14ac:dyDescent="0.3">
      <c r="C996"/>
      <c r="D996"/>
      <c r="E996"/>
      <c r="F996"/>
      <c r="G996"/>
      <c r="H996"/>
      <c r="I996"/>
      <c r="J996"/>
      <c r="K996"/>
      <c r="L996"/>
      <c r="M996" s="47"/>
    </row>
    <row r="997" spans="3:13" ht="12.75" customHeight="1" x14ac:dyDescent="0.3">
      <c r="C997"/>
      <c r="D997"/>
      <c r="E997"/>
      <c r="F997"/>
      <c r="G997"/>
      <c r="H997"/>
      <c r="I997"/>
      <c r="J997"/>
      <c r="K997"/>
      <c r="L997"/>
      <c r="M997" s="47"/>
    </row>
    <row r="998" spans="3:13" ht="12.75" customHeight="1" x14ac:dyDescent="0.3">
      <c r="C998"/>
      <c r="D998"/>
      <c r="E998"/>
      <c r="F998"/>
      <c r="G998"/>
      <c r="H998"/>
      <c r="I998"/>
      <c r="J998"/>
      <c r="K998"/>
      <c r="L998"/>
      <c r="M998" s="47"/>
    </row>
    <row r="999" spans="3:13" ht="12.75" customHeight="1" x14ac:dyDescent="0.3">
      <c r="C999"/>
      <c r="D999"/>
      <c r="E999"/>
      <c r="F999"/>
      <c r="G999"/>
      <c r="H999"/>
      <c r="I999"/>
      <c r="J999"/>
      <c r="K999"/>
      <c r="L999"/>
      <c r="M999" s="47"/>
    </row>
    <row r="1000" spans="3:13" ht="12.75" customHeight="1" x14ac:dyDescent="0.3">
      <c r="C1000"/>
      <c r="D1000"/>
      <c r="E1000"/>
      <c r="F1000"/>
      <c r="G1000"/>
      <c r="H1000"/>
      <c r="I1000"/>
      <c r="J1000"/>
      <c r="K1000"/>
      <c r="L1000"/>
      <c r="M1000" s="47"/>
    </row>
    <row r="1001" spans="3:13" ht="12.75" customHeight="1" x14ac:dyDescent="0.3">
      <c r="C1001"/>
      <c r="D1001"/>
      <c r="E1001"/>
      <c r="F1001"/>
      <c r="G1001"/>
      <c r="H1001"/>
      <c r="I1001"/>
      <c r="J1001"/>
      <c r="K1001"/>
      <c r="L1001"/>
      <c r="M1001" s="47"/>
    </row>
    <row r="1002" spans="3:13" ht="12.75" customHeight="1" x14ac:dyDescent="0.3">
      <c r="C1002"/>
      <c r="D1002"/>
      <c r="E1002"/>
      <c r="F1002"/>
      <c r="G1002"/>
      <c r="H1002"/>
      <c r="I1002"/>
      <c r="J1002"/>
      <c r="K1002"/>
      <c r="L1002"/>
      <c r="M1002" s="47"/>
    </row>
    <row r="1003" spans="3:13" ht="12.75" customHeight="1" x14ac:dyDescent="0.3">
      <c r="C1003"/>
      <c r="D1003"/>
      <c r="E1003"/>
      <c r="F1003"/>
      <c r="G1003"/>
      <c r="H1003"/>
      <c r="I1003"/>
      <c r="J1003"/>
      <c r="K1003"/>
      <c r="L1003"/>
      <c r="M1003" s="47"/>
    </row>
    <row r="1004" spans="3:13" ht="12.75" customHeight="1" x14ac:dyDescent="0.3">
      <c r="C1004"/>
      <c r="D1004"/>
      <c r="E1004"/>
      <c r="F1004"/>
      <c r="G1004"/>
      <c r="H1004"/>
      <c r="I1004"/>
      <c r="J1004"/>
      <c r="K1004"/>
      <c r="L1004"/>
      <c r="M1004" s="47"/>
    </row>
    <row r="1005" spans="3:13" ht="12.75" customHeight="1" x14ac:dyDescent="0.3">
      <c r="C1005"/>
      <c r="D1005"/>
      <c r="E1005"/>
      <c r="F1005"/>
      <c r="G1005"/>
      <c r="H1005"/>
      <c r="I1005"/>
      <c r="J1005"/>
      <c r="K1005"/>
      <c r="L1005"/>
      <c r="M1005" s="47"/>
    </row>
    <row r="1006" spans="3:13" ht="12.75" customHeight="1" x14ac:dyDescent="0.3">
      <c r="C1006"/>
      <c r="D1006"/>
      <c r="E1006"/>
      <c r="F1006"/>
      <c r="G1006"/>
      <c r="H1006"/>
      <c r="I1006"/>
      <c r="J1006"/>
      <c r="K1006"/>
      <c r="L1006"/>
      <c r="M1006" s="47"/>
    </row>
    <row r="1007" spans="3:13" ht="12.75" customHeight="1" x14ac:dyDescent="0.3">
      <c r="C1007"/>
      <c r="D1007"/>
      <c r="E1007"/>
      <c r="F1007"/>
      <c r="G1007"/>
      <c r="H1007"/>
      <c r="I1007"/>
      <c r="J1007"/>
      <c r="K1007"/>
      <c r="L1007"/>
      <c r="M1007" s="47"/>
    </row>
    <row r="1008" spans="3:13" ht="12.75" customHeight="1" x14ac:dyDescent="0.3">
      <c r="C1008"/>
      <c r="D1008"/>
      <c r="E1008"/>
      <c r="F1008"/>
      <c r="G1008"/>
      <c r="H1008"/>
      <c r="I1008"/>
      <c r="J1008"/>
      <c r="K1008"/>
      <c r="L1008"/>
      <c r="M1008" s="47"/>
    </row>
    <row r="1009" spans="3:13" ht="12.75" customHeight="1" x14ac:dyDescent="0.3">
      <c r="C1009"/>
      <c r="D1009"/>
      <c r="E1009"/>
      <c r="F1009"/>
      <c r="G1009"/>
      <c r="H1009"/>
      <c r="I1009"/>
      <c r="J1009"/>
      <c r="K1009"/>
      <c r="L1009"/>
      <c r="M1009" s="47"/>
    </row>
    <row r="1010" spans="3:13" ht="12.75" customHeight="1" x14ac:dyDescent="0.3">
      <c r="C1010"/>
      <c r="D1010"/>
      <c r="E1010"/>
      <c r="F1010"/>
      <c r="G1010"/>
      <c r="H1010"/>
      <c r="I1010"/>
      <c r="J1010"/>
      <c r="K1010"/>
      <c r="L1010"/>
      <c r="M1010" s="47"/>
    </row>
    <row r="1011" spans="3:13" ht="12.75" customHeight="1" x14ac:dyDescent="0.3">
      <c r="C1011"/>
      <c r="D1011"/>
      <c r="E1011"/>
      <c r="F1011"/>
      <c r="G1011"/>
      <c r="H1011"/>
      <c r="I1011"/>
      <c r="J1011"/>
      <c r="K1011"/>
      <c r="L1011"/>
      <c r="M1011" s="47"/>
    </row>
    <row r="1012" spans="3:13" ht="12.75" customHeight="1" x14ac:dyDescent="0.3">
      <c r="C1012"/>
      <c r="D1012"/>
      <c r="E1012"/>
      <c r="F1012"/>
      <c r="G1012"/>
      <c r="H1012"/>
      <c r="I1012"/>
      <c r="J1012"/>
      <c r="K1012"/>
      <c r="L1012"/>
      <c r="M1012" s="47"/>
    </row>
    <row r="1013" spans="3:13" ht="12.75" customHeight="1" x14ac:dyDescent="0.3">
      <c r="C1013"/>
      <c r="D1013"/>
      <c r="E1013"/>
      <c r="F1013"/>
      <c r="G1013"/>
      <c r="H1013"/>
      <c r="I1013"/>
      <c r="J1013"/>
      <c r="K1013"/>
      <c r="L1013"/>
      <c r="M1013" s="47"/>
    </row>
    <row r="1014" spans="3:13" ht="12.75" customHeight="1" x14ac:dyDescent="0.3">
      <c r="C1014"/>
      <c r="D1014"/>
      <c r="E1014"/>
      <c r="F1014"/>
      <c r="G1014"/>
      <c r="H1014"/>
      <c r="I1014"/>
      <c r="J1014"/>
      <c r="K1014"/>
      <c r="L1014"/>
      <c r="M1014" s="47"/>
    </row>
    <row r="1015" spans="3:13" ht="12.75" customHeight="1" x14ac:dyDescent="0.3">
      <c r="C1015"/>
      <c r="D1015"/>
      <c r="E1015"/>
      <c r="F1015"/>
      <c r="G1015"/>
      <c r="H1015"/>
      <c r="I1015"/>
      <c r="J1015"/>
      <c r="K1015"/>
      <c r="L1015"/>
      <c r="M1015" s="47"/>
    </row>
    <row r="1016" spans="3:13" ht="12.75" customHeight="1" x14ac:dyDescent="0.3">
      <c r="C1016"/>
      <c r="D1016"/>
      <c r="E1016"/>
      <c r="F1016"/>
      <c r="G1016"/>
      <c r="H1016"/>
      <c r="I1016"/>
      <c r="J1016"/>
      <c r="K1016"/>
      <c r="L1016"/>
      <c r="M1016" s="47"/>
    </row>
    <row r="1017" spans="3:13" ht="12.75" customHeight="1" x14ac:dyDescent="0.3">
      <c r="C1017"/>
      <c r="D1017"/>
      <c r="E1017"/>
      <c r="F1017"/>
      <c r="G1017"/>
      <c r="H1017"/>
      <c r="I1017"/>
      <c r="J1017"/>
      <c r="K1017"/>
      <c r="L1017"/>
      <c r="M1017" s="47"/>
    </row>
    <row r="1018" spans="3:13" ht="12.75" customHeight="1" x14ac:dyDescent="0.3">
      <c r="C1018"/>
      <c r="D1018"/>
      <c r="E1018"/>
      <c r="F1018"/>
      <c r="G1018"/>
      <c r="H1018"/>
      <c r="I1018"/>
      <c r="J1018"/>
      <c r="K1018"/>
      <c r="L1018"/>
      <c r="M1018" s="47"/>
    </row>
    <row r="1019" spans="3:13" ht="12.75" customHeight="1" x14ac:dyDescent="0.3">
      <c r="C1019"/>
      <c r="D1019"/>
      <c r="E1019"/>
      <c r="F1019"/>
      <c r="G1019"/>
      <c r="H1019"/>
      <c r="I1019"/>
      <c r="J1019"/>
      <c r="K1019"/>
      <c r="L1019"/>
      <c r="M1019" s="47"/>
    </row>
    <row r="1020" spans="3:13" ht="12.75" customHeight="1" x14ac:dyDescent="0.3">
      <c r="C1020"/>
      <c r="D1020"/>
      <c r="E1020"/>
      <c r="F1020"/>
      <c r="G1020"/>
      <c r="H1020"/>
      <c r="I1020"/>
      <c r="J1020"/>
      <c r="K1020"/>
      <c r="L1020"/>
      <c r="M1020" s="47"/>
    </row>
    <row r="1021" spans="3:13" ht="12.75" customHeight="1" x14ac:dyDescent="0.3">
      <c r="C1021"/>
      <c r="D1021"/>
      <c r="E1021"/>
      <c r="F1021"/>
      <c r="G1021"/>
      <c r="H1021"/>
      <c r="I1021"/>
      <c r="J1021"/>
      <c r="K1021"/>
      <c r="L1021"/>
      <c r="M1021" s="47"/>
    </row>
    <row r="1022" spans="3:13" ht="12.75" customHeight="1" x14ac:dyDescent="0.3">
      <c r="C1022"/>
      <c r="D1022"/>
      <c r="E1022"/>
      <c r="F1022"/>
      <c r="G1022"/>
      <c r="H1022"/>
      <c r="I1022"/>
      <c r="J1022"/>
      <c r="K1022"/>
      <c r="L1022"/>
      <c r="M1022" s="47"/>
    </row>
    <row r="1023" spans="3:13" ht="12.75" customHeight="1" x14ac:dyDescent="0.3">
      <c r="C1023"/>
      <c r="D1023"/>
      <c r="E1023"/>
      <c r="F1023"/>
      <c r="G1023"/>
      <c r="H1023"/>
      <c r="I1023"/>
      <c r="J1023"/>
      <c r="K1023"/>
      <c r="L1023"/>
      <c r="M1023" s="47"/>
    </row>
    <row r="1024" spans="3:13" ht="12.75" customHeight="1" x14ac:dyDescent="0.3">
      <c r="C1024"/>
      <c r="D1024"/>
      <c r="E1024"/>
      <c r="F1024"/>
      <c r="G1024"/>
      <c r="H1024"/>
      <c r="I1024"/>
      <c r="J1024"/>
      <c r="K1024"/>
      <c r="L1024"/>
      <c r="M1024" s="47"/>
    </row>
    <row r="1025" spans="3:13" ht="12.75" customHeight="1" x14ac:dyDescent="0.3">
      <c r="C1025"/>
      <c r="D1025"/>
      <c r="E1025"/>
      <c r="F1025"/>
      <c r="G1025"/>
      <c r="H1025"/>
      <c r="I1025"/>
      <c r="J1025"/>
      <c r="K1025"/>
      <c r="L1025"/>
      <c r="M1025" s="47"/>
    </row>
    <row r="1026" spans="3:13" ht="12.75" customHeight="1" x14ac:dyDescent="0.3">
      <c r="C1026"/>
      <c r="D1026"/>
      <c r="E1026"/>
      <c r="F1026"/>
      <c r="G1026"/>
      <c r="H1026"/>
      <c r="I1026"/>
      <c r="J1026"/>
      <c r="K1026"/>
      <c r="L1026"/>
      <c r="M1026" s="47"/>
    </row>
    <row r="1027" spans="3:13" ht="12.75" customHeight="1" x14ac:dyDescent="0.3">
      <c r="C1027"/>
      <c r="D1027"/>
      <c r="E1027"/>
      <c r="F1027"/>
      <c r="G1027"/>
      <c r="H1027"/>
      <c r="I1027"/>
      <c r="J1027"/>
      <c r="K1027"/>
      <c r="L1027"/>
      <c r="M1027" s="47"/>
    </row>
    <row r="1028" spans="3:13" ht="12.75" customHeight="1" x14ac:dyDescent="0.3">
      <c r="C1028"/>
      <c r="D1028"/>
      <c r="E1028"/>
      <c r="F1028"/>
      <c r="G1028"/>
      <c r="H1028"/>
      <c r="I1028"/>
      <c r="J1028"/>
      <c r="K1028"/>
      <c r="L1028"/>
      <c r="M1028" s="47"/>
    </row>
    <row r="1029" spans="3:13" ht="12.75" customHeight="1" x14ac:dyDescent="0.3">
      <c r="C1029"/>
      <c r="D1029"/>
      <c r="E1029"/>
      <c r="F1029"/>
      <c r="G1029"/>
      <c r="H1029"/>
      <c r="I1029"/>
      <c r="J1029"/>
      <c r="K1029"/>
      <c r="L1029"/>
      <c r="M1029" s="47"/>
    </row>
    <row r="1030" spans="3:13" ht="12.75" customHeight="1" x14ac:dyDescent="0.3">
      <c r="C1030"/>
      <c r="D1030"/>
      <c r="E1030"/>
      <c r="F1030"/>
      <c r="G1030"/>
      <c r="H1030"/>
      <c r="I1030"/>
      <c r="J1030"/>
      <c r="K1030"/>
      <c r="L1030"/>
      <c r="M1030" s="47"/>
    </row>
    <row r="1031" spans="3:13" ht="12.75" customHeight="1" x14ac:dyDescent="0.3">
      <c r="C1031"/>
      <c r="D1031"/>
      <c r="E1031"/>
      <c r="F1031"/>
      <c r="G1031"/>
      <c r="H1031"/>
      <c r="I1031"/>
      <c r="J1031"/>
      <c r="K1031"/>
      <c r="L1031"/>
      <c r="M1031" s="47"/>
    </row>
    <row r="1032" spans="3:13" ht="12.75" customHeight="1" x14ac:dyDescent="0.3">
      <c r="C1032"/>
      <c r="D1032"/>
      <c r="E1032"/>
      <c r="F1032"/>
      <c r="G1032"/>
      <c r="H1032"/>
      <c r="I1032"/>
      <c r="J1032"/>
      <c r="K1032"/>
      <c r="L1032"/>
      <c r="M1032" s="47"/>
    </row>
    <row r="1033" spans="3:13" ht="12.75" customHeight="1" x14ac:dyDescent="0.3">
      <c r="C1033"/>
      <c r="D1033"/>
      <c r="E1033"/>
      <c r="F1033"/>
      <c r="G1033"/>
      <c r="H1033"/>
      <c r="I1033"/>
      <c r="J1033"/>
      <c r="K1033"/>
      <c r="L1033"/>
      <c r="M1033" s="47"/>
    </row>
    <row r="1034" spans="3:13" ht="12.75" customHeight="1" x14ac:dyDescent="0.3">
      <c r="C1034"/>
      <c r="D1034"/>
      <c r="E1034"/>
      <c r="F1034"/>
      <c r="G1034"/>
      <c r="H1034"/>
      <c r="I1034"/>
      <c r="J1034"/>
      <c r="K1034"/>
      <c r="L1034"/>
      <c r="M1034" s="47"/>
    </row>
    <row r="1035" spans="3:13" ht="12.75" customHeight="1" x14ac:dyDescent="0.3">
      <c r="C1035"/>
      <c r="D1035"/>
      <c r="E1035"/>
      <c r="F1035"/>
      <c r="G1035"/>
      <c r="H1035"/>
      <c r="I1035"/>
      <c r="J1035"/>
      <c r="K1035"/>
      <c r="L1035"/>
      <c r="M1035" s="47"/>
    </row>
    <row r="1036" spans="3:13" ht="12.75" customHeight="1" x14ac:dyDescent="0.3">
      <c r="C1036"/>
      <c r="D1036"/>
      <c r="E1036"/>
      <c r="F1036"/>
      <c r="G1036"/>
      <c r="H1036"/>
      <c r="I1036"/>
      <c r="J1036"/>
      <c r="K1036"/>
      <c r="L1036"/>
      <c r="M1036" s="47"/>
    </row>
    <row r="1037" spans="3:13" ht="12.75" customHeight="1" x14ac:dyDescent="0.3">
      <c r="C1037"/>
      <c r="D1037"/>
      <c r="E1037"/>
      <c r="F1037"/>
      <c r="G1037"/>
      <c r="H1037"/>
      <c r="I1037"/>
      <c r="J1037"/>
      <c r="K1037"/>
      <c r="L1037"/>
      <c r="M1037" s="47"/>
    </row>
    <row r="1038" spans="3:13" ht="12.75" customHeight="1" x14ac:dyDescent="0.3">
      <c r="C1038"/>
      <c r="D1038"/>
      <c r="E1038"/>
      <c r="F1038"/>
      <c r="G1038"/>
      <c r="H1038"/>
      <c r="I1038"/>
      <c r="J1038"/>
      <c r="K1038"/>
      <c r="L1038"/>
      <c r="M1038" s="47"/>
    </row>
    <row r="1039" spans="3:13" ht="12.75" customHeight="1" x14ac:dyDescent="0.3">
      <c r="C1039"/>
      <c r="D1039"/>
      <c r="E1039"/>
      <c r="F1039"/>
      <c r="G1039"/>
      <c r="H1039"/>
      <c r="I1039"/>
      <c r="J1039"/>
      <c r="K1039"/>
      <c r="L1039"/>
      <c r="M1039" s="47"/>
    </row>
    <row r="1040" spans="3:13" ht="12.75" customHeight="1" x14ac:dyDescent="0.3">
      <c r="C1040"/>
      <c r="D1040"/>
      <c r="E1040"/>
      <c r="F1040"/>
      <c r="G1040"/>
      <c r="H1040"/>
      <c r="I1040"/>
      <c r="J1040"/>
      <c r="K1040"/>
      <c r="L1040"/>
      <c r="M1040" s="47"/>
    </row>
    <row r="1041" spans="3:13" ht="12.75" customHeight="1" x14ac:dyDescent="0.3">
      <c r="C1041"/>
      <c r="D1041"/>
      <c r="E1041"/>
      <c r="F1041"/>
      <c r="G1041"/>
      <c r="H1041"/>
      <c r="I1041"/>
      <c r="J1041"/>
      <c r="K1041"/>
      <c r="L1041"/>
      <c r="M1041" s="47"/>
    </row>
    <row r="1042" spans="3:13" ht="12.75" customHeight="1" x14ac:dyDescent="0.3">
      <c r="C1042"/>
      <c r="D1042"/>
      <c r="E1042"/>
      <c r="F1042"/>
      <c r="G1042"/>
      <c r="H1042"/>
      <c r="I1042"/>
      <c r="J1042"/>
      <c r="K1042"/>
      <c r="L1042"/>
      <c r="M1042" s="47"/>
    </row>
    <row r="1043" spans="3:13" ht="12.75" customHeight="1" x14ac:dyDescent="0.3">
      <c r="C1043"/>
      <c r="D1043"/>
      <c r="E1043"/>
      <c r="F1043"/>
      <c r="G1043"/>
      <c r="H1043"/>
      <c r="I1043"/>
      <c r="J1043"/>
      <c r="K1043"/>
      <c r="L1043"/>
      <c r="M1043" s="47"/>
    </row>
    <row r="1044" spans="3:13" ht="12.75" customHeight="1" x14ac:dyDescent="0.3">
      <c r="C1044"/>
      <c r="D1044"/>
      <c r="E1044"/>
      <c r="F1044"/>
      <c r="G1044"/>
      <c r="H1044"/>
      <c r="I1044"/>
      <c r="J1044"/>
      <c r="K1044"/>
      <c r="L1044"/>
      <c r="M1044" s="47"/>
    </row>
    <row r="1045" spans="3:13" ht="12.75" customHeight="1" x14ac:dyDescent="0.3">
      <c r="C1045"/>
      <c r="D1045"/>
      <c r="E1045"/>
      <c r="F1045"/>
      <c r="G1045"/>
      <c r="H1045"/>
      <c r="I1045"/>
      <c r="J1045"/>
      <c r="K1045"/>
      <c r="L1045"/>
      <c r="M1045" s="47"/>
    </row>
    <row r="1046" spans="3:13" ht="12.75" customHeight="1" x14ac:dyDescent="0.3">
      <c r="C1046"/>
      <c r="D1046"/>
      <c r="E1046"/>
      <c r="F1046"/>
      <c r="G1046"/>
      <c r="H1046"/>
      <c r="I1046"/>
      <c r="J1046"/>
      <c r="K1046"/>
      <c r="L1046"/>
      <c r="M1046" s="47"/>
    </row>
    <row r="1047" spans="3:13" ht="12.75" customHeight="1" x14ac:dyDescent="0.3">
      <c r="C1047"/>
      <c r="D1047"/>
      <c r="E1047"/>
      <c r="F1047"/>
      <c r="G1047"/>
      <c r="H1047"/>
      <c r="I1047"/>
      <c r="J1047"/>
      <c r="K1047"/>
      <c r="L1047"/>
      <c r="M1047" s="47"/>
    </row>
    <row r="1048" spans="3:13" ht="12.75" customHeight="1" x14ac:dyDescent="0.3">
      <c r="C1048"/>
      <c r="D1048"/>
      <c r="E1048"/>
      <c r="F1048"/>
      <c r="G1048"/>
      <c r="H1048"/>
      <c r="I1048"/>
      <c r="J1048"/>
      <c r="K1048"/>
      <c r="L1048"/>
      <c r="M1048" s="47"/>
    </row>
    <row r="1049" spans="3:13" ht="12.75" customHeight="1" x14ac:dyDescent="0.3">
      <c r="C1049"/>
      <c r="D1049"/>
      <c r="E1049"/>
      <c r="F1049"/>
      <c r="G1049"/>
      <c r="H1049"/>
      <c r="I1049"/>
      <c r="J1049"/>
      <c r="K1049"/>
      <c r="L1049"/>
      <c r="M1049" s="47"/>
    </row>
    <row r="1050" spans="3:13" ht="12.75" customHeight="1" x14ac:dyDescent="0.3">
      <c r="C1050"/>
      <c r="D1050"/>
      <c r="E1050"/>
      <c r="F1050"/>
      <c r="G1050"/>
      <c r="H1050"/>
      <c r="I1050"/>
      <c r="J1050"/>
      <c r="K1050"/>
      <c r="L1050"/>
      <c r="M1050" s="47"/>
    </row>
    <row r="1051" spans="3:13" ht="12.75" customHeight="1" x14ac:dyDescent="0.3">
      <c r="C1051"/>
      <c r="D1051"/>
      <c r="E1051"/>
      <c r="F1051"/>
      <c r="G1051"/>
      <c r="H1051"/>
      <c r="I1051"/>
      <c r="J1051"/>
      <c r="K1051"/>
      <c r="L1051"/>
      <c r="M1051" s="47"/>
    </row>
    <row r="1052" spans="3:13" ht="12.75" customHeight="1" x14ac:dyDescent="0.3">
      <c r="C1052"/>
      <c r="D1052"/>
      <c r="E1052"/>
      <c r="F1052"/>
      <c r="G1052"/>
      <c r="H1052"/>
      <c r="I1052"/>
      <c r="J1052"/>
      <c r="K1052"/>
      <c r="L1052"/>
      <c r="M1052" s="47"/>
    </row>
    <row r="1053" spans="3:13" ht="12.75" customHeight="1" x14ac:dyDescent="0.3">
      <c r="C1053"/>
      <c r="D1053"/>
      <c r="E1053"/>
      <c r="F1053"/>
      <c r="G1053"/>
      <c r="H1053"/>
      <c r="I1053"/>
      <c r="J1053"/>
      <c r="K1053"/>
      <c r="L1053"/>
      <c r="M1053" s="47"/>
    </row>
    <row r="1054" spans="3:13" ht="12.75" customHeight="1" x14ac:dyDescent="0.3">
      <c r="C1054"/>
      <c r="D1054"/>
      <c r="E1054"/>
      <c r="F1054"/>
      <c r="G1054"/>
      <c r="H1054"/>
      <c r="I1054"/>
      <c r="J1054"/>
      <c r="K1054"/>
      <c r="L1054"/>
      <c r="M1054" s="47"/>
    </row>
    <row r="1055" spans="3:13" ht="12.75" customHeight="1" x14ac:dyDescent="0.3">
      <c r="C1055"/>
      <c r="D1055"/>
      <c r="E1055"/>
      <c r="F1055"/>
      <c r="G1055"/>
      <c r="H1055"/>
      <c r="I1055"/>
      <c r="J1055"/>
      <c r="K1055"/>
      <c r="L1055"/>
      <c r="M1055" s="47"/>
    </row>
    <row r="1056" spans="3:13" ht="12.75" customHeight="1" x14ac:dyDescent="0.3">
      <c r="C1056"/>
      <c r="D1056"/>
      <c r="E1056"/>
      <c r="F1056"/>
      <c r="G1056"/>
      <c r="H1056"/>
      <c r="I1056"/>
      <c r="J1056"/>
      <c r="K1056"/>
      <c r="L1056"/>
      <c r="M1056" s="47"/>
    </row>
    <row r="1057" spans="3:13" ht="12.75" customHeight="1" x14ac:dyDescent="0.3">
      <c r="C1057"/>
      <c r="D1057"/>
      <c r="E1057"/>
      <c r="F1057"/>
      <c r="G1057"/>
      <c r="H1057"/>
      <c r="I1057"/>
      <c r="J1057"/>
      <c r="K1057"/>
      <c r="L1057"/>
      <c r="M1057" s="47"/>
    </row>
    <row r="1058" spans="3:13" ht="12.75" customHeight="1" x14ac:dyDescent="0.3">
      <c r="C1058"/>
      <c r="D1058"/>
      <c r="E1058"/>
      <c r="F1058"/>
      <c r="G1058"/>
      <c r="H1058"/>
      <c r="I1058"/>
      <c r="J1058"/>
      <c r="K1058"/>
      <c r="L1058"/>
      <c r="M1058" s="47"/>
    </row>
    <row r="1059" spans="3:13" ht="12.75" customHeight="1" x14ac:dyDescent="0.3">
      <c r="C1059"/>
      <c r="D1059"/>
      <c r="E1059"/>
      <c r="F1059"/>
      <c r="G1059"/>
      <c r="H1059"/>
      <c r="I1059"/>
      <c r="J1059"/>
      <c r="K1059"/>
      <c r="L1059"/>
      <c r="M1059" s="47"/>
    </row>
    <row r="1060" spans="3:13" ht="12.75" customHeight="1" x14ac:dyDescent="0.3">
      <c r="C1060"/>
      <c r="D1060"/>
      <c r="E1060"/>
      <c r="F1060"/>
      <c r="G1060"/>
      <c r="H1060"/>
      <c r="I1060"/>
      <c r="J1060"/>
      <c r="K1060"/>
      <c r="L1060"/>
      <c r="M1060" s="47"/>
    </row>
    <row r="1061" spans="3:13" ht="12.75" customHeight="1" x14ac:dyDescent="0.3">
      <c r="C1061"/>
      <c r="D1061"/>
      <c r="E1061"/>
      <c r="F1061"/>
      <c r="G1061"/>
      <c r="H1061"/>
      <c r="I1061"/>
      <c r="J1061"/>
      <c r="K1061"/>
      <c r="L1061"/>
      <c r="M1061" s="47"/>
    </row>
    <row r="1062" spans="3:13" ht="12.75" customHeight="1" x14ac:dyDescent="0.3">
      <c r="C1062"/>
      <c r="D1062"/>
      <c r="E1062"/>
      <c r="F1062"/>
      <c r="G1062"/>
      <c r="H1062"/>
      <c r="I1062"/>
      <c r="J1062"/>
      <c r="K1062"/>
      <c r="L1062"/>
      <c r="M1062" s="47"/>
    </row>
    <row r="1063" spans="3:13" ht="12.75" customHeight="1" x14ac:dyDescent="0.3">
      <c r="C1063"/>
      <c r="D1063"/>
      <c r="E1063"/>
      <c r="F1063"/>
      <c r="G1063"/>
      <c r="H1063"/>
      <c r="I1063"/>
      <c r="J1063"/>
      <c r="K1063"/>
      <c r="L1063"/>
      <c r="M1063" s="47"/>
    </row>
    <row r="1064" spans="3:13" ht="12.75" customHeight="1" x14ac:dyDescent="0.3">
      <c r="C1064"/>
      <c r="D1064"/>
      <c r="E1064"/>
      <c r="F1064"/>
      <c r="G1064"/>
      <c r="H1064"/>
      <c r="I1064"/>
      <c r="J1064"/>
      <c r="K1064"/>
      <c r="L1064"/>
      <c r="M1064" s="47"/>
    </row>
    <row r="1065" spans="3:13" ht="12.75" customHeight="1" x14ac:dyDescent="0.3">
      <c r="C1065"/>
      <c r="D1065"/>
      <c r="E1065"/>
      <c r="F1065"/>
      <c r="G1065"/>
      <c r="H1065"/>
      <c r="I1065"/>
      <c r="J1065"/>
      <c r="K1065"/>
      <c r="L1065"/>
      <c r="M1065" s="47"/>
    </row>
    <row r="1066" spans="3:13" ht="12.75" customHeight="1" x14ac:dyDescent="0.3">
      <c r="C1066"/>
      <c r="D1066"/>
      <c r="E1066"/>
      <c r="F1066"/>
      <c r="G1066"/>
      <c r="H1066"/>
      <c r="I1066"/>
      <c r="J1066"/>
      <c r="K1066"/>
      <c r="L1066"/>
      <c r="M1066" s="47"/>
    </row>
    <row r="1067" spans="3:13" ht="12.75" customHeight="1" x14ac:dyDescent="0.3">
      <c r="C1067"/>
      <c r="D1067"/>
      <c r="E1067"/>
      <c r="F1067"/>
      <c r="G1067"/>
      <c r="H1067"/>
      <c r="I1067"/>
      <c r="J1067"/>
      <c r="K1067"/>
      <c r="L1067"/>
      <c r="M1067" s="47"/>
    </row>
    <row r="1068" spans="3:13" ht="12.75" customHeight="1" x14ac:dyDescent="0.3">
      <c r="C1068"/>
      <c r="D1068"/>
      <c r="E1068"/>
      <c r="F1068"/>
      <c r="G1068"/>
      <c r="H1068"/>
      <c r="I1068"/>
      <c r="J1068"/>
      <c r="K1068"/>
      <c r="L1068"/>
      <c r="M1068" s="47"/>
    </row>
    <row r="1069" spans="3:13" ht="12.75" customHeight="1" x14ac:dyDescent="0.3">
      <c r="C1069"/>
      <c r="D1069"/>
      <c r="E1069"/>
      <c r="F1069"/>
      <c r="G1069"/>
      <c r="H1069"/>
      <c r="I1069"/>
      <c r="J1069"/>
      <c r="K1069"/>
      <c r="L1069"/>
      <c r="M1069" s="47"/>
    </row>
    <row r="1070" spans="3:13" ht="12.75" customHeight="1" x14ac:dyDescent="0.3">
      <c r="C1070"/>
      <c r="D1070"/>
      <c r="E1070"/>
      <c r="F1070"/>
      <c r="G1070"/>
      <c r="H1070"/>
      <c r="I1070"/>
      <c r="J1070"/>
      <c r="K1070"/>
      <c r="L1070"/>
      <c r="M1070" s="47"/>
    </row>
    <row r="1071" spans="3:13" ht="12.75" customHeight="1" x14ac:dyDescent="0.3">
      <c r="C1071"/>
      <c r="D1071"/>
      <c r="E1071"/>
      <c r="F1071"/>
      <c r="G1071"/>
      <c r="H1071"/>
      <c r="I1071"/>
      <c r="J1071"/>
      <c r="K1071"/>
      <c r="L1071"/>
      <c r="M1071" s="47"/>
    </row>
    <row r="1072" spans="3:13" ht="12.75" customHeight="1" x14ac:dyDescent="0.3">
      <c r="C1072"/>
      <c r="D1072"/>
      <c r="E1072"/>
      <c r="F1072"/>
      <c r="G1072"/>
      <c r="H1072"/>
      <c r="I1072"/>
      <c r="J1072"/>
      <c r="K1072"/>
      <c r="L1072"/>
      <c r="M1072" s="47"/>
    </row>
    <row r="1073" spans="3:13" ht="12.75" customHeight="1" x14ac:dyDescent="0.3">
      <c r="C1073"/>
      <c r="D1073"/>
      <c r="E1073"/>
      <c r="F1073"/>
      <c r="G1073"/>
      <c r="H1073"/>
      <c r="I1073"/>
      <c r="J1073"/>
      <c r="K1073"/>
      <c r="L1073"/>
      <c r="M1073" s="47"/>
    </row>
    <row r="1074" spans="3:13" ht="12.75" customHeight="1" x14ac:dyDescent="0.3">
      <c r="C1074"/>
      <c r="D1074"/>
      <c r="E1074"/>
      <c r="F1074"/>
      <c r="G1074"/>
      <c r="H1074"/>
      <c r="I1074"/>
      <c r="J1074"/>
      <c r="K1074"/>
      <c r="L1074"/>
      <c r="M1074" s="47"/>
    </row>
    <row r="1075" spans="3:13" ht="12.75" customHeight="1" x14ac:dyDescent="0.3">
      <c r="C1075"/>
      <c r="D1075"/>
      <c r="E1075"/>
      <c r="F1075"/>
      <c r="G1075"/>
      <c r="H1075"/>
      <c r="I1075"/>
      <c r="J1075"/>
      <c r="K1075"/>
      <c r="L1075"/>
      <c r="M1075" s="47"/>
    </row>
    <row r="1076" spans="3:13" ht="12.75" customHeight="1" x14ac:dyDescent="0.3">
      <c r="C1076"/>
      <c r="D1076"/>
      <c r="E1076"/>
      <c r="F1076"/>
      <c r="G1076"/>
      <c r="H1076"/>
      <c r="I1076"/>
      <c r="J1076"/>
      <c r="K1076"/>
      <c r="L1076"/>
      <c r="M1076" s="47"/>
    </row>
    <row r="1077" spans="3:13" ht="12.75" customHeight="1" x14ac:dyDescent="0.3">
      <c r="C1077"/>
      <c r="D1077"/>
      <c r="E1077"/>
      <c r="F1077"/>
      <c r="G1077"/>
      <c r="H1077"/>
      <c r="I1077"/>
      <c r="J1077"/>
      <c r="K1077"/>
      <c r="L1077"/>
      <c r="M1077" s="47"/>
    </row>
    <row r="1078" spans="3:13" ht="12.75" customHeight="1" x14ac:dyDescent="0.3">
      <c r="C1078"/>
      <c r="D1078"/>
      <c r="E1078"/>
      <c r="F1078"/>
      <c r="G1078"/>
      <c r="H1078"/>
      <c r="I1078"/>
      <c r="J1078"/>
      <c r="K1078"/>
      <c r="L1078"/>
      <c r="M1078" s="47"/>
    </row>
    <row r="1079" spans="3:13" ht="12.75" customHeight="1" x14ac:dyDescent="0.3">
      <c r="C1079"/>
      <c r="D1079"/>
      <c r="E1079"/>
      <c r="F1079"/>
      <c r="G1079"/>
      <c r="H1079"/>
      <c r="I1079"/>
      <c r="J1079"/>
      <c r="K1079"/>
      <c r="L1079"/>
      <c r="M1079" s="47"/>
    </row>
    <row r="1080" spans="3:13" ht="12.75" customHeight="1" x14ac:dyDescent="0.3">
      <c r="C1080"/>
      <c r="D1080"/>
      <c r="E1080"/>
      <c r="F1080"/>
      <c r="G1080"/>
      <c r="H1080"/>
      <c r="I1080"/>
      <c r="J1080"/>
      <c r="K1080"/>
      <c r="L1080"/>
      <c r="M1080" s="47"/>
    </row>
    <row r="1081" spans="3:13" ht="12.75" customHeight="1" x14ac:dyDescent="0.3">
      <c r="C1081"/>
      <c r="D1081"/>
      <c r="E1081"/>
      <c r="F1081"/>
      <c r="G1081"/>
      <c r="H1081"/>
      <c r="I1081"/>
      <c r="J1081"/>
      <c r="K1081"/>
      <c r="L1081"/>
      <c r="M1081" s="47"/>
    </row>
    <row r="1082" spans="3:13" ht="12.75" customHeight="1" x14ac:dyDescent="0.3">
      <c r="C1082"/>
      <c r="D1082"/>
      <c r="E1082"/>
      <c r="F1082"/>
      <c r="G1082"/>
      <c r="H1082"/>
      <c r="I1082"/>
      <c r="J1082"/>
      <c r="K1082"/>
      <c r="L1082"/>
      <c r="M1082" s="47"/>
    </row>
    <row r="1083" spans="3:13" ht="12.75" customHeight="1" x14ac:dyDescent="0.3">
      <c r="C1083"/>
      <c r="D1083"/>
      <c r="E1083"/>
      <c r="F1083"/>
      <c r="G1083"/>
      <c r="H1083"/>
      <c r="I1083"/>
      <c r="J1083"/>
      <c r="K1083"/>
      <c r="L1083"/>
      <c r="M1083" s="47"/>
    </row>
    <row r="1084" spans="3:13" ht="12.75" customHeight="1" x14ac:dyDescent="0.3">
      <c r="C1084"/>
      <c r="D1084"/>
      <c r="E1084"/>
      <c r="F1084"/>
      <c r="G1084"/>
      <c r="H1084"/>
      <c r="I1084"/>
      <c r="J1084"/>
      <c r="K1084"/>
      <c r="L1084"/>
      <c r="M1084" s="47"/>
    </row>
    <row r="1085" spans="3:13" ht="12.75" customHeight="1" x14ac:dyDescent="0.3">
      <c r="C1085"/>
      <c r="D1085"/>
      <c r="E1085"/>
      <c r="F1085"/>
      <c r="G1085"/>
      <c r="H1085"/>
      <c r="I1085"/>
      <c r="J1085"/>
      <c r="K1085"/>
      <c r="L1085"/>
      <c r="M1085" s="47"/>
    </row>
    <row r="1086" spans="3:13" ht="12.75" customHeight="1" x14ac:dyDescent="0.3">
      <c r="C1086"/>
      <c r="D1086"/>
      <c r="E1086"/>
      <c r="F1086"/>
      <c r="G1086"/>
      <c r="H1086"/>
      <c r="I1086"/>
      <c r="J1086"/>
      <c r="K1086"/>
      <c r="L1086"/>
      <c r="M1086" s="47"/>
    </row>
    <row r="1087" spans="3:13" ht="12.75" customHeight="1" x14ac:dyDescent="0.3">
      <c r="C1087"/>
      <c r="D1087"/>
      <c r="E1087"/>
      <c r="F1087"/>
      <c r="G1087"/>
      <c r="H1087"/>
      <c r="I1087"/>
      <c r="J1087"/>
      <c r="K1087"/>
      <c r="L1087"/>
      <c r="M1087" s="47"/>
    </row>
    <row r="1088" spans="3:13" ht="12.75" customHeight="1" x14ac:dyDescent="0.3">
      <c r="C1088"/>
      <c r="D1088"/>
      <c r="E1088"/>
      <c r="F1088"/>
      <c r="G1088"/>
      <c r="H1088"/>
      <c r="I1088"/>
      <c r="J1088"/>
      <c r="K1088"/>
      <c r="L1088"/>
      <c r="M1088" s="47"/>
    </row>
    <row r="1089" spans="3:13" ht="12.75" customHeight="1" x14ac:dyDescent="0.3">
      <c r="C1089"/>
      <c r="D1089"/>
      <c r="E1089"/>
      <c r="F1089"/>
      <c r="G1089"/>
      <c r="H1089"/>
      <c r="I1089"/>
      <c r="J1089"/>
      <c r="K1089"/>
      <c r="L1089"/>
      <c r="M1089" s="47"/>
    </row>
    <row r="1090" spans="3:13" ht="12.75" customHeight="1" x14ac:dyDescent="0.3">
      <c r="D1090"/>
      <c r="E1090"/>
      <c r="F1090"/>
      <c r="G1090"/>
      <c r="H1090"/>
      <c r="I1090"/>
      <c r="J1090"/>
      <c r="K1090"/>
      <c r="L1090"/>
      <c r="M1090" s="47"/>
    </row>
    <row r="1091" spans="3:13" ht="12.75" customHeight="1" x14ac:dyDescent="0.3">
      <c r="D1091"/>
      <c r="E1091"/>
      <c r="F1091"/>
      <c r="G1091"/>
      <c r="H1091"/>
      <c r="I1091"/>
      <c r="J1091"/>
      <c r="K1091"/>
      <c r="L1091"/>
      <c r="M1091" s="47"/>
    </row>
    <row r="1092" spans="3:13" ht="12.75" customHeight="1" x14ac:dyDescent="0.3">
      <c r="D1092"/>
      <c r="E1092"/>
      <c r="F1092"/>
      <c r="G1092"/>
      <c r="H1092"/>
      <c r="I1092"/>
      <c r="J1092"/>
      <c r="K1092"/>
      <c r="L1092"/>
      <c r="M1092" s="47"/>
    </row>
    <row r="1093" spans="3:13" ht="12.75" customHeight="1" x14ac:dyDescent="0.3">
      <c r="D1093"/>
      <c r="E1093"/>
      <c r="F1093"/>
      <c r="G1093"/>
      <c r="H1093"/>
      <c r="I1093"/>
      <c r="J1093"/>
      <c r="K1093"/>
      <c r="L1093"/>
      <c r="M1093" s="47"/>
    </row>
    <row r="1094" spans="3:13" ht="12.75" customHeight="1" x14ac:dyDescent="0.3">
      <c r="D1094"/>
      <c r="E1094"/>
      <c r="F1094"/>
      <c r="G1094"/>
      <c r="H1094"/>
      <c r="I1094"/>
      <c r="J1094"/>
      <c r="K1094"/>
      <c r="L1094"/>
      <c r="M1094" s="47"/>
    </row>
    <row r="1095" spans="3:13" ht="12.75" customHeight="1" x14ac:dyDescent="0.3">
      <c r="D1095"/>
      <c r="E1095"/>
      <c r="F1095"/>
      <c r="G1095"/>
      <c r="H1095"/>
      <c r="I1095"/>
      <c r="J1095"/>
      <c r="K1095"/>
      <c r="L1095"/>
      <c r="M1095" s="47"/>
    </row>
    <row r="1096" spans="3:13" ht="12.75" customHeight="1" x14ac:dyDescent="0.3">
      <c r="D1096"/>
      <c r="E1096"/>
      <c r="F1096"/>
      <c r="G1096"/>
      <c r="H1096"/>
      <c r="I1096"/>
      <c r="J1096"/>
      <c r="K1096"/>
      <c r="L1096"/>
      <c r="M1096" s="47"/>
    </row>
    <row r="1097" spans="3:13" ht="12.75" customHeight="1" x14ac:dyDescent="0.3">
      <c r="D1097"/>
      <c r="E1097"/>
      <c r="F1097"/>
      <c r="G1097"/>
      <c r="H1097"/>
      <c r="I1097"/>
      <c r="J1097"/>
      <c r="K1097"/>
      <c r="L1097"/>
      <c r="M1097" s="47"/>
    </row>
    <row r="1098" spans="3:13" ht="12.75" customHeight="1" x14ac:dyDescent="0.3">
      <c r="D1098"/>
      <c r="E1098"/>
      <c r="F1098"/>
      <c r="G1098"/>
      <c r="H1098"/>
      <c r="I1098"/>
      <c r="J1098"/>
      <c r="K1098"/>
      <c r="L1098"/>
      <c r="M1098" s="47"/>
    </row>
    <row r="1099" spans="3:13" ht="12.75" customHeight="1" x14ac:dyDescent="0.3">
      <c r="D1099"/>
      <c r="E1099"/>
      <c r="F1099"/>
      <c r="G1099"/>
      <c r="H1099"/>
      <c r="I1099"/>
      <c r="J1099"/>
      <c r="K1099"/>
      <c r="L1099"/>
      <c r="M1099" s="47"/>
    </row>
  </sheetData>
  <autoFilter ref="C7:M77" xr:uid="{79D27245-1370-4C01-9553-AF0CB0789DA4}"/>
  <mergeCells count="1">
    <mergeCell ref="B2:G3"/>
  </mergeCells>
  <phoneticPr fontId="0" type="noConversion"/>
  <conditionalFormatting sqref="R14:R77">
    <cfRule type="cellIs" dxfId="44" priority="37" operator="equal">
      <formula>0</formula>
    </cfRule>
  </conditionalFormatting>
  <conditionalFormatting sqref="V8:V77">
    <cfRule type="cellIs" dxfId="43" priority="36" operator="equal">
      <formula>0</formula>
    </cfRule>
  </conditionalFormatting>
  <conditionalFormatting sqref="R8:R13">
    <cfRule type="cellIs" dxfId="42" priority="30" operator="equal">
      <formula>0</formula>
    </cfRule>
  </conditionalFormatting>
  <conditionalFormatting sqref="O8:O77">
    <cfRule type="cellIs" dxfId="41" priority="18" operator="equal">
      <formula>0</formula>
    </cfRule>
  </conditionalFormatting>
  <conditionalFormatting sqref="U7:W7 T7:T77">
    <cfRule type="expression" dxfId="40" priority="289" stopIfTrue="1">
      <formula>AND(#REF!="R",#REF!="R",#REF!="R",#REF!="R",#REF!="R")</formula>
    </cfRule>
  </conditionalFormatting>
  <conditionalFormatting sqref="U8:U77">
    <cfRule type="expression" dxfId="39" priority="292" stopIfTrue="1">
      <formula>AND(#REF!="R",#REF!="R",#REF!="R",#REF!="R",#REF!="R")</formula>
    </cfRule>
  </conditionalFormatting>
  <conditionalFormatting sqref="W8:W77">
    <cfRule type="cellIs" dxfId="38" priority="293" operator="equal">
      <formula>0</formula>
    </cfRule>
    <cfRule type="expression" dxfId="37" priority="294" stopIfTrue="1">
      <formula>AND(#REF!="R",#REF!="R",#REF!="R",#REF!="R",#REF!="R")</formula>
    </cfRule>
  </conditionalFormatting>
  <conditionalFormatting sqref="X7:X77">
    <cfRule type="expression" dxfId="36" priority="298" stopIfTrue="1">
      <formula>AND(#REF!="R",#REF!="R",#REF!="R",#REF!="R",#REF!="R")</formula>
    </cfRule>
  </conditionalFormatting>
  <conditionalFormatting sqref="Z36:Z77">
    <cfRule type="cellIs" dxfId="35" priority="8" operator="equal">
      <formula>0</formula>
    </cfRule>
  </conditionalFormatting>
  <conditionalFormatting sqref="Z8:Z35">
    <cfRule type="cellIs" dxfId="34" priority="4" operator="equal">
      <formula>0</formula>
    </cfRule>
  </conditionalFormatting>
  <conditionalFormatting sqref="Y7:Y77 B8:C8 K7:L14 B9:B77 B7:J7 M7:M31 C9:C14 Q7:Q77 N7:S7 N8:N77 D8:J14 Z7:AA7 C15:L77">
    <cfRule type="expression" dxfId="33" priority="9" stopIfTrue="1">
      <formula>AND(#REF!="R",#REF!="R",#REF!="R",#REF!="R",#REF!="R")</formula>
    </cfRule>
  </conditionalFormatting>
  <conditionalFormatting sqref="S8:S77 P8:P77 AA8:AA77">
    <cfRule type="cellIs" dxfId="32" priority="2" operator="equal">
      <formula>0</formula>
    </cfRule>
    <cfRule type="expression" dxfId="31" priority="3" stopIfTrue="1">
      <formula>AND(#REF!="R",#REF!="R",#REF!="R",#REF!="R",#REF!="R")</formula>
    </cfRule>
  </conditionalFormatting>
  <conditionalFormatting sqref="AG12:AG62">
    <cfRule type="expression" dxfId="30" priority="1" stopIfTrue="1">
      <formula>AND(#REF!="R",#REF!="R",#REF!="R",#REF!="R",#REF!="R")</formula>
    </cfRule>
  </conditionalFormatting>
  <printOptions horizontalCentered="1"/>
  <pageMargins left="0.19685039370078741" right="0.19685039370078741" top="0.39370078740157483" bottom="0.59055118110236227" header="0.19685039370078741" footer="0.19685039370078741"/>
  <pageSetup paperSize="9" scale="20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ddcheckboxes">
                <anchor moveWithCells="1" sizeWithCells="1">
                  <from>
                    <xdr:col>7</xdr:col>
                    <xdr:colOff>1188720</xdr:colOff>
                    <xdr:row>4</xdr:row>
                    <xdr:rowOff>30480</xdr:rowOff>
                  </from>
                  <to>
                    <xdr:col>8</xdr:col>
                    <xdr:colOff>1836420</xdr:colOff>
                    <xdr:row>4</xdr:row>
                    <xdr:rowOff>716280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moveCheckboxes">
                <anchor moveWithCells="1" sizeWithCells="1">
                  <from>
                    <xdr:col>9</xdr:col>
                    <xdr:colOff>121920</xdr:colOff>
                    <xdr:row>4</xdr:row>
                    <xdr:rowOff>106680</xdr:rowOff>
                  </from>
                  <to>
                    <xdr:col>9</xdr:col>
                    <xdr:colOff>1546860</xdr:colOff>
                    <xdr:row>4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CopyRows">
                <anchor moveWithCells="1" sizeWithCells="1">
                  <from>
                    <xdr:col>10</xdr:col>
                    <xdr:colOff>99060</xdr:colOff>
                    <xdr:row>4</xdr:row>
                    <xdr:rowOff>68580</xdr:rowOff>
                  </from>
                  <to>
                    <xdr:col>11</xdr:col>
                    <xdr:colOff>906780</xdr:colOff>
                    <xdr:row>4</xdr:row>
                    <xdr:rowOff>861060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7" name="Check Box 625">
              <controlPr defaultSize="0" autoFill="0" autoLine="0" autoPict="0">
                <anchor moveWithCells="1">
                  <from>
                    <xdr:col>12</xdr:col>
                    <xdr:colOff>0</xdr:colOff>
                    <xdr:row>7</xdr:row>
                    <xdr:rowOff>0</xdr:rowOff>
                  </from>
                  <to>
                    <xdr:col>13</xdr:col>
                    <xdr:colOff>83820</xdr:colOff>
                    <xdr:row>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8" name="Check Box 626">
              <controlPr defaultSize="0" autoFill="0" autoLine="0" autoPict="0">
                <anchor moveWithCells="1">
                  <from>
                    <xdr:col>12</xdr:col>
                    <xdr:colOff>0</xdr:colOff>
                    <xdr:row>8</xdr:row>
                    <xdr:rowOff>0</xdr:rowOff>
                  </from>
                  <to>
                    <xdr:col>13</xdr:col>
                    <xdr:colOff>83820</xdr:colOff>
                    <xdr:row>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9" name="Check Box 627">
              <controlPr defaultSize="0" autoFill="0" autoLine="0" autoPict="0">
                <anchor moveWithCells="1">
                  <from>
                    <xdr:col>12</xdr:col>
                    <xdr:colOff>0</xdr:colOff>
                    <xdr:row>9</xdr:row>
                    <xdr:rowOff>0</xdr:rowOff>
                  </from>
                  <to>
                    <xdr:col>13</xdr:col>
                    <xdr:colOff>83820</xdr:colOff>
                    <xdr:row>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10" name="Check Box 628">
              <controlPr defaultSize="0" autoFill="0" autoLine="0" autoPict="0">
                <anchor moveWithCells="1">
                  <from>
                    <xdr:col>12</xdr:col>
                    <xdr:colOff>0</xdr:colOff>
                    <xdr:row>10</xdr:row>
                    <xdr:rowOff>0</xdr:rowOff>
                  </from>
                  <to>
                    <xdr:col>13</xdr:col>
                    <xdr:colOff>83820</xdr:colOff>
                    <xdr:row>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11" name="Check Box 629">
              <controlPr defaultSize="0" autoFill="0" autoLine="0" autoPict="0">
                <anchor moveWithCells="1">
                  <from>
                    <xdr:col>12</xdr:col>
                    <xdr:colOff>0</xdr:colOff>
                    <xdr:row>11</xdr:row>
                    <xdr:rowOff>0</xdr:rowOff>
                  </from>
                  <to>
                    <xdr:col>13</xdr:col>
                    <xdr:colOff>83820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12" name="Check Box 630">
              <controlPr defaultSize="0" autoFill="0" autoLine="0" autoPict="0">
                <anchor moveWithCells="1">
                  <from>
                    <xdr:col>12</xdr:col>
                    <xdr:colOff>0</xdr:colOff>
                    <xdr:row>12</xdr:row>
                    <xdr:rowOff>0</xdr:rowOff>
                  </from>
                  <to>
                    <xdr:col>13</xdr:col>
                    <xdr:colOff>83820</xdr:colOff>
                    <xdr:row>13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13" name="Check Box 631">
              <controlPr defaultSize="0" autoFill="0" autoLine="0" autoPict="0">
                <anchor moveWithCells="1">
                  <from>
                    <xdr:col>12</xdr:col>
                    <xdr:colOff>0</xdr:colOff>
                    <xdr:row>13</xdr:row>
                    <xdr:rowOff>0</xdr:rowOff>
                  </from>
                  <to>
                    <xdr:col>13</xdr:col>
                    <xdr:colOff>83820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14" name="Check Box 632">
              <controlPr defaultSize="0" autoFill="0" autoLine="0" autoPict="0">
                <anchor moveWithCells="1">
                  <from>
                    <xdr:col>12</xdr:col>
                    <xdr:colOff>0</xdr:colOff>
                    <xdr:row>14</xdr:row>
                    <xdr:rowOff>0</xdr:rowOff>
                  </from>
                  <to>
                    <xdr:col>13</xdr:col>
                    <xdr:colOff>83820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15" name="Check Box 633">
              <controlPr defaultSize="0" autoFill="0" autoLine="0" autoPict="0">
                <anchor moveWithCells="1">
                  <from>
                    <xdr:col>12</xdr:col>
                    <xdr:colOff>0</xdr:colOff>
                    <xdr:row>15</xdr:row>
                    <xdr:rowOff>0</xdr:rowOff>
                  </from>
                  <to>
                    <xdr:col>13</xdr:col>
                    <xdr:colOff>83820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16" name="Check Box 634">
              <controlPr defaultSize="0" autoFill="0" autoLine="0" autoPict="0">
                <anchor moveWithCells="1">
                  <from>
                    <xdr:col>12</xdr:col>
                    <xdr:colOff>0</xdr:colOff>
                    <xdr:row>16</xdr:row>
                    <xdr:rowOff>0</xdr:rowOff>
                  </from>
                  <to>
                    <xdr:col>13</xdr:col>
                    <xdr:colOff>83820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17" name="Check Box 635">
              <controlPr defaultSize="0" autoFill="0" autoLine="0" autoPict="0">
                <anchor moveWithCells="1">
                  <from>
                    <xdr:col>12</xdr:col>
                    <xdr:colOff>0</xdr:colOff>
                    <xdr:row>17</xdr:row>
                    <xdr:rowOff>0</xdr:rowOff>
                  </from>
                  <to>
                    <xdr:col>13</xdr:col>
                    <xdr:colOff>83820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18" name="Check Box 636">
              <controlPr defaultSize="0" autoFill="0" autoLine="0" autoPict="0">
                <anchor moveWithCells="1">
                  <from>
                    <xdr:col>12</xdr:col>
                    <xdr:colOff>0</xdr:colOff>
                    <xdr:row>18</xdr:row>
                    <xdr:rowOff>0</xdr:rowOff>
                  </from>
                  <to>
                    <xdr:col>13</xdr:col>
                    <xdr:colOff>83820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19" name="Check Box 637">
              <controlPr defaultSize="0" autoFill="0" autoLine="0" autoPict="0">
                <anchor moveWithCells="1">
                  <from>
                    <xdr:col>12</xdr:col>
                    <xdr:colOff>0</xdr:colOff>
                    <xdr:row>19</xdr:row>
                    <xdr:rowOff>0</xdr:rowOff>
                  </from>
                  <to>
                    <xdr:col>13</xdr:col>
                    <xdr:colOff>83820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20" name="Check Box 638">
              <controlPr defaultSize="0" autoFill="0" autoLine="0" autoPict="0">
                <anchor moveWithCells="1">
                  <from>
                    <xdr:col>12</xdr:col>
                    <xdr:colOff>0</xdr:colOff>
                    <xdr:row>20</xdr:row>
                    <xdr:rowOff>0</xdr:rowOff>
                  </from>
                  <to>
                    <xdr:col>13</xdr:col>
                    <xdr:colOff>83820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21" name="Check Box 639">
              <controlPr defaultSize="0" autoFill="0" autoLine="0" autoPict="0">
                <anchor moveWithCells="1">
                  <from>
                    <xdr:col>12</xdr:col>
                    <xdr:colOff>0</xdr:colOff>
                    <xdr:row>21</xdr:row>
                    <xdr:rowOff>0</xdr:rowOff>
                  </from>
                  <to>
                    <xdr:col>13</xdr:col>
                    <xdr:colOff>83820</xdr:colOff>
                    <xdr:row>22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22" name="Check Box 640">
              <controlPr defaultSize="0" autoFill="0" autoLine="0" autoPict="0">
                <anchor moveWithCells="1">
                  <from>
                    <xdr:col>12</xdr:col>
                    <xdr:colOff>0</xdr:colOff>
                    <xdr:row>22</xdr:row>
                    <xdr:rowOff>0</xdr:rowOff>
                  </from>
                  <to>
                    <xdr:col>13</xdr:col>
                    <xdr:colOff>83820</xdr:colOff>
                    <xdr:row>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23" name="Check Box 641">
              <controlPr defaultSize="0" autoFill="0" autoLine="0" autoPict="0">
                <anchor moveWithCells="1">
                  <from>
                    <xdr:col>12</xdr:col>
                    <xdr:colOff>0</xdr:colOff>
                    <xdr:row>23</xdr:row>
                    <xdr:rowOff>0</xdr:rowOff>
                  </from>
                  <to>
                    <xdr:col>13</xdr:col>
                    <xdr:colOff>83820</xdr:colOff>
                    <xdr:row>24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24" name="Check Box 642">
              <controlPr defaultSize="0" autoFill="0" autoLine="0" autoPict="0">
                <anchor moveWithCells="1">
                  <from>
                    <xdr:col>12</xdr:col>
                    <xdr:colOff>0</xdr:colOff>
                    <xdr:row>24</xdr:row>
                    <xdr:rowOff>0</xdr:rowOff>
                  </from>
                  <to>
                    <xdr:col>13</xdr:col>
                    <xdr:colOff>83820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25" name="Check Box 643">
              <controlPr defaultSize="0" autoFill="0" autoLine="0" autoPict="0">
                <anchor moveWithCells="1">
                  <from>
                    <xdr:col>12</xdr:col>
                    <xdr:colOff>0</xdr:colOff>
                    <xdr:row>25</xdr:row>
                    <xdr:rowOff>0</xdr:rowOff>
                  </from>
                  <to>
                    <xdr:col>13</xdr:col>
                    <xdr:colOff>83820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26" name="Check Box 644">
              <controlPr defaultSize="0" autoFill="0" autoLine="0" autoPict="0">
                <anchor moveWithCells="1">
                  <from>
                    <xdr:col>12</xdr:col>
                    <xdr:colOff>0</xdr:colOff>
                    <xdr:row>26</xdr:row>
                    <xdr:rowOff>0</xdr:rowOff>
                  </from>
                  <to>
                    <xdr:col>13</xdr:col>
                    <xdr:colOff>83820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27" name="Check Box 645">
              <controlPr defaultSize="0" autoFill="0" autoLine="0" autoPict="0">
                <anchor moveWithCells="1">
                  <from>
                    <xdr:col>12</xdr:col>
                    <xdr:colOff>0</xdr:colOff>
                    <xdr:row>27</xdr:row>
                    <xdr:rowOff>0</xdr:rowOff>
                  </from>
                  <to>
                    <xdr:col>13</xdr:col>
                    <xdr:colOff>83820</xdr:colOff>
                    <xdr:row>28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28" name="Check Box 646">
              <controlPr defaultSize="0" autoFill="0" autoLine="0" autoPict="0">
                <anchor moveWithCells="1">
                  <from>
                    <xdr:col>12</xdr:col>
                    <xdr:colOff>0</xdr:colOff>
                    <xdr:row>28</xdr:row>
                    <xdr:rowOff>0</xdr:rowOff>
                  </from>
                  <to>
                    <xdr:col>13</xdr:col>
                    <xdr:colOff>83820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29" name="Check Box 647">
              <controlPr defaultSize="0" autoFill="0" autoLine="0" autoPict="0">
                <anchor moveWithCells="1">
                  <from>
                    <xdr:col>12</xdr:col>
                    <xdr:colOff>0</xdr:colOff>
                    <xdr:row>29</xdr:row>
                    <xdr:rowOff>0</xdr:rowOff>
                  </from>
                  <to>
                    <xdr:col>13</xdr:col>
                    <xdr:colOff>83820</xdr:colOff>
                    <xdr:row>30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30" name="Check Box 648">
              <controlPr defaultSize="0" autoFill="0" autoLine="0" autoPict="0">
                <anchor moveWithCells="1">
                  <from>
                    <xdr:col>12</xdr:col>
                    <xdr:colOff>0</xdr:colOff>
                    <xdr:row>30</xdr:row>
                    <xdr:rowOff>0</xdr:rowOff>
                  </from>
                  <to>
                    <xdr:col>13</xdr:col>
                    <xdr:colOff>83820</xdr:colOff>
                    <xdr:row>31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31" name="Check Box 649">
              <controlPr defaultSize="0" autoFill="0" autoLine="0" autoPict="0">
                <anchor moveWithCells="1">
                  <from>
                    <xdr:col>12</xdr:col>
                    <xdr:colOff>0</xdr:colOff>
                    <xdr:row>31</xdr:row>
                    <xdr:rowOff>0</xdr:rowOff>
                  </from>
                  <to>
                    <xdr:col>13</xdr:col>
                    <xdr:colOff>83820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32" name="Check Box 650">
              <controlPr defaultSize="0" autoFill="0" autoLine="0" autoPict="0">
                <anchor moveWithCells="1">
                  <from>
                    <xdr:col>12</xdr:col>
                    <xdr:colOff>0</xdr:colOff>
                    <xdr:row>32</xdr:row>
                    <xdr:rowOff>0</xdr:rowOff>
                  </from>
                  <to>
                    <xdr:col>13</xdr:col>
                    <xdr:colOff>83820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33" name="Check Box 651">
              <controlPr defaultSize="0" autoFill="0" autoLine="0" autoPict="0">
                <anchor moveWithCells="1">
                  <from>
                    <xdr:col>12</xdr:col>
                    <xdr:colOff>0</xdr:colOff>
                    <xdr:row>33</xdr:row>
                    <xdr:rowOff>0</xdr:rowOff>
                  </from>
                  <to>
                    <xdr:col>13</xdr:col>
                    <xdr:colOff>83820</xdr:colOff>
                    <xdr:row>34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34" name="Check Box 652">
              <controlPr defaultSize="0" autoFill="0" autoLine="0" autoPict="0">
                <anchor moveWithCells="1">
                  <from>
                    <xdr:col>12</xdr:col>
                    <xdr:colOff>0</xdr:colOff>
                    <xdr:row>34</xdr:row>
                    <xdr:rowOff>0</xdr:rowOff>
                  </from>
                  <to>
                    <xdr:col>13</xdr:col>
                    <xdr:colOff>83820</xdr:colOff>
                    <xdr:row>35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35" name="Check Box 653">
              <controlPr defaultSize="0" autoFill="0" autoLine="0" autoPict="0">
                <anchor moveWithCells="1">
                  <from>
                    <xdr:col>12</xdr:col>
                    <xdr:colOff>0</xdr:colOff>
                    <xdr:row>35</xdr:row>
                    <xdr:rowOff>0</xdr:rowOff>
                  </from>
                  <to>
                    <xdr:col>13</xdr:col>
                    <xdr:colOff>83820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36" name="Check Box 654">
              <controlPr defaultSize="0" autoFill="0" autoLine="0" autoPict="0">
                <anchor moveWithCells="1">
                  <from>
                    <xdr:col>12</xdr:col>
                    <xdr:colOff>0</xdr:colOff>
                    <xdr:row>36</xdr:row>
                    <xdr:rowOff>0</xdr:rowOff>
                  </from>
                  <to>
                    <xdr:col>13</xdr:col>
                    <xdr:colOff>83820</xdr:colOff>
                    <xdr:row>37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37" name="Check Box 655">
              <controlPr defaultSize="0" autoFill="0" autoLine="0" autoPict="0">
                <anchor moveWithCells="1">
                  <from>
                    <xdr:col>12</xdr:col>
                    <xdr:colOff>0</xdr:colOff>
                    <xdr:row>37</xdr:row>
                    <xdr:rowOff>0</xdr:rowOff>
                  </from>
                  <to>
                    <xdr:col>13</xdr:col>
                    <xdr:colOff>83820</xdr:colOff>
                    <xdr:row>38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38" name="Check Box 656">
              <controlPr defaultSize="0" autoFill="0" autoLine="0" autoPict="0">
                <anchor moveWithCells="1">
                  <from>
                    <xdr:col>12</xdr:col>
                    <xdr:colOff>0</xdr:colOff>
                    <xdr:row>38</xdr:row>
                    <xdr:rowOff>0</xdr:rowOff>
                  </from>
                  <to>
                    <xdr:col>13</xdr:col>
                    <xdr:colOff>83820</xdr:colOff>
                    <xdr:row>39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39" name="Check Box 657">
              <controlPr defaultSize="0" autoFill="0" autoLine="0" autoPict="0">
                <anchor moveWithCells="1">
                  <from>
                    <xdr:col>12</xdr:col>
                    <xdr:colOff>0</xdr:colOff>
                    <xdr:row>39</xdr:row>
                    <xdr:rowOff>0</xdr:rowOff>
                  </from>
                  <to>
                    <xdr:col>13</xdr:col>
                    <xdr:colOff>83820</xdr:colOff>
                    <xdr:row>40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40" name="Check Box 658">
              <controlPr defaultSize="0" autoFill="0" autoLine="0" autoPict="0">
                <anchor moveWithCells="1">
                  <from>
                    <xdr:col>12</xdr:col>
                    <xdr:colOff>0</xdr:colOff>
                    <xdr:row>40</xdr:row>
                    <xdr:rowOff>0</xdr:rowOff>
                  </from>
                  <to>
                    <xdr:col>13</xdr:col>
                    <xdr:colOff>83820</xdr:colOff>
                    <xdr:row>41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41" name="Check Box 659">
              <controlPr defaultSize="0" autoFill="0" autoLine="0" autoPict="0">
                <anchor moveWithCells="1">
                  <from>
                    <xdr:col>12</xdr:col>
                    <xdr:colOff>0</xdr:colOff>
                    <xdr:row>41</xdr:row>
                    <xdr:rowOff>0</xdr:rowOff>
                  </from>
                  <to>
                    <xdr:col>13</xdr:col>
                    <xdr:colOff>83820</xdr:colOff>
                    <xdr:row>42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42" name="Check Box 660">
              <controlPr defaultSize="0" autoFill="0" autoLine="0" autoPict="0">
                <anchor moveWithCells="1">
                  <from>
                    <xdr:col>12</xdr:col>
                    <xdr:colOff>0</xdr:colOff>
                    <xdr:row>42</xdr:row>
                    <xdr:rowOff>0</xdr:rowOff>
                  </from>
                  <to>
                    <xdr:col>13</xdr:col>
                    <xdr:colOff>83820</xdr:colOff>
                    <xdr:row>43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43" name="Check Box 661">
              <controlPr defaultSize="0" autoFill="0" autoLine="0" autoPict="0">
                <anchor moveWithCells="1">
                  <from>
                    <xdr:col>12</xdr:col>
                    <xdr:colOff>0</xdr:colOff>
                    <xdr:row>43</xdr:row>
                    <xdr:rowOff>0</xdr:rowOff>
                  </from>
                  <to>
                    <xdr:col>13</xdr:col>
                    <xdr:colOff>83820</xdr:colOff>
                    <xdr:row>44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44" name="Check Box 662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0</xdr:rowOff>
                  </from>
                  <to>
                    <xdr:col>13</xdr:col>
                    <xdr:colOff>83820</xdr:colOff>
                    <xdr:row>45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45" name="Check Box 663">
              <controlPr defaultSize="0" autoFill="0" autoLine="0" autoPict="0">
                <anchor moveWithCells="1">
                  <from>
                    <xdr:col>12</xdr:col>
                    <xdr:colOff>0</xdr:colOff>
                    <xdr:row>45</xdr:row>
                    <xdr:rowOff>0</xdr:rowOff>
                  </from>
                  <to>
                    <xdr:col>13</xdr:col>
                    <xdr:colOff>83820</xdr:colOff>
                    <xdr:row>46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46" name="Check Box 664">
              <controlPr defaultSize="0" autoFill="0" autoLine="0" autoPict="0">
                <anchor moveWithCells="1">
                  <from>
                    <xdr:col>12</xdr:col>
                    <xdr:colOff>0</xdr:colOff>
                    <xdr:row>46</xdr:row>
                    <xdr:rowOff>0</xdr:rowOff>
                  </from>
                  <to>
                    <xdr:col>13</xdr:col>
                    <xdr:colOff>83820</xdr:colOff>
                    <xdr:row>47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47" name="Check Box 665">
              <controlPr defaultSize="0" autoFill="0" autoLine="0" autoPict="0">
                <anchor moveWithCells="1">
                  <from>
                    <xdr:col>12</xdr:col>
                    <xdr:colOff>0</xdr:colOff>
                    <xdr:row>47</xdr:row>
                    <xdr:rowOff>0</xdr:rowOff>
                  </from>
                  <to>
                    <xdr:col>13</xdr:col>
                    <xdr:colOff>83820</xdr:colOff>
                    <xdr:row>48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48" name="Check Box 666">
              <controlPr defaultSize="0" autoFill="0" autoLine="0" autoPict="0">
                <anchor moveWithCells="1">
                  <from>
                    <xdr:col>12</xdr:col>
                    <xdr:colOff>0</xdr:colOff>
                    <xdr:row>48</xdr:row>
                    <xdr:rowOff>0</xdr:rowOff>
                  </from>
                  <to>
                    <xdr:col>13</xdr:col>
                    <xdr:colOff>83820</xdr:colOff>
                    <xdr:row>49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49" name="Check Box 667">
              <controlPr defaultSize="0" autoFill="0" autoLine="0" autoPict="0">
                <anchor moveWithCells="1">
                  <from>
                    <xdr:col>12</xdr:col>
                    <xdr:colOff>0</xdr:colOff>
                    <xdr:row>49</xdr:row>
                    <xdr:rowOff>0</xdr:rowOff>
                  </from>
                  <to>
                    <xdr:col>13</xdr:col>
                    <xdr:colOff>83820</xdr:colOff>
                    <xdr:row>50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50" name="Check Box 668">
              <controlPr defaultSize="0" autoFill="0" autoLine="0" autoPict="0">
                <anchor moveWithCells="1">
                  <from>
                    <xdr:col>12</xdr:col>
                    <xdr:colOff>0</xdr:colOff>
                    <xdr:row>50</xdr:row>
                    <xdr:rowOff>0</xdr:rowOff>
                  </from>
                  <to>
                    <xdr:col>13</xdr:col>
                    <xdr:colOff>83820</xdr:colOff>
                    <xdr:row>51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51" name="Check Box 669">
              <controlPr defaultSize="0" autoFill="0" autoLine="0" autoPict="0">
                <anchor moveWithCells="1">
                  <from>
                    <xdr:col>12</xdr:col>
                    <xdr:colOff>0</xdr:colOff>
                    <xdr:row>51</xdr:row>
                    <xdr:rowOff>0</xdr:rowOff>
                  </from>
                  <to>
                    <xdr:col>13</xdr:col>
                    <xdr:colOff>83820</xdr:colOff>
                    <xdr:row>52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52" name="Check Box 670">
              <controlPr defaultSize="0" autoFill="0" autoLine="0" autoPict="0">
                <anchor moveWithCells="1">
                  <from>
                    <xdr:col>12</xdr:col>
                    <xdr:colOff>0</xdr:colOff>
                    <xdr:row>52</xdr:row>
                    <xdr:rowOff>0</xdr:rowOff>
                  </from>
                  <to>
                    <xdr:col>13</xdr:col>
                    <xdr:colOff>83820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53" name="Check Box 671">
              <controlPr defaultSize="0" autoFill="0" autoLine="0" autoPict="0">
                <anchor moveWithCells="1">
                  <from>
                    <xdr:col>12</xdr:col>
                    <xdr:colOff>0</xdr:colOff>
                    <xdr:row>53</xdr:row>
                    <xdr:rowOff>0</xdr:rowOff>
                  </from>
                  <to>
                    <xdr:col>13</xdr:col>
                    <xdr:colOff>83820</xdr:colOff>
                    <xdr:row>54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54" name="Check Box 672">
              <controlPr defaultSize="0" autoFill="0" autoLine="0" autoPict="0">
                <anchor moveWithCells="1">
                  <from>
                    <xdr:col>12</xdr:col>
                    <xdr:colOff>0</xdr:colOff>
                    <xdr:row>54</xdr:row>
                    <xdr:rowOff>0</xdr:rowOff>
                  </from>
                  <to>
                    <xdr:col>13</xdr:col>
                    <xdr:colOff>83820</xdr:colOff>
                    <xdr:row>55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55" name="Check Box 673">
              <controlPr defaultSize="0" autoFill="0" autoLine="0" autoPict="0">
                <anchor moveWithCells="1">
                  <from>
                    <xdr:col>12</xdr:col>
                    <xdr:colOff>0</xdr:colOff>
                    <xdr:row>55</xdr:row>
                    <xdr:rowOff>0</xdr:rowOff>
                  </from>
                  <to>
                    <xdr:col>13</xdr:col>
                    <xdr:colOff>83820</xdr:colOff>
                    <xdr:row>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56" name="Check Box 674">
              <controlPr defaultSize="0" autoFill="0" autoLine="0" autoPict="0">
                <anchor moveWithCells="1">
                  <from>
                    <xdr:col>12</xdr:col>
                    <xdr:colOff>0</xdr:colOff>
                    <xdr:row>56</xdr:row>
                    <xdr:rowOff>0</xdr:rowOff>
                  </from>
                  <to>
                    <xdr:col>13</xdr:col>
                    <xdr:colOff>83820</xdr:colOff>
                    <xdr:row>57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57" name="Check Box 675">
              <controlPr defaultSize="0" autoFill="0" autoLine="0" autoPict="0">
                <anchor moveWithCells="1">
                  <from>
                    <xdr:col>12</xdr:col>
                    <xdr:colOff>0</xdr:colOff>
                    <xdr:row>57</xdr:row>
                    <xdr:rowOff>0</xdr:rowOff>
                  </from>
                  <to>
                    <xdr:col>13</xdr:col>
                    <xdr:colOff>83820</xdr:colOff>
                    <xdr:row>58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58" name="Check Box 676">
              <controlPr defaultSize="0" autoFill="0" autoLine="0" autoPict="0">
                <anchor moveWithCells="1">
                  <from>
                    <xdr:col>12</xdr:col>
                    <xdr:colOff>0</xdr:colOff>
                    <xdr:row>58</xdr:row>
                    <xdr:rowOff>0</xdr:rowOff>
                  </from>
                  <to>
                    <xdr:col>13</xdr:col>
                    <xdr:colOff>83820</xdr:colOff>
                    <xdr:row>59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59" name="Check Box 677">
              <controlPr defaultSize="0" autoFill="0" autoLine="0" autoPict="0">
                <anchor moveWithCells="1">
                  <from>
                    <xdr:col>12</xdr:col>
                    <xdr:colOff>0</xdr:colOff>
                    <xdr:row>59</xdr:row>
                    <xdr:rowOff>0</xdr:rowOff>
                  </from>
                  <to>
                    <xdr:col>13</xdr:col>
                    <xdr:colOff>83820</xdr:colOff>
                    <xdr:row>60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0" name="Check Box 678">
              <controlPr defaultSize="0" autoFill="0" autoLine="0" autoPict="0">
                <anchor moveWithCells="1">
                  <from>
                    <xdr:col>12</xdr:col>
                    <xdr:colOff>0</xdr:colOff>
                    <xdr:row>60</xdr:row>
                    <xdr:rowOff>0</xdr:rowOff>
                  </from>
                  <to>
                    <xdr:col>13</xdr:col>
                    <xdr:colOff>83820</xdr:colOff>
                    <xdr:row>61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1" name="Check Box 679">
              <controlPr defaultSize="0" autoFill="0" autoLine="0" autoPict="0">
                <anchor moveWithCells="1">
                  <from>
                    <xdr:col>12</xdr:col>
                    <xdr:colOff>0</xdr:colOff>
                    <xdr:row>61</xdr:row>
                    <xdr:rowOff>0</xdr:rowOff>
                  </from>
                  <to>
                    <xdr:col>13</xdr:col>
                    <xdr:colOff>83820</xdr:colOff>
                    <xdr:row>62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2" name="Check Box 680">
              <controlPr defaultSize="0" autoFill="0" autoLine="0" autoPict="0">
                <anchor moveWithCells="1">
                  <from>
                    <xdr:col>12</xdr:col>
                    <xdr:colOff>0</xdr:colOff>
                    <xdr:row>62</xdr:row>
                    <xdr:rowOff>0</xdr:rowOff>
                  </from>
                  <to>
                    <xdr:col>13</xdr:col>
                    <xdr:colOff>83820</xdr:colOff>
                    <xdr:row>63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3" name="Check Box 681">
              <controlPr defaultSize="0" autoFill="0" autoLine="0" autoPict="0">
                <anchor moveWithCells="1">
                  <from>
                    <xdr:col>12</xdr:col>
                    <xdr:colOff>0</xdr:colOff>
                    <xdr:row>63</xdr:row>
                    <xdr:rowOff>0</xdr:rowOff>
                  </from>
                  <to>
                    <xdr:col>13</xdr:col>
                    <xdr:colOff>83820</xdr:colOff>
                    <xdr:row>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4" name="Check Box 682">
              <controlPr defaultSize="0" autoFill="0" autoLine="0" autoPict="0">
                <anchor moveWithCells="1">
                  <from>
                    <xdr:col>12</xdr:col>
                    <xdr:colOff>0</xdr:colOff>
                    <xdr:row>64</xdr:row>
                    <xdr:rowOff>0</xdr:rowOff>
                  </from>
                  <to>
                    <xdr:col>13</xdr:col>
                    <xdr:colOff>83820</xdr:colOff>
                    <xdr:row>65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5" name="Check Box 683">
              <controlPr defaultSize="0" autoFill="0" autoLine="0" autoPict="0">
                <anchor moveWithCells="1">
                  <from>
                    <xdr:col>12</xdr:col>
                    <xdr:colOff>0</xdr:colOff>
                    <xdr:row>65</xdr:row>
                    <xdr:rowOff>0</xdr:rowOff>
                  </from>
                  <to>
                    <xdr:col>13</xdr:col>
                    <xdr:colOff>83820</xdr:colOff>
                    <xdr:row>66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6" name="Check Box 684">
              <controlPr defaultSize="0" autoFill="0" autoLine="0" autoPict="0">
                <anchor moveWithCells="1">
                  <from>
                    <xdr:col>12</xdr:col>
                    <xdr:colOff>0</xdr:colOff>
                    <xdr:row>66</xdr:row>
                    <xdr:rowOff>0</xdr:rowOff>
                  </from>
                  <to>
                    <xdr:col>13</xdr:col>
                    <xdr:colOff>83820</xdr:colOff>
                    <xdr:row>67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7" name="Check Box 685">
              <controlPr defaultSize="0" autoFill="0" autoLine="0" autoPict="0">
                <anchor moveWithCells="1">
                  <from>
                    <xdr:col>12</xdr:col>
                    <xdr:colOff>0</xdr:colOff>
                    <xdr:row>67</xdr:row>
                    <xdr:rowOff>0</xdr:rowOff>
                  </from>
                  <to>
                    <xdr:col>13</xdr:col>
                    <xdr:colOff>83820</xdr:colOff>
                    <xdr:row>68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" name="Check Box 686">
              <controlPr defaultSize="0" autoFill="0" autoLine="0" autoPict="0">
                <anchor moveWithCells="1">
                  <from>
                    <xdr:col>12</xdr:col>
                    <xdr:colOff>0</xdr:colOff>
                    <xdr:row>68</xdr:row>
                    <xdr:rowOff>0</xdr:rowOff>
                  </from>
                  <to>
                    <xdr:col>13</xdr:col>
                    <xdr:colOff>83820</xdr:colOff>
                    <xdr:row>69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" name="Check Box 687">
              <controlPr defaultSize="0" autoFill="0" autoLine="0" autoPict="0">
                <anchor moveWithCells="1">
                  <from>
                    <xdr:col>12</xdr:col>
                    <xdr:colOff>0</xdr:colOff>
                    <xdr:row>69</xdr:row>
                    <xdr:rowOff>0</xdr:rowOff>
                  </from>
                  <to>
                    <xdr:col>13</xdr:col>
                    <xdr:colOff>83820</xdr:colOff>
                    <xdr:row>70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70" name="Check Box 688">
              <controlPr defaultSize="0" autoFill="0" autoLine="0" autoPict="0">
                <anchor moveWithCells="1">
                  <from>
                    <xdr:col>12</xdr:col>
                    <xdr:colOff>0</xdr:colOff>
                    <xdr:row>70</xdr:row>
                    <xdr:rowOff>0</xdr:rowOff>
                  </from>
                  <to>
                    <xdr:col>13</xdr:col>
                    <xdr:colOff>83820</xdr:colOff>
                    <xdr:row>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71" name="Check Box 689">
              <controlPr defaultSize="0" autoFill="0" autoLine="0" autoPict="0">
                <anchor moveWithCells="1">
                  <from>
                    <xdr:col>12</xdr:col>
                    <xdr:colOff>0</xdr:colOff>
                    <xdr:row>71</xdr:row>
                    <xdr:rowOff>0</xdr:rowOff>
                  </from>
                  <to>
                    <xdr:col>13</xdr:col>
                    <xdr:colOff>83820</xdr:colOff>
                    <xdr:row>72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72" name="Check Box 690">
              <controlPr defaultSize="0" autoFill="0" autoLine="0" autoPict="0">
                <anchor moveWithCells="1">
                  <from>
                    <xdr:col>12</xdr:col>
                    <xdr:colOff>0</xdr:colOff>
                    <xdr:row>72</xdr:row>
                    <xdr:rowOff>0</xdr:rowOff>
                  </from>
                  <to>
                    <xdr:col>13</xdr:col>
                    <xdr:colOff>83820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73" name="Check Box 691">
              <controlPr defaultSize="0" autoFill="0" autoLine="0" autoPict="0">
                <anchor moveWithCells="1">
                  <from>
                    <xdr:col>12</xdr:col>
                    <xdr:colOff>0</xdr:colOff>
                    <xdr:row>73</xdr:row>
                    <xdr:rowOff>0</xdr:rowOff>
                  </from>
                  <to>
                    <xdr:col>13</xdr:col>
                    <xdr:colOff>83820</xdr:colOff>
                    <xdr:row>74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74" name="Check Box 692">
              <controlPr defaultSize="0" autoFill="0" autoLine="0" autoPict="0">
                <anchor moveWithCells="1">
                  <from>
                    <xdr:col>12</xdr:col>
                    <xdr:colOff>0</xdr:colOff>
                    <xdr:row>74</xdr:row>
                    <xdr:rowOff>0</xdr:rowOff>
                  </from>
                  <to>
                    <xdr:col>13</xdr:col>
                    <xdr:colOff>83820</xdr:colOff>
                    <xdr:row>75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75" name="Check Box 693">
              <controlPr defaultSize="0" autoFill="0" autoLine="0" autoPict="0">
                <anchor moveWithCells="1">
                  <from>
                    <xdr:col>12</xdr:col>
                    <xdr:colOff>0</xdr:colOff>
                    <xdr:row>75</xdr:row>
                    <xdr:rowOff>0</xdr:rowOff>
                  </from>
                  <to>
                    <xdr:col>13</xdr:col>
                    <xdr:colOff>83820</xdr:colOff>
                    <xdr:row>76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76" name="Check Box 694">
              <controlPr defaultSize="0" autoFill="0" autoLine="0" autoPict="0">
                <anchor moveWithCells="1">
                  <from>
                    <xdr:col>12</xdr:col>
                    <xdr:colOff>0</xdr:colOff>
                    <xdr:row>76</xdr:row>
                    <xdr:rowOff>0</xdr:rowOff>
                  </from>
                  <to>
                    <xdr:col>13</xdr:col>
                    <xdr:colOff>83820</xdr:colOff>
                    <xdr:row>77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6A798-4DD1-49A5-9AEE-86F14CE454CD}">
  <sheetPr codeName="Feuil1"/>
  <dimension ref="A1:K5"/>
  <sheetViews>
    <sheetView workbookViewId="0">
      <selection activeCell="B13" sqref="B13"/>
    </sheetView>
  </sheetViews>
  <sheetFormatPr baseColWidth="10" defaultRowHeight="13.2" x14ac:dyDescent="0.25"/>
  <cols>
    <col min="1" max="1" width="4.109375" customWidth="1"/>
    <col min="6" max="6" width="19" customWidth="1"/>
    <col min="7" max="7" width="14.5546875" customWidth="1"/>
    <col min="9" max="9" width="15.109375" customWidth="1"/>
    <col min="12" max="12" width="4.21875" customWidth="1"/>
    <col min="13" max="13" width="2.5546875" customWidth="1"/>
    <col min="14" max="14" width="3.109375" customWidth="1"/>
    <col min="15" max="15" width="5" customWidth="1"/>
    <col min="17" max="17" width="40.6640625" customWidth="1"/>
  </cols>
  <sheetData>
    <row r="1" spans="1:11" ht="14.4" x14ac:dyDescent="0.25">
      <c r="A1" s="17"/>
      <c r="B1" s="17" t="s">
        <v>16</v>
      </c>
      <c r="C1" s="17" t="s">
        <v>15</v>
      </c>
      <c r="D1" s="17" t="s">
        <v>11</v>
      </c>
      <c r="E1" s="17" t="s">
        <v>44</v>
      </c>
      <c r="F1" s="7" t="s">
        <v>12</v>
      </c>
      <c r="G1" s="8" t="s">
        <v>13</v>
      </c>
      <c r="H1" s="8" t="s">
        <v>48</v>
      </c>
      <c r="I1" s="8" t="s">
        <v>14</v>
      </c>
      <c r="J1" s="8" t="s">
        <v>17</v>
      </c>
      <c r="K1" s="8" t="s">
        <v>54</v>
      </c>
    </row>
    <row r="2" spans="1:11" x14ac:dyDescent="0.25">
      <c r="B2" t="s">
        <v>42</v>
      </c>
      <c r="C2" t="s">
        <v>28</v>
      </c>
      <c r="D2" t="s">
        <v>37</v>
      </c>
      <c r="E2" t="s">
        <v>39</v>
      </c>
      <c r="F2" t="s">
        <v>117</v>
      </c>
      <c r="G2" t="s">
        <v>124</v>
      </c>
      <c r="H2" t="s">
        <v>50</v>
      </c>
      <c r="I2" t="s">
        <v>47</v>
      </c>
      <c r="J2">
        <v>0.04</v>
      </c>
      <c r="K2">
        <v>50</v>
      </c>
    </row>
    <row r="3" spans="1:11" x14ac:dyDescent="0.25">
      <c r="B3" s="49" t="s">
        <v>42</v>
      </c>
      <c r="C3" s="49" t="s">
        <v>29</v>
      </c>
      <c r="D3" s="49" t="s">
        <v>37</v>
      </c>
      <c r="E3" s="49" t="s">
        <v>38</v>
      </c>
      <c r="F3" s="49" t="s">
        <v>118</v>
      </c>
      <c r="G3" s="49" t="s">
        <v>125</v>
      </c>
      <c r="H3" s="49" t="s">
        <v>49</v>
      </c>
      <c r="I3" s="49" t="s">
        <v>46</v>
      </c>
      <c r="J3" s="49">
        <v>0.15</v>
      </c>
      <c r="K3" s="49">
        <v>2</v>
      </c>
    </row>
    <row r="4" spans="1:11" x14ac:dyDescent="0.25">
      <c r="B4" t="s">
        <v>42</v>
      </c>
      <c r="C4" t="s">
        <v>30</v>
      </c>
      <c r="D4" t="s">
        <v>37</v>
      </c>
      <c r="E4" t="s">
        <v>41</v>
      </c>
      <c r="F4" t="s">
        <v>121</v>
      </c>
      <c r="G4" t="s">
        <v>126</v>
      </c>
      <c r="H4" t="s">
        <v>53</v>
      </c>
      <c r="J4">
        <v>0.09</v>
      </c>
      <c r="K4">
        <v>4</v>
      </c>
    </row>
    <row r="5" spans="1:11" x14ac:dyDescent="0.25">
      <c r="B5" s="49" t="s">
        <v>42</v>
      </c>
      <c r="C5" s="49" t="s">
        <v>33</v>
      </c>
      <c r="D5" s="49" t="s">
        <v>37</v>
      </c>
      <c r="E5" s="49" t="s">
        <v>40</v>
      </c>
      <c r="F5" s="49" t="s">
        <v>119</v>
      </c>
      <c r="G5" s="49" t="s">
        <v>124</v>
      </c>
      <c r="H5" s="49" t="s">
        <v>50</v>
      </c>
      <c r="I5" s="49"/>
      <c r="J5" s="49">
        <v>0.09</v>
      </c>
      <c r="K5" s="49">
        <v>7</v>
      </c>
    </row>
  </sheetData>
  <conditionalFormatting sqref="A1">
    <cfRule type="expression" dxfId="29" priority="53" stopIfTrue="1">
      <formula>AND(#REF!="R",#REF!="R",#REF!="R",#REF!="R",#REF!="R")</formula>
    </cfRule>
  </conditionalFormatting>
  <conditionalFormatting sqref="B1:K1">
    <cfRule type="expression" dxfId="28" priority="1" stopIfTrue="1">
      <formula>AND(#REF!="R",#REF!="R",#REF!="R",#REF!="R",#REF!="R")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upprimLignes">
                <anchor>
                  <from>
                    <xdr:col>11</xdr:col>
                    <xdr:colOff>175260</xdr:colOff>
                    <xdr:row>4</xdr:row>
                    <xdr:rowOff>30480</xdr:rowOff>
                  </from>
                  <to>
                    <xdr:col>14</xdr:col>
                    <xdr:colOff>266700</xdr:colOff>
                    <xdr:row>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Ajoutcheckboxes">
                <anchor>
                  <from>
                    <xdr:col>11</xdr:col>
                    <xdr:colOff>190500</xdr:colOff>
                    <xdr:row>8</xdr:row>
                    <xdr:rowOff>30480</xdr:rowOff>
                  </from>
                  <to>
                    <xdr:col>14</xdr:col>
                    <xdr:colOff>274320</xdr:colOff>
                    <xdr:row>11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5" name="Button 17">
              <controlPr defaultSize="0" print="0" autoFill="0" autoPict="0" macro="[0]!RemoveCheckboxes">
                <anchor>
                  <from>
                    <xdr:col>11</xdr:col>
                    <xdr:colOff>182880</xdr:colOff>
                    <xdr:row>12</xdr:row>
                    <xdr:rowOff>30480</xdr:rowOff>
                  </from>
                  <to>
                    <xdr:col>14</xdr:col>
                    <xdr:colOff>259080</xdr:colOff>
                    <xdr:row>15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6" name="Button 79">
              <controlPr defaultSize="0" print="0" autoFill="0" autoPict="0" macro="[0]!CopieLignes">
                <anchor>
                  <from>
                    <xdr:col>16</xdr:col>
                    <xdr:colOff>144780</xdr:colOff>
                    <xdr:row>9</xdr:row>
                    <xdr:rowOff>15240</xdr:rowOff>
                  </from>
                  <to>
                    <xdr:col>16</xdr:col>
                    <xdr:colOff>1394460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7" name="Button 80">
              <controlPr defaultSize="0" print="0" autoFill="0" autoPict="0" macro="[0]!CoupeLignes">
                <anchor>
                  <from>
                    <xdr:col>16</xdr:col>
                    <xdr:colOff>1409700</xdr:colOff>
                    <xdr:row>9</xdr:row>
                    <xdr:rowOff>0</xdr:rowOff>
                  </from>
                  <to>
                    <xdr:col>16</xdr:col>
                    <xdr:colOff>2667000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6" r:id="rId8" name="Button 380">
              <controlPr defaultSize="0" print="0" autoFill="0" autoPict="0" macro="[0]!Extrait_planning">
                <anchor>
                  <from>
                    <xdr:col>16</xdr:col>
                    <xdr:colOff>38100</xdr:colOff>
                    <xdr:row>1</xdr:row>
                    <xdr:rowOff>160020</xdr:rowOff>
                  </from>
                  <to>
                    <xdr:col>16</xdr:col>
                    <xdr:colOff>1767840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0" r:id="rId9" name="Button 1100">
              <controlPr defaultSize="0" print="0" autoFill="0" autoPict="0" macro="[0]!Remplissage_planning">
                <anchor>
                  <from>
                    <xdr:col>16</xdr:col>
                    <xdr:colOff>114300</xdr:colOff>
                    <xdr:row>14</xdr:row>
                    <xdr:rowOff>7620</xdr:rowOff>
                  </from>
                  <to>
                    <xdr:col>16</xdr:col>
                    <xdr:colOff>1485900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7" r:id="rId10" name="Check Box 1177">
              <controlPr defaultSize="0" autoFill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9" r:id="rId11" name="Check Box 1179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0</xdr:colOff>
                    <xdr:row>4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85CE2-94CF-4C39-A57F-6DA3E5A01C75}">
  <sheetPr codeName="Feuil3"/>
  <dimension ref="B1:L1"/>
  <sheetViews>
    <sheetView workbookViewId="0">
      <selection activeCell="N9" sqref="N9"/>
    </sheetView>
  </sheetViews>
  <sheetFormatPr baseColWidth="10" defaultRowHeight="13.2" x14ac:dyDescent="0.25"/>
  <cols>
    <col min="6" max="6" width="19" customWidth="1"/>
    <col min="7" max="7" width="14.5546875" customWidth="1"/>
    <col min="9" max="9" width="15.109375" customWidth="1"/>
  </cols>
  <sheetData>
    <row r="1" spans="2:12" ht="14.4" x14ac:dyDescent="0.25">
      <c r="B1" s="17" t="s">
        <v>16</v>
      </c>
      <c r="C1" s="17" t="s">
        <v>15</v>
      </c>
      <c r="D1" s="17" t="s">
        <v>11</v>
      </c>
      <c r="E1" s="17" t="s">
        <v>44</v>
      </c>
      <c r="F1" s="7" t="s">
        <v>12</v>
      </c>
      <c r="G1" s="8" t="s">
        <v>13</v>
      </c>
      <c r="H1" s="8" t="s">
        <v>48</v>
      </c>
      <c r="I1" s="8" t="s">
        <v>14</v>
      </c>
      <c r="J1" s="8" t="s">
        <v>17</v>
      </c>
      <c r="K1" s="8" t="s">
        <v>54</v>
      </c>
      <c r="L1" s="48"/>
    </row>
  </sheetData>
  <conditionalFormatting sqref="B1:K1">
    <cfRule type="expression" dxfId="27" priority="1" stopIfTrue="1">
      <formula>AND(#REF!="R",#REF!="R",#REF!="R",#REF!="R",#REF!="R")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upprimLignes">
                <anchor>
                  <from>
                    <xdr:col>12</xdr:col>
                    <xdr:colOff>457200</xdr:colOff>
                    <xdr:row>5</xdr:row>
                    <xdr:rowOff>30480</xdr:rowOff>
                  </from>
                  <to>
                    <xdr:col>13</xdr:col>
                    <xdr:colOff>434340</xdr:colOff>
                    <xdr:row>8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701C4-46F5-4ABE-8065-AC04B4545711}">
  <sheetPr codeName="Feuil2"/>
  <dimension ref="A1"/>
  <sheetViews>
    <sheetView workbookViewId="0">
      <selection activeCell="F19" sqref="F19"/>
    </sheetView>
  </sheetViews>
  <sheetFormatPr baseColWidth="10" defaultRowHeight="13.2" x14ac:dyDescent="0.25"/>
  <cols>
    <col min="3" max="3" width="15.664062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upprimLignes">
                <anchor>
                  <from>
                    <xdr:col>15</xdr:col>
                    <xdr:colOff>342900</xdr:colOff>
                    <xdr:row>3</xdr:row>
                    <xdr:rowOff>45720</xdr:rowOff>
                  </from>
                  <to>
                    <xdr:col>16</xdr:col>
                    <xdr:colOff>320040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E6587-E1C6-43CA-9DF7-047B00566993}">
  <sheetPr codeName="Feuil4">
    <pageSetUpPr fitToPage="1"/>
  </sheetPr>
  <dimension ref="A1:X82"/>
  <sheetViews>
    <sheetView showGridLines="0" tabSelected="1" zoomScale="70" zoomScaleNormal="70" workbookViewId="0">
      <selection activeCell="C13" sqref="C13"/>
    </sheetView>
  </sheetViews>
  <sheetFormatPr baseColWidth="10" defaultColWidth="9.77734375" defaultRowHeight="14.4" x14ac:dyDescent="0.3"/>
  <cols>
    <col min="1" max="1" width="6" style="51" customWidth="1"/>
    <col min="2" max="2" width="2.21875" style="51" customWidth="1"/>
    <col min="3" max="3" width="18.88671875" style="51" customWidth="1"/>
    <col min="4" max="4" width="16.6640625" style="51" customWidth="1"/>
    <col min="5" max="5" width="60.77734375" style="51" customWidth="1"/>
    <col min="6" max="6" width="13.21875" style="51" customWidth="1"/>
    <col min="7" max="7" width="12.77734375" style="110" customWidth="1"/>
    <col min="8" max="8" width="11.88671875" style="56" customWidth="1"/>
    <col min="9" max="9" width="10.33203125" style="56" customWidth="1"/>
    <col min="10" max="10" width="12.21875" style="56" customWidth="1"/>
    <col min="11" max="11" width="12.33203125" style="51" customWidth="1"/>
    <col min="12" max="12" width="12.21875" style="51" customWidth="1"/>
    <col min="13" max="13" width="15.44140625" style="51" customWidth="1"/>
    <col min="14" max="14" width="12.21875" style="51" customWidth="1"/>
    <col min="15" max="15" width="14.109375" style="51" customWidth="1"/>
    <col min="16" max="16" width="12.21875" style="51" customWidth="1"/>
    <col min="17" max="17" width="12.33203125" style="51" hidden="1" customWidth="1"/>
    <col min="18" max="18" width="10" style="51" hidden="1" customWidth="1"/>
    <col min="19" max="19" width="12.21875" style="51" hidden="1" customWidth="1"/>
    <col min="20" max="20" width="12.33203125" style="51" hidden="1" customWidth="1"/>
    <col min="21" max="21" width="11.77734375" style="51" hidden="1" customWidth="1"/>
    <col min="22" max="22" width="7.21875" style="51" hidden="1" customWidth="1"/>
    <col min="23" max="16384" width="9.77734375" style="51"/>
  </cols>
  <sheetData>
    <row r="1" spans="1:24" ht="24.6" x14ac:dyDescent="0.4">
      <c r="A1" s="50"/>
      <c r="C1" s="52" t="s">
        <v>157</v>
      </c>
      <c r="D1" s="52"/>
      <c r="E1" s="52"/>
      <c r="F1" s="183"/>
      <c r="G1" s="183"/>
      <c r="H1" s="183"/>
      <c r="I1" s="183"/>
      <c r="J1" s="53"/>
      <c r="K1" s="184" t="s">
        <v>158</v>
      </c>
      <c r="L1" s="184"/>
      <c r="M1" s="184"/>
      <c r="N1" s="184"/>
      <c r="O1" s="184"/>
      <c r="P1" s="184"/>
      <c r="Q1" s="54"/>
      <c r="R1" s="54"/>
      <c r="S1" s="54"/>
      <c r="T1" s="54"/>
      <c r="U1" s="54"/>
      <c r="V1" s="54"/>
    </row>
    <row r="2" spans="1:24" ht="19.5" customHeight="1" x14ac:dyDescent="0.3">
      <c r="A2" s="55"/>
      <c r="T2" s="57" t="s">
        <v>133</v>
      </c>
      <c r="X2" s="58"/>
    </row>
    <row r="3" spans="1:24" ht="19.5" customHeight="1" x14ac:dyDescent="0.3">
      <c r="A3" s="55"/>
      <c r="F3" s="59" t="s">
        <v>134</v>
      </c>
      <c r="G3" s="185">
        <v>44105</v>
      </c>
      <c r="H3" s="186"/>
      <c r="I3" s="60"/>
      <c r="J3" s="60"/>
      <c r="X3" s="61"/>
    </row>
    <row r="4" spans="1:24" ht="37.950000000000003" customHeight="1" x14ac:dyDescent="0.3">
      <c r="A4" s="55"/>
      <c r="C4" s="159" t="s">
        <v>12</v>
      </c>
      <c r="D4" s="160" t="s">
        <v>13</v>
      </c>
      <c r="E4" s="161" t="s">
        <v>48</v>
      </c>
      <c r="F4" s="162" t="s">
        <v>137</v>
      </c>
      <c r="G4" s="163" t="s">
        <v>138</v>
      </c>
      <c r="H4" s="164" t="s">
        <v>159</v>
      </c>
      <c r="I4" s="164" t="s">
        <v>139</v>
      </c>
      <c r="J4" s="164" t="s">
        <v>160</v>
      </c>
      <c r="K4" s="164" t="s">
        <v>164</v>
      </c>
      <c r="L4" s="164" t="s">
        <v>161</v>
      </c>
      <c r="M4" s="165" t="s">
        <v>140</v>
      </c>
      <c r="N4" s="165" t="s">
        <v>162</v>
      </c>
      <c r="O4" s="166" t="s">
        <v>141</v>
      </c>
      <c r="P4" s="167" t="s">
        <v>163</v>
      </c>
      <c r="Q4" s="62" t="s">
        <v>142</v>
      </c>
      <c r="R4" s="62" t="s">
        <v>143</v>
      </c>
      <c r="S4" s="62" t="s">
        <v>114</v>
      </c>
      <c r="T4" s="62" t="s">
        <v>144</v>
      </c>
      <c r="U4" s="62" t="s">
        <v>145</v>
      </c>
      <c r="V4" s="63" t="s">
        <v>146</v>
      </c>
    </row>
    <row r="5" spans="1:24" s="65" customFormat="1" ht="22.5" customHeight="1" x14ac:dyDescent="0.25">
      <c r="A5" s="64"/>
      <c r="C5" s="156" t="s">
        <v>117</v>
      </c>
      <c r="D5" s="66" t="s">
        <v>124</v>
      </c>
      <c r="E5" s="67" t="s">
        <v>50</v>
      </c>
      <c r="F5" s="68" t="s">
        <v>147</v>
      </c>
      <c r="G5" s="111">
        <v>44079</v>
      </c>
      <c r="H5" s="105"/>
      <c r="I5" s="100">
        <v>20</v>
      </c>
      <c r="J5" s="106"/>
      <c r="K5" s="103">
        <f>G5+I5</f>
        <v>44099</v>
      </c>
      <c r="L5" s="104"/>
      <c r="M5" s="103">
        <v>44145</v>
      </c>
      <c r="N5" s="104"/>
      <c r="O5" s="107">
        <v>0.8</v>
      </c>
      <c r="P5" s="158"/>
      <c r="Q5" s="69">
        <f t="shared" ref="Q5:Q15" si="0">$G$3</f>
        <v>44105</v>
      </c>
      <c r="R5" s="70">
        <f>IF(ISBLANK(G5),0,G5-Q5)</f>
        <v>-26</v>
      </c>
      <c r="S5" s="70">
        <f>$O5*$V5</f>
        <v>16</v>
      </c>
      <c r="T5" s="70">
        <f>V5-S5</f>
        <v>4</v>
      </c>
      <c r="U5" s="70" t="e">
        <f>IF(ISBLANK(#REF!),0,(#REF!-G5)-V5)</f>
        <v>#REF!</v>
      </c>
      <c r="V5" s="71">
        <f>IF(ISBLANK(K5),0,K5-G5)</f>
        <v>20</v>
      </c>
    </row>
    <row r="6" spans="1:24" s="65" customFormat="1" ht="22.5" customHeight="1" x14ac:dyDescent="0.25">
      <c r="A6" s="64"/>
      <c r="C6" s="156" t="s">
        <v>118</v>
      </c>
      <c r="D6" s="66" t="s">
        <v>125</v>
      </c>
      <c r="E6" s="67" t="s">
        <v>49</v>
      </c>
      <c r="F6" s="68" t="s">
        <v>148</v>
      </c>
      <c r="G6" s="111">
        <v>44084</v>
      </c>
      <c r="H6" s="105"/>
      <c r="I6" s="100">
        <v>33</v>
      </c>
      <c r="J6" s="106"/>
      <c r="K6" s="103">
        <f>G6+I6</f>
        <v>44117</v>
      </c>
      <c r="L6" s="104"/>
      <c r="M6" s="103"/>
      <c r="N6" s="104"/>
      <c r="O6" s="107">
        <v>0.2</v>
      </c>
      <c r="P6" s="158"/>
      <c r="Q6" s="69">
        <f t="shared" si="0"/>
        <v>44105</v>
      </c>
      <c r="R6" s="70">
        <f>IF(ISBLANK(G6),0,G6-Q6)</f>
        <v>-21</v>
      </c>
      <c r="S6" s="70">
        <f>$O6*$V6</f>
        <v>6.6000000000000005</v>
      </c>
      <c r="T6" s="70">
        <f t="shared" ref="T6:T17" si="1">V6-S6</f>
        <v>26.4</v>
      </c>
      <c r="U6" s="70" t="e">
        <f>IF(ISBLANK(#REF!),0,(#REF!-G6)-V6)</f>
        <v>#REF!</v>
      </c>
      <c r="V6" s="71">
        <f>IF(ISBLANK(K6),0,K6-G6)</f>
        <v>33</v>
      </c>
    </row>
    <row r="7" spans="1:24" s="65" customFormat="1" ht="22.5" customHeight="1" x14ac:dyDescent="0.25">
      <c r="A7" s="64"/>
      <c r="C7" s="156" t="s">
        <v>120</v>
      </c>
      <c r="D7" s="66" t="s">
        <v>127</v>
      </c>
      <c r="E7" s="67" t="s">
        <v>51</v>
      </c>
      <c r="F7" s="68" t="s">
        <v>148</v>
      </c>
      <c r="G7" s="111">
        <v>44119</v>
      </c>
      <c r="H7" s="105"/>
      <c r="I7" s="100">
        <v>14</v>
      </c>
      <c r="J7" s="106"/>
      <c r="K7" s="103">
        <f>G7+I7</f>
        <v>44133</v>
      </c>
      <c r="L7" s="104"/>
      <c r="M7" s="103"/>
      <c r="N7" s="104"/>
      <c r="O7" s="107">
        <v>0.1</v>
      </c>
      <c r="P7" s="158"/>
      <c r="Q7" s="69">
        <f t="shared" si="0"/>
        <v>44105</v>
      </c>
      <c r="R7" s="70">
        <f>IF(ISBLANK(G7),0,G7-Q7)</f>
        <v>14</v>
      </c>
      <c r="S7" s="70">
        <f>$O7*$V7</f>
        <v>1.4000000000000001</v>
      </c>
      <c r="T7" s="70">
        <f t="shared" si="1"/>
        <v>12.6</v>
      </c>
      <c r="U7" s="70" t="e">
        <f>IF(ISBLANK(#REF!),0,(#REF!-G7)-V7)</f>
        <v>#REF!</v>
      </c>
      <c r="V7" s="71">
        <f>IF(ISBLANK(K7),0,K7-G7)</f>
        <v>14</v>
      </c>
    </row>
    <row r="8" spans="1:24" s="65" customFormat="1" ht="22.5" customHeight="1" x14ac:dyDescent="0.25">
      <c r="A8" s="64"/>
      <c r="C8" s="156" t="s">
        <v>121</v>
      </c>
      <c r="D8" s="66" t="s">
        <v>126</v>
      </c>
      <c r="E8" s="67" t="s">
        <v>53</v>
      </c>
      <c r="F8" s="68" t="s">
        <v>148</v>
      </c>
      <c r="G8" s="111">
        <v>44129</v>
      </c>
      <c r="H8" s="105"/>
      <c r="I8" s="100">
        <v>21</v>
      </c>
      <c r="J8" s="106"/>
      <c r="K8" s="103">
        <f>G8+I8</f>
        <v>44150</v>
      </c>
      <c r="L8" s="104"/>
      <c r="M8" s="103"/>
      <c r="N8" s="104"/>
      <c r="O8" s="107">
        <v>0.15</v>
      </c>
      <c r="P8" s="158"/>
      <c r="Q8" s="69">
        <f t="shared" si="0"/>
        <v>44105</v>
      </c>
      <c r="R8" s="70">
        <f>IF(ISBLANK(G8),0,G8-Q8)</f>
        <v>24</v>
      </c>
      <c r="S8" s="70">
        <f>$O8*$V8</f>
        <v>3.15</v>
      </c>
      <c r="T8" s="70">
        <f t="shared" si="1"/>
        <v>17.850000000000001</v>
      </c>
      <c r="U8" s="70" t="e">
        <f>IF(ISBLANK(#REF!),0,(#REF!-G8)-V8)</f>
        <v>#REF!</v>
      </c>
      <c r="V8" s="71">
        <f>IF(ISBLANK(K8),0,K8-G8)</f>
        <v>21</v>
      </c>
    </row>
    <row r="9" spans="1:24" s="65" customFormat="1" ht="22.5" customHeight="1" x14ac:dyDescent="0.25">
      <c r="A9" s="64"/>
      <c r="C9" s="156" t="s">
        <v>120</v>
      </c>
      <c r="D9" s="66" t="s">
        <v>123</v>
      </c>
      <c r="E9" s="67" t="s">
        <v>52</v>
      </c>
      <c r="F9" s="68" t="s">
        <v>149</v>
      </c>
      <c r="G9" s="111">
        <v>44145</v>
      </c>
      <c r="H9" s="105"/>
      <c r="I9" s="100">
        <v>16</v>
      </c>
      <c r="J9" s="106"/>
      <c r="K9" s="103">
        <f>G9+I9</f>
        <v>44161</v>
      </c>
      <c r="L9" s="104"/>
      <c r="M9" s="103"/>
      <c r="N9" s="104"/>
      <c r="O9" s="107">
        <v>0.3</v>
      </c>
      <c r="P9" s="158"/>
      <c r="Q9" s="69">
        <f t="shared" si="0"/>
        <v>44105</v>
      </c>
      <c r="R9" s="70">
        <f>IF(ISBLANK(G9),0,G9-Q9)</f>
        <v>40</v>
      </c>
      <c r="S9" s="70">
        <f>$O9*$V9</f>
        <v>4.8</v>
      </c>
      <c r="T9" s="70">
        <f t="shared" si="1"/>
        <v>11.2</v>
      </c>
      <c r="U9" s="70" t="e">
        <f>IF(ISBLANK(#REF!),0,(#REF!-G9)-V9)</f>
        <v>#REF!</v>
      </c>
      <c r="V9" s="71">
        <f>IF(ISBLANK(K9),0,K9-G9)</f>
        <v>16</v>
      </c>
    </row>
    <row r="10" spans="1:24" s="65" customFormat="1" ht="22.5" customHeight="1" x14ac:dyDescent="0.25">
      <c r="A10" s="64"/>
      <c r="C10" s="156" t="s">
        <v>121</v>
      </c>
      <c r="D10" s="66" t="s">
        <v>126</v>
      </c>
      <c r="E10" s="67" t="s">
        <v>53</v>
      </c>
      <c r="F10" s="68"/>
      <c r="G10" s="111"/>
      <c r="H10" s="105"/>
      <c r="I10" s="100"/>
      <c r="J10" s="106"/>
      <c r="K10" s="103"/>
      <c r="L10" s="104"/>
      <c r="M10" s="103"/>
      <c r="N10" s="104"/>
      <c r="O10" s="107">
        <v>0.5</v>
      </c>
      <c r="P10" s="158"/>
      <c r="Q10" s="69"/>
      <c r="R10" s="70"/>
      <c r="S10" s="70"/>
      <c r="T10" s="70"/>
      <c r="U10" s="70"/>
      <c r="V10" s="71"/>
    </row>
    <row r="11" spans="1:24" s="65" customFormat="1" ht="22.5" customHeight="1" x14ac:dyDescent="0.25">
      <c r="A11" s="64"/>
      <c r="C11" s="156" t="s">
        <v>119</v>
      </c>
      <c r="D11" s="66" t="s">
        <v>124</v>
      </c>
      <c r="E11" s="67" t="s">
        <v>50</v>
      </c>
      <c r="F11" s="68" t="s">
        <v>149</v>
      </c>
      <c r="G11" s="111">
        <v>44119</v>
      </c>
      <c r="H11" s="105"/>
      <c r="I11" s="100">
        <v>21</v>
      </c>
      <c r="J11" s="106"/>
      <c r="K11" s="103">
        <f>G11+I11</f>
        <v>44140</v>
      </c>
      <c r="L11" s="104"/>
      <c r="M11" s="103"/>
      <c r="N11" s="104"/>
      <c r="O11" s="107">
        <v>0.41</v>
      </c>
      <c r="P11" s="158"/>
      <c r="Q11" s="69">
        <f t="shared" si="0"/>
        <v>44105</v>
      </c>
      <c r="R11" s="70">
        <f t="shared" ref="R11:R17" si="2">IF(ISBLANK(G11),0,G11-Q11)</f>
        <v>14</v>
      </c>
      <c r="S11" s="70">
        <f>$O11*$V11</f>
        <v>8.61</v>
      </c>
      <c r="T11" s="70">
        <f t="shared" si="1"/>
        <v>12.39</v>
      </c>
      <c r="U11" s="70" t="e">
        <f>IF(ISBLANK(#REF!),0,(#REF!-G11)-V11)</f>
        <v>#REF!</v>
      </c>
      <c r="V11" s="71">
        <f t="shared" ref="V11:V17" si="3">IF(ISBLANK(K11),0,K11-G11)</f>
        <v>21</v>
      </c>
    </row>
    <row r="12" spans="1:24" s="65" customFormat="1" ht="22.5" customHeight="1" x14ac:dyDescent="0.25">
      <c r="A12" s="64"/>
      <c r="C12" s="156"/>
      <c r="D12" s="66"/>
      <c r="E12" s="67"/>
      <c r="F12" s="68" t="s">
        <v>147</v>
      </c>
      <c r="G12" s="111">
        <v>44081</v>
      </c>
      <c r="H12" s="105"/>
      <c r="I12" s="100">
        <v>25</v>
      </c>
      <c r="J12" s="106"/>
      <c r="K12" s="103">
        <f>G12+I12</f>
        <v>44106</v>
      </c>
      <c r="L12" s="104"/>
      <c r="M12" s="103"/>
      <c r="N12" s="104"/>
      <c r="O12" s="107">
        <v>0.2</v>
      </c>
      <c r="P12" s="158"/>
      <c r="Q12" s="69">
        <f t="shared" si="0"/>
        <v>44105</v>
      </c>
      <c r="R12" s="70">
        <f t="shared" si="2"/>
        <v>-24</v>
      </c>
      <c r="S12" s="70">
        <f>$O12*$V12</f>
        <v>5</v>
      </c>
      <c r="T12" s="70">
        <f t="shared" si="1"/>
        <v>20</v>
      </c>
      <c r="U12" s="70" t="e">
        <f>IF(ISBLANK(#REF!),0,(#REF!-G12)-V12)</f>
        <v>#REF!</v>
      </c>
      <c r="V12" s="71">
        <f t="shared" si="3"/>
        <v>25</v>
      </c>
    </row>
    <row r="13" spans="1:24" s="65" customFormat="1" ht="22.5" customHeight="1" x14ac:dyDescent="0.25">
      <c r="A13" s="64"/>
      <c r="C13" s="156"/>
      <c r="D13" s="66"/>
      <c r="E13" s="67"/>
      <c r="F13" s="68" t="s">
        <v>149</v>
      </c>
      <c r="G13" s="111">
        <v>44119</v>
      </c>
      <c r="H13" s="105"/>
      <c r="I13" s="100">
        <v>26</v>
      </c>
      <c r="J13" s="106"/>
      <c r="K13" s="103">
        <f>G13+I13</f>
        <v>44145</v>
      </c>
      <c r="L13" s="104"/>
      <c r="M13" s="103"/>
      <c r="N13" s="104"/>
      <c r="O13" s="107">
        <v>0.1</v>
      </c>
      <c r="P13" s="158"/>
      <c r="Q13" s="69">
        <f t="shared" si="0"/>
        <v>44105</v>
      </c>
      <c r="R13" s="70">
        <f t="shared" si="2"/>
        <v>14</v>
      </c>
      <c r="S13" s="70">
        <f t="shared" ref="S13:S17" si="4">$P13*$V13</f>
        <v>0</v>
      </c>
      <c r="T13" s="70">
        <f t="shared" si="1"/>
        <v>26</v>
      </c>
      <c r="U13" s="70">
        <f>IF(ISBLANK(O13),0,(O13-G13)-V13)</f>
        <v>-44144.9</v>
      </c>
      <c r="V13" s="71">
        <f t="shared" si="3"/>
        <v>26</v>
      </c>
    </row>
    <row r="14" spans="1:24" s="65" customFormat="1" ht="22.5" customHeight="1" x14ac:dyDescent="0.25">
      <c r="A14" s="64"/>
      <c r="C14" s="156"/>
      <c r="D14" s="66"/>
      <c r="E14" s="67"/>
      <c r="F14" s="68" t="s">
        <v>149</v>
      </c>
      <c r="G14" s="111">
        <v>44129</v>
      </c>
      <c r="H14" s="105"/>
      <c r="I14" s="100">
        <v>24</v>
      </c>
      <c r="J14" s="106"/>
      <c r="K14" s="103">
        <f>G14+I14</f>
        <v>44153</v>
      </c>
      <c r="L14" s="104"/>
      <c r="M14" s="103"/>
      <c r="N14" s="104"/>
      <c r="O14" s="107">
        <v>0.25</v>
      </c>
      <c r="P14" s="158"/>
      <c r="Q14" s="69">
        <f t="shared" si="0"/>
        <v>44105</v>
      </c>
      <c r="R14" s="70">
        <f t="shared" si="2"/>
        <v>24</v>
      </c>
      <c r="S14" s="70">
        <f t="shared" si="4"/>
        <v>0</v>
      </c>
      <c r="T14" s="70">
        <f t="shared" si="1"/>
        <v>24</v>
      </c>
      <c r="U14" s="70">
        <f>IF(ISBLANK(O14),0,(O14-G14)-V14)</f>
        <v>-44152.75</v>
      </c>
      <c r="V14" s="71">
        <f t="shared" si="3"/>
        <v>24</v>
      </c>
    </row>
    <row r="15" spans="1:24" s="65" customFormat="1" ht="22.5" customHeight="1" x14ac:dyDescent="0.25">
      <c r="A15" s="64"/>
      <c r="C15" s="156"/>
      <c r="D15" s="66"/>
      <c r="E15" s="66"/>
      <c r="F15" s="68" t="s">
        <v>149</v>
      </c>
      <c r="G15" s="111">
        <v>44145</v>
      </c>
      <c r="H15" s="105"/>
      <c r="I15" s="100">
        <v>26</v>
      </c>
      <c r="J15" s="106"/>
      <c r="K15" s="103">
        <f>G15+I15</f>
        <v>44171</v>
      </c>
      <c r="L15" s="104"/>
      <c r="M15" s="103"/>
      <c r="N15" s="104"/>
      <c r="O15" s="107">
        <v>0.1</v>
      </c>
      <c r="P15" s="158"/>
      <c r="Q15" s="69">
        <f t="shared" si="0"/>
        <v>44105</v>
      </c>
      <c r="R15" s="70">
        <f t="shared" si="2"/>
        <v>40</v>
      </c>
      <c r="S15" s="70">
        <f t="shared" si="4"/>
        <v>0</v>
      </c>
      <c r="T15" s="70">
        <f t="shared" si="1"/>
        <v>26</v>
      </c>
      <c r="U15" s="70">
        <f>IF(ISBLANK(O15),0,(O15-G15)-V15)</f>
        <v>-44170.9</v>
      </c>
      <c r="V15" s="71">
        <f t="shared" si="3"/>
        <v>26</v>
      </c>
    </row>
    <row r="16" spans="1:24" s="65" customFormat="1" ht="22.5" customHeight="1" x14ac:dyDescent="0.25">
      <c r="A16" s="64"/>
      <c r="C16" s="156"/>
      <c r="D16" s="66"/>
      <c r="E16" s="67"/>
      <c r="F16" s="68"/>
      <c r="G16" s="111"/>
      <c r="H16" s="105"/>
      <c r="I16" s="100"/>
      <c r="J16" s="106"/>
      <c r="K16" s="103"/>
      <c r="L16" s="104"/>
      <c r="M16" s="103"/>
      <c r="N16" s="104"/>
      <c r="O16" s="107"/>
      <c r="P16" s="158"/>
      <c r="Q16" s="69"/>
      <c r="R16" s="70">
        <f t="shared" si="2"/>
        <v>0</v>
      </c>
      <c r="S16" s="70">
        <f t="shared" si="4"/>
        <v>0</v>
      </c>
      <c r="T16" s="70">
        <f t="shared" si="1"/>
        <v>0</v>
      </c>
      <c r="U16" s="70">
        <f>IF(ISBLANK(O16),0,(O16-G16)-V16)</f>
        <v>0</v>
      </c>
      <c r="V16" s="71">
        <f t="shared" si="3"/>
        <v>0</v>
      </c>
    </row>
    <row r="17" spans="1:22" s="65" customFormat="1" ht="22.5" customHeight="1" x14ac:dyDescent="0.25">
      <c r="A17" s="64"/>
      <c r="C17" s="156"/>
      <c r="D17" s="66"/>
      <c r="E17" s="67"/>
      <c r="F17" s="68"/>
      <c r="G17" s="111"/>
      <c r="H17" s="105"/>
      <c r="I17" s="100"/>
      <c r="J17" s="106"/>
      <c r="K17" s="103"/>
      <c r="L17" s="104"/>
      <c r="M17" s="103"/>
      <c r="N17" s="104"/>
      <c r="O17" s="107"/>
      <c r="P17" s="158"/>
      <c r="Q17" s="69"/>
      <c r="R17" s="70">
        <f t="shared" si="2"/>
        <v>0</v>
      </c>
      <c r="S17" s="70">
        <f t="shared" si="4"/>
        <v>0</v>
      </c>
      <c r="T17" s="70">
        <f t="shared" si="1"/>
        <v>0</v>
      </c>
      <c r="U17" s="70">
        <f>IF(ISBLANK(O17),0,(O17-G17)-V17)</f>
        <v>0</v>
      </c>
      <c r="V17" s="71">
        <f t="shared" si="3"/>
        <v>0</v>
      </c>
    </row>
    <row r="18" spans="1:22" s="65" customFormat="1" ht="22.5" customHeight="1" x14ac:dyDescent="0.25">
      <c r="A18" s="64"/>
      <c r="C18" s="72"/>
      <c r="D18" s="73"/>
      <c r="E18" s="74"/>
      <c r="F18" s="74" t="s">
        <v>156</v>
      </c>
      <c r="G18" s="112"/>
      <c r="H18" s="75"/>
      <c r="I18" s="75"/>
      <c r="J18" s="75"/>
      <c r="K18" s="76"/>
      <c r="L18" s="76"/>
      <c r="M18" s="76"/>
      <c r="N18" s="76"/>
      <c r="O18" s="76"/>
      <c r="P18" s="77"/>
      <c r="Q18" s="78"/>
      <c r="R18" s="79"/>
      <c r="S18" s="79"/>
      <c r="T18" s="79"/>
      <c r="U18" s="79"/>
      <c r="V18" s="80"/>
    </row>
    <row r="19" spans="1:22" x14ac:dyDescent="0.3">
      <c r="A19" s="55"/>
    </row>
    <row r="20" spans="1:22" x14ac:dyDescent="0.3">
      <c r="A20" s="55"/>
    </row>
    <row r="21" spans="1:22" x14ac:dyDescent="0.3">
      <c r="A21" s="55"/>
    </row>
    <row r="22" spans="1:22" x14ac:dyDescent="0.3">
      <c r="A22" s="55"/>
      <c r="U22" s="57" t="s">
        <v>150</v>
      </c>
    </row>
    <row r="23" spans="1:22" x14ac:dyDescent="0.3">
      <c r="A23" s="55"/>
    </row>
    <row r="24" spans="1:22" x14ac:dyDescent="0.3">
      <c r="A24" s="55"/>
    </row>
    <row r="25" spans="1:22" x14ac:dyDescent="0.3">
      <c r="A25" s="55"/>
    </row>
    <row r="26" spans="1:22" x14ac:dyDescent="0.3">
      <c r="A26" s="55"/>
    </row>
    <row r="27" spans="1:22" x14ac:dyDescent="0.3">
      <c r="A27" s="55"/>
    </row>
    <row r="28" spans="1:22" x14ac:dyDescent="0.3">
      <c r="A28" s="55"/>
    </row>
    <row r="29" spans="1:22" x14ac:dyDescent="0.3">
      <c r="A29" s="55"/>
    </row>
    <row r="30" spans="1:22" x14ac:dyDescent="0.3">
      <c r="A30" s="55"/>
    </row>
    <row r="31" spans="1:22" x14ac:dyDescent="0.3">
      <c r="A31" s="55"/>
    </row>
    <row r="32" spans="1:22" x14ac:dyDescent="0.3">
      <c r="A32" s="55"/>
    </row>
    <row r="33" spans="1:16" x14ac:dyDescent="0.3">
      <c r="A33" s="55"/>
    </row>
    <row r="34" spans="1:16" x14ac:dyDescent="0.3">
      <c r="A34" s="55"/>
    </row>
    <row r="35" spans="1:16" x14ac:dyDescent="0.3">
      <c r="A35" s="55"/>
    </row>
    <row r="36" spans="1:16" x14ac:dyDescent="0.3">
      <c r="A36" s="55"/>
    </row>
    <row r="37" spans="1:16" x14ac:dyDescent="0.3">
      <c r="A37" s="55"/>
    </row>
    <row r="38" spans="1:16" x14ac:dyDescent="0.3">
      <c r="A38" s="55"/>
    </row>
    <row r="39" spans="1:16" x14ac:dyDescent="0.3">
      <c r="A39" s="55"/>
    </row>
    <row r="40" spans="1:16" x14ac:dyDescent="0.3">
      <c r="A40" s="55"/>
    </row>
    <row r="41" spans="1:16" x14ac:dyDescent="0.3">
      <c r="A41" s="55"/>
    </row>
    <row r="42" spans="1:16" x14ac:dyDescent="0.3">
      <c r="A42" s="55"/>
    </row>
    <row r="43" spans="1:16" x14ac:dyDescent="0.3">
      <c r="A43" s="55"/>
    </row>
    <row r="44" spans="1:16" x14ac:dyDescent="0.3">
      <c r="A44" s="55"/>
    </row>
    <row r="45" spans="1:16" ht="18" x14ac:dyDescent="0.35">
      <c r="A45" s="55"/>
      <c r="C45" s="81" t="s">
        <v>151</v>
      </c>
      <c r="D45" s="82"/>
      <c r="E45" s="83"/>
      <c r="F45" s="83"/>
      <c r="G45" s="113"/>
      <c r="H45" s="84"/>
      <c r="I45" s="84"/>
      <c r="J45" s="84"/>
      <c r="K45" s="83"/>
      <c r="L45" s="83"/>
      <c r="M45" s="83"/>
      <c r="N45" s="83"/>
      <c r="O45" s="83"/>
      <c r="P45" s="85"/>
    </row>
    <row r="46" spans="1:16" x14ac:dyDescent="0.3">
      <c r="A46" s="55"/>
      <c r="C46" s="55"/>
      <c r="P46" s="86"/>
    </row>
    <row r="47" spans="1:16" x14ac:dyDescent="0.3">
      <c r="A47" s="55"/>
      <c r="C47" s="55"/>
      <c r="P47" s="86"/>
    </row>
    <row r="48" spans="1:16" x14ac:dyDescent="0.3">
      <c r="A48" s="55"/>
      <c r="C48" s="55"/>
      <c r="P48" s="86"/>
    </row>
    <row r="49" spans="1:16" x14ac:dyDescent="0.3">
      <c r="A49" s="55"/>
      <c r="C49" s="55"/>
      <c r="P49" s="86"/>
    </row>
    <row r="50" spans="1:16" x14ac:dyDescent="0.3">
      <c r="A50" s="55"/>
      <c r="C50" s="55"/>
      <c r="P50" s="86"/>
    </row>
    <row r="51" spans="1:16" x14ac:dyDescent="0.3">
      <c r="A51" s="55"/>
      <c r="C51" s="55"/>
      <c r="P51" s="86"/>
    </row>
    <row r="52" spans="1:16" x14ac:dyDescent="0.3">
      <c r="A52" s="55"/>
      <c r="C52" s="55"/>
      <c r="P52" s="86"/>
    </row>
    <row r="53" spans="1:16" x14ac:dyDescent="0.3">
      <c r="A53" s="55"/>
      <c r="C53" s="55"/>
      <c r="P53" s="86"/>
    </row>
    <row r="54" spans="1:16" x14ac:dyDescent="0.3">
      <c r="A54" s="55"/>
      <c r="C54" s="55"/>
      <c r="P54" s="86"/>
    </row>
    <row r="55" spans="1:16" x14ac:dyDescent="0.3">
      <c r="A55" s="55"/>
      <c r="C55" s="55"/>
      <c r="P55" s="86"/>
    </row>
    <row r="56" spans="1:16" x14ac:dyDescent="0.3">
      <c r="A56" s="55"/>
      <c r="C56" s="55"/>
      <c r="P56" s="86"/>
    </row>
    <row r="57" spans="1:16" x14ac:dyDescent="0.3">
      <c r="A57" s="55"/>
      <c r="C57" s="55"/>
      <c r="P57" s="86"/>
    </row>
    <row r="58" spans="1:16" x14ac:dyDescent="0.3">
      <c r="A58" s="55"/>
      <c r="C58" s="55"/>
      <c r="P58" s="86"/>
    </row>
    <row r="59" spans="1:16" x14ac:dyDescent="0.3">
      <c r="A59" s="55"/>
      <c r="C59" s="55"/>
      <c r="P59" s="86"/>
    </row>
    <row r="60" spans="1:16" x14ac:dyDescent="0.3">
      <c r="A60" s="55"/>
      <c r="C60" s="55"/>
      <c r="P60" s="86"/>
    </row>
    <row r="61" spans="1:16" x14ac:dyDescent="0.3">
      <c r="A61" s="55"/>
      <c r="C61" s="87"/>
      <c r="D61" s="88"/>
      <c r="E61" s="89"/>
      <c r="F61" s="90"/>
      <c r="G61" s="114"/>
      <c r="H61" s="60"/>
      <c r="I61" s="91"/>
      <c r="J61" s="91"/>
      <c r="K61" s="92"/>
      <c r="L61" s="92"/>
      <c r="M61" s="92"/>
      <c r="N61" s="92"/>
      <c r="O61" s="92"/>
      <c r="P61" s="93"/>
    </row>
    <row r="62" spans="1:16" x14ac:dyDescent="0.3">
      <c r="A62" s="55"/>
      <c r="C62" s="55"/>
      <c r="P62" s="86"/>
    </row>
    <row r="63" spans="1:16" x14ac:dyDescent="0.3">
      <c r="A63" s="55"/>
      <c r="C63" s="94"/>
      <c r="D63" s="95"/>
      <c r="E63" s="95"/>
      <c r="F63" s="95"/>
      <c r="G63" s="115"/>
      <c r="H63" s="96"/>
      <c r="I63" s="96"/>
      <c r="J63" s="96"/>
      <c r="K63" s="95"/>
      <c r="L63" s="95"/>
      <c r="M63" s="95"/>
      <c r="N63" s="95"/>
      <c r="O63" s="95"/>
      <c r="P63" s="97"/>
    </row>
    <row r="64" spans="1:16" x14ac:dyDescent="0.3">
      <c r="A64" s="55"/>
    </row>
    <row r="65" spans="1:16" ht="20.399999999999999" x14ac:dyDescent="0.35">
      <c r="A65" s="55"/>
      <c r="C65" s="98" t="s">
        <v>152</v>
      </c>
    </row>
    <row r="66" spans="1:16" ht="19.8" customHeight="1" x14ac:dyDescent="0.3">
      <c r="A66" s="55"/>
      <c r="C66" s="99"/>
    </row>
    <row r="67" spans="1:16" x14ac:dyDescent="0.3">
      <c r="A67" s="55"/>
    </row>
    <row r="68" spans="1:16" ht="37.950000000000003" customHeight="1" x14ac:dyDescent="0.3">
      <c r="A68" s="55"/>
      <c r="C68" s="159" t="s">
        <v>135</v>
      </c>
      <c r="D68" s="160" t="s">
        <v>13</v>
      </c>
      <c r="E68" s="170" t="s">
        <v>136</v>
      </c>
      <c r="F68" s="170" t="s">
        <v>159</v>
      </c>
      <c r="G68" s="171" t="s">
        <v>160</v>
      </c>
      <c r="H68" s="172" t="s">
        <v>153</v>
      </c>
      <c r="I68" s="172" t="s">
        <v>28</v>
      </c>
      <c r="J68" s="172" t="s">
        <v>29</v>
      </c>
      <c r="K68" s="172" t="s">
        <v>30</v>
      </c>
      <c r="L68" s="172" t="s">
        <v>31</v>
      </c>
      <c r="M68" s="172" t="s">
        <v>32</v>
      </c>
      <c r="N68" s="172" t="s">
        <v>33</v>
      </c>
      <c r="O68" s="172" t="s">
        <v>154</v>
      </c>
      <c r="P68" s="173" t="s">
        <v>34</v>
      </c>
    </row>
    <row r="69" spans="1:16" ht="19.95" customHeight="1" x14ac:dyDescent="0.3">
      <c r="A69" s="55"/>
      <c r="C69" s="156" t="s">
        <v>118</v>
      </c>
      <c r="D69" s="66" t="s">
        <v>125</v>
      </c>
      <c r="E69" s="116" t="s">
        <v>49</v>
      </c>
      <c r="F69" s="117"/>
      <c r="G69" s="118"/>
      <c r="H69" s="100"/>
      <c r="I69" s="100"/>
      <c r="J69" s="100"/>
      <c r="K69" s="101"/>
      <c r="L69" s="101"/>
      <c r="M69" s="101"/>
      <c r="N69" s="101"/>
      <c r="O69" s="101"/>
      <c r="P69" s="168"/>
    </row>
    <row r="70" spans="1:16" ht="19.95" customHeight="1" x14ac:dyDescent="0.3">
      <c r="A70" s="55"/>
      <c r="C70" s="156" t="s">
        <v>119</v>
      </c>
      <c r="D70" s="66" t="s">
        <v>124</v>
      </c>
      <c r="E70" s="116" t="s">
        <v>50</v>
      </c>
      <c r="F70" s="117"/>
      <c r="G70" s="118"/>
      <c r="H70" s="100"/>
      <c r="I70" s="100"/>
      <c r="J70" s="100"/>
      <c r="K70" s="101"/>
      <c r="L70" s="101"/>
      <c r="M70" s="101"/>
      <c r="N70" s="101"/>
      <c r="O70" s="101"/>
      <c r="P70" s="168"/>
    </row>
    <row r="71" spans="1:16" ht="19.95" customHeight="1" x14ac:dyDescent="0.3">
      <c r="A71" s="55"/>
      <c r="C71" s="156"/>
      <c r="D71" s="66"/>
      <c r="E71" s="116"/>
      <c r="F71" s="117"/>
      <c r="G71" s="118"/>
      <c r="H71" s="100"/>
      <c r="I71" s="100"/>
      <c r="J71" s="100"/>
      <c r="K71" s="101"/>
      <c r="L71" s="101"/>
      <c r="M71" s="101"/>
      <c r="N71" s="101"/>
      <c r="O71" s="101"/>
      <c r="P71" s="168"/>
    </row>
    <row r="72" spans="1:16" ht="19.95" customHeight="1" x14ac:dyDescent="0.3">
      <c r="A72" s="55"/>
      <c r="C72" s="156"/>
      <c r="D72" s="66"/>
      <c r="E72" s="116"/>
      <c r="F72" s="117"/>
      <c r="G72" s="118"/>
      <c r="H72" s="100"/>
      <c r="I72" s="100"/>
      <c r="J72" s="100"/>
      <c r="K72" s="101"/>
      <c r="L72" s="101"/>
      <c r="M72" s="101"/>
      <c r="N72" s="101"/>
      <c r="O72" s="101"/>
      <c r="P72" s="168"/>
    </row>
    <row r="73" spans="1:16" ht="19.95" customHeight="1" x14ac:dyDescent="0.3">
      <c r="A73" s="55"/>
      <c r="C73" s="156"/>
      <c r="D73" s="66"/>
      <c r="E73" s="116"/>
      <c r="F73" s="117"/>
      <c r="G73" s="118"/>
      <c r="H73" s="100"/>
      <c r="I73" s="100"/>
      <c r="J73" s="100"/>
      <c r="K73" s="101"/>
      <c r="L73" s="101"/>
      <c r="M73" s="101"/>
      <c r="N73" s="101"/>
      <c r="O73" s="101"/>
      <c r="P73" s="168"/>
    </row>
    <row r="74" spans="1:16" ht="19.95" customHeight="1" x14ac:dyDescent="0.3">
      <c r="A74" s="55"/>
      <c r="C74" s="156"/>
      <c r="D74" s="66"/>
      <c r="E74" s="116"/>
      <c r="F74" s="117"/>
      <c r="G74" s="118"/>
      <c r="H74" s="100"/>
      <c r="I74" s="100"/>
      <c r="J74" s="100"/>
      <c r="K74" s="101"/>
      <c r="L74" s="101"/>
      <c r="M74" s="101"/>
      <c r="N74" s="101"/>
      <c r="O74" s="101"/>
      <c r="P74" s="168"/>
    </row>
    <row r="75" spans="1:16" ht="19.95" customHeight="1" x14ac:dyDescent="0.3">
      <c r="A75" s="55"/>
      <c r="C75" s="156"/>
      <c r="D75" s="66"/>
      <c r="E75" s="116"/>
      <c r="F75" s="117"/>
      <c r="G75" s="118"/>
      <c r="H75" s="100"/>
      <c r="I75" s="100"/>
      <c r="J75" s="100"/>
      <c r="K75" s="101"/>
      <c r="L75" s="101"/>
      <c r="M75" s="101"/>
      <c r="N75" s="101"/>
      <c r="O75" s="101"/>
      <c r="P75" s="168"/>
    </row>
    <row r="76" spans="1:16" ht="19.95" customHeight="1" x14ac:dyDescent="0.3">
      <c r="A76" s="55"/>
      <c r="C76" s="156"/>
      <c r="D76" s="66"/>
      <c r="E76" s="116"/>
      <c r="F76" s="117"/>
      <c r="G76" s="118"/>
      <c r="H76" s="100"/>
      <c r="I76" s="100"/>
      <c r="J76" s="100"/>
      <c r="K76" s="101"/>
      <c r="L76" s="101"/>
      <c r="M76" s="101"/>
      <c r="N76" s="101"/>
      <c r="O76" s="101"/>
      <c r="P76" s="168"/>
    </row>
    <row r="77" spans="1:16" ht="19.95" customHeight="1" x14ac:dyDescent="0.3">
      <c r="A77" s="55"/>
      <c r="C77" s="156"/>
      <c r="D77" s="66"/>
      <c r="E77" s="116"/>
      <c r="F77" s="117"/>
      <c r="G77" s="118"/>
      <c r="H77" s="100"/>
      <c r="I77" s="100"/>
      <c r="J77" s="100"/>
      <c r="K77" s="101"/>
      <c r="L77" s="101"/>
      <c r="M77" s="101"/>
      <c r="N77" s="101"/>
      <c r="O77" s="101"/>
      <c r="P77" s="168"/>
    </row>
    <row r="78" spans="1:16" ht="19.95" customHeight="1" x14ac:dyDescent="0.3">
      <c r="A78" s="55"/>
      <c r="C78" s="156"/>
      <c r="D78" s="66"/>
      <c r="E78" s="116"/>
      <c r="F78" s="117"/>
      <c r="G78" s="118"/>
      <c r="H78" s="100"/>
      <c r="I78" s="100"/>
      <c r="J78" s="100"/>
      <c r="K78" s="101"/>
      <c r="L78" s="101"/>
      <c r="M78" s="101"/>
      <c r="N78" s="101"/>
      <c r="O78" s="101"/>
      <c r="P78" s="168"/>
    </row>
    <row r="79" spans="1:16" ht="19.95" customHeight="1" x14ac:dyDescent="0.3">
      <c r="A79" s="55"/>
      <c r="C79" s="156"/>
      <c r="D79" s="66"/>
      <c r="E79" s="116"/>
      <c r="F79" s="117"/>
      <c r="G79" s="118"/>
      <c r="H79" s="100"/>
      <c r="I79" s="100"/>
      <c r="J79" s="100"/>
      <c r="K79" s="101"/>
      <c r="L79" s="101"/>
      <c r="M79" s="101"/>
      <c r="N79" s="101"/>
      <c r="O79" s="101"/>
      <c r="P79" s="168"/>
    </row>
    <row r="80" spans="1:16" ht="19.95" customHeight="1" x14ac:dyDescent="0.3">
      <c r="A80" s="55"/>
      <c r="C80" s="156"/>
      <c r="D80" s="66"/>
      <c r="E80" s="116"/>
      <c r="F80" s="117"/>
      <c r="G80" s="118"/>
      <c r="H80" s="100"/>
      <c r="I80" s="100"/>
      <c r="J80" s="100"/>
      <c r="K80" s="101"/>
      <c r="L80" s="101"/>
      <c r="M80" s="101"/>
      <c r="N80" s="101"/>
      <c r="O80" s="101"/>
      <c r="P80" s="168"/>
    </row>
    <row r="81" spans="1:16" ht="19.95" customHeight="1" x14ac:dyDescent="0.3">
      <c r="A81" s="55"/>
      <c r="C81" s="157"/>
      <c r="D81" s="108"/>
      <c r="E81" s="119"/>
      <c r="F81" s="120"/>
      <c r="G81" s="121"/>
      <c r="H81" s="109"/>
      <c r="I81" s="109"/>
      <c r="J81" s="109"/>
      <c r="K81" s="122"/>
      <c r="L81" s="122"/>
      <c r="M81" s="122"/>
      <c r="N81" s="122"/>
      <c r="O81" s="122"/>
      <c r="P81" s="169"/>
    </row>
    <row r="82" spans="1:16" x14ac:dyDescent="0.3">
      <c r="A82" s="94"/>
      <c r="C82" s="174"/>
      <c r="D82" s="175"/>
      <c r="E82" s="176"/>
      <c r="F82" s="176"/>
      <c r="G82" s="177"/>
      <c r="H82" s="178"/>
      <c r="I82" s="178"/>
      <c r="J82" s="178"/>
      <c r="K82" s="179"/>
      <c r="L82" s="179"/>
      <c r="M82" s="179"/>
      <c r="N82" s="179"/>
      <c r="O82" s="179"/>
      <c r="P82" s="180"/>
    </row>
  </sheetData>
  <mergeCells count="3">
    <mergeCell ref="F1:I1"/>
    <mergeCell ref="K1:P1"/>
    <mergeCell ref="G3:H3"/>
  </mergeCells>
  <conditionalFormatting sqref="O5:O17">
    <cfRule type="dataBar" priority="8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{933681F9-30CA-4E2C-9691-FC22B50809ED}</x14:id>
        </ext>
      </extLst>
    </cfRule>
  </conditionalFormatting>
  <conditionalFormatting sqref="F5:F17">
    <cfRule type="containsText" dxfId="26" priority="5" operator="containsText" text="BASSE">
      <formula>NOT(ISERROR(SEARCH("BASSE",F5)))</formula>
    </cfRule>
    <cfRule type="containsText" dxfId="25" priority="6" operator="containsText" text="MOYENNE">
      <formula>NOT(ISERROR(SEARCH("MOYENNE",F5)))</formula>
    </cfRule>
    <cfRule type="containsText" dxfId="24" priority="7" operator="containsText" text="HAUTE">
      <formula>NOT(ISERROR(SEARCH("HAUTE",F5)))</formula>
    </cfRule>
  </conditionalFormatting>
  <conditionalFormatting sqref="P61">
    <cfRule type="dataBar" priority="4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{1B4B9A02-1AC8-4748-9791-82012114A875}</x14:id>
        </ext>
      </extLst>
    </cfRule>
  </conditionalFormatting>
  <conditionalFormatting sqref="F61">
    <cfRule type="containsText" dxfId="23" priority="1" operator="containsText" text="BASSE">
      <formula>NOT(ISERROR(SEARCH("BASSE",F61)))</formula>
    </cfRule>
    <cfRule type="containsText" dxfId="22" priority="2" operator="containsText" text="MOYENNE">
      <formula>NOT(ISERROR(SEARCH("MOYENNE",F61)))</formula>
    </cfRule>
    <cfRule type="containsText" dxfId="21" priority="3" operator="containsText" text="HAUTE">
      <formula>NOT(ISERROR(SEARCH("HAUTE",F61)))</formula>
    </cfRule>
  </conditionalFormatting>
  <dataValidations disablePrompts="1" count="1">
    <dataValidation type="list" allowBlank="1" showInputMessage="1" showErrorMessage="1" sqref="F5:F17 F70:F81" xr:uid="{529F70D2-8AE4-413F-8207-D9D076298FE9}">
      <formula1>"HAUTE,MOYENNE,BASSE"</formula1>
    </dataValidation>
  </dataValidations>
  <pageMargins left="0.25" right="0.25" top="0.46" bottom="0.37" header="0.3" footer="0.3"/>
  <pageSetup paperSize="9" scale="55" orientation="portrait" r:id="rId1"/>
  <headerFooter scaleWithDoc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33681F9-30CA-4E2C-9691-FC22B50809ED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O5:O17</xm:sqref>
        </x14:conditionalFormatting>
        <x14:conditionalFormatting xmlns:xm="http://schemas.microsoft.com/office/excel/2006/main">
          <x14:cfRule type="dataBar" id="{1B4B9A02-1AC8-4748-9791-82012114A875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P61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DC6BD-1D63-4D16-BA02-673A3DB59FBB}">
  <sheetPr codeName="Feuil5">
    <pageSetUpPr fitToPage="1"/>
  </sheetPr>
  <dimension ref="A1:X82"/>
  <sheetViews>
    <sheetView showGridLines="0" topLeftCell="A52" zoomScale="70" zoomScaleNormal="70" workbookViewId="0">
      <selection activeCell="E74" sqref="E74"/>
    </sheetView>
  </sheetViews>
  <sheetFormatPr baseColWidth="10" defaultColWidth="9.77734375" defaultRowHeight="14.4" x14ac:dyDescent="0.3"/>
  <cols>
    <col min="1" max="1" width="6" style="51" customWidth="1"/>
    <col min="2" max="2" width="2.21875" style="51" customWidth="1"/>
    <col min="3" max="3" width="18.88671875" style="51" customWidth="1"/>
    <col min="4" max="4" width="16.6640625" style="51" customWidth="1"/>
    <col min="5" max="5" width="60.77734375" style="51" customWidth="1"/>
    <col min="6" max="6" width="13.21875" style="51" customWidth="1"/>
    <col min="7" max="7" width="12.77734375" style="110" customWidth="1"/>
    <col min="8" max="8" width="11.88671875" style="56" customWidth="1"/>
    <col min="9" max="9" width="10.33203125" style="56" customWidth="1"/>
    <col min="10" max="10" width="12.21875" style="56" customWidth="1"/>
    <col min="11" max="11" width="12.33203125" style="51" customWidth="1"/>
    <col min="12" max="12" width="12.21875" style="51" customWidth="1"/>
    <col min="13" max="13" width="15.44140625" style="51" customWidth="1"/>
    <col min="14" max="14" width="12.21875" style="51" customWidth="1"/>
    <col min="15" max="15" width="14.109375" style="51" customWidth="1"/>
    <col min="16" max="16" width="12.21875" style="51" customWidth="1"/>
    <col min="17" max="17" width="12.33203125" style="51" hidden="1" customWidth="1"/>
    <col min="18" max="18" width="10" style="51" hidden="1" customWidth="1"/>
    <col min="19" max="19" width="12.21875" style="51" hidden="1" customWidth="1"/>
    <col min="20" max="20" width="12.33203125" style="51" hidden="1" customWidth="1"/>
    <col min="21" max="21" width="11.77734375" style="51" hidden="1" customWidth="1"/>
    <col min="22" max="22" width="7.21875" style="51" hidden="1" customWidth="1"/>
    <col min="23" max="16384" width="9.77734375" style="51"/>
  </cols>
  <sheetData>
    <row r="1" spans="1:24" ht="24.6" x14ac:dyDescent="0.4">
      <c r="A1" s="50"/>
      <c r="C1" s="52" t="s">
        <v>157</v>
      </c>
      <c r="D1" s="52"/>
      <c r="E1" s="52"/>
      <c r="F1" s="183"/>
      <c r="G1" s="183"/>
      <c r="H1" s="183"/>
      <c r="I1" s="183"/>
      <c r="J1" s="53"/>
      <c r="K1" s="184" t="s">
        <v>158</v>
      </c>
      <c r="L1" s="184"/>
      <c r="M1" s="184"/>
      <c r="N1" s="184"/>
      <c r="O1" s="184"/>
      <c r="P1" s="184"/>
      <c r="Q1" s="54"/>
      <c r="R1" s="54"/>
      <c r="S1" s="54"/>
      <c r="T1" s="54"/>
      <c r="U1" s="54"/>
      <c r="V1" s="54"/>
    </row>
    <row r="2" spans="1:24" ht="19.5" customHeight="1" x14ac:dyDescent="0.3">
      <c r="A2" s="55"/>
      <c r="T2" s="57" t="s">
        <v>133</v>
      </c>
      <c r="X2" s="58"/>
    </row>
    <row r="3" spans="1:24" ht="19.5" customHeight="1" x14ac:dyDescent="0.3">
      <c r="A3" s="55"/>
      <c r="F3" s="59" t="s">
        <v>134</v>
      </c>
      <c r="G3" s="185">
        <v>44105</v>
      </c>
      <c r="H3" s="186"/>
      <c r="I3" s="60"/>
      <c r="J3" s="60"/>
      <c r="X3" s="61"/>
    </row>
    <row r="4" spans="1:24" ht="37.950000000000003" customHeight="1" x14ac:dyDescent="0.3">
      <c r="A4" s="55"/>
      <c r="C4" s="125" t="s">
        <v>12</v>
      </c>
      <c r="D4" s="126" t="s">
        <v>13</v>
      </c>
      <c r="E4" s="127" t="s">
        <v>155</v>
      </c>
      <c r="F4" s="128" t="s">
        <v>137</v>
      </c>
      <c r="G4" s="129" t="s">
        <v>138</v>
      </c>
      <c r="H4" s="130" t="s">
        <v>159</v>
      </c>
      <c r="I4" s="130" t="s">
        <v>139</v>
      </c>
      <c r="J4" s="130" t="s">
        <v>160</v>
      </c>
      <c r="K4" s="130" t="s">
        <v>164</v>
      </c>
      <c r="L4" s="130" t="s">
        <v>161</v>
      </c>
      <c r="M4" s="131" t="s">
        <v>140</v>
      </c>
      <c r="N4" s="131" t="s">
        <v>162</v>
      </c>
      <c r="O4" s="132" t="s">
        <v>141</v>
      </c>
      <c r="P4" s="133" t="s">
        <v>163</v>
      </c>
      <c r="Q4" s="62" t="s">
        <v>142</v>
      </c>
      <c r="R4" s="62" t="s">
        <v>143</v>
      </c>
      <c r="S4" s="62" t="s">
        <v>114</v>
      </c>
      <c r="T4" s="62" t="s">
        <v>144</v>
      </c>
      <c r="U4" s="62" t="s">
        <v>145</v>
      </c>
      <c r="V4" s="63" t="s">
        <v>146</v>
      </c>
    </row>
    <row r="5" spans="1:24" s="65" customFormat="1" ht="22.5" customHeight="1" x14ac:dyDescent="0.25">
      <c r="A5" s="64"/>
      <c r="C5" s="123"/>
      <c r="D5" s="66"/>
      <c r="E5" s="67"/>
      <c r="F5" s="68" t="s">
        <v>147</v>
      </c>
      <c r="G5" s="111">
        <v>44079</v>
      </c>
      <c r="H5" s="105"/>
      <c r="I5" s="100">
        <v>20</v>
      </c>
      <c r="J5" s="106"/>
      <c r="K5" s="103">
        <f>G5+I5</f>
        <v>44099</v>
      </c>
      <c r="L5" s="104"/>
      <c r="M5" s="103">
        <v>44145</v>
      </c>
      <c r="N5" s="104"/>
      <c r="O5" s="107">
        <v>0.8</v>
      </c>
      <c r="P5" s="124"/>
      <c r="Q5" s="69">
        <f t="shared" ref="Q5:Q15" si="0">$G$3</f>
        <v>44105</v>
      </c>
      <c r="R5" s="70">
        <f>IF(ISBLANK(G5),0,G5-Q5)</f>
        <v>-26</v>
      </c>
      <c r="S5" s="70">
        <f>$O5*$V5</f>
        <v>16</v>
      </c>
      <c r="T5" s="70">
        <f>V5-S5</f>
        <v>4</v>
      </c>
      <c r="U5" s="70" t="e">
        <f>IF(ISBLANK(#REF!),0,(#REF!-G5)-V5)</f>
        <v>#REF!</v>
      </c>
      <c r="V5" s="71">
        <f>IF(ISBLANK(K5),0,K5-G5)</f>
        <v>20</v>
      </c>
    </row>
    <row r="6" spans="1:24" s="65" customFormat="1" ht="22.5" customHeight="1" x14ac:dyDescent="0.25">
      <c r="A6" s="64"/>
      <c r="C6" s="123"/>
      <c r="D6" s="66"/>
      <c r="E6" s="67"/>
      <c r="F6" s="68" t="s">
        <v>148</v>
      </c>
      <c r="G6" s="111">
        <v>44084</v>
      </c>
      <c r="H6" s="105"/>
      <c r="I6" s="100">
        <v>33</v>
      </c>
      <c r="J6" s="106"/>
      <c r="K6" s="103">
        <f>G6+I6</f>
        <v>44117</v>
      </c>
      <c r="L6" s="104"/>
      <c r="M6" s="103"/>
      <c r="N6" s="104"/>
      <c r="O6" s="107">
        <v>0.2</v>
      </c>
      <c r="P6" s="124"/>
      <c r="Q6" s="69">
        <f t="shared" si="0"/>
        <v>44105</v>
      </c>
      <c r="R6" s="70">
        <f>IF(ISBLANK(G6),0,G6-Q6)</f>
        <v>-21</v>
      </c>
      <c r="S6" s="70">
        <f>$O6*$V6</f>
        <v>6.6000000000000005</v>
      </c>
      <c r="T6" s="70">
        <f t="shared" ref="T6:T17" si="1">V6-S6</f>
        <v>26.4</v>
      </c>
      <c r="U6" s="70" t="e">
        <f>IF(ISBLANK(#REF!),0,(#REF!-G6)-V6)</f>
        <v>#REF!</v>
      </c>
      <c r="V6" s="71">
        <f>IF(ISBLANK(K6),0,K6-G6)</f>
        <v>33</v>
      </c>
    </row>
    <row r="7" spans="1:24" s="65" customFormat="1" ht="22.5" customHeight="1" x14ac:dyDescent="0.25">
      <c r="A7" s="64"/>
      <c r="C7" s="123"/>
      <c r="D7" s="66"/>
      <c r="E7" s="67"/>
      <c r="F7" s="68" t="s">
        <v>148</v>
      </c>
      <c r="G7" s="111">
        <v>44119</v>
      </c>
      <c r="H7" s="105"/>
      <c r="I7" s="100">
        <v>14</v>
      </c>
      <c r="J7" s="106"/>
      <c r="K7" s="103">
        <f>G7+I7</f>
        <v>44133</v>
      </c>
      <c r="L7" s="104"/>
      <c r="M7" s="103"/>
      <c r="N7" s="104"/>
      <c r="O7" s="107">
        <v>0.1</v>
      </c>
      <c r="P7" s="124"/>
      <c r="Q7" s="69">
        <f t="shared" si="0"/>
        <v>44105</v>
      </c>
      <c r="R7" s="70">
        <f>IF(ISBLANK(G7),0,G7-Q7)</f>
        <v>14</v>
      </c>
      <c r="S7" s="70">
        <f>$O7*$V7</f>
        <v>1.4000000000000001</v>
      </c>
      <c r="T7" s="70">
        <f t="shared" si="1"/>
        <v>12.6</v>
      </c>
      <c r="U7" s="70" t="e">
        <f>IF(ISBLANK(#REF!),0,(#REF!-G7)-V7)</f>
        <v>#REF!</v>
      </c>
      <c r="V7" s="71">
        <f>IF(ISBLANK(K7),0,K7-G7)</f>
        <v>14</v>
      </c>
    </row>
    <row r="8" spans="1:24" s="65" customFormat="1" ht="22.5" customHeight="1" x14ac:dyDescent="0.25">
      <c r="A8" s="64"/>
      <c r="C8" s="123"/>
      <c r="D8" s="66"/>
      <c r="E8" s="67"/>
      <c r="F8" s="68" t="s">
        <v>148</v>
      </c>
      <c r="G8" s="111">
        <v>44129</v>
      </c>
      <c r="H8" s="105"/>
      <c r="I8" s="100">
        <v>21</v>
      </c>
      <c r="J8" s="106"/>
      <c r="K8" s="103">
        <f>G8+I8</f>
        <v>44150</v>
      </c>
      <c r="L8" s="104"/>
      <c r="M8" s="103"/>
      <c r="N8" s="104"/>
      <c r="O8" s="107">
        <v>0.15</v>
      </c>
      <c r="P8" s="124"/>
      <c r="Q8" s="69">
        <f t="shared" si="0"/>
        <v>44105</v>
      </c>
      <c r="R8" s="70">
        <f>IF(ISBLANK(G8),0,G8-Q8)</f>
        <v>24</v>
      </c>
      <c r="S8" s="70">
        <f>$O8*$V8</f>
        <v>3.15</v>
      </c>
      <c r="T8" s="70">
        <f t="shared" si="1"/>
        <v>17.850000000000001</v>
      </c>
      <c r="U8" s="70" t="e">
        <f>IF(ISBLANK(#REF!),0,(#REF!-G8)-V8)</f>
        <v>#REF!</v>
      </c>
      <c r="V8" s="71">
        <f>IF(ISBLANK(K8),0,K8-G8)</f>
        <v>21</v>
      </c>
    </row>
    <row r="9" spans="1:24" s="65" customFormat="1" ht="22.5" customHeight="1" x14ac:dyDescent="0.25">
      <c r="A9" s="64"/>
      <c r="C9" s="123"/>
      <c r="D9" s="66"/>
      <c r="E9" s="67"/>
      <c r="F9" s="68" t="s">
        <v>149</v>
      </c>
      <c r="G9" s="111">
        <v>44145</v>
      </c>
      <c r="H9" s="105"/>
      <c r="I9" s="100">
        <v>16</v>
      </c>
      <c r="J9" s="106"/>
      <c r="K9" s="103">
        <f>G9+I9</f>
        <v>44161</v>
      </c>
      <c r="L9" s="104"/>
      <c r="M9" s="103"/>
      <c r="N9" s="104"/>
      <c r="O9" s="107">
        <v>0.3</v>
      </c>
      <c r="P9" s="124"/>
      <c r="Q9" s="69">
        <f t="shared" si="0"/>
        <v>44105</v>
      </c>
      <c r="R9" s="70">
        <f>IF(ISBLANK(G9),0,G9-Q9)</f>
        <v>40</v>
      </c>
      <c r="S9" s="70">
        <f>$O9*$V9</f>
        <v>4.8</v>
      </c>
      <c r="T9" s="70">
        <f t="shared" si="1"/>
        <v>11.2</v>
      </c>
      <c r="U9" s="70" t="e">
        <f>IF(ISBLANK(#REF!),0,(#REF!-G9)-V9)</f>
        <v>#REF!</v>
      </c>
      <c r="V9" s="71">
        <f>IF(ISBLANK(K9),0,K9-G9)</f>
        <v>16</v>
      </c>
    </row>
    <row r="10" spans="1:24" s="65" customFormat="1" ht="22.5" customHeight="1" x14ac:dyDescent="0.25">
      <c r="A10" s="64"/>
      <c r="C10" s="123"/>
      <c r="D10" s="66"/>
      <c r="E10" s="67"/>
      <c r="F10" s="68"/>
      <c r="G10" s="111"/>
      <c r="H10" s="105"/>
      <c r="I10" s="100"/>
      <c r="J10" s="106"/>
      <c r="K10" s="103"/>
      <c r="L10" s="104"/>
      <c r="M10" s="103"/>
      <c r="N10" s="104"/>
      <c r="O10" s="107">
        <v>0.5</v>
      </c>
      <c r="P10" s="124"/>
      <c r="Q10" s="69"/>
      <c r="R10" s="70"/>
      <c r="S10" s="70"/>
      <c r="T10" s="70"/>
      <c r="U10" s="70"/>
      <c r="V10" s="71"/>
    </row>
    <row r="11" spans="1:24" s="65" customFormat="1" ht="22.5" customHeight="1" x14ac:dyDescent="0.25">
      <c r="A11" s="64"/>
      <c r="C11" s="123"/>
      <c r="D11" s="66"/>
      <c r="E11" s="67"/>
      <c r="F11" s="68" t="s">
        <v>149</v>
      </c>
      <c r="G11" s="111">
        <v>44119</v>
      </c>
      <c r="H11" s="105"/>
      <c r="I11" s="100">
        <v>21</v>
      </c>
      <c r="J11" s="106"/>
      <c r="K11" s="103">
        <f>G11+I11</f>
        <v>44140</v>
      </c>
      <c r="L11" s="104"/>
      <c r="M11" s="103"/>
      <c r="N11" s="104"/>
      <c r="O11" s="107">
        <v>0.41</v>
      </c>
      <c r="P11" s="124"/>
      <c r="Q11" s="69">
        <f t="shared" si="0"/>
        <v>44105</v>
      </c>
      <c r="R11" s="70">
        <f t="shared" ref="R11:R17" si="2">IF(ISBLANK(G11),0,G11-Q11)</f>
        <v>14</v>
      </c>
      <c r="S11" s="70">
        <f>$O11*$V11</f>
        <v>8.61</v>
      </c>
      <c r="T11" s="70">
        <f t="shared" si="1"/>
        <v>12.39</v>
      </c>
      <c r="U11" s="70" t="e">
        <f>IF(ISBLANK(#REF!),0,(#REF!-G11)-V11)</f>
        <v>#REF!</v>
      </c>
      <c r="V11" s="71">
        <f t="shared" ref="V11:V17" si="3">IF(ISBLANK(K11),0,K11-G11)</f>
        <v>21</v>
      </c>
    </row>
    <row r="12" spans="1:24" s="65" customFormat="1" ht="22.5" customHeight="1" x14ac:dyDescent="0.25">
      <c r="A12" s="64"/>
      <c r="C12" s="123"/>
      <c r="D12" s="66"/>
      <c r="E12" s="67"/>
      <c r="F12" s="68" t="s">
        <v>147</v>
      </c>
      <c r="G12" s="111">
        <v>44081</v>
      </c>
      <c r="H12" s="105"/>
      <c r="I12" s="100">
        <v>25</v>
      </c>
      <c r="J12" s="106"/>
      <c r="K12" s="103">
        <f>G12+I12</f>
        <v>44106</v>
      </c>
      <c r="L12" s="104"/>
      <c r="M12" s="103"/>
      <c r="N12" s="104"/>
      <c r="O12" s="107">
        <v>0.2</v>
      </c>
      <c r="P12" s="124"/>
      <c r="Q12" s="69">
        <f t="shared" si="0"/>
        <v>44105</v>
      </c>
      <c r="R12" s="70">
        <f t="shared" si="2"/>
        <v>-24</v>
      </c>
      <c r="S12" s="70">
        <f>$O12*$V12</f>
        <v>5</v>
      </c>
      <c r="T12" s="70">
        <f t="shared" si="1"/>
        <v>20</v>
      </c>
      <c r="U12" s="70" t="e">
        <f>IF(ISBLANK(#REF!),0,(#REF!-G12)-V12)</f>
        <v>#REF!</v>
      </c>
      <c r="V12" s="71">
        <f t="shared" si="3"/>
        <v>25</v>
      </c>
    </row>
    <row r="13" spans="1:24" s="65" customFormat="1" ht="22.5" customHeight="1" x14ac:dyDescent="0.25">
      <c r="A13" s="64"/>
      <c r="C13" s="123"/>
      <c r="D13" s="66"/>
      <c r="E13" s="67"/>
      <c r="F13" s="68" t="s">
        <v>149</v>
      </c>
      <c r="G13" s="111">
        <v>44119</v>
      </c>
      <c r="H13" s="105"/>
      <c r="I13" s="100">
        <v>26</v>
      </c>
      <c r="J13" s="106"/>
      <c r="K13" s="103">
        <f>G13+I13</f>
        <v>44145</v>
      </c>
      <c r="L13" s="104"/>
      <c r="M13" s="103"/>
      <c r="N13" s="104"/>
      <c r="O13" s="107">
        <v>0.1</v>
      </c>
      <c r="P13" s="124"/>
      <c r="Q13" s="69">
        <f t="shared" si="0"/>
        <v>44105</v>
      </c>
      <c r="R13" s="70">
        <f t="shared" si="2"/>
        <v>14</v>
      </c>
      <c r="S13" s="70">
        <f t="shared" ref="S13:S17" si="4">$P13*$V13</f>
        <v>0</v>
      </c>
      <c r="T13" s="70">
        <f t="shared" si="1"/>
        <v>26</v>
      </c>
      <c r="U13" s="70">
        <f>IF(ISBLANK(O13),0,(O13-G13)-V13)</f>
        <v>-44144.9</v>
      </c>
      <c r="V13" s="71">
        <f t="shared" si="3"/>
        <v>26</v>
      </c>
    </row>
    <row r="14" spans="1:24" s="65" customFormat="1" ht="22.5" customHeight="1" x14ac:dyDescent="0.25">
      <c r="A14" s="64"/>
      <c r="C14" s="123"/>
      <c r="D14" s="66"/>
      <c r="E14" s="67"/>
      <c r="F14" s="68" t="s">
        <v>149</v>
      </c>
      <c r="G14" s="111">
        <v>44129</v>
      </c>
      <c r="H14" s="105"/>
      <c r="I14" s="100">
        <v>24</v>
      </c>
      <c r="J14" s="106"/>
      <c r="K14" s="103">
        <f>G14+I14</f>
        <v>44153</v>
      </c>
      <c r="L14" s="104"/>
      <c r="M14" s="103"/>
      <c r="N14" s="104"/>
      <c r="O14" s="107">
        <v>0.25</v>
      </c>
      <c r="P14" s="124"/>
      <c r="Q14" s="69">
        <f t="shared" si="0"/>
        <v>44105</v>
      </c>
      <c r="R14" s="70">
        <f t="shared" si="2"/>
        <v>24</v>
      </c>
      <c r="S14" s="70">
        <f t="shared" si="4"/>
        <v>0</v>
      </c>
      <c r="T14" s="70">
        <f t="shared" si="1"/>
        <v>24</v>
      </c>
      <c r="U14" s="70">
        <f>IF(ISBLANK(O14),0,(O14-G14)-V14)</f>
        <v>-44152.75</v>
      </c>
      <c r="V14" s="71">
        <f t="shared" si="3"/>
        <v>24</v>
      </c>
    </row>
    <row r="15" spans="1:24" s="65" customFormat="1" ht="22.5" customHeight="1" x14ac:dyDescent="0.25">
      <c r="A15" s="64"/>
      <c r="C15" s="123"/>
      <c r="D15" s="66"/>
      <c r="E15" s="66"/>
      <c r="F15" s="68" t="s">
        <v>149</v>
      </c>
      <c r="G15" s="111">
        <v>44145</v>
      </c>
      <c r="H15" s="105"/>
      <c r="I15" s="100">
        <v>26</v>
      </c>
      <c r="J15" s="106"/>
      <c r="K15" s="103">
        <f>G15+I15</f>
        <v>44171</v>
      </c>
      <c r="L15" s="104"/>
      <c r="M15" s="103"/>
      <c r="N15" s="104"/>
      <c r="O15" s="107">
        <v>0.1</v>
      </c>
      <c r="P15" s="124"/>
      <c r="Q15" s="69">
        <f t="shared" si="0"/>
        <v>44105</v>
      </c>
      <c r="R15" s="70">
        <f t="shared" si="2"/>
        <v>40</v>
      </c>
      <c r="S15" s="70">
        <f t="shared" si="4"/>
        <v>0</v>
      </c>
      <c r="T15" s="70">
        <f t="shared" si="1"/>
        <v>26</v>
      </c>
      <c r="U15" s="70">
        <f>IF(ISBLANK(O15),0,(O15-G15)-V15)</f>
        <v>-44170.9</v>
      </c>
      <c r="V15" s="71">
        <f t="shared" si="3"/>
        <v>26</v>
      </c>
    </row>
    <row r="16" spans="1:24" s="65" customFormat="1" ht="22.5" customHeight="1" x14ac:dyDescent="0.25">
      <c r="A16" s="64"/>
      <c r="C16" s="123"/>
      <c r="D16" s="66"/>
      <c r="E16" s="67"/>
      <c r="F16" s="68"/>
      <c r="G16" s="111"/>
      <c r="H16" s="105"/>
      <c r="I16" s="100"/>
      <c r="J16" s="106"/>
      <c r="K16" s="103"/>
      <c r="L16" s="104"/>
      <c r="M16" s="103"/>
      <c r="N16" s="104"/>
      <c r="O16" s="107">
        <v>0.5</v>
      </c>
      <c r="P16" s="124"/>
      <c r="Q16" s="69"/>
      <c r="R16" s="70">
        <f t="shared" si="2"/>
        <v>0</v>
      </c>
      <c r="S16" s="70">
        <f t="shared" si="4"/>
        <v>0</v>
      </c>
      <c r="T16" s="70">
        <f t="shared" si="1"/>
        <v>0</v>
      </c>
      <c r="U16" s="70">
        <f>IF(ISBLANK(O16),0,(O16-G16)-V16)</f>
        <v>0.5</v>
      </c>
      <c r="V16" s="71">
        <f t="shared" si="3"/>
        <v>0</v>
      </c>
    </row>
    <row r="17" spans="1:22" s="65" customFormat="1" ht="22.5" customHeight="1" x14ac:dyDescent="0.25">
      <c r="A17" s="64"/>
      <c r="C17" s="134"/>
      <c r="D17" s="135"/>
      <c r="E17" s="136"/>
      <c r="F17" s="137"/>
      <c r="G17" s="138"/>
      <c r="H17" s="139"/>
      <c r="I17" s="140"/>
      <c r="J17" s="141"/>
      <c r="K17" s="142"/>
      <c r="L17" s="143"/>
      <c r="M17" s="142"/>
      <c r="N17" s="143"/>
      <c r="O17" s="144">
        <v>0.23</v>
      </c>
      <c r="P17" s="145"/>
      <c r="Q17" s="69"/>
      <c r="R17" s="70">
        <f t="shared" si="2"/>
        <v>0</v>
      </c>
      <c r="S17" s="70">
        <f t="shared" si="4"/>
        <v>0</v>
      </c>
      <c r="T17" s="70">
        <f t="shared" si="1"/>
        <v>0</v>
      </c>
      <c r="U17" s="70">
        <f>IF(ISBLANK(O17),0,(O17-G17)-V17)</f>
        <v>0.23</v>
      </c>
      <c r="V17" s="71">
        <f t="shared" si="3"/>
        <v>0</v>
      </c>
    </row>
    <row r="18" spans="1:22" s="65" customFormat="1" ht="22.5" customHeight="1" x14ac:dyDescent="0.25">
      <c r="A18" s="64"/>
      <c r="C18" s="72"/>
      <c r="D18" s="73"/>
      <c r="E18" s="74"/>
      <c r="F18" s="74" t="s">
        <v>156</v>
      </c>
      <c r="G18" s="112"/>
      <c r="H18" s="75"/>
      <c r="I18" s="75"/>
      <c r="J18" s="75"/>
      <c r="K18" s="76"/>
      <c r="L18" s="76"/>
      <c r="M18" s="76"/>
      <c r="N18" s="76"/>
      <c r="O18" s="76"/>
      <c r="P18" s="77"/>
      <c r="Q18" s="78"/>
      <c r="R18" s="79"/>
      <c r="S18" s="79"/>
      <c r="T18" s="79"/>
      <c r="U18" s="79"/>
      <c r="V18" s="80"/>
    </row>
    <row r="19" spans="1:22" x14ac:dyDescent="0.3">
      <c r="A19" s="55"/>
    </row>
    <row r="20" spans="1:22" x14ac:dyDescent="0.3">
      <c r="A20" s="55"/>
    </row>
    <row r="21" spans="1:22" x14ac:dyDescent="0.3">
      <c r="A21" s="55"/>
    </row>
    <row r="22" spans="1:22" x14ac:dyDescent="0.3">
      <c r="A22" s="55"/>
      <c r="C22" s="51" t="s">
        <v>119</v>
      </c>
      <c r="D22" s="51" t="s">
        <v>124</v>
      </c>
      <c r="E22" s="51" t="s">
        <v>50</v>
      </c>
      <c r="U22" s="57" t="s">
        <v>150</v>
      </c>
    </row>
    <row r="23" spans="1:22" x14ac:dyDescent="0.3">
      <c r="A23" s="55"/>
    </row>
    <row r="24" spans="1:22" x14ac:dyDescent="0.3">
      <c r="A24" s="55"/>
    </row>
    <row r="25" spans="1:22" x14ac:dyDescent="0.3">
      <c r="A25" s="55"/>
    </row>
    <row r="26" spans="1:22" x14ac:dyDescent="0.3">
      <c r="A26" s="55"/>
    </row>
    <row r="27" spans="1:22" x14ac:dyDescent="0.3">
      <c r="A27" s="55"/>
    </row>
    <row r="28" spans="1:22" x14ac:dyDescent="0.3">
      <c r="A28" s="55"/>
    </row>
    <row r="29" spans="1:22" x14ac:dyDescent="0.3">
      <c r="A29" s="55"/>
    </row>
    <row r="30" spans="1:22" x14ac:dyDescent="0.3">
      <c r="A30" s="55"/>
    </row>
    <row r="31" spans="1:22" x14ac:dyDescent="0.3">
      <c r="A31" s="55"/>
    </row>
    <row r="32" spans="1:22" x14ac:dyDescent="0.3">
      <c r="A32" s="55"/>
    </row>
    <row r="33" spans="1:16" x14ac:dyDescent="0.3">
      <c r="A33" s="55"/>
    </row>
    <row r="34" spans="1:16" x14ac:dyDescent="0.3">
      <c r="A34" s="55"/>
    </row>
    <row r="35" spans="1:16" x14ac:dyDescent="0.3">
      <c r="A35" s="55"/>
    </row>
    <row r="36" spans="1:16" x14ac:dyDescent="0.3">
      <c r="A36" s="55"/>
    </row>
    <row r="37" spans="1:16" x14ac:dyDescent="0.3">
      <c r="A37" s="55"/>
    </row>
    <row r="38" spans="1:16" x14ac:dyDescent="0.3">
      <c r="A38" s="55"/>
    </row>
    <row r="39" spans="1:16" x14ac:dyDescent="0.3">
      <c r="A39" s="55"/>
    </row>
    <row r="40" spans="1:16" x14ac:dyDescent="0.3">
      <c r="A40" s="55"/>
    </row>
    <row r="41" spans="1:16" x14ac:dyDescent="0.3">
      <c r="A41" s="55"/>
    </row>
    <row r="42" spans="1:16" x14ac:dyDescent="0.3">
      <c r="A42" s="55"/>
    </row>
    <row r="43" spans="1:16" x14ac:dyDescent="0.3">
      <c r="A43" s="55"/>
    </row>
    <row r="44" spans="1:16" x14ac:dyDescent="0.3">
      <c r="A44" s="55"/>
    </row>
    <row r="45" spans="1:16" ht="18" x14ac:dyDescent="0.35">
      <c r="A45" s="55"/>
      <c r="C45" s="81" t="s">
        <v>151</v>
      </c>
      <c r="D45" s="82"/>
      <c r="E45" s="83"/>
      <c r="F45" s="83"/>
      <c r="G45" s="113"/>
      <c r="H45" s="84"/>
      <c r="I45" s="84"/>
      <c r="J45" s="84"/>
      <c r="K45" s="83"/>
      <c r="L45" s="83"/>
      <c r="M45" s="83"/>
      <c r="N45" s="83"/>
      <c r="O45" s="83"/>
      <c r="P45" s="85"/>
    </row>
    <row r="46" spans="1:16" x14ac:dyDescent="0.3">
      <c r="A46" s="55"/>
      <c r="C46" s="55"/>
      <c r="P46" s="86"/>
    </row>
    <row r="47" spans="1:16" x14ac:dyDescent="0.3">
      <c r="A47" s="55"/>
      <c r="C47" s="55"/>
      <c r="P47" s="86"/>
    </row>
    <row r="48" spans="1:16" x14ac:dyDescent="0.3">
      <c r="A48" s="55"/>
      <c r="C48" s="55"/>
      <c r="P48" s="86"/>
    </row>
    <row r="49" spans="1:16" x14ac:dyDescent="0.3">
      <c r="A49" s="55"/>
      <c r="C49" s="55"/>
      <c r="P49" s="86"/>
    </row>
    <row r="50" spans="1:16" x14ac:dyDescent="0.3">
      <c r="A50" s="55"/>
      <c r="C50" s="55"/>
      <c r="P50" s="86"/>
    </row>
    <row r="51" spans="1:16" x14ac:dyDescent="0.3">
      <c r="A51" s="55"/>
      <c r="C51" s="55"/>
      <c r="P51" s="86"/>
    </row>
    <row r="52" spans="1:16" x14ac:dyDescent="0.3">
      <c r="A52" s="55"/>
      <c r="C52" s="55"/>
      <c r="P52" s="86"/>
    </row>
    <row r="53" spans="1:16" x14ac:dyDescent="0.3">
      <c r="A53" s="55"/>
      <c r="C53" s="55"/>
      <c r="P53" s="86"/>
    </row>
    <row r="54" spans="1:16" x14ac:dyDescent="0.3">
      <c r="A54" s="55"/>
      <c r="C54" s="55"/>
      <c r="P54" s="86"/>
    </row>
    <row r="55" spans="1:16" x14ac:dyDescent="0.3">
      <c r="A55" s="55"/>
      <c r="C55" s="55"/>
      <c r="P55" s="86"/>
    </row>
    <row r="56" spans="1:16" x14ac:dyDescent="0.3">
      <c r="A56" s="55"/>
      <c r="C56" s="55"/>
      <c r="P56" s="86"/>
    </row>
    <row r="57" spans="1:16" x14ac:dyDescent="0.3">
      <c r="A57" s="55"/>
      <c r="C57" s="55"/>
      <c r="P57" s="86"/>
    </row>
    <row r="58" spans="1:16" x14ac:dyDescent="0.3">
      <c r="A58" s="55"/>
      <c r="C58" s="55"/>
      <c r="P58" s="86"/>
    </row>
    <row r="59" spans="1:16" x14ac:dyDescent="0.3">
      <c r="A59" s="55"/>
      <c r="C59" s="55"/>
      <c r="P59" s="86"/>
    </row>
    <row r="60" spans="1:16" x14ac:dyDescent="0.3">
      <c r="A60" s="55"/>
      <c r="C60" s="55"/>
      <c r="P60" s="86"/>
    </row>
    <row r="61" spans="1:16" x14ac:dyDescent="0.3">
      <c r="A61" s="55"/>
      <c r="C61" s="87"/>
      <c r="D61" s="88"/>
      <c r="E61" s="89"/>
      <c r="F61" s="90"/>
      <c r="G61" s="114"/>
      <c r="H61" s="60"/>
      <c r="I61" s="91"/>
      <c r="J61" s="91"/>
      <c r="K61" s="92"/>
      <c r="L61" s="92"/>
      <c r="M61" s="92"/>
      <c r="N61" s="92"/>
      <c r="O61" s="92"/>
      <c r="P61" s="93"/>
    </row>
    <row r="62" spans="1:16" x14ac:dyDescent="0.3">
      <c r="A62" s="55"/>
      <c r="C62" s="55"/>
      <c r="P62" s="86"/>
    </row>
    <row r="63" spans="1:16" x14ac:dyDescent="0.3">
      <c r="A63" s="55"/>
      <c r="C63" s="94"/>
      <c r="D63" s="95"/>
      <c r="E63" s="95"/>
      <c r="F63" s="95"/>
      <c r="G63" s="115"/>
      <c r="H63" s="96"/>
      <c r="I63" s="96"/>
      <c r="J63" s="96"/>
      <c r="K63" s="95"/>
      <c r="L63" s="95"/>
      <c r="M63" s="95"/>
      <c r="N63" s="95"/>
      <c r="O63" s="95"/>
      <c r="P63" s="97"/>
    </row>
    <row r="64" spans="1:16" x14ac:dyDescent="0.3">
      <c r="A64" s="55"/>
    </row>
    <row r="65" spans="1:16" ht="20.399999999999999" x14ac:dyDescent="0.35">
      <c r="A65" s="55"/>
      <c r="C65" s="98" t="s">
        <v>152</v>
      </c>
    </row>
    <row r="66" spans="1:16" ht="19.8" customHeight="1" x14ac:dyDescent="0.3">
      <c r="A66" s="55"/>
      <c r="C66" s="99"/>
    </row>
    <row r="67" spans="1:16" x14ac:dyDescent="0.3">
      <c r="A67" s="55"/>
    </row>
    <row r="68" spans="1:16" ht="37.950000000000003" customHeight="1" x14ac:dyDescent="0.3">
      <c r="A68" s="55"/>
      <c r="C68" s="125" t="s">
        <v>135</v>
      </c>
      <c r="D68" s="126" t="s">
        <v>13</v>
      </c>
      <c r="E68" s="147" t="s">
        <v>136</v>
      </c>
      <c r="F68" s="147" t="s">
        <v>159</v>
      </c>
      <c r="G68" s="148" t="s">
        <v>160</v>
      </c>
      <c r="H68" s="149" t="s">
        <v>153</v>
      </c>
      <c r="I68" s="149" t="s">
        <v>28</v>
      </c>
      <c r="J68" s="149" t="s">
        <v>29</v>
      </c>
      <c r="K68" s="149" t="s">
        <v>30</v>
      </c>
      <c r="L68" s="149" t="s">
        <v>31</v>
      </c>
      <c r="M68" s="149" t="s">
        <v>32</v>
      </c>
      <c r="N68" s="149" t="s">
        <v>33</v>
      </c>
      <c r="O68" s="149" t="s">
        <v>154</v>
      </c>
      <c r="P68" s="150" t="s">
        <v>34</v>
      </c>
    </row>
    <row r="69" spans="1:16" ht="19.95" customHeight="1" x14ac:dyDescent="0.3">
      <c r="A69" s="55"/>
      <c r="C69" s="123"/>
      <c r="D69" s="66"/>
      <c r="E69" s="116"/>
      <c r="F69" s="117"/>
      <c r="G69" s="118"/>
      <c r="H69" s="100"/>
      <c r="I69" s="100"/>
      <c r="J69" s="100"/>
      <c r="K69" s="101"/>
      <c r="L69" s="101"/>
      <c r="M69" s="101"/>
      <c r="N69" s="101"/>
      <c r="O69" s="101"/>
      <c r="P69" s="146"/>
    </row>
    <row r="70" spans="1:16" ht="19.95" customHeight="1" x14ac:dyDescent="0.3">
      <c r="A70" s="55"/>
      <c r="C70" s="123"/>
      <c r="D70" s="66"/>
      <c r="E70" s="116"/>
      <c r="F70" s="117"/>
      <c r="G70" s="118"/>
      <c r="H70" s="100"/>
      <c r="I70" s="100"/>
      <c r="J70" s="100"/>
      <c r="K70" s="101"/>
      <c r="L70" s="101"/>
      <c r="M70" s="101"/>
      <c r="N70" s="101"/>
      <c r="O70" s="101"/>
      <c r="P70" s="146"/>
    </row>
    <row r="71" spans="1:16" ht="19.95" customHeight="1" x14ac:dyDescent="0.3">
      <c r="A71" s="55"/>
      <c r="C71" s="123"/>
      <c r="D71" s="66"/>
      <c r="E71" s="116"/>
      <c r="F71" s="117"/>
      <c r="G71" s="118"/>
      <c r="H71" s="100"/>
      <c r="I71" s="100"/>
      <c r="J71" s="100"/>
      <c r="K71" s="101"/>
      <c r="L71" s="101"/>
      <c r="M71" s="101"/>
      <c r="N71" s="101"/>
      <c r="O71" s="101"/>
      <c r="P71" s="146"/>
    </row>
    <row r="72" spans="1:16" ht="19.95" customHeight="1" x14ac:dyDescent="0.3">
      <c r="A72" s="55"/>
      <c r="C72" s="123"/>
      <c r="D72" s="66"/>
      <c r="E72" s="116"/>
      <c r="F72" s="117"/>
      <c r="G72" s="118"/>
      <c r="H72" s="100"/>
      <c r="I72" s="100"/>
      <c r="J72" s="100"/>
      <c r="K72" s="101"/>
      <c r="L72" s="101"/>
      <c r="M72" s="101"/>
      <c r="N72" s="101"/>
      <c r="O72" s="101"/>
      <c r="P72" s="146"/>
    </row>
    <row r="73" spans="1:16" ht="19.95" customHeight="1" x14ac:dyDescent="0.3">
      <c r="A73" s="55"/>
      <c r="C73" s="123"/>
      <c r="D73" s="66"/>
      <c r="E73" s="116"/>
      <c r="F73" s="117"/>
      <c r="G73" s="118"/>
      <c r="H73" s="100"/>
      <c r="I73" s="100"/>
      <c r="J73" s="100"/>
      <c r="K73" s="101"/>
      <c r="L73" s="101"/>
      <c r="M73" s="101"/>
      <c r="N73" s="101"/>
      <c r="O73" s="101"/>
      <c r="P73" s="146"/>
    </row>
    <row r="74" spans="1:16" ht="19.95" customHeight="1" x14ac:dyDescent="0.3">
      <c r="A74" s="55"/>
      <c r="C74" s="123"/>
      <c r="D74" s="66"/>
      <c r="E74" s="116"/>
      <c r="F74" s="117"/>
      <c r="G74" s="118"/>
      <c r="H74" s="100"/>
      <c r="I74" s="100"/>
      <c r="J74" s="100"/>
      <c r="K74" s="101"/>
      <c r="L74" s="101"/>
      <c r="M74" s="101"/>
      <c r="N74" s="101"/>
      <c r="O74" s="101"/>
      <c r="P74" s="146"/>
    </row>
    <row r="75" spans="1:16" ht="19.95" customHeight="1" x14ac:dyDescent="0.3">
      <c r="A75" s="55"/>
      <c r="C75" s="123"/>
      <c r="D75" s="66"/>
      <c r="E75" s="116"/>
      <c r="F75" s="117"/>
      <c r="G75" s="118"/>
      <c r="H75" s="100"/>
      <c r="I75" s="100"/>
      <c r="J75" s="100"/>
      <c r="K75" s="101"/>
      <c r="L75" s="101"/>
      <c r="M75" s="101"/>
      <c r="N75" s="101"/>
      <c r="O75" s="101"/>
      <c r="P75" s="146"/>
    </row>
    <row r="76" spans="1:16" ht="19.95" customHeight="1" x14ac:dyDescent="0.3">
      <c r="A76" s="55"/>
      <c r="C76" s="123"/>
      <c r="D76" s="66"/>
      <c r="E76" s="116"/>
      <c r="F76" s="117"/>
      <c r="G76" s="118"/>
      <c r="H76" s="100"/>
      <c r="I76" s="100"/>
      <c r="J76" s="100"/>
      <c r="K76" s="101"/>
      <c r="L76" s="101"/>
      <c r="M76" s="101"/>
      <c r="N76" s="101"/>
      <c r="O76" s="101"/>
      <c r="P76" s="146"/>
    </row>
    <row r="77" spans="1:16" ht="19.95" customHeight="1" x14ac:dyDescent="0.3">
      <c r="A77" s="55"/>
      <c r="C77" s="123"/>
      <c r="D77" s="66"/>
      <c r="E77" s="116"/>
      <c r="F77" s="117"/>
      <c r="G77" s="118"/>
      <c r="H77" s="100"/>
      <c r="I77" s="100"/>
      <c r="J77" s="100"/>
      <c r="K77" s="101"/>
      <c r="L77" s="101"/>
      <c r="M77" s="101"/>
      <c r="N77" s="101"/>
      <c r="O77" s="101"/>
      <c r="P77" s="146"/>
    </row>
    <row r="78" spans="1:16" ht="19.95" customHeight="1" x14ac:dyDescent="0.3">
      <c r="A78" s="55"/>
      <c r="C78" s="123"/>
      <c r="D78" s="66"/>
      <c r="E78" s="116"/>
      <c r="F78" s="117"/>
      <c r="G78" s="118"/>
      <c r="H78" s="100"/>
      <c r="I78" s="100"/>
      <c r="J78" s="100"/>
      <c r="K78" s="101"/>
      <c r="L78" s="101"/>
      <c r="M78" s="101"/>
      <c r="N78" s="101"/>
      <c r="O78" s="101"/>
      <c r="P78" s="146"/>
    </row>
    <row r="79" spans="1:16" ht="19.95" customHeight="1" x14ac:dyDescent="0.3">
      <c r="A79" s="55"/>
      <c r="C79" s="123"/>
      <c r="D79" s="66"/>
      <c r="E79" s="116"/>
      <c r="F79" s="117"/>
      <c r="G79" s="118"/>
      <c r="H79" s="100"/>
      <c r="I79" s="100"/>
      <c r="J79" s="100"/>
      <c r="K79" s="101"/>
      <c r="L79" s="101"/>
      <c r="M79" s="101"/>
      <c r="N79" s="101"/>
      <c r="O79" s="101"/>
      <c r="P79" s="146"/>
    </row>
    <row r="80" spans="1:16" ht="19.95" customHeight="1" x14ac:dyDescent="0.3">
      <c r="A80" s="55"/>
      <c r="C80" s="123"/>
      <c r="D80" s="66"/>
      <c r="E80" s="116"/>
      <c r="F80" s="117"/>
      <c r="G80" s="118"/>
      <c r="H80" s="100"/>
      <c r="I80" s="100"/>
      <c r="J80" s="100"/>
      <c r="K80" s="101"/>
      <c r="L80" s="101"/>
      <c r="M80" s="101"/>
      <c r="N80" s="101"/>
      <c r="O80" s="101"/>
      <c r="P80" s="146"/>
    </row>
    <row r="81" spans="1:16" ht="19.95" customHeight="1" x14ac:dyDescent="0.3">
      <c r="A81" s="55"/>
      <c r="C81" s="134"/>
      <c r="D81" s="135"/>
      <c r="E81" s="151"/>
      <c r="F81" s="152"/>
      <c r="G81" s="153"/>
      <c r="H81" s="140"/>
      <c r="I81" s="140"/>
      <c r="J81" s="140"/>
      <c r="K81" s="154"/>
      <c r="L81" s="154"/>
      <c r="M81" s="154"/>
      <c r="N81" s="154"/>
      <c r="O81" s="154"/>
      <c r="P81" s="155"/>
    </row>
    <row r="82" spans="1:16" x14ac:dyDescent="0.3">
      <c r="A82" s="94"/>
      <c r="C82" s="72"/>
      <c r="D82" s="73"/>
      <c r="E82" s="74"/>
      <c r="F82" s="74"/>
      <c r="G82" s="112"/>
      <c r="H82" s="75"/>
      <c r="I82" s="75"/>
      <c r="J82" s="75"/>
      <c r="K82" s="76"/>
      <c r="L82" s="76"/>
      <c r="M82" s="76"/>
      <c r="N82" s="76"/>
      <c r="O82" s="76"/>
      <c r="P82" s="102"/>
    </row>
  </sheetData>
  <mergeCells count="3">
    <mergeCell ref="F1:I1"/>
    <mergeCell ref="K1:P1"/>
    <mergeCell ref="G3:H3"/>
  </mergeCells>
  <conditionalFormatting sqref="O5:O17">
    <cfRule type="dataBar" priority="8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{74E010BF-0D45-4A80-8F02-67D187F74C1C}</x14:id>
        </ext>
      </extLst>
    </cfRule>
  </conditionalFormatting>
  <conditionalFormatting sqref="F5:F17">
    <cfRule type="containsText" dxfId="20" priority="5" operator="containsText" text="BASSE">
      <formula>NOT(ISERROR(SEARCH("BASSE",F5)))</formula>
    </cfRule>
    <cfRule type="containsText" dxfId="19" priority="6" operator="containsText" text="MOYENNE">
      <formula>NOT(ISERROR(SEARCH("MOYENNE",F5)))</formula>
    </cfRule>
    <cfRule type="containsText" dxfId="18" priority="7" operator="containsText" text="HAUTE">
      <formula>NOT(ISERROR(SEARCH("HAUTE",F5)))</formula>
    </cfRule>
  </conditionalFormatting>
  <conditionalFormatting sqref="P61">
    <cfRule type="dataBar" priority="4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{9D023CB5-A7DB-4A80-8E6B-358744B4F474}</x14:id>
        </ext>
      </extLst>
    </cfRule>
  </conditionalFormatting>
  <conditionalFormatting sqref="F61">
    <cfRule type="containsText" dxfId="17" priority="1" operator="containsText" text="BASSE">
      <formula>NOT(ISERROR(SEARCH("BASSE",F61)))</formula>
    </cfRule>
    <cfRule type="containsText" dxfId="16" priority="2" operator="containsText" text="MOYENNE">
      <formula>NOT(ISERROR(SEARCH("MOYENNE",F61)))</formula>
    </cfRule>
    <cfRule type="containsText" dxfId="15" priority="3" operator="containsText" text="HAUTE">
      <formula>NOT(ISERROR(SEARCH("HAUTE",F61)))</formula>
    </cfRule>
  </conditionalFormatting>
  <dataValidations count="1">
    <dataValidation type="list" allowBlank="1" showInputMessage="1" showErrorMessage="1" sqref="F5:F17 F70:F81" xr:uid="{85E00306-24E6-442E-86C4-C051799CF7AB}">
      <formula1>"HAUTE,MOYENNE,BASSE"</formula1>
    </dataValidation>
  </dataValidations>
  <pageMargins left="0.25" right="0.25" top="0.46" bottom="0.37" header="0.3" footer="0.3"/>
  <pageSetup paperSize="9" scale="55" orientation="portrait" r:id="rId1"/>
  <headerFooter scaleWithDoc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E010BF-0D45-4A80-8F02-67D187F74C1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O5:O17</xm:sqref>
        </x14:conditionalFormatting>
        <x14:conditionalFormatting xmlns:xm="http://schemas.microsoft.com/office/excel/2006/main">
          <x14:cfRule type="dataBar" id="{9D023CB5-A7DB-4A80-8E6B-358744B4F474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theme="0"/>
              <x14:negativeFillColor rgb="FFFF0000"/>
              <x14:axisColor rgb="FF000000"/>
            </x14:dataBar>
          </x14:cfRule>
          <xm:sqref>P61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B4BE1-E616-4C5F-A3CF-865192037610}">
  <sheetPr codeName="Sheet2">
    <pageSetUpPr fitToPage="1"/>
  </sheetPr>
  <dimension ref="A1:AJ90"/>
  <sheetViews>
    <sheetView showGridLines="0" topLeftCell="I4" zoomScale="70" zoomScaleNormal="70" workbookViewId="0">
      <selection activeCell="P19" sqref="P19"/>
    </sheetView>
  </sheetViews>
  <sheetFormatPr baseColWidth="10" defaultColWidth="10.6640625" defaultRowHeight="12.75" customHeight="1" x14ac:dyDescent="0.3"/>
  <cols>
    <col min="1" max="1" width="0.88671875" style="1" customWidth="1"/>
    <col min="2" max="2" width="5.33203125" style="1" customWidth="1"/>
    <col min="3" max="3" width="14.109375" style="1" customWidth="1"/>
    <col min="4" max="4" width="18" style="1" customWidth="1"/>
    <col min="5" max="6" width="19.6640625" style="1" customWidth="1"/>
    <col min="7" max="7" width="17.44140625" style="1" customWidth="1"/>
    <col min="8" max="8" width="17.33203125" style="1" customWidth="1"/>
    <col min="9" max="9" width="40.6640625" style="1" customWidth="1"/>
    <col min="10" max="10" width="29.33203125" style="1" customWidth="1"/>
    <col min="11" max="11" width="12.109375" style="1" customWidth="1"/>
    <col min="12" max="12" width="14.21875" style="1" customWidth="1"/>
    <col min="13" max="13" width="1.6640625" style="1" customWidth="1"/>
    <col min="14" max="14" width="10.6640625" style="22"/>
    <col min="15" max="15" width="31.21875" style="1" customWidth="1"/>
    <col min="16" max="16" width="39.5546875" style="1" customWidth="1"/>
    <col min="17" max="17" width="10.6640625" style="22"/>
    <col min="18" max="18" width="31.21875" style="1" customWidth="1"/>
    <col min="19" max="19" width="20.44140625" style="1" customWidth="1"/>
    <col min="20" max="20" width="1.6640625" style="1" customWidth="1"/>
    <col min="21" max="21" width="10.6640625" style="22"/>
    <col min="22" max="22" width="33.88671875" style="1" customWidth="1"/>
    <col min="23" max="23" width="20.44140625" style="1" customWidth="1"/>
    <col min="24" max="24" width="1.6640625" style="1" customWidth="1"/>
    <col min="25" max="25" width="10.6640625" style="22"/>
    <col min="26" max="26" width="31.21875" style="1" customWidth="1"/>
    <col min="27" max="27" width="44.77734375" style="1" customWidth="1"/>
    <col min="28" max="16384" width="10.6640625" style="1"/>
  </cols>
  <sheetData>
    <row r="1" spans="1:35" ht="5.0999999999999996" customHeight="1" x14ac:dyDescent="0.3"/>
    <row r="2" spans="1:35" ht="20.100000000000001" customHeight="1" x14ac:dyDescent="0.3">
      <c r="B2" s="181"/>
      <c r="C2" s="181"/>
      <c r="D2" s="181"/>
      <c r="E2" s="181"/>
      <c r="F2" s="181"/>
      <c r="G2" s="181"/>
      <c r="H2" s="18">
        <f ca="1">TODAY()</f>
        <v>44150</v>
      </c>
      <c r="I2" s="12"/>
      <c r="J2" s="12"/>
      <c r="K2" s="12"/>
      <c r="L2" s="1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35" ht="20.100000000000001" customHeight="1" thickBot="1" x14ac:dyDescent="0.35">
      <c r="A3" s="2"/>
      <c r="B3" s="182"/>
      <c r="C3" s="182"/>
      <c r="D3" s="182"/>
      <c r="E3" s="182"/>
      <c r="F3" s="182"/>
      <c r="G3" s="182"/>
      <c r="H3" s="39"/>
      <c r="I3" s="13"/>
      <c r="J3" s="13"/>
      <c r="K3" s="13"/>
      <c r="L3" s="13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2"/>
    </row>
    <row r="4" spans="1:35" ht="5.0999999999999996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3"/>
      <c r="O4" s="2"/>
      <c r="P4" s="2"/>
      <c r="Q4" s="23"/>
      <c r="R4" s="2"/>
      <c r="S4" s="2"/>
      <c r="T4" s="2"/>
      <c r="U4" s="23"/>
      <c r="V4" s="2"/>
      <c r="W4" s="2"/>
      <c r="X4" s="2"/>
      <c r="Y4" s="23"/>
      <c r="Z4" s="2"/>
      <c r="AA4" s="2"/>
      <c r="AB4" s="2"/>
    </row>
    <row r="5" spans="1:35" ht="77.400000000000006" x14ac:dyDescent="0.3">
      <c r="A5" s="2"/>
      <c r="B5" s="3" t="s">
        <v>0</v>
      </c>
      <c r="C5" s="3"/>
      <c r="D5" s="3"/>
      <c r="E5" s="3"/>
      <c r="F5" s="3"/>
      <c r="G5" s="4"/>
      <c r="H5" s="4"/>
      <c r="I5" s="4"/>
      <c r="J5" s="4"/>
      <c r="K5" s="4"/>
      <c r="L5" s="4"/>
      <c r="M5" s="5"/>
      <c r="N5" s="21" t="s">
        <v>0</v>
      </c>
      <c r="O5" s="31" t="s">
        <v>128</v>
      </c>
      <c r="P5" s="3">
        <f>SUM(P8:P77)</f>
        <v>1900</v>
      </c>
      <c r="Q5" s="21" t="s">
        <v>0</v>
      </c>
      <c r="R5" s="31" t="s">
        <v>56</v>
      </c>
      <c r="S5" s="3">
        <f>SUM(S8:S77)</f>
        <v>1900</v>
      </c>
      <c r="T5" s="5"/>
      <c r="U5" s="21" t="s">
        <v>0</v>
      </c>
      <c r="V5" s="31" t="s">
        <v>103</v>
      </c>
      <c r="W5" s="3">
        <f>SUM(W8:W77)</f>
        <v>1900</v>
      </c>
      <c r="X5" s="5"/>
      <c r="Y5" s="21" t="s">
        <v>0</v>
      </c>
      <c r="Z5" s="36" t="s">
        <v>115</v>
      </c>
      <c r="AA5" s="37">
        <f>SUM(AA8:AA77)</f>
        <v>5.2</v>
      </c>
      <c r="AB5" s="2"/>
    </row>
    <row r="6" spans="1:35" ht="5.0999999999999996" customHeight="1" thickBot="1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3"/>
      <c r="O6" s="2"/>
      <c r="P6" s="2"/>
      <c r="Q6" s="23"/>
      <c r="R6" s="2"/>
      <c r="S6" s="2"/>
      <c r="T6" s="2"/>
      <c r="U6" s="23"/>
      <c r="V6" s="2"/>
      <c r="W6" s="2"/>
      <c r="X6" s="2"/>
      <c r="Y6" s="23"/>
      <c r="Z6" s="2"/>
      <c r="AA6" s="2"/>
      <c r="AB6" s="2"/>
    </row>
    <row r="7" spans="1:35" ht="15" customHeight="1" x14ac:dyDescent="0.3">
      <c r="A7" s="2"/>
      <c r="B7" s="6">
        <v>1</v>
      </c>
      <c r="C7" s="17" t="s">
        <v>16</v>
      </c>
      <c r="D7" s="17" t="s">
        <v>15</v>
      </c>
      <c r="E7" s="17" t="s">
        <v>11</v>
      </c>
      <c r="F7" s="17" t="s">
        <v>44</v>
      </c>
      <c r="G7" s="7" t="s">
        <v>12</v>
      </c>
      <c r="H7" s="8" t="s">
        <v>13</v>
      </c>
      <c r="I7" s="8" t="s">
        <v>48</v>
      </c>
      <c r="J7" s="8" t="s">
        <v>14</v>
      </c>
      <c r="K7" s="8" t="s">
        <v>17</v>
      </c>
      <c r="L7" s="8" t="s">
        <v>54</v>
      </c>
      <c r="M7" s="9"/>
      <c r="N7" s="30">
        <v>1</v>
      </c>
      <c r="O7" s="30" t="s">
        <v>113</v>
      </c>
      <c r="P7" s="30" t="s">
        <v>55</v>
      </c>
      <c r="Q7" s="30">
        <v>1</v>
      </c>
      <c r="R7" s="30" t="s">
        <v>48</v>
      </c>
      <c r="S7" s="30" t="s">
        <v>55</v>
      </c>
      <c r="T7" s="9"/>
      <c r="U7" s="29">
        <v>1</v>
      </c>
      <c r="V7" s="30" t="s">
        <v>48</v>
      </c>
      <c r="W7" s="30" t="s">
        <v>55</v>
      </c>
      <c r="X7" s="9"/>
      <c r="Y7" s="30">
        <v>1</v>
      </c>
      <c r="Z7" s="30" t="s">
        <v>48</v>
      </c>
      <c r="AA7" s="30" t="s">
        <v>114</v>
      </c>
      <c r="AB7" s="2"/>
      <c r="AC7" s="19"/>
    </row>
    <row r="8" spans="1:35" ht="15" customHeight="1" x14ac:dyDescent="0.3">
      <c r="A8" s="2"/>
      <c r="B8" s="10" t="s">
        <v>2</v>
      </c>
      <c r="C8" s="10" t="s">
        <v>42</v>
      </c>
      <c r="D8" s="16" t="s">
        <v>28</v>
      </c>
      <c r="E8" s="10" t="s">
        <v>37</v>
      </c>
      <c r="F8" s="16" t="s">
        <v>39</v>
      </c>
      <c r="G8" s="16" t="s">
        <v>117</v>
      </c>
      <c r="H8" s="16" t="s">
        <v>124</v>
      </c>
      <c r="I8" s="16" t="s">
        <v>50</v>
      </c>
      <c r="J8" s="16" t="s">
        <v>47</v>
      </c>
      <c r="K8" s="24">
        <v>0.04</v>
      </c>
      <c r="L8" s="25">
        <v>50</v>
      </c>
      <c r="M8" s="26"/>
      <c r="N8" s="32" t="s">
        <v>2</v>
      </c>
      <c r="O8" s="20" t="str">
        <f t="array" ref="O8">INDEX($G:$G,MIN(IF(Calc_sous_système&lt;&gt;"",IF(COUNTIF(O$7:O7,Calc_sous_système)=0,ROW(Calc_sous_système),ROWS(Calc_sous_système)+ROW(Calc_sous_système)))))</f>
        <v>SS1</v>
      </c>
      <c r="P8" s="34">
        <f t="shared" ref="P8" si="0">IF(O8&lt;&gt;"",SUMIF(Calc_sous_système,O8,Nheures),0)</f>
        <v>50</v>
      </c>
      <c r="Q8" s="32" t="s">
        <v>2</v>
      </c>
      <c r="R8" s="20" t="str">
        <f t="array" ref="R8">INDEX($I:$I,MIN(IF(Livrables&lt;&gt;"",IF(COUNTIF(R$7:R7,Livrables)=0,ROW(Livrables),ROWS(Livrables)+ROW(Livrables)))))</f>
        <v>docq</v>
      </c>
      <c r="S8" s="33">
        <f t="shared" ref="S8" si="1">IF(R8&lt;&gt;"",SUMIF(Livrables,R8,Nheures),0)</f>
        <v>134</v>
      </c>
      <c r="T8" s="26"/>
      <c r="U8" s="32" t="s">
        <v>6</v>
      </c>
      <c r="V8" s="20" t="str">
        <f t="array" ref="V8">INDEX($D:$D,MIN(IF(N°Semaine&lt;&gt;"",IF(COUNTIF(V$7:V7,N°Semaine)=0,ROW(N°Semaine),ROWS(N°Semaine)+ROW(N°Semaine)))))</f>
        <v>S45</v>
      </c>
      <c r="W8" s="33">
        <f t="shared" ref="W8" si="2">IF(V8&lt;&gt;"",SUMIF(N°Semaine,V8,Nheures),0)</f>
        <v>58</v>
      </c>
      <c r="X8" s="26"/>
      <c r="Y8" s="32" t="s">
        <v>2</v>
      </c>
      <c r="Z8" s="20" t="str">
        <f t="array" ref="Z8">INDEX($I:$I,MIN(IF(Livrables&lt;&gt;"",IF(COUNTIF(Z$7:Z7,Livrables)=0,ROW(Livrables),ROWS(Livrables)+ROW(Livrables)))))</f>
        <v>docq</v>
      </c>
      <c r="AA8" s="35">
        <f t="shared" ref="AA8" si="3">IF(Z8&lt;&gt;"",_xlfn.MAXIFS(Calc_avancement,Livrables,Z8))</f>
        <v>0.99</v>
      </c>
      <c r="AB8" s="2"/>
    </row>
    <row r="9" spans="1:35" ht="15" customHeight="1" x14ac:dyDescent="0.3">
      <c r="A9" s="2"/>
      <c r="B9" s="11" t="s">
        <v>1</v>
      </c>
      <c r="C9" s="16" t="s">
        <v>42</v>
      </c>
      <c r="D9" s="16" t="s">
        <v>29</v>
      </c>
      <c r="E9" s="16" t="s">
        <v>37</v>
      </c>
      <c r="F9" s="16" t="s">
        <v>38</v>
      </c>
      <c r="G9" s="16" t="s">
        <v>118</v>
      </c>
      <c r="H9" s="16" t="s">
        <v>125</v>
      </c>
      <c r="I9" s="16" t="s">
        <v>49</v>
      </c>
      <c r="J9" s="16" t="s">
        <v>46</v>
      </c>
      <c r="K9" s="24">
        <v>0.15</v>
      </c>
      <c r="L9" s="25">
        <v>2</v>
      </c>
      <c r="M9" s="27"/>
      <c r="N9" s="32" t="s">
        <v>1</v>
      </c>
      <c r="O9" s="20" t="str">
        <f t="array" ref="O9">INDEX($G:$G,MIN(IF(Calc_sous_système&lt;&gt;"",IF(COUNTIF(O$7:O8,Calc_sous_système)=0,ROW(Calc_sous_système),ROWS(Calc_sous_système)+ROW(Calc_sous_système)))))</f>
        <v>SS2</v>
      </c>
      <c r="P9" s="34">
        <f t="shared" ref="P9" si="4">IF(O9&lt;&gt;"",SUMIF(Calc_sous_système,O9,Nheures),0)</f>
        <v>16</v>
      </c>
      <c r="Q9" s="32" t="s">
        <v>1</v>
      </c>
      <c r="R9" s="20" t="str">
        <f t="array" ref="R9">INDEX($I:$I,MIN(IF(Livrables&lt;&gt;"",IF(COUNTIF(R$7:R8,Livrables)=0,ROW(Livrables),ROWS(Livrables)+ROW(Livrables)))))</f>
        <v>doco</v>
      </c>
      <c r="S9" s="33">
        <f t="shared" ref="S9" si="5">IF(R9&lt;&gt;"",SUMIF(Livrables,R9,Nheures),0)</f>
        <v>26</v>
      </c>
      <c r="T9" s="27"/>
      <c r="U9" s="32" t="s">
        <v>7</v>
      </c>
      <c r="V9" s="20" t="str">
        <f t="array" ref="V9">INDEX($D:$D,MIN(IF(N°Semaine&lt;&gt;"",IF(COUNTIF(V$7:V8,N°Semaine)=0,ROW(N°Semaine),ROWS(N°Semaine)+ROW(N°Semaine)))))</f>
        <v>S46</v>
      </c>
      <c r="W9" s="33">
        <f t="shared" ref="W9" si="6">IF(V9&lt;&gt;"",SUMIF(N°Semaine,V9,Nheures),0)</f>
        <v>78</v>
      </c>
      <c r="X9" s="27"/>
      <c r="Y9" s="32" t="s">
        <v>1</v>
      </c>
      <c r="Z9" s="20" t="str">
        <f t="array" ref="Z9">INDEX($I:$I,MIN(IF(Livrables&lt;&gt;"",IF(COUNTIF(Z$7:Z8,Livrables)=0,ROW(Livrables),ROWS(Livrables)+ROW(Livrables)))))</f>
        <v>doco</v>
      </c>
      <c r="AA9" s="35">
        <f t="shared" ref="AA9" si="7">IF(Z9&lt;&gt;"",_xlfn.MAXIFS(Calc_avancement,Livrables,Z9))</f>
        <v>0.83</v>
      </c>
      <c r="AB9" s="2"/>
    </row>
    <row r="10" spans="1:35" ht="15" customHeight="1" x14ac:dyDescent="0.3">
      <c r="A10" s="2"/>
      <c r="B10" s="11" t="s">
        <v>3</v>
      </c>
      <c r="C10" s="16" t="s">
        <v>42</v>
      </c>
      <c r="D10" s="16" t="s">
        <v>29</v>
      </c>
      <c r="E10" s="16" t="s">
        <v>116</v>
      </c>
      <c r="F10" s="16" t="s">
        <v>38</v>
      </c>
      <c r="G10" s="16" t="s">
        <v>120</v>
      </c>
      <c r="H10" s="16" t="s">
        <v>127</v>
      </c>
      <c r="I10" s="16" t="s">
        <v>51</v>
      </c>
      <c r="J10" s="16" t="s">
        <v>45</v>
      </c>
      <c r="K10" s="24">
        <v>0.05</v>
      </c>
      <c r="L10" s="25">
        <v>33</v>
      </c>
      <c r="M10" s="27"/>
      <c r="N10" s="32" t="s">
        <v>3</v>
      </c>
      <c r="O10" s="20" t="str">
        <f t="array" ref="O10">INDEX($G:$G,MIN(IF(Calc_sous_système&lt;&gt;"",IF(COUNTIF(O$7:O9,Calc_sous_système)=0,ROW(Calc_sous_système),ROWS(Calc_sous_système)+ROW(Calc_sous_système)))))</f>
        <v>SS11</v>
      </c>
      <c r="P10" s="34">
        <f t="shared" ref="P10" si="8">IF(O10&lt;&gt;"",SUMIF(Calc_sous_système,O10,Nheures),0)</f>
        <v>660</v>
      </c>
      <c r="Q10" s="32" t="s">
        <v>3</v>
      </c>
      <c r="R10" s="20" t="str">
        <f t="array" ref="R10">INDEX($I:$I,MIN(IF(Livrables&lt;&gt;"",IF(COUNTIF(R$7:R9,Livrables)=0,ROW(Livrables),ROWS(Livrables)+ROW(Livrables)))))</f>
        <v>docu</v>
      </c>
      <c r="S10" s="33">
        <f t="shared" ref="S10" si="9">IF(R10&lt;&gt;"",SUMIF(Livrables,R10,Nheures),0)</f>
        <v>66</v>
      </c>
      <c r="T10" s="27"/>
      <c r="U10" s="32" t="s">
        <v>8</v>
      </c>
      <c r="V10" s="20" t="str">
        <f t="array" ref="V10">INDEX($D:$D,MIN(IF(N°Semaine&lt;&gt;"",IF(COUNTIF(V$7:V9,N°Semaine)=0,ROW(N°Semaine),ROWS(N°Semaine)+ROW(N°Semaine)))))</f>
        <v>S47</v>
      </c>
      <c r="W10" s="33">
        <f t="shared" ref="W10" si="10">IF(V10&lt;&gt;"",SUMIF(N°Semaine,V10,Nheures),0)</f>
        <v>36</v>
      </c>
      <c r="X10" s="27"/>
      <c r="Y10" s="32" t="s">
        <v>3</v>
      </c>
      <c r="Z10" s="20" t="str">
        <f t="array" ref="Z10">INDEX($I:$I,MIN(IF(Livrables&lt;&gt;"",IF(COUNTIF(Z$7:Z9,Livrables)=0,ROW(Livrables),ROWS(Livrables)+ROW(Livrables)))))</f>
        <v>docu</v>
      </c>
      <c r="AA10" s="35">
        <f t="shared" ref="AA10" si="11">IF(Z10&lt;&gt;"",_xlfn.MAXIFS(Calc_avancement,Livrables,Z10))</f>
        <v>0.98</v>
      </c>
      <c r="AB10" s="2"/>
    </row>
    <row r="11" spans="1:35" ht="15" customHeight="1" x14ac:dyDescent="0.3">
      <c r="A11" s="2"/>
      <c r="B11" s="11" t="s">
        <v>4</v>
      </c>
      <c r="C11" s="16" t="s">
        <v>42</v>
      </c>
      <c r="D11" s="16" t="s">
        <v>30</v>
      </c>
      <c r="E11" s="16" t="s">
        <v>37</v>
      </c>
      <c r="F11" s="16" t="s">
        <v>41</v>
      </c>
      <c r="G11" s="16" t="s">
        <v>121</v>
      </c>
      <c r="H11" s="16" t="s">
        <v>126</v>
      </c>
      <c r="I11" s="16" t="s">
        <v>53</v>
      </c>
      <c r="J11" s="16"/>
      <c r="K11" s="24">
        <v>0.09</v>
      </c>
      <c r="L11" s="25">
        <v>4</v>
      </c>
      <c r="M11" s="27"/>
      <c r="N11" s="32" t="s">
        <v>4</v>
      </c>
      <c r="O11" s="20" t="str">
        <f t="array" ref="O11">INDEX($G:$G,MIN(IF(Calc_sous_système&lt;&gt;"",IF(COUNTIF(O$7:O10,Calc_sous_système)=0,ROW(Calc_sous_système),ROWS(Calc_sous_système)+ROW(Calc_sous_système)))))</f>
        <v>SS22</v>
      </c>
      <c r="P11" s="34">
        <f t="shared" ref="P11" si="12">IF(O11&lt;&gt;"",SUMIF(Calc_sous_système,O11,Nheures),0)</f>
        <v>100</v>
      </c>
      <c r="Q11" s="32" t="s">
        <v>4</v>
      </c>
      <c r="R11" s="20" t="str">
        <f t="array" ref="R11">INDEX($I:$I,MIN(IF(Livrables&lt;&gt;"",IF(COUNTIF(R$7:R10,Livrables)=0,ROW(Livrables),ROWS(Livrables)+ROW(Livrables)))))</f>
        <v>docy</v>
      </c>
      <c r="S11" s="33">
        <f t="shared" ref="S11" si="13">IF(R11&lt;&gt;"",SUMIF(Livrables,R11,Nheures),0)</f>
        <v>81</v>
      </c>
      <c r="T11" s="27"/>
      <c r="U11" s="32" t="s">
        <v>9</v>
      </c>
      <c r="V11" s="20" t="str">
        <f t="array" ref="V11">INDEX($D:$D,MIN(IF(N°Semaine&lt;&gt;"",IF(COUNTIF(V$7:V10,N°Semaine)=0,ROW(N°Semaine),ROWS(N°Semaine)+ROW(N°Semaine)))))</f>
        <v>S48</v>
      </c>
      <c r="W11" s="33">
        <f t="shared" ref="W11" si="14">IF(V11&lt;&gt;"",SUMIF(N°Semaine,V11,Nheures),0)</f>
        <v>600</v>
      </c>
      <c r="X11" s="27"/>
      <c r="Y11" s="32" t="s">
        <v>4</v>
      </c>
      <c r="Z11" s="20" t="str">
        <f t="array" ref="Z11">INDEX($I:$I,MIN(IF(Livrables&lt;&gt;"",IF(COUNTIF(Z$7:Z10,Livrables)=0,ROW(Livrables),ROWS(Livrables)+ROW(Livrables)))))</f>
        <v>docy</v>
      </c>
      <c r="AA11" s="35">
        <f t="shared" ref="AA11" si="15">IF(Z11&lt;&gt;"",_xlfn.MAXIFS(Calc_avancement,Livrables,Z11))</f>
        <v>0.56000000000000005</v>
      </c>
      <c r="AB11" s="2"/>
      <c r="AC11" s="38"/>
      <c r="AG11" s="1" t="s">
        <v>131</v>
      </c>
      <c r="AI11" s="1" t="s">
        <v>114</v>
      </c>
    </row>
    <row r="12" spans="1:35" ht="15" customHeight="1" x14ac:dyDescent="0.3">
      <c r="A12" s="2"/>
      <c r="B12" s="11" t="s">
        <v>5</v>
      </c>
      <c r="C12" s="16" t="s">
        <v>42</v>
      </c>
      <c r="D12" s="16" t="s">
        <v>31</v>
      </c>
      <c r="E12" s="16" t="s">
        <v>116</v>
      </c>
      <c r="F12" s="16" t="s">
        <v>38</v>
      </c>
      <c r="G12" s="16" t="s">
        <v>120</v>
      </c>
      <c r="H12" s="16" t="s">
        <v>123</v>
      </c>
      <c r="I12" s="16" t="s">
        <v>52</v>
      </c>
      <c r="J12" s="16"/>
      <c r="K12" s="24">
        <v>0.94</v>
      </c>
      <c r="L12" s="25">
        <v>555</v>
      </c>
      <c r="M12" s="27"/>
      <c r="N12" s="32" t="s">
        <v>5</v>
      </c>
      <c r="O12" s="20" t="str">
        <f t="array" ref="O12">INDEX($G:$G,MIN(IF(Calc_sous_système&lt;&gt;"",IF(COUNTIF(O$7:O11,Calc_sous_système)=0,ROW(Calc_sous_système),ROWS(Calc_sous_système)+ROW(Calc_sous_système)))))</f>
        <v>SS14</v>
      </c>
      <c r="P12" s="34">
        <f t="shared" ref="P12" si="16">IF(O12&lt;&gt;"",SUMIF(Calc_sous_système,O12,Nheures),0)</f>
        <v>1070</v>
      </c>
      <c r="Q12" s="32" t="s">
        <v>5</v>
      </c>
      <c r="R12" s="20" t="str">
        <f t="array" ref="R12">INDEX($I:$I,MIN(IF(Livrables&lt;&gt;"",IF(COUNTIF(R$7:R11,Livrables)=0,ROW(Livrables),ROWS(Livrables)+ROW(Livrables)))))</f>
        <v>docw</v>
      </c>
      <c r="S12" s="33">
        <f t="shared" ref="S12" si="17">IF(R12&lt;&gt;"",SUMIF(Livrables,R12,Nheures),0)</f>
        <v>575</v>
      </c>
      <c r="T12" s="27"/>
      <c r="U12" s="32" t="s">
        <v>10</v>
      </c>
      <c r="V12" s="20" t="str">
        <f t="array" ref="V12">INDEX($D:$D,MIN(IF(N°Semaine&lt;&gt;"",IF(COUNTIF(V$7:V11,N°Semaine)=0,ROW(N°Semaine),ROWS(N°Semaine)+ROW(N°Semaine)))))</f>
        <v>S49</v>
      </c>
      <c r="W12" s="33">
        <f t="shared" ref="W12" si="18">IF(V12&lt;&gt;"",SUMIF(N°Semaine,V12,Nheures),0)</f>
        <v>60</v>
      </c>
      <c r="X12" s="27"/>
      <c r="Y12" s="32" t="s">
        <v>5</v>
      </c>
      <c r="Z12" s="20" t="str">
        <f t="array" ref="Z12">INDEX($I:$I,MIN(IF(Livrables&lt;&gt;"",IF(COUNTIF(Z$7:Z11,Livrables)=0,ROW(Livrables),ROWS(Livrables)+ROW(Livrables)))))</f>
        <v>docw</v>
      </c>
      <c r="AA12" s="35">
        <f t="shared" ref="AA12" si="19">IF(Z12&lt;&gt;"",_xlfn.MAXIFS(Calc_avancement,Livrables,Z12))</f>
        <v>0.94</v>
      </c>
      <c r="AB12" s="2"/>
      <c r="AG12" s="16" t="s">
        <v>49</v>
      </c>
      <c r="AI12" s="40">
        <f>IF(ISERROR(VLOOKUP(AG12,$Z$8:$AA$14,2,FALSE)),"°\_||_/°",VLOOKUP(AG12,$Z$8:$AA$14,2,FALSE))</f>
        <v>0.83</v>
      </c>
    </row>
    <row r="13" spans="1:35" ht="15" customHeight="1" x14ac:dyDescent="0.3">
      <c r="A13" s="2"/>
      <c r="B13" s="11" t="s">
        <v>6</v>
      </c>
      <c r="C13" s="16" t="s">
        <v>42</v>
      </c>
      <c r="D13" s="16" t="s">
        <v>32</v>
      </c>
      <c r="E13" s="16" t="s">
        <v>37</v>
      </c>
      <c r="F13" s="16" t="s">
        <v>39</v>
      </c>
      <c r="G13" s="16" t="s">
        <v>121</v>
      </c>
      <c r="H13" s="16" t="s">
        <v>126</v>
      </c>
      <c r="I13" s="16" t="s">
        <v>53</v>
      </c>
      <c r="J13" s="16"/>
      <c r="K13" s="24">
        <v>0.1</v>
      </c>
      <c r="L13" s="25">
        <v>6</v>
      </c>
      <c r="M13" s="27"/>
      <c r="N13" s="32" t="s">
        <v>6</v>
      </c>
      <c r="O13" s="20" t="str">
        <f t="array" ref="O13">INDEX($G:$G,MIN(IF(Calc_sous_système&lt;&gt;"",IF(COUNTIF(O$7:O12,Calc_sous_système)=0,ROW(Calc_sous_système),ROWS(Calc_sous_système)+ROW(Calc_sous_système)))))</f>
        <v>SS33</v>
      </c>
      <c r="P13" s="34">
        <f t="shared" ref="P13" si="20">IF(O13&lt;&gt;"",SUMIF(Calc_sous_système,O13,Nheures),0)</f>
        <v>4</v>
      </c>
      <c r="Q13" s="32" t="s">
        <v>6</v>
      </c>
      <c r="R13" s="20" t="str">
        <f t="array" ref="R13">INDEX($I:$I,MIN(IF(Livrables&lt;&gt;"",IF(COUNTIF(R$7:R12,Livrables)=0,ROW(Livrables),ROWS(Livrables)+ROW(Livrables)))))</f>
        <v>aaa</v>
      </c>
      <c r="S13" s="33">
        <f t="shared" ref="S13" si="21">IF(R13&lt;&gt;"",SUMIF(Livrables,R13,Nheures),0)</f>
        <v>1007</v>
      </c>
      <c r="T13" s="27"/>
      <c r="U13" s="32" t="s">
        <v>18</v>
      </c>
      <c r="V13" s="20" t="str">
        <f t="array" ref="V13">INDEX($D:$D,MIN(IF(N°Semaine&lt;&gt;"",IF(COUNTIF(V$7:V12,N°Semaine)=0,ROW(N°Semaine),ROWS(N°Semaine)+ROW(N°Semaine)))))</f>
        <v>S50</v>
      </c>
      <c r="W13" s="33">
        <f t="shared" ref="W13" si="22">IF(V13&lt;&gt;"",SUMIF(N°Semaine,V13,Nheures),0)</f>
        <v>1061</v>
      </c>
      <c r="X13" s="27"/>
      <c r="Y13" s="32" t="s">
        <v>6</v>
      </c>
      <c r="Z13" s="20" t="str">
        <f t="array" ref="Z13">INDEX($I:$I,MIN(IF(Livrables&lt;&gt;"",IF(COUNTIF(Z$7:Z12,Livrables)=0,ROW(Livrables),ROWS(Livrables)+ROW(Livrables)))))</f>
        <v>aaa</v>
      </c>
      <c r="AA13" s="35">
        <f t="shared" ref="AA13" si="23">IF(Z13&lt;&gt;"",_xlfn.MAXIFS(Calc_avancement,Livrables,Z13))</f>
        <v>0.77</v>
      </c>
      <c r="AB13" s="2"/>
      <c r="AG13" s="16" t="s">
        <v>51</v>
      </c>
      <c r="AI13" s="40">
        <f t="shared" ref="AI13:AI62" si="24">IF(ISERROR(VLOOKUP(AG13,$Z$8:$AA$14,2,FALSE)),"°\_||_/°",VLOOKUP(AG13,$Z$8:$AA$14,2,FALSE))</f>
        <v>0.98</v>
      </c>
    </row>
    <row r="14" spans="1:35" ht="15" customHeight="1" x14ac:dyDescent="0.3">
      <c r="A14" s="2"/>
      <c r="B14" s="11" t="s">
        <v>7</v>
      </c>
      <c r="C14" s="16" t="s">
        <v>42</v>
      </c>
      <c r="D14" s="16" t="s">
        <v>33</v>
      </c>
      <c r="E14" s="16" t="s">
        <v>37</v>
      </c>
      <c r="F14" s="16" t="s">
        <v>40</v>
      </c>
      <c r="G14" s="16" t="s">
        <v>119</v>
      </c>
      <c r="H14" s="16" t="s">
        <v>124</v>
      </c>
      <c r="I14" s="16" t="s">
        <v>50</v>
      </c>
      <c r="J14" s="16"/>
      <c r="K14" s="24">
        <v>0.09</v>
      </c>
      <c r="L14" s="25">
        <v>7</v>
      </c>
      <c r="M14" s="27"/>
      <c r="N14" s="32" t="s">
        <v>7</v>
      </c>
      <c r="O14" s="20">
        <f t="array" ref="O14">INDEX($G:$G,MIN(IF(Calc_sous_système&lt;&gt;"",IF(COUNTIF(O$7:O13,Calc_sous_système)=0,ROW(Calc_sous_système),ROWS(Calc_sous_système)+ROW(Calc_sous_système)))))</f>
        <v>0</v>
      </c>
      <c r="P14" s="34">
        <f t="shared" ref="P14" si="25">IF(O14&lt;&gt;"",SUMIF(Calc_sous_système,O14,Nheures),0)</f>
        <v>0</v>
      </c>
      <c r="Q14" s="32" t="s">
        <v>7</v>
      </c>
      <c r="R14" s="20" t="str">
        <f t="array" ref="R14">INDEX($I:$I,MIN(IF(Livrables&lt;&gt;"",IF(COUNTIF(R$7:R13,Livrables)=0,ROW(Livrables),ROWS(Livrables)+ROW(Livrables)))))</f>
        <v>tttt</v>
      </c>
      <c r="S14" s="33">
        <f t="shared" ref="S14" si="26">IF(R14&lt;&gt;"",SUMIF(Livrables,R14,Nheures),0)</f>
        <v>11</v>
      </c>
      <c r="T14" s="27"/>
      <c r="U14" s="32" t="s">
        <v>19</v>
      </c>
      <c r="V14" s="20" t="str">
        <f t="array" ref="V14">INDEX($D:$D,MIN(IF(N°Semaine&lt;&gt;"",IF(COUNTIF(V$7:V13,N°Semaine)=0,ROW(N°Semaine),ROWS(N°Semaine)+ROW(N°Semaine)))))</f>
        <v>S52</v>
      </c>
      <c r="W14" s="33">
        <f t="shared" ref="W14" si="27">IF(V14&lt;&gt;"",SUMIF(N°Semaine,V14,Nheures),0)</f>
        <v>4</v>
      </c>
      <c r="X14" s="27"/>
      <c r="Y14" s="32" t="s">
        <v>7</v>
      </c>
      <c r="Z14" s="20"/>
      <c r="AA14" s="35" t="b">
        <f t="shared" ref="AA14" si="28">IF(Z14&lt;&gt;"",_xlfn.MAXIFS(Calc_avancement,Livrables,Z14))</f>
        <v>0</v>
      </c>
      <c r="AB14" s="2"/>
      <c r="AG14" s="16" t="s">
        <v>53</v>
      </c>
      <c r="AI14" s="40">
        <f t="shared" si="24"/>
        <v>0.56000000000000005</v>
      </c>
    </row>
    <row r="15" spans="1:35" ht="15" customHeight="1" x14ac:dyDescent="0.3">
      <c r="A15" s="2"/>
      <c r="B15" s="11" t="s">
        <v>8</v>
      </c>
      <c r="C15" s="10" t="s">
        <v>42</v>
      </c>
      <c r="D15" s="16" t="s">
        <v>28</v>
      </c>
      <c r="E15" s="10" t="s">
        <v>37</v>
      </c>
      <c r="F15" s="16" t="s">
        <v>39</v>
      </c>
      <c r="G15" s="16" t="s">
        <v>119</v>
      </c>
      <c r="H15" s="16" t="s">
        <v>124</v>
      </c>
      <c r="I15" s="16" t="s">
        <v>50</v>
      </c>
      <c r="J15" s="16" t="s">
        <v>47</v>
      </c>
      <c r="K15" s="24">
        <v>0.11</v>
      </c>
      <c r="L15" s="25">
        <v>1</v>
      </c>
      <c r="M15" s="27"/>
      <c r="N15" s="32" t="s">
        <v>8</v>
      </c>
      <c r="O15" s="20">
        <f t="array" ref="O15">INDEX($G:$G,MIN(IF(Calc_sous_système&lt;&gt;"",IF(COUNTIF(O$7:O14,Calc_sous_système)=0,ROW(Calc_sous_système),ROWS(Calc_sous_système)+ROW(Calc_sous_système)))))</f>
        <v>0</v>
      </c>
      <c r="P15" s="34">
        <f t="shared" ref="P15" si="29">IF(O15&lt;&gt;"",SUMIF(Calc_sous_système,O15,Nheures),0)</f>
        <v>0</v>
      </c>
      <c r="Q15" s="32" t="s">
        <v>8</v>
      </c>
      <c r="R15" s="20">
        <f t="array" ref="R15">INDEX($I:$I,MIN(IF(Livrables&lt;&gt;"",IF(COUNTIF(R$7:R14,Livrables)=0,ROW(Livrables),ROWS(Livrables)+ROW(Livrables)))))</f>
        <v>0</v>
      </c>
      <c r="S15" s="33">
        <f t="shared" ref="S15" si="30">IF(R15&lt;&gt;"",SUMIF(Livrables,R15,Nheures),0)</f>
        <v>0</v>
      </c>
      <c r="T15" s="27"/>
      <c r="U15" s="32" t="s">
        <v>20</v>
      </c>
      <c r="V15" s="20" t="str">
        <f t="array" ref="V15">INDEX($D:$D,MIN(IF(N°Semaine&lt;&gt;"",IF(COUNTIF(V$7:V14,N°Semaine)=0,ROW(N°Semaine),ROWS(N°Semaine)+ROW(N°Semaine)))))</f>
        <v>S1</v>
      </c>
      <c r="W15" s="33">
        <f t="shared" ref="W15" si="31">IF(V15&lt;&gt;"",SUMIF(N°Semaine,V15,Nheures),0)</f>
        <v>1</v>
      </c>
      <c r="X15" s="27"/>
      <c r="Y15" s="32" t="s">
        <v>8</v>
      </c>
      <c r="Z15" s="20" t="str">
        <f t="array" ref="Z15">INDEX($I:$I,MIN(IF(Livrables&lt;&gt;"",IF(COUNTIF(Z$7:Z14,Livrables)=0,ROW(Livrables),ROWS(Livrables)+ROW(Livrables)))))</f>
        <v>tttt</v>
      </c>
      <c r="AA15" s="35">
        <f t="shared" ref="AA15" si="32">IF(Z15&lt;&gt;"",_xlfn.MAXIFS(Calc_avancement,Livrables,Z15))</f>
        <v>0.13</v>
      </c>
      <c r="AB15" s="2"/>
      <c r="AG15" s="16" t="s">
        <v>52</v>
      </c>
      <c r="AI15" s="40">
        <f t="shared" si="24"/>
        <v>0.94</v>
      </c>
    </row>
    <row r="16" spans="1:35" ht="15" customHeight="1" x14ac:dyDescent="0.3">
      <c r="A16" s="2"/>
      <c r="B16" s="11" t="s">
        <v>5</v>
      </c>
      <c r="C16" s="16" t="s">
        <v>42</v>
      </c>
      <c r="D16" s="16" t="s">
        <v>29</v>
      </c>
      <c r="E16" s="16" t="s">
        <v>37</v>
      </c>
      <c r="F16" s="16" t="s">
        <v>38</v>
      </c>
      <c r="G16" s="16" t="s">
        <v>118</v>
      </c>
      <c r="H16" s="16" t="s">
        <v>125</v>
      </c>
      <c r="I16" s="16" t="s">
        <v>49</v>
      </c>
      <c r="J16" s="16" t="s">
        <v>46</v>
      </c>
      <c r="K16" s="24">
        <v>0.15</v>
      </c>
      <c r="L16" s="25">
        <v>2</v>
      </c>
      <c r="M16" s="27"/>
      <c r="N16" s="32" t="s">
        <v>9</v>
      </c>
      <c r="O16" s="20">
        <f t="array" ref="O16">INDEX($G:$G,MIN(IF(Calc_sous_système&lt;&gt;"",IF(COUNTIF(O$7:O15,Calc_sous_système)=0,ROW(Calc_sous_système),ROWS(Calc_sous_système)+ROW(Calc_sous_système)))))</f>
        <v>0</v>
      </c>
      <c r="P16" s="34">
        <f t="shared" ref="P16" si="33">IF(O16&lt;&gt;"",SUMIF(Calc_sous_système,O16,Nheures),0)</f>
        <v>0</v>
      </c>
      <c r="Q16" s="32" t="s">
        <v>9</v>
      </c>
      <c r="R16" s="20">
        <f t="array" ref="R16">INDEX($I:$I,MIN(IF(Livrables&lt;&gt;"",IF(COUNTIF(R$7:R15,Livrables)=0,ROW(Livrables),ROWS(Livrables)+ROW(Livrables)))))</f>
        <v>0</v>
      </c>
      <c r="S16" s="33">
        <f t="shared" ref="S16" si="34">IF(R16&lt;&gt;"",SUMIF(Livrables,R16,Nheures),0)</f>
        <v>0</v>
      </c>
      <c r="T16" s="27"/>
      <c r="U16" s="32" t="s">
        <v>21</v>
      </c>
      <c r="V16" s="20" t="str">
        <f t="array" ref="V16">INDEX($D:$D,MIN(IF(N°Semaine&lt;&gt;"",IF(COUNTIF(V$7:V15,N°Semaine)=0,ROW(N°Semaine),ROWS(N°Semaine)+ROW(N°Semaine)))))</f>
        <v>S2</v>
      </c>
      <c r="W16" s="33">
        <f t="shared" ref="W16" si="35">IF(V16&lt;&gt;"",SUMIF(N°Semaine,V16,Nheures),0)</f>
        <v>2</v>
      </c>
      <c r="X16" s="27"/>
      <c r="Y16" s="32" t="s">
        <v>9</v>
      </c>
      <c r="Z16" s="20">
        <f t="array" ref="Z16">INDEX($I:$I,MIN(IF(Livrables&lt;&gt;"",IF(COUNTIF(Z$7:Z15,Livrables)=0,ROW(Livrables),ROWS(Livrables)+ROW(Livrables)))))</f>
        <v>0</v>
      </c>
      <c r="AA16" s="35">
        <f t="shared" ref="AA16" si="36">IF(Z16&lt;&gt;"",_xlfn.MAXIFS(Calc_avancement,Livrables,Z16))</f>
        <v>0</v>
      </c>
      <c r="AB16" s="2"/>
      <c r="AG16" s="16" t="s">
        <v>53</v>
      </c>
      <c r="AI16" s="40">
        <f t="shared" si="24"/>
        <v>0.56000000000000005</v>
      </c>
    </row>
    <row r="17" spans="1:36" ht="15" customHeight="1" x14ac:dyDescent="0.3">
      <c r="A17" s="2"/>
      <c r="B17" s="11" t="s">
        <v>6</v>
      </c>
      <c r="C17" s="16" t="s">
        <v>42</v>
      </c>
      <c r="D17" s="16" t="s">
        <v>29</v>
      </c>
      <c r="E17" s="16" t="s">
        <v>116</v>
      </c>
      <c r="F17" s="16" t="s">
        <v>38</v>
      </c>
      <c r="G17" s="16" t="s">
        <v>120</v>
      </c>
      <c r="H17" s="16" t="s">
        <v>127</v>
      </c>
      <c r="I17" s="16" t="s">
        <v>51</v>
      </c>
      <c r="J17" s="16" t="s">
        <v>45</v>
      </c>
      <c r="K17" s="24">
        <v>0.05</v>
      </c>
      <c r="L17" s="25">
        <v>3</v>
      </c>
      <c r="M17" s="27"/>
      <c r="N17" s="32" t="s">
        <v>10</v>
      </c>
      <c r="O17" s="20">
        <f t="array" ref="O17">INDEX($G:$G,MIN(IF(Calc_sous_système&lt;&gt;"",IF(COUNTIF(O$7:O16,Calc_sous_système)=0,ROW(Calc_sous_système),ROWS(Calc_sous_système)+ROW(Calc_sous_système)))))</f>
        <v>0</v>
      </c>
      <c r="P17" s="34">
        <f t="shared" ref="P17" si="37">IF(O17&lt;&gt;"",SUMIF(Calc_sous_système,O17,Nheures),0)</f>
        <v>0</v>
      </c>
      <c r="Q17" s="32" t="s">
        <v>10</v>
      </c>
      <c r="R17" s="20">
        <f t="array" ref="R17">INDEX($I:$I,MIN(IF(Livrables&lt;&gt;"",IF(COUNTIF(R$7:R16,Livrables)=0,ROW(Livrables),ROWS(Livrables)+ROW(Livrables)))))</f>
        <v>0</v>
      </c>
      <c r="S17" s="33">
        <f t="shared" ref="S17" si="38">IF(R17&lt;&gt;"",SUMIF(Livrables,R17,Nheures),0)</f>
        <v>0</v>
      </c>
      <c r="T17" s="27"/>
      <c r="U17" s="32" t="s">
        <v>22</v>
      </c>
      <c r="V17" s="20">
        <f t="array" ref="V17">INDEX($D:$D,MIN(IF(N°Semaine&lt;&gt;"",IF(COUNTIF(V$7:V16,N°Semaine)=0,ROW(N°Semaine),ROWS(N°Semaine)+ROW(N°Semaine)))))</f>
        <v>0</v>
      </c>
      <c r="W17" s="33">
        <f t="shared" ref="W17" si="39">IF(V17&lt;&gt;"",SUMIF(N°Semaine,V17,Nheures),0)</f>
        <v>0</v>
      </c>
      <c r="X17" s="27"/>
      <c r="Y17" s="32" t="s">
        <v>10</v>
      </c>
      <c r="Z17" s="20">
        <f t="array" ref="Z17">INDEX($I:$I,MIN(IF(Livrables&lt;&gt;"",IF(COUNTIF(Z$7:Z16,Livrables)=0,ROW(Livrables),ROWS(Livrables)+ROW(Livrables)))))</f>
        <v>0</v>
      </c>
      <c r="AA17" s="35">
        <f t="shared" ref="AA17" si="40">IF(Z17&lt;&gt;"",_xlfn.MAXIFS(Calc_avancement,Livrables,Z17))</f>
        <v>0</v>
      </c>
      <c r="AB17" s="2"/>
      <c r="AG17" s="16" t="s">
        <v>50</v>
      </c>
      <c r="AI17" s="40">
        <f t="shared" si="24"/>
        <v>0.99</v>
      </c>
    </row>
    <row r="18" spans="1:36" ht="15" customHeight="1" x14ac:dyDescent="0.3">
      <c r="A18" s="2"/>
      <c r="B18" s="11" t="s">
        <v>7</v>
      </c>
      <c r="C18" s="16" t="s">
        <v>42</v>
      </c>
      <c r="D18" s="16" t="s">
        <v>34</v>
      </c>
      <c r="E18" s="16" t="s">
        <v>37</v>
      </c>
      <c r="F18" s="16" t="s">
        <v>41</v>
      </c>
      <c r="G18" s="16" t="s">
        <v>121</v>
      </c>
      <c r="H18" s="16" t="s">
        <v>126</v>
      </c>
      <c r="I18" s="16" t="s">
        <v>53</v>
      </c>
      <c r="J18" s="16"/>
      <c r="K18" s="24">
        <v>0.09</v>
      </c>
      <c r="L18" s="25">
        <v>4</v>
      </c>
      <c r="M18" s="27"/>
      <c r="N18" s="32" t="s">
        <v>18</v>
      </c>
      <c r="O18" s="20">
        <f t="array" ref="O18">INDEX($G:$G,MIN(IF(Calc_sous_système&lt;&gt;"",IF(COUNTIF(O$7:O17,Calc_sous_système)=0,ROW(Calc_sous_système),ROWS(Calc_sous_système)+ROW(Calc_sous_système)))))</f>
        <v>0</v>
      </c>
      <c r="P18" s="34">
        <f t="shared" ref="P18" si="41">IF(O18&lt;&gt;"",SUMIF(Calc_sous_système,O18,Nheures),0)</f>
        <v>0</v>
      </c>
      <c r="Q18" s="32" t="s">
        <v>18</v>
      </c>
      <c r="R18" s="20">
        <f t="array" ref="R18">INDEX($I:$I,MIN(IF(Livrables&lt;&gt;"",IF(COUNTIF(R$7:R17,Livrables)=0,ROW(Livrables),ROWS(Livrables)+ROW(Livrables)))))</f>
        <v>0</v>
      </c>
      <c r="S18" s="33">
        <f t="shared" ref="S18" si="42">IF(R18&lt;&gt;"",SUMIF(Livrables,R18,Nheures),0)</f>
        <v>0</v>
      </c>
      <c r="T18" s="27"/>
      <c r="U18" s="32" t="s">
        <v>23</v>
      </c>
      <c r="V18" s="20">
        <f t="array" ref="V18">INDEX($D:$D,MIN(IF(N°Semaine&lt;&gt;"",IF(COUNTIF(V$7:V17,N°Semaine)=0,ROW(N°Semaine),ROWS(N°Semaine)+ROW(N°Semaine)))))</f>
        <v>0</v>
      </c>
      <c r="W18" s="33">
        <f t="shared" ref="W18" si="43">IF(V18&lt;&gt;"",SUMIF(N°Semaine,V18,Nheures),0)</f>
        <v>0</v>
      </c>
      <c r="X18" s="27"/>
      <c r="Y18" s="32" t="s">
        <v>18</v>
      </c>
      <c r="Z18" s="20">
        <f t="array" ref="Z18">INDEX($I:$I,MIN(IF(Livrables&lt;&gt;"",IF(COUNTIF(Z$7:Z17,Livrables)=0,ROW(Livrables),ROWS(Livrables)+ROW(Livrables)))))</f>
        <v>0</v>
      </c>
      <c r="AA18" s="35">
        <f t="shared" ref="AA18" si="44">IF(Z18&lt;&gt;"",_xlfn.MAXIFS(Calc_avancement,Livrables,Z18))</f>
        <v>0</v>
      </c>
      <c r="AB18" s="2"/>
      <c r="AG18" s="16" t="s">
        <v>50</v>
      </c>
      <c r="AI18" s="40">
        <f t="shared" si="24"/>
        <v>0.99</v>
      </c>
    </row>
    <row r="19" spans="1:36" ht="15" customHeight="1" x14ac:dyDescent="0.3">
      <c r="A19" s="2"/>
      <c r="B19" s="11" t="s">
        <v>8</v>
      </c>
      <c r="C19" s="16" t="s">
        <v>42</v>
      </c>
      <c r="D19" s="16" t="s">
        <v>31</v>
      </c>
      <c r="E19" s="16" t="s">
        <v>116</v>
      </c>
      <c r="F19" s="16" t="s">
        <v>38</v>
      </c>
      <c r="G19" s="16" t="s">
        <v>120</v>
      </c>
      <c r="H19" s="16" t="s">
        <v>123</v>
      </c>
      <c r="I19" s="16" t="s">
        <v>52</v>
      </c>
      <c r="J19" s="16"/>
      <c r="K19" s="24">
        <v>9.5000000000000001E-2</v>
      </c>
      <c r="L19" s="25">
        <v>5</v>
      </c>
      <c r="M19" s="27"/>
      <c r="N19" s="32" t="s">
        <v>19</v>
      </c>
      <c r="O19" s="20">
        <f t="array" ref="O19">INDEX($G:$G,MIN(IF(Calc_sous_système&lt;&gt;"",IF(COUNTIF(O$7:O18,Calc_sous_système)=0,ROW(Calc_sous_système),ROWS(Calc_sous_système)+ROW(Calc_sous_système)))))</f>
        <v>0</v>
      </c>
      <c r="P19" s="34">
        <f t="shared" ref="P19" si="45">IF(O19&lt;&gt;"",SUMIF(Calc_sous_système,O19,Nheures),0)</f>
        <v>0</v>
      </c>
      <c r="Q19" s="32" t="s">
        <v>19</v>
      </c>
      <c r="R19" s="20">
        <f t="array" ref="R19">INDEX($I:$I,MIN(IF(Livrables&lt;&gt;"",IF(COUNTIF(R$7:R18,Livrables)=0,ROW(Livrables),ROWS(Livrables)+ROW(Livrables)))))</f>
        <v>0</v>
      </c>
      <c r="S19" s="33">
        <f t="shared" ref="S19" si="46">IF(R19&lt;&gt;"",SUMIF(Livrables,R19,Nheures),0)</f>
        <v>0</v>
      </c>
      <c r="T19" s="27"/>
      <c r="U19" s="32" t="s">
        <v>24</v>
      </c>
      <c r="V19" s="20">
        <f t="array" ref="V19">INDEX($D:$D,MIN(IF(N°Semaine&lt;&gt;"",IF(COUNTIF(V$7:V18,N°Semaine)=0,ROW(N°Semaine),ROWS(N°Semaine)+ROW(N°Semaine)))))</f>
        <v>0</v>
      </c>
      <c r="W19" s="33">
        <f t="shared" ref="W19" si="47">IF(V19&lt;&gt;"",SUMIF(N°Semaine,V19,Nheures),0)</f>
        <v>0</v>
      </c>
      <c r="X19" s="27"/>
      <c r="Y19" s="32" t="s">
        <v>19</v>
      </c>
      <c r="Z19" s="20">
        <f t="array" ref="Z19">INDEX($I:$I,MIN(IF(Livrables&lt;&gt;"",IF(COUNTIF(Z$7:Z18,Livrables)=0,ROW(Livrables),ROWS(Livrables)+ROW(Livrables)))))</f>
        <v>0</v>
      </c>
      <c r="AA19" s="35">
        <f t="shared" ref="AA19" si="48">IF(Z19&lt;&gt;"",_xlfn.MAXIFS(Calc_avancement,Livrables,Z19))</f>
        <v>0</v>
      </c>
      <c r="AB19" s="2"/>
      <c r="AG19" s="16" t="s">
        <v>49</v>
      </c>
      <c r="AI19" s="40">
        <f t="shared" si="24"/>
        <v>0.83</v>
      </c>
    </row>
    <row r="20" spans="1:36" ht="15" customHeight="1" x14ac:dyDescent="0.3">
      <c r="A20" s="2"/>
      <c r="B20" s="11" t="s">
        <v>9</v>
      </c>
      <c r="C20" s="16" t="s">
        <v>42</v>
      </c>
      <c r="D20" s="16" t="s">
        <v>32</v>
      </c>
      <c r="E20" s="16" t="s">
        <v>37</v>
      </c>
      <c r="F20" s="16" t="s">
        <v>39</v>
      </c>
      <c r="G20" s="16" t="s">
        <v>121</v>
      </c>
      <c r="H20" s="16" t="s">
        <v>126</v>
      </c>
      <c r="I20" s="16" t="s">
        <v>53</v>
      </c>
      <c r="J20" s="16"/>
      <c r="K20" s="24">
        <v>0.1</v>
      </c>
      <c r="L20" s="25">
        <v>6</v>
      </c>
      <c r="M20" s="27"/>
      <c r="N20" s="32" t="s">
        <v>20</v>
      </c>
      <c r="O20" s="20">
        <f t="array" ref="O20">INDEX($G:$G,MIN(IF(Calc_sous_système&lt;&gt;"",IF(COUNTIF(O$7:O19,Calc_sous_système)=0,ROW(Calc_sous_système),ROWS(Calc_sous_système)+ROW(Calc_sous_système)))))</f>
        <v>0</v>
      </c>
      <c r="P20" s="34">
        <f t="shared" ref="P20" si="49">IF(O20&lt;&gt;"",SUMIF(Calc_sous_système,O20,Nheures),0)</f>
        <v>0</v>
      </c>
      <c r="Q20" s="32" t="s">
        <v>20</v>
      </c>
      <c r="R20" s="20">
        <f t="array" ref="R20">INDEX($I:$I,MIN(IF(Livrables&lt;&gt;"",IF(COUNTIF(R$7:R19,Livrables)=0,ROW(Livrables),ROWS(Livrables)+ROW(Livrables)))))</f>
        <v>0</v>
      </c>
      <c r="S20" s="33">
        <f t="shared" ref="S20" si="50">IF(R20&lt;&gt;"",SUMIF(Livrables,R20,Nheures),0)</f>
        <v>0</v>
      </c>
      <c r="T20" s="27"/>
      <c r="U20" s="32" t="s">
        <v>25</v>
      </c>
      <c r="V20" s="20">
        <f t="array" ref="V20">INDEX($D:$D,MIN(IF(N°Semaine&lt;&gt;"",IF(COUNTIF(V$7:V19,N°Semaine)=0,ROW(N°Semaine),ROWS(N°Semaine)+ROW(N°Semaine)))))</f>
        <v>0</v>
      </c>
      <c r="W20" s="33">
        <f t="shared" ref="W20" si="51">IF(V20&lt;&gt;"",SUMIF(N°Semaine,V20,Nheures),0)</f>
        <v>0</v>
      </c>
      <c r="X20" s="27"/>
      <c r="Y20" s="32" t="s">
        <v>20</v>
      </c>
      <c r="Z20" s="20">
        <f t="array" ref="Z20">INDEX($I:$I,MIN(IF(Livrables&lt;&gt;"",IF(COUNTIF(Z$7:Z19,Livrables)=0,ROW(Livrables),ROWS(Livrables)+ROW(Livrables)))))</f>
        <v>0</v>
      </c>
      <c r="AA20" s="35">
        <f t="shared" ref="AA20" si="52">IF(Z20&lt;&gt;"",_xlfn.MAXIFS(Calc_avancement,Livrables,Z20))</f>
        <v>0</v>
      </c>
      <c r="AB20" s="2"/>
      <c r="AG20" s="16" t="s">
        <v>51</v>
      </c>
      <c r="AI20" s="40">
        <f t="shared" si="24"/>
        <v>0.98</v>
      </c>
    </row>
    <row r="21" spans="1:36" ht="15" customHeight="1" x14ac:dyDescent="0.3">
      <c r="A21" s="2"/>
      <c r="B21" s="11" t="s">
        <v>10</v>
      </c>
      <c r="C21" s="16" t="s">
        <v>42</v>
      </c>
      <c r="D21" s="16" t="s">
        <v>33</v>
      </c>
      <c r="E21" s="16" t="s">
        <v>37</v>
      </c>
      <c r="F21" s="16" t="s">
        <v>40</v>
      </c>
      <c r="G21" s="16" t="s">
        <v>119</v>
      </c>
      <c r="H21" s="16" t="s">
        <v>124</v>
      </c>
      <c r="I21" s="16" t="s">
        <v>129</v>
      </c>
      <c r="J21" s="16"/>
      <c r="K21" s="24">
        <v>0.15</v>
      </c>
      <c r="L21" s="25">
        <v>998</v>
      </c>
      <c r="M21" s="27"/>
      <c r="N21" s="32" t="s">
        <v>21</v>
      </c>
      <c r="O21" s="20">
        <f t="array" ref="O21">INDEX($G:$G,MIN(IF(Calc_sous_système&lt;&gt;"",IF(COUNTIF(O$7:O20,Calc_sous_système)=0,ROW(Calc_sous_système),ROWS(Calc_sous_système)+ROW(Calc_sous_système)))))</f>
        <v>0</v>
      </c>
      <c r="P21" s="34">
        <f t="shared" ref="P21" si="53">IF(O21&lt;&gt;"",SUMIF(Calc_sous_système,O21,Nheures),0)</f>
        <v>0</v>
      </c>
      <c r="Q21" s="32" t="s">
        <v>21</v>
      </c>
      <c r="R21" s="20">
        <f t="array" ref="R21">INDEX($I:$I,MIN(IF(Livrables&lt;&gt;"",IF(COUNTIF(R$7:R20,Livrables)=0,ROW(Livrables),ROWS(Livrables)+ROW(Livrables)))))</f>
        <v>0</v>
      </c>
      <c r="S21" s="33">
        <f t="shared" ref="S21" si="54">IF(R21&lt;&gt;"",SUMIF(Livrables,R21,Nheures),0)</f>
        <v>0</v>
      </c>
      <c r="T21" s="27"/>
      <c r="U21" s="32" t="s">
        <v>26</v>
      </c>
      <c r="V21" s="20">
        <f t="array" ref="V21">INDEX($D:$D,MIN(IF(N°Semaine&lt;&gt;"",IF(COUNTIF(V$7:V20,N°Semaine)=0,ROW(N°Semaine),ROWS(N°Semaine)+ROW(N°Semaine)))))</f>
        <v>0</v>
      </c>
      <c r="W21" s="33">
        <f t="shared" ref="W21" si="55">IF(V21&lt;&gt;"",SUMIF(N°Semaine,V21,Nheures),0)</f>
        <v>0</v>
      </c>
      <c r="X21" s="27"/>
      <c r="Y21" s="32" t="s">
        <v>21</v>
      </c>
      <c r="Z21" s="20">
        <f t="array" ref="Z21">INDEX($I:$I,MIN(IF(Livrables&lt;&gt;"",IF(COUNTIF(Z$7:Z20,Livrables)=0,ROW(Livrables),ROWS(Livrables)+ROW(Livrables)))))</f>
        <v>0</v>
      </c>
      <c r="AA21" s="35">
        <f t="shared" ref="AA21" si="56">IF(Z21&lt;&gt;"",_xlfn.MAXIFS(Calc_avancement,Livrables,Z21))</f>
        <v>0</v>
      </c>
      <c r="AB21" s="2"/>
      <c r="AG21" s="16" t="s">
        <v>53</v>
      </c>
      <c r="AI21" s="40">
        <f t="shared" si="24"/>
        <v>0.56000000000000005</v>
      </c>
    </row>
    <row r="22" spans="1:36" ht="15" customHeight="1" x14ac:dyDescent="0.3">
      <c r="A22" s="2"/>
      <c r="B22" s="11" t="s">
        <v>18</v>
      </c>
      <c r="C22" s="10" t="s">
        <v>42</v>
      </c>
      <c r="D22" s="16" t="s">
        <v>28</v>
      </c>
      <c r="E22" s="10" t="s">
        <v>37</v>
      </c>
      <c r="F22" s="16" t="s">
        <v>39</v>
      </c>
      <c r="G22" s="16" t="s">
        <v>119</v>
      </c>
      <c r="H22" s="16" t="s">
        <v>124</v>
      </c>
      <c r="I22" s="16" t="s">
        <v>50</v>
      </c>
      <c r="J22" s="16" t="s">
        <v>47</v>
      </c>
      <c r="K22" s="24">
        <v>0.99</v>
      </c>
      <c r="L22" s="25">
        <v>1</v>
      </c>
      <c r="M22" s="27"/>
      <c r="N22" s="32" t="s">
        <v>22</v>
      </c>
      <c r="O22" s="20">
        <f t="array" ref="O22">INDEX($G:$G,MIN(IF(Calc_sous_système&lt;&gt;"",IF(COUNTIF(O$7:O21,Calc_sous_système)=0,ROW(Calc_sous_système),ROWS(Calc_sous_système)+ROW(Calc_sous_système)))))</f>
        <v>0</v>
      </c>
      <c r="P22" s="34">
        <f t="shared" ref="P22" si="57">IF(O22&lt;&gt;"",SUMIF(Calc_sous_système,O22,Nheures),0)</f>
        <v>0</v>
      </c>
      <c r="Q22" s="32" t="s">
        <v>22</v>
      </c>
      <c r="R22" s="20">
        <f t="array" ref="R22">INDEX($I:$I,MIN(IF(Livrables&lt;&gt;"",IF(COUNTIF(R$7:R21,Livrables)=0,ROW(Livrables),ROWS(Livrables)+ROW(Livrables)))))</f>
        <v>0</v>
      </c>
      <c r="S22" s="33">
        <f t="shared" ref="S22" si="58">IF(R22&lt;&gt;"",SUMIF(Livrables,R22,Nheures),0)</f>
        <v>0</v>
      </c>
      <c r="T22" s="27"/>
      <c r="U22" s="32" t="s">
        <v>27</v>
      </c>
      <c r="V22" s="20">
        <f t="array" ref="V22">INDEX($D:$D,MIN(IF(N°Semaine&lt;&gt;"",IF(COUNTIF(V$7:V21,N°Semaine)=0,ROW(N°Semaine),ROWS(N°Semaine)+ROW(N°Semaine)))))</f>
        <v>0</v>
      </c>
      <c r="W22" s="33">
        <f t="shared" ref="W22" si="59">IF(V22&lt;&gt;"",SUMIF(N°Semaine,V22,Nheures),0)</f>
        <v>0</v>
      </c>
      <c r="X22" s="27"/>
      <c r="Y22" s="32" t="s">
        <v>22</v>
      </c>
      <c r="Z22" s="20">
        <f t="array" ref="Z22">INDEX($I:$I,MIN(IF(Livrables&lt;&gt;"",IF(COUNTIF(Z$7:Z21,Livrables)=0,ROW(Livrables),ROWS(Livrables)+ROW(Livrables)))))</f>
        <v>0</v>
      </c>
      <c r="AA22" s="35">
        <f t="shared" ref="AA22" si="60">IF(Z22&lt;&gt;"",_xlfn.MAXIFS(Calc_avancement,Livrables,Z22))</f>
        <v>0</v>
      </c>
      <c r="AB22" s="2"/>
      <c r="AG22" s="16" t="s">
        <v>52</v>
      </c>
      <c r="AI22" s="40">
        <f t="shared" si="24"/>
        <v>0.94</v>
      </c>
      <c r="AJ22" s="19"/>
    </row>
    <row r="23" spans="1:36" ht="15" customHeight="1" x14ac:dyDescent="0.3">
      <c r="A23" s="2"/>
      <c r="B23" s="11" t="s">
        <v>19</v>
      </c>
      <c r="C23" s="16" t="s">
        <v>42</v>
      </c>
      <c r="D23" s="16" t="s">
        <v>29</v>
      </c>
      <c r="E23" s="16" t="s">
        <v>37</v>
      </c>
      <c r="F23" s="16" t="s">
        <v>38</v>
      </c>
      <c r="G23" s="16" t="s">
        <v>118</v>
      </c>
      <c r="H23" s="16" t="s">
        <v>125</v>
      </c>
      <c r="I23" s="16" t="s">
        <v>49</v>
      </c>
      <c r="J23" s="16" t="s">
        <v>46</v>
      </c>
      <c r="K23" s="24">
        <v>0.15</v>
      </c>
      <c r="L23" s="25">
        <v>2</v>
      </c>
      <c r="M23" s="27"/>
      <c r="N23" s="32" t="s">
        <v>23</v>
      </c>
      <c r="O23" s="20">
        <f t="array" ref="O23">INDEX($G:$G,MIN(IF(Calc_sous_système&lt;&gt;"",IF(COUNTIF(O$7:O22,Calc_sous_système)=0,ROW(Calc_sous_système),ROWS(Calc_sous_système)+ROW(Calc_sous_système)))))</f>
        <v>0</v>
      </c>
      <c r="P23" s="34">
        <f t="shared" ref="P23" si="61">IF(O23&lt;&gt;"",SUMIF(Calc_sous_système,O23,Nheures),0)</f>
        <v>0</v>
      </c>
      <c r="Q23" s="32" t="s">
        <v>23</v>
      </c>
      <c r="R23" s="20">
        <f t="array" ref="R23">INDEX($I:$I,MIN(IF(Livrables&lt;&gt;"",IF(COUNTIF(R$7:R22,Livrables)=0,ROW(Livrables),ROWS(Livrables)+ROW(Livrables)))))</f>
        <v>0</v>
      </c>
      <c r="S23" s="33">
        <f t="shared" ref="S23" si="62">IF(R23&lt;&gt;"",SUMIF(Livrables,R23,Nheures),0)</f>
        <v>0</v>
      </c>
      <c r="T23" s="27"/>
      <c r="U23" s="32" t="s">
        <v>57</v>
      </c>
      <c r="V23" s="20">
        <f t="array" ref="V23">INDEX($D:$D,MIN(IF(N°Semaine&lt;&gt;"",IF(COUNTIF(V$7:V22,N°Semaine)=0,ROW(N°Semaine),ROWS(N°Semaine)+ROW(N°Semaine)))))</f>
        <v>0</v>
      </c>
      <c r="W23" s="33">
        <f t="shared" ref="W23" si="63">IF(V23&lt;&gt;"",SUMIF(N°Semaine,V23,Nheures),0)</f>
        <v>0</v>
      </c>
      <c r="X23" s="27"/>
      <c r="Y23" s="32" t="s">
        <v>23</v>
      </c>
      <c r="Z23" s="20">
        <f t="array" ref="Z23">INDEX($I:$I,MIN(IF(Livrables&lt;&gt;"",IF(COUNTIF(Z$7:Z22,Livrables)=0,ROW(Livrables),ROWS(Livrables)+ROW(Livrables)))))</f>
        <v>0</v>
      </c>
      <c r="AA23" s="35">
        <f t="shared" ref="AA23" si="64">IF(Z23&lt;&gt;"",_xlfn.MAXIFS(Calc_avancement,Livrables,Z23))</f>
        <v>0</v>
      </c>
      <c r="AB23" s="2"/>
      <c r="AG23" s="16" t="s">
        <v>53</v>
      </c>
      <c r="AI23" s="40">
        <f t="shared" si="24"/>
        <v>0.56000000000000005</v>
      </c>
    </row>
    <row r="24" spans="1:36" ht="15" customHeight="1" x14ac:dyDescent="0.3">
      <c r="A24" s="2"/>
      <c r="B24" s="11" t="s">
        <v>20</v>
      </c>
      <c r="C24" s="16" t="s">
        <v>42</v>
      </c>
      <c r="D24" s="16" t="s">
        <v>29</v>
      </c>
      <c r="E24" s="16" t="s">
        <v>116</v>
      </c>
      <c r="F24" s="16" t="s">
        <v>38</v>
      </c>
      <c r="G24" s="16" t="s">
        <v>120</v>
      </c>
      <c r="H24" s="16" t="s">
        <v>127</v>
      </c>
      <c r="I24" s="16" t="s">
        <v>51</v>
      </c>
      <c r="J24" s="16" t="s">
        <v>45</v>
      </c>
      <c r="K24" s="24">
        <v>0.98</v>
      </c>
      <c r="L24" s="25">
        <v>3</v>
      </c>
      <c r="M24" s="27"/>
      <c r="N24" s="32" t="s">
        <v>24</v>
      </c>
      <c r="O24" s="20">
        <f t="array" ref="O24">INDEX($G:$G,MIN(IF(Calc_sous_système&lt;&gt;"",IF(COUNTIF(O$7:O23,Calc_sous_système)=0,ROW(Calc_sous_système),ROWS(Calc_sous_système)+ROW(Calc_sous_système)))))</f>
        <v>0</v>
      </c>
      <c r="P24" s="34">
        <f t="shared" ref="P24" si="65">IF(O24&lt;&gt;"",SUMIF(Calc_sous_système,O24,Nheures),0)</f>
        <v>0</v>
      </c>
      <c r="Q24" s="32" t="s">
        <v>24</v>
      </c>
      <c r="R24" s="20">
        <f t="array" ref="R24">INDEX($I:$I,MIN(IF(Livrables&lt;&gt;"",IF(COUNTIF(R$7:R23,Livrables)=0,ROW(Livrables),ROWS(Livrables)+ROW(Livrables)))))</f>
        <v>0</v>
      </c>
      <c r="S24" s="33">
        <f t="shared" ref="S24" si="66">IF(R24&lt;&gt;"",SUMIF(Livrables,R24,Nheures),0)</f>
        <v>0</v>
      </c>
      <c r="T24" s="27"/>
      <c r="U24" s="32" t="s">
        <v>58</v>
      </c>
      <c r="V24" s="20">
        <f t="array" ref="V24">INDEX($D:$D,MIN(IF(N°Semaine&lt;&gt;"",IF(COUNTIF(V$7:V23,N°Semaine)=0,ROW(N°Semaine),ROWS(N°Semaine)+ROW(N°Semaine)))))</f>
        <v>0</v>
      </c>
      <c r="W24" s="33">
        <f t="shared" ref="W24" si="67">IF(V24&lt;&gt;"",SUMIF(N°Semaine,V24,Nheures),0)</f>
        <v>0</v>
      </c>
      <c r="X24" s="27"/>
      <c r="Y24" s="32" t="s">
        <v>24</v>
      </c>
      <c r="Z24" s="20">
        <f t="array" ref="Z24">INDEX($I:$I,MIN(IF(Livrables&lt;&gt;"",IF(COUNTIF(Z$7:Z23,Livrables)=0,ROW(Livrables),ROWS(Livrables)+ROW(Livrables)))))</f>
        <v>0</v>
      </c>
      <c r="AA24" s="35">
        <f t="shared" ref="AA24" si="68">IF(Z24&lt;&gt;"",_xlfn.MAXIFS(Calc_avancement,Livrables,Z24))</f>
        <v>0</v>
      </c>
      <c r="AB24" s="2"/>
      <c r="AG24" s="16" t="s">
        <v>129</v>
      </c>
      <c r="AI24" s="40">
        <f t="shared" si="24"/>
        <v>0.77</v>
      </c>
      <c r="AJ24" s="19"/>
    </row>
    <row r="25" spans="1:36" ht="15" customHeight="1" x14ac:dyDescent="0.3">
      <c r="A25" s="2"/>
      <c r="B25" s="11" t="s">
        <v>21</v>
      </c>
      <c r="C25" s="16" t="s">
        <v>42</v>
      </c>
      <c r="D25" s="16" t="s">
        <v>30</v>
      </c>
      <c r="E25" s="16" t="s">
        <v>37</v>
      </c>
      <c r="F25" s="16" t="s">
        <v>41</v>
      </c>
      <c r="G25" s="16" t="s">
        <v>121</v>
      </c>
      <c r="H25" s="16" t="s">
        <v>126</v>
      </c>
      <c r="I25" s="16" t="s">
        <v>53</v>
      </c>
      <c r="J25" s="16"/>
      <c r="K25" s="24">
        <v>0.09</v>
      </c>
      <c r="L25" s="25">
        <v>4</v>
      </c>
      <c r="M25" s="27"/>
      <c r="N25" s="32" t="s">
        <v>25</v>
      </c>
      <c r="O25" s="20">
        <f t="array" ref="O25">INDEX($G:$G,MIN(IF(Calc_sous_système&lt;&gt;"",IF(COUNTIF(O$7:O24,Calc_sous_système)=0,ROW(Calc_sous_système),ROWS(Calc_sous_système)+ROW(Calc_sous_système)))))</f>
        <v>0</v>
      </c>
      <c r="P25" s="34">
        <f t="shared" ref="P25" si="69">IF(O25&lt;&gt;"",SUMIF(Calc_sous_système,O25,Nheures),0)</f>
        <v>0</v>
      </c>
      <c r="Q25" s="32" t="s">
        <v>25</v>
      </c>
      <c r="R25" s="20">
        <f t="array" ref="R25">INDEX($I:$I,MIN(IF(Livrables&lt;&gt;"",IF(COUNTIF(R$7:R24,Livrables)=0,ROW(Livrables),ROWS(Livrables)+ROW(Livrables)))))</f>
        <v>0</v>
      </c>
      <c r="S25" s="33">
        <f t="shared" ref="S25" si="70">IF(R25&lt;&gt;"",SUMIF(Livrables,R25,Nheures),0)</f>
        <v>0</v>
      </c>
      <c r="T25" s="27"/>
      <c r="U25" s="32" t="s">
        <v>59</v>
      </c>
      <c r="V25" s="20">
        <f t="array" ref="V25">INDEX($D:$D,MIN(IF(N°Semaine&lt;&gt;"",IF(COUNTIF(V$7:V24,N°Semaine)=0,ROW(N°Semaine),ROWS(N°Semaine)+ROW(N°Semaine)))))</f>
        <v>0</v>
      </c>
      <c r="W25" s="33">
        <f t="shared" ref="W25" si="71">IF(V25&lt;&gt;"",SUMIF(N°Semaine,V25,Nheures),0)</f>
        <v>0</v>
      </c>
      <c r="X25" s="27"/>
      <c r="Y25" s="32" t="s">
        <v>25</v>
      </c>
      <c r="Z25" s="20">
        <f t="array" ref="Z25">INDEX($I:$I,MIN(IF(Livrables&lt;&gt;"",IF(COUNTIF(Z$7:Z24,Livrables)=0,ROW(Livrables),ROWS(Livrables)+ROW(Livrables)))))</f>
        <v>0</v>
      </c>
      <c r="AA25" s="35">
        <f t="shared" ref="AA25" si="72">IF(Z25&lt;&gt;"",_xlfn.MAXIFS(Calc_avancement,Livrables,Z25))</f>
        <v>0</v>
      </c>
      <c r="AB25" s="2"/>
      <c r="AG25" s="16" t="s">
        <v>50</v>
      </c>
      <c r="AI25" s="40">
        <f t="shared" si="24"/>
        <v>0.99</v>
      </c>
    </row>
    <row r="26" spans="1:36" ht="15" customHeight="1" x14ac:dyDescent="0.3">
      <c r="A26" s="2"/>
      <c r="B26" s="11" t="s">
        <v>22</v>
      </c>
      <c r="C26" s="16" t="s">
        <v>42</v>
      </c>
      <c r="D26" s="16" t="s">
        <v>31</v>
      </c>
      <c r="E26" s="16" t="s">
        <v>116</v>
      </c>
      <c r="F26" s="16" t="s">
        <v>38</v>
      </c>
      <c r="G26" s="16" t="s">
        <v>120</v>
      </c>
      <c r="H26" s="16" t="s">
        <v>123</v>
      </c>
      <c r="I26" s="16" t="s">
        <v>129</v>
      </c>
      <c r="J26" s="16"/>
      <c r="K26" s="24">
        <v>9.5000000000000001E-2</v>
      </c>
      <c r="L26" s="25">
        <v>5</v>
      </c>
      <c r="M26" s="27"/>
      <c r="N26" s="32" t="s">
        <v>26</v>
      </c>
      <c r="O26" s="20">
        <f t="array" ref="O26">INDEX($G:$G,MIN(IF(Calc_sous_système&lt;&gt;"",IF(COUNTIF(O$7:O25,Calc_sous_système)=0,ROW(Calc_sous_système),ROWS(Calc_sous_système)+ROW(Calc_sous_système)))))</f>
        <v>0</v>
      </c>
      <c r="P26" s="34">
        <f t="shared" ref="P26" si="73">IF(O26&lt;&gt;"",SUMIF(Calc_sous_système,O26,Nheures),0)</f>
        <v>0</v>
      </c>
      <c r="Q26" s="32" t="s">
        <v>26</v>
      </c>
      <c r="R26" s="20">
        <f t="array" ref="R26">INDEX($I:$I,MIN(IF(Livrables&lt;&gt;"",IF(COUNTIF(R$7:R25,Livrables)=0,ROW(Livrables),ROWS(Livrables)+ROW(Livrables)))))</f>
        <v>0</v>
      </c>
      <c r="S26" s="33">
        <f t="shared" ref="S26" si="74">IF(R26&lt;&gt;"",SUMIF(Livrables,R26,Nheures),0)</f>
        <v>0</v>
      </c>
      <c r="T26" s="27"/>
      <c r="U26" s="32" t="s">
        <v>60</v>
      </c>
      <c r="V26" s="20">
        <f t="array" ref="V26">INDEX($D:$D,MIN(IF(N°Semaine&lt;&gt;"",IF(COUNTIF(V$7:V25,N°Semaine)=0,ROW(N°Semaine),ROWS(N°Semaine)+ROW(N°Semaine)))))</f>
        <v>0</v>
      </c>
      <c r="W26" s="33">
        <f t="shared" ref="W26" si="75">IF(V26&lt;&gt;"",SUMIF(N°Semaine,V26,Nheures),0)</f>
        <v>0</v>
      </c>
      <c r="X26" s="27"/>
      <c r="Y26" s="32" t="s">
        <v>26</v>
      </c>
      <c r="Z26" s="20">
        <f t="array" ref="Z26">INDEX($I:$I,MIN(IF(Livrables&lt;&gt;"",IF(COUNTIF(Z$7:Z25,Livrables)=0,ROW(Livrables),ROWS(Livrables)+ROW(Livrables)))))</f>
        <v>0</v>
      </c>
      <c r="AA26" s="35">
        <f t="shared" ref="AA26" si="76">IF(Z26&lt;&gt;"",_xlfn.MAXIFS(Calc_avancement,Livrables,Z26))</f>
        <v>0</v>
      </c>
      <c r="AB26" s="2"/>
      <c r="AG26" s="16" t="s">
        <v>49</v>
      </c>
      <c r="AI26" s="40">
        <f t="shared" si="24"/>
        <v>0.83</v>
      </c>
    </row>
    <row r="27" spans="1:36" ht="15" customHeight="1" x14ac:dyDescent="0.3">
      <c r="A27" s="2"/>
      <c r="B27" s="11" t="s">
        <v>23</v>
      </c>
      <c r="C27" s="16" t="s">
        <v>42</v>
      </c>
      <c r="D27" s="16" t="s">
        <v>32</v>
      </c>
      <c r="E27" s="16" t="s">
        <v>37</v>
      </c>
      <c r="F27" s="16" t="s">
        <v>39</v>
      </c>
      <c r="G27" s="16" t="s">
        <v>121</v>
      </c>
      <c r="H27" s="16" t="s">
        <v>126</v>
      </c>
      <c r="I27" s="16" t="s">
        <v>53</v>
      </c>
      <c r="J27" s="16"/>
      <c r="K27" s="24">
        <v>0.1</v>
      </c>
      <c r="L27" s="25">
        <v>6</v>
      </c>
      <c r="M27" s="27"/>
      <c r="N27" s="32" t="s">
        <v>27</v>
      </c>
      <c r="O27" s="20">
        <f t="array" ref="O27">INDEX($G:$G,MIN(IF(Calc_sous_système&lt;&gt;"",IF(COUNTIF(O$7:O26,Calc_sous_système)=0,ROW(Calc_sous_système),ROWS(Calc_sous_système)+ROW(Calc_sous_système)))))</f>
        <v>0</v>
      </c>
      <c r="P27" s="34">
        <f t="shared" ref="P27" si="77">IF(O27&lt;&gt;"",SUMIF(Calc_sous_système,O27,Nheures),0)</f>
        <v>0</v>
      </c>
      <c r="Q27" s="32" t="s">
        <v>27</v>
      </c>
      <c r="R27" s="20">
        <f t="array" ref="R27">INDEX($I:$I,MIN(IF(Livrables&lt;&gt;"",IF(COUNTIF(R$7:R26,Livrables)=0,ROW(Livrables),ROWS(Livrables)+ROW(Livrables)))))</f>
        <v>0</v>
      </c>
      <c r="S27" s="33">
        <f t="shared" ref="S27" si="78">IF(R27&lt;&gt;"",SUMIF(Livrables,R27,Nheures),0)</f>
        <v>0</v>
      </c>
      <c r="T27" s="27"/>
      <c r="U27" s="32" t="s">
        <v>61</v>
      </c>
      <c r="V27" s="20">
        <f t="array" ref="V27">INDEX($D:$D,MIN(IF(N°Semaine&lt;&gt;"",IF(COUNTIF(V$7:V26,N°Semaine)=0,ROW(N°Semaine),ROWS(N°Semaine)+ROW(N°Semaine)))))</f>
        <v>0</v>
      </c>
      <c r="W27" s="33">
        <f t="shared" ref="W27" si="79">IF(V27&lt;&gt;"",SUMIF(N°Semaine,V27,Nheures),0)</f>
        <v>0</v>
      </c>
      <c r="X27" s="27"/>
      <c r="Y27" s="32" t="s">
        <v>27</v>
      </c>
      <c r="Z27" s="20">
        <f t="array" ref="Z27">INDEX($I:$I,MIN(IF(Livrables&lt;&gt;"",IF(COUNTIF(Z$7:Z26,Livrables)=0,ROW(Livrables),ROWS(Livrables)+ROW(Livrables)))))</f>
        <v>0</v>
      </c>
      <c r="AA27" s="35">
        <f t="shared" ref="AA27" si="80">IF(Z27&lt;&gt;"",_xlfn.MAXIFS(Calc_avancement,Livrables,Z27))</f>
        <v>0</v>
      </c>
      <c r="AB27" s="2"/>
      <c r="AG27" s="16" t="s">
        <v>51</v>
      </c>
      <c r="AI27" s="40">
        <f t="shared" si="24"/>
        <v>0.98</v>
      </c>
    </row>
    <row r="28" spans="1:36" ht="15" customHeight="1" x14ac:dyDescent="0.3">
      <c r="A28" s="2"/>
      <c r="B28" s="11" t="s">
        <v>24</v>
      </c>
      <c r="C28" s="16" t="s">
        <v>42</v>
      </c>
      <c r="D28" s="16" t="s">
        <v>33</v>
      </c>
      <c r="E28" s="16" t="s">
        <v>37</v>
      </c>
      <c r="F28" s="16" t="s">
        <v>40</v>
      </c>
      <c r="G28" s="16" t="s">
        <v>119</v>
      </c>
      <c r="H28" s="16" t="s">
        <v>124</v>
      </c>
      <c r="I28" s="16" t="s">
        <v>50</v>
      </c>
      <c r="J28" s="16"/>
      <c r="K28" s="24">
        <v>0.23</v>
      </c>
      <c r="L28" s="25">
        <v>7</v>
      </c>
      <c r="M28" s="27"/>
      <c r="N28" s="32" t="s">
        <v>57</v>
      </c>
      <c r="O28" s="20">
        <f t="array" ref="O28">INDEX($G:$G,MIN(IF(Calc_sous_système&lt;&gt;"",IF(COUNTIF(O$7:O27,Calc_sous_système)=0,ROW(Calc_sous_système),ROWS(Calc_sous_système)+ROW(Calc_sous_système)))))</f>
        <v>0</v>
      </c>
      <c r="P28" s="34">
        <f t="shared" ref="P28" si="81">IF(O28&lt;&gt;"",SUMIF(Calc_sous_système,O28,Nheures),0)</f>
        <v>0</v>
      </c>
      <c r="Q28" s="32" t="s">
        <v>57</v>
      </c>
      <c r="R28" s="20">
        <f t="array" ref="R28">INDEX($I:$I,MIN(IF(Livrables&lt;&gt;"",IF(COUNTIF(R$7:R27,Livrables)=0,ROW(Livrables),ROWS(Livrables)+ROW(Livrables)))))</f>
        <v>0</v>
      </c>
      <c r="S28" s="33">
        <f t="shared" ref="S28" si="82">IF(R28&lt;&gt;"",SUMIF(Livrables,R28,Nheures),0)</f>
        <v>0</v>
      </c>
      <c r="T28" s="27"/>
      <c r="U28" s="32" t="s">
        <v>62</v>
      </c>
      <c r="V28" s="20">
        <f t="array" ref="V28">INDEX($D:$D,MIN(IF(N°Semaine&lt;&gt;"",IF(COUNTIF(V$7:V27,N°Semaine)=0,ROW(N°Semaine),ROWS(N°Semaine)+ROW(N°Semaine)))))</f>
        <v>0</v>
      </c>
      <c r="W28" s="33">
        <f t="shared" ref="W28" si="83">IF(V28&lt;&gt;"",SUMIF(N°Semaine,V28,Nheures),0)</f>
        <v>0</v>
      </c>
      <c r="X28" s="27"/>
      <c r="Y28" s="32" t="s">
        <v>57</v>
      </c>
      <c r="Z28" s="20">
        <f t="array" ref="Z28">INDEX($I:$I,MIN(IF(Livrables&lt;&gt;"",IF(COUNTIF(Z$7:Z27,Livrables)=0,ROW(Livrables),ROWS(Livrables)+ROW(Livrables)))))</f>
        <v>0</v>
      </c>
      <c r="AA28" s="35">
        <f t="shared" ref="AA28" si="84">IF(Z28&lt;&gt;"",_xlfn.MAXIFS(Calc_avancement,Livrables,Z28))</f>
        <v>0</v>
      </c>
      <c r="AB28" s="2"/>
      <c r="AG28" s="16" t="s">
        <v>53</v>
      </c>
      <c r="AI28" s="40">
        <f t="shared" si="24"/>
        <v>0.56000000000000005</v>
      </c>
    </row>
    <row r="29" spans="1:36" ht="15" customHeight="1" x14ac:dyDescent="0.3">
      <c r="A29" s="2"/>
      <c r="B29" s="11" t="s">
        <v>25</v>
      </c>
      <c r="C29" s="10" t="s">
        <v>43</v>
      </c>
      <c r="D29" s="16" t="s">
        <v>35</v>
      </c>
      <c r="E29" s="10" t="s">
        <v>37</v>
      </c>
      <c r="F29" s="16" t="s">
        <v>39</v>
      </c>
      <c r="G29" s="16" t="s">
        <v>119</v>
      </c>
      <c r="H29" s="16" t="s">
        <v>124</v>
      </c>
      <c r="I29" s="16" t="s">
        <v>50</v>
      </c>
      <c r="J29" s="16" t="s">
        <v>47</v>
      </c>
      <c r="K29" s="24">
        <v>0.25</v>
      </c>
      <c r="L29" s="25">
        <v>1</v>
      </c>
      <c r="M29" s="27"/>
      <c r="N29" s="32" t="s">
        <v>58</v>
      </c>
      <c r="O29" s="20">
        <f t="array" ref="O29">INDEX($G:$G,MIN(IF(Calc_sous_système&lt;&gt;"",IF(COUNTIF(O$7:O28,Calc_sous_système)=0,ROW(Calc_sous_système),ROWS(Calc_sous_système)+ROW(Calc_sous_système)))))</f>
        <v>0</v>
      </c>
      <c r="P29" s="34">
        <f t="shared" ref="P29" si="85">IF(O29&lt;&gt;"",SUMIF(Calc_sous_système,O29,Nheures),0)</f>
        <v>0</v>
      </c>
      <c r="Q29" s="32" t="s">
        <v>58</v>
      </c>
      <c r="R29" s="20">
        <f t="array" ref="R29">INDEX($I:$I,MIN(IF(Livrables&lt;&gt;"",IF(COUNTIF(R$7:R28,Livrables)=0,ROW(Livrables),ROWS(Livrables)+ROW(Livrables)))))</f>
        <v>0</v>
      </c>
      <c r="S29" s="33">
        <f t="shared" ref="S29" si="86">IF(R29&lt;&gt;"",SUMIF(Livrables,R29,Nheures),0)</f>
        <v>0</v>
      </c>
      <c r="T29" s="27"/>
      <c r="U29" s="32" t="s">
        <v>63</v>
      </c>
      <c r="V29" s="20">
        <f t="array" ref="V29">INDEX($D:$D,MIN(IF(N°Semaine&lt;&gt;"",IF(COUNTIF(V$7:V28,N°Semaine)=0,ROW(N°Semaine),ROWS(N°Semaine)+ROW(N°Semaine)))))</f>
        <v>0</v>
      </c>
      <c r="W29" s="33">
        <f t="shared" ref="W29" si="87">IF(V29&lt;&gt;"",SUMIF(N°Semaine,V29,Nheures),0)</f>
        <v>0</v>
      </c>
      <c r="X29" s="27"/>
      <c r="Y29" s="32" t="s">
        <v>58</v>
      </c>
      <c r="Z29" s="20">
        <f t="array" ref="Z29">INDEX($I:$I,MIN(IF(Livrables&lt;&gt;"",IF(COUNTIF(Z$7:Z28,Livrables)=0,ROW(Livrables),ROWS(Livrables)+ROW(Livrables)))))</f>
        <v>0</v>
      </c>
      <c r="AA29" s="35">
        <f t="shared" ref="AA29" si="88">IF(Z29&lt;&gt;"",_xlfn.MAXIFS(Calc_avancement,Livrables,Z29))</f>
        <v>0</v>
      </c>
      <c r="AB29" s="2"/>
      <c r="AG29" s="16" t="s">
        <v>129</v>
      </c>
      <c r="AI29" s="40">
        <f t="shared" si="24"/>
        <v>0.77</v>
      </c>
    </row>
    <row r="30" spans="1:36" ht="15" customHeight="1" x14ac:dyDescent="0.3">
      <c r="A30" s="2"/>
      <c r="B30" s="11" t="s">
        <v>26</v>
      </c>
      <c r="C30" s="16" t="s">
        <v>43</v>
      </c>
      <c r="D30" s="16" t="s">
        <v>36</v>
      </c>
      <c r="E30" s="16" t="s">
        <v>37</v>
      </c>
      <c r="F30" s="16" t="s">
        <v>38</v>
      </c>
      <c r="G30" s="16" t="s">
        <v>118</v>
      </c>
      <c r="H30" s="16" t="s">
        <v>125</v>
      </c>
      <c r="I30" s="16" t="s">
        <v>49</v>
      </c>
      <c r="J30" s="16" t="s">
        <v>46</v>
      </c>
      <c r="K30" s="24">
        <v>0.15</v>
      </c>
      <c r="L30" s="25">
        <v>2</v>
      </c>
      <c r="M30" s="27"/>
      <c r="N30" s="32" t="s">
        <v>59</v>
      </c>
      <c r="O30" s="20">
        <f t="array" ref="O30">INDEX($G:$G,MIN(IF(Calc_sous_système&lt;&gt;"",IF(COUNTIF(O$7:O29,Calc_sous_système)=0,ROW(Calc_sous_système),ROWS(Calc_sous_système)+ROW(Calc_sous_système)))))</f>
        <v>0</v>
      </c>
      <c r="P30" s="34">
        <f t="shared" ref="P30" si="89">IF(O30&lt;&gt;"",SUMIF(Calc_sous_système,O30,Nheures),0)</f>
        <v>0</v>
      </c>
      <c r="Q30" s="32" t="s">
        <v>59</v>
      </c>
      <c r="R30" s="20">
        <f t="array" ref="R30">INDEX($I:$I,MIN(IF(Livrables&lt;&gt;"",IF(COUNTIF(R$7:R29,Livrables)=0,ROW(Livrables),ROWS(Livrables)+ROW(Livrables)))))</f>
        <v>0</v>
      </c>
      <c r="S30" s="33">
        <f t="shared" ref="S30" si="90">IF(R30&lt;&gt;"",SUMIF(Livrables,R30,Nheures),0)</f>
        <v>0</v>
      </c>
      <c r="T30" s="27"/>
      <c r="U30" s="32" t="s">
        <v>64</v>
      </c>
      <c r="V30" s="20">
        <f t="array" ref="V30">INDEX($D:$D,MIN(IF(N°Semaine&lt;&gt;"",IF(COUNTIF(V$7:V29,N°Semaine)=0,ROW(N°Semaine),ROWS(N°Semaine)+ROW(N°Semaine)))))</f>
        <v>0</v>
      </c>
      <c r="W30" s="33">
        <f t="shared" ref="W30" si="91">IF(V30&lt;&gt;"",SUMIF(N°Semaine,V30,Nheures),0)</f>
        <v>0</v>
      </c>
      <c r="X30" s="27"/>
      <c r="Y30" s="32" t="s">
        <v>59</v>
      </c>
      <c r="Z30" s="20">
        <f t="array" ref="Z30">INDEX($I:$I,MIN(IF(Livrables&lt;&gt;"",IF(COUNTIF(Z$7:Z29,Livrables)=0,ROW(Livrables),ROWS(Livrables)+ROW(Livrables)))))</f>
        <v>0</v>
      </c>
      <c r="AA30" s="35">
        <f t="shared" ref="AA30" si="92">IF(Z30&lt;&gt;"",_xlfn.MAXIFS(Calc_avancement,Livrables,Z30))</f>
        <v>0</v>
      </c>
      <c r="AB30" s="2"/>
      <c r="AG30" s="16" t="s">
        <v>53</v>
      </c>
      <c r="AI30" s="40">
        <f t="shared" si="24"/>
        <v>0.56000000000000005</v>
      </c>
    </row>
    <row r="31" spans="1:36" ht="15" customHeight="1" x14ac:dyDescent="0.3">
      <c r="A31" s="2"/>
      <c r="B31" s="11" t="s">
        <v>27</v>
      </c>
      <c r="C31" s="16" t="s">
        <v>42</v>
      </c>
      <c r="D31" s="16" t="s">
        <v>29</v>
      </c>
      <c r="E31" s="16" t="s">
        <v>116</v>
      </c>
      <c r="F31" s="16" t="s">
        <v>38</v>
      </c>
      <c r="G31" s="16" t="s">
        <v>120</v>
      </c>
      <c r="H31" s="16" t="s">
        <v>127</v>
      </c>
      <c r="I31" s="16" t="s">
        <v>51</v>
      </c>
      <c r="J31" s="16" t="s">
        <v>45</v>
      </c>
      <c r="K31" s="24">
        <v>0.05</v>
      </c>
      <c r="L31" s="25">
        <v>3</v>
      </c>
      <c r="M31" s="28"/>
      <c r="N31" s="32" t="s">
        <v>60</v>
      </c>
      <c r="O31" s="20">
        <f t="array" ref="O31">INDEX($G:$G,MIN(IF(Calc_sous_système&lt;&gt;"",IF(COUNTIF(O$7:O30,Calc_sous_système)=0,ROW(Calc_sous_système),ROWS(Calc_sous_système)+ROW(Calc_sous_système)))))</f>
        <v>0</v>
      </c>
      <c r="P31" s="34">
        <f t="shared" ref="P31" si="93">IF(O31&lt;&gt;"",SUMIF(Calc_sous_système,O31,Nheures),0)</f>
        <v>0</v>
      </c>
      <c r="Q31" s="32" t="s">
        <v>60</v>
      </c>
      <c r="R31" s="20">
        <f t="array" ref="R31">INDEX($I:$I,MIN(IF(Livrables&lt;&gt;"",IF(COUNTIF(R$7:R30,Livrables)=0,ROW(Livrables),ROWS(Livrables)+ROW(Livrables)))))</f>
        <v>0</v>
      </c>
      <c r="S31" s="33">
        <f t="shared" ref="S31" si="94">IF(R31&lt;&gt;"",SUMIF(Livrables,R31,Nheures),0)</f>
        <v>0</v>
      </c>
      <c r="T31" s="28"/>
      <c r="U31" s="32" t="s">
        <v>65</v>
      </c>
      <c r="V31" s="20">
        <f t="array" ref="V31">INDEX($D:$D,MIN(IF(N°Semaine&lt;&gt;"",IF(COUNTIF(V$7:V30,N°Semaine)=0,ROW(N°Semaine),ROWS(N°Semaine)+ROW(N°Semaine)))))</f>
        <v>0</v>
      </c>
      <c r="W31" s="33">
        <f t="shared" ref="W31" si="95">IF(V31&lt;&gt;"",SUMIF(N°Semaine,V31,Nheures),0)</f>
        <v>0</v>
      </c>
      <c r="X31" s="28"/>
      <c r="Y31" s="32" t="s">
        <v>60</v>
      </c>
      <c r="Z31" s="20">
        <f t="array" ref="Z31">INDEX($I:$I,MIN(IF(Livrables&lt;&gt;"",IF(COUNTIF(Z$7:Z30,Livrables)=0,ROW(Livrables),ROWS(Livrables)+ROW(Livrables)))))</f>
        <v>0</v>
      </c>
      <c r="AA31" s="35">
        <f t="shared" ref="AA31" si="96">IF(Z31&lt;&gt;"",_xlfn.MAXIFS(Calc_avancement,Livrables,Z31))</f>
        <v>0</v>
      </c>
      <c r="AB31" s="2"/>
      <c r="AG31" s="16" t="s">
        <v>50</v>
      </c>
      <c r="AI31" s="40">
        <f t="shared" si="24"/>
        <v>0.99</v>
      </c>
    </row>
    <row r="32" spans="1:36" ht="15" customHeight="1" x14ac:dyDescent="0.3">
      <c r="B32" s="11" t="s">
        <v>57</v>
      </c>
      <c r="C32" s="16" t="s">
        <v>42</v>
      </c>
      <c r="D32" s="16" t="s">
        <v>30</v>
      </c>
      <c r="E32" s="16" t="s">
        <v>37</v>
      </c>
      <c r="F32" s="16" t="s">
        <v>41</v>
      </c>
      <c r="G32" s="16" t="s">
        <v>121</v>
      </c>
      <c r="H32" s="16" t="s">
        <v>126</v>
      </c>
      <c r="I32" s="16" t="s">
        <v>129</v>
      </c>
      <c r="J32" s="16"/>
      <c r="K32" s="24">
        <v>0.77</v>
      </c>
      <c r="L32" s="25">
        <v>4</v>
      </c>
      <c r="N32" s="32" t="s">
        <v>61</v>
      </c>
      <c r="O32" s="20">
        <f t="array" ref="O32">INDEX($G:$G,MIN(IF(Calc_sous_système&lt;&gt;"",IF(COUNTIF(O$7:O31,Calc_sous_système)=0,ROW(Calc_sous_système),ROWS(Calc_sous_système)+ROW(Calc_sous_système)))))</f>
        <v>0</v>
      </c>
      <c r="P32" s="34">
        <f t="shared" ref="P32" si="97">IF(O32&lt;&gt;"",SUMIF(Calc_sous_système,O32,Nheures),0)</f>
        <v>0</v>
      </c>
      <c r="Q32" s="32" t="s">
        <v>61</v>
      </c>
      <c r="R32" s="20">
        <f t="array" ref="R32">INDEX($I:$I,MIN(IF(Livrables&lt;&gt;"",IF(COUNTIF(R$7:R31,Livrables)=0,ROW(Livrables),ROWS(Livrables)+ROW(Livrables)))))</f>
        <v>0</v>
      </c>
      <c r="S32" s="33">
        <f t="shared" ref="S32" si="98">IF(R32&lt;&gt;"",SUMIF(Livrables,R32,Nheures),0)</f>
        <v>0</v>
      </c>
      <c r="T32" s="28"/>
      <c r="U32" s="32" t="s">
        <v>66</v>
      </c>
      <c r="V32" s="20">
        <f t="array" ref="V32">INDEX($D:$D,MIN(IF(N°Semaine&lt;&gt;"",IF(COUNTIF(V$7:V31,N°Semaine)=0,ROW(N°Semaine),ROWS(N°Semaine)+ROW(N°Semaine)))))</f>
        <v>0</v>
      </c>
      <c r="W32" s="33">
        <f t="shared" ref="W32" si="99">IF(V32&lt;&gt;"",SUMIF(N°Semaine,V32,Nheures),0)</f>
        <v>0</v>
      </c>
      <c r="X32" s="28"/>
      <c r="Y32" s="32" t="s">
        <v>61</v>
      </c>
      <c r="Z32" s="20">
        <f t="array" ref="Z32">INDEX($I:$I,MIN(IF(Livrables&lt;&gt;"",IF(COUNTIF(Z$7:Z31,Livrables)=0,ROW(Livrables),ROWS(Livrables)+ROW(Livrables)))))</f>
        <v>0</v>
      </c>
      <c r="AA32" s="35">
        <f t="shared" ref="AA32" si="100">IF(Z32&lt;&gt;"",_xlfn.MAXIFS(Calc_avancement,Livrables,Z32))</f>
        <v>0</v>
      </c>
      <c r="AG32" s="16" t="s">
        <v>50</v>
      </c>
      <c r="AI32" s="40">
        <f t="shared" si="24"/>
        <v>0.99</v>
      </c>
    </row>
    <row r="33" spans="2:35" ht="15" customHeight="1" x14ac:dyDescent="0.3">
      <c r="B33" s="11" t="s">
        <v>58</v>
      </c>
      <c r="C33" s="16" t="s">
        <v>42</v>
      </c>
      <c r="D33" s="16" t="s">
        <v>31</v>
      </c>
      <c r="E33" s="16" t="s">
        <v>116</v>
      </c>
      <c r="F33" s="16" t="s">
        <v>38</v>
      </c>
      <c r="G33" s="16" t="s">
        <v>120</v>
      </c>
      <c r="H33" s="16" t="s">
        <v>123</v>
      </c>
      <c r="I33" s="16" t="s">
        <v>130</v>
      </c>
      <c r="J33" s="16"/>
      <c r="K33" s="24">
        <v>9.5000000000000001E-2</v>
      </c>
      <c r="L33" s="25">
        <v>5</v>
      </c>
      <c r="N33" s="32" t="s">
        <v>62</v>
      </c>
      <c r="O33" s="20">
        <f t="array" ref="O33">INDEX($G:$G,MIN(IF(Calc_sous_système&lt;&gt;"",IF(COUNTIF(O$7:O32,Calc_sous_système)=0,ROW(Calc_sous_système),ROWS(Calc_sous_système)+ROW(Calc_sous_système)))))</f>
        <v>0</v>
      </c>
      <c r="P33" s="34">
        <f t="shared" ref="P33" si="101">IF(O33&lt;&gt;"",SUMIF(Calc_sous_système,O33,Nheures),0)</f>
        <v>0</v>
      </c>
      <c r="Q33" s="32" t="s">
        <v>62</v>
      </c>
      <c r="R33" s="20">
        <f t="array" ref="R33">INDEX($I:$I,MIN(IF(Livrables&lt;&gt;"",IF(COUNTIF(R$7:R32,Livrables)=0,ROW(Livrables),ROWS(Livrables)+ROW(Livrables)))))</f>
        <v>0</v>
      </c>
      <c r="S33" s="33">
        <f t="shared" ref="S33" si="102">IF(R33&lt;&gt;"",SUMIF(Livrables,R33,Nheures),0)</f>
        <v>0</v>
      </c>
      <c r="T33" s="28"/>
      <c r="U33" s="32" t="s">
        <v>67</v>
      </c>
      <c r="V33" s="20">
        <f t="array" ref="V33">INDEX($D:$D,MIN(IF(N°Semaine&lt;&gt;"",IF(COUNTIF(V$7:V32,N°Semaine)=0,ROW(N°Semaine),ROWS(N°Semaine)+ROW(N°Semaine)))))</f>
        <v>0</v>
      </c>
      <c r="W33" s="33">
        <f t="shared" ref="W33" si="103">IF(V33&lt;&gt;"",SUMIF(N°Semaine,V33,Nheures),0)</f>
        <v>0</v>
      </c>
      <c r="X33" s="28"/>
      <c r="Y33" s="32" t="s">
        <v>62</v>
      </c>
      <c r="Z33" s="20">
        <f t="array" ref="Z33">INDEX($I:$I,MIN(IF(Livrables&lt;&gt;"",IF(COUNTIF(Z$7:Z32,Livrables)=0,ROW(Livrables),ROWS(Livrables)+ROW(Livrables)))))</f>
        <v>0</v>
      </c>
      <c r="AA33" s="35">
        <f t="shared" ref="AA33" si="104">IF(Z33&lt;&gt;"",_xlfn.MAXIFS(Calc_avancement,Livrables,Z33))</f>
        <v>0</v>
      </c>
      <c r="AG33" s="16" t="s">
        <v>49</v>
      </c>
      <c r="AI33" s="40">
        <f t="shared" si="24"/>
        <v>0.83</v>
      </c>
    </row>
    <row r="34" spans="2:35" ht="15" customHeight="1" x14ac:dyDescent="0.3">
      <c r="B34" s="11" t="s">
        <v>59</v>
      </c>
      <c r="C34" s="16" t="s">
        <v>42</v>
      </c>
      <c r="D34" s="16" t="s">
        <v>32</v>
      </c>
      <c r="E34" s="16" t="s">
        <v>37</v>
      </c>
      <c r="F34" s="16" t="s">
        <v>39</v>
      </c>
      <c r="G34" s="16" t="s">
        <v>121</v>
      </c>
      <c r="H34" s="16" t="s">
        <v>126</v>
      </c>
      <c r="I34" s="16" t="s">
        <v>130</v>
      </c>
      <c r="J34" s="16"/>
      <c r="K34" s="24">
        <v>0.13</v>
      </c>
      <c r="L34" s="25">
        <v>6</v>
      </c>
      <c r="N34" s="32" t="s">
        <v>63</v>
      </c>
      <c r="O34" s="20">
        <f t="array" ref="O34">INDEX($G:$G,MIN(IF(Calc_sous_système&lt;&gt;"",IF(COUNTIF(O$7:O33,Calc_sous_système)=0,ROW(Calc_sous_système),ROWS(Calc_sous_système)+ROW(Calc_sous_système)))))</f>
        <v>0</v>
      </c>
      <c r="P34" s="34">
        <f t="shared" ref="P34" si="105">IF(O34&lt;&gt;"",SUMIF(Calc_sous_système,O34,Nheures),0)</f>
        <v>0</v>
      </c>
      <c r="Q34" s="32" t="s">
        <v>63</v>
      </c>
      <c r="R34" s="20">
        <f t="array" ref="R34">INDEX($I:$I,MIN(IF(Livrables&lt;&gt;"",IF(COUNTIF(R$7:R33,Livrables)=0,ROW(Livrables),ROWS(Livrables)+ROW(Livrables)))))</f>
        <v>0</v>
      </c>
      <c r="S34" s="33">
        <f t="shared" ref="S34" si="106">IF(R34&lt;&gt;"",SUMIF(Livrables,R34,Nheures),0)</f>
        <v>0</v>
      </c>
      <c r="T34" s="28"/>
      <c r="U34" s="32" t="s">
        <v>68</v>
      </c>
      <c r="V34" s="20">
        <f t="array" ref="V34">INDEX($D:$D,MIN(IF(N°Semaine&lt;&gt;"",IF(COUNTIF(V$7:V33,N°Semaine)=0,ROW(N°Semaine),ROWS(N°Semaine)+ROW(N°Semaine)))))</f>
        <v>0</v>
      </c>
      <c r="W34" s="33">
        <f t="shared" ref="W34" si="107">IF(V34&lt;&gt;"",SUMIF(N°Semaine,V34,Nheures),0)</f>
        <v>0</v>
      </c>
      <c r="X34" s="28"/>
      <c r="Y34" s="32" t="s">
        <v>63</v>
      </c>
      <c r="Z34" s="20">
        <f t="array" ref="Z34">INDEX($I:$I,MIN(IF(Livrables&lt;&gt;"",IF(COUNTIF(Z$7:Z33,Livrables)=0,ROW(Livrables),ROWS(Livrables)+ROW(Livrables)))))</f>
        <v>0</v>
      </c>
      <c r="AA34" s="35">
        <f t="shared" ref="AA34" si="108">IF(Z34&lt;&gt;"",_xlfn.MAXIFS(Calc_avancement,Livrables,Z34))</f>
        <v>0</v>
      </c>
      <c r="AG34" s="16" t="s">
        <v>51</v>
      </c>
      <c r="AI34" s="40">
        <f t="shared" si="24"/>
        <v>0.98</v>
      </c>
    </row>
    <row r="35" spans="2:35" ht="15" customHeight="1" x14ac:dyDescent="0.3">
      <c r="B35" s="11" t="s">
        <v>60</v>
      </c>
      <c r="C35" s="16" t="s">
        <v>42</v>
      </c>
      <c r="D35" s="16" t="s">
        <v>33</v>
      </c>
      <c r="E35" s="16" t="s">
        <v>37</v>
      </c>
      <c r="F35" s="16" t="s">
        <v>40</v>
      </c>
      <c r="G35" s="16" t="s">
        <v>119</v>
      </c>
      <c r="H35" s="16" t="s">
        <v>124</v>
      </c>
      <c r="I35" s="16" t="s">
        <v>53</v>
      </c>
      <c r="J35" s="16"/>
      <c r="K35" s="24">
        <v>0.28999999999999998</v>
      </c>
      <c r="L35" s="25">
        <v>7</v>
      </c>
      <c r="N35" s="32" t="s">
        <v>64</v>
      </c>
      <c r="O35" s="20">
        <f t="array" ref="O35">INDEX($G:$G,MIN(IF(Calc_sous_système&lt;&gt;"",IF(COUNTIF(O$7:O34,Calc_sous_système)=0,ROW(Calc_sous_système),ROWS(Calc_sous_système)+ROW(Calc_sous_système)))))</f>
        <v>0</v>
      </c>
      <c r="P35" s="34">
        <f t="shared" ref="P35" si="109">IF(O35&lt;&gt;"",SUMIF(Calc_sous_système,O35,Nheures),0)</f>
        <v>0</v>
      </c>
      <c r="Q35" s="32" t="s">
        <v>64</v>
      </c>
      <c r="R35" s="20">
        <f t="array" ref="R35">INDEX($I:$I,MIN(IF(Livrables&lt;&gt;"",IF(COUNTIF(R$7:R34,Livrables)=0,ROW(Livrables),ROWS(Livrables)+ROW(Livrables)))))</f>
        <v>0</v>
      </c>
      <c r="S35" s="33">
        <f t="shared" ref="S35" si="110">IF(R35&lt;&gt;"",SUMIF(Livrables,R35,Nheures),0)</f>
        <v>0</v>
      </c>
      <c r="T35" s="28"/>
      <c r="U35" s="32" t="s">
        <v>69</v>
      </c>
      <c r="V35" s="20">
        <f t="array" ref="V35">INDEX($D:$D,MIN(IF(N°Semaine&lt;&gt;"",IF(COUNTIF(V$7:V34,N°Semaine)=0,ROW(N°Semaine),ROWS(N°Semaine)+ROW(N°Semaine)))))</f>
        <v>0</v>
      </c>
      <c r="W35" s="33">
        <f t="shared" ref="W35" si="111">IF(V35&lt;&gt;"",SUMIF(N°Semaine,V35,Nheures),0)</f>
        <v>0</v>
      </c>
      <c r="X35" s="28"/>
      <c r="Y35" s="32" t="s">
        <v>64</v>
      </c>
      <c r="Z35" s="20">
        <f t="array" ref="Z35">INDEX($I:$I,MIN(IF(Livrables&lt;&gt;"",IF(COUNTIF(Z$7:Z34,Livrables)=0,ROW(Livrables),ROWS(Livrables)+ROW(Livrables)))))</f>
        <v>0</v>
      </c>
      <c r="AA35" s="35">
        <f t="shared" ref="AA35" si="112">IF(Z35&lt;&gt;"",_xlfn.MAXIFS(Calc_avancement,Livrables,Z35))</f>
        <v>0</v>
      </c>
      <c r="AG35" s="16" t="s">
        <v>129</v>
      </c>
      <c r="AI35" s="40">
        <f t="shared" si="24"/>
        <v>0.77</v>
      </c>
    </row>
    <row r="36" spans="2:35" ht="15" customHeight="1" x14ac:dyDescent="0.3">
      <c r="B36" s="11" t="s">
        <v>61</v>
      </c>
      <c r="C36" s="10" t="s">
        <v>42</v>
      </c>
      <c r="D36" s="16" t="s">
        <v>28</v>
      </c>
      <c r="E36" s="10" t="s">
        <v>37</v>
      </c>
      <c r="F36" s="16" t="s">
        <v>39</v>
      </c>
      <c r="G36" s="16" t="s">
        <v>119</v>
      </c>
      <c r="H36" s="16" t="s">
        <v>124</v>
      </c>
      <c r="I36" s="16" t="s">
        <v>52</v>
      </c>
      <c r="J36" s="16" t="s">
        <v>47</v>
      </c>
      <c r="K36" s="24">
        <v>0.3</v>
      </c>
      <c r="L36" s="25">
        <v>1</v>
      </c>
      <c r="N36" s="32" t="s">
        <v>65</v>
      </c>
      <c r="O36" s="20">
        <f t="array" ref="O36">INDEX($G:$G,MIN(IF(Calc_sous_système&lt;&gt;"",IF(COUNTIF(O$7:O35,Calc_sous_système)=0,ROW(Calc_sous_système),ROWS(Calc_sous_système)+ROW(Calc_sous_système)))))</f>
        <v>0</v>
      </c>
      <c r="P36" s="34">
        <f t="shared" ref="P36" si="113">IF(O36&lt;&gt;"",SUMIF(Calc_sous_système,O36,Nheures),0)</f>
        <v>0</v>
      </c>
      <c r="Q36" s="32" t="s">
        <v>65</v>
      </c>
      <c r="R36" s="20">
        <f t="array" ref="R36">INDEX($I:$I,MIN(IF(Livrables&lt;&gt;"",IF(COUNTIF(R$7:R35,Livrables)=0,ROW(Livrables),ROWS(Livrables)+ROW(Livrables)))))</f>
        <v>0</v>
      </c>
      <c r="S36" s="33">
        <f t="shared" ref="S36" si="114">IF(R36&lt;&gt;"",SUMIF(Livrables,R36,Nheures),0)</f>
        <v>0</v>
      </c>
      <c r="T36" s="28"/>
      <c r="U36" s="32" t="s">
        <v>70</v>
      </c>
      <c r="V36" s="20">
        <f t="array" ref="V36">INDEX($D:$D,MIN(IF(N°Semaine&lt;&gt;"",IF(COUNTIF(V$7:V35,N°Semaine)=0,ROW(N°Semaine),ROWS(N°Semaine)+ROW(N°Semaine)))))</f>
        <v>0</v>
      </c>
      <c r="W36" s="33">
        <f t="shared" ref="W36" si="115">IF(V36&lt;&gt;"",SUMIF(N°Semaine,V36,Nheures),0)</f>
        <v>0</v>
      </c>
      <c r="X36" s="28"/>
      <c r="Y36" s="32" t="s">
        <v>65</v>
      </c>
      <c r="Z36" s="20">
        <f t="array" ref="Z36">INDEX($I:$I,MIN(IF(Livrables&lt;&gt;"",IF(COUNTIF(Z$7:Z35,Livrables)=0,ROW(Livrables),ROWS(Livrables)+ROW(Livrables)))))</f>
        <v>0</v>
      </c>
      <c r="AA36" s="35">
        <f t="shared" ref="AA36" si="116">IF(Z36&lt;&gt;"",_xlfn.MAXIFS(Calc_avancement,Livrables,Z36))</f>
        <v>0</v>
      </c>
      <c r="AG36" s="16" t="s">
        <v>130</v>
      </c>
      <c r="AI36" s="40" t="str">
        <f t="shared" si="24"/>
        <v>°\_||_/°</v>
      </c>
    </row>
    <row r="37" spans="2:35" ht="15" customHeight="1" x14ac:dyDescent="0.3">
      <c r="B37" s="11" t="s">
        <v>62</v>
      </c>
      <c r="C37" s="16" t="s">
        <v>42</v>
      </c>
      <c r="D37" s="16" t="s">
        <v>29</v>
      </c>
      <c r="E37" s="16" t="s">
        <v>37</v>
      </c>
      <c r="F37" s="16" t="s">
        <v>38</v>
      </c>
      <c r="G37" s="16" t="s">
        <v>118</v>
      </c>
      <c r="H37" s="16" t="s">
        <v>125</v>
      </c>
      <c r="I37" s="16" t="s">
        <v>53</v>
      </c>
      <c r="J37" s="16" t="s">
        <v>46</v>
      </c>
      <c r="K37" s="24">
        <v>0.15</v>
      </c>
      <c r="L37" s="25">
        <v>2</v>
      </c>
      <c r="N37" s="32" t="s">
        <v>66</v>
      </c>
      <c r="O37" s="20">
        <f t="array" ref="O37">INDEX($G:$G,MIN(IF(Calc_sous_système&lt;&gt;"",IF(COUNTIF(O$7:O36,Calc_sous_système)=0,ROW(Calc_sous_système),ROWS(Calc_sous_système)+ROW(Calc_sous_système)))))</f>
        <v>0</v>
      </c>
      <c r="P37" s="34">
        <f t="shared" ref="P37" si="117">IF(O37&lt;&gt;"",SUMIF(Calc_sous_système,O37,Nheures),0)</f>
        <v>0</v>
      </c>
      <c r="Q37" s="32" t="s">
        <v>66</v>
      </c>
      <c r="R37" s="20">
        <f t="array" ref="R37">INDEX($I:$I,MIN(IF(Livrables&lt;&gt;"",IF(COUNTIF(R$7:R36,Livrables)=0,ROW(Livrables),ROWS(Livrables)+ROW(Livrables)))))</f>
        <v>0</v>
      </c>
      <c r="S37" s="33">
        <f t="shared" ref="S37" si="118">IF(R37&lt;&gt;"",SUMIF(Livrables,R37,Nheures),0)</f>
        <v>0</v>
      </c>
      <c r="T37" s="28"/>
      <c r="U37" s="32" t="s">
        <v>71</v>
      </c>
      <c r="V37" s="20">
        <f t="array" ref="V37">INDEX($D:$D,MIN(IF(N°Semaine&lt;&gt;"",IF(COUNTIF(V$7:V36,N°Semaine)=0,ROW(N°Semaine),ROWS(N°Semaine)+ROW(N°Semaine)))))</f>
        <v>0</v>
      </c>
      <c r="W37" s="33">
        <f t="shared" ref="W37" si="119">IF(V37&lt;&gt;"",SUMIF(N°Semaine,V37,Nheures),0)</f>
        <v>0</v>
      </c>
      <c r="X37" s="28"/>
      <c r="Y37" s="32" t="s">
        <v>66</v>
      </c>
      <c r="Z37" s="20">
        <f t="array" ref="Z37">INDEX($I:$I,MIN(IF(Livrables&lt;&gt;"",IF(COUNTIF(Z$7:Z36,Livrables)=0,ROW(Livrables),ROWS(Livrables)+ROW(Livrables)))))</f>
        <v>0</v>
      </c>
      <c r="AA37" s="35">
        <f t="shared" ref="AA37" si="120">IF(Z37&lt;&gt;"",_xlfn.MAXIFS(Calc_avancement,Livrables,Z37))</f>
        <v>0</v>
      </c>
      <c r="AG37" s="16" t="s">
        <v>130</v>
      </c>
      <c r="AI37" s="40" t="str">
        <f t="shared" si="24"/>
        <v>°\_||_/°</v>
      </c>
    </row>
    <row r="38" spans="2:35" ht="15" customHeight="1" x14ac:dyDescent="0.3">
      <c r="B38" s="11" t="s">
        <v>63</v>
      </c>
      <c r="C38" s="16" t="s">
        <v>42</v>
      </c>
      <c r="D38" s="16" t="s">
        <v>29</v>
      </c>
      <c r="E38" s="16" t="s">
        <v>116</v>
      </c>
      <c r="F38" s="16" t="s">
        <v>38</v>
      </c>
      <c r="G38" s="16" t="s">
        <v>120</v>
      </c>
      <c r="H38" s="16" t="s">
        <v>127</v>
      </c>
      <c r="I38" s="16" t="s">
        <v>50</v>
      </c>
      <c r="J38" s="16" t="s">
        <v>45</v>
      </c>
      <c r="K38" s="24">
        <v>0.05</v>
      </c>
      <c r="L38" s="25">
        <v>3</v>
      </c>
      <c r="N38" s="32" t="s">
        <v>67</v>
      </c>
      <c r="O38" s="20">
        <f t="array" ref="O38">INDEX($G:$G,MIN(IF(Calc_sous_système&lt;&gt;"",IF(COUNTIF(O$7:O37,Calc_sous_système)=0,ROW(Calc_sous_système),ROWS(Calc_sous_système)+ROW(Calc_sous_système)))))</f>
        <v>0</v>
      </c>
      <c r="P38" s="34">
        <f t="shared" ref="P38" si="121">IF(O38&lt;&gt;"",SUMIF(Calc_sous_système,O38,Nheures),0)</f>
        <v>0</v>
      </c>
      <c r="Q38" s="32" t="s">
        <v>67</v>
      </c>
      <c r="R38" s="20">
        <f t="array" ref="R38">INDEX($I:$I,MIN(IF(Livrables&lt;&gt;"",IF(COUNTIF(R$7:R37,Livrables)=0,ROW(Livrables),ROWS(Livrables)+ROW(Livrables)))))</f>
        <v>0</v>
      </c>
      <c r="S38" s="33">
        <f t="shared" ref="S38" si="122">IF(R38&lt;&gt;"",SUMIF(Livrables,R38,Nheures),0)</f>
        <v>0</v>
      </c>
      <c r="T38" s="28"/>
      <c r="U38" s="32" t="s">
        <v>72</v>
      </c>
      <c r="V38" s="20">
        <f t="array" ref="V38">INDEX($D:$D,MIN(IF(N°Semaine&lt;&gt;"",IF(COUNTIF(V$7:V37,N°Semaine)=0,ROW(N°Semaine),ROWS(N°Semaine)+ROW(N°Semaine)))))</f>
        <v>0</v>
      </c>
      <c r="W38" s="33">
        <f t="shared" ref="W38" si="123">IF(V38&lt;&gt;"",SUMIF(N°Semaine,V38,Nheures),0)</f>
        <v>0</v>
      </c>
      <c r="X38" s="28"/>
      <c r="Y38" s="32" t="s">
        <v>67</v>
      </c>
      <c r="Z38" s="20">
        <f t="array" ref="Z38">INDEX($I:$I,MIN(IF(Livrables&lt;&gt;"",IF(COUNTIF(Z$7:Z37,Livrables)=0,ROW(Livrables),ROWS(Livrables)+ROW(Livrables)))))</f>
        <v>0</v>
      </c>
      <c r="AA38" s="35">
        <f t="shared" ref="AA38" si="124">IF(Z38&lt;&gt;"",_xlfn.MAXIFS(Calc_avancement,Livrables,Z38))</f>
        <v>0</v>
      </c>
      <c r="AG38" s="16" t="s">
        <v>53</v>
      </c>
      <c r="AI38" s="40">
        <f t="shared" si="24"/>
        <v>0.56000000000000005</v>
      </c>
    </row>
    <row r="39" spans="2:35" ht="15" customHeight="1" x14ac:dyDescent="0.3">
      <c r="B39" s="11" t="s">
        <v>64</v>
      </c>
      <c r="C39" s="16" t="s">
        <v>42</v>
      </c>
      <c r="D39" s="16" t="s">
        <v>30</v>
      </c>
      <c r="E39" s="16" t="s">
        <v>37</v>
      </c>
      <c r="F39" s="16" t="s">
        <v>41</v>
      </c>
      <c r="G39" s="16" t="s">
        <v>121</v>
      </c>
      <c r="H39" s="16" t="s">
        <v>126</v>
      </c>
      <c r="I39" s="16" t="s">
        <v>50</v>
      </c>
      <c r="J39" s="16"/>
      <c r="K39" s="24">
        <v>0.09</v>
      </c>
      <c r="L39" s="25">
        <v>4</v>
      </c>
      <c r="N39" s="32" t="s">
        <v>68</v>
      </c>
      <c r="O39" s="20">
        <f t="array" ref="O39">INDEX($G:$G,MIN(IF(Calc_sous_système&lt;&gt;"",IF(COUNTIF(O$7:O38,Calc_sous_système)=0,ROW(Calc_sous_système),ROWS(Calc_sous_système)+ROW(Calc_sous_système)))))</f>
        <v>0</v>
      </c>
      <c r="P39" s="34">
        <f t="shared" ref="P39" si="125">IF(O39&lt;&gt;"",SUMIF(Calc_sous_système,O39,Nheures),0)</f>
        <v>0</v>
      </c>
      <c r="Q39" s="32" t="s">
        <v>68</v>
      </c>
      <c r="R39" s="20">
        <f t="array" ref="R39">INDEX($I:$I,MIN(IF(Livrables&lt;&gt;"",IF(COUNTIF(R$7:R38,Livrables)=0,ROW(Livrables),ROWS(Livrables)+ROW(Livrables)))))</f>
        <v>0</v>
      </c>
      <c r="S39" s="33">
        <f t="shared" ref="S39" si="126">IF(R39&lt;&gt;"",SUMIF(Livrables,R39,Nheures),0)</f>
        <v>0</v>
      </c>
      <c r="T39" s="28"/>
      <c r="U39" s="32" t="s">
        <v>73</v>
      </c>
      <c r="V39" s="20">
        <f t="array" ref="V39">INDEX($D:$D,MIN(IF(N°Semaine&lt;&gt;"",IF(COUNTIF(V$7:V38,N°Semaine)=0,ROW(N°Semaine),ROWS(N°Semaine)+ROW(N°Semaine)))))</f>
        <v>0</v>
      </c>
      <c r="W39" s="33">
        <f t="shared" ref="W39" si="127">IF(V39&lt;&gt;"",SUMIF(N°Semaine,V39,Nheures),0)</f>
        <v>0</v>
      </c>
      <c r="X39" s="28"/>
      <c r="Y39" s="32" t="s">
        <v>68</v>
      </c>
      <c r="Z39" s="20">
        <f t="array" ref="Z39">INDEX($I:$I,MIN(IF(Livrables&lt;&gt;"",IF(COUNTIF(Z$7:Z38,Livrables)=0,ROW(Livrables),ROWS(Livrables)+ROW(Livrables)))))</f>
        <v>0</v>
      </c>
      <c r="AA39" s="35">
        <f t="shared" ref="AA39" si="128">IF(Z39&lt;&gt;"",_xlfn.MAXIFS(Calc_avancement,Livrables,Z39))</f>
        <v>0</v>
      </c>
      <c r="AG39" s="16" t="s">
        <v>52</v>
      </c>
      <c r="AI39" s="40">
        <f t="shared" si="24"/>
        <v>0.94</v>
      </c>
    </row>
    <row r="40" spans="2:35" ht="15" customHeight="1" x14ac:dyDescent="0.3">
      <c r="B40" s="11" t="s">
        <v>65</v>
      </c>
      <c r="C40" s="16" t="s">
        <v>42</v>
      </c>
      <c r="D40" s="16" t="s">
        <v>31</v>
      </c>
      <c r="E40" s="16" t="s">
        <v>116</v>
      </c>
      <c r="F40" s="16" t="s">
        <v>38</v>
      </c>
      <c r="G40" s="16" t="s">
        <v>120</v>
      </c>
      <c r="H40" s="16" t="s">
        <v>123</v>
      </c>
      <c r="I40" s="16" t="s">
        <v>49</v>
      </c>
      <c r="J40" s="16"/>
      <c r="K40" s="24">
        <v>9.5000000000000001E-2</v>
      </c>
      <c r="L40" s="25">
        <v>5</v>
      </c>
      <c r="N40" s="32" t="s">
        <v>69</v>
      </c>
      <c r="O40" s="20">
        <f t="array" ref="O40">INDEX($G:$G,MIN(IF(Calc_sous_système&lt;&gt;"",IF(COUNTIF(O$7:O39,Calc_sous_système)=0,ROW(Calc_sous_système),ROWS(Calc_sous_système)+ROW(Calc_sous_système)))))</f>
        <v>0</v>
      </c>
      <c r="P40" s="34">
        <f t="shared" ref="P40" si="129">IF(O40&lt;&gt;"",SUMIF(Calc_sous_système,O40,Nheures),0)</f>
        <v>0</v>
      </c>
      <c r="Q40" s="32" t="s">
        <v>69</v>
      </c>
      <c r="R40" s="20">
        <f t="array" ref="R40">INDEX($I:$I,MIN(IF(Livrables&lt;&gt;"",IF(COUNTIF(R$7:R39,Livrables)=0,ROW(Livrables),ROWS(Livrables)+ROW(Livrables)))))</f>
        <v>0</v>
      </c>
      <c r="S40" s="33">
        <f t="shared" ref="S40" si="130">IF(R40&lt;&gt;"",SUMIF(Livrables,R40,Nheures),0)</f>
        <v>0</v>
      </c>
      <c r="T40" s="28"/>
      <c r="U40" s="32" t="s">
        <v>74</v>
      </c>
      <c r="V40" s="20">
        <f t="array" ref="V40">INDEX($D:$D,MIN(IF(N°Semaine&lt;&gt;"",IF(COUNTIF(V$7:V39,N°Semaine)=0,ROW(N°Semaine),ROWS(N°Semaine)+ROW(N°Semaine)))))</f>
        <v>0</v>
      </c>
      <c r="W40" s="33">
        <f t="shared" ref="W40" si="131">IF(V40&lt;&gt;"",SUMIF(N°Semaine,V40,Nheures),0)</f>
        <v>0</v>
      </c>
      <c r="X40" s="28"/>
      <c r="Y40" s="32" t="s">
        <v>69</v>
      </c>
      <c r="Z40" s="20">
        <f t="array" ref="Z40">INDEX($I:$I,MIN(IF(Livrables&lt;&gt;"",IF(COUNTIF(Z$7:Z39,Livrables)=0,ROW(Livrables),ROWS(Livrables)+ROW(Livrables)))))</f>
        <v>0</v>
      </c>
      <c r="AA40" s="35">
        <f t="shared" ref="AA40" si="132">IF(Z40&lt;&gt;"",_xlfn.MAXIFS(Calc_avancement,Livrables,Z40))</f>
        <v>0</v>
      </c>
      <c r="AG40" s="16" t="s">
        <v>53</v>
      </c>
      <c r="AI40" s="40">
        <f t="shared" si="24"/>
        <v>0.56000000000000005</v>
      </c>
    </row>
    <row r="41" spans="2:35" ht="15" customHeight="1" x14ac:dyDescent="0.3">
      <c r="B41" s="11" t="s">
        <v>66</v>
      </c>
      <c r="C41" s="16" t="s">
        <v>42</v>
      </c>
      <c r="D41" s="16" t="s">
        <v>32</v>
      </c>
      <c r="E41" s="16" t="s">
        <v>37</v>
      </c>
      <c r="F41" s="16" t="s">
        <v>39</v>
      </c>
      <c r="G41" s="16" t="s">
        <v>121</v>
      </c>
      <c r="H41" s="16" t="s">
        <v>126</v>
      </c>
      <c r="I41" s="16" t="s">
        <v>51</v>
      </c>
      <c r="J41" s="16"/>
      <c r="K41" s="24">
        <v>0.1</v>
      </c>
      <c r="L41" s="25">
        <v>6</v>
      </c>
      <c r="N41" s="32" t="s">
        <v>70</v>
      </c>
      <c r="O41" s="20">
        <f t="array" ref="O41">INDEX($G:$G,MIN(IF(Calc_sous_système&lt;&gt;"",IF(COUNTIF(O$7:O40,Calc_sous_système)=0,ROW(Calc_sous_système),ROWS(Calc_sous_système)+ROW(Calc_sous_système)))))</f>
        <v>0</v>
      </c>
      <c r="P41" s="34">
        <f t="shared" ref="P41" si="133">IF(O41&lt;&gt;"",SUMIF(Calc_sous_système,O41,Nheures),0)</f>
        <v>0</v>
      </c>
      <c r="Q41" s="32" t="s">
        <v>70</v>
      </c>
      <c r="R41" s="20">
        <f t="array" ref="R41">INDEX($I:$I,MIN(IF(Livrables&lt;&gt;"",IF(COUNTIF(R$7:R40,Livrables)=0,ROW(Livrables),ROWS(Livrables)+ROW(Livrables)))))</f>
        <v>0</v>
      </c>
      <c r="S41" s="33">
        <f t="shared" ref="S41" si="134">IF(R41&lt;&gt;"",SUMIF(Livrables,R41,Nheures),0)</f>
        <v>0</v>
      </c>
      <c r="T41" s="28"/>
      <c r="U41" s="32" t="s">
        <v>75</v>
      </c>
      <c r="V41" s="20">
        <f t="array" ref="V41">INDEX($D:$D,MIN(IF(N°Semaine&lt;&gt;"",IF(COUNTIF(V$7:V40,N°Semaine)=0,ROW(N°Semaine),ROWS(N°Semaine)+ROW(N°Semaine)))))</f>
        <v>0</v>
      </c>
      <c r="W41" s="33">
        <f t="shared" ref="W41" si="135">IF(V41&lt;&gt;"",SUMIF(N°Semaine,V41,Nheures),0)</f>
        <v>0</v>
      </c>
      <c r="X41" s="28"/>
      <c r="Y41" s="32" t="s">
        <v>70</v>
      </c>
      <c r="Z41" s="20">
        <f t="array" ref="Z41">INDEX($I:$I,MIN(IF(Livrables&lt;&gt;"",IF(COUNTIF(Z$7:Z40,Livrables)=0,ROW(Livrables),ROWS(Livrables)+ROW(Livrables)))))</f>
        <v>0</v>
      </c>
      <c r="AA41" s="35">
        <f t="shared" ref="AA41" si="136">IF(Z41&lt;&gt;"",_xlfn.MAXIFS(Calc_avancement,Livrables,Z41))</f>
        <v>0</v>
      </c>
      <c r="AG41" s="16" t="s">
        <v>50</v>
      </c>
      <c r="AI41" s="40">
        <f t="shared" si="24"/>
        <v>0.99</v>
      </c>
    </row>
    <row r="42" spans="2:35" ht="15" customHeight="1" x14ac:dyDescent="0.3">
      <c r="B42" s="11" t="s">
        <v>67</v>
      </c>
      <c r="C42" s="16" t="s">
        <v>42</v>
      </c>
      <c r="D42" s="16" t="s">
        <v>33</v>
      </c>
      <c r="E42" s="16" t="s">
        <v>37</v>
      </c>
      <c r="F42" s="16" t="s">
        <v>40</v>
      </c>
      <c r="G42" s="16" t="s">
        <v>119</v>
      </c>
      <c r="H42" s="16" t="s">
        <v>124</v>
      </c>
      <c r="I42" s="16" t="s">
        <v>53</v>
      </c>
      <c r="J42" s="16"/>
      <c r="K42" s="24">
        <v>0.35</v>
      </c>
      <c r="L42" s="25">
        <v>7</v>
      </c>
      <c r="N42" s="32" t="s">
        <v>71</v>
      </c>
      <c r="O42" s="20">
        <f t="array" ref="O42">INDEX($G:$G,MIN(IF(Calc_sous_système&lt;&gt;"",IF(COUNTIF(O$7:O41,Calc_sous_système)=0,ROW(Calc_sous_système),ROWS(Calc_sous_système)+ROW(Calc_sous_système)))))</f>
        <v>0</v>
      </c>
      <c r="P42" s="34">
        <f t="shared" ref="P42" si="137">IF(O42&lt;&gt;"",SUMIF(Calc_sous_système,O42,Nheures),0)</f>
        <v>0</v>
      </c>
      <c r="Q42" s="32" t="s">
        <v>71</v>
      </c>
      <c r="R42" s="20">
        <f t="array" ref="R42">INDEX($I:$I,MIN(IF(Livrables&lt;&gt;"",IF(COUNTIF(R$7:R41,Livrables)=0,ROW(Livrables),ROWS(Livrables)+ROW(Livrables)))))</f>
        <v>0</v>
      </c>
      <c r="S42" s="33">
        <f t="shared" ref="S42" si="138">IF(R42&lt;&gt;"",SUMIF(Livrables,R42,Nheures),0)</f>
        <v>0</v>
      </c>
      <c r="T42" s="28"/>
      <c r="U42" s="32" t="s">
        <v>76</v>
      </c>
      <c r="V42" s="20">
        <f t="array" ref="V42">INDEX($D:$D,MIN(IF(N°Semaine&lt;&gt;"",IF(COUNTIF(V$7:V41,N°Semaine)=0,ROW(N°Semaine),ROWS(N°Semaine)+ROW(N°Semaine)))))</f>
        <v>0</v>
      </c>
      <c r="W42" s="33">
        <f t="shared" ref="W42" si="139">IF(V42&lt;&gt;"",SUMIF(N°Semaine,V42,Nheures),0)</f>
        <v>0</v>
      </c>
      <c r="X42" s="28"/>
      <c r="Y42" s="32" t="s">
        <v>71</v>
      </c>
      <c r="Z42" s="20">
        <f t="array" ref="Z42">INDEX($I:$I,MIN(IF(Livrables&lt;&gt;"",IF(COUNTIF(Z$7:Z41,Livrables)=0,ROW(Livrables),ROWS(Livrables)+ROW(Livrables)))))</f>
        <v>0</v>
      </c>
      <c r="AA42" s="35">
        <f t="shared" ref="AA42" si="140">IF(Z42&lt;&gt;"",_xlfn.MAXIFS(Calc_avancement,Livrables,Z42))</f>
        <v>0</v>
      </c>
      <c r="AG42" s="16" t="s">
        <v>50</v>
      </c>
      <c r="AI42" s="40">
        <f t="shared" si="24"/>
        <v>0.99</v>
      </c>
    </row>
    <row r="43" spans="2:35" ht="15" customHeight="1" x14ac:dyDescent="0.3">
      <c r="B43" s="11" t="s">
        <v>68</v>
      </c>
      <c r="C43" s="10" t="s">
        <v>42</v>
      </c>
      <c r="D43" s="16" t="s">
        <v>28</v>
      </c>
      <c r="E43" s="10" t="s">
        <v>37</v>
      </c>
      <c r="F43" s="16" t="s">
        <v>39</v>
      </c>
      <c r="G43" s="16" t="s">
        <v>119</v>
      </c>
      <c r="H43" s="16" t="s">
        <v>124</v>
      </c>
      <c r="I43" s="16" t="s">
        <v>52</v>
      </c>
      <c r="J43" s="16" t="s">
        <v>47</v>
      </c>
      <c r="K43" s="24">
        <v>0.4</v>
      </c>
      <c r="L43" s="25">
        <v>1</v>
      </c>
      <c r="N43" s="32" t="s">
        <v>72</v>
      </c>
      <c r="O43" s="20">
        <f t="array" ref="O43">INDEX($G:$G,MIN(IF(Calc_sous_système&lt;&gt;"",IF(COUNTIF(O$7:O42,Calc_sous_système)=0,ROW(Calc_sous_système),ROWS(Calc_sous_système)+ROW(Calc_sous_système)))))</f>
        <v>0</v>
      </c>
      <c r="P43" s="34">
        <f t="shared" ref="P43" si="141">IF(O43&lt;&gt;"",SUMIF(Calc_sous_système,O43,Nheures),0)</f>
        <v>0</v>
      </c>
      <c r="Q43" s="32" t="s">
        <v>72</v>
      </c>
      <c r="R43" s="20">
        <f t="array" ref="R43">INDEX($I:$I,MIN(IF(Livrables&lt;&gt;"",IF(COUNTIF(R$7:R42,Livrables)=0,ROW(Livrables),ROWS(Livrables)+ROW(Livrables)))))</f>
        <v>0</v>
      </c>
      <c r="S43" s="33">
        <f t="shared" ref="S43" si="142">IF(R43&lt;&gt;"",SUMIF(Livrables,R43,Nheures),0)</f>
        <v>0</v>
      </c>
      <c r="T43" s="28"/>
      <c r="U43" s="32" t="s">
        <v>77</v>
      </c>
      <c r="V43" s="20">
        <f t="array" ref="V43">INDEX($D:$D,MIN(IF(N°Semaine&lt;&gt;"",IF(COUNTIF(V$7:V42,N°Semaine)=0,ROW(N°Semaine),ROWS(N°Semaine)+ROW(N°Semaine)))))</f>
        <v>0</v>
      </c>
      <c r="W43" s="33">
        <f t="shared" ref="W43" si="143">IF(V43&lt;&gt;"",SUMIF(N°Semaine,V43,Nheures),0)</f>
        <v>0</v>
      </c>
      <c r="X43" s="28"/>
      <c r="Y43" s="32" t="s">
        <v>72</v>
      </c>
      <c r="Z43" s="20">
        <f t="array" ref="Z43">INDEX($I:$I,MIN(IF(Livrables&lt;&gt;"",IF(COUNTIF(Z$7:Z42,Livrables)=0,ROW(Livrables),ROWS(Livrables)+ROW(Livrables)))))</f>
        <v>0</v>
      </c>
      <c r="AA43" s="35">
        <f t="shared" ref="AA43" si="144">IF(Z43&lt;&gt;"",_xlfn.MAXIFS(Calc_avancement,Livrables,Z43))</f>
        <v>0</v>
      </c>
      <c r="AG43" s="16" t="s">
        <v>49</v>
      </c>
      <c r="AI43" s="40">
        <f t="shared" si="24"/>
        <v>0.83</v>
      </c>
    </row>
    <row r="44" spans="2:35" ht="15" customHeight="1" x14ac:dyDescent="0.3">
      <c r="B44" s="11" t="s">
        <v>69</v>
      </c>
      <c r="C44" s="16" t="s">
        <v>42</v>
      </c>
      <c r="D44" s="16" t="s">
        <v>29</v>
      </c>
      <c r="E44" s="16" t="s">
        <v>37</v>
      </c>
      <c r="F44" s="16" t="s">
        <v>38</v>
      </c>
      <c r="G44" s="16" t="s">
        <v>118</v>
      </c>
      <c r="H44" s="16" t="s">
        <v>125</v>
      </c>
      <c r="I44" s="16" t="s">
        <v>53</v>
      </c>
      <c r="J44" s="16" t="s">
        <v>46</v>
      </c>
      <c r="K44" s="24">
        <v>0.15</v>
      </c>
      <c r="L44" s="25">
        <v>2</v>
      </c>
      <c r="N44" s="32" t="s">
        <v>73</v>
      </c>
      <c r="O44" s="20">
        <f t="array" ref="O44">INDEX($G:$G,MIN(IF(Calc_sous_système&lt;&gt;"",IF(COUNTIF(O$7:O43,Calc_sous_système)=0,ROW(Calc_sous_système),ROWS(Calc_sous_système)+ROW(Calc_sous_système)))))</f>
        <v>0</v>
      </c>
      <c r="P44" s="34">
        <f t="shared" ref="P44" si="145">IF(O44&lt;&gt;"",SUMIF(Calc_sous_système,O44,Nheures),0)</f>
        <v>0</v>
      </c>
      <c r="Q44" s="32" t="s">
        <v>73</v>
      </c>
      <c r="R44" s="20">
        <f t="array" ref="R44">INDEX($I:$I,MIN(IF(Livrables&lt;&gt;"",IF(COUNTIF(R$7:R43,Livrables)=0,ROW(Livrables),ROWS(Livrables)+ROW(Livrables)))))</f>
        <v>0</v>
      </c>
      <c r="S44" s="33">
        <f t="shared" ref="S44" si="146">IF(R44&lt;&gt;"",SUMIF(Livrables,R44,Nheures),0)</f>
        <v>0</v>
      </c>
      <c r="T44" s="28"/>
      <c r="U44" s="32" t="s">
        <v>78</v>
      </c>
      <c r="V44" s="20">
        <f t="array" ref="V44">INDEX($D:$D,MIN(IF(N°Semaine&lt;&gt;"",IF(COUNTIF(V$7:V43,N°Semaine)=0,ROW(N°Semaine),ROWS(N°Semaine)+ROW(N°Semaine)))))</f>
        <v>0</v>
      </c>
      <c r="W44" s="33">
        <f t="shared" ref="W44" si="147">IF(V44&lt;&gt;"",SUMIF(N°Semaine,V44,Nheures),0)</f>
        <v>0</v>
      </c>
      <c r="X44" s="28"/>
      <c r="Y44" s="32" t="s">
        <v>73</v>
      </c>
      <c r="Z44" s="20">
        <f t="array" ref="Z44">INDEX($I:$I,MIN(IF(Livrables&lt;&gt;"",IF(COUNTIF(Z$7:Z43,Livrables)=0,ROW(Livrables),ROWS(Livrables)+ROW(Livrables)))))</f>
        <v>0</v>
      </c>
      <c r="AA44" s="35">
        <f t="shared" ref="AA44" si="148">IF(Z44&lt;&gt;"",_xlfn.MAXIFS(Calc_avancement,Livrables,Z44))</f>
        <v>0</v>
      </c>
      <c r="AG44" s="16" t="s">
        <v>51</v>
      </c>
      <c r="AI44" s="40">
        <f t="shared" si="24"/>
        <v>0.98</v>
      </c>
    </row>
    <row r="45" spans="2:35" ht="15" customHeight="1" x14ac:dyDescent="0.3">
      <c r="B45" s="11" t="s">
        <v>70</v>
      </c>
      <c r="C45" s="16" t="s">
        <v>42</v>
      </c>
      <c r="D45" s="16" t="s">
        <v>29</v>
      </c>
      <c r="E45" s="16" t="s">
        <v>116</v>
      </c>
      <c r="F45" s="16" t="s">
        <v>38</v>
      </c>
      <c r="G45" s="16" t="s">
        <v>120</v>
      </c>
      <c r="H45" s="16" t="s">
        <v>127</v>
      </c>
      <c r="I45" s="16" t="s">
        <v>50</v>
      </c>
      <c r="J45" s="16" t="s">
        <v>45</v>
      </c>
      <c r="K45" s="24">
        <v>0.05</v>
      </c>
      <c r="L45" s="25">
        <v>3</v>
      </c>
      <c r="N45" s="32" t="s">
        <v>74</v>
      </c>
      <c r="O45" s="20">
        <f t="array" ref="O45">INDEX($G:$G,MIN(IF(Calc_sous_système&lt;&gt;"",IF(COUNTIF(O$7:O44,Calc_sous_système)=0,ROW(Calc_sous_système),ROWS(Calc_sous_système)+ROW(Calc_sous_système)))))</f>
        <v>0</v>
      </c>
      <c r="P45" s="34">
        <f t="shared" ref="P45" si="149">IF(O45&lt;&gt;"",SUMIF(Calc_sous_système,O45,Nheures),0)</f>
        <v>0</v>
      </c>
      <c r="Q45" s="32" t="s">
        <v>74</v>
      </c>
      <c r="R45" s="20">
        <f t="array" ref="R45">INDEX($I:$I,MIN(IF(Livrables&lt;&gt;"",IF(COUNTIF(R$7:R44,Livrables)=0,ROW(Livrables),ROWS(Livrables)+ROW(Livrables)))))</f>
        <v>0</v>
      </c>
      <c r="S45" s="33">
        <f t="shared" ref="S45" si="150">IF(R45&lt;&gt;"",SUMIF(Livrables,R45,Nheures),0)</f>
        <v>0</v>
      </c>
      <c r="T45" s="28"/>
      <c r="U45" s="32" t="s">
        <v>79</v>
      </c>
      <c r="V45" s="20">
        <f t="array" ref="V45">INDEX($D:$D,MIN(IF(N°Semaine&lt;&gt;"",IF(COUNTIF(V$7:V44,N°Semaine)=0,ROW(N°Semaine),ROWS(N°Semaine)+ROW(N°Semaine)))))</f>
        <v>0</v>
      </c>
      <c r="W45" s="33">
        <f t="shared" ref="W45" si="151">IF(V45&lt;&gt;"",SUMIF(N°Semaine,V45,Nheures),0)</f>
        <v>0</v>
      </c>
      <c r="X45" s="28"/>
      <c r="Y45" s="32" t="s">
        <v>74</v>
      </c>
      <c r="Z45" s="20">
        <f t="array" ref="Z45">INDEX($I:$I,MIN(IF(Livrables&lt;&gt;"",IF(COUNTIF(Z$7:Z44,Livrables)=0,ROW(Livrables),ROWS(Livrables)+ROW(Livrables)))))</f>
        <v>0</v>
      </c>
      <c r="AA45" s="35">
        <f t="shared" ref="AA45" si="152">IF(Z45&lt;&gt;"",_xlfn.MAXIFS(Calc_avancement,Livrables,Z45))</f>
        <v>0</v>
      </c>
      <c r="AG45" s="16" t="s">
        <v>53</v>
      </c>
      <c r="AI45" s="40">
        <f t="shared" si="24"/>
        <v>0.56000000000000005</v>
      </c>
    </row>
    <row r="46" spans="2:35" ht="15" customHeight="1" x14ac:dyDescent="0.3">
      <c r="B46" s="11" t="s">
        <v>71</v>
      </c>
      <c r="C46" s="16" t="s">
        <v>42</v>
      </c>
      <c r="D46" s="16" t="s">
        <v>30</v>
      </c>
      <c r="E46" s="16" t="s">
        <v>37</v>
      </c>
      <c r="F46" s="16" t="s">
        <v>41</v>
      </c>
      <c r="G46" s="16" t="s">
        <v>121</v>
      </c>
      <c r="H46" s="16" t="s">
        <v>126</v>
      </c>
      <c r="I46" s="16" t="s">
        <v>50</v>
      </c>
      <c r="J46" s="16"/>
      <c r="K46" s="24">
        <v>0.09</v>
      </c>
      <c r="L46" s="25">
        <v>4</v>
      </c>
      <c r="N46" s="32" t="s">
        <v>75</v>
      </c>
      <c r="O46" s="20">
        <f t="array" ref="O46">INDEX($G:$G,MIN(IF(Calc_sous_système&lt;&gt;"",IF(COUNTIF(O$7:O45,Calc_sous_système)=0,ROW(Calc_sous_système),ROWS(Calc_sous_système)+ROW(Calc_sous_système)))))</f>
        <v>0</v>
      </c>
      <c r="P46" s="34">
        <f t="shared" ref="P46" si="153">IF(O46&lt;&gt;"",SUMIF(Calc_sous_système,O46,Nheures),0)</f>
        <v>0</v>
      </c>
      <c r="Q46" s="32" t="s">
        <v>75</v>
      </c>
      <c r="R46" s="20">
        <f t="array" ref="R46">INDEX($I:$I,MIN(IF(Livrables&lt;&gt;"",IF(COUNTIF(R$7:R45,Livrables)=0,ROW(Livrables),ROWS(Livrables)+ROW(Livrables)))))</f>
        <v>0</v>
      </c>
      <c r="S46" s="33">
        <f t="shared" ref="S46" si="154">IF(R46&lt;&gt;"",SUMIF(Livrables,R46,Nheures),0)</f>
        <v>0</v>
      </c>
      <c r="T46" s="28"/>
      <c r="U46" s="32" t="s">
        <v>80</v>
      </c>
      <c r="V46" s="20">
        <f t="array" ref="V46">INDEX($D:$D,MIN(IF(N°Semaine&lt;&gt;"",IF(COUNTIF(V$7:V45,N°Semaine)=0,ROW(N°Semaine),ROWS(N°Semaine)+ROW(N°Semaine)))))</f>
        <v>0</v>
      </c>
      <c r="W46" s="33">
        <f t="shared" ref="W46" si="155">IF(V46&lt;&gt;"",SUMIF(N°Semaine,V46,Nheures),0)</f>
        <v>0</v>
      </c>
      <c r="X46" s="28"/>
      <c r="Y46" s="32" t="s">
        <v>75</v>
      </c>
      <c r="Z46" s="20">
        <f t="array" ref="Z46">INDEX($I:$I,MIN(IF(Livrables&lt;&gt;"",IF(COUNTIF(Z$7:Z45,Livrables)=0,ROW(Livrables),ROWS(Livrables)+ROW(Livrables)))))</f>
        <v>0</v>
      </c>
      <c r="AA46" s="35">
        <f t="shared" ref="AA46" si="156">IF(Z46&lt;&gt;"",_xlfn.MAXIFS(Calc_avancement,Livrables,Z46))</f>
        <v>0</v>
      </c>
      <c r="AG46" s="16" t="s">
        <v>52</v>
      </c>
      <c r="AI46" s="40">
        <f t="shared" si="24"/>
        <v>0.94</v>
      </c>
    </row>
    <row r="47" spans="2:35" ht="15" customHeight="1" x14ac:dyDescent="0.3">
      <c r="B47" s="11" t="s">
        <v>72</v>
      </c>
      <c r="C47" s="16" t="s">
        <v>42</v>
      </c>
      <c r="D47" s="16" t="s">
        <v>31</v>
      </c>
      <c r="E47" s="16" t="s">
        <v>116</v>
      </c>
      <c r="F47" s="16" t="s">
        <v>38</v>
      </c>
      <c r="G47" s="16" t="s">
        <v>120</v>
      </c>
      <c r="H47" s="16" t="s">
        <v>123</v>
      </c>
      <c r="I47" s="16" t="s">
        <v>49</v>
      </c>
      <c r="J47" s="16"/>
      <c r="K47" s="24">
        <v>9.5000000000000001E-2</v>
      </c>
      <c r="L47" s="25">
        <v>5</v>
      </c>
      <c r="N47" s="32" t="s">
        <v>76</v>
      </c>
      <c r="O47" s="20">
        <f t="array" ref="O47">INDEX($G:$G,MIN(IF(Calc_sous_système&lt;&gt;"",IF(COUNTIF(O$7:O46,Calc_sous_système)=0,ROW(Calc_sous_système),ROWS(Calc_sous_système)+ROW(Calc_sous_système)))))</f>
        <v>0</v>
      </c>
      <c r="P47" s="34">
        <f t="shared" ref="P47" si="157">IF(O47&lt;&gt;"",SUMIF(Calc_sous_système,O47,Nheures),0)</f>
        <v>0</v>
      </c>
      <c r="Q47" s="32" t="s">
        <v>76</v>
      </c>
      <c r="R47" s="20">
        <f t="array" ref="R47">INDEX($I:$I,MIN(IF(Livrables&lt;&gt;"",IF(COUNTIF(R$7:R46,Livrables)=0,ROW(Livrables),ROWS(Livrables)+ROW(Livrables)))))</f>
        <v>0</v>
      </c>
      <c r="S47" s="33">
        <f t="shared" ref="S47" si="158">IF(R47&lt;&gt;"",SUMIF(Livrables,R47,Nheures),0)</f>
        <v>0</v>
      </c>
      <c r="T47" s="28"/>
      <c r="U47" s="32" t="s">
        <v>81</v>
      </c>
      <c r="V47" s="20">
        <f t="array" ref="V47">INDEX($D:$D,MIN(IF(N°Semaine&lt;&gt;"",IF(COUNTIF(V$7:V46,N°Semaine)=0,ROW(N°Semaine),ROWS(N°Semaine)+ROW(N°Semaine)))))</f>
        <v>0</v>
      </c>
      <c r="W47" s="33">
        <f t="shared" ref="W47" si="159">IF(V47&lt;&gt;"",SUMIF(N°Semaine,V47,Nheures),0)</f>
        <v>0</v>
      </c>
      <c r="X47" s="28"/>
      <c r="Y47" s="32" t="s">
        <v>76</v>
      </c>
      <c r="Z47" s="20">
        <f t="array" ref="Z47">INDEX($I:$I,MIN(IF(Livrables&lt;&gt;"",IF(COUNTIF(Z$7:Z46,Livrables)=0,ROW(Livrables),ROWS(Livrables)+ROW(Livrables)))))</f>
        <v>0</v>
      </c>
      <c r="AA47" s="35">
        <f t="shared" ref="AA47" si="160">IF(Z47&lt;&gt;"",_xlfn.MAXIFS(Calc_avancement,Livrables,Z47))</f>
        <v>0</v>
      </c>
      <c r="AG47" s="16" t="s">
        <v>53</v>
      </c>
      <c r="AI47" s="40">
        <f t="shared" si="24"/>
        <v>0.56000000000000005</v>
      </c>
    </row>
    <row r="48" spans="2:35" ht="15" customHeight="1" x14ac:dyDescent="0.3">
      <c r="B48" s="11" t="s">
        <v>73</v>
      </c>
      <c r="C48" s="16" t="s">
        <v>42</v>
      </c>
      <c r="D48" s="16" t="s">
        <v>32</v>
      </c>
      <c r="E48" s="16" t="s">
        <v>37</v>
      </c>
      <c r="F48" s="16" t="s">
        <v>39</v>
      </c>
      <c r="G48" s="16" t="s">
        <v>121</v>
      </c>
      <c r="H48" s="16" t="s">
        <v>126</v>
      </c>
      <c r="I48" s="16" t="s">
        <v>51</v>
      </c>
      <c r="J48" s="16"/>
      <c r="K48" s="24">
        <v>0.1</v>
      </c>
      <c r="L48" s="25">
        <v>6</v>
      </c>
      <c r="N48" s="32" t="s">
        <v>77</v>
      </c>
      <c r="O48" s="20">
        <f t="array" ref="O48">INDEX($G:$G,MIN(IF(Calc_sous_système&lt;&gt;"",IF(COUNTIF(O$7:O47,Calc_sous_système)=0,ROW(Calc_sous_système),ROWS(Calc_sous_système)+ROW(Calc_sous_système)))))</f>
        <v>0</v>
      </c>
      <c r="P48" s="34">
        <f t="shared" ref="P48" si="161">IF(O48&lt;&gt;"",SUMIF(Calc_sous_système,O48,Nheures),0)</f>
        <v>0</v>
      </c>
      <c r="Q48" s="32" t="s">
        <v>77</v>
      </c>
      <c r="R48" s="20">
        <f t="array" ref="R48">INDEX($I:$I,MIN(IF(Livrables&lt;&gt;"",IF(COUNTIF(R$7:R47,Livrables)=0,ROW(Livrables),ROWS(Livrables)+ROW(Livrables)))))</f>
        <v>0</v>
      </c>
      <c r="S48" s="33">
        <f t="shared" ref="S48" si="162">IF(R48&lt;&gt;"",SUMIF(Livrables,R48,Nheures),0)</f>
        <v>0</v>
      </c>
      <c r="T48" s="28"/>
      <c r="U48" s="32" t="s">
        <v>82</v>
      </c>
      <c r="V48" s="20">
        <f t="array" ref="V48">INDEX($D:$D,MIN(IF(N°Semaine&lt;&gt;"",IF(COUNTIF(V$7:V47,N°Semaine)=0,ROW(N°Semaine),ROWS(N°Semaine)+ROW(N°Semaine)))))</f>
        <v>0</v>
      </c>
      <c r="W48" s="33">
        <f t="shared" ref="W48" si="163">IF(V48&lt;&gt;"",SUMIF(N°Semaine,V48,Nheures),0)</f>
        <v>0</v>
      </c>
      <c r="X48" s="28"/>
      <c r="Y48" s="32" t="s">
        <v>77</v>
      </c>
      <c r="Z48" s="20">
        <f t="array" ref="Z48">INDEX($I:$I,MIN(IF(Livrables&lt;&gt;"",IF(COUNTIF(Z$7:Z47,Livrables)=0,ROW(Livrables),ROWS(Livrables)+ROW(Livrables)))))</f>
        <v>0</v>
      </c>
      <c r="AA48" s="35">
        <f t="shared" ref="AA48" si="164">IF(Z48&lt;&gt;"",_xlfn.MAXIFS(Calc_avancement,Livrables,Z48))</f>
        <v>0</v>
      </c>
      <c r="AG48" s="16" t="s">
        <v>50</v>
      </c>
      <c r="AI48" s="40">
        <f t="shared" si="24"/>
        <v>0.99</v>
      </c>
    </row>
    <row r="49" spans="2:35" ht="15" customHeight="1" x14ac:dyDescent="0.3">
      <c r="B49" s="11" t="s">
        <v>74</v>
      </c>
      <c r="C49" s="16" t="s">
        <v>42</v>
      </c>
      <c r="D49" s="16" t="s">
        <v>33</v>
      </c>
      <c r="E49" s="16" t="s">
        <v>37</v>
      </c>
      <c r="F49" s="16" t="s">
        <v>40</v>
      </c>
      <c r="G49" s="16" t="s">
        <v>119</v>
      </c>
      <c r="H49" s="16" t="s">
        <v>124</v>
      </c>
      <c r="I49" s="16" t="s">
        <v>53</v>
      </c>
      <c r="J49" s="16"/>
      <c r="K49" s="24">
        <v>0.56000000000000005</v>
      </c>
      <c r="L49" s="25">
        <v>7</v>
      </c>
      <c r="N49" s="32" t="s">
        <v>78</v>
      </c>
      <c r="O49" s="20">
        <f t="array" ref="O49">INDEX($G:$G,MIN(IF(Calc_sous_système&lt;&gt;"",IF(COUNTIF(O$7:O48,Calc_sous_système)=0,ROW(Calc_sous_système),ROWS(Calc_sous_système)+ROW(Calc_sous_système)))))</f>
        <v>0</v>
      </c>
      <c r="P49" s="34">
        <f t="shared" ref="P49" si="165">IF(O49&lt;&gt;"",SUMIF(Calc_sous_système,O49,Nheures),0)</f>
        <v>0</v>
      </c>
      <c r="Q49" s="32" t="s">
        <v>78</v>
      </c>
      <c r="R49" s="20">
        <f t="array" ref="R49">INDEX($I:$I,MIN(IF(Livrables&lt;&gt;"",IF(COUNTIF(R$7:R48,Livrables)=0,ROW(Livrables),ROWS(Livrables)+ROW(Livrables)))))</f>
        <v>0</v>
      </c>
      <c r="S49" s="33">
        <f t="shared" ref="S49" si="166">IF(R49&lt;&gt;"",SUMIF(Livrables,R49,Nheures),0)</f>
        <v>0</v>
      </c>
      <c r="T49" s="28"/>
      <c r="U49" s="32" t="s">
        <v>83</v>
      </c>
      <c r="V49" s="20">
        <f t="array" ref="V49">INDEX($D:$D,MIN(IF(N°Semaine&lt;&gt;"",IF(COUNTIF(V$7:V48,N°Semaine)=0,ROW(N°Semaine),ROWS(N°Semaine)+ROW(N°Semaine)))))</f>
        <v>0</v>
      </c>
      <c r="W49" s="33">
        <f t="shared" ref="W49" si="167">IF(V49&lt;&gt;"",SUMIF(N°Semaine,V49,Nheures),0)</f>
        <v>0</v>
      </c>
      <c r="X49" s="28"/>
      <c r="Y49" s="32" t="s">
        <v>78</v>
      </c>
      <c r="Z49" s="20">
        <f t="array" ref="Z49">INDEX($I:$I,MIN(IF(Livrables&lt;&gt;"",IF(COUNTIF(Z$7:Z48,Livrables)=0,ROW(Livrables),ROWS(Livrables)+ROW(Livrables)))))</f>
        <v>0</v>
      </c>
      <c r="AA49" s="35">
        <f t="shared" ref="AA49" si="168">IF(Z49&lt;&gt;"",_xlfn.MAXIFS(Calc_avancement,Livrables,Z49))</f>
        <v>0</v>
      </c>
      <c r="AG49" s="16" t="s">
        <v>50</v>
      </c>
      <c r="AI49" s="40">
        <f t="shared" si="24"/>
        <v>0.99</v>
      </c>
    </row>
    <row r="50" spans="2:35" ht="15" customHeight="1" x14ac:dyDescent="0.3">
      <c r="B50" s="11" t="s">
        <v>75</v>
      </c>
      <c r="C50" s="10" t="s">
        <v>42</v>
      </c>
      <c r="D50" s="16" t="s">
        <v>28</v>
      </c>
      <c r="E50" s="10" t="s">
        <v>37</v>
      </c>
      <c r="F50" s="16" t="s">
        <v>39</v>
      </c>
      <c r="G50" s="16" t="s">
        <v>119</v>
      </c>
      <c r="H50" s="16" t="s">
        <v>124</v>
      </c>
      <c r="I50" s="16" t="s">
        <v>52</v>
      </c>
      <c r="J50" s="16" t="s">
        <v>47</v>
      </c>
      <c r="K50" s="24">
        <v>0.59</v>
      </c>
      <c r="L50" s="25">
        <v>1</v>
      </c>
      <c r="N50" s="32" t="s">
        <v>79</v>
      </c>
      <c r="O50" s="20">
        <f t="array" ref="O50">INDEX($G:$G,MIN(IF(Calc_sous_système&lt;&gt;"",IF(COUNTIF(O$7:O49,Calc_sous_système)=0,ROW(Calc_sous_système),ROWS(Calc_sous_système)+ROW(Calc_sous_système)))))</f>
        <v>0</v>
      </c>
      <c r="P50" s="34">
        <f t="shared" ref="P50" si="169">IF(O50&lt;&gt;"",SUMIF(Calc_sous_système,O50,Nheures),0)</f>
        <v>0</v>
      </c>
      <c r="Q50" s="32" t="s">
        <v>79</v>
      </c>
      <c r="R50" s="20">
        <f t="array" ref="R50">INDEX($I:$I,MIN(IF(Livrables&lt;&gt;"",IF(COUNTIF(R$7:R49,Livrables)=0,ROW(Livrables),ROWS(Livrables)+ROW(Livrables)))))</f>
        <v>0</v>
      </c>
      <c r="S50" s="33">
        <f t="shared" ref="S50" si="170">IF(R50&lt;&gt;"",SUMIF(Livrables,R50,Nheures),0)</f>
        <v>0</v>
      </c>
      <c r="T50" s="28"/>
      <c r="U50" s="32" t="s">
        <v>84</v>
      </c>
      <c r="V50" s="20">
        <f t="array" ref="V50">INDEX($D:$D,MIN(IF(N°Semaine&lt;&gt;"",IF(COUNTIF(V$7:V49,N°Semaine)=0,ROW(N°Semaine),ROWS(N°Semaine)+ROW(N°Semaine)))))</f>
        <v>0</v>
      </c>
      <c r="W50" s="33">
        <f t="shared" ref="W50" si="171">IF(V50&lt;&gt;"",SUMIF(N°Semaine,V50,Nheures),0)</f>
        <v>0</v>
      </c>
      <c r="X50" s="28"/>
      <c r="Y50" s="32" t="s">
        <v>79</v>
      </c>
      <c r="Z50" s="20">
        <f t="array" ref="Z50">INDEX($I:$I,MIN(IF(Livrables&lt;&gt;"",IF(COUNTIF(Z$7:Z49,Livrables)=0,ROW(Livrables),ROWS(Livrables)+ROW(Livrables)))))</f>
        <v>0</v>
      </c>
      <c r="AA50" s="35">
        <f t="shared" ref="AA50" si="172">IF(Z50&lt;&gt;"",_xlfn.MAXIFS(Calc_avancement,Livrables,Z50))</f>
        <v>0</v>
      </c>
      <c r="AG50" s="16" t="s">
        <v>49</v>
      </c>
      <c r="AI50" s="40">
        <f t="shared" si="24"/>
        <v>0.83</v>
      </c>
    </row>
    <row r="51" spans="2:35" ht="15" customHeight="1" x14ac:dyDescent="0.3">
      <c r="B51" s="11" t="s">
        <v>76</v>
      </c>
      <c r="C51" s="16" t="s">
        <v>42</v>
      </c>
      <c r="D51" s="16" t="s">
        <v>29</v>
      </c>
      <c r="E51" s="16" t="s">
        <v>37</v>
      </c>
      <c r="F51" s="16" t="s">
        <v>38</v>
      </c>
      <c r="G51" s="16" t="s">
        <v>118</v>
      </c>
      <c r="H51" s="16" t="s">
        <v>125</v>
      </c>
      <c r="I51" s="16" t="s">
        <v>53</v>
      </c>
      <c r="J51" s="16" t="s">
        <v>46</v>
      </c>
      <c r="K51" s="24">
        <v>0.15</v>
      </c>
      <c r="L51" s="25">
        <v>2</v>
      </c>
      <c r="N51" s="32" t="s">
        <v>80</v>
      </c>
      <c r="O51" s="20">
        <f t="array" ref="O51">INDEX($G:$G,MIN(IF(Calc_sous_système&lt;&gt;"",IF(COUNTIF(O$7:O50,Calc_sous_système)=0,ROW(Calc_sous_système),ROWS(Calc_sous_système)+ROW(Calc_sous_système)))))</f>
        <v>0</v>
      </c>
      <c r="P51" s="34">
        <f t="shared" ref="P51" si="173">IF(O51&lt;&gt;"",SUMIF(Calc_sous_système,O51,Nheures),0)</f>
        <v>0</v>
      </c>
      <c r="Q51" s="32" t="s">
        <v>80</v>
      </c>
      <c r="R51" s="20">
        <f t="array" ref="R51">INDEX($I:$I,MIN(IF(Livrables&lt;&gt;"",IF(COUNTIF(R$7:R50,Livrables)=0,ROW(Livrables),ROWS(Livrables)+ROW(Livrables)))))</f>
        <v>0</v>
      </c>
      <c r="S51" s="33">
        <f t="shared" ref="S51" si="174">IF(R51&lt;&gt;"",SUMIF(Livrables,R51,Nheures),0)</f>
        <v>0</v>
      </c>
      <c r="T51" s="28"/>
      <c r="U51" s="32" t="s">
        <v>85</v>
      </c>
      <c r="V51" s="20">
        <f t="array" ref="V51">INDEX($D:$D,MIN(IF(N°Semaine&lt;&gt;"",IF(COUNTIF(V$7:V50,N°Semaine)=0,ROW(N°Semaine),ROWS(N°Semaine)+ROW(N°Semaine)))))</f>
        <v>0</v>
      </c>
      <c r="W51" s="33">
        <f t="shared" ref="W51" si="175">IF(V51&lt;&gt;"",SUMIF(N°Semaine,V51,Nheures),0)</f>
        <v>0</v>
      </c>
      <c r="X51" s="28"/>
      <c r="Y51" s="32" t="s">
        <v>80</v>
      </c>
      <c r="Z51" s="20">
        <f t="array" ref="Z51">INDEX($I:$I,MIN(IF(Livrables&lt;&gt;"",IF(COUNTIF(Z$7:Z50,Livrables)=0,ROW(Livrables),ROWS(Livrables)+ROW(Livrables)))))</f>
        <v>0</v>
      </c>
      <c r="AA51" s="35">
        <f t="shared" ref="AA51" si="176">IF(Z51&lt;&gt;"",_xlfn.MAXIFS(Calc_avancement,Livrables,Z51))</f>
        <v>0</v>
      </c>
      <c r="AG51" s="16" t="s">
        <v>51</v>
      </c>
      <c r="AI51" s="40">
        <f t="shared" si="24"/>
        <v>0.98</v>
      </c>
    </row>
    <row r="52" spans="2:35" ht="15" customHeight="1" x14ac:dyDescent="0.3">
      <c r="B52" s="11" t="s">
        <v>77</v>
      </c>
      <c r="C52" s="16" t="s">
        <v>42</v>
      </c>
      <c r="D52" s="16" t="s">
        <v>29</v>
      </c>
      <c r="E52" s="16" t="s">
        <v>116</v>
      </c>
      <c r="F52" s="16" t="s">
        <v>38</v>
      </c>
      <c r="G52" s="16" t="s">
        <v>120</v>
      </c>
      <c r="H52" s="16" t="s">
        <v>127</v>
      </c>
      <c r="I52" s="16" t="s">
        <v>50</v>
      </c>
      <c r="J52" s="16" t="s">
        <v>45</v>
      </c>
      <c r="K52" s="24">
        <v>0.05</v>
      </c>
      <c r="L52" s="25">
        <v>3</v>
      </c>
      <c r="N52" s="32" t="s">
        <v>81</v>
      </c>
      <c r="O52" s="20">
        <f t="array" ref="O52">INDEX($G:$G,MIN(IF(Calc_sous_système&lt;&gt;"",IF(COUNTIF(O$7:O51,Calc_sous_système)=0,ROW(Calc_sous_système),ROWS(Calc_sous_système)+ROW(Calc_sous_système)))))</f>
        <v>0</v>
      </c>
      <c r="P52" s="34">
        <f t="shared" ref="P52" si="177">IF(O52&lt;&gt;"",SUMIF(Calc_sous_système,O52,Nheures),0)</f>
        <v>0</v>
      </c>
      <c r="Q52" s="32" t="s">
        <v>81</v>
      </c>
      <c r="R52" s="20">
        <f t="array" ref="R52">INDEX($I:$I,MIN(IF(Livrables&lt;&gt;"",IF(COUNTIF(R$7:R51,Livrables)=0,ROW(Livrables),ROWS(Livrables)+ROW(Livrables)))))</f>
        <v>0</v>
      </c>
      <c r="S52" s="33">
        <f t="shared" ref="S52" si="178">IF(R52&lt;&gt;"",SUMIF(Livrables,R52,Nheures),0)</f>
        <v>0</v>
      </c>
      <c r="T52" s="28"/>
      <c r="U52" s="32" t="s">
        <v>86</v>
      </c>
      <c r="V52" s="20">
        <f t="array" ref="V52">INDEX($D:$D,MIN(IF(N°Semaine&lt;&gt;"",IF(COUNTIF(V$7:V51,N°Semaine)=0,ROW(N°Semaine),ROWS(N°Semaine)+ROW(N°Semaine)))))</f>
        <v>0</v>
      </c>
      <c r="W52" s="33">
        <f t="shared" ref="W52" si="179">IF(V52&lt;&gt;"",SUMIF(N°Semaine,V52,Nheures),0)</f>
        <v>0</v>
      </c>
      <c r="X52" s="28"/>
      <c r="Y52" s="32" t="s">
        <v>81</v>
      </c>
      <c r="Z52" s="20">
        <f t="array" ref="Z52">INDEX($I:$I,MIN(IF(Livrables&lt;&gt;"",IF(COUNTIF(Z$7:Z51,Livrables)=0,ROW(Livrables),ROWS(Livrables)+ROW(Livrables)))))</f>
        <v>0</v>
      </c>
      <c r="AA52" s="35">
        <f t="shared" ref="AA52" si="180">IF(Z52&lt;&gt;"",_xlfn.MAXIFS(Calc_avancement,Livrables,Z52))</f>
        <v>0</v>
      </c>
      <c r="AG52" s="16" t="s">
        <v>53</v>
      </c>
      <c r="AI52" s="40">
        <f t="shared" si="24"/>
        <v>0.56000000000000005</v>
      </c>
    </row>
    <row r="53" spans="2:35" ht="15" customHeight="1" x14ac:dyDescent="0.3">
      <c r="B53" s="11" t="s">
        <v>78</v>
      </c>
      <c r="C53" s="16" t="s">
        <v>42</v>
      </c>
      <c r="D53" s="16" t="s">
        <v>30</v>
      </c>
      <c r="E53" s="16" t="s">
        <v>37</v>
      </c>
      <c r="F53" s="16" t="s">
        <v>41</v>
      </c>
      <c r="G53" s="16" t="s">
        <v>121</v>
      </c>
      <c r="H53" s="16" t="s">
        <v>126</v>
      </c>
      <c r="I53" s="16" t="s">
        <v>50</v>
      </c>
      <c r="J53" s="16"/>
      <c r="K53" s="24">
        <v>0.09</v>
      </c>
      <c r="L53" s="25">
        <v>4</v>
      </c>
      <c r="N53" s="32" t="s">
        <v>82</v>
      </c>
      <c r="O53" s="20">
        <f t="array" ref="O53">INDEX($G:$G,MIN(IF(Calc_sous_système&lt;&gt;"",IF(COUNTIF(O$7:O52,Calc_sous_système)=0,ROW(Calc_sous_système),ROWS(Calc_sous_système)+ROW(Calc_sous_système)))))</f>
        <v>0</v>
      </c>
      <c r="P53" s="34">
        <f t="shared" ref="P53" si="181">IF(O53&lt;&gt;"",SUMIF(Calc_sous_système,O53,Nheures),0)</f>
        <v>0</v>
      </c>
      <c r="Q53" s="32" t="s">
        <v>82</v>
      </c>
      <c r="R53" s="20">
        <f t="array" ref="R53">INDEX($I:$I,MIN(IF(Livrables&lt;&gt;"",IF(COUNTIF(R$7:R52,Livrables)=0,ROW(Livrables),ROWS(Livrables)+ROW(Livrables)))))</f>
        <v>0</v>
      </c>
      <c r="S53" s="33">
        <f t="shared" ref="S53" si="182">IF(R53&lt;&gt;"",SUMIF(Livrables,R53,Nheures),0)</f>
        <v>0</v>
      </c>
      <c r="T53" s="28"/>
      <c r="U53" s="32" t="s">
        <v>87</v>
      </c>
      <c r="V53" s="20">
        <f t="array" ref="V53">INDEX($D:$D,MIN(IF(N°Semaine&lt;&gt;"",IF(COUNTIF(V$7:V52,N°Semaine)=0,ROW(N°Semaine),ROWS(N°Semaine)+ROW(N°Semaine)))))</f>
        <v>0</v>
      </c>
      <c r="W53" s="33">
        <f t="shared" ref="W53" si="183">IF(V53&lt;&gt;"",SUMIF(N°Semaine,V53,Nheures),0)</f>
        <v>0</v>
      </c>
      <c r="X53" s="28"/>
      <c r="Y53" s="32" t="s">
        <v>82</v>
      </c>
      <c r="Z53" s="20">
        <f t="array" ref="Z53">INDEX($I:$I,MIN(IF(Livrables&lt;&gt;"",IF(COUNTIF(Z$7:Z52,Livrables)=0,ROW(Livrables),ROWS(Livrables)+ROW(Livrables)))))</f>
        <v>0</v>
      </c>
      <c r="AA53" s="35">
        <f t="shared" ref="AA53" si="184">IF(Z53&lt;&gt;"",_xlfn.MAXIFS(Calc_avancement,Livrables,Z53))</f>
        <v>0</v>
      </c>
      <c r="AG53" s="16" t="s">
        <v>52</v>
      </c>
      <c r="AI53" s="40">
        <f t="shared" si="24"/>
        <v>0.94</v>
      </c>
    </row>
    <row r="54" spans="2:35" ht="15" customHeight="1" x14ac:dyDescent="0.3">
      <c r="B54" s="11" t="s">
        <v>79</v>
      </c>
      <c r="C54" s="16" t="s">
        <v>42</v>
      </c>
      <c r="D54" s="16" t="s">
        <v>31</v>
      </c>
      <c r="E54" s="16" t="s">
        <v>116</v>
      </c>
      <c r="F54" s="16" t="s">
        <v>38</v>
      </c>
      <c r="G54" s="16" t="s">
        <v>120</v>
      </c>
      <c r="H54" s="16" t="s">
        <v>123</v>
      </c>
      <c r="I54" s="16" t="s">
        <v>49</v>
      </c>
      <c r="J54" s="16"/>
      <c r="K54" s="24">
        <v>9.5000000000000001E-2</v>
      </c>
      <c r="L54" s="25">
        <v>5</v>
      </c>
      <c r="N54" s="32" t="s">
        <v>83</v>
      </c>
      <c r="O54" s="20">
        <f t="array" ref="O54">INDEX($G:$G,MIN(IF(Calc_sous_système&lt;&gt;"",IF(COUNTIF(O$7:O53,Calc_sous_système)=0,ROW(Calc_sous_système),ROWS(Calc_sous_système)+ROW(Calc_sous_système)))))</f>
        <v>0</v>
      </c>
      <c r="P54" s="34">
        <f t="shared" ref="P54" si="185">IF(O54&lt;&gt;"",SUMIF(Calc_sous_système,O54,Nheures),0)</f>
        <v>0</v>
      </c>
      <c r="Q54" s="32" t="s">
        <v>83</v>
      </c>
      <c r="R54" s="20">
        <f t="array" ref="R54">INDEX($I:$I,MIN(IF(Livrables&lt;&gt;"",IF(COUNTIF(R$7:R53,Livrables)=0,ROW(Livrables),ROWS(Livrables)+ROW(Livrables)))))</f>
        <v>0</v>
      </c>
      <c r="S54" s="33">
        <f t="shared" ref="S54" si="186">IF(R54&lt;&gt;"",SUMIF(Livrables,R54,Nheures),0)</f>
        <v>0</v>
      </c>
      <c r="T54" s="28"/>
      <c r="U54" s="32" t="s">
        <v>88</v>
      </c>
      <c r="V54" s="20">
        <f t="array" ref="V54">INDEX($D:$D,MIN(IF(N°Semaine&lt;&gt;"",IF(COUNTIF(V$7:V53,N°Semaine)=0,ROW(N°Semaine),ROWS(N°Semaine)+ROW(N°Semaine)))))</f>
        <v>0</v>
      </c>
      <c r="W54" s="33">
        <f t="shared" ref="W54" si="187">IF(V54&lt;&gt;"",SUMIF(N°Semaine,V54,Nheures),0)</f>
        <v>0</v>
      </c>
      <c r="X54" s="28"/>
      <c r="Y54" s="32" t="s">
        <v>83</v>
      </c>
      <c r="Z54" s="20">
        <f t="array" ref="Z54">INDEX($I:$I,MIN(IF(Livrables&lt;&gt;"",IF(COUNTIF(Z$7:Z53,Livrables)=0,ROW(Livrables),ROWS(Livrables)+ROW(Livrables)))))</f>
        <v>0</v>
      </c>
      <c r="AA54" s="35">
        <f t="shared" ref="AA54" si="188">IF(Z54&lt;&gt;"",_xlfn.MAXIFS(Calc_avancement,Livrables,Z54))</f>
        <v>0</v>
      </c>
      <c r="AG54" s="16" t="s">
        <v>53</v>
      </c>
      <c r="AI54" s="40">
        <f t="shared" si="24"/>
        <v>0.56000000000000005</v>
      </c>
    </row>
    <row r="55" spans="2:35" ht="15" customHeight="1" x14ac:dyDescent="0.3">
      <c r="B55" s="11" t="s">
        <v>80</v>
      </c>
      <c r="C55" s="16" t="s">
        <v>42</v>
      </c>
      <c r="D55" s="16" t="s">
        <v>32</v>
      </c>
      <c r="E55" s="16" t="s">
        <v>37</v>
      </c>
      <c r="F55" s="16" t="s">
        <v>39</v>
      </c>
      <c r="G55" s="16" t="s">
        <v>121</v>
      </c>
      <c r="H55" s="16" t="s">
        <v>126</v>
      </c>
      <c r="I55" s="16" t="s">
        <v>51</v>
      </c>
      <c r="J55" s="16"/>
      <c r="K55" s="24">
        <v>0.1</v>
      </c>
      <c r="L55" s="25">
        <v>6</v>
      </c>
      <c r="N55" s="32" t="s">
        <v>84</v>
      </c>
      <c r="O55" s="20">
        <f t="array" ref="O55">INDEX($G:$G,MIN(IF(Calc_sous_système&lt;&gt;"",IF(COUNTIF(O$7:O54,Calc_sous_système)=0,ROW(Calc_sous_système),ROWS(Calc_sous_système)+ROW(Calc_sous_système)))))</f>
        <v>0</v>
      </c>
      <c r="P55" s="34">
        <f t="shared" ref="P55" si="189">IF(O55&lt;&gt;"",SUMIF(Calc_sous_système,O55,Nheures),0)</f>
        <v>0</v>
      </c>
      <c r="Q55" s="32" t="s">
        <v>84</v>
      </c>
      <c r="R55" s="20">
        <f t="array" ref="R55">INDEX($I:$I,MIN(IF(Livrables&lt;&gt;"",IF(COUNTIF(R$7:R54,Livrables)=0,ROW(Livrables),ROWS(Livrables)+ROW(Livrables)))))</f>
        <v>0</v>
      </c>
      <c r="S55" s="33">
        <f t="shared" ref="S55" si="190">IF(R55&lt;&gt;"",SUMIF(Livrables,R55,Nheures),0)</f>
        <v>0</v>
      </c>
      <c r="T55" s="28"/>
      <c r="U55" s="32" t="s">
        <v>89</v>
      </c>
      <c r="V55" s="20">
        <f t="array" ref="V55">INDEX($D:$D,MIN(IF(N°Semaine&lt;&gt;"",IF(COUNTIF(V$7:V54,N°Semaine)=0,ROW(N°Semaine),ROWS(N°Semaine)+ROW(N°Semaine)))))</f>
        <v>0</v>
      </c>
      <c r="W55" s="33">
        <f t="shared" ref="W55" si="191">IF(V55&lt;&gt;"",SUMIF(N°Semaine,V55,Nheures),0)</f>
        <v>0</v>
      </c>
      <c r="X55" s="28"/>
      <c r="Y55" s="32" t="s">
        <v>84</v>
      </c>
      <c r="Z55" s="20">
        <f t="array" ref="Z55">INDEX($I:$I,MIN(IF(Livrables&lt;&gt;"",IF(COUNTIF(Z$7:Z54,Livrables)=0,ROW(Livrables),ROWS(Livrables)+ROW(Livrables)))))</f>
        <v>0</v>
      </c>
      <c r="AA55" s="35">
        <f t="shared" ref="AA55" si="192">IF(Z55&lt;&gt;"",_xlfn.MAXIFS(Calc_avancement,Livrables,Z55))</f>
        <v>0</v>
      </c>
      <c r="AG55" s="16" t="s">
        <v>50</v>
      </c>
      <c r="AI55" s="40">
        <f t="shared" si="24"/>
        <v>0.99</v>
      </c>
    </row>
    <row r="56" spans="2:35" ht="15" customHeight="1" x14ac:dyDescent="0.3">
      <c r="B56" s="11" t="s">
        <v>81</v>
      </c>
      <c r="C56" s="16" t="s">
        <v>42</v>
      </c>
      <c r="D56" s="16" t="s">
        <v>33</v>
      </c>
      <c r="E56" s="16" t="s">
        <v>37</v>
      </c>
      <c r="F56" s="16" t="s">
        <v>40</v>
      </c>
      <c r="G56" s="16" t="s">
        <v>119</v>
      </c>
      <c r="H56" s="16" t="s">
        <v>124</v>
      </c>
      <c r="I56" s="16" t="s">
        <v>50</v>
      </c>
      <c r="J56" s="16"/>
      <c r="K56" s="24">
        <v>0.6</v>
      </c>
      <c r="L56" s="25">
        <v>7</v>
      </c>
      <c r="N56" s="32" t="s">
        <v>85</v>
      </c>
      <c r="O56" s="20">
        <f t="array" ref="O56">INDEX($G:$G,MIN(IF(Calc_sous_système&lt;&gt;"",IF(COUNTIF(O$7:O55,Calc_sous_système)=0,ROW(Calc_sous_système),ROWS(Calc_sous_système)+ROW(Calc_sous_système)))))</f>
        <v>0</v>
      </c>
      <c r="P56" s="34">
        <f t="shared" ref="P56" si="193">IF(O56&lt;&gt;"",SUMIF(Calc_sous_système,O56,Nheures),0)</f>
        <v>0</v>
      </c>
      <c r="Q56" s="32" t="s">
        <v>85</v>
      </c>
      <c r="R56" s="20">
        <f t="array" ref="R56">INDEX($I:$I,MIN(IF(Livrables&lt;&gt;"",IF(COUNTIF(R$7:R55,Livrables)=0,ROW(Livrables),ROWS(Livrables)+ROW(Livrables)))))</f>
        <v>0</v>
      </c>
      <c r="S56" s="33">
        <f t="shared" ref="S56" si="194">IF(R56&lt;&gt;"",SUMIF(Livrables,R56,Nheures),0)</f>
        <v>0</v>
      </c>
      <c r="T56" s="28"/>
      <c r="U56" s="32" t="s">
        <v>90</v>
      </c>
      <c r="V56" s="20">
        <f t="array" ref="V56">INDEX($D:$D,MIN(IF(N°Semaine&lt;&gt;"",IF(COUNTIF(V$7:V55,N°Semaine)=0,ROW(N°Semaine),ROWS(N°Semaine)+ROW(N°Semaine)))))</f>
        <v>0</v>
      </c>
      <c r="W56" s="33">
        <f t="shared" ref="W56" si="195">IF(V56&lt;&gt;"",SUMIF(N°Semaine,V56,Nheures),0)</f>
        <v>0</v>
      </c>
      <c r="X56" s="28"/>
      <c r="Y56" s="32" t="s">
        <v>85</v>
      </c>
      <c r="Z56" s="20">
        <f t="array" ref="Z56">INDEX($I:$I,MIN(IF(Livrables&lt;&gt;"",IF(COUNTIF(Z$7:Z55,Livrables)=0,ROW(Livrables),ROWS(Livrables)+ROW(Livrables)))))</f>
        <v>0</v>
      </c>
      <c r="AA56" s="35">
        <f t="shared" ref="AA56" si="196">IF(Z56&lt;&gt;"",_xlfn.MAXIFS(Calc_avancement,Livrables,Z56))</f>
        <v>0</v>
      </c>
      <c r="AG56" s="16" t="s">
        <v>50</v>
      </c>
      <c r="AI56" s="40">
        <f t="shared" si="24"/>
        <v>0.99</v>
      </c>
    </row>
    <row r="57" spans="2:35" ht="15" customHeight="1" x14ac:dyDescent="0.3">
      <c r="B57" s="11" t="s">
        <v>82</v>
      </c>
      <c r="C57" s="10" t="s">
        <v>42</v>
      </c>
      <c r="D57" s="16" t="s">
        <v>28</v>
      </c>
      <c r="E57" s="10" t="s">
        <v>37</v>
      </c>
      <c r="F57" s="16" t="s">
        <v>39</v>
      </c>
      <c r="G57" s="16" t="s">
        <v>119</v>
      </c>
      <c r="H57" s="16" t="s">
        <v>124</v>
      </c>
      <c r="I57" s="16" t="s">
        <v>49</v>
      </c>
      <c r="J57" s="16" t="s">
        <v>47</v>
      </c>
      <c r="K57" s="24">
        <v>0.7</v>
      </c>
      <c r="L57" s="25">
        <v>1</v>
      </c>
      <c r="N57" s="32" t="s">
        <v>86</v>
      </c>
      <c r="O57" s="20">
        <f t="array" ref="O57">INDEX($G:$G,MIN(IF(Calc_sous_système&lt;&gt;"",IF(COUNTIF(O$7:O56,Calc_sous_système)=0,ROW(Calc_sous_système),ROWS(Calc_sous_système)+ROW(Calc_sous_système)))))</f>
        <v>0</v>
      </c>
      <c r="P57" s="34">
        <f t="shared" ref="P57" si="197">IF(O57&lt;&gt;"",SUMIF(Calc_sous_système,O57,Nheures),0)</f>
        <v>0</v>
      </c>
      <c r="Q57" s="32" t="s">
        <v>86</v>
      </c>
      <c r="R57" s="20">
        <f t="array" ref="R57">INDEX($I:$I,MIN(IF(Livrables&lt;&gt;"",IF(COUNTIF(R$7:R56,Livrables)=0,ROW(Livrables),ROWS(Livrables)+ROW(Livrables)))))</f>
        <v>0</v>
      </c>
      <c r="S57" s="33">
        <f t="shared" ref="S57" si="198">IF(R57&lt;&gt;"",SUMIF(Livrables,R57,Nheures),0)</f>
        <v>0</v>
      </c>
      <c r="T57" s="28"/>
      <c r="U57" s="32" t="s">
        <v>91</v>
      </c>
      <c r="V57" s="20">
        <f t="array" ref="V57">INDEX($D:$D,MIN(IF(N°Semaine&lt;&gt;"",IF(COUNTIF(V$7:V56,N°Semaine)=0,ROW(N°Semaine),ROWS(N°Semaine)+ROW(N°Semaine)))))</f>
        <v>0</v>
      </c>
      <c r="W57" s="33">
        <f t="shared" ref="W57" si="199">IF(V57&lt;&gt;"",SUMIF(N°Semaine,V57,Nheures),0)</f>
        <v>0</v>
      </c>
      <c r="X57" s="28"/>
      <c r="Y57" s="32" t="s">
        <v>86</v>
      </c>
      <c r="Z57" s="20">
        <f t="array" ref="Z57">INDEX($I:$I,MIN(IF(Livrables&lt;&gt;"",IF(COUNTIF(Z$7:Z56,Livrables)=0,ROW(Livrables),ROWS(Livrables)+ROW(Livrables)))))</f>
        <v>0</v>
      </c>
      <c r="AA57" s="35">
        <f t="shared" ref="AA57" si="200">IF(Z57&lt;&gt;"",_xlfn.MAXIFS(Calc_avancement,Livrables,Z57))</f>
        <v>0</v>
      </c>
      <c r="AG57" s="16" t="s">
        <v>49</v>
      </c>
      <c r="AI57" s="40">
        <f t="shared" si="24"/>
        <v>0.83</v>
      </c>
    </row>
    <row r="58" spans="2:35" ht="15" customHeight="1" x14ac:dyDescent="0.3">
      <c r="B58" s="11" t="s">
        <v>83</v>
      </c>
      <c r="C58" s="16" t="s">
        <v>42</v>
      </c>
      <c r="D58" s="16" t="s">
        <v>29</v>
      </c>
      <c r="E58" s="16" t="s">
        <v>37</v>
      </c>
      <c r="F58" s="16" t="s">
        <v>38</v>
      </c>
      <c r="G58" s="16" t="s">
        <v>118</v>
      </c>
      <c r="H58" s="16" t="s">
        <v>125</v>
      </c>
      <c r="I58" s="16" t="s">
        <v>51</v>
      </c>
      <c r="J58" s="16" t="s">
        <v>46</v>
      </c>
      <c r="K58" s="24">
        <v>0.15</v>
      </c>
      <c r="L58" s="25">
        <v>2</v>
      </c>
      <c r="N58" s="32" t="s">
        <v>87</v>
      </c>
      <c r="O58" s="20">
        <f t="array" ref="O58">INDEX($G:$G,MIN(IF(Calc_sous_système&lt;&gt;"",IF(COUNTIF(O$7:O57,Calc_sous_système)=0,ROW(Calc_sous_système),ROWS(Calc_sous_système)+ROW(Calc_sous_système)))))</f>
        <v>0</v>
      </c>
      <c r="P58" s="34">
        <f t="shared" ref="P58" si="201">IF(O58&lt;&gt;"",SUMIF(Calc_sous_système,O58,Nheures),0)</f>
        <v>0</v>
      </c>
      <c r="Q58" s="32" t="s">
        <v>87</v>
      </c>
      <c r="R58" s="20">
        <f t="array" ref="R58">INDEX($I:$I,MIN(IF(Livrables&lt;&gt;"",IF(COUNTIF(R$7:R57,Livrables)=0,ROW(Livrables),ROWS(Livrables)+ROW(Livrables)))))</f>
        <v>0</v>
      </c>
      <c r="S58" s="33">
        <f t="shared" ref="S58" si="202">IF(R58&lt;&gt;"",SUMIF(Livrables,R58,Nheures),0)</f>
        <v>0</v>
      </c>
      <c r="T58" s="28"/>
      <c r="U58" s="32" t="s">
        <v>92</v>
      </c>
      <c r="V58" s="20">
        <f t="array" ref="V58">INDEX($D:$D,MIN(IF(N°Semaine&lt;&gt;"",IF(COUNTIF(V$7:V57,N°Semaine)=0,ROW(N°Semaine),ROWS(N°Semaine)+ROW(N°Semaine)))))</f>
        <v>0</v>
      </c>
      <c r="W58" s="33">
        <f t="shared" ref="W58" si="203">IF(V58&lt;&gt;"",SUMIF(N°Semaine,V58,Nheures),0)</f>
        <v>0</v>
      </c>
      <c r="X58" s="28"/>
      <c r="Y58" s="32" t="s">
        <v>87</v>
      </c>
      <c r="Z58" s="20">
        <f t="array" ref="Z58">INDEX($I:$I,MIN(IF(Livrables&lt;&gt;"",IF(COUNTIF(Z$7:Z57,Livrables)=0,ROW(Livrables),ROWS(Livrables)+ROW(Livrables)))))</f>
        <v>0</v>
      </c>
      <c r="AA58" s="35">
        <f t="shared" ref="AA58" si="204">IF(Z58&lt;&gt;"",_xlfn.MAXIFS(Calc_avancement,Livrables,Z58))</f>
        <v>0</v>
      </c>
      <c r="AG58" s="16" t="s">
        <v>51</v>
      </c>
      <c r="AI58" s="40">
        <f t="shared" si="24"/>
        <v>0.98</v>
      </c>
    </row>
    <row r="59" spans="2:35" ht="15" customHeight="1" x14ac:dyDescent="0.3">
      <c r="B59" s="11" t="s">
        <v>84</v>
      </c>
      <c r="C59" s="16" t="s">
        <v>42</v>
      </c>
      <c r="D59" s="16" t="s">
        <v>29</v>
      </c>
      <c r="E59" s="16" t="s">
        <v>116</v>
      </c>
      <c r="F59" s="16" t="s">
        <v>38</v>
      </c>
      <c r="G59" s="16" t="s">
        <v>120</v>
      </c>
      <c r="H59" s="16" t="s">
        <v>127</v>
      </c>
      <c r="I59" s="16" t="s">
        <v>53</v>
      </c>
      <c r="J59" s="16" t="s">
        <v>45</v>
      </c>
      <c r="K59" s="24">
        <v>0.05</v>
      </c>
      <c r="L59" s="25">
        <v>3</v>
      </c>
      <c r="N59" s="32" t="s">
        <v>88</v>
      </c>
      <c r="O59" s="20">
        <f t="array" ref="O59">INDEX($G:$G,MIN(IF(Calc_sous_système&lt;&gt;"",IF(COUNTIF(O$7:O58,Calc_sous_système)=0,ROW(Calc_sous_système),ROWS(Calc_sous_système)+ROW(Calc_sous_système)))))</f>
        <v>0</v>
      </c>
      <c r="P59" s="34">
        <f t="shared" ref="P59" si="205">IF(O59&lt;&gt;"",SUMIF(Calc_sous_système,O59,Nheures),0)</f>
        <v>0</v>
      </c>
      <c r="Q59" s="32" t="s">
        <v>88</v>
      </c>
      <c r="R59" s="20">
        <f t="array" ref="R59">INDEX($I:$I,MIN(IF(Livrables&lt;&gt;"",IF(COUNTIF(R$7:R58,Livrables)=0,ROW(Livrables),ROWS(Livrables)+ROW(Livrables)))))</f>
        <v>0</v>
      </c>
      <c r="S59" s="33">
        <f t="shared" ref="S59" si="206">IF(R59&lt;&gt;"",SUMIF(Livrables,R59,Nheures),0)</f>
        <v>0</v>
      </c>
      <c r="T59" s="28"/>
      <c r="U59" s="32" t="s">
        <v>93</v>
      </c>
      <c r="V59" s="20">
        <f t="array" ref="V59">INDEX($D:$D,MIN(IF(N°Semaine&lt;&gt;"",IF(COUNTIF(V$7:V58,N°Semaine)=0,ROW(N°Semaine),ROWS(N°Semaine)+ROW(N°Semaine)))))</f>
        <v>0</v>
      </c>
      <c r="W59" s="33">
        <f t="shared" ref="W59" si="207">IF(V59&lt;&gt;"",SUMIF(N°Semaine,V59,Nheures),0)</f>
        <v>0</v>
      </c>
      <c r="X59" s="28"/>
      <c r="Y59" s="32" t="s">
        <v>88</v>
      </c>
      <c r="Z59" s="20">
        <f t="array" ref="Z59">INDEX($I:$I,MIN(IF(Livrables&lt;&gt;"",IF(COUNTIF(Z$7:Z58,Livrables)=0,ROW(Livrables),ROWS(Livrables)+ROW(Livrables)))))</f>
        <v>0</v>
      </c>
      <c r="AA59" s="35">
        <f t="shared" ref="AA59" si="208">IF(Z59&lt;&gt;"",_xlfn.MAXIFS(Calc_avancement,Livrables,Z59))</f>
        <v>0</v>
      </c>
      <c r="AG59" s="16" t="s">
        <v>50</v>
      </c>
      <c r="AI59" s="40">
        <f t="shared" si="24"/>
        <v>0.99</v>
      </c>
    </row>
    <row r="60" spans="2:35" ht="15" customHeight="1" x14ac:dyDescent="0.3">
      <c r="B60" s="11" t="s">
        <v>85</v>
      </c>
      <c r="C60" s="16" t="s">
        <v>42</v>
      </c>
      <c r="D60" s="16" t="s">
        <v>30</v>
      </c>
      <c r="E60" s="16" t="s">
        <v>37</v>
      </c>
      <c r="F60" s="16" t="s">
        <v>41</v>
      </c>
      <c r="G60" s="16" t="s">
        <v>121</v>
      </c>
      <c r="H60" s="16" t="s">
        <v>126</v>
      </c>
      <c r="I60" s="16" t="s">
        <v>52</v>
      </c>
      <c r="J60" s="16"/>
      <c r="K60" s="24">
        <v>0.09</v>
      </c>
      <c r="L60" s="25">
        <v>4</v>
      </c>
      <c r="N60" s="32" t="s">
        <v>89</v>
      </c>
      <c r="O60" s="20">
        <f t="array" ref="O60">INDEX($G:$G,MIN(IF(Calc_sous_système&lt;&gt;"",IF(COUNTIF(O$7:O59,Calc_sous_système)=0,ROW(Calc_sous_système),ROWS(Calc_sous_système)+ROW(Calc_sous_système)))))</f>
        <v>0</v>
      </c>
      <c r="P60" s="34">
        <f t="shared" ref="P60" si="209">IF(O60&lt;&gt;"",SUMIF(Calc_sous_système,O60,Nheures),0)</f>
        <v>0</v>
      </c>
      <c r="Q60" s="32" t="s">
        <v>89</v>
      </c>
      <c r="R60" s="20">
        <f t="array" ref="R60">INDEX($I:$I,MIN(IF(Livrables&lt;&gt;"",IF(COUNTIF(R$7:R59,Livrables)=0,ROW(Livrables),ROWS(Livrables)+ROW(Livrables)))))</f>
        <v>0</v>
      </c>
      <c r="S60" s="33">
        <f t="shared" ref="S60" si="210">IF(R60&lt;&gt;"",SUMIF(Livrables,R60,Nheures),0)</f>
        <v>0</v>
      </c>
      <c r="T60" s="28"/>
      <c r="U60" s="32" t="s">
        <v>94</v>
      </c>
      <c r="V60" s="20">
        <f t="array" ref="V60">INDEX($D:$D,MIN(IF(N°Semaine&lt;&gt;"",IF(COUNTIF(V$7:V59,N°Semaine)=0,ROW(N°Semaine),ROWS(N°Semaine)+ROW(N°Semaine)))))</f>
        <v>0</v>
      </c>
      <c r="W60" s="33">
        <f t="shared" ref="W60" si="211">IF(V60&lt;&gt;"",SUMIF(N°Semaine,V60,Nheures),0)</f>
        <v>0</v>
      </c>
      <c r="X60" s="28"/>
      <c r="Y60" s="32" t="s">
        <v>89</v>
      </c>
      <c r="Z60" s="20">
        <f t="array" ref="Z60">INDEX($I:$I,MIN(IF(Livrables&lt;&gt;"",IF(COUNTIF(Z$7:Z59,Livrables)=0,ROW(Livrables),ROWS(Livrables)+ROW(Livrables)))))</f>
        <v>0</v>
      </c>
      <c r="AA60" s="35">
        <f t="shared" ref="AA60" si="212">IF(Z60&lt;&gt;"",_xlfn.MAXIFS(Calc_avancement,Livrables,Z60))</f>
        <v>0</v>
      </c>
      <c r="AG60" s="16" t="s">
        <v>49</v>
      </c>
      <c r="AI60" s="40">
        <f t="shared" si="24"/>
        <v>0.83</v>
      </c>
    </row>
    <row r="61" spans="2:35" ht="15" customHeight="1" x14ac:dyDescent="0.3">
      <c r="B61" s="11" t="s">
        <v>86</v>
      </c>
      <c r="C61" s="16" t="s">
        <v>42</v>
      </c>
      <c r="D61" s="16" t="s">
        <v>31</v>
      </c>
      <c r="E61" s="16" t="s">
        <v>116</v>
      </c>
      <c r="F61" s="16" t="s">
        <v>38</v>
      </c>
      <c r="G61" s="16" t="s">
        <v>120</v>
      </c>
      <c r="H61" s="16" t="s">
        <v>123</v>
      </c>
      <c r="I61" s="16" t="s">
        <v>53</v>
      </c>
      <c r="J61" s="16"/>
      <c r="K61" s="24">
        <v>9.5000000000000001E-2</v>
      </c>
      <c r="L61" s="25">
        <v>5</v>
      </c>
      <c r="N61" s="32" t="s">
        <v>90</v>
      </c>
      <c r="O61" s="20">
        <f t="array" ref="O61">INDEX($G:$G,MIN(IF(Calc_sous_système&lt;&gt;"",IF(COUNTIF(O$7:O60,Calc_sous_système)=0,ROW(Calc_sous_système),ROWS(Calc_sous_système)+ROW(Calc_sous_système)))))</f>
        <v>0</v>
      </c>
      <c r="P61" s="34">
        <f t="shared" ref="P61" si="213">IF(O61&lt;&gt;"",SUMIF(Calc_sous_système,O61,Nheures),0)</f>
        <v>0</v>
      </c>
      <c r="Q61" s="32" t="s">
        <v>90</v>
      </c>
      <c r="R61" s="20">
        <f t="array" ref="R61">INDEX($I:$I,MIN(IF(Livrables&lt;&gt;"",IF(COUNTIF(R$7:R60,Livrables)=0,ROW(Livrables),ROWS(Livrables)+ROW(Livrables)))))</f>
        <v>0</v>
      </c>
      <c r="S61" s="33">
        <f t="shared" ref="S61" si="214">IF(R61&lt;&gt;"",SUMIF(Livrables,R61,Nheures),0)</f>
        <v>0</v>
      </c>
      <c r="T61" s="28"/>
      <c r="U61" s="32" t="s">
        <v>95</v>
      </c>
      <c r="V61" s="20">
        <f t="array" ref="V61">INDEX($D:$D,MIN(IF(N°Semaine&lt;&gt;"",IF(COUNTIF(V$7:V60,N°Semaine)=0,ROW(N°Semaine),ROWS(N°Semaine)+ROW(N°Semaine)))))</f>
        <v>0</v>
      </c>
      <c r="W61" s="33">
        <f t="shared" ref="W61" si="215">IF(V61&lt;&gt;"",SUMIF(N°Semaine,V61,Nheures),0)</f>
        <v>0</v>
      </c>
      <c r="X61" s="28"/>
      <c r="Y61" s="32" t="s">
        <v>90</v>
      </c>
      <c r="Z61" s="20">
        <f t="array" ref="Z61">INDEX($I:$I,MIN(IF(Livrables&lt;&gt;"",IF(COUNTIF(Z$7:Z60,Livrables)=0,ROW(Livrables),ROWS(Livrables)+ROW(Livrables)))))</f>
        <v>0</v>
      </c>
      <c r="AA61" s="35">
        <f t="shared" ref="AA61" si="216">IF(Z61&lt;&gt;"",_xlfn.MAXIFS(Calc_avancement,Livrables,Z61))</f>
        <v>0</v>
      </c>
      <c r="AG61" s="16" t="s">
        <v>51</v>
      </c>
      <c r="AI61" s="40">
        <f t="shared" si="24"/>
        <v>0.98</v>
      </c>
    </row>
    <row r="62" spans="2:35" ht="15" customHeight="1" x14ac:dyDescent="0.3">
      <c r="B62" s="11" t="s">
        <v>87</v>
      </c>
      <c r="C62" s="16" t="s">
        <v>42</v>
      </c>
      <c r="D62" s="16" t="s">
        <v>32</v>
      </c>
      <c r="E62" s="16" t="s">
        <v>37</v>
      </c>
      <c r="F62" s="16" t="s">
        <v>39</v>
      </c>
      <c r="G62" s="16" t="s">
        <v>121</v>
      </c>
      <c r="H62" s="16" t="s">
        <v>126</v>
      </c>
      <c r="I62" s="16" t="s">
        <v>50</v>
      </c>
      <c r="J62" s="16"/>
      <c r="K62" s="24">
        <v>0.1</v>
      </c>
      <c r="L62" s="25">
        <v>6</v>
      </c>
      <c r="N62" s="32" t="s">
        <v>91</v>
      </c>
      <c r="O62" s="20">
        <f t="array" ref="O62">INDEX($G:$G,MIN(IF(Calc_sous_système&lt;&gt;"",IF(COUNTIF(O$7:O61,Calc_sous_système)=0,ROW(Calc_sous_système),ROWS(Calc_sous_système)+ROW(Calc_sous_système)))))</f>
        <v>0</v>
      </c>
      <c r="P62" s="34">
        <f t="shared" ref="P62" si="217">IF(O62&lt;&gt;"",SUMIF(Calc_sous_système,O62,Nheures),0)</f>
        <v>0</v>
      </c>
      <c r="Q62" s="32" t="s">
        <v>91</v>
      </c>
      <c r="R62" s="20">
        <f t="array" ref="R62">INDEX($I:$I,MIN(IF(Livrables&lt;&gt;"",IF(COUNTIF(R$7:R61,Livrables)=0,ROW(Livrables),ROWS(Livrables)+ROW(Livrables)))))</f>
        <v>0</v>
      </c>
      <c r="S62" s="33">
        <f t="shared" ref="S62" si="218">IF(R62&lt;&gt;"",SUMIF(Livrables,R62,Nheures),0)</f>
        <v>0</v>
      </c>
      <c r="T62" s="28"/>
      <c r="U62" s="32" t="s">
        <v>96</v>
      </c>
      <c r="V62" s="20">
        <f t="array" ref="V62">INDEX($D:$D,MIN(IF(N°Semaine&lt;&gt;"",IF(COUNTIF(V$7:V61,N°Semaine)=0,ROW(N°Semaine),ROWS(N°Semaine)+ROW(N°Semaine)))))</f>
        <v>0</v>
      </c>
      <c r="W62" s="33">
        <f t="shared" ref="W62" si="219">IF(V62&lt;&gt;"",SUMIF(N°Semaine,V62,Nheures),0)</f>
        <v>0</v>
      </c>
      <c r="X62" s="28"/>
      <c r="Y62" s="32" t="s">
        <v>91</v>
      </c>
      <c r="Z62" s="20">
        <f t="array" ref="Z62">INDEX($I:$I,MIN(IF(Livrables&lt;&gt;"",IF(COUNTIF(Z$7:Z61,Livrables)=0,ROW(Livrables),ROWS(Livrables)+ROW(Livrables)))))</f>
        <v>0</v>
      </c>
      <c r="AA62" s="35">
        <f t="shared" ref="AA62" si="220">IF(Z62&lt;&gt;"",_xlfn.MAXIFS(Calc_avancement,Livrables,Z62))</f>
        <v>0</v>
      </c>
      <c r="AG62" s="16" t="s">
        <v>53</v>
      </c>
      <c r="AI62" s="40">
        <f t="shared" si="24"/>
        <v>0.56000000000000005</v>
      </c>
    </row>
    <row r="63" spans="2:35" ht="15" customHeight="1" x14ac:dyDescent="0.3">
      <c r="B63" s="11" t="s">
        <v>88</v>
      </c>
      <c r="C63" s="16" t="s">
        <v>42</v>
      </c>
      <c r="D63" s="16" t="s">
        <v>33</v>
      </c>
      <c r="E63" s="16" t="s">
        <v>37</v>
      </c>
      <c r="F63" s="16" t="s">
        <v>40</v>
      </c>
      <c r="G63" s="16" t="s">
        <v>119</v>
      </c>
      <c r="H63" s="16" t="s">
        <v>124</v>
      </c>
      <c r="I63" s="16" t="s">
        <v>50</v>
      </c>
      <c r="J63" s="16"/>
      <c r="K63" s="24">
        <v>0.75</v>
      </c>
      <c r="L63" s="25">
        <v>7</v>
      </c>
      <c r="N63" s="32" t="s">
        <v>92</v>
      </c>
      <c r="O63" s="20">
        <f t="array" ref="O63">INDEX($G:$G,MIN(IF(Calc_sous_système&lt;&gt;"",IF(COUNTIF(O$7:O62,Calc_sous_système)=0,ROW(Calc_sous_système),ROWS(Calc_sous_système)+ROW(Calc_sous_système)))))</f>
        <v>0</v>
      </c>
      <c r="P63" s="34">
        <f t="shared" ref="P63" si="221">IF(O63&lt;&gt;"",SUMIF(Calc_sous_système,O63,Nheures),0)</f>
        <v>0</v>
      </c>
      <c r="Q63" s="32" t="s">
        <v>92</v>
      </c>
      <c r="R63" s="20">
        <f t="array" ref="R63">INDEX($I:$I,MIN(IF(Livrables&lt;&gt;"",IF(COUNTIF(R$7:R62,Livrables)=0,ROW(Livrables),ROWS(Livrables)+ROW(Livrables)))))</f>
        <v>0</v>
      </c>
      <c r="S63" s="33">
        <f t="shared" ref="S63" si="222">IF(R63&lt;&gt;"",SUMIF(Livrables,R63,Nheures),0)</f>
        <v>0</v>
      </c>
      <c r="T63" s="28"/>
      <c r="U63" s="32" t="s">
        <v>97</v>
      </c>
      <c r="V63" s="20">
        <f t="array" ref="V63">INDEX($D:$D,MIN(IF(N°Semaine&lt;&gt;"",IF(COUNTIF(V$7:V62,N°Semaine)=0,ROW(N°Semaine),ROWS(N°Semaine)+ROW(N°Semaine)))))</f>
        <v>0</v>
      </c>
      <c r="W63" s="33">
        <f t="shared" ref="W63" si="223">IF(V63&lt;&gt;"",SUMIF(N°Semaine,V63,Nheures),0)</f>
        <v>0</v>
      </c>
      <c r="X63" s="28"/>
      <c r="Y63" s="32" t="s">
        <v>92</v>
      </c>
      <c r="Z63" s="20">
        <f t="array" ref="Z63">INDEX($I:$I,MIN(IF(Livrables&lt;&gt;"",IF(COUNTIF(Z$7:Z62,Livrables)=0,ROW(Livrables),ROWS(Livrables)+ROW(Livrables)))))</f>
        <v>0</v>
      </c>
      <c r="AA63" s="35">
        <f t="shared" ref="AA63" si="224">IF(Z63&lt;&gt;"",_xlfn.MAXIFS(Calc_avancement,Livrables,Z63))</f>
        <v>0</v>
      </c>
    </row>
    <row r="64" spans="2:35" ht="15" customHeight="1" x14ac:dyDescent="0.3">
      <c r="B64" s="11" t="s">
        <v>89</v>
      </c>
      <c r="C64" s="10" t="s">
        <v>42</v>
      </c>
      <c r="D64" s="16" t="s">
        <v>28</v>
      </c>
      <c r="E64" s="10" t="s">
        <v>37</v>
      </c>
      <c r="F64" s="16" t="s">
        <v>39</v>
      </c>
      <c r="G64" s="16" t="s">
        <v>119</v>
      </c>
      <c r="H64" s="16" t="s">
        <v>124</v>
      </c>
      <c r="I64" s="16" t="s">
        <v>49</v>
      </c>
      <c r="J64" s="16" t="s">
        <v>47</v>
      </c>
      <c r="K64" s="24">
        <v>0.8</v>
      </c>
      <c r="L64" s="25">
        <v>1</v>
      </c>
      <c r="N64" s="32" t="s">
        <v>93</v>
      </c>
      <c r="O64" s="20">
        <f t="array" ref="O64">INDEX($G:$G,MIN(IF(Calc_sous_système&lt;&gt;"",IF(COUNTIF(O$7:O63,Calc_sous_système)=0,ROW(Calc_sous_système),ROWS(Calc_sous_système)+ROW(Calc_sous_système)))))</f>
        <v>0</v>
      </c>
      <c r="P64" s="34">
        <f t="shared" ref="P64" si="225">IF(O64&lt;&gt;"",SUMIF(Calc_sous_système,O64,Nheures),0)</f>
        <v>0</v>
      </c>
      <c r="Q64" s="32" t="s">
        <v>93</v>
      </c>
      <c r="R64" s="20">
        <f t="array" ref="R64">INDEX($I:$I,MIN(IF(Livrables&lt;&gt;"",IF(COUNTIF(R$7:R63,Livrables)=0,ROW(Livrables),ROWS(Livrables)+ROW(Livrables)))))</f>
        <v>0</v>
      </c>
      <c r="S64" s="33">
        <f t="shared" ref="S64" si="226">IF(R64&lt;&gt;"",SUMIF(Livrables,R64,Nheures),0)</f>
        <v>0</v>
      </c>
      <c r="T64" s="28"/>
      <c r="U64" s="32" t="s">
        <v>98</v>
      </c>
      <c r="V64" s="20">
        <f t="array" ref="V64">INDEX($D:$D,MIN(IF(N°Semaine&lt;&gt;"",IF(COUNTIF(V$7:V63,N°Semaine)=0,ROW(N°Semaine),ROWS(N°Semaine)+ROW(N°Semaine)))))</f>
        <v>0</v>
      </c>
      <c r="W64" s="33">
        <f t="shared" ref="W64" si="227">IF(V64&lt;&gt;"",SUMIF(N°Semaine,V64,Nheures),0)</f>
        <v>0</v>
      </c>
      <c r="X64" s="28"/>
      <c r="Y64" s="32" t="s">
        <v>93</v>
      </c>
      <c r="Z64" s="20">
        <f t="array" ref="Z64">INDEX($I:$I,MIN(IF(Livrables&lt;&gt;"",IF(COUNTIF(Z$7:Z63,Livrables)=0,ROW(Livrables),ROWS(Livrables)+ROW(Livrables)))))</f>
        <v>0</v>
      </c>
      <c r="AA64" s="35">
        <f t="shared" ref="AA64" si="228">IF(Z64&lt;&gt;"",_xlfn.MAXIFS(Calc_avancement,Livrables,Z64))</f>
        <v>0</v>
      </c>
    </row>
    <row r="65" spans="2:27" ht="15" customHeight="1" x14ac:dyDescent="0.3">
      <c r="B65" s="11" t="s">
        <v>90</v>
      </c>
      <c r="C65" s="16" t="s">
        <v>42</v>
      </c>
      <c r="D65" s="16" t="s">
        <v>29</v>
      </c>
      <c r="E65" s="16" t="s">
        <v>37</v>
      </c>
      <c r="F65" s="16" t="s">
        <v>38</v>
      </c>
      <c r="G65" s="16" t="s">
        <v>122</v>
      </c>
      <c r="H65" s="16" t="s">
        <v>125</v>
      </c>
      <c r="I65" s="16" t="s">
        <v>51</v>
      </c>
      <c r="J65" s="16" t="s">
        <v>46</v>
      </c>
      <c r="K65" s="24">
        <v>0.15</v>
      </c>
      <c r="L65" s="25">
        <v>2</v>
      </c>
      <c r="N65" s="32" t="s">
        <v>94</v>
      </c>
      <c r="O65" s="20">
        <f t="array" ref="O65">INDEX($G:$G,MIN(IF(Calc_sous_système&lt;&gt;"",IF(COUNTIF(O$7:O64,Calc_sous_système)=0,ROW(Calc_sous_système),ROWS(Calc_sous_système)+ROW(Calc_sous_système)))))</f>
        <v>0</v>
      </c>
      <c r="P65" s="34">
        <f t="shared" ref="P65" si="229">IF(O65&lt;&gt;"",SUMIF(Calc_sous_système,O65,Nheures),0)</f>
        <v>0</v>
      </c>
      <c r="Q65" s="32" t="s">
        <v>94</v>
      </c>
      <c r="R65" s="20">
        <f t="array" ref="R65">INDEX($I:$I,MIN(IF(Livrables&lt;&gt;"",IF(COUNTIF(R$7:R64,Livrables)=0,ROW(Livrables),ROWS(Livrables)+ROW(Livrables)))))</f>
        <v>0</v>
      </c>
      <c r="S65" s="33">
        <f t="shared" ref="S65" si="230">IF(R65&lt;&gt;"",SUMIF(Livrables,R65,Nheures),0)</f>
        <v>0</v>
      </c>
      <c r="T65" s="28"/>
      <c r="U65" s="32" t="s">
        <v>99</v>
      </c>
      <c r="V65" s="20">
        <f t="array" ref="V65">INDEX($D:$D,MIN(IF(N°Semaine&lt;&gt;"",IF(COUNTIF(V$7:V64,N°Semaine)=0,ROW(N°Semaine),ROWS(N°Semaine)+ROW(N°Semaine)))))</f>
        <v>0</v>
      </c>
      <c r="W65" s="33">
        <f t="shared" ref="W65" si="231">IF(V65&lt;&gt;"",SUMIF(N°Semaine,V65,Nheures),0)</f>
        <v>0</v>
      </c>
      <c r="X65" s="28"/>
      <c r="Y65" s="32" t="s">
        <v>94</v>
      </c>
      <c r="Z65" s="20">
        <f t="array" ref="Z65">INDEX($I:$I,MIN(IF(Livrables&lt;&gt;"",IF(COUNTIF(Z$7:Z64,Livrables)=0,ROW(Livrables),ROWS(Livrables)+ROW(Livrables)))))</f>
        <v>0</v>
      </c>
      <c r="AA65" s="35">
        <f t="shared" ref="AA65" si="232">IF(Z65&lt;&gt;"",_xlfn.MAXIFS(Calc_avancement,Livrables,Z65))</f>
        <v>0</v>
      </c>
    </row>
    <row r="66" spans="2:27" ht="15" customHeight="1" x14ac:dyDescent="0.3">
      <c r="B66" s="11" t="s">
        <v>91</v>
      </c>
      <c r="C66" s="16" t="s">
        <v>42</v>
      </c>
      <c r="D66" s="16" t="s">
        <v>29</v>
      </c>
      <c r="E66" s="16" t="s">
        <v>116</v>
      </c>
      <c r="F66" s="16" t="s">
        <v>38</v>
      </c>
      <c r="G66" s="16" t="s">
        <v>120</v>
      </c>
      <c r="H66" s="16" t="s">
        <v>127</v>
      </c>
      <c r="I66" s="16" t="s">
        <v>53</v>
      </c>
      <c r="J66" s="16" t="s">
        <v>45</v>
      </c>
      <c r="K66" s="24">
        <v>0.05</v>
      </c>
      <c r="L66" s="25">
        <v>3</v>
      </c>
      <c r="N66" s="32" t="s">
        <v>95</v>
      </c>
      <c r="O66" s="20">
        <f t="array" ref="O66">INDEX($G:$G,MIN(IF(Calc_sous_système&lt;&gt;"",IF(COUNTIF(O$7:O65,Calc_sous_système)=0,ROW(Calc_sous_système),ROWS(Calc_sous_système)+ROW(Calc_sous_système)))))</f>
        <v>0</v>
      </c>
      <c r="P66" s="34">
        <f t="shared" ref="P66" si="233">IF(O66&lt;&gt;"",SUMIF(Calc_sous_système,O66,Nheures),0)</f>
        <v>0</v>
      </c>
      <c r="Q66" s="32" t="s">
        <v>95</v>
      </c>
      <c r="R66" s="20">
        <f t="array" ref="R66">INDEX($I:$I,MIN(IF(Livrables&lt;&gt;"",IF(COUNTIF(R$7:R65,Livrables)=0,ROW(Livrables),ROWS(Livrables)+ROW(Livrables)))))</f>
        <v>0</v>
      </c>
      <c r="S66" s="33">
        <f t="shared" ref="S66" si="234">IF(R66&lt;&gt;"",SUMIF(Livrables,R66,Nheures),0)</f>
        <v>0</v>
      </c>
      <c r="T66" s="28"/>
      <c r="U66" s="32" t="s">
        <v>100</v>
      </c>
      <c r="V66" s="20">
        <f t="array" ref="V66">INDEX($D:$D,MIN(IF(N°Semaine&lt;&gt;"",IF(COUNTIF(V$7:V65,N°Semaine)=0,ROW(N°Semaine),ROWS(N°Semaine)+ROW(N°Semaine)))))</f>
        <v>0</v>
      </c>
      <c r="W66" s="33">
        <f t="shared" ref="W66" si="235">IF(V66&lt;&gt;"",SUMIF(N°Semaine,V66,Nheures),0)</f>
        <v>0</v>
      </c>
      <c r="X66" s="28"/>
      <c r="Y66" s="32" t="s">
        <v>95</v>
      </c>
      <c r="Z66" s="20">
        <f t="array" ref="Z66">INDEX($I:$I,MIN(IF(Livrables&lt;&gt;"",IF(COUNTIF(Z$7:Z65,Livrables)=0,ROW(Livrables),ROWS(Livrables)+ROW(Livrables)))))</f>
        <v>0</v>
      </c>
      <c r="AA66" s="35">
        <f t="shared" ref="AA66" si="236">IF(Z66&lt;&gt;"",_xlfn.MAXIFS(Calc_avancement,Livrables,Z66))</f>
        <v>0</v>
      </c>
    </row>
    <row r="67" spans="2:27" ht="15" customHeight="1" x14ac:dyDescent="0.3">
      <c r="B67" s="11" t="s">
        <v>92</v>
      </c>
      <c r="C67" s="16" t="s">
        <v>42</v>
      </c>
      <c r="D67" s="16" t="s">
        <v>30</v>
      </c>
      <c r="E67" s="16" t="s">
        <v>37</v>
      </c>
      <c r="F67" s="16" t="s">
        <v>41</v>
      </c>
      <c r="G67" s="16" t="s">
        <v>121</v>
      </c>
      <c r="H67" s="16" t="s">
        <v>126</v>
      </c>
      <c r="I67" s="16" t="s">
        <v>52</v>
      </c>
      <c r="J67" s="16"/>
      <c r="K67" s="24">
        <v>0.09</v>
      </c>
      <c r="L67" s="25">
        <v>4</v>
      </c>
      <c r="N67" s="32" t="s">
        <v>96</v>
      </c>
      <c r="O67" s="20">
        <f t="array" ref="O67">INDEX($G:$G,MIN(IF(Calc_sous_système&lt;&gt;"",IF(COUNTIF(O$7:O66,Calc_sous_système)=0,ROW(Calc_sous_système),ROWS(Calc_sous_système)+ROW(Calc_sous_système)))))</f>
        <v>0</v>
      </c>
      <c r="P67" s="34">
        <f t="shared" ref="P67" si="237">IF(O67&lt;&gt;"",SUMIF(Calc_sous_système,O67,Nheures),0)</f>
        <v>0</v>
      </c>
      <c r="Q67" s="32" t="s">
        <v>96</v>
      </c>
      <c r="R67" s="20">
        <f t="array" ref="R67">INDEX($I:$I,MIN(IF(Livrables&lt;&gt;"",IF(COUNTIF(R$7:R66,Livrables)=0,ROW(Livrables),ROWS(Livrables)+ROW(Livrables)))))</f>
        <v>0</v>
      </c>
      <c r="S67" s="33">
        <f t="shared" ref="S67" si="238">IF(R67&lt;&gt;"",SUMIF(Livrables,R67,Nheures),0)</f>
        <v>0</v>
      </c>
      <c r="T67" s="28"/>
      <c r="U67" s="32" t="s">
        <v>101</v>
      </c>
      <c r="V67" s="20">
        <f t="array" ref="V67">INDEX($D:$D,MIN(IF(N°Semaine&lt;&gt;"",IF(COUNTIF(V$7:V66,N°Semaine)=0,ROW(N°Semaine),ROWS(N°Semaine)+ROW(N°Semaine)))))</f>
        <v>0</v>
      </c>
      <c r="W67" s="33">
        <f t="shared" ref="W67" si="239">IF(V67&lt;&gt;"",SUMIF(N°Semaine,V67,Nheures),0)</f>
        <v>0</v>
      </c>
      <c r="X67" s="28"/>
      <c r="Y67" s="32" t="s">
        <v>96</v>
      </c>
      <c r="Z67" s="20">
        <f t="array" ref="Z67">INDEX($I:$I,MIN(IF(Livrables&lt;&gt;"",IF(COUNTIF(Z$7:Z66,Livrables)=0,ROW(Livrables),ROWS(Livrables)+ROW(Livrables)))))</f>
        <v>0</v>
      </c>
      <c r="AA67" s="35">
        <f t="shared" ref="AA67" si="240">IF(Z67&lt;&gt;"",_xlfn.MAXIFS(Calc_avancement,Livrables,Z67))</f>
        <v>0</v>
      </c>
    </row>
    <row r="68" spans="2:27" ht="15" customHeight="1" x14ac:dyDescent="0.3">
      <c r="B68" s="11" t="s">
        <v>93</v>
      </c>
      <c r="C68" s="16" t="s">
        <v>42</v>
      </c>
      <c r="D68" s="16" t="s">
        <v>31</v>
      </c>
      <c r="E68" s="16" t="s">
        <v>116</v>
      </c>
      <c r="F68" s="16" t="s">
        <v>38</v>
      </c>
      <c r="G68" s="16" t="s">
        <v>120</v>
      </c>
      <c r="H68" s="16" t="s">
        <v>123</v>
      </c>
      <c r="I68" s="16" t="s">
        <v>53</v>
      </c>
      <c r="J68" s="16"/>
      <c r="K68" s="24">
        <v>9.5000000000000001E-2</v>
      </c>
      <c r="L68" s="25">
        <v>5</v>
      </c>
      <c r="N68" s="32" t="s">
        <v>97</v>
      </c>
      <c r="O68" s="20">
        <f t="array" ref="O68">INDEX($G:$G,MIN(IF(Calc_sous_système&lt;&gt;"",IF(COUNTIF(O$7:O67,Calc_sous_système)=0,ROW(Calc_sous_système),ROWS(Calc_sous_système)+ROW(Calc_sous_système)))))</f>
        <v>0</v>
      </c>
      <c r="P68" s="34">
        <f t="shared" ref="P68" si="241">IF(O68&lt;&gt;"",SUMIF(Calc_sous_système,O68,Nheures),0)</f>
        <v>0</v>
      </c>
      <c r="Q68" s="32" t="s">
        <v>97</v>
      </c>
      <c r="R68" s="20">
        <f t="array" ref="R68">INDEX($I:$I,MIN(IF(Livrables&lt;&gt;"",IF(COUNTIF(R$7:R67,Livrables)=0,ROW(Livrables),ROWS(Livrables)+ROW(Livrables)))))</f>
        <v>0</v>
      </c>
      <c r="S68" s="33">
        <f t="shared" ref="S68" si="242">IF(R68&lt;&gt;"",SUMIF(Livrables,R68,Nheures),0)</f>
        <v>0</v>
      </c>
      <c r="T68" s="28"/>
      <c r="U68" s="32" t="s">
        <v>102</v>
      </c>
      <c r="V68" s="20">
        <f t="array" ref="V68">INDEX($D:$D,MIN(IF(N°Semaine&lt;&gt;"",IF(COUNTIF(V$7:V67,N°Semaine)=0,ROW(N°Semaine),ROWS(N°Semaine)+ROW(N°Semaine)))))</f>
        <v>0</v>
      </c>
      <c r="W68" s="33">
        <f t="shared" ref="W68" si="243">IF(V68&lt;&gt;"",SUMIF(N°Semaine,V68,Nheures),0)</f>
        <v>0</v>
      </c>
      <c r="X68" s="28"/>
      <c r="Y68" s="32" t="s">
        <v>97</v>
      </c>
      <c r="Z68" s="20">
        <f t="array" ref="Z68">INDEX($I:$I,MIN(IF(Livrables&lt;&gt;"",IF(COUNTIF(Z$7:Z67,Livrables)=0,ROW(Livrables),ROWS(Livrables)+ROW(Livrables)))))</f>
        <v>0</v>
      </c>
      <c r="AA68" s="35">
        <f t="shared" ref="AA68" si="244">IF(Z68&lt;&gt;"",_xlfn.MAXIFS(Calc_avancement,Livrables,Z68))</f>
        <v>0</v>
      </c>
    </row>
    <row r="69" spans="2:27" ht="15" customHeight="1" x14ac:dyDescent="0.3">
      <c r="B69" s="11" t="s">
        <v>94</v>
      </c>
      <c r="C69" s="16" t="s">
        <v>42</v>
      </c>
      <c r="D69" s="16" t="s">
        <v>32</v>
      </c>
      <c r="E69" s="16" t="s">
        <v>37</v>
      </c>
      <c r="F69" s="16" t="s">
        <v>39</v>
      </c>
      <c r="G69" s="16" t="s">
        <v>121</v>
      </c>
      <c r="H69" s="16" t="s">
        <v>126</v>
      </c>
      <c r="I69" s="16" t="s">
        <v>50</v>
      </c>
      <c r="J69" s="16"/>
      <c r="K69" s="24">
        <v>0.1</v>
      </c>
      <c r="L69" s="25">
        <v>6</v>
      </c>
      <c r="N69" s="32" t="s">
        <v>98</v>
      </c>
      <c r="O69" s="20">
        <f t="array" ref="O69">INDEX($G:$G,MIN(IF(Calc_sous_système&lt;&gt;"",IF(COUNTIF(O$7:O68,Calc_sous_système)=0,ROW(Calc_sous_système),ROWS(Calc_sous_système)+ROW(Calc_sous_système)))))</f>
        <v>0</v>
      </c>
      <c r="P69" s="34">
        <f t="shared" ref="P69" si="245">IF(O69&lt;&gt;"",SUMIF(Calc_sous_système,O69,Nheures),0)</f>
        <v>0</v>
      </c>
      <c r="Q69" s="32" t="s">
        <v>98</v>
      </c>
      <c r="R69" s="20">
        <f t="array" ref="R69">INDEX($I:$I,MIN(IF(Livrables&lt;&gt;"",IF(COUNTIF(R$7:R68,Livrables)=0,ROW(Livrables),ROWS(Livrables)+ROW(Livrables)))))</f>
        <v>0</v>
      </c>
      <c r="S69" s="33">
        <f t="shared" ref="S69" si="246">IF(R69&lt;&gt;"",SUMIF(Livrables,R69,Nheures),0)</f>
        <v>0</v>
      </c>
      <c r="T69" s="28"/>
      <c r="U69" s="32" t="s">
        <v>104</v>
      </c>
      <c r="V69" s="20">
        <f t="array" ref="V69">INDEX($D:$D,MIN(IF(N°Semaine&lt;&gt;"",IF(COUNTIF(V$7:V68,N°Semaine)=0,ROW(N°Semaine),ROWS(N°Semaine)+ROW(N°Semaine)))))</f>
        <v>0</v>
      </c>
      <c r="W69" s="33">
        <f t="shared" ref="W69" si="247">IF(V69&lt;&gt;"",SUMIF(N°Semaine,V69,Nheures),0)</f>
        <v>0</v>
      </c>
      <c r="X69" s="28"/>
      <c r="Y69" s="32" t="s">
        <v>98</v>
      </c>
      <c r="Z69" s="20">
        <f t="array" ref="Z69">INDEX($I:$I,MIN(IF(Livrables&lt;&gt;"",IF(COUNTIF(Z$7:Z68,Livrables)=0,ROW(Livrables),ROWS(Livrables)+ROW(Livrables)))))</f>
        <v>0</v>
      </c>
      <c r="AA69" s="35">
        <f t="shared" ref="AA69" si="248">IF(Z69&lt;&gt;"",_xlfn.MAXIFS(Calc_avancement,Livrables,Z69))</f>
        <v>0</v>
      </c>
    </row>
    <row r="70" spans="2:27" ht="15" customHeight="1" x14ac:dyDescent="0.3">
      <c r="B70" s="11" t="s">
        <v>95</v>
      </c>
      <c r="C70" s="16" t="s">
        <v>42</v>
      </c>
      <c r="D70" s="16" t="s">
        <v>33</v>
      </c>
      <c r="E70" s="16" t="s">
        <v>37</v>
      </c>
      <c r="F70" s="16" t="s">
        <v>40</v>
      </c>
      <c r="G70" s="16" t="s">
        <v>119</v>
      </c>
      <c r="H70" s="16" t="s">
        <v>124</v>
      </c>
      <c r="I70" s="16" t="s">
        <v>50</v>
      </c>
      <c r="J70" s="16"/>
      <c r="K70" s="24">
        <v>0.81</v>
      </c>
      <c r="L70" s="25">
        <v>7</v>
      </c>
      <c r="N70" s="32" t="s">
        <v>99</v>
      </c>
      <c r="O70" s="20">
        <f t="array" ref="O70">INDEX($G:$G,MIN(IF(Calc_sous_système&lt;&gt;"",IF(COUNTIF(O$7:O69,Calc_sous_système)=0,ROW(Calc_sous_système),ROWS(Calc_sous_système)+ROW(Calc_sous_système)))))</f>
        <v>0</v>
      </c>
      <c r="P70" s="34">
        <f t="shared" ref="P70" si="249">IF(O70&lt;&gt;"",SUMIF(Calc_sous_système,O70,Nheures),0)</f>
        <v>0</v>
      </c>
      <c r="Q70" s="32" t="s">
        <v>99</v>
      </c>
      <c r="R70" s="20">
        <f t="array" ref="R70">INDEX($I:$I,MIN(IF(Livrables&lt;&gt;"",IF(COUNTIF(R$7:R69,Livrables)=0,ROW(Livrables),ROWS(Livrables)+ROW(Livrables)))))</f>
        <v>0</v>
      </c>
      <c r="S70" s="33">
        <f t="shared" ref="S70" si="250">IF(R70&lt;&gt;"",SUMIF(Livrables,R70,Nheures),0)</f>
        <v>0</v>
      </c>
      <c r="T70" s="28"/>
      <c r="U70" s="32" t="s">
        <v>105</v>
      </c>
      <c r="V70" s="20">
        <f t="array" ref="V70">INDEX($D:$D,MIN(IF(N°Semaine&lt;&gt;"",IF(COUNTIF(V$7:V69,N°Semaine)=0,ROW(N°Semaine),ROWS(N°Semaine)+ROW(N°Semaine)))))</f>
        <v>0</v>
      </c>
      <c r="W70" s="33">
        <f t="shared" ref="W70" si="251">IF(V70&lt;&gt;"",SUMIF(N°Semaine,V70,Nheures),0)</f>
        <v>0</v>
      </c>
      <c r="X70" s="28"/>
      <c r="Y70" s="32" t="s">
        <v>99</v>
      </c>
      <c r="Z70" s="20">
        <f t="array" ref="Z70">INDEX($I:$I,MIN(IF(Livrables&lt;&gt;"",IF(COUNTIF(Z$7:Z69,Livrables)=0,ROW(Livrables),ROWS(Livrables)+ROW(Livrables)))))</f>
        <v>0</v>
      </c>
      <c r="AA70" s="35">
        <f t="shared" ref="AA70" si="252">IF(Z70&lt;&gt;"",_xlfn.MAXIFS(Calc_avancement,Livrables,Z70))</f>
        <v>0</v>
      </c>
    </row>
    <row r="71" spans="2:27" ht="15" customHeight="1" x14ac:dyDescent="0.3">
      <c r="B71" s="11" t="s">
        <v>96</v>
      </c>
      <c r="C71" s="10" t="s">
        <v>42</v>
      </c>
      <c r="D71" s="16" t="s">
        <v>28</v>
      </c>
      <c r="E71" s="10" t="s">
        <v>37</v>
      </c>
      <c r="F71" s="16" t="s">
        <v>39</v>
      </c>
      <c r="G71" s="16" t="s">
        <v>119</v>
      </c>
      <c r="H71" s="16" t="s">
        <v>124</v>
      </c>
      <c r="I71" s="16" t="s">
        <v>49</v>
      </c>
      <c r="J71" s="16" t="s">
        <v>47</v>
      </c>
      <c r="K71" s="24">
        <v>0.83</v>
      </c>
      <c r="L71" s="25">
        <v>1</v>
      </c>
      <c r="N71" s="32" t="s">
        <v>100</v>
      </c>
      <c r="O71" s="20">
        <f t="array" ref="O71">INDEX($G:$G,MIN(IF(Calc_sous_système&lt;&gt;"",IF(COUNTIF(O$7:O70,Calc_sous_système)=0,ROW(Calc_sous_système),ROWS(Calc_sous_système)+ROW(Calc_sous_système)))))</f>
        <v>0</v>
      </c>
      <c r="P71" s="34">
        <f t="shared" ref="P71" si="253">IF(O71&lt;&gt;"",SUMIF(Calc_sous_système,O71,Nheures),0)</f>
        <v>0</v>
      </c>
      <c r="Q71" s="32" t="s">
        <v>100</v>
      </c>
      <c r="R71" s="20">
        <f t="array" ref="R71">INDEX($I:$I,MIN(IF(Livrables&lt;&gt;"",IF(COUNTIF(R$7:R70,Livrables)=0,ROW(Livrables),ROWS(Livrables)+ROW(Livrables)))))</f>
        <v>0</v>
      </c>
      <c r="S71" s="33">
        <f t="shared" ref="S71" si="254">IF(R71&lt;&gt;"",SUMIF(Livrables,R71,Nheures),0)</f>
        <v>0</v>
      </c>
      <c r="T71" s="28"/>
      <c r="U71" s="32" t="s">
        <v>106</v>
      </c>
      <c r="V71" s="20">
        <f t="array" ref="V71">INDEX($D:$D,MIN(IF(N°Semaine&lt;&gt;"",IF(COUNTIF(V$7:V70,N°Semaine)=0,ROW(N°Semaine),ROWS(N°Semaine)+ROW(N°Semaine)))))</f>
        <v>0</v>
      </c>
      <c r="W71" s="33">
        <f t="shared" ref="W71" si="255">IF(V71&lt;&gt;"",SUMIF(N°Semaine,V71,Nheures),0)</f>
        <v>0</v>
      </c>
      <c r="X71" s="28"/>
      <c r="Y71" s="32" t="s">
        <v>100</v>
      </c>
      <c r="Z71" s="20">
        <f t="array" ref="Z71">INDEX($I:$I,MIN(IF(Livrables&lt;&gt;"",IF(COUNTIF(Z$7:Z70,Livrables)=0,ROW(Livrables),ROWS(Livrables)+ROW(Livrables)))))</f>
        <v>0</v>
      </c>
      <c r="AA71" s="35">
        <f t="shared" ref="AA71" si="256">IF(Z71&lt;&gt;"",_xlfn.MAXIFS(Calc_avancement,Livrables,Z71))</f>
        <v>0</v>
      </c>
    </row>
    <row r="72" spans="2:27" ht="15" customHeight="1" x14ac:dyDescent="0.3">
      <c r="B72" s="11" t="s">
        <v>97</v>
      </c>
      <c r="C72" s="16" t="s">
        <v>42</v>
      </c>
      <c r="D72" s="16" t="s">
        <v>29</v>
      </c>
      <c r="E72" s="16" t="s">
        <v>37</v>
      </c>
      <c r="F72" s="16" t="s">
        <v>38</v>
      </c>
      <c r="G72" s="16" t="s">
        <v>122</v>
      </c>
      <c r="H72" s="16" t="s">
        <v>125</v>
      </c>
      <c r="I72" s="16" t="s">
        <v>51</v>
      </c>
      <c r="J72" s="16" t="s">
        <v>46</v>
      </c>
      <c r="K72" s="24">
        <v>0.15</v>
      </c>
      <c r="L72" s="25">
        <v>2</v>
      </c>
      <c r="N72" s="32" t="s">
        <v>101</v>
      </c>
      <c r="O72" s="20">
        <f t="array" ref="O72">INDEX($G:$G,MIN(IF(Calc_sous_système&lt;&gt;"",IF(COUNTIF(O$7:O71,Calc_sous_système)=0,ROW(Calc_sous_système),ROWS(Calc_sous_système)+ROW(Calc_sous_système)))))</f>
        <v>0</v>
      </c>
      <c r="P72" s="34">
        <f t="shared" ref="P72" si="257">IF(O72&lt;&gt;"",SUMIF(Calc_sous_système,O72,Nheures),0)</f>
        <v>0</v>
      </c>
      <c r="Q72" s="32" t="s">
        <v>101</v>
      </c>
      <c r="R72" s="20">
        <f t="array" ref="R72">INDEX($I:$I,MIN(IF(Livrables&lt;&gt;"",IF(COUNTIF(R$7:R71,Livrables)=0,ROW(Livrables),ROWS(Livrables)+ROW(Livrables)))))</f>
        <v>0</v>
      </c>
      <c r="S72" s="33">
        <f t="shared" ref="S72" si="258">IF(R72&lt;&gt;"",SUMIF(Livrables,R72,Nheures),0)</f>
        <v>0</v>
      </c>
      <c r="T72" s="28"/>
      <c r="U72" s="32" t="s">
        <v>107</v>
      </c>
      <c r="V72" s="20">
        <f t="array" ref="V72">INDEX($D:$D,MIN(IF(N°Semaine&lt;&gt;"",IF(COUNTIF(V$7:V71,N°Semaine)=0,ROW(N°Semaine),ROWS(N°Semaine)+ROW(N°Semaine)))))</f>
        <v>0</v>
      </c>
      <c r="W72" s="33">
        <f t="shared" ref="W72" si="259">IF(V72&lt;&gt;"",SUMIF(N°Semaine,V72,Nheures),0)</f>
        <v>0</v>
      </c>
      <c r="X72" s="28"/>
      <c r="Y72" s="32" t="s">
        <v>101</v>
      </c>
      <c r="Z72" s="20">
        <f t="array" ref="Z72">INDEX($I:$I,MIN(IF(Livrables&lt;&gt;"",IF(COUNTIF(Z$7:Z71,Livrables)=0,ROW(Livrables),ROWS(Livrables)+ROW(Livrables)))))</f>
        <v>0</v>
      </c>
      <c r="AA72" s="35">
        <f t="shared" ref="AA72" si="260">IF(Z72&lt;&gt;"",_xlfn.MAXIFS(Calc_avancement,Livrables,Z72))</f>
        <v>0</v>
      </c>
    </row>
    <row r="73" spans="2:27" ht="15" customHeight="1" x14ac:dyDescent="0.3">
      <c r="B73" s="11" t="s">
        <v>98</v>
      </c>
      <c r="C73" s="16" t="s">
        <v>42</v>
      </c>
      <c r="D73" s="16" t="s">
        <v>29</v>
      </c>
      <c r="E73" s="16" t="s">
        <v>116</v>
      </c>
      <c r="F73" s="16" t="s">
        <v>38</v>
      </c>
      <c r="G73" s="16" t="s">
        <v>120</v>
      </c>
      <c r="H73" s="16" t="s">
        <v>127</v>
      </c>
      <c r="I73" s="16" t="s">
        <v>53</v>
      </c>
      <c r="J73" s="16" t="s">
        <v>45</v>
      </c>
      <c r="K73" s="24">
        <v>0.05</v>
      </c>
      <c r="L73" s="25">
        <v>3</v>
      </c>
      <c r="N73" s="32" t="s">
        <v>102</v>
      </c>
      <c r="O73" s="20">
        <f t="array" ref="O73">INDEX($G:$G,MIN(IF(Calc_sous_système&lt;&gt;"",IF(COUNTIF(O$7:O72,Calc_sous_système)=0,ROW(Calc_sous_système),ROWS(Calc_sous_système)+ROW(Calc_sous_système)))))</f>
        <v>0</v>
      </c>
      <c r="P73" s="34">
        <f t="shared" ref="P73" si="261">IF(O73&lt;&gt;"",SUMIF(Calc_sous_système,O73,Nheures),0)</f>
        <v>0</v>
      </c>
      <c r="Q73" s="32" t="s">
        <v>102</v>
      </c>
      <c r="R73" s="20">
        <f t="array" ref="R73">INDEX($I:$I,MIN(IF(Livrables&lt;&gt;"",IF(COUNTIF(R$7:R72,Livrables)=0,ROW(Livrables),ROWS(Livrables)+ROW(Livrables)))))</f>
        <v>0</v>
      </c>
      <c r="S73" s="33">
        <f t="shared" ref="S73" si="262">IF(R73&lt;&gt;"",SUMIF(Livrables,R73,Nheures),0)</f>
        <v>0</v>
      </c>
      <c r="T73" s="28"/>
      <c r="U73" s="32" t="s">
        <v>108</v>
      </c>
      <c r="V73" s="20">
        <f t="array" ref="V73">INDEX($D:$D,MIN(IF(N°Semaine&lt;&gt;"",IF(COUNTIF(V$7:V72,N°Semaine)=0,ROW(N°Semaine),ROWS(N°Semaine)+ROW(N°Semaine)))))</f>
        <v>0</v>
      </c>
      <c r="W73" s="33">
        <f t="shared" ref="W73" si="263">IF(V73&lt;&gt;"",SUMIF(N°Semaine,V73,Nheures),0)</f>
        <v>0</v>
      </c>
      <c r="X73" s="28"/>
      <c r="Y73" s="32" t="s">
        <v>102</v>
      </c>
      <c r="Z73" s="20">
        <f t="array" ref="Z73">INDEX($I:$I,MIN(IF(Livrables&lt;&gt;"",IF(COUNTIF(Z$7:Z72,Livrables)=0,ROW(Livrables),ROWS(Livrables)+ROW(Livrables)))))</f>
        <v>0</v>
      </c>
      <c r="AA73" s="35">
        <f t="shared" ref="AA73" si="264">IF(Z73&lt;&gt;"",_xlfn.MAXIFS(Calc_avancement,Livrables,Z73))</f>
        <v>0</v>
      </c>
    </row>
    <row r="74" spans="2:27" ht="15" customHeight="1" x14ac:dyDescent="0.3">
      <c r="B74" s="11" t="s">
        <v>99</v>
      </c>
      <c r="C74" s="16" t="s">
        <v>42</v>
      </c>
      <c r="D74" s="16" t="s">
        <v>30</v>
      </c>
      <c r="E74" s="16" t="s">
        <v>37</v>
      </c>
      <c r="F74" s="16" t="s">
        <v>41</v>
      </c>
      <c r="G74" s="16" t="s">
        <v>121</v>
      </c>
      <c r="H74" s="16" t="s">
        <v>126</v>
      </c>
      <c r="I74" s="16" t="s">
        <v>52</v>
      </c>
      <c r="J74" s="16"/>
      <c r="K74" s="24">
        <v>0.09</v>
      </c>
      <c r="L74" s="25">
        <v>4</v>
      </c>
      <c r="N74" s="32" t="s">
        <v>104</v>
      </c>
      <c r="O74" s="20">
        <f t="array" ref="O74">INDEX($G:$G,MIN(IF(Calc_sous_système&lt;&gt;"",IF(COUNTIF(O$7:O73,Calc_sous_système)=0,ROW(Calc_sous_système),ROWS(Calc_sous_système)+ROW(Calc_sous_système)))))</f>
        <v>0</v>
      </c>
      <c r="P74" s="34">
        <f t="shared" ref="P74" si="265">IF(O74&lt;&gt;"",SUMIF(Calc_sous_système,O74,Nheures),0)</f>
        <v>0</v>
      </c>
      <c r="Q74" s="32" t="s">
        <v>104</v>
      </c>
      <c r="R74" s="20">
        <f t="array" ref="R74">INDEX($I:$I,MIN(IF(Livrables&lt;&gt;"",IF(COUNTIF(R$7:R73,Livrables)=0,ROW(Livrables),ROWS(Livrables)+ROW(Livrables)))))</f>
        <v>0</v>
      </c>
      <c r="S74" s="33">
        <f t="shared" ref="S74" si="266">IF(R74&lt;&gt;"",SUMIF(Livrables,R74,Nheures),0)</f>
        <v>0</v>
      </c>
      <c r="T74" s="28"/>
      <c r="U74" s="32" t="s">
        <v>109</v>
      </c>
      <c r="V74" s="20">
        <f t="array" ref="V74">INDEX($D:$D,MIN(IF(N°Semaine&lt;&gt;"",IF(COUNTIF(V$7:V73,N°Semaine)=0,ROW(N°Semaine),ROWS(N°Semaine)+ROW(N°Semaine)))))</f>
        <v>0</v>
      </c>
      <c r="W74" s="33">
        <f t="shared" ref="W74" si="267">IF(V74&lt;&gt;"",SUMIF(N°Semaine,V74,Nheures),0)</f>
        <v>0</v>
      </c>
      <c r="X74" s="28"/>
      <c r="Y74" s="32" t="s">
        <v>104</v>
      </c>
      <c r="Z74" s="20">
        <f t="array" ref="Z74">INDEX($I:$I,MIN(IF(Livrables&lt;&gt;"",IF(COUNTIF(Z$7:Z73,Livrables)=0,ROW(Livrables),ROWS(Livrables)+ROW(Livrables)))))</f>
        <v>0</v>
      </c>
      <c r="AA74" s="35">
        <f t="shared" ref="AA74" si="268">IF(Z74&lt;&gt;"",_xlfn.MAXIFS(Calc_avancement,Livrables,Z74))</f>
        <v>0</v>
      </c>
    </row>
    <row r="75" spans="2:27" ht="15" customHeight="1" x14ac:dyDescent="0.3">
      <c r="B75" s="11" t="s">
        <v>100</v>
      </c>
      <c r="C75" s="16" t="s">
        <v>42</v>
      </c>
      <c r="D75" s="16" t="s">
        <v>31</v>
      </c>
      <c r="E75" s="16" t="s">
        <v>116</v>
      </c>
      <c r="F75" s="16" t="s">
        <v>38</v>
      </c>
      <c r="G75" s="16" t="s">
        <v>120</v>
      </c>
      <c r="H75" s="16" t="s">
        <v>123</v>
      </c>
      <c r="I75" s="16" t="s">
        <v>53</v>
      </c>
      <c r="J75" s="16"/>
      <c r="K75" s="24">
        <v>9.5000000000000001E-2</v>
      </c>
      <c r="L75" s="25">
        <v>5</v>
      </c>
      <c r="N75" s="32" t="s">
        <v>105</v>
      </c>
      <c r="O75" s="20">
        <f t="array" ref="O75">INDEX($G:$G,MIN(IF(Calc_sous_système&lt;&gt;"",IF(COUNTIF(O$7:O74,Calc_sous_système)=0,ROW(Calc_sous_système),ROWS(Calc_sous_système)+ROW(Calc_sous_système)))))</f>
        <v>0</v>
      </c>
      <c r="P75" s="34">
        <f t="shared" ref="P75" si="269">IF(O75&lt;&gt;"",SUMIF(Calc_sous_système,O75,Nheures),0)</f>
        <v>0</v>
      </c>
      <c r="Q75" s="32" t="s">
        <v>105</v>
      </c>
      <c r="R75" s="20">
        <f t="array" ref="R75">INDEX($I:$I,MIN(IF(Livrables&lt;&gt;"",IF(COUNTIF(R$7:R74,Livrables)=0,ROW(Livrables),ROWS(Livrables)+ROW(Livrables)))))</f>
        <v>0</v>
      </c>
      <c r="S75" s="33">
        <f t="shared" ref="S75" si="270">IF(R75&lt;&gt;"",SUMIF(Livrables,R75,Nheures),0)</f>
        <v>0</v>
      </c>
      <c r="T75" s="28"/>
      <c r="U75" s="32" t="s">
        <v>110</v>
      </c>
      <c r="V75" s="20">
        <f t="array" ref="V75">INDEX($D:$D,MIN(IF(N°Semaine&lt;&gt;"",IF(COUNTIF(V$7:V74,N°Semaine)=0,ROW(N°Semaine),ROWS(N°Semaine)+ROW(N°Semaine)))))</f>
        <v>0</v>
      </c>
      <c r="W75" s="33">
        <f t="shared" ref="W75" si="271">IF(V75&lt;&gt;"",SUMIF(N°Semaine,V75,Nheures),0)</f>
        <v>0</v>
      </c>
      <c r="X75" s="28"/>
      <c r="Y75" s="32" t="s">
        <v>105</v>
      </c>
      <c r="Z75" s="20">
        <f t="array" ref="Z75">INDEX($I:$I,MIN(IF(Livrables&lt;&gt;"",IF(COUNTIF(Z$7:Z74,Livrables)=0,ROW(Livrables),ROWS(Livrables)+ROW(Livrables)))))</f>
        <v>0</v>
      </c>
      <c r="AA75" s="35">
        <f t="shared" ref="AA75" si="272">IF(Z75&lt;&gt;"",_xlfn.MAXIFS(Calc_avancement,Livrables,Z75))</f>
        <v>0</v>
      </c>
    </row>
    <row r="76" spans="2:27" ht="15" customHeight="1" x14ac:dyDescent="0.3">
      <c r="B76" s="11" t="s">
        <v>101</v>
      </c>
      <c r="C76" s="16" t="s">
        <v>42</v>
      </c>
      <c r="D76" s="16" t="s">
        <v>32</v>
      </c>
      <c r="E76" s="16" t="s">
        <v>37</v>
      </c>
      <c r="F76" s="16" t="s">
        <v>39</v>
      </c>
      <c r="G76" s="16" t="s">
        <v>121</v>
      </c>
      <c r="H76" s="16" t="s">
        <v>126</v>
      </c>
      <c r="I76" s="16" t="s">
        <v>50</v>
      </c>
      <c r="J76" s="16"/>
      <c r="K76" s="24">
        <v>0.1</v>
      </c>
      <c r="L76" s="25">
        <v>6</v>
      </c>
      <c r="N76" s="32" t="s">
        <v>106</v>
      </c>
      <c r="O76" s="20">
        <f t="array" ref="O76">INDEX($G:$G,MIN(IF(Calc_sous_système&lt;&gt;"",IF(COUNTIF(O$7:O75,Calc_sous_système)=0,ROW(Calc_sous_système),ROWS(Calc_sous_système)+ROW(Calc_sous_système)))))</f>
        <v>0</v>
      </c>
      <c r="P76" s="34">
        <f t="shared" ref="P76" si="273">IF(O76&lt;&gt;"",SUMIF(Calc_sous_système,O76,Nheures),0)</f>
        <v>0</v>
      </c>
      <c r="Q76" s="32" t="s">
        <v>106</v>
      </c>
      <c r="R76" s="20">
        <f t="array" ref="R76">INDEX($I:$I,MIN(IF(Livrables&lt;&gt;"",IF(COUNTIF(R$7:R75,Livrables)=0,ROW(Livrables),ROWS(Livrables)+ROW(Livrables)))))</f>
        <v>0</v>
      </c>
      <c r="S76" s="33">
        <f t="shared" ref="S76" si="274">IF(R76&lt;&gt;"",SUMIF(Livrables,R76,Nheures),0)</f>
        <v>0</v>
      </c>
      <c r="T76" s="28"/>
      <c r="U76" s="32" t="s">
        <v>111</v>
      </c>
      <c r="V76" s="20">
        <f t="array" ref="V76">INDEX($D:$D,MIN(IF(N°Semaine&lt;&gt;"",IF(COUNTIF(V$7:V75,N°Semaine)=0,ROW(N°Semaine),ROWS(N°Semaine)+ROW(N°Semaine)))))</f>
        <v>0</v>
      </c>
      <c r="W76" s="33">
        <f t="shared" ref="W76" si="275">IF(V76&lt;&gt;"",SUMIF(N°Semaine,V76,Nheures),0)</f>
        <v>0</v>
      </c>
      <c r="X76" s="28"/>
      <c r="Y76" s="32" t="s">
        <v>106</v>
      </c>
      <c r="Z76" s="20">
        <f t="array" ref="Z76">INDEX($I:$I,MIN(IF(Livrables&lt;&gt;"",IF(COUNTIF(Z$7:Z75,Livrables)=0,ROW(Livrables),ROWS(Livrables)+ROW(Livrables)))))</f>
        <v>0</v>
      </c>
      <c r="AA76" s="35">
        <f t="shared" ref="AA76" si="276">IF(Z76&lt;&gt;"",_xlfn.MAXIFS(Calc_avancement,Livrables,Z76))</f>
        <v>0</v>
      </c>
    </row>
    <row r="77" spans="2:27" ht="15" customHeight="1" x14ac:dyDescent="0.3">
      <c r="B77" s="11" t="s">
        <v>102</v>
      </c>
      <c r="C77" s="16" t="s">
        <v>42</v>
      </c>
      <c r="D77" s="16" t="s">
        <v>33</v>
      </c>
      <c r="E77" s="16" t="s">
        <v>37</v>
      </c>
      <c r="F77" s="16" t="s">
        <v>40</v>
      </c>
      <c r="G77" s="16" t="s">
        <v>119</v>
      </c>
      <c r="H77" s="16" t="s">
        <v>124</v>
      </c>
      <c r="I77" s="16" t="s">
        <v>50</v>
      </c>
      <c r="J77" s="16"/>
      <c r="K77" s="24">
        <v>0.88</v>
      </c>
      <c r="L77" s="25">
        <v>7</v>
      </c>
      <c r="N77" s="32" t="s">
        <v>107</v>
      </c>
      <c r="O77" s="20">
        <f t="array" ref="O77">INDEX($G:$G,MIN(IF(Calc_sous_système&lt;&gt;"",IF(COUNTIF(O$7:O76,Calc_sous_système)=0,ROW(Calc_sous_système),ROWS(Calc_sous_système)+ROW(Calc_sous_système)))))</f>
        <v>0</v>
      </c>
      <c r="P77" s="34">
        <f t="shared" ref="P77" si="277">IF(O77&lt;&gt;"",SUMIF(Calc_sous_système,O77,Nheures),0)</f>
        <v>0</v>
      </c>
      <c r="Q77" s="32" t="s">
        <v>107</v>
      </c>
      <c r="R77" s="20">
        <f t="array" ref="R77">INDEX($I:$I,MIN(IF(Livrables&lt;&gt;"",IF(COUNTIF(R$7:R76,Livrables)=0,ROW(Livrables),ROWS(Livrables)+ROW(Livrables)))))</f>
        <v>0</v>
      </c>
      <c r="S77" s="33">
        <f t="shared" ref="S77" si="278">IF(R77&lt;&gt;"",SUMIF(Livrables,R77,Nheures),0)</f>
        <v>0</v>
      </c>
      <c r="T77" s="28"/>
      <c r="U77" s="32" t="s">
        <v>112</v>
      </c>
      <c r="V77" s="20">
        <f t="array" ref="V77">INDEX($D:$D,MIN(IF(N°Semaine&lt;&gt;"",IF(COUNTIF(V$7:V76,N°Semaine)=0,ROW(N°Semaine),ROWS(N°Semaine)+ROW(N°Semaine)))))</f>
        <v>0</v>
      </c>
      <c r="W77" s="33">
        <f t="shared" ref="W77" si="279">IF(V77&lt;&gt;"",SUMIF(N°Semaine,V77,Nheures),0)</f>
        <v>0</v>
      </c>
      <c r="X77" s="28"/>
      <c r="Y77" s="32" t="s">
        <v>107</v>
      </c>
      <c r="Z77" s="20">
        <f t="array" ref="Z77">INDEX($I:$I,MIN(IF(Livrables&lt;&gt;"",IF(COUNTIF(Z$7:Z76,Livrables)=0,ROW(Livrables),ROWS(Livrables)+ROW(Livrables)))))</f>
        <v>0</v>
      </c>
      <c r="AA77" s="35">
        <f t="shared" ref="AA77" si="280">IF(Z77&lt;&gt;"",_xlfn.MAXIFS(Calc_avancement,Livrables,Z77))</f>
        <v>0</v>
      </c>
    </row>
    <row r="78" spans="2:27" ht="12.75" customHeight="1" x14ac:dyDescent="0.3">
      <c r="O78" s="22"/>
      <c r="P78" s="22"/>
      <c r="R78" s="22"/>
      <c r="S78" s="22"/>
      <c r="V78" s="22"/>
      <c r="W78" s="22"/>
      <c r="Z78" s="22"/>
      <c r="AA78" s="22"/>
    </row>
    <row r="79" spans="2:27" ht="12.75" customHeight="1" x14ac:dyDescent="0.3">
      <c r="O79" s="22"/>
      <c r="P79" s="22"/>
      <c r="R79" s="22"/>
      <c r="S79" s="22"/>
      <c r="V79" s="22"/>
      <c r="W79" s="22"/>
      <c r="Z79" s="22"/>
      <c r="AA79" s="22"/>
    </row>
    <row r="80" spans="2:27" ht="12.75" customHeight="1" x14ac:dyDescent="0.3">
      <c r="O80" s="22"/>
      <c r="P80" s="22"/>
      <c r="R80" s="22"/>
      <c r="S80" s="22"/>
      <c r="V80" s="22"/>
      <c r="W80" s="22"/>
      <c r="Z80" s="22"/>
      <c r="AA80" s="22"/>
    </row>
    <row r="81" spans="15:27" ht="12.75" customHeight="1" x14ac:dyDescent="0.3">
      <c r="O81" s="22"/>
      <c r="P81" s="22"/>
      <c r="R81" s="22"/>
      <c r="S81" s="22"/>
      <c r="V81" s="22"/>
      <c r="W81" s="22"/>
      <c r="Z81" s="22"/>
      <c r="AA81" s="22"/>
    </row>
    <row r="82" spans="15:27" ht="12.75" customHeight="1" x14ac:dyDescent="0.3">
      <c r="O82" s="22"/>
      <c r="P82" s="22"/>
      <c r="R82" s="22"/>
      <c r="S82" s="22"/>
      <c r="V82" s="22"/>
      <c r="W82" s="22"/>
      <c r="Z82" s="22"/>
      <c r="AA82" s="22"/>
    </row>
    <row r="83" spans="15:27" ht="12.75" customHeight="1" x14ac:dyDescent="0.3">
      <c r="O83" s="22"/>
      <c r="P83" s="22"/>
      <c r="R83" s="22"/>
      <c r="S83" s="22"/>
      <c r="V83" s="22"/>
      <c r="W83" s="22"/>
      <c r="Z83" s="22"/>
      <c r="AA83" s="22"/>
    </row>
    <row r="84" spans="15:27" ht="12.75" customHeight="1" x14ac:dyDescent="0.3">
      <c r="O84" s="22"/>
      <c r="P84" s="22"/>
      <c r="R84" s="22"/>
      <c r="S84" s="22"/>
      <c r="V84" s="22"/>
      <c r="W84" s="22"/>
      <c r="Z84" s="22"/>
      <c r="AA84" s="22"/>
    </row>
    <row r="85" spans="15:27" ht="12.75" customHeight="1" x14ac:dyDescent="0.3">
      <c r="O85" s="22"/>
      <c r="P85" s="22"/>
      <c r="R85" s="22"/>
      <c r="S85" s="22"/>
      <c r="V85" s="22"/>
      <c r="W85" s="22"/>
      <c r="Z85" s="22"/>
      <c r="AA85" s="22"/>
    </row>
    <row r="86" spans="15:27" ht="12.75" customHeight="1" x14ac:dyDescent="0.3">
      <c r="O86" s="22"/>
      <c r="P86" s="22"/>
      <c r="R86" s="22"/>
      <c r="S86" s="22"/>
      <c r="V86" s="22"/>
      <c r="W86" s="22"/>
      <c r="Z86" s="22"/>
      <c r="AA86" s="22"/>
    </row>
    <row r="87" spans="15:27" ht="12.75" customHeight="1" x14ac:dyDescent="0.3">
      <c r="O87" s="22"/>
      <c r="P87" s="22"/>
      <c r="R87" s="22"/>
      <c r="S87" s="22"/>
      <c r="V87" s="22"/>
      <c r="W87" s="22"/>
      <c r="Z87" s="22"/>
      <c r="AA87" s="22"/>
    </row>
    <row r="88" spans="15:27" ht="12.75" customHeight="1" x14ac:dyDescent="0.3">
      <c r="O88" s="22"/>
      <c r="P88" s="22"/>
      <c r="R88" s="22"/>
      <c r="S88" s="22"/>
      <c r="V88" s="22"/>
      <c r="W88" s="22"/>
      <c r="Z88" s="22"/>
      <c r="AA88" s="22"/>
    </row>
    <row r="89" spans="15:27" ht="12.75" customHeight="1" x14ac:dyDescent="0.3">
      <c r="O89" s="22"/>
      <c r="P89" s="22"/>
      <c r="R89" s="22"/>
      <c r="S89" s="22"/>
      <c r="V89" s="22"/>
      <c r="W89" s="22"/>
      <c r="Z89" s="22"/>
      <c r="AA89" s="22"/>
    </row>
    <row r="90" spans="15:27" ht="12.75" customHeight="1" x14ac:dyDescent="0.3">
      <c r="O90" s="22"/>
      <c r="P90" s="22"/>
      <c r="R90" s="22"/>
      <c r="S90" s="22"/>
      <c r="V90" s="22"/>
      <c r="W90" s="22"/>
      <c r="Z90" s="22"/>
      <c r="AA90" s="22"/>
    </row>
  </sheetData>
  <mergeCells count="1">
    <mergeCell ref="B2:G3"/>
  </mergeCells>
  <conditionalFormatting sqref="R14:R77">
    <cfRule type="cellIs" dxfId="14" priority="10" operator="equal">
      <formula>0</formula>
    </cfRule>
  </conditionalFormatting>
  <conditionalFormatting sqref="V8:V77">
    <cfRule type="cellIs" dxfId="13" priority="9" operator="equal">
      <formula>0</formula>
    </cfRule>
  </conditionalFormatting>
  <conditionalFormatting sqref="R8:R13">
    <cfRule type="cellIs" dxfId="12" priority="8" operator="equal">
      <formula>0</formula>
    </cfRule>
  </conditionalFormatting>
  <conditionalFormatting sqref="O8:O77">
    <cfRule type="cellIs" dxfId="11" priority="7" operator="equal">
      <formula>0</formula>
    </cfRule>
  </conditionalFormatting>
  <conditionalFormatting sqref="U7:W7 T7:T77">
    <cfRule type="expression" dxfId="10" priority="11" stopIfTrue="1">
      <formula>AND(#REF!="R",#REF!="R",#REF!="R",#REF!="R",#REF!="R")</formula>
    </cfRule>
  </conditionalFormatting>
  <conditionalFormatting sqref="U8:U77">
    <cfRule type="expression" dxfId="9" priority="12" stopIfTrue="1">
      <formula>AND(#REF!="R",#REF!="R",#REF!="R",#REF!="R",#REF!="R")</formula>
    </cfRule>
  </conditionalFormatting>
  <conditionalFormatting sqref="W8:W77">
    <cfRule type="cellIs" dxfId="8" priority="13" operator="equal">
      <formula>0</formula>
    </cfRule>
    <cfRule type="expression" dxfId="7" priority="14" stopIfTrue="1">
      <formula>AND(#REF!="R",#REF!="R",#REF!="R",#REF!="R",#REF!="R")</formula>
    </cfRule>
  </conditionalFormatting>
  <conditionalFormatting sqref="X7:X77">
    <cfRule type="expression" dxfId="6" priority="15" stopIfTrue="1">
      <formula>AND(#REF!="R",#REF!="R",#REF!="R",#REF!="R",#REF!="R")</formula>
    </cfRule>
  </conditionalFormatting>
  <conditionalFormatting sqref="Z36:Z77">
    <cfRule type="cellIs" dxfId="5" priority="5" operator="equal">
      <formula>0</formula>
    </cfRule>
  </conditionalFormatting>
  <conditionalFormatting sqref="Z8:Z35">
    <cfRule type="cellIs" dxfId="4" priority="4" operator="equal">
      <formula>0</formula>
    </cfRule>
  </conditionalFormatting>
  <conditionalFormatting sqref="Y7:Y77 B8:C8 K7:L14 B9:B77 B7:J7 M7:M31 C9:C14 Q7:Q77 N7:P7 R7:S7 N8:N77 D8:J14 Z7:AA7 C15:L77">
    <cfRule type="expression" dxfId="3" priority="6" stopIfTrue="1">
      <formula>AND(#REF!="R",#REF!="R",#REF!="R",#REF!="R",#REF!="R")</formula>
    </cfRule>
  </conditionalFormatting>
  <conditionalFormatting sqref="S8:S77 P8:P77 AA8:AA77">
    <cfRule type="cellIs" dxfId="2" priority="2" operator="equal">
      <formula>0</formula>
    </cfRule>
    <cfRule type="expression" dxfId="1" priority="3" stopIfTrue="1">
      <formula>AND(#REF!="R",#REF!="R",#REF!="R",#REF!="R",#REF!="R")</formula>
    </cfRule>
  </conditionalFormatting>
  <conditionalFormatting sqref="AG12:AG62">
    <cfRule type="expression" dxfId="0" priority="1" stopIfTrue="1">
      <formula>AND(#REF!="R",#REF!="R",#REF!="R",#REF!="R",#REF!="R")</formula>
    </cfRule>
  </conditionalFormatting>
  <printOptions horizontalCentered="1"/>
  <pageMargins left="0.19685039370078741" right="0.19685039370078741" top="0.39370078740157483" bottom="0.59055118110236227" header="0.19685039370078741" footer="0.19685039370078741"/>
  <pageSetup paperSize="9" scale="2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16</vt:i4>
      </vt:variant>
    </vt:vector>
  </HeadingPairs>
  <TitlesOfParts>
    <vt:vector size="23" baseType="lpstr">
      <vt:lpstr>données</vt:lpstr>
      <vt:lpstr>Extraction</vt:lpstr>
      <vt:lpstr>Analyse</vt:lpstr>
      <vt:lpstr>Planning personalisé</vt:lpstr>
      <vt:lpstr>Modèle</vt:lpstr>
      <vt:lpstr>Modèle(2)</vt:lpstr>
      <vt:lpstr>données (2)</vt:lpstr>
      <vt:lpstr>'données (2)'!Calc_avancement</vt:lpstr>
      <vt:lpstr>Calc_avancement</vt:lpstr>
      <vt:lpstr>'données (2)'!Calc_sous_système</vt:lpstr>
      <vt:lpstr>Calc_sous_système</vt:lpstr>
      <vt:lpstr>données!Impression_des_titres</vt:lpstr>
      <vt:lpstr>'données (2)'!Impression_des_titres</vt:lpstr>
      <vt:lpstr>'données (2)'!Livrables</vt:lpstr>
      <vt:lpstr>Livrables</vt:lpstr>
      <vt:lpstr>'données (2)'!N°Semaine</vt:lpstr>
      <vt:lpstr>N°Semaine</vt:lpstr>
      <vt:lpstr>'données (2)'!Nheures</vt:lpstr>
      <vt:lpstr>Nheures</vt:lpstr>
      <vt:lpstr>tab_heures</vt:lpstr>
      <vt:lpstr>tab_planning</vt:lpstr>
      <vt:lpstr>Modèle!Zone_d_impression</vt:lpstr>
      <vt:lpstr>'Modèle(2)'!Zone_d_impression</vt:lpstr>
    </vt:vector>
  </TitlesOfParts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2020-11-13T19:50:10Z</dcterms:created>
  <dcterms:modified xsi:type="dcterms:W3CDTF">2020-11-14T23:11:23Z</dcterms:modified>
  <cp:category/>
</cp:coreProperties>
</file>