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filterPrivacy="1" codeName="DieseArbeitsmappe" defaultThemeVersion="124226"/>
  <xr:revisionPtr revIDLastSave="0" documentId="13_ncr:1_{2A681E25-DD90-4176-B6ED-570B9C62CAD7}" xr6:coauthVersionLast="45" xr6:coauthVersionMax="45" xr10:uidLastSave="{00000000-0000-0000-0000-000000000000}"/>
  <bookViews>
    <workbookView xWindow="-108" yWindow="-108" windowWidth="23256" windowHeight="13176" tabRatio="569" xr2:uid="{00000000-000D-0000-FFFF-FFFF00000000}"/>
  </bookViews>
  <sheets>
    <sheet name="données" sheetId="7" r:id="rId1"/>
  </sheets>
  <definedNames>
    <definedName name="_xlnm._FilterDatabase" localSheetId="0" hidden="1">données!$C$7:$L$77</definedName>
    <definedName name="Calc_avancement">données!$K$8:$K$77</definedName>
    <definedName name="Calc_sous_système">données!$G$8:$G$77</definedName>
    <definedName name="_xlnm.Print_Titles" localSheetId="0">données!$5:$6</definedName>
    <definedName name="Livrables">données!$I$8:$I$77</definedName>
    <definedName name="N°Semaine">données!$D$8:$D$77</definedName>
    <definedName name="Nheures">données!$L$8:$L$77</definedName>
  </definedNames>
  <calcPr calcId="191029"/>
</workbook>
</file>

<file path=xl/calcChain.xml><?xml version="1.0" encoding="utf-8"?>
<calcChain xmlns="http://schemas.openxmlformats.org/spreadsheetml/2006/main">
  <c r="AA8" i="7" l="1"/>
  <c r="AA9" i="7"/>
  <c r="AA10" i="7"/>
  <c r="AA11" i="7"/>
  <c r="AA12" i="7"/>
  <c r="AA13" i="7"/>
  <c r="AA14" i="7"/>
  <c r="AA15" i="7"/>
  <c r="AA16" i="7"/>
  <c r="AA17" i="7"/>
  <c r="AA18" i="7"/>
  <c r="AA19" i="7"/>
  <c r="AA20" i="7"/>
  <c r="AA21" i="7"/>
  <c r="Z8" i="7" l="1" a="1"/>
  <c r="Z8" i="7" s="1"/>
  <c r="Z9" i="7" l="1" a="1"/>
  <c r="Z9" i="7" s="1"/>
  <c r="Z10" i="7" l="1" a="1"/>
  <c r="Z10" i="7" s="1"/>
  <c r="O8" i="7" a="1"/>
  <c r="O8" i="7" s="1"/>
  <c r="P8" i="7" s="1"/>
  <c r="Z11" i="7" l="1" a="1"/>
  <c r="Z11" i="7" s="1"/>
  <c r="O9" i="7" a="1"/>
  <c r="O9" i="7" s="1"/>
  <c r="P9" i="7" s="1"/>
  <c r="Z12" i="7" l="1" a="1"/>
  <c r="Z12" i="7" s="1"/>
  <c r="O10" i="7" a="1"/>
  <c r="O10" i="7" s="1"/>
  <c r="Z13" i="7" l="1" a="1"/>
  <c r="Z13" i="7" s="1"/>
  <c r="O11" i="7" a="1"/>
  <c r="O11" i="7" s="1"/>
  <c r="P11" i="7" s="1"/>
  <c r="P10" i="7"/>
  <c r="Z14" i="7" l="1" a="1"/>
  <c r="Z14" i="7" s="1"/>
  <c r="O12" i="7" a="1"/>
  <c r="O12" i="7" s="1"/>
  <c r="P12" i="7" s="1"/>
  <c r="Z15" i="7" l="1" a="1"/>
  <c r="Z15" i="7" s="1"/>
  <c r="O13" i="7" a="1"/>
  <c r="O13" i="7" s="1"/>
  <c r="P13" i="7" s="1"/>
  <c r="Z16" i="7" l="1" a="1"/>
  <c r="Z16" i="7" s="1"/>
  <c r="O14" i="7" a="1"/>
  <c r="O14" i="7" s="1"/>
  <c r="P14" i="7" s="1"/>
  <c r="Z17" i="7" l="1" a="1"/>
  <c r="Z17" i="7" s="1"/>
  <c r="O15" i="7" a="1"/>
  <c r="O15" i="7" s="1"/>
  <c r="P15" i="7" s="1"/>
  <c r="Z18" i="7" l="1" a="1"/>
  <c r="Z18" i="7" s="1"/>
  <c r="O16" i="7" a="1"/>
  <c r="O16" i="7" s="1"/>
  <c r="P16" i="7" s="1"/>
  <c r="Z19" i="7" l="1" a="1"/>
  <c r="Z19" i="7" s="1"/>
  <c r="O17" i="7" a="1"/>
  <c r="O17" i="7" s="1"/>
  <c r="Z20" i="7" l="1" a="1"/>
  <c r="Z20" i="7" s="1"/>
  <c r="O18" i="7" a="1"/>
  <c r="O18" i="7" s="1"/>
  <c r="P17" i="7"/>
  <c r="Z21" i="7" l="1" a="1"/>
  <c r="Z21" i="7" s="1"/>
  <c r="O19" i="7" a="1"/>
  <c r="O19" i="7" s="1"/>
  <c r="P18" i="7"/>
  <c r="Z22" i="7" l="1" a="1"/>
  <c r="Z22" i="7" s="1"/>
  <c r="AA22" i="7" s="1"/>
  <c r="O20" i="7" a="1"/>
  <c r="O20" i="7" s="1"/>
  <c r="P19" i="7"/>
  <c r="Z23" i="7" l="1" a="1"/>
  <c r="Z23" i="7" s="1"/>
  <c r="AA23" i="7" s="1"/>
  <c r="O21" i="7" a="1"/>
  <c r="O21" i="7" s="1"/>
  <c r="P20" i="7"/>
  <c r="Z24" i="7" l="1" a="1"/>
  <c r="Z24" i="7" s="1"/>
  <c r="O22" i="7" a="1"/>
  <c r="O22" i="7" s="1"/>
  <c r="P21" i="7"/>
  <c r="Z25" i="7" l="1" a="1"/>
  <c r="Z25" i="7" s="1"/>
  <c r="AA24" i="7"/>
  <c r="O23" i="7" a="1"/>
  <c r="O23" i="7" s="1"/>
  <c r="P22" i="7"/>
  <c r="Z26" i="7" l="1" a="1"/>
  <c r="Z26" i="7" s="1"/>
  <c r="AA25" i="7"/>
  <c r="O24" i="7" a="1"/>
  <c r="O24" i="7" s="1"/>
  <c r="P23" i="7"/>
  <c r="Z27" i="7" l="1" a="1"/>
  <c r="Z27" i="7" s="1"/>
  <c r="AA27" i="7" s="1"/>
  <c r="AA26" i="7"/>
  <c r="O25" i="7" a="1"/>
  <c r="O25" i="7" s="1"/>
  <c r="P24" i="7"/>
  <c r="Z28" i="7" l="1" a="1"/>
  <c r="Z28" i="7" s="1"/>
  <c r="AA28" i="7" s="1"/>
  <c r="O26" i="7" a="1"/>
  <c r="O26" i="7" s="1"/>
  <c r="P25" i="7"/>
  <c r="Z29" i="7" l="1" a="1"/>
  <c r="Z29" i="7" s="1"/>
  <c r="AA29" i="7" s="1"/>
  <c r="O27" i="7" a="1"/>
  <c r="O27" i="7" s="1"/>
  <c r="P26" i="7"/>
  <c r="Z30" i="7" l="1" a="1"/>
  <c r="Z30" i="7" s="1"/>
  <c r="AA30" i="7" s="1"/>
  <c r="O28" i="7" a="1"/>
  <c r="O28" i="7" s="1"/>
  <c r="P27" i="7"/>
  <c r="Z31" i="7" l="1" a="1"/>
  <c r="Z31" i="7" s="1"/>
  <c r="AA31" i="7" s="1"/>
  <c r="O29" i="7" a="1"/>
  <c r="O29" i="7" s="1"/>
  <c r="P28" i="7"/>
  <c r="Z32" i="7" l="1" a="1"/>
  <c r="Z32" i="7" s="1"/>
  <c r="AA32" i="7" s="1"/>
  <c r="O30" i="7" a="1"/>
  <c r="O30" i="7" s="1"/>
  <c r="P29" i="7"/>
  <c r="Z33" i="7" l="1" a="1"/>
  <c r="Z33" i="7" s="1"/>
  <c r="AA33" i="7" s="1"/>
  <c r="O31" i="7" a="1"/>
  <c r="O31" i="7" s="1"/>
  <c r="P30" i="7"/>
  <c r="Z34" i="7" l="1" a="1"/>
  <c r="Z34" i="7" s="1"/>
  <c r="AA34" i="7" s="1"/>
  <c r="O32" i="7" a="1"/>
  <c r="O32" i="7" s="1"/>
  <c r="P31" i="7"/>
  <c r="Z35" i="7" l="1" a="1"/>
  <c r="Z35" i="7" s="1"/>
  <c r="AA35" i="7" s="1"/>
  <c r="O33" i="7" a="1"/>
  <c r="O33" i="7" s="1"/>
  <c r="P32" i="7"/>
  <c r="Z36" i="7" l="1" a="1"/>
  <c r="Z36" i="7" s="1"/>
  <c r="AA36" i="7" s="1"/>
  <c r="O34" i="7" a="1"/>
  <c r="O34" i="7" s="1"/>
  <c r="P33" i="7"/>
  <c r="Z37" i="7" l="1" a="1"/>
  <c r="Z37" i="7" s="1"/>
  <c r="AA37" i="7" s="1"/>
  <c r="O35" i="7" a="1"/>
  <c r="O35" i="7" s="1"/>
  <c r="P34" i="7"/>
  <c r="Z38" i="7" l="1" a="1"/>
  <c r="Z38" i="7" s="1"/>
  <c r="AA38" i="7" s="1"/>
  <c r="O36" i="7" a="1"/>
  <c r="O36" i="7" s="1"/>
  <c r="P35" i="7"/>
  <c r="Z39" i="7" l="1" a="1"/>
  <c r="Z39" i="7" s="1"/>
  <c r="AA39" i="7" s="1"/>
  <c r="O37" i="7" a="1"/>
  <c r="O37" i="7" s="1"/>
  <c r="P36" i="7"/>
  <c r="Z40" i="7" l="1" a="1"/>
  <c r="Z40" i="7" s="1"/>
  <c r="AA40" i="7" s="1"/>
  <c r="O38" i="7" a="1"/>
  <c r="O38" i="7" s="1"/>
  <c r="P37" i="7"/>
  <c r="Z41" i="7" l="1" a="1"/>
  <c r="Z41" i="7" s="1"/>
  <c r="AA41" i="7" s="1"/>
  <c r="O39" i="7" a="1"/>
  <c r="O39" i="7" s="1"/>
  <c r="P38" i="7"/>
  <c r="Z42" i="7" l="1" a="1"/>
  <c r="Z42" i="7" s="1"/>
  <c r="AA42" i="7" s="1"/>
  <c r="O40" i="7" a="1"/>
  <c r="O40" i="7" s="1"/>
  <c r="P39" i="7"/>
  <c r="Z43" i="7" l="1" a="1"/>
  <c r="Z43" i="7" s="1"/>
  <c r="AA43" i="7" s="1"/>
  <c r="O41" i="7" a="1"/>
  <c r="O41" i="7" s="1"/>
  <c r="P40" i="7"/>
  <c r="Z44" i="7" l="1" a="1"/>
  <c r="Z44" i="7" s="1"/>
  <c r="AA44" i="7" s="1"/>
  <c r="O42" i="7" a="1"/>
  <c r="O42" i="7" s="1"/>
  <c r="P41" i="7"/>
  <c r="Z45" i="7" l="1" a="1"/>
  <c r="Z45" i="7" s="1"/>
  <c r="AA45" i="7" s="1"/>
  <c r="O43" i="7" a="1"/>
  <c r="O43" i="7" s="1"/>
  <c r="P42" i="7"/>
  <c r="Z46" i="7" l="1" a="1"/>
  <c r="Z46" i="7" s="1"/>
  <c r="AA46" i="7" s="1"/>
  <c r="O44" i="7" a="1"/>
  <c r="O44" i="7" s="1"/>
  <c r="P43" i="7"/>
  <c r="Z47" i="7" l="1" a="1"/>
  <c r="Z47" i="7" s="1"/>
  <c r="AA47" i="7" s="1"/>
  <c r="O45" i="7" a="1"/>
  <c r="O45" i="7" s="1"/>
  <c r="P44" i="7"/>
  <c r="Z48" i="7" l="1" a="1"/>
  <c r="Z48" i="7" s="1"/>
  <c r="AA48" i="7" s="1"/>
  <c r="O46" i="7" a="1"/>
  <c r="O46" i="7" s="1"/>
  <c r="P45" i="7"/>
  <c r="Z49" i="7" l="1" a="1"/>
  <c r="Z49" i="7" s="1"/>
  <c r="AA49" i="7" s="1"/>
  <c r="O47" i="7" a="1"/>
  <c r="O47" i="7" s="1"/>
  <c r="P46" i="7"/>
  <c r="Z50" i="7" l="1" a="1"/>
  <c r="Z50" i="7" s="1"/>
  <c r="AA50" i="7" s="1"/>
  <c r="O48" i="7" a="1"/>
  <c r="O48" i="7" s="1"/>
  <c r="P47" i="7"/>
  <c r="Z51" i="7" l="1" a="1"/>
  <c r="Z51" i="7" s="1"/>
  <c r="AA51" i="7" s="1"/>
  <c r="O49" i="7" a="1"/>
  <c r="O49" i="7" s="1"/>
  <c r="P48" i="7"/>
  <c r="Z52" i="7" l="1" a="1"/>
  <c r="Z52" i="7" s="1"/>
  <c r="AA52" i="7" s="1"/>
  <c r="O50" i="7" a="1"/>
  <c r="O50" i="7" s="1"/>
  <c r="P49" i="7"/>
  <c r="Z53" i="7" l="1" a="1"/>
  <c r="Z53" i="7" s="1"/>
  <c r="AA53" i="7" s="1"/>
  <c r="O51" i="7" a="1"/>
  <c r="O51" i="7" s="1"/>
  <c r="P50" i="7"/>
  <c r="Z54" i="7" l="1" a="1"/>
  <c r="Z54" i="7" s="1"/>
  <c r="AA54" i="7" s="1"/>
  <c r="O52" i="7" a="1"/>
  <c r="O52" i="7" s="1"/>
  <c r="P51" i="7"/>
  <c r="Z55" i="7" l="1" a="1"/>
  <c r="Z55" i="7" s="1"/>
  <c r="AA55" i="7" s="1"/>
  <c r="O53" i="7" a="1"/>
  <c r="O53" i="7" s="1"/>
  <c r="P52" i="7"/>
  <c r="Z56" i="7" l="1" a="1"/>
  <c r="Z56" i="7" s="1"/>
  <c r="AA56" i="7" s="1"/>
  <c r="O54" i="7" a="1"/>
  <c r="O54" i="7" s="1"/>
  <c r="P53" i="7"/>
  <c r="Z57" i="7" l="1" a="1"/>
  <c r="Z57" i="7" s="1"/>
  <c r="AA57" i="7" s="1"/>
  <c r="O55" i="7" a="1"/>
  <c r="O55" i="7" s="1"/>
  <c r="P54" i="7"/>
  <c r="Z58" i="7" l="1" a="1"/>
  <c r="Z58" i="7" s="1"/>
  <c r="AA58" i="7" s="1"/>
  <c r="O56" i="7" a="1"/>
  <c r="O56" i="7" s="1"/>
  <c r="P55" i="7"/>
  <c r="Z59" i="7" l="1" a="1"/>
  <c r="Z59" i="7" s="1"/>
  <c r="AA59" i="7" s="1"/>
  <c r="O57" i="7" a="1"/>
  <c r="O57" i="7" s="1"/>
  <c r="P56" i="7"/>
  <c r="Z60" i="7" l="1" a="1"/>
  <c r="Z60" i="7" s="1"/>
  <c r="AA60" i="7" s="1"/>
  <c r="O58" i="7" a="1"/>
  <c r="O58" i="7" s="1"/>
  <c r="P57" i="7"/>
  <c r="Z61" i="7" l="1" a="1"/>
  <c r="Z61" i="7" s="1"/>
  <c r="AA61" i="7" s="1"/>
  <c r="O59" i="7" a="1"/>
  <c r="O59" i="7" s="1"/>
  <c r="P58" i="7"/>
  <c r="Z62" i="7" l="1" a="1"/>
  <c r="Z62" i="7" s="1"/>
  <c r="AA62" i="7" s="1"/>
  <c r="O60" i="7" a="1"/>
  <c r="O60" i="7" s="1"/>
  <c r="P59" i="7"/>
  <c r="Z63" i="7" l="1" a="1"/>
  <c r="Z63" i="7" s="1"/>
  <c r="AA63" i="7" s="1"/>
  <c r="O61" i="7" a="1"/>
  <c r="O61" i="7" s="1"/>
  <c r="P60" i="7"/>
  <c r="Z64" i="7" l="1" a="1"/>
  <c r="Z64" i="7" s="1"/>
  <c r="AA64" i="7" s="1"/>
  <c r="O62" i="7" a="1"/>
  <c r="O62" i="7" s="1"/>
  <c r="P61" i="7"/>
  <c r="Z65" i="7" l="1" a="1"/>
  <c r="Z65" i="7" s="1"/>
  <c r="AA65" i="7" s="1"/>
  <c r="O63" i="7" a="1"/>
  <c r="O63" i="7" s="1"/>
  <c r="P62" i="7"/>
  <c r="Z66" i="7" l="1" a="1"/>
  <c r="Z66" i="7" s="1"/>
  <c r="AA66" i="7" s="1"/>
  <c r="O64" i="7" a="1"/>
  <c r="O64" i="7" s="1"/>
  <c r="P63" i="7"/>
  <c r="Z67" i="7" l="1" a="1"/>
  <c r="Z67" i="7" s="1"/>
  <c r="AA67" i="7" s="1"/>
  <c r="O65" i="7" a="1"/>
  <c r="O65" i="7" s="1"/>
  <c r="P64" i="7"/>
  <c r="Z68" i="7" l="1" a="1"/>
  <c r="Z68" i="7" s="1"/>
  <c r="AA68" i="7" s="1"/>
  <c r="O66" i="7" a="1"/>
  <c r="O66" i="7" s="1"/>
  <c r="P65" i="7"/>
  <c r="Z69" i="7" l="1" a="1"/>
  <c r="Z69" i="7" s="1"/>
  <c r="AA69" i="7" s="1"/>
  <c r="O67" i="7" a="1"/>
  <c r="O67" i="7" s="1"/>
  <c r="P66" i="7"/>
  <c r="Z70" i="7" l="1" a="1"/>
  <c r="Z70" i="7" s="1"/>
  <c r="AA70" i="7" s="1"/>
  <c r="O68" i="7" a="1"/>
  <c r="O68" i="7" s="1"/>
  <c r="P67" i="7"/>
  <c r="Z71" i="7" l="1" a="1"/>
  <c r="Z71" i="7" s="1"/>
  <c r="AA71" i="7" s="1"/>
  <c r="O69" i="7" a="1"/>
  <c r="O69" i="7" s="1"/>
  <c r="P68" i="7"/>
  <c r="Z72" i="7" l="1" a="1"/>
  <c r="Z72" i="7" s="1"/>
  <c r="AA72" i="7" s="1"/>
  <c r="O70" i="7" a="1"/>
  <c r="O70" i="7" s="1"/>
  <c r="P69" i="7"/>
  <c r="Z73" i="7" l="1" a="1"/>
  <c r="Z73" i="7" s="1"/>
  <c r="AA73" i="7" s="1"/>
  <c r="O71" i="7" a="1"/>
  <c r="O71" i="7" s="1"/>
  <c r="P70" i="7"/>
  <c r="Z74" i="7" l="1" a="1"/>
  <c r="Z74" i="7" s="1"/>
  <c r="AA74" i="7" s="1"/>
  <c r="O72" i="7" a="1"/>
  <c r="O72" i="7" s="1"/>
  <c r="P71" i="7"/>
  <c r="Z75" i="7" l="1" a="1"/>
  <c r="Z75" i="7" s="1"/>
  <c r="AA75" i="7" s="1"/>
  <c r="O73" i="7" a="1"/>
  <c r="O73" i="7" s="1"/>
  <c r="P72" i="7"/>
  <c r="Z76" i="7" l="1" a="1"/>
  <c r="Z76" i="7" s="1"/>
  <c r="AA76" i="7" s="1"/>
  <c r="O74" i="7" a="1"/>
  <c r="O74" i="7" s="1"/>
  <c r="P73" i="7"/>
  <c r="Z77" i="7" l="1" a="1"/>
  <c r="Z77" i="7" s="1"/>
  <c r="O75" i="7" a="1"/>
  <c r="O75" i="7" s="1"/>
  <c r="P74" i="7"/>
  <c r="AA77" i="7" l="1"/>
  <c r="AA5" i="7" s="1"/>
  <c r="O76" i="7" a="1"/>
  <c r="O76" i="7" s="1"/>
  <c r="P75" i="7"/>
  <c r="O77" i="7" l="1" a="1"/>
  <c r="O77" i="7" s="1"/>
  <c r="P77" i="7" s="1"/>
  <c r="P76" i="7"/>
  <c r="P5" i="7" l="1"/>
  <c r="R8" i="7" a="1"/>
  <c r="R8" i="7" s="1"/>
  <c r="R9" i="7" s="1" a="1"/>
  <c r="R9" i="7" s="1"/>
  <c r="V8" i="7" a="1"/>
  <c r="V8" i="7" s="1"/>
  <c r="W8" i="7" s="1"/>
  <c r="V9" i="7" l="1" a="1"/>
  <c r="V9" i="7" s="1"/>
  <c r="W9" i="7" s="1"/>
  <c r="R10" i="7" a="1"/>
  <c r="R10" i="7" s="1"/>
  <c r="R11" i="7" s="1" a="1"/>
  <c r="R11" i="7" s="1"/>
  <c r="S8" i="7"/>
  <c r="V10" i="7" l="1" a="1"/>
  <c r="V10" i="7" s="1"/>
  <c r="V11" i="7" s="1" a="1"/>
  <c r="V11" i="7" s="1"/>
  <c r="W11" i="7" s="1"/>
  <c r="R12" i="7" a="1"/>
  <c r="R12" i="7" s="1"/>
  <c r="R13" i="7" s="1" a="1"/>
  <c r="R13" i="7" s="1"/>
  <c r="S11" i="7"/>
  <c r="S9" i="7"/>
  <c r="W10" i="7" l="1"/>
  <c r="V12" i="7" a="1"/>
  <c r="V12" i="7" s="1"/>
  <c r="R14" i="7" a="1"/>
  <c r="R14" i="7" s="1"/>
  <c r="R15" i="7" s="1" a="1"/>
  <c r="R15" i="7" s="1"/>
  <c r="S15" i="7" s="1"/>
  <c r="S10" i="7"/>
  <c r="H2" i="7"/>
  <c r="W12" i="7" l="1"/>
  <c r="V13" i="7" a="1"/>
  <c r="V13" i="7" s="1"/>
  <c r="W13" i="7" s="1"/>
  <c r="R16" i="7" a="1"/>
  <c r="R16" i="7" s="1"/>
  <c r="S16" i="7" s="1"/>
  <c r="S13" i="7"/>
  <c r="S12" i="7"/>
  <c r="V14" i="7" l="1" a="1"/>
  <c r="V14" i="7" s="1"/>
  <c r="W14" i="7" s="1"/>
  <c r="R17" i="7" a="1"/>
  <c r="R17" i="7" s="1"/>
  <c r="S14" i="7"/>
  <c r="V15" i="7" l="1" a="1"/>
  <c r="V15" i="7" s="1"/>
  <c r="R18" i="7" a="1"/>
  <c r="R18" i="7" s="1"/>
  <c r="S18" i="7" s="1"/>
  <c r="S17" i="7"/>
  <c r="W15" i="7" l="1"/>
  <c r="V16" i="7" a="1"/>
  <c r="V16" i="7" s="1"/>
  <c r="R19" i="7" a="1"/>
  <c r="R19" i="7" s="1"/>
  <c r="W16" i="7" l="1"/>
  <c r="V17" i="7" a="1"/>
  <c r="V17" i="7" s="1"/>
  <c r="W17" i="7" s="1"/>
  <c r="R20" i="7" a="1"/>
  <c r="R20" i="7" s="1"/>
  <c r="S19" i="7"/>
  <c r="V18" i="7" l="1" a="1"/>
  <c r="V18" i="7" s="1"/>
  <c r="R21" i="7" a="1"/>
  <c r="R21" i="7" s="1"/>
  <c r="S20" i="7"/>
  <c r="W18" i="7" l="1"/>
  <c r="V19" i="7" a="1"/>
  <c r="V19" i="7" s="1"/>
  <c r="W19" i="7" s="1"/>
  <c r="R22" i="7" a="1"/>
  <c r="R22" i="7" s="1"/>
  <c r="S21" i="7"/>
  <c r="V20" i="7" l="1" a="1"/>
  <c r="V20" i="7" s="1"/>
  <c r="R23" i="7" a="1"/>
  <c r="R23" i="7" s="1"/>
  <c r="S22" i="7"/>
  <c r="V21" i="7" l="1" a="1"/>
  <c r="V21" i="7" s="1"/>
  <c r="W20" i="7"/>
  <c r="R24" i="7" a="1"/>
  <c r="R24" i="7" s="1"/>
  <c r="S23" i="7"/>
  <c r="V22" i="7" l="1" a="1"/>
  <c r="V22" i="7" s="1"/>
  <c r="W21" i="7"/>
  <c r="R25" i="7" a="1"/>
  <c r="R25" i="7" s="1"/>
  <c r="S24" i="7"/>
  <c r="V23" i="7" l="1" a="1"/>
  <c r="V23" i="7" s="1"/>
  <c r="W22" i="7"/>
  <c r="R26" i="7" a="1"/>
  <c r="R26" i="7" s="1"/>
  <c r="S25" i="7"/>
  <c r="V24" i="7" l="1" a="1"/>
  <c r="V24" i="7" s="1"/>
  <c r="W23" i="7"/>
  <c r="R27" i="7" a="1"/>
  <c r="R27" i="7" s="1"/>
  <c r="S26" i="7"/>
  <c r="V25" i="7" l="1" a="1"/>
  <c r="V25" i="7" s="1"/>
  <c r="W24" i="7"/>
  <c r="R28" i="7" a="1"/>
  <c r="R28" i="7" s="1"/>
  <c r="S27" i="7"/>
  <c r="V26" i="7" l="1" a="1"/>
  <c r="V26" i="7" s="1"/>
  <c r="W25" i="7"/>
  <c r="R29" i="7" a="1"/>
  <c r="R29" i="7" s="1"/>
  <c r="S28" i="7"/>
  <c r="V27" i="7" l="1" a="1"/>
  <c r="V27" i="7" s="1"/>
  <c r="W26" i="7"/>
  <c r="R30" i="7" a="1"/>
  <c r="R30" i="7" s="1"/>
  <c r="S29" i="7"/>
  <c r="V28" i="7" l="1" a="1"/>
  <c r="V28" i="7" s="1"/>
  <c r="W27" i="7"/>
  <c r="R31" i="7" a="1"/>
  <c r="R31" i="7" s="1"/>
  <c r="S30" i="7"/>
  <c r="V29" i="7" l="1" a="1"/>
  <c r="V29" i="7" s="1"/>
  <c r="W28" i="7"/>
  <c r="R32" i="7" a="1"/>
  <c r="R32" i="7" s="1"/>
  <c r="S31" i="7"/>
  <c r="V30" i="7" l="1" a="1"/>
  <c r="V30" i="7" s="1"/>
  <c r="W29" i="7"/>
  <c r="R33" i="7" a="1"/>
  <c r="R33" i="7" s="1"/>
  <c r="S32" i="7"/>
  <c r="V31" i="7" l="1" a="1"/>
  <c r="V31" i="7" s="1"/>
  <c r="W30" i="7"/>
  <c r="R34" i="7" a="1"/>
  <c r="R34" i="7" s="1"/>
  <c r="S33" i="7"/>
  <c r="V32" i="7" l="1" a="1"/>
  <c r="V32" i="7" s="1"/>
  <c r="W31" i="7"/>
  <c r="R35" i="7" a="1"/>
  <c r="R35" i="7" s="1"/>
  <c r="S34" i="7"/>
  <c r="V33" i="7" l="1" a="1"/>
  <c r="V33" i="7" s="1"/>
  <c r="W32" i="7"/>
  <c r="S35" i="7"/>
  <c r="R36" i="7" a="1"/>
  <c r="R36" i="7" s="1"/>
  <c r="V34" i="7" l="1" a="1"/>
  <c r="V34" i="7" s="1"/>
  <c r="W33" i="7"/>
  <c r="R37" i="7" a="1"/>
  <c r="R37" i="7" s="1"/>
  <c r="S36" i="7"/>
  <c r="V35" i="7" l="1" a="1"/>
  <c r="V35" i="7" s="1"/>
  <c r="W34" i="7"/>
  <c r="R38" i="7" a="1"/>
  <c r="R38" i="7" s="1"/>
  <c r="S37" i="7"/>
  <c r="V36" i="7" l="1" a="1"/>
  <c r="V36" i="7" s="1"/>
  <c r="W35" i="7"/>
  <c r="R39" i="7" a="1"/>
  <c r="R39" i="7" s="1"/>
  <c r="S38" i="7"/>
  <c r="V37" i="7" l="1" a="1"/>
  <c r="V37" i="7" s="1"/>
  <c r="W36" i="7"/>
  <c r="R40" i="7" a="1"/>
  <c r="R40" i="7" s="1"/>
  <c r="S39" i="7"/>
  <c r="V38" i="7" l="1" a="1"/>
  <c r="V38" i="7" s="1"/>
  <c r="W37" i="7"/>
  <c r="R41" i="7" a="1"/>
  <c r="R41" i="7" s="1"/>
  <c r="S40" i="7"/>
  <c r="V39" i="7" l="1" a="1"/>
  <c r="V39" i="7" s="1"/>
  <c r="W38" i="7"/>
  <c r="R42" i="7" a="1"/>
  <c r="R42" i="7" s="1"/>
  <c r="S41" i="7"/>
  <c r="V40" i="7" l="1" a="1"/>
  <c r="V40" i="7" s="1"/>
  <c r="W39" i="7"/>
  <c r="R43" i="7" a="1"/>
  <c r="R43" i="7" s="1"/>
  <c r="S42" i="7"/>
  <c r="V41" i="7" l="1" a="1"/>
  <c r="V41" i="7" s="1"/>
  <c r="W40" i="7"/>
  <c r="R44" i="7" a="1"/>
  <c r="R44" i="7" s="1"/>
  <c r="S43" i="7"/>
  <c r="V42" i="7" l="1" a="1"/>
  <c r="V42" i="7" s="1"/>
  <c r="W41" i="7"/>
  <c r="R45" i="7" a="1"/>
  <c r="R45" i="7" s="1"/>
  <c r="S44" i="7"/>
  <c r="V43" i="7" l="1" a="1"/>
  <c r="V43" i="7" s="1"/>
  <c r="W42" i="7"/>
  <c r="R46" i="7" a="1"/>
  <c r="R46" i="7" s="1"/>
  <c r="S45" i="7"/>
  <c r="V44" i="7" l="1" a="1"/>
  <c r="V44" i="7" s="1"/>
  <c r="W43" i="7"/>
  <c r="R47" i="7" a="1"/>
  <c r="R47" i="7" s="1"/>
  <c r="S46" i="7"/>
  <c r="V45" i="7" l="1" a="1"/>
  <c r="V45" i="7" s="1"/>
  <c r="W44" i="7"/>
  <c r="R48" i="7" a="1"/>
  <c r="R48" i="7" s="1"/>
  <c r="S47" i="7"/>
  <c r="V46" i="7" l="1" a="1"/>
  <c r="V46" i="7" s="1"/>
  <c r="W45" i="7"/>
  <c r="R49" i="7" a="1"/>
  <c r="R49" i="7" s="1"/>
  <c r="S48" i="7"/>
  <c r="V47" i="7" l="1" a="1"/>
  <c r="V47" i="7" s="1"/>
  <c r="W46" i="7"/>
  <c r="R50" i="7" a="1"/>
  <c r="R50" i="7" s="1"/>
  <c r="S49" i="7"/>
  <c r="V48" i="7" l="1" a="1"/>
  <c r="V48" i="7" s="1"/>
  <c r="W47" i="7"/>
  <c r="R51" i="7" a="1"/>
  <c r="R51" i="7" s="1"/>
  <c r="S50" i="7"/>
  <c r="V49" i="7" l="1" a="1"/>
  <c r="V49" i="7" s="1"/>
  <c r="W48" i="7"/>
  <c r="R52" i="7" a="1"/>
  <c r="R52" i="7" s="1"/>
  <c r="S51" i="7"/>
  <c r="V50" i="7" l="1" a="1"/>
  <c r="V50" i="7" s="1"/>
  <c r="W49" i="7"/>
  <c r="R53" i="7" a="1"/>
  <c r="R53" i="7" s="1"/>
  <c r="S52" i="7"/>
  <c r="V51" i="7" l="1" a="1"/>
  <c r="V51" i="7" s="1"/>
  <c r="W50" i="7"/>
  <c r="R54" i="7" a="1"/>
  <c r="R54" i="7" s="1"/>
  <c r="S53" i="7"/>
  <c r="V52" i="7" l="1" a="1"/>
  <c r="V52" i="7" s="1"/>
  <c r="W51" i="7"/>
  <c r="R55" i="7" a="1"/>
  <c r="R55" i="7" s="1"/>
  <c r="S54" i="7"/>
  <c r="V53" i="7" l="1" a="1"/>
  <c r="V53" i="7" s="1"/>
  <c r="W52" i="7"/>
  <c r="R56" i="7" a="1"/>
  <c r="R56" i="7" s="1"/>
  <c r="S55" i="7"/>
  <c r="V54" i="7" l="1" a="1"/>
  <c r="V54" i="7" s="1"/>
  <c r="W53" i="7"/>
  <c r="R57" i="7" a="1"/>
  <c r="R57" i="7" s="1"/>
  <c r="S56" i="7"/>
  <c r="V55" i="7" l="1" a="1"/>
  <c r="V55" i="7" s="1"/>
  <c r="W54" i="7"/>
  <c r="R58" i="7" a="1"/>
  <c r="R58" i="7" s="1"/>
  <c r="S57" i="7"/>
  <c r="V56" i="7" l="1" a="1"/>
  <c r="V56" i="7" s="1"/>
  <c r="W55" i="7"/>
  <c r="R59" i="7" a="1"/>
  <c r="R59" i="7" s="1"/>
  <c r="S58" i="7"/>
  <c r="V57" i="7" l="1" a="1"/>
  <c r="V57" i="7" s="1"/>
  <c r="W56" i="7"/>
  <c r="R60" i="7" a="1"/>
  <c r="R60" i="7" s="1"/>
  <c r="S59" i="7"/>
  <c r="V58" i="7" l="1" a="1"/>
  <c r="V58" i="7" s="1"/>
  <c r="W57" i="7"/>
  <c r="R61" i="7" a="1"/>
  <c r="R61" i="7" s="1"/>
  <c r="S60" i="7"/>
  <c r="V59" i="7" l="1" a="1"/>
  <c r="V59" i="7" s="1"/>
  <c r="W58" i="7"/>
  <c r="R62" i="7" a="1"/>
  <c r="R62" i="7" s="1"/>
  <c r="S61" i="7"/>
  <c r="W59" i="7" l="1"/>
  <c r="V60" i="7" a="1"/>
  <c r="V60" i="7" s="1"/>
  <c r="R63" i="7" a="1"/>
  <c r="R63" i="7" s="1"/>
  <c r="S62" i="7"/>
  <c r="V61" i="7" l="1" a="1"/>
  <c r="V61" i="7" s="1"/>
  <c r="W60" i="7"/>
  <c r="R64" i="7" a="1"/>
  <c r="R64" i="7" s="1"/>
  <c r="S63" i="7"/>
  <c r="V62" i="7" l="1" a="1"/>
  <c r="V62" i="7" s="1"/>
  <c r="W61" i="7"/>
  <c r="R65" i="7" a="1"/>
  <c r="R65" i="7" s="1"/>
  <c r="S64" i="7"/>
  <c r="V63" i="7" l="1" a="1"/>
  <c r="V63" i="7" s="1"/>
  <c r="W62" i="7"/>
  <c r="R66" i="7" a="1"/>
  <c r="R66" i="7" s="1"/>
  <c r="S65" i="7"/>
  <c r="V64" i="7" l="1" a="1"/>
  <c r="V64" i="7" s="1"/>
  <c r="W63" i="7"/>
  <c r="R67" i="7" a="1"/>
  <c r="R67" i="7" s="1"/>
  <c r="S66" i="7"/>
  <c r="V65" i="7" l="1" a="1"/>
  <c r="V65" i="7" s="1"/>
  <c r="W64" i="7"/>
  <c r="R68" i="7" a="1"/>
  <c r="R68" i="7" s="1"/>
  <c r="S67" i="7"/>
  <c r="V66" i="7" l="1" a="1"/>
  <c r="V66" i="7" s="1"/>
  <c r="W65" i="7"/>
  <c r="R69" i="7" a="1"/>
  <c r="R69" i="7" s="1"/>
  <c r="S68" i="7"/>
  <c r="V67" i="7" l="1" a="1"/>
  <c r="V67" i="7" s="1"/>
  <c r="W66" i="7"/>
  <c r="R70" i="7" a="1"/>
  <c r="R70" i="7" s="1"/>
  <c r="S69" i="7"/>
  <c r="V68" i="7" l="1" a="1"/>
  <c r="V68" i="7" s="1"/>
  <c r="W67" i="7"/>
  <c r="R71" i="7" a="1"/>
  <c r="R71" i="7" s="1"/>
  <c r="S70" i="7"/>
  <c r="V69" i="7" l="1" a="1"/>
  <c r="V69" i="7" s="1"/>
  <c r="W68" i="7"/>
  <c r="R72" i="7" a="1"/>
  <c r="R72" i="7" s="1"/>
  <c r="S71" i="7"/>
  <c r="V70" i="7" l="1" a="1"/>
  <c r="V70" i="7" s="1"/>
  <c r="W69" i="7"/>
  <c r="R73" i="7" a="1"/>
  <c r="R73" i="7" s="1"/>
  <c r="S72" i="7"/>
  <c r="V71" i="7" l="1" a="1"/>
  <c r="V71" i="7" s="1"/>
  <c r="W70" i="7"/>
  <c r="R74" i="7" a="1"/>
  <c r="R74" i="7" s="1"/>
  <c r="S73" i="7"/>
  <c r="V72" i="7" l="1" a="1"/>
  <c r="V72" i="7" s="1"/>
  <c r="W71" i="7"/>
  <c r="R75" i="7" a="1"/>
  <c r="R75" i="7" s="1"/>
  <c r="S74" i="7"/>
  <c r="V73" i="7" l="1" a="1"/>
  <c r="V73" i="7" s="1"/>
  <c r="W72" i="7"/>
  <c r="R76" i="7" a="1"/>
  <c r="R76" i="7" s="1"/>
  <c r="S75" i="7"/>
  <c r="V74" i="7" l="1" a="1"/>
  <c r="V74" i="7" s="1"/>
  <c r="W73" i="7"/>
  <c r="R77" i="7" a="1"/>
  <c r="R77" i="7" s="1"/>
  <c r="S77" i="7" s="1"/>
  <c r="S76" i="7"/>
  <c r="S5" i="7" l="1"/>
  <c r="V75" i="7" a="1"/>
  <c r="V75" i="7" s="1"/>
  <c r="W74" i="7"/>
  <c r="V76" i="7" l="1" a="1"/>
  <c r="V76" i="7" s="1"/>
  <c r="W75" i="7"/>
  <c r="V77" i="7" l="1" a="1"/>
  <c r="V77" i="7" s="1"/>
  <c r="W77" i="7" s="1"/>
  <c r="W76" i="7"/>
  <c r="W5" i="7" l="1"/>
</calcChain>
</file>

<file path=xl/sharedStrings.xml><?xml version="1.0" encoding="utf-8"?>
<sst xmlns="http://schemas.openxmlformats.org/spreadsheetml/2006/main" count="897" uniqueCount="131">
  <si>
    <t>#</t>
  </si>
  <si>
    <t>1.2</t>
  </si>
  <si>
    <t>1.1</t>
  </si>
  <si>
    <t>1.3</t>
  </si>
  <si>
    <t>1.4</t>
  </si>
  <si>
    <t>1.5</t>
  </si>
  <si>
    <t>1.6</t>
  </si>
  <si>
    <t>1.7</t>
  </si>
  <si>
    <t>1.8</t>
  </si>
  <si>
    <t>1.9</t>
  </si>
  <si>
    <t>1.10</t>
  </si>
  <si>
    <t>Personnel</t>
  </si>
  <si>
    <t>Sous_système</t>
  </si>
  <si>
    <t>Equipement</t>
  </si>
  <si>
    <t>travail réalisé</t>
  </si>
  <si>
    <t>N° Semaine</t>
  </si>
  <si>
    <t>Année</t>
  </si>
  <si>
    <t>Avanct%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</si>
  <si>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</si>
  <si>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</si>
  <si>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</si>
  <si>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</si>
  <si>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</si>
  <si>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</si>
  <si>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</si>
  <si>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</si>
  <si>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</si>
  <si>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</si>
  <si>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S45</t>
  </si>
  <si>
    <t>S46</t>
  </si>
  <si>
    <t>S47</t>
  </si>
  <si>
    <t>S48</t>
  </si>
  <si>
    <t>S49</t>
  </si>
  <si>
    <t>S50</t>
  </si>
  <si>
    <t>S52</t>
  </si>
  <si>
    <t>S1</t>
  </si>
  <si>
    <t>S2</t>
  </si>
  <si>
    <t>EXTERIEUR</t>
  </si>
  <si>
    <t>Pers3</t>
  </si>
  <si>
    <t>Pers5</t>
  </si>
  <si>
    <t>Pers6</t>
  </si>
  <si>
    <t>Pers7</t>
  </si>
  <si>
    <t>_2020</t>
  </si>
  <si>
    <t>_2021</t>
  </si>
  <si>
    <t>Nom</t>
  </si>
  <si>
    <t>hjhkh</t>
  </si>
  <si>
    <t>ghjgjg</t>
  </si>
  <si>
    <t>lml</t>
  </si>
  <si>
    <t>Livrables</t>
  </si>
  <si>
    <t>doco</t>
  </si>
  <si>
    <t>docq</t>
  </si>
  <si>
    <t>docu</t>
  </si>
  <si>
    <t>docw</t>
  </si>
  <si>
    <t>docy</t>
  </si>
  <si>
    <t>Nbheures</t>
  </si>
  <si>
    <t>Total heures</t>
  </si>
  <si>
    <t>TOTAL HEURES REELLES / LIVRABLES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</si>
  <si>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</si>
  <si>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</si>
  <si>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</si>
  <si>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</si>
  <si>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</si>
  <si>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</si>
  <si>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</si>
  <si>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</si>
  <si>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</si>
  <si>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</si>
  <si>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</si>
  <si>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</si>
  <si>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</si>
  <si>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</si>
  <si>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</si>
  <si>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</si>
  <si>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</si>
  <si>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</si>
  <si>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</si>
  <si>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</si>
  <si>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</si>
  <si>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</si>
  <si>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</si>
  <si>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</si>
  <si>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</si>
  <si>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</si>
  <si>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</si>
  <si>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</si>
  <si>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</si>
  <si>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</si>
  <si>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</si>
  <si>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</si>
  <si>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</si>
  <si>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</si>
  <si>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</si>
  <si>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</si>
  <si>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</si>
  <si>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</si>
  <si>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</si>
  <si>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</si>
  <si>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</si>
  <si>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</si>
  <si>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</si>
  <si>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</si>
  <si>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</si>
  <si>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</si>
  <si>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TOTAL HEURES REELLES /SEMAINE</t>
  </si>
  <si>
    <t>1.67</t>
  </si>
  <si>
    <t>1.68</t>
  </si>
  <si>
    <t>1.69</t>
  </si>
  <si>
    <t>1.70</t>
  </si>
  <si>
    <t>1.71</t>
  </si>
  <si>
    <t>1.72</t>
  </si>
  <si>
    <t>1.73</t>
  </si>
  <si>
    <t>1.74</t>
  </si>
  <si>
    <t>1.75</t>
  </si>
  <si>
    <t>sous-systèmes</t>
  </si>
  <si>
    <t>Avancement</t>
  </si>
  <si>
    <t>Avancement / LIVRABLES</t>
  </si>
  <si>
    <t>INTERIEUR</t>
  </si>
  <si>
    <t>SS1</t>
  </si>
  <si>
    <t>SS2</t>
  </si>
  <si>
    <t>SS14</t>
  </si>
  <si>
    <t>SS11</t>
  </si>
  <si>
    <t>SS22</t>
  </si>
  <si>
    <t>SS33</t>
  </si>
  <si>
    <t>EQuipt1</t>
  </si>
  <si>
    <t>EQuipt2</t>
  </si>
  <si>
    <t>EQuipt3</t>
  </si>
  <si>
    <t>EQuipt4</t>
  </si>
  <si>
    <t>EQuipt5</t>
  </si>
  <si>
    <t>TOTAL HEURES / Sous-systèmes</t>
  </si>
  <si>
    <t>aaa</t>
  </si>
  <si>
    <t>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</si>
</sst>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hair">
        <color indexed="55"/>
      </bottom>
      <diagonal/>
    </border>
    <border>
      <left style="thin">
        <color indexed="55"/>
      </left>
      <right style="thin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/>
      <bottom style="medium">
        <color rgb="FF808080"/>
      </bottom>
      <diagonal/>
    </border>
    <border>
      <left style="thin">
        <color indexed="55"/>
      </left>
      <right style="thin">
        <color indexed="55"/>
      </right>
      <top/>
      <bottom style="hair">
        <color indexed="55"/>
      </bottom>
      <diagonal/>
    </border>
    <border>
      <left style="thin">
        <color indexed="55"/>
      </left>
      <right/>
      <top/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hair">
        <color indexed="55"/>
      </bottom>
      <diagonal/>
    </border>
    <border>
      <left style="thin">
        <color indexed="55"/>
      </left>
      <right/>
      <top style="hair">
        <color indexed="55"/>
      </top>
      <bottom style="thin">
        <color indexed="55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</borders>
  <cellStyleXfs count="8">
    <xf numFmtId="0" fontId="0" fillId="0" borderId="0"/>
    <xf numFmtId="0" fontId="6" fillId="0" borderId="0"/>
    <xf numFmtId="0" fontId="2" fillId="0" borderId="0"/>
    <xf numFmtId="9" fontId="7" fillId="0" borderId="0" applyFont="0" applyFill="0" applyBorder="0" applyAlignment="0" applyProtection="0"/>
    <xf numFmtId="0" fontId="1" fillId="0" borderId="0"/>
    <xf numFmtId="0" fontId="9" fillId="0" borderId="0"/>
    <xf numFmtId="9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0" fontId="4" fillId="0" borderId="0" xfId="0" applyNumberFormat="1" applyFont="1" applyFill="1" applyProtection="1">
      <protection hidden="1"/>
    </xf>
    <xf numFmtId="0" fontId="4" fillId="0" borderId="0" xfId="0" applyNumberFormat="1" applyFont="1" applyFill="1" applyBorder="1" applyProtection="1">
      <protection hidden="1"/>
    </xf>
    <xf numFmtId="0" fontId="5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1" xfId="0" applyNumberFormat="1" applyFont="1" applyFill="1" applyBorder="1" applyAlignment="1" applyProtection="1">
      <alignment horizontal="left" vertical="center" wrapText="1" indent="1"/>
      <protection hidden="1"/>
    </xf>
    <xf numFmtId="0" fontId="5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5" fillId="2" borderId="5" xfId="0" applyNumberFormat="1" applyFont="1" applyFill="1" applyBorder="1" applyAlignment="1" applyProtection="1">
      <alignment horizontal="right" vertical="top"/>
      <protection locked="0" hidden="1"/>
    </xf>
    <xf numFmtId="0" fontId="5" fillId="2" borderId="2" xfId="0" applyNumberFormat="1" applyFont="1" applyFill="1" applyBorder="1" applyAlignment="1" applyProtection="1">
      <alignment horizontal="left" vertical="top" wrapText="1" indent="1"/>
      <protection locked="0" hidden="1"/>
    </xf>
    <xf numFmtId="0" fontId="5" fillId="2" borderId="6" xfId="0" applyNumberFormat="1" applyFont="1" applyFill="1" applyBorder="1" applyAlignment="1" applyProtection="1">
      <alignment horizontal="left" vertical="top" wrapText="1" indent="1"/>
      <protection locked="0" hidden="1"/>
    </xf>
    <xf numFmtId="22" fontId="5" fillId="2" borderId="7" xfId="0" applyNumberFormat="1" applyFont="1" applyFill="1" applyBorder="1" applyAlignment="1" applyProtection="1">
      <alignment horizontal="center" vertical="top" wrapText="1"/>
      <protection locked="0" hidden="1"/>
    </xf>
    <xf numFmtId="49" fontId="4" fillId="0" borderId="3" xfId="0" applyNumberFormat="1" applyFont="1" applyFill="1" applyBorder="1" applyAlignment="1" applyProtection="1">
      <alignment horizontal="right" vertical="top"/>
      <protection locked="0" hidden="1"/>
    </xf>
    <xf numFmtId="49" fontId="4" fillId="0" borderId="4" xfId="0" applyNumberFormat="1" applyFont="1" applyFill="1" applyBorder="1" applyAlignment="1" applyProtection="1">
      <alignment horizontal="right" vertical="top"/>
      <protection locked="0" hidden="1"/>
    </xf>
    <xf numFmtId="0" fontId="4" fillId="0" borderId="0" xfId="0" applyNumberFormat="1" applyFont="1" applyFill="1" applyBorder="1" applyAlignment="1" applyProtection="1">
      <alignment horizontal="right" vertical="center" indent="1"/>
      <protection hidden="1"/>
    </xf>
    <xf numFmtId="0" fontId="4" fillId="0" borderId="8" xfId="0" applyNumberFormat="1" applyFont="1" applyFill="1" applyBorder="1" applyAlignment="1" applyProtection="1">
      <alignment horizontal="right" vertical="center" indent="1"/>
      <protection hidden="1"/>
    </xf>
    <xf numFmtId="0" fontId="4" fillId="0" borderId="8" xfId="0" applyNumberFormat="1" applyFont="1" applyFill="1" applyBorder="1" applyProtection="1">
      <protection hidden="1"/>
    </xf>
    <xf numFmtId="0" fontId="3" fillId="0" borderId="8" xfId="0" applyNumberFormat="1" applyFont="1" applyFill="1" applyBorder="1" applyAlignment="1" applyProtection="1">
      <alignment horizontal="left" vertical="center" indent="1"/>
      <protection hidden="1"/>
    </xf>
    <xf numFmtId="49" fontId="4" fillId="0" borderId="9" xfId="0" applyNumberFormat="1" applyFont="1" applyFill="1" applyBorder="1" applyAlignment="1" applyProtection="1">
      <alignment horizontal="right" vertical="top"/>
      <protection locked="0" hidden="1"/>
    </xf>
    <xf numFmtId="49" fontId="5" fillId="2" borderId="6" xfId="0" applyNumberFormat="1" applyFont="1" applyFill="1" applyBorder="1" applyAlignment="1" applyProtection="1">
      <alignment horizontal="center" vertical="top"/>
      <protection locked="0" hidden="1"/>
    </xf>
    <xf numFmtId="14" fontId="3" fillId="0" borderId="0" xfId="0" applyNumberFormat="1" applyFont="1" applyFill="1" applyBorder="1" applyAlignment="1" applyProtection="1">
      <alignment horizontal="left" vertical="center" indent="1"/>
      <protection hidden="1"/>
    </xf>
    <xf numFmtId="0" fontId="4" fillId="0" borderId="0" xfId="0" quotePrefix="1" applyNumberFormat="1" applyFont="1" applyFill="1" applyProtection="1">
      <protection hidden="1"/>
    </xf>
    <xf numFmtId="0" fontId="4" fillId="0" borderId="0" xfId="0" applyNumberFormat="1" applyFont="1" applyFill="1" applyBorder="1" applyAlignment="1" applyProtection="1">
      <alignment horizontal="left"/>
      <protection hidden="1"/>
    </xf>
    <xf numFmtId="0" fontId="5" fillId="0" borderId="1" xfId="0" applyNumberFormat="1" applyFont="1" applyFill="1" applyBorder="1" applyAlignment="1" applyProtection="1">
      <alignment horizontal="left" vertical="center" wrapText="1"/>
      <protection hidden="1"/>
    </xf>
    <xf numFmtId="0" fontId="4" fillId="0" borderId="0" xfId="0" applyNumberFormat="1" applyFont="1" applyFill="1" applyAlignment="1" applyProtection="1">
      <alignment horizontal="left" vertical="center"/>
      <protection hidden="1"/>
    </xf>
    <xf numFmtId="0" fontId="4" fillId="0" borderId="0" xfId="0" applyNumberFormat="1" applyFont="1" applyFill="1" applyBorder="1" applyAlignment="1" applyProtection="1">
      <alignment horizontal="left" vertical="center"/>
      <protection hidden="1"/>
    </xf>
    <xf numFmtId="9" fontId="4" fillId="3" borderId="9" xfId="3" applyFont="1" applyFill="1" applyBorder="1" applyAlignment="1" applyProtection="1">
      <alignment horizontal="right" vertical="top"/>
      <protection locked="0" hidden="1"/>
    </xf>
    <xf numFmtId="0" fontId="4" fillId="3" borderId="9" xfId="0" applyNumberFormat="1" applyFont="1" applyFill="1" applyBorder="1" applyAlignment="1" applyProtection="1">
      <alignment horizontal="right" vertical="top"/>
      <protection locked="0" hidden="1"/>
    </xf>
    <xf numFmtId="22" fontId="4" fillId="0" borderId="10" xfId="0" applyNumberFormat="1" applyFont="1" applyFill="1" applyBorder="1" applyAlignment="1" applyProtection="1">
      <alignment horizontal="center" vertical="center" wrapText="1"/>
      <protection locked="0" hidden="1"/>
    </xf>
    <xf numFmtId="22" fontId="4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22" fontId="4" fillId="0" borderId="12" xfId="0" applyNumberFormat="1" applyFont="1" applyFill="1" applyBorder="1" applyAlignment="1" applyProtection="1">
      <alignment horizontal="center" vertical="center" wrapText="1"/>
      <protection locked="0" hidden="1"/>
    </xf>
    <xf numFmtId="49" fontId="5" fillId="2" borderId="13" xfId="0" applyNumberFormat="1" applyFont="1" applyFill="1" applyBorder="1" applyAlignment="1" applyProtection="1">
      <alignment horizontal="left" vertical="center"/>
      <protection locked="0" hidden="1"/>
    </xf>
    <xf numFmtId="49" fontId="5" fillId="2" borderId="14" xfId="0" applyNumberFormat="1" applyFont="1" applyFill="1" applyBorder="1" applyAlignment="1" applyProtection="1">
      <alignment horizontal="center" vertical="top"/>
      <protection locked="0" hidden="1"/>
    </xf>
    <xf numFmtId="0" fontId="8" fillId="0" borderId="1" xfId="0" applyNumberFormat="1" applyFont="1" applyFill="1" applyBorder="1" applyAlignment="1" applyProtection="1">
      <alignment horizontal="center" vertical="center" wrapText="1"/>
      <protection hidden="1"/>
    </xf>
    <xf numFmtId="49" fontId="4" fillId="0" borderId="4" xfId="0" applyNumberFormat="1" applyFont="1" applyFill="1" applyBorder="1" applyAlignment="1" applyProtection="1">
      <alignment horizontal="left" vertical="top"/>
      <protection locked="0" hidden="1"/>
    </xf>
    <xf numFmtId="49" fontId="4" fillId="0" borderId="4" xfId="0" applyNumberFormat="1" applyFont="1" applyFill="1" applyBorder="1" applyAlignment="1" applyProtection="1">
      <alignment horizontal="center" vertical="top"/>
      <protection locked="0" hidden="1"/>
    </xf>
    <xf numFmtId="0" fontId="4" fillId="0" borderId="4" xfId="0" applyNumberFormat="1" applyFont="1" applyFill="1" applyBorder="1" applyAlignment="1" applyProtection="1">
      <alignment horizontal="center" vertical="top"/>
      <protection locked="0" hidden="1"/>
    </xf>
    <xf numFmtId="9" fontId="4" fillId="0" borderId="4" xfId="0" applyNumberFormat="1" applyFont="1" applyFill="1" applyBorder="1" applyAlignment="1" applyProtection="1">
      <alignment horizontal="center" vertical="top"/>
      <protection locked="0" hidden="1"/>
    </xf>
    <xf numFmtId="9" fontId="4" fillId="0" borderId="4" xfId="3" applyFont="1" applyFill="1" applyBorder="1" applyAlignment="1" applyProtection="1">
      <alignment horizontal="center" vertical="top"/>
      <protection locked="0" hidden="1"/>
    </xf>
    <xf numFmtId="0" fontId="8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" xfId="0" applyNumberFormat="1" applyFont="1" applyFill="1" applyBorder="1" applyAlignment="1" applyProtection="1">
      <alignment horizontal="right" vertical="center" wrapText="1"/>
      <protection hidden="1"/>
    </xf>
    <xf numFmtId="0" fontId="3" fillId="0" borderId="0" xfId="0" applyNumberFormat="1" applyFont="1" applyFill="1" applyBorder="1" applyAlignment="1" applyProtection="1">
      <alignment horizontal="left" vertical="center" indent="1"/>
      <protection hidden="1"/>
    </xf>
    <xf numFmtId="0" fontId="3" fillId="0" borderId="8" xfId="0" applyNumberFormat="1" applyFont="1" applyFill="1" applyBorder="1" applyAlignment="1" applyProtection="1">
      <alignment horizontal="left" vertical="center" indent="1"/>
      <protection hidden="1"/>
    </xf>
    <xf numFmtId="0" fontId="11" fillId="0" borderId="0" xfId="0" applyFont="1"/>
  </cellXfs>
  <cellStyles count="8">
    <cellStyle name="Lien hypertexte 2" xfId="7" xr:uid="{516D8FFB-667F-4D71-9BCB-85B0B0419E74}"/>
    <cellStyle name="Normal" xfId="0" builtinId="0"/>
    <cellStyle name="Normal 2" xfId="1" xr:uid="{A004C5F6-20DB-4639-9C73-31A177ADC443}"/>
    <cellStyle name="Normal 3" xfId="2" xr:uid="{B93D1822-F7B0-4546-8E9E-06DEB7235DD0}"/>
    <cellStyle name="Normal 4" xfId="4" xr:uid="{F34FA893-DE59-4D3E-8D55-B4F0C3F0D9CA}"/>
    <cellStyle name="Normal 5" xfId="5" xr:uid="{E4D2C75E-A403-4BAB-A664-FB9C4857A04E}"/>
    <cellStyle name="Pourcentage" xfId="3" builtinId="5"/>
    <cellStyle name="Pourcentage 2" xfId="6" xr:uid="{D67D16B5-1217-4E12-9FCF-6FA81727FA03}"/>
  </cellStyles>
  <dxfs count="14"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 patternType="none">
          <bgColor auto="1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90"/>
  <sheetViews>
    <sheetView showGridLines="0" tabSelected="1" topLeftCell="Q1" zoomScale="70" zoomScaleNormal="70" workbookViewId="0">
      <selection activeCell="AA14" sqref="AA14"/>
    </sheetView>
  </sheetViews>
  <sheetFormatPr baseColWidth="10" defaultColWidth="10.6640625" defaultRowHeight="12.75" customHeight="1" x14ac:dyDescent="0.3"/>
  <cols>
    <col min="1" max="1" width="0.88671875" style="1" customWidth="1"/>
    <col min="2" max="2" width="5.33203125" style="1" customWidth="1"/>
    <col min="3" max="3" width="14.109375" style="1" customWidth="1"/>
    <col min="4" max="4" width="18" style="1" customWidth="1"/>
    <col min="5" max="6" width="19.6640625" style="1" customWidth="1"/>
    <col min="7" max="7" width="17.44140625" style="1" customWidth="1"/>
    <col min="8" max="8" width="17.33203125" style="1" customWidth="1"/>
    <col min="9" max="9" width="40.6640625" style="1" customWidth="1"/>
    <col min="10" max="10" width="29.33203125" style="1" customWidth="1"/>
    <col min="11" max="11" width="12.109375" style="1" customWidth="1"/>
    <col min="12" max="12" width="14.21875" style="1" customWidth="1"/>
    <col min="13" max="13" width="1.6640625" style="1" customWidth="1"/>
    <col min="14" max="14" width="10.6640625" style="22"/>
    <col min="15" max="15" width="31.21875" style="1" customWidth="1"/>
    <col min="16" max="16" width="39.5546875" style="1" customWidth="1"/>
    <col min="17" max="17" width="10.6640625" style="22"/>
    <col min="18" max="18" width="31.21875" style="1" customWidth="1"/>
    <col min="19" max="19" width="20.44140625" style="1" customWidth="1"/>
    <col min="20" max="20" width="1.6640625" style="1" customWidth="1"/>
    <col min="21" max="21" width="10.6640625" style="22"/>
    <col min="22" max="22" width="33.88671875" style="1" customWidth="1"/>
    <col min="23" max="23" width="20.44140625" style="1" customWidth="1"/>
    <col min="24" max="24" width="1.6640625" style="1" customWidth="1"/>
    <col min="25" max="25" width="10.6640625" style="22"/>
    <col min="26" max="26" width="31.21875" style="1" customWidth="1"/>
    <col min="27" max="27" width="44.77734375" style="1" customWidth="1"/>
    <col min="28" max="16384" width="10.6640625" style="1"/>
  </cols>
  <sheetData>
    <row r="1" spans="1:29" ht="5.0999999999999996" customHeight="1" x14ac:dyDescent="0.3"/>
    <row r="2" spans="1:29" ht="20.100000000000001" customHeight="1" x14ac:dyDescent="0.3">
      <c r="B2" s="39"/>
      <c r="C2" s="39"/>
      <c r="D2" s="39"/>
      <c r="E2" s="39"/>
      <c r="F2" s="39"/>
      <c r="G2" s="39"/>
      <c r="H2" s="18">
        <f ca="1">TODAY()</f>
        <v>44148</v>
      </c>
      <c r="I2" s="12"/>
      <c r="J2" s="12"/>
      <c r="K2" s="12"/>
      <c r="L2" s="1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9" ht="20.100000000000001" customHeight="1" thickBot="1" x14ac:dyDescent="0.35">
      <c r="A3" s="2"/>
      <c r="B3" s="40"/>
      <c r="C3" s="40"/>
      <c r="D3" s="40"/>
      <c r="E3" s="40"/>
      <c r="F3" s="40"/>
      <c r="G3" s="40"/>
      <c r="H3" s="15"/>
      <c r="I3" s="13"/>
      <c r="J3" s="13"/>
      <c r="K3" s="13"/>
      <c r="L3" s="13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2"/>
    </row>
    <row r="4" spans="1:29" ht="5.0999999999999996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3"/>
      <c r="O4" s="2"/>
      <c r="P4" s="2"/>
      <c r="Q4" s="23"/>
      <c r="R4" s="2"/>
      <c r="S4" s="2"/>
      <c r="T4" s="2"/>
      <c r="U4" s="23"/>
      <c r="V4" s="2"/>
      <c r="W4" s="2"/>
      <c r="X4" s="2"/>
      <c r="Y4" s="23"/>
      <c r="Z4" s="2"/>
      <c r="AA4" s="2"/>
      <c r="AB4" s="2"/>
    </row>
    <row r="5" spans="1:29" ht="77.400000000000006" x14ac:dyDescent="0.3">
      <c r="A5" s="2"/>
      <c r="B5" s="3" t="s">
        <v>0</v>
      </c>
      <c r="C5" s="3"/>
      <c r="D5" s="3"/>
      <c r="E5" s="3"/>
      <c r="F5" s="3"/>
      <c r="G5" s="4"/>
      <c r="H5" s="4"/>
      <c r="I5" s="4"/>
      <c r="J5" s="4"/>
      <c r="K5" s="4"/>
      <c r="L5" s="4"/>
      <c r="M5" s="5"/>
      <c r="N5" s="21" t="s">
        <v>0</v>
      </c>
      <c r="O5" s="31" t="s">
        <v>128</v>
      </c>
      <c r="P5" s="3">
        <f>SUM(P8:P77)</f>
        <v>1900</v>
      </c>
      <c r="Q5" s="21" t="s">
        <v>0</v>
      </c>
      <c r="R5" s="31" t="s">
        <v>56</v>
      </c>
      <c r="S5" s="3">
        <f>SUM(S8:S77)</f>
        <v>1900</v>
      </c>
      <c r="T5" s="5"/>
      <c r="U5" s="21" t="s">
        <v>0</v>
      </c>
      <c r="V5" s="31" t="s">
        <v>103</v>
      </c>
      <c r="W5" s="3">
        <f>SUM(W8:W77)</f>
        <v>1900</v>
      </c>
      <c r="X5" s="5"/>
      <c r="Y5" s="21" t="s">
        <v>0</v>
      </c>
      <c r="Z5" s="37" t="s">
        <v>115</v>
      </c>
      <c r="AA5" s="38" t="e">
        <f>SUM(AA8:AA77)</f>
        <v>#N/A</v>
      </c>
      <c r="AB5" s="2"/>
    </row>
    <row r="6" spans="1:29" ht="5.0999999999999996" customHeight="1" thickBo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3"/>
      <c r="O6" s="2"/>
      <c r="P6" s="2"/>
      <c r="Q6" s="23"/>
      <c r="R6" s="2"/>
      <c r="S6" s="2"/>
      <c r="T6" s="2"/>
      <c r="U6" s="23"/>
      <c r="V6" s="2"/>
      <c r="W6" s="2"/>
      <c r="X6" s="2"/>
      <c r="Y6" s="23"/>
      <c r="Z6" s="2"/>
      <c r="AA6" s="2"/>
      <c r="AB6" s="2"/>
    </row>
    <row r="7" spans="1:29" ht="15" customHeight="1" x14ac:dyDescent="0.3">
      <c r="A7" s="2"/>
      <c r="B7" s="6">
        <v>1</v>
      </c>
      <c r="C7" s="17" t="s">
        <v>16</v>
      </c>
      <c r="D7" s="17" t="s">
        <v>15</v>
      </c>
      <c r="E7" s="17" t="s">
        <v>11</v>
      </c>
      <c r="F7" s="17" t="s">
        <v>44</v>
      </c>
      <c r="G7" s="7" t="s">
        <v>12</v>
      </c>
      <c r="H7" s="8" t="s">
        <v>13</v>
      </c>
      <c r="I7" s="8" t="s">
        <v>48</v>
      </c>
      <c r="J7" s="8" t="s">
        <v>14</v>
      </c>
      <c r="K7" s="8" t="s">
        <v>17</v>
      </c>
      <c r="L7" s="8" t="s">
        <v>54</v>
      </c>
      <c r="M7" s="9"/>
      <c r="N7" s="30">
        <v>1</v>
      </c>
      <c r="O7" s="30" t="s">
        <v>113</v>
      </c>
      <c r="P7" s="30" t="s">
        <v>55</v>
      </c>
      <c r="Q7" s="30">
        <v>1</v>
      </c>
      <c r="R7" s="30" t="s">
        <v>48</v>
      </c>
      <c r="S7" s="30" t="s">
        <v>55</v>
      </c>
      <c r="T7" s="9"/>
      <c r="U7" s="29">
        <v>1</v>
      </c>
      <c r="V7" s="30" t="s">
        <v>48</v>
      </c>
      <c r="W7" s="30" t="s">
        <v>55</v>
      </c>
      <c r="X7" s="9"/>
      <c r="Y7" s="30">
        <v>1</v>
      </c>
      <c r="Z7" s="30" t="s">
        <v>48</v>
      </c>
      <c r="AA7" s="30" t="s">
        <v>114</v>
      </c>
      <c r="AB7" s="2"/>
      <c r="AC7" s="19"/>
    </row>
    <row r="8" spans="1:29" ht="15" customHeight="1" x14ac:dyDescent="0.3">
      <c r="A8" s="2"/>
      <c r="B8" s="10" t="s">
        <v>2</v>
      </c>
      <c r="C8" s="10" t="s">
        <v>42</v>
      </c>
      <c r="D8" s="16" t="s">
        <v>28</v>
      </c>
      <c r="E8" s="10" t="s">
        <v>37</v>
      </c>
      <c r="F8" s="16" t="s">
        <v>39</v>
      </c>
      <c r="G8" s="16" t="s">
        <v>117</v>
      </c>
      <c r="H8" s="16" t="s">
        <v>124</v>
      </c>
      <c r="I8" s="16" t="s">
        <v>50</v>
      </c>
      <c r="J8" s="16" t="s">
        <v>47</v>
      </c>
      <c r="K8" s="24">
        <v>0.04</v>
      </c>
      <c r="L8" s="25">
        <v>50</v>
      </c>
      <c r="M8" s="26"/>
      <c r="N8" s="32" t="s">
        <v>2</v>
      </c>
      <c r="O8" s="20" t="str">
        <f t="array" ref="O8">INDEX($G:$G,MIN(IF(Calc_sous_système&lt;&gt;"",IF(COUNTIF(O$7:O7,Calc_sous_système)=0,ROW(Calc_sous_système),ROWS(Calc_sous_système)+ROW(Calc_sous_système)))))</f>
        <v>SS1</v>
      </c>
      <c r="P8" s="34">
        <f t="shared" ref="P8:P39" si="0">IF(O8&lt;&gt;"",SUMIF(Calc_sous_système,O8,Nheures),0)</f>
        <v>50</v>
      </c>
      <c r="Q8" s="32" t="s">
        <v>2</v>
      </c>
      <c r="R8" s="20" t="str">
        <f t="array" ref="R8">INDEX($I:$I,MIN(IF(Livrables&lt;&gt;"",IF(COUNTIF(R$7:R7,Livrables)=0,ROW(Livrables),ROWS(Livrables)+ROW(Livrables)))))</f>
        <v>docq</v>
      </c>
      <c r="S8" s="33">
        <f t="shared" ref="S8:S39" si="1">IF(R8&lt;&gt;"",SUMIF(Livrables,R8,Nheures),0)</f>
        <v>134</v>
      </c>
      <c r="T8" s="26"/>
      <c r="U8" s="32" t="s">
        <v>6</v>
      </c>
      <c r="V8" s="20" t="str">
        <f t="array" ref="V8">INDEX($D:$D,MIN(IF(N°Semaine&lt;&gt;"",IF(COUNTIF(V$7:V7,N°Semaine)=0,ROW(N°Semaine),ROWS(N°Semaine)+ROW(N°Semaine)))))</f>
        <v>S45</v>
      </c>
      <c r="W8" s="33">
        <f t="shared" ref="W8:W39" si="2">IF(V8&lt;&gt;"",SUMIF(N°Semaine,V8,Nheures),0)</f>
        <v>58</v>
      </c>
      <c r="X8" s="26"/>
      <c r="Y8" s="32" t="s">
        <v>2</v>
      </c>
      <c r="Z8" s="20" t="str">
        <f t="array" ref="Z8">INDEX($I:$I,MIN(IF(Livrables&lt;&gt;"",IF(COUNTIF(Z$7:Z7,Livrables)=0,ROW(Livrables),ROWS(Livrables)+ROW(Livrables)))))</f>
        <v>docq</v>
      </c>
      <c r="AA8" s="36">
        <f>IF(Z8&lt;&gt;"",LARGE(Calc_avancement,MATCH(Z8,Livrables,0)))</f>
        <v>0.99</v>
      </c>
      <c r="AB8" s="2"/>
    </row>
    <row r="9" spans="1:29" ht="15" customHeight="1" x14ac:dyDescent="0.3">
      <c r="A9" s="2"/>
      <c r="B9" s="11" t="s">
        <v>1</v>
      </c>
      <c r="C9" s="16" t="s">
        <v>42</v>
      </c>
      <c r="D9" s="16" t="s">
        <v>29</v>
      </c>
      <c r="E9" s="16" t="s">
        <v>37</v>
      </c>
      <c r="F9" s="16" t="s">
        <v>38</v>
      </c>
      <c r="G9" s="16" t="s">
        <v>118</v>
      </c>
      <c r="H9" s="16" t="s">
        <v>125</v>
      </c>
      <c r="I9" s="16" t="s">
        <v>49</v>
      </c>
      <c r="J9" s="16" t="s">
        <v>46</v>
      </c>
      <c r="K9" s="24">
        <v>0.15</v>
      </c>
      <c r="L9" s="25">
        <v>2</v>
      </c>
      <c r="M9" s="27"/>
      <c r="N9" s="32" t="s">
        <v>1</v>
      </c>
      <c r="O9" s="20" t="str">
        <f t="array" ref="O9">INDEX($G:$G,MIN(IF(Calc_sous_système&lt;&gt;"",IF(COUNTIF(O$7:O8,Calc_sous_système)=0,ROW(Calc_sous_système),ROWS(Calc_sous_système)+ROW(Calc_sous_système)))))</f>
        <v>SS2</v>
      </c>
      <c r="P9" s="34">
        <f t="shared" si="0"/>
        <v>16</v>
      </c>
      <c r="Q9" s="32" t="s">
        <v>1</v>
      </c>
      <c r="R9" s="20" t="str">
        <f t="array" ref="R9">INDEX($I:$I,MIN(IF(Livrables&lt;&gt;"",IF(COUNTIF(R$7:R8,Livrables)=0,ROW(Livrables),ROWS(Livrables)+ROW(Livrables)))))</f>
        <v>doco</v>
      </c>
      <c r="S9" s="33">
        <f t="shared" si="1"/>
        <v>26</v>
      </c>
      <c r="T9" s="27"/>
      <c r="U9" s="32" t="s">
        <v>7</v>
      </c>
      <c r="V9" s="20" t="str">
        <f t="array" ref="V9">INDEX($D:$D,MIN(IF(N°Semaine&lt;&gt;"",IF(COUNTIF(V$7:V8,N°Semaine)=0,ROW(N°Semaine),ROWS(N°Semaine)+ROW(N°Semaine)))))</f>
        <v>S46</v>
      </c>
      <c r="W9" s="33">
        <f t="shared" si="2"/>
        <v>78</v>
      </c>
      <c r="X9" s="27"/>
      <c r="Y9" s="32" t="s">
        <v>1</v>
      </c>
      <c r="Z9" s="20" t="str">
        <f t="array" ref="Z9">INDEX($I:$I,MIN(IF(Livrables&lt;&gt;"",IF(COUNTIF(Z$7:Z8,Livrables)=0,ROW(Livrables),ROWS(Livrables)+ROW(Livrables)))))</f>
        <v>doco</v>
      </c>
      <c r="AA9" s="36">
        <f>IF(Z9&lt;&gt;"",LARGE(Calc_avancement,MATCH(Z9,Livrables,0)))</f>
        <v>0.98</v>
      </c>
      <c r="AB9" s="2"/>
    </row>
    <row r="10" spans="1:29" ht="15" customHeight="1" x14ac:dyDescent="0.3">
      <c r="A10" s="2"/>
      <c r="B10" s="11" t="s">
        <v>3</v>
      </c>
      <c r="C10" s="16" t="s">
        <v>42</v>
      </c>
      <c r="D10" s="16" t="s">
        <v>29</v>
      </c>
      <c r="E10" s="16" t="s">
        <v>116</v>
      </c>
      <c r="F10" s="16" t="s">
        <v>38</v>
      </c>
      <c r="G10" s="16" t="s">
        <v>120</v>
      </c>
      <c r="H10" s="16" t="s">
        <v>127</v>
      </c>
      <c r="I10" s="16" t="s">
        <v>51</v>
      </c>
      <c r="J10" s="16" t="s">
        <v>45</v>
      </c>
      <c r="K10" s="24">
        <v>0.05</v>
      </c>
      <c r="L10" s="25">
        <v>33</v>
      </c>
      <c r="M10" s="27"/>
      <c r="N10" s="32" t="s">
        <v>3</v>
      </c>
      <c r="O10" s="20" t="str">
        <f t="array" ref="O10">INDEX($G:$G,MIN(IF(Calc_sous_système&lt;&gt;"",IF(COUNTIF(O$7:O9,Calc_sous_système)=0,ROW(Calc_sous_système),ROWS(Calc_sous_système)+ROW(Calc_sous_système)))))</f>
        <v>SS11</v>
      </c>
      <c r="P10" s="34">
        <f t="shared" si="0"/>
        <v>660</v>
      </c>
      <c r="Q10" s="32" t="s">
        <v>3</v>
      </c>
      <c r="R10" s="20" t="str">
        <f t="array" ref="R10">INDEX($I:$I,MIN(IF(Livrables&lt;&gt;"",IF(COUNTIF(R$7:R9,Livrables)=0,ROW(Livrables),ROWS(Livrables)+ROW(Livrables)))))</f>
        <v>docu</v>
      </c>
      <c r="S10" s="33">
        <f t="shared" si="1"/>
        <v>72</v>
      </c>
      <c r="T10" s="27"/>
      <c r="U10" s="32" t="s">
        <v>8</v>
      </c>
      <c r="V10" s="20" t="str">
        <f t="array" ref="V10">INDEX($D:$D,MIN(IF(N°Semaine&lt;&gt;"",IF(COUNTIF(V$7:V9,N°Semaine)=0,ROW(N°Semaine),ROWS(N°Semaine)+ROW(N°Semaine)))))</f>
        <v>S47</v>
      </c>
      <c r="W10" s="33">
        <f t="shared" si="2"/>
        <v>36</v>
      </c>
      <c r="X10" s="27"/>
      <c r="Y10" s="32" t="s">
        <v>3</v>
      </c>
      <c r="Z10" s="20" t="str">
        <f t="array" ref="Z10">INDEX($I:$I,MIN(IF(Livrables&lt;&gt;"",IF(COUNTIF(Z$7:Z9,Livrables)=0,ROW(Livrables),ROWS(Livrables)+ROW(Livrables)))))</f>
        <v>docu</v>
      </c>
      <c r="AA10" s="36">
        <f>IF(Z10&lt;&gt;"",LARGE(Calc_avancement,MATCH(Z10,Livrables,0)))</f>
        <v>0.94</v>
      </c>
      <c r="AB10" s="2"/>
    </row>
    <row r="11" spans="1:29" ht="15" customHeight="1" x14ac:dyDescent="0.3">
      <c r="A11" s="2"/>
      <c r="B11" s="11" t="s">
        <v>4</v>
      </c>
      <c r="C11" s="16" t="s">
        <v>42</v>
      </c>
      <c r="D11" s="16" t="s">
        <v>30</v>
      </c>
      <c r="E11" s="16" t="s">
        <v>37</v>
      </c>
      <c r="F11" s="16" t="s">
        <v>41</v>
      </c>
      <c r="G11" s="16" t="s">
        <v>121</v>
      </c>
      <c r="H11" s="16" t="s">
        <v>126</v>
      </c>
      <c r="I11" s="16" t="s">
        <v>53</v>
      </c>
      <c r="J11" s="16"/>
      <c r="K11" s="24">
        <v>0.09</v>
      </c>
      <c r="L11" s="25">
        <v>4</v>
      </c>
      <c r="M11" s="27"/>
      <c r="N11" s="32" t="s">
        <v>4</v>
      </c>
      <c r="O11" s="20" t="str">
        <f t="array" ref="O11">INDEX($G:$G,MIN(IF(Calc_sous_système&lt;&gt;"",IF(COUNTIF(O$7:O10,Calc_sous_système)=0,ROW(Calc_sous_système),ROWS(Calc_sous_système)+ROW(Calc_sous_système)))))</f>
        <v>SS22</v>
      </c>
      <c r="P11" s="34">
        <f t="shared" si="0"/>
        <v>100</v>
      </c>
      <c r="Q11" s="32" t="s">
        <v>4</v>
      </c>
      <c r="R11" s="20" t="str">
        <f t="array" ref="R11">INDEX($I:$I,MIN(IF(Livrables&lt;&gt;"",IF(COUNTIF(R$7:R10,Livrables)=0,ROW(Livrables),ROWS(Livrables)+ROW(Livrables)))))</f>
        <v>docy</v>
      </c>
      <c r="S11" s="33">
        <f t="shared" si="1"/>
        <v>81</v>
      </c>
      <c r="T11" s="27"/>
      <c r="U11" s="32" t="s">
        <v>9</v>
      </c>
      <c r="V11" s="20" t="str">
        <f t="array" ref="V11">INDEX($D:$D,MIN(IF(N°Semaine&lt;&gt;"",IF(COUNTIF(V$7:V10,N°Semaine)=0,ROW(N°Semaine),ROWS(N°Semaine)+ROW(N°Semaine)))))</f>
        <v>S48</v>
      </c>
      <c r="W11" s="33">
        <f t="shared" si="2"/>
        <v>600</v>
      </c>
      <c r="X11" s="27"/>
      <c r="Y11" s="32" t="s">
        <v>4</v>
      </c>
      <c r="Z11" s="20" t="str">
        <f t="array" ref="Z11">INDEX($I:$I,MIN(IF(Livrables&lt;&gt;"",IF(COUNTIF(Z$7:Z10,Livrables)=0,ROW(Livrables),ROWS(Livrables)+ROW(Livrables)))))</f>
        <v>docy</v>
      </c>
      <c r="AA11" s="36">
        <f>IF(Z11&lt;&gt;"",LARGE(Calc_avancement,MATCH(Z11,Livrables,0)))</f>
        <v>0.88</v>
      </c>
      <c r="AB11" s="2"/>
      <c r="AC11" s="41"/>
    </row>
    <row r="12" spans="1:29" ht="15" customHeight="1" x14ac:dyDescent="0.3">
      <c r="A12" s="2"/>
      <c r="B12" s="11" t="s">
        <v>5</v>
      </c>
      <c r="C12" s="16" t="s">
        <v>42</v>
      </c>
      <c r="D12" s="16" t="s">
        <v>31</v>
      </c>
      <c r="E12" s="16" t="s">
        <v>116</v>
      </c>
      <c r="F12" s="16" t="s">
        <v>38</v>
      </c>
      <c r="G12" s="16" t="s">
        <v>120</v>
      </c>
      <c r="H12" s="16" t="s">
        <v>123</v>
      </c>
      <c r="I12" s="16" t="s">
        <v>52</v>
      </c>
      <c r="J12" s="16"/>
      <c r="K12" s="24">
        <v>0.94</v>
      </c>
      <c r="L12" s="25">
        <v>555</v>
      </c>
      <c r="M12" s="27"/>
      <c r="N12" s="32" t="s">
        <v>5</v>
      </c>
      <c r="O12" s="20" t="str">
        <f t="array" ref="O12">INDEX($G:$G,MIN(IF(Calc_sous_système&lt;&gt;"",IF(COUNTIF(O$7:O11,Calc_sous_système)=0,ROW(Calc_sous_système),ROWS(Calc_sous_système)+ROW(Calc_sous_système)))))</f>
        <v>SS14</v>
      </c>
      <c r="P12" s="34">
        <f t="shared" si="0"/>
        <v>1070</v>
      </c>
      <c r="Q12" s="32" t="s">
        <v>5</v>
      </c>
      <c r="R12" s="20" t="str">
        <f t="array" ref="R12">INDEX($I:$I,MIN(IF(Livrables&lt;&gt;"",IF(COUNTIF(R$7:R11,Livrables)=0,ROW(Livrables),ROWS(Livrables)+ROW(Livrables)))))</f>
        <v>docw</v>
      </c>
      <c r="S12" s="33">
        <f t="shared" si="1"/>
        <v>575</v>
      </c>
      <c r="T12" s="27"/>
      <c r="U12" s="32" t="s">
        <v>10</v>
      </c>
      <c r="V12" s="20" t="str">
        <f t="array" ref="V12">INDEX($D:$D,MIN(IF(N°Semaine&lt;&gt;"",IF(COUNTIF(V$7:V11,N°Semaine)=0,ROW(N°Semaine),ROWS(N°Semaine)+ROW(N°Semaine)))))</f>
        <v>S49</v>
      </c>
      <c r="W12" s="33">
        <f t="shared" si="2"/>
        <v>60</v>
      </c>
      <c r="X12" s="27"/>
      <c r="Y12" s="32" t="s">
        <v>5</v>
      </c>
      <c r="Z12" s="20" t="str">
        <f t="array" ref="Z12">INDEX($I:$I,MIN(IF(Livrables&lt;&gt;"",IF(COUNTIF(Z$7:Z11,Livrables)=0,ROW(Livrables),ROWS(Livrables)+ROW(Livrables)))))</f>
        <v>docw</v>
      </c>
      <c r="AA12" s="36">
        <f>IF(Z12&lt;&gt;"",LARGE(Calc_avancement,MATCH(Z12,Livrables,0)))</f>
        <v>0.83</v>
      </c>
      <c r="AB12" s="2"/>
    </row>
    <row r="13" spans="1:29" ht="15" customHeight="1" x14ac:dyDescent="0.3">
      <c r="A13" s="2"/>
      <c r="B13" s="11" t="s">
        <v>6</v>
      </c>
      <c r="C13" s="16" t="s">
        <v>42</v>
      </c>
      <c r="D13" s="16" t="s">
        <v>32</v>
      </c>
      <c r="E13" s="16" t="s">
        <v>37</v>
      </c>
      <c r="F13" s="16" t="s">
        <v>39</v>
      </c>
      <c r="G13" s="16" t="s">
        <v>121</v>
      </c>
      <c r="H13" s="16" t="s">
        <v>126</v>
      </c>
      <c r="I13" s="16" t="s">
        <v>53</v>
      </c>
      <c r="J13" s="16"/>
      <c r="K13" s="24">
        <v>0.1</v>
      </c>
      <c r="L13" s="25">
        <v>6</v>
      </c>
      <c r="M13" s="27"/>
      <c r="N13" s="32" t="s">
        <v>6</v>
      </c>
      <c r="O13" s="20" t="str">
        <f t="array" ref="O13">INDEX($G:$G,MIN(IF(Calc_sous_système&lt;&gt;"",IF(COUNTIF(O$7:O12,Calc_sous_système)=0,ROW(Calc_sous_système),ROWS(Calc_sous_système)+ROW(Calc_sous_système)))))</f>
        <v>SS33</v>
      </c>
      <c r="P13" s="34">
        <f t="shared" si="0"/>
        <v>4</v>
      </c>
      <c r="Q13" s="32" t="s">
        <v>6</v>
      </c>
      <c r="R13" s="20" t="str">
        <f t="array" ref="R13">INDEX($I:$I,MIN(IF(Livrables&lt;&gt;"",IF(COUNTIF(R$7:R12,Livrables)=0,ROW(Livrables),ROWS(Livrables)+ROW(Livrables)))))</f>
        <v>aaa</v>
      </c>
      <c r="S13" s="33">
        <f t="shared" si="1"/>
        <v>1007</v>
      </c>
      <c r="T13" s="27"/>
      <c r="U13" s="32" t="s">
        <v>18</v>
      </c>
      <c r="V13" s="20" t="str">
        <f t="array" ref="V13">INDEX($D:$D,MIN(IF(N°Semaine&lt;&gt;"",IF(COUNTIF(V$7:V12,N°Semaine)=0,ROW(N°Semaine),ROWS(N°Semaine)+ROW(N°Semaine)))))</f>
        <v>S50</v>
      </c>
      <c r="W13" s="33">
        <f t="shared" si="2"/>
        <v>1061</v>
      </c>
      <c r="X13" s="27"/>
      <c r="Y13" s="32" t="s">
        <v>6</v>
      </c>
      <c r="Z13" s="20" t="str">
        <f t="array" ref="Z13">INDEX($I:$I,MIN(IF(Livrables&lt;&gt;"",IF(COUNTIF(Z$7:Z12,Livrables)=0,ROW(Livrables),ROWS(Livrables)+ROW(Livrables)))))</f>
        <v>aaa</v>
      </c>
      <c r="AA13" s="36">
        <f>IF(Z13&lt;&gt;"",LARGE(Calc_avancement,MATCH(Z13,Livrables,0)))</f>
        <v>0.4</v>
      </c>
      <c r="AB13" s="2"/>
    </row>
    <row r="14" spans="1:29" ht="15" customHeight="1" x14ac:dyDescent="0.3">
      <c r="A14" s="2"/>
      <c r="B14" s="11" t="s">
        <v>7</v>
      </c>
      <c r="C14" s="16" t="s">
        <v>42</v>
      </c>
      <c r="D14" s="16" t="s">
        <v>33</v>
      </c>
      <c r="E14" s="16" t="s">
        <v>37</v>
      </c>
      <c r="F14" s="16" t="s">
        <v>40</v>
      </c>
      <c r="G14" s="16" t="s">
        <v>119</v>
      </c>
      <c r="H14" s="16" t="s">
        <v>124</v>
      </c>
      <c r="I14" s="16" t="s">
        <v>50</v>
      </c>
      <c r="J14" s="16"/>
      <c r="K14" s="24">
        <v>0.09</v>
      </c>
      <c r="L14" s="25">
        <v>7</v>
      </c>
      <c r="M14" s="27"/>
      <c r="N14" s="32" t="s">
        <v>7</v>
      </c>
      <c r="O14" s="20">
        <f t="array" ref="O14">INDEX($G:$G,MIN(IF(Calc_sous_système&lt;&gt;"",IF(COUNTIF(O$7:O13,Calc_sous_système)=0,ROW(Calc_sous_système),ROWS(Calc_sous_système)+ROW(Calc_sous_système)))))</f>
        <v>0</v>
      </c>
      <c r="P14" s="34">
        <f t="shared" si="0"/>
        <v>0</v>
      </c>
      <c r="Q14" s="32" t="s">
        <v>7</v>
      </c>
      <c r="R14" s="20" t="str">
        <f t="array" ref="R14">INDEX($I:$I,MIN(IF(Livrables&lt;&gt;"",IF(COUNTIF(R$7:R13,Livrables)=0,ROW(Livrables),ROWS(Livrables)+ROW(Livrables)))))</f>
        <v>tttt</v>
      </c>
      <c r="S14" s="33">
        <f t="shared" si="1"/>
        <v>5</v>
      </c>
      <c r="T14" s="27"/>
      <c r="U14" s="32" t="s">
        <v>19</v>
      </c>
      <c r="V14" s="20" t="str">
        <f t="array" ref="V14">INDEX($D:$D,MIN(IF(N°Semaine&lt;&gt;"",IF(COUNTIF(V$7:V13,N°Semaine)=0,ROW(N°Semaine),ROWS(N°Semaine)+ROW(N°Semaine)))))</f>
        <v>S52</v>
      </c>
      <c r="W14" s="33">
        <f t="shared" si="2"/>
        <v>4</v>
      </c>
      <c r="X14" s="27"/>
      <c r="Y14" s="32" t="s">
        <v>7</v>
      </c>
      <c r="Z14" s="20" t="str">
        <f t="array" ref="Z14">INDEX($I:$I,MIN(IF(Livrables&lt;&gt;"",IF(COUNTIF(Z$7:Z13,Livrables)=0,ROW(Livrables),ROWS(Livrables)+ROW(Livrables)))))</f>
        <v>tttt</v>
      </c>
      <c r="AA14" s="36">
        <f>IF(Z14&lt;&gt;"",LARGE(Calc_avancement,MATCH(Z14,Livrables,0)))</f>
        <v>0.15</v>
      </c>
      <c r="AB14" s="2"/>
    </row>
    <row r="15" spans="1:29" ht="15" customHeight="1" x14ac:dyDescent="0.3">
      <c r="A15" s="2"/>
      <c r="B15" s="11" t="s">
        <v>8</v>
      </c>
      <c r="C15" s="10" t="s">
        <v>42</v>
      </c>
      <c r="D15" s="16" t="s">
        <v>28</v>
      </c>
      <c r="E15" s="10" t="s">
        <v>37</v>
      </c>
      <c r="F15" s="16" t="s">
        <v>39</v>
      </c>
      <c r="G15" s="16" t="s">
        <v>119</v>
      </c>
      <c r="H15" s="16" t="s">
        <v>124</v>
      </c>
      <c r="I15" s="16" t="s">
        <v>50</v>
      </c>
      <c r="J15" s="16" t="s">
        <v>47</v>
      </c>
      <c r="K15" s="24">
        <v>0.11</v>
      </c>
      <c r="L15" s="25">
        <v>1</v>
      </c>
      <c r="M15" s="27"/>
      <c r="N15" s="32" t="s">
        <v>8</v>
      </c>
      <c r="O15" s="20">
        <f t="array" ref="O15">INDEX($G:$G,MIN(IF(Calc_sous_système&lt;&gt;"",IF(COUNTIF(O$7:O14,Calc_sous_système)=0,ROW(Calc_sous_système),ROWS(Calc_sous_système)+ROW(Calc_sous_système)))))</f>
        <v>0</v>
      </c>
      <c r="P15" s="34">
        <f t="shared" si="0"/>
        <v>0</v>
      </c>
      <c r="Q15" s="32" t="s">
        <v>8</v>
      </c>
      <c r="R15" s="20">
        <f t="array" ref="R15">INDEX($I:$I,MIN(IF(Livrables&lt;&gt;"",IF(COUNTIF(R$7:R14,Livrables)=0,ROW(Livrables),ROWS(Livrables)+ROW(Livrables)))))</f>
        <v>0</v>
      </c>
      <c r="S15" s="33">
        <f t="shared" si="1"/>
        <v>0</v>
      </c>
      <c r="T15" s="27"/>
      <c r="U15" s="32" t="s">
        <v>20</v>
      </c>
      <c r="V15" s="20" t="str">
        <f t="array" ref="V15">INDEX($D:$D,MIN(IF(N°Semaine&lt;&gt;"",IF(COUNTIF(V$7:V14,N°Semaine)=0,ROW(N°Semaine),ROWS(N°Semaine)+ROW(N°Semaine)))))</f>
        <v>S1</v>
      </c>
      <c r="W15" s="33">
        <f t="shared" si="2"/>
        <v>1</v>
      </c>
      <c r="X15" s="27"/>
      <c r="Y15" s="32" t="s">
        <v>8</v>
      </c>
      <c r="Z15" s="20">
        <f t="array" ref="Z15">INDEX($I:$I,MIN(IF(Livrables&lt;&gt;"",IF(COUNTIF(Z$7:Z14,Livrables)=0,ROW(Livrables),ROWS(Livrables)+ROW(Livrables)))))</f>
        <v>0</v>
      </c>
      <c r="AA15" s="36" t="e">
        <f>IF(Z15&lt;&gt;"",LARGE(Calc_avancement,MATCH(Z15,Livrables,0)))</f>
        <v>#N/A</v>
      </c>
      <c r="AB15" s="2"/>
    </row>
    <row r="16" spans="1:29" ht="15" customHeight="1" x14ac:dyDescent="0.3">
      <c r="A16" s="2"/>
      <c r="B16" s="11" t="s">
        <v>5</v>
      </c>
      <c r="C16" s="16" t="s">
        <v>42</v>
      </c>
      <c r="D16" s="16" t="s">
        <v>29</v>
      </c>
      <c r="E16" s="16" t="s">
        <v>37</v>
      </c>
      <c r="F16" s="16" t="s">
        <v>38</v>
      </c>
      <c r="G16" s="16" t="s">
        <v>118</v>
      </c>
      <c r="H16" s="16" t="s">
        <v>125</v>
      </c>
      <c r="I16" s="16" t="s">
        <v>49</v>
      </c>
      <c r="J16" s="16" t="s">
        <v>46</v>
      </c>
      <c r="K16" s="24">
        <v>0.15</v>
      </c>
      <c r="L16" s="25">
        <v>2</v>
      </c>
      <c r="M16" s="27"/>
      <c r="N16" s="32" t="s">
        <v>9</v>
      </c>
      <c r="O16" s="20">
        <f t="array" ref="O16">INDEX($G:$G,MIN(IF(Calc_sous_système&lt;&gt;"",IF(COUNTIF(O$7:O15,Calc_sous_système)=0,ROW(Calc_sous_système),ROWS(Calc_sous_système)+ROW(Calc_sous_système)))))</f>
        <v>0</v>
      </c>
      <c r="P16" s="34">
        <f t="shared" si="0"/>
        <v>0</v>
      </c>
      <c r="Q16" s="32" t="s">
        <v>9</v>
      </c>
      <c r="R16" s="20">
        <f t="array" ref="R16">INDEX($I:$I,MIN(IF(Livrables&lt;&gt;"",IF(COUNTIF(R$7:R15,Livrables)=0,ROW(Livrables),ROWS(Livrables)+ROW(Livrables)))))</f>
        <v>0</v>
      </c>
      <c r="S16" s="33">
        <f t="shared" si="1"/>
        <v>0</v>
      </c>
      <c r="T16" s="27"/>
      <c r="U16" s="32" t="s">
        <v>21</v>
      </c>
      <c r="V16" s="20" t="str">
        <f t="array" ref="V16">INDEX($D:$D,MIN(IF(N°Semaine&lt;&gt;"",IF(COUNTIF(V$7:V15,N°Semaine)=0,ROW(N°Semaine),ROWS(N°Semaine)+ROW(N°Semaine)))))</f>
        <v>S2</v>
      </c>
      <c r="W16" s="33">
        <f t="shared" si="2"/>
        <v>2</v>
      </c>
      <c r="X16" s="27"/>
      <c r="Y16" s="32" t="s">
        <v>9</v>
      </c>
      <c r="Z16" s="20">
        <f t="array" ref="Z16">INDEX($I:$I,MIN(IF(Livrables&lt;&gt;"",IF(COUNTIF(Z$7:Z15,Livrables)=0,ROW(Livrables),ROWS(Livrables)+ROW(Livrables)))))</f>
        <v>0</v>
      </c>
      <c r="AA16" s="36" t="e">
        <f>IF(Z16&lt;&gt;"",LARGE(Calc_avancement,MATCH(Z16,Livrables,0)-1))</f>
        <v>#N/A</v>
      </c>
      <c r="AB16" s="2"/>
    </row>
    <row r="17" spans="1:36" ht="15" customHeight="1" x14ac:dyDescent="0.3">
      <c r="A17" s="2"/>
      <c r="B17" s="11" t="s">
        <v>6</v>
      </c>
      <c r="C17" s="16" t="s">
        <v>42</v>
      </c>
      <c r="D17" s="16" t="s">
        <v>29</v>
      </c>
      <c r="E17" s="16" t="s">
        <v>116</v>
      </c>
      <c r="F17" s="16" t="s">
        <v>38</v>
      </c>
      <c r="G17" s="16" t="s">
        <v>120</v>
      </c>
      <c r="H17" s="16" t="s">
        <v>127</v>
      </c>
      <c r="I17" s="16" t="s">
        <v>51</v>
      </c>
      <c r="J17" s="16" t="s">
        <v>45</v>
      </c>
      <c r="K17" s="24">
        <v>0.05</v>
      </c>
      <c r="L17" s="25">
        <v>3</v>
      </c>
      <c r="M17" s="27"/>
      <c r="N17" s="32" t="s">
        <v>10</v>
      </c>
      <c r="O17" s="20">
        <f t="array" ref="O17">INDEX($G:$G,MIN(IF(Calc_sous_système&lt;&gt;"",IF(COUNTIF(O$7:O16,Calc_sous_système)=0,ROW(Calc_sous_système),ROWS(Calc_sous_système)+ROW(Calc_sous_système)))))</f>
        <v>0</v>
      </c>
      <c r="P17" s="34">
        <f t="shared" si="0"/>
        <v>0</v>
      </c>
      <c r="Q17" s="32" t="s">
        <v>10</v>
      </c>
      <c r="R17" s="20">
        <f t="array" ref="R17">INDEX($I:$I,MIN(IF(Livrables&lt;&gt;"",IF(COUNTIF(R$7:R16,Livrables)=0,ROW(Livrables),ROWS(Livrables)+ROW(Livrables)))))</f>
        <v>0</v>
      </c>
      <c r="S17" s="33">
        <f t="shared" si="1"/>
        <v>0</v>
      </c>
      <c r="T17" s="27"/>
      <c r="U17" s="32" t="s">
        <v>22</v>
      </c>
      <c r="V17" s="20">
        <f t="array" ref="V17">INDEX($D:$D,MIN(IF(N°Semaine&lt;&gt;"",IF(COUNTIF(V$7:V16,N°Semaine)=0,ROW(N°Semaine),ROWS(N°Semaine)+ROW(N°Semaine)))))</f>
        <v>0</v>
      </c>
      <c r="W17" s="33">
        <f t="shared" si="2"/>
        <v>0</v>
      </c>
      <c r="X17" s="27"/>
      <c r="Y17" s="32" t="s">
        <v>10</v>
      </c>
      <c r="Z17" s="20">
        <f t="array" ref="Z17">INDEX($I:$I,MIN(IF(Livrables&lt;&gt;"",IF(COUNTIF(Z$7:Z16,Livrables)=0,ROW(Livrables),ROWS(Livrables)+ROW(Livrables)))))</f>
        <v>0</v>
      </c>
      <c r="AA17" s="36" t="e">
        <f>IF(Z17&lt;&gt;"",LARGE(Calc_avancement,MATCH(Z17,Livrables,0)-1))</f>
        <v>#N/A</v>
      </c>
      <c r="AB17" s="2"/>
    </row>
    <row r="18" spans="1:36" ht="15" customHeight="1" x14ac:dyDescent="0.3">
      <c r="A18" s="2"/>
      <c r="B18" s="11" t="s">
        <v>7</v>
      </c>
      <c r="C18" s="16" t="s">
        <v>42</v>
      </c>
      <c r="D18" s="16" t="s">
        <v>34</v>
      </c>
      <c r="E18" s="16" t="s">
        <v>37</v>
      </c>
      <c r="F18" s="16" t="s">
        <v>41</v>
      </c>
      <c r="G18" s="16" t="s">
        <v>121</v>
      </c>
      <c r="H18" s="16" t="s">
        <v>126</v>
      </c>
      <c r="I18" s="16" t="s">
        <v>53</v>
      </c>
      <c r="J18" s="16"/>
      <c r="K18" s="24">
        <v>0.09</v>
      </c>
      <c r="L18" s="25">
        <v>4</v>
      </c>
      <c r="M18" s="27"/>
      <c r="N18" s="32" t="s">
        <v>18</v>
      </c>
      <c r="O18" s="20">
        <f t="array" ref="O18">INDEX($G:$G,MIN(IF(Calc_sous_système&lt;&gt;"",IF(COUNTIF(O$7:O17,Calc_sous_système)=0,ROW(Calc_sous_système),ROWS(Calc_sous_système)+ROW(Calc_sous_système)))))</f>
        <v>0</v>
      </c>
      <c r="P18" s="34">
        <f t="shared" si="0"/>
        <v>0</v>
      </c>
      <c r="Q18" s="32" t="s">
        <v>18</v>
      </c>
      <c r="R18" s="20">
        <f t="array" ref="R18">INDEX($I:$I,MIN(IF(Livrables&lt;&gt;"",IF(COUNTIF(R$7:R17,Livrables)=0,ROW(Livrables),ROWS(Livrables)+ROW(Livrables)))))</f>
        <v>0</v>
      </c>
      <c r="S18" s="33">
        <f t="shared" si="1"/>
        <v>0</v>
      </c>
      <c r="T18" s="27"/>
      <c r="U18" s="32" t="s">
        <v>23</v>
      </c>
      <c r="V18" s="20">
        <f t="array" ref="V18">INDEX($D:$D,MIN(IF(N°Semaine&lt;&gt;"",IF(COUNTIF(V$7:V17,N°Semaine)=0,ROW(N°Semaine),ROWS(N°Semaine)+ROW(N°Semaine)))))</f>
        <v>0</v>
      </c>
      <c r="W18" s="33">
        <f t="shared" si="2"/>
        <v>0</v>
      </c>
      <c r="X18" s="27"/>
      <c r="Y18" s="32" t="s">
        <v>18</v>
      </c>
      <c r="Z18" s="20">
        <f t="array" ref="Z18">INDEX($I:$I,MIN(IF(Livrables&lt;&gt;"",IF(COUNTIF(Z$7:Z17,Livrables)=0,ROW(Livrables),ROWS(Livrables)+ROW(Livrables)))))</f>
        <v>0</v>
      </c>
      <c r="AA18" s="36" t="e">
        <f>IF(Z18&lt;&gt;"",LARGE(Calc_avancement,MATCH(Z18,Livrables,0)-1))</f>
        <v>#N/A</v>
      </c>
      <c r="AB18" s="2"/>
    </row>
    <row r="19" spans="1:36" ht="15" customHeight="1" x14ac:dyDescent="0.3">
      <c r="A19" s="2"/>
      <c r="B19" s="11" t="s">
        <v>8</v>
      </c>
      <c r="C19" s="16" t="s">
        <v>42</v>
      </c>
      <c r="D19" s="16" t="s">
        <v>31</v>
      </c>
      <c r="E19" s="16" t="s">
        <v>116</v>
      </c>
      <c r="F19" s="16" t="s">
        <v>38</v>
      </c>
      <c r="G19" s="16" t="s">
        <v>120</v>
      </c>
      <c r="H19" s="16" t="s">
        <v>123</v>
      </c>
      <c r="I19" s="16" t="s">
        <v>52</v>
      </c>
      <c r="J19" s="16"/>
      <c r="K19" s="24">
        <v>9.5000000000000001E-2</v>
      </c>
      <c r="L19" s="25">
        <v>5</v>
      </c>
      <c r="M19" s="27"/>
      <c r="N19" s="32" t="s">
        <v>19</v>
      </c>
      <c r="O19" s="20">
        <f t="array" ref="O19">INDEX($G:$G,MIN(IF(Calc_sous_système&lt;&gt;"",IF(COUNTIF(O$7:O18,Calc_sous_système)=0,ROW(Calc_sous_système),ROWS(Calc_sous_système)+ROW(Calc_sous_système)))))</f>
        <v>0</v>
      </c>
      <c r="P19" s="34">
        <f t="shared" si="0"/>
        <v>0</v>
      </c>
      <c r="Q19" s="32" t="s">
        <v>19</v>
      </c>
      <c r="R19" s="20">
        <f t="array" ref="R19">INDEX($I:$I,MIN(IF(Livrables&lt;&gt;"",IF(COUNTIF(R$7:R18,Livrables)=0,ROW(Livrables),ROWS(Livrables)+ROW(Livrables)))))</f>
        <v>0</v>
      </c>
      <c r="S19" s="33">
        <f t="shared" si="1"/>
        <v>0</v>
      </c>
      <c r="T19" s="27"/>
      <c r="U19" s="32" t="s">
        <v>24</v>
      </c>
      <c r="V19" s="20">
        <f t="array" ref="V19">INDEX($D:$D,MIN(IF(N°Semaine&lt;&gt;"",IF(COUNTIF(V$7:V18,N°Semaine)=0,ROW(N°Semaine),ROWS(N°Semaine)+ROW(N°Semaine)))))</f>
        <v>0</v>
      </c>
      <c r="W19" s="33">
        <f t="shared" si="2"/>
        <v>0</v>
      </c>
      <c r="X19" s="27"/>
      <c r="Y19" s="32" t="s">
        <v>19</v>
      </c>
      <c r="Z19" s="20">
        <f t="array" ref="Z19">INDEX($I:$I,MIN(IF(Livrables&lt;&gt;"",IF(COUNTIF(Z$7:Z18,Livrables)=0,ROW(Livrables),ROWS(Livrables)+ROW(Livrables)))))</f>
        <v>0</v>
      </c>
      <c r="AA19" s="36" t="e">
        <f>IF(Z19&lt;&gt;"",LARGE(Calc_avancement,MATCH(Z19,Livrables,0)-1))</f>
        <v>#N/A</v>
      </c>
      <c r="AB19" s="2"/>
    </row>
    <row r="20" spans="1:36" ht="15" customHeight="1" x14ac:dyDescent="0.3">
      <c r="A20" s="2"/>
      <c r="B20" s="11" t="s">
        <v>9</v>
      </c>
      <c r="C20" s="16" t="s">
        <v>42</v>
      </c>
      <c r="D20" s="16" t="s">
        <v>32</v>
      </c>
      <c r="E20" s="16" t="s">
        <v>37</v>
      </c>
      <c r="F20" s="16" t="s">
        <v>39</v>
      </c>
      <c r="G20" s="16" t="s">
        <v>121</v>
      </c>
      <c r="H20" s="16" t="s">
        <v>126</v>
      </c>
      <c r="I20" s="16" t="s">
        <v>53</v>
      </c>
      <c r="J20" s="16"/>
      <c r="K20" s="24">
        <v>0.1</v>
      </c>
      <c r="L20" s="25">
        <v>6</v>
      </c>
      <c r="M20" s="27"/>
      <c r="N20" s="32" t="s">
        <v>20</v>
      </c>
      <c r="O20" s="20">
        <f t="array" ref="O20">INDEX($G:$G,MIN(IF(Calc_sous_système&lt;&gt;"",IF(COUNTIF(O$7:O19,Calc_sous_système)=0,ROW(Calc_sous_système),ROWS(Calc_sous_système)+ROW(Calc_sous_système)))))</f>
        <v>0</v>
      </c>
      <c r="P20" s="34">
        <f t="shared" si="0"/>
        <v>0</v>
      </c>
      <c r="Q20" s="32" t="s">
        <v>20</v>
      </c>
      <c r="R20" s="20">
        <f t="array" ref="R20">INDEX($I:$I,MIN(IF(Livrables&lt;&gt;"",IF(COUNTIF(R$7:R19,Livrables)=0,ROW(Livrables),ROWS(Livrables)+ROW(Livrables)))))</f>
        <v>0</v>
      </c>
      <c r="S20" s="33">
        <f t="shared" si="1"/>
        <v>0</v>
      </c>
      <c r="T20" s="27"/>
      <c r="U20" s="32" t="s">
        <v>25</v>
      </c>
      <c r="V20" s="20">
        <f t="array" ref="V20">INDEX($D:$D,MIN(IF(N°Semaine&lt;&gt;"",IF(COUNTIF(V$7:V19,N°Semaine)=0,ROW(N°Semaine),ROWS(N°Semaine)+ROW(N°Semaine)))))</f>
        <v>0</v>
      </c>
      <c r="W20" s="33">
        <f t="shared" si="2"/>
        <v>0</v>
      </c>
      <c r="X20" s="27"/>
      <c r="Y20" s="32" t="s">
        <v>20</v>
      </c>
      <c r="Z20" s="20">
        <f t="array" ref="Z20">INDEX($I:$I,MIN(IF(Livrables&lt;&gt;"",IF(COUNTIF(Z$7:Z19,Livrables)=0,ROW(Livrables),ROWS(Livrables)+ROW(Livrables)))))</f>
        <v>0</v>
      </c>
      <c r="AA20" s="36" t="e">
        <f>IF(Z20&lt;&gt;"",LARGE(Calc_avancement,MATCH(Z20,Livrables,0)-1))</f>
        <v>#N/A</v>
      </c>
      <c r="AB20" s="2"/>
    </row>
    <row r="21" spans="1:36" ht="15" customHeight="1" x14ac:dyDescent="0.3">
      <c r="A21" s="2"/>
      <c r="B21" s="11" t="s">
        <v>10</v>
      </c>
      <c r="C21" s="16" t="s">
        <v>42</v>
      </c>
      <c r="D21" s="16" t="s">
        <v>33</v>
      </c>
      <c r="E21" s="16" t="s">
        <v>37</v>
      </c>
      <c r="F21" s="16" t="s">
        <v>40</v>
      </c>
      <c r="G21" s="16" t="s">
        <v>119</v>
      </c>
      <c r="H21" s="16" t="s">
        <v>124</v>
      </c>
      <c r="I21" s="16" t="s">
        <v>129</v>
      </c>
      <c r="J21" s="16"/>
      <c r="K21" s="24">
        <v>0.15</v>
      </c>
      <c r="L21" s="25">
        <v>998</v>
      </c>
      <c r="M21" s="27"/>
      <c r="N21" s="32" t="s">
        <v>21</v>
      </c>
      <c r="O21" s="20">
        <f t="array" ref="O21">INDEX($G:$G,MIN(IF(Calc_sous_système&lt;&gt;"",IF(COUNTIF(O$7:O20,Calc_sous_système)=0,ROW(Calc_sous_système),ROWS(Calc_sous_système)+ROW(Calc_sous_système)))))</f>
        <v>0</v>
      </c>
      <c r="P21" s="34">
        <f t="shared" si="0"/>
        <v>0</v>
      </c>
      <c r="Q21" s="32" t="s">
        <v>21</v>
      </c>
      <c r="R21" s="20">
        <f t="array" ref="R21">INDEX($I:$I,MIN(IF(Livrables&lt;&gt;"",IF(COUNTIF(R$7:R20,Livrables)=0,ROW(Livrables),ROWS(Livrables)+ROW(Livrables)))))</f>
        <v>0</v>
      </c>
      <c r="S21" s="33">
        <f t="shared" si="1"/>
        <v>0</v>
      </c>
      <c r="T21" s="27"/>
      <c r="U21" s="32" t="s">
        <v>26</v>
      </c>
      <c r="V21" s="20">
        <f t="array" ref="V21">INDEX($D:$D,MIN(IF(N°Semaine&lt;&gt;"",IF(COUNTIF(V$7:V20,N°Semaine)=0,ROW(N°Semaine),ROWS(N°Semaine)+ROW(N°Semaine)))))</f>
        <v>0</v>
      </c>
      <c r="W21" s="33">
        <f t="shared" si="2"/>
        <v>0</v>
      </c>
      <c r="X21" s="27"/>
      <c r="Y21" s="32" t="s">
        <v>21</v>
      </c>
      <c r="Z21" s="20">
        <f t="array" ref="Z21">INDEX($I:$I,MIN(IF(Livrables&lt;&gt;"",IF(COUNTIF(Z$7:Z20,Livrables)=0,ROW(Livrables),ROWS(Livrables)+ROW(Livrables)))))</f>
        <v>0</v>
      </c>
      <c r="AA21" s="36" t="e">
        <f>IF(Z21&lt;&gt;"",LARGE(Calc_avancement,MATCH(Z21,Livrables,0)-1))</f>
        <v>#N/A</v>
      </c>
      <c r="AB21" s="2"/>
    </row>
    <row r="22" spans="1:36" ht="15" customHeight="1" x14ac:dyDescent="0.3">
      <c r="A22" s="2"/>
      <c r="B22" s="11" t="s">
        <v>18</v>
      </c>
      <c r="C22" s="10" t="s">
        <v>42</v>
      </c>
      <c r="D22" s="16" t="s">
        <v>28</v>
      </c>
      <c r="E22" s="10" t="s">
        <v>37</v>
      </c>
      <c r="F22" s="16" t="s">
        <v>39</v>
      </c>
      <c r="G22" s="16" t="s">
        <v>119</v>
      </c>
      <c r="H22" s="16" t="s">
        <v>124</v>
      </c>
      <c r="I22" s="16" t="s">
        <v>50</v>
      </c>
      <c r="J22" s="16" t="s">
        <v>47</v>
      </c>
      <c r="K22" s="24">
        <v>0.99</v>
      </c>
      <c r="L22" s="25">
        <v>1</v>
      </c>
      <c r="M22" s="27"/>
      <c r="N22" s="32" t="s">
        <v>22</v>
      </c>
      <c r="O22" s="20">
        <f t="array" ref="O22">INDEX($G:$G,MIN(IF(Calc_sous_système&lt;&gt;"",IF(COUNTIF(O$7:O21,Calc_sous_système)=0,ROW(Calc_sous_système),ROWS(Calc_sous_système)+ROW(Calc_sous_système)))))</f>
        <v>0</v>
      </c>
      <c r="P22" s="34">
        <f t="shared" si="0"/>
        <v>0</v>
      </c>
      <c r="Q22" s="32" t="s">
        <v>22</v>
      </c>
      <c r="R22" s="20">
        <f t="array" ref="R22">INDEX($I:$I,MIN(IF(Livrables&lt;&gt;"",IF(COUNTIF(R$7:R21,Livrables)=0,ROW(Livrables),ROWS(Livrables)+ROW(Livrables)))))</f>
        <v>0</v>
      </c>
      <c r="S22" s="33">
        <f t="shared" si="1"/>
        <v>0</v>
      </c>
      <c r="T22" s="27"/>
      <c r="U22" s="32" t="s">
        <v>27</v>
      </c>
      <c r="V22" s="20">
        <f t="array" ref="V22">INDEX($D:$D,MIN(IF(N°Semaine&lt;&gt;"",IF(COUNTIF(V$7:V21,N°Semaine)=0,ROW(N°Semaine),ROWS(N°Semaine)+ROW(N°Semaine)))))</f>
        <v>0</v>
      </c>
      <c r="W22" s="33">
        <f t="shared" si="2"/>
        <v>0</v>
      </c>
      <c r="X22" s="27"/>
      <c r="Y22" s="32" t="s">
        <v>22</v>
      </c>
      <c r="Z22" s="20">
        <f t="array" ref="Z22">INDEX($I:$I,MIN(IF(Livrables&lt;&gt;"",IF(COUNTIF(Z$7:Z21,Livrables)=0,ROW(Livrables),ROWS(Livrables)+ROW(Livrables)))))</f>
        <v>0</v>
      </c>
      <c r="AA22" s="36" t="e">
        <f t="shared" ref="AA8:AA35" si="3">IF(Z22&lt;&gt;"",LARGE(Calc_avancement,MATCH(Z22,Livrables,0)))</f>
        <v>#N/A</v>
      </c>
      <c r="AB22" s="2"/>
      <c r="AJ22" s="19"/>
    </row>
    <row r="23" spans="1:36" ht="15" customHeight="1" x14ac:dyDescent="0.3">
      <c r="A23" s="2"/>
      <c r="B23" s="11" t="s">
        <v>19</v>
      </c>
      <c r="C23" s="16" t="s">
        <v>42</v>
      </c>
      <c r="D23" s="16" t="s">
        <v>29</v>
      </c>
      <c r="E23" s="16" t="s">
        <v>37</v>
      </c>
      <c r="F23" s="16" t="s">
        <v>38</v>
      </c>
      <c r="G23" s="16" t="s">
        <v>118</v>
      </c>
      <c r="H23" s="16" t="s">
        <v>125</v>
      </c>
      <c r="I23" s="16" t="s">
        <v>49</v>
      </c>
      <c r="J23" s="16" t="s">
        <v>46</v>
      </c>
      <c r="K23" s="24">
        <v>0.15</v>
      </c>
      <c r="L23" s="25">
        <v>2</v>
      </c>
      <c r="M23" s="27"/>
      <c r="N23" s="32" t="s">
        <v>23</v>
      </c>
      <c r="O23" s="20">
        <f t="array" ref="O23">INDEX($G:$G,MIN(IF(Calc_sous_système&lt;&gt;"",IF(COUNTIF(O$7:O22,Calc_sous_système)=0,ROW(Calc_sous_système),ROWS(Calc_sous_système)+ROW(Calc_sous_système)))))</f>
        <v>0</v>
      </c>
      <c r="P23" s="34">
        <f t="shared" si="0"/>
        <v>0</v>
      </c>
      <c r="Q23" s="32" t="s">
        <v>23</v>
      </c>
      <c r="R23" s="20">
        <f t="array" ref="R23">INDEX($I:$I,MIN(IF(Livrables&lt;&gt;"",IF(COUNTIF(R$7:R22,Livrables)=0,ROW(Livrables),ROWS(Livrables)+ROW(Livrables)))))</f>
        <v>0</v>
      </c>
      <c r="S23" s="33">
        <f t="shared" si="1"/>
        <v>0</v>
      </c>
      <c r="T23" s="27"/>
      <c r="U23" s="32" t="s">
        <v>57</v>
      </c>
      <c r="V23" s="20">
        <f t="array" ref="V23">INDEX($D:$D,MIN(IF(N°Semaine&lt;&gt;"",IF(COUNTIF(V$7:V22,N°Semaine)=0,ROW(N°Semaine),ROWS(N°Semaine)+ROW(N°Semaine)))))</f>
        <v>0</v>
      </c>
      <c r="W23" s="33">
        <f t="shared" si="2"/>
        <v>0</v>
      </c>
      <c r="X23" s="27"/>
      <c r="Y23" s="32" t="s">
        <v>23</v>
      </c>
      <c r="Z23" s="20">
        <f t="array" ref="Z23">INDEX($I:$I,MIN(IF(Livrables&lt;&gt;"",IF(COUNTIF(Z$7:Z22,Livrables)=0,ROW(Livrables),ROWS(Livrables)+ROW(Livrables)))))</f>
        <v>0</v>
      </c>
      <c r="AA23" s="36" t="e">
        <f t="shared" si="3"/>
        <v>#N/A</v>
      </c>
      <c r="AB23" s="2"/>
    </row>
    <row r="24" spans="1:36" ht="15" customHeight="1" x14ac:dyDescent="0.3">
      <c r="A24" s="2"/>
      <c r="B24" s="11" t="s">
        <v>20</v>
      </c>
      <c r="C24" s="16" t="s">
        <v>42</v>
      </c>
      <c r="D24" s="16" t="s">
        <v>29</v>
      </c>
      <c r="E24" s="16" t="s">
        <v>116</v>
      </c>
      <c r="F24" s="16" t="s">
        <v>38</v>
      </c>
      <c r="G24" s="16" t="s">
        <v>120</v>
      </c>
      <c r="H24" s="16" t="s">
        <v>127</v>
      </c>
      <c r="I24" s="16" t="s">
        <v>51</v>
      </c>
      <c r="J24" s="16" t="s">
        <v>45</v>
      </c>
      <c r="K24" s="24">
        <v>0.98</v>
      </c>
      <c r="L24" s="25">
        <v>3</v>
      </c>
      <c r="M24" s="27"/>
      <c r="N24" s="32" t="s">
        <v>24</v>
      </c>
      <c r="O24" s="20">
        <f t="array" ref="O24">INDEX($G:$G,MIN(IF(Calc_sous_système&lt;&gt;"",IF(COUNTIF(O$7:O23,Calc_sous_système)=0,ROW(Calc_sous_système),ROWS(Calc_sous_système)+ROW(Calc_sous_système)))))</f>
        <v>0</v>
      </c>
      <c r="P24" s="34">
        <f t="shared" si="0"/>
        <v>0</v>
      </c>
      <c r="Q24" s="32" t="s">
        <v>24</v>
      </c>
      <c r="R24" s="20">
        <f t="array" ref="R24">INDEX($I:$I,MIN(IF(Livrables&lt;&gt;"",IF(COUNTIF(R$7:R23,Livrables)=0,ROW(Livrables),ROWS(Livrables)+ROW(Livrables)))))</f>
        <v>0</v>
      </c>
      <c r="S24" s="33">
        <f t="shared" si="1"/>
        <v>0</v>
      </c>
      <c r="T24" s="27"/>
      <c r="U24" s="32" t="s">
        <v>58</v>
      </c>
      <c r="V24" s="20">
        <f t="array" ref="V24">INDEX($D:$D,MIN(IF(N°Semaine&lt;&gt;"",IF(COUNTIF(V$7:V23,N°Semaine)=0,ROW(N°Semaine),ROWS(N°Semaine)+ROW(N°Semaine)))))</f>
        <v>0</v>
      </c>
      <c r="W24" s="33">
        <f t="shared" si="2"/>
        <v>0</v>
      </c>
      <c r="X24" s="27"/>
      <c r="Y24" s="32" t="s">
        <v>24</v>
      </c>
      <c r="Z24" s="20">
        <f t="array" ref="Z24">INDEX($I:$I,MIN(IF(Livrables&lt;&gt;"",IF(COUNTIF(Z$7:Z23,Livrables)=0,ROW(Livrables),ROWS(Livrables)+ROW(Livrables)))))</f>
        <v>0</v>
      </c>
      <c r="AA24" s="36" t="e">
        <f t="shared" si="3"/>
        <v>#N/A</v>
      </c>
      <c r="AB24" s="2"/>
      <c r="AJ24" s="19"/>
    </row>
    <row r="25" spans="1:36" ht="15" customHeight="1" x14ac:dyDescent="0.3">
      <c r="A25" s="2"/>
      <c r="B25" s="11" t="s">
        <v>21</v>
      </c>
      <c r="C25" s="16" t="s">
        <v>42</v>
      </c>
      <c r="D25" s="16" t="s">
        <v>30</v>
      </c>
      <c r="E25" s="16" t="s">
        <v>37</v>
      </c>
      <c r="F25" s="16" t="s">
        <v>41</v>
      </c>
      <c r="G25" s="16" t="s">
        <v>121</v>
      </c>
      <c r="H25" s="16" t="s">
        <v>126</v>
      </c>
      <c r="I25" s="16" t="s">
        <v>53</v>
      </c>
      <c r="J25" s="16"/>
      <c r="K25" s="24">
        <v>0.09</v>
      </c>
      <c r="L25" s="25">
        <v>4</v>
      </c>
      <c r="M25" s="27"/>
      <c r="N25" s="32" t="s">
        <v>25</v>
      </c>
      <c r="O25" s="20">
        <f t="array" ref="O25">INDEX($G:$G,MIN(IF(Calc_sous_système&lt;&gt;"",IF(COUNTIF(O$7:O24,Calc_sous_système)=0,ROW(Calc_sous_système),ROWS(Calc_sous_système)+ROW(Calc_sous_système)))))</f>
        <v>0</v>
      </c>
      <c r="P25" s="34">
        <f t="shared" si="0"/>
        <v>0</v>
      </c>
      <c r="Q25" s="32" t="s">
        <v>25</v>
      </c>
      <c r="R25" s="20">
        <f t="array" ref="R25">INDEX($I:$I,MIN(IF(Livrables&lt;&gt;"",IF(COUNTIF(R$7:R24,Livrables)=0,ROW(Livrables),ROWS(Livrables)+ROW(Livrables)))))</f>
        <v>0</v>
      </c>
      <c r="S25" s="33">
        <f t="shared" si="1"/>
        <v>0</v>
      </c>
      <c r="T25" s="27"/>
      <c r="U25" s="32" t="s">
        <v>59</v>
      </c>
      <c r="V25" s="20">
        <f t="array" ref="V25">INDEX($D:$D,MIN(IF(N°Semaine&lt;&gt;"",IF(COUNTIF(V$7:V24,N°Semaine)=0,ROW(N°Semaine),ROWS(N°Semaine)+ROW(N°Semaine)))))</f>
        <v>0</v>
      </c>
      <c r="W25" s="33">
        <f t="shared" si="2"/>
        <v>0</v>
      </c>
      <c r="X25" s="27"/>
      <c r="Y25" s="32" t="s">
        <v>25</v>
      </c>
      <c r="Z25" s="20">
        <f t="array" ref="Z25">INDEX($I:$I,MIN(IF(Livrables&lt;&gt;"",IF(COUNTIF(Z$7:Z24,Livrables)=0,ROW(Livrables),ROWS(Livrables)+ROW(Livrables)))))</f>
        <v>0</v>
      </c>
      <c r="AA25" s="36" t="e">
        <f t="shared" si="3"/>
        <v>#N/A</v>
      </c>
      <c r="AB25" s="2"/>
    </row>
    <row r="26" spans="1:36" ht="15" customHeight="1" x14ac:dyDescent="0.3">
      <c r="A26" s="2"/>
      <c r="B26" s="11" t="s">
        <v>22</v>
      </c>
      <c r="C26" s="16" t="s">
        <v>42</v>
      </c>
      <c r="D26" s="16" t="s">
        <v>31</v>
      </c>
      <c r="E26" s="16" t="s">
        <v>116</v>
      </c>
      <c r="F26" s="16" t="s">
        <v>38</v>
      </c>
      <c r="G26" s="16" t="s">
        <v>120</v>
      </c>
      <c r="H26" s="16" t="s">
        <v>123</v>
      </c>
      <c r="I26" s="16" t="s">
        <v>129</v>
      </c>
      <c r="J26" s="16"/>
      <c r="K26" s="24">
        <v>9.5000000000000001E-2</v>
      </c>
      <c r="L26" s="25">
        <v>5</v>
      </c>
      <c r="M26" s="27"/>
      <c r="N26" s="32" t="s">
        <v>26</v>
      </c>
      <c r="O26" s="20">
        <f t="array" ref="O26">INDEX($G:$G,MIN(IF(Calc_sous_système&lt;&gt;"",IF(COUNTIF(O$7:O25,Calc_sous_système)=0,ROW(Calc_sous_système),ROWS(Calc_sous_système)+ROW(Calc_sous_système)))))</f>
        <v>0</v>
      </c>
      <c r="P26" s="34">
        <f t="shared" si="0"/>
        <v>0</v>
      </c>
      <c r="Q26" s="32" t="s">
        <v>26</v>
      </c>
      <c r="R26" s="20">
        <f t="array" ref="R26">INDEX($I:$I,MIN(IF(Livrables&lt;&gt;"",IF(COUNTIF(R$7:R25,Livrables)=0,ROW(Livrables),ROWS(Livrables)+ROW(Livrables)))))</f>
        <v>0</v>
      </c>
      <c r="S26" s="33">
        <f t="shared" si="1"/>
        <v>0</v>
      </c>
      <c r="T26" s="27"/>
      <c r="U26" s="32" t="s">
        <v>60</v>
      </c>
      <c r="V26" s="20">
        <f t="array" ref="V26">INDEX($D:$D,MIN(IF(N°Semaine&lt;&gt;"",IF(COUNTIF(V$7:V25,N°Semaine)=0,ROW(N°Semaine),ROWS(N°Semaine)+ROW(N°Semaine)))))</f>
        <v>0</v>
      </c>
      <c r="W26" s="33">
        <f t="shared" si="2"/>
        <v>0</v>
      </c>
      <c r="X26" s="27"/>
      <c r="Y26" s="32" t="s">
        <v>26</v>
      </c>
      <c r="Z26" s="20">
        <f t="array" ref="Z26">INDEX($I:$I,MIN(IF(Livrables&lt;&gt;"",IF(COUNTIF(Z$7:Z25,Livrables)=0,ROW(Livrables),ROWS(Livrables)+ROW(Livrables)))))</f>
        <v>0</v>
      </c>
      <c r="AA26" s="36" t="e">
        <f t="shared" si="3"/>
        <v>#N/A</v>
      </c>
      <c r="AB26" s="2"/>
    </row>
    <row r="27" spans="1:36" ht="15" customHeight="1" x14ac:dyDescent="0.3">
      <c r="A27" s="2"/>
      <c r="B27" s="11" t="s">
        <v>23</v>
      </c>
      <c r="C27" s="16" t="s">
        <v>42</v>
      </c>
      <c r="D27" s="16" t="s">
        <v>32</v>
      </c>
      <c r="E27" s="16" t="s">
        <v>37</v>
      </c>
      <c r="F27" s="16" t="s">
        <v>39</v>
      </c>
      <c r="G27" s="16" t="s">
        <v>121</v>
      </c>
      <c r="H27" s="16" t="s">
        <v>126</v>
      </c>
      <c r="I27" s="16" t="s">
        <v>53</v>
      </c>
      <c r="J27" s="16"/>
      <c r="K27" s="24">
        <v>0.1</v>
      </c>
      <c r="L27" s="25">
        <v>6</v>
      </c>
      <c r="M27" s="27"/>
      <c r="N27" s="32" t="s">
        <v>27</v>
      </c>
      <c r="O27" s="20">
        <f t="array" ref="O27">INDEX($G:$G,MIN(IF(Calc_sous_système&lt;&gt;"",IF(COUNTIF(O$7:O26,Calc_sous_système)=0,ROW(Calc_sous_système),ROWS(Calc_sous_système)+ROW(Calc_sous_système)))))</f>
        <v>0</v>
      </c>
      <c r="P27" s="34">
        <f t="shared" si="0"/>
        <v>0</v>
      </c>
      <c r="Q27" s="32" t="s">
        <v>27</v>
      </c>
      <c r="R27" s="20">
        <f t="array" ref="R27">INDEX($I:$I,MIN(IF(Livrables&lt;&gt;"",IF(COUNTIF(R$7:R26,Livrables)=0,ROW(Livrables),ROWS(Livrables)+ROW(Livrables)))))</f>
        <v>0</v>
      </c>
      <c r="S27" s="33">
        <f t="shared" si="1"/>
        <v>0</v>
      </c>
      <c r="T27" s="27"/>
      <c r="U27" s="32" t="s">
        <v>61</v>
      </c>
      <c r="V27" s="20">
        <f t="array" ref="V27">INDEX($D:$D,MIN(IF(N°Semaine&lt;&gt;"",IF(COUNTIF(V$7:V26,N°Semaine)=0,ROW(N°Semaine),ROWS(N°Semaine)+ROW(N°Semaine)))))</f>
        <v>0</v>
      </c>
      <c r="W27" s="33">
        <f t="shared" si="2"/>
        <v>0</v>
      </c>
      <c r="X27" s="27"/>
      <c r="Y27" s="32" t="s">
        <v>27</v>
      </c>
      <c r="Z27" s="20">
        <f t="array" ref="Z27">INDEX($I:$I,MIN(IF(Livrables&lt;&gt;"",IF(COUNTIF(Z$7:Z26,Livrables)=0,ROW(Livrables),ROWS(Livrables)+ROW(Livrables)))))</f>
        <v>0</v>
      </c>
      <c r="AA27" s="36" t="e">
        <f t="shared" si="3"/>
        <v>#N/A</v>
      </c>
      <c r="AB27" s="2"/>
    </row>
    <row r="28" spans="1:36" ht="15" customHeight="1" x14ac:dyDescent="0.3">
      <c r="A28" s="2"/>
      <c r="B28" s="11" t="s">
        <v>24</v>
      </c>
      <c r="C28" s="16" t="s">
        <v>42</v>
      </c>
      <c r="D28" s="16" t="s">
        <v>33</v>
      </c>
      <c r="E28" s="16" t="s">
        <v>37</v>
      </c>
      <c r="F28" s="16" t="s">
        <v>40</v>
      </c>
      <c r="G28" s="16" t="s">
        <v>119</v>
      </c>
      <c r="H28" s="16" t="s">
        <v>124</v>
      </c>
      <c r="I28" s="16" t="s">
        <v>50</v>
      </c>
      <c r="J28" s="16"/>
      <c r="K28" s="24">
        <v>0.23</v>
      </c>
      <c r="L28" s="25">
        <v>7</v>
      </c>
      <c r="M28" s="27"/>
      <c r="N28" s="32" t="s">
        <v>57</v>
      </c>
      <c r="O28" s="20">
        <f t="array" ref="O28">INDEX($G:$G,MIN(IF(Calc_sous_système&lt;&gt;"",IF(COUNTIF(O$7:O27,Calc_sous_système)=0,ROW(Calc_sous_système),ROWS(Calc_sous_système)+ROW(Calc_sous_système)))))</f>
        <v>0</v>
      </c>
      <c r="P28" s="34">
        <f t="shared" si="0"/>
        <v>0</v>
      </c>
      <c r="Q28" s="32" t="s">
        <v>57</v>
      </c>
      <c r="R28" s="20">
        <f t="array" ref="R28">INDEX($I:$I,MIN(IF(Livrables&lt;&gt;"",IF(COUNTIF(R$7:R27,Livrables)=0,ROW(Livrables),ROWS(Livrables)+ROW(Livrables)))))</f>
        <v>0</v>
      </c>
      <c r="S28" s="33">
        <f t="shared" si="1"/>
        <v>0</v>
      </c>
      <c r="T28" s="27"/>
      <c r="U28" s="32" t="s">
        <v>62</v>
      </c>
      <c r="V28" s="20">
        <f t="array" ref="V28">INDEX($D:$D,MIN(IF(N°Semaine&lt;&gt;"",IF(COUNTIF(V$7:V27,N°Semaine)=0,ROW(N°Semaine),ROWS(N°Semaine)+ROW(N°Semaine)))))</f>
        <v>0</v>
      </c>
      <c r="W28" s="33">
        <f t="shared" si="2"/>
        <v>0</v>
      </c>
      <c r="X28" s="27"/>
      <c r="Y28" s="32" t="s">
        <v>57</v>
      </c>
      <c r="Z28" s="20">
        <f t="array" ref="Z28">INDEX($I:$I,MIN(IF(Livrables&lt;&gt;"",IF(COUNTIF(Z$7:Z27,Livrables)=0,ROW(Livrables),ROWS(Livrables)+ROW(Livrables)))))</f>
        <v>0</v>
      </c>
      <c r="AA28" s="36" t="e">
        <f t="shared" si="3"/>
        <v>#N/A</v>
      </c>
      <c r="AB28" s="2"/>
    </row>
    <row r="29" spans="1:36" ht="15" customHeight="1" x14ac:dyDescent="0.3">
      <c r="A29" s="2"/>
      <c r="B29" s="11" t="s">
        <v>25</v>
      </c>
      <c r="C29" s="10" t="s">
        <v>43</v>
      </c>
      <c r="D29" s="16" t="s">
        <v>35</v>
      </c>
      <c r="E29" s="10" t="s">
        <v>37</v>
      </c>
      <c r="F29" s="16" t="s">
        <v>39</v>
      </c>
      <c r="G29" s="16" t="s">
        <v>119</v>
      </c>
      <c r="H29" s="16" t="s">
        <v>124</v>
      </c>
      <c r="I29" s="16" t="s">
        <v>50</v>
      </c>
      <c r="J29" s="16" t="s">
        <v>47</v>
      </c>
      <c r="K29" s="24">
        <v>0.25</v>
      </c>
      <c r="L29" s="25">
        <v>1</v>
      </c>
      <c r="M29" s="27"/>
      <c r="N29" s="32" t="s">
        <v>58</v>
      </c>
      <c r="O29" s="20">
        <f t="array" ref="O29">INDEX($G:$G,MIN(IF(Calc_sous_système&lt;&gt;"",IF(COUNTIF(O$7:O28,Calc_sous_système)=0,ROW(Calc_sous_système),ROWS(Calc_sous_système)+ROW(Calc_sous_système)))))</f>
        <v>0</v>
      </c>
      <c r="P29" s="34">
        <f t="shared" si="0"/>
        <v>0</v>
      </c>
      <c r="Q29" s="32" t="s">
        <v>58</v>
      </c>
      <c r="R29" s="20">
        <f t="array" ref="R29">INDEX($I:$I,MIN(IF(Livrables&lt;&gt;"",IF(COUNTIF(R$7:R28,Livrables)=0,ROW(Livrables),ROWS(Livrables)+ROW(Livrables)))))</f>
        <v>0</v>
      </c>
      <c r="S29" s="33">
        <f t="shared" si="1"/>
        <v>0</v>
      </c>
      <c r="T29" s="27"/>
      <c r="U29" s="32" t="s">
        <v>63</v>
      </c>
      <c r="V29" s="20">
        <f t="array" ref="V29">INDEX($D:$D,MIN(IF(N°Semaine&lt;&gt;"",IF(COUNTIF(V$7:V28,N°Semaine)=0,ROW(N°Semaine),ROWS(N°Semaine)+ROW(N°Semaine)))))</f>
        <v>0</v>
      </c>
      <c r="W29" s="33">
        <f t="shared" si="2"/>
        <v>0</v>
      </c>
      <c r="X29" s="27"/>
      <c r="Y29" s="32" t="s">
        <v>58</v>
      </c>
      <c r="Z29" s="20">
        <f t="array" ref="Z29">INDEX($I:$I,MIN(IF(Livrables&lt;&gt;"",IF(COUNTIF(Z$7:Z28,Livrables)=0,ROW(Livrables),ROWS(Livrables)+ROW(Livrables)))))</f>
        <v>0</v>
      </c>
      <c r="AA29" s="36" t="e">
        <f t="shared" si="3"/>
        <v>#N/A</v>
      </c>
      <c r="AB29" s="2"/>
    </row>
    <row r="30" spans="1:36" ht="15" customHeight="1" x14ac:dyDescent="0.3">
      <c r="A30" s="2"/>
      <c r="B30" s="11" t="s">
        <v>26</v>
      </c>
      <c r="C30" s="16" t="s">
        <v>43</v>
      </c>
      <c r="D30" s="16" t="s">
        <v>36</v>
      </c>
      <c r="E30" s="16" t="s">
        <v>37</v>
      </c>
      <c r="F30" s="16" t="s">
        <v>38</v>
      </c>
      <c r="G30" s="16" t="s">
        <v>118</v>
      </c>
      <c r="H30" s="16" t="s">
        <v>125</v>
      </c>
      <c r="I30" s="16" t="s">
        <v>49</v>
      </c>
      <c r="J30" s="16" t="s">
        <v>46</v>
      </c>
      <c r="K30" s="24">
        <v>0.15</v>
      </c>
      <c r="L30" s="25">
        <v>2</v>
      </c>
      <c r="M30" s="27"/>
      <c r="N30" s="32" t="s">
        <v>59</v>
      </c>
      <c r="O30" s="20">
        <f t="array" ref="O30">INDEX($G:$G,MIN(IF(Calc_sous_système&lt;&gt;"",IF(COUNTIF(O$7:O29,Calc_sous_système)=0,ROW(Calc_sous_système),ROWS(Calc_sous_système)+ROW(Calc_sous_système)))))</f>
        <v>0</v>
      </c>
      <c r="P30" s="34">
        <f t="shared" si="0"/>
        <v>0</v>
      </c>
      <c r="Q30" s="32" t="s">
        <v>59</v>
      </c>
      <c r="R30" s="20">
        <f t="array" ref="R30">INDEX($I:$I,MIN(IF(Livrables&lt;&gt;"",IF(COUNTIF(R$7:R29,Livrables)=0,ROW(Livrables),ROWS(Livrables)+ROW(Livrables)))))</f>
        <v>0</v>
      </c>
      <c r="S30" s="33">
        <f t="shared" si="1"/>
        <v>0</v>
      </c>
      <c r="T30" s="27"/>
      <c r="U30" s="32" t="s">
        <v>64</v>
      </c>
      <c r="V30" s="20">
        <f t="array" ref="V30">INDEX($D:$D,MIN(IF(N°Semaine&lt;&gt;"",IF(COUNTIF(V$7:V29,N°Semaine)=0,ROW(N°Semaine),ROWS(N°Semaine)+ROW(N°Semaine)))))</f>
        <v>0</v>
      </c>
      <c r="W30" s="33">
        <f t="shared" si="2"/>
        <v>0</v>
      </c>
      <c r="X30" s="27"/>
      <c r="Y30" s="32" t="s">
        <v>59</v>
      </c>
      <c r="Z30" s="20">
        <f t="array" ref="Z30">INDEX($I:$I,MIN(IF(Livrables&lt;&gt;"",IF(COUNTIF(Z$7:Z29,Livrables)=0,ROW(Livrables),ROWS(Livrables)+ROW(Livrables)))))</f>
        <v>0</v>
      </c>
      <c r="AA30" s="36" t="e">
        <f t="shared" si="3"/>
        <v>#N/A</v>
      </c>
      <c r="AB30" s="2"/>
    </row>
    <row r="31" spans="1:36" ht="15" customHeight="1" x14ac:dyDescent="0.3">
      <c r="A31" s="2"/>
      <c r="B31" s="11" t="s">
        <v>27</v>
      </c>
      <c r="C31" s="16" t="s">
        <v>42</v>
      </c>
      <c r="D31" s="16" t="s">
        <v>29</v>
      </c>
      <c r="E31" s="16" t="s">
        <v>116</v>
      </c>
      <c r="F31" s="16" t="s">
        <v>38</v>
      </c>
      <c r="G31" s="16" t="s">
        <v>120</v>
      </c>
      <c r="H31" s="16" t="s">
        <v>127</v>
      </c>
      <c r="I31" s="16" t="s">
        <v>51</v>
      </c>
      <c r="J31" s="16" t="s">
        <v>45</v>
      </c>
      <c r="K31" s="24">
        <v>0.05</v>
      </c>
      <c r="L31" s="25">
        <v>3</v>
      </c>
      <c r="M31" s="28"/>
      <c r="N31" s="32" t="s">
        <v>60</v>
      </c>
      <c r="O31" s="20">
        <f t="array" ref="O31">INDEX($G:$G,MIN(IF(Calc_sous_système&lt;&gt;"",IF(COUNTIF(O$7:O30,Calc_sous_système)=0,ROW(Calc_sous_système),ROWS(Calc_sous_système)+ROW(Calc_sous_système)))))</f>
        <v>0</v>
      </c>
      <c r="P31" s="34">
        <f t="shared" si="0"/>
        <v>0</v>
      </c>
      <c r="Q31" s="32" t="s">
        <v>60</v>
      </c>
      <c r="R31" s="20">
        <f t="array" ref="R31">INDEX($I:$I,MIN(IF(Livrables&lt;&gt;"",IF(COUNTIF(R$7:R30,Livrables)=0,ROW(Livrables),ROWS(Livrables)+ROW(Livrables)))))</f>
        <v>0</v>
      </c>
      <c r="S31" s="33">
        <f t="shared" si="1"/>
        <v>0</v>
      </c>
      <c r="T31" s="28"/>
      <c r="U31" s="32" t="s">
        <v>65</v>
      </c>
      <c r="V31" s="20">
        <f t="array" ref="V31">INDEX($D:$D,MIN(IF(N°Semaine&lt;&gt;"",IF(COUNTIF(V$7:V30,N°Semaine)=0,ROW(N°Semaine),ROWS(N°Semaine)+ROW(N°Semaine)))))</f>
        <v>0</v>
      </c>
      <c r="W31" s="33">
        <f t="shared" si="2"/>
        <v>0</v>
      </c>
      <c r="X31" s="28"/>
      <c r="Y31" s="32" t="s">
        <v>60</v>
      </c>
      <c r="Z31" s="20">
        <f t="array" ref="Z31">INDEX($I:$I,MIN(IF(Livrables&lt;&gt;"",IF(COUNTIF(Z$7:Z30,Livrables)=0,ROW(Livrables),ROWS(Livrables)+ROW(Livrables)))))</f>
        <v>0</v>
      </c>
      <c r="AA31" s="36" t="e">
        <f t="shared" si="3"/>
        <v>#N/A</v>
      </c>
      <c r="AB31" s="2"/>
    </row>
    <row r="32" spans="1:36" ht="15" customHeight="1" x14ac:dyDescent="0.3">
      <c r="B32" s="11" t="s">
        <v>57</v>
      </c>
      <c r="C32" s="16" t="s">
        <v>42</v>
      </c>
      <c r="D32" s="16" t="s">
        <v>30</v>
      </c>
      <c r="E32" s="16" t="s">
        <v>37</v>
      </c>
      <c r="F32" s="16" t="s">
        <v>41</v>
      </c>
      <c r="G32" s="16" t="s">
        <v>121</v>
      </c>
      <c r="H32" s="16" t="s">
        <v>126</v>
      </c>
      <c r="I32" s="16" t="s">
        <v>129</v>
      </c>
      <c r="J32" s="16"/>
      <c r="K32" s="24">
        <v>0.77</v>
      </c>
      <c r="L32" s="25">
        <v>4</v>
      </c>
      <c r="N32" s="32" t="s">
        <v>61</v>
      </c>
      <c r="O32" s="20">
        <f t="array" ref="O32">INDEX($G:$G,MIN(IF(Calc_sous_système&lt;&gt;"",IF(COUNTIF(O$7:O31,Calc_sous_système)=0,ROW(Calc_sous_système),ROWS(Calc_sous_système)+ROW(Calc_sous_système)))))</f>
        <v>0</v>
      </c>
      <c r="P32" s="34">
        <f t="shared" si="0"/>
        <v>0</v>
      </c>
      <c r="Q32" s="32" t="s">
        <v>61</v>
      </c>
      <c r="R32" s="20">
        <f t="array" ref="R32">INDEX($I:$I,MIN(IF(Livrables&lt;&gt;"",IF(COUNTIF(R$7:R31,Livrables)=0,ROW(Livrables),ROWS(Livrables)+ROW(Livrables)))))</f>
        <v>0</v>
      </c>
      <c r="S32" s="33">
        <f t="shared" si="1"/>
        <v>0</v>
      </c>
      <c r="T32" s="28"/>
      <c r="U32" s="32" t="s">
        <v>66</v>
      </c>
      <c r="V32" s="20">
        <f t="array" ref="V32">INDEX($D:$D,MIN(IF(N°Semaine&lt;&gt;"",IF(COUNTIF(V$7:V31,N°Semaine)=0,ROW(N°Semaine),ROWS(N°Semaine)+ROW(N°Semaine)))))</f>
        <v>0</v>
      </c>
      <c r="W32" s="33">
        <f t="shared" si="2"/>
        <v>0</v>
      </c>
      <c r="X32" s="28"/>
      <c r="Y32" s="32" t="s">
        <v>61</v>
      </c>
      <c r="Z32" s="20">
        <f t="array" ref="Z32">INDEX($I:$I,MIN(IF(Livrables&lt;&gt;"",IF(COUNTIF(Z$7:Z31,Livrables)=0,ROW(Livrables),ROWS(Livrables)+ROW(Livrables)))))</f>
        <v>0</v>
      </c>
      <c r="AA32" s="36" t="e">
        <f t="shared" si="3"/>
        <v>#N/A</v>
      </c>
    </row>
    <row r="33" spans="2:27" ht="15" customHeight="1" x14ac:dyDescent="0.3">
      <c r="B33" s="11" t="s">
        <v>58</v>
      </c>
      <c r="C33" s="16" t="s">
        <v>42</v>
      </c>
      <c r="D33" s="16" t="s">
        <v>31</v>
      </c>
      <c r="E33" s="16" t="s">
        <v>116</v>
      </c>
      <c r="F33" s="16" t="s">
        <v>38</v>
      </c>
      <c r="G33" s="16" t="s">
        <v>120</v>
      </c>
      <c r="H33" s="16" t="s">
        <v>123</v>
      </c>
      <c r="I33" s="16" t="s">
        <v>130</v>
      </c>
      <c r="J33" s="16"/>
      <c r="K33" s="24">
        <v>9.5000000000000001E-2</v>
      </c>
      <c r="L33" s="25">
        <v>5</v>
      </c>
      <c r="N33" s="32" t="s">
        <v>62</v>
      </c>
      <c r="O33" s="20">
        <f t="array" ref="O33">INDEX($G:$G,MIN(IF(Calc_sous_système&lt;&gt;"",IF(COUNTIF(O$7:O32,Calc_sous_système)=0,ROW(Calc_sous_système),ROWS(Calc_sous_système)+ROW(Calc_sous_système)))))</f>
        <v>0</v>
      </c>
      <c r="P33" s="34">
        <f t="shared" si="0"/>
        <v>0</v>
      </c>
      <c r="Q33" s="32" t="s">
        <v>62</v>
      </c>
      <c r="R33" s="20">
        <f t="array" ref="R33">INDEX($I:$I,MIN(IF(Livrables&lt;&gt;"",IF(COUNTIF(R$7:R32,Livrables)=0,ROW(Livrables),ROWS(Livrables)+ROW(Livrables)))))</f>
        <v>0</v>
      </c>
      <c r="S33" s="33">
        <f t="shared" si="1"/>
        <v>0</v>
      </c>
      <c r="T33" s="28"/>
      <c r="U33" s="32" t="s">
        <v>67</v>
      </c>
      <c r="V33" s="20">
        <f t="array" ref="V33">INDEX($D:$D,MIN(IF(N°Semaine&lt;&gt;"",IF(COUNTIF(V$7:V32,N°Semaine)=0,ROW(N°Semaine),ROWS(N°Semaine)+ROW(N°Semaine)))))</f>
        <v>0</v>
      </c>
      <c r="W33" s="33">
        <f t="shared" si="2"/>
        <v>0</v>
      </c>
      <c r="X33" s="28"/>
      <c r="Y33" s="32" t="s">
        <v>62</v>
      </c>
      <c r="Z33" s="20">
        <f t="array" ref="Z33">INDEX($I:$I,MIN(IF(Livrables&lt;&gt;"",IF(COUNTIF(Z$7:Z32,Livrables)=0,ROW(Livrables),ROWS(Livrables)+ROW(Livrables)))))</f>
        <v>0</v>
      </c>
      <c r="AA33" s="36" t="e">
        <f t="shared" si="3"/>
        <v>#N/A</v>
      </c>
    </row>
    <row r="34" spans="2:27" ht="15" customHeight="1" x14ac:dyDescent="0.3">
      <c r="B34" s="11" t="s">
        <v>59</v>
      </c>
      <c r="C34" s="16" t="s">
        <v>42</v>
      </c>
      <c r="D34" s="16" t="s">
        <v>32</v>
      </c>
      <c r="E34" s="16" t="s">
        <v>37</v>
      </c>
      <c r="F34" s="16" t="s">
        <v>39</v>
      </c>
      <c r="G34" s="16" t="s">
        <v>121</v>
      </c>
      <c r="H34" s="16" t="s">
        <v>126</v>
      </c>
      <c r="I34" s="16" t="s">
        <v>51</v>
      </c>
      <c r="J34" s="16"/>
      <c r="K34" s="24">
        <v>0.1</v>
      </c>
      <c r="L34" s="25">
        <v>6</v>
      </c>
      <c r="N34" s="32" t="s">
        <v>63</v>
      </c>
      <c r="O34" s="20">
        <f t="array" ref="O34">INDEX($G:$G,MIN(IF(Calc_sous_système&lt;&gt;"",IF(COUNTIF(O$7:O33,Calc_sous_système)=0,ROW(Calc_sous_système),ROWS(Calc_sous_système)+ROW(Calc_sous_système)))))</f>
        <v>0</v>
      </c>
      <c r="P34" s="34">
        <f t="shared" si="0"/>
        <v>0</v>
      </c>
      <c r="Q34" s="32" t="s">
        <v>63</v>
      </c>
      <c r="R34" s="20">
        <f t="array" ref="R34">INDEX($I:$I,MIN(IF(Livrables&lt;&gt;"",IF(COUNTIF(R$7:R33,Livrables)=0,ROW(Livrables),ROWS(Livrables)+ROW(Livrables)))))</f>
        <v>0</v>
      </c>
      <c r="S34" s="33">
        <f t="shared" si="1"/>
        <v>0</v>
      </c>
      <c r="T34" s="28"/>
      <c r="U34" s="32" t="s">
        <v>68</v>
      </c>
      <c r="V34" s="20">
        <f t="array" ref="V34">INDEX($D:$D,MIN(IF(N°Semaine&lt;&gt;"",IF(COUNTIF(V$7:V33,N°Semaine)=0,ROW(N°Semaine),ROWS(N°Semaine)+ROW(N°Semaine)))))</f>
        <v>0</v>
      </c>
      <c r="W34" s="33">
        <f t="shared" si="2"/>
        <v>0</v>
      </c>
      <c r="X34" s="28"/>
      <c r="Y34" s="32" t="s">
        <v>63</v>
      </c>
      <c r="Z34" s="20">
        <f t="array" ref="Z34">INDEX($I:$I,MIN(IF(Livrables&lt;&gt;"",IF(COUNTIF(Z$7:Z33,Livrables)=0,ROW(Livrables),ROWS(Livrables)+ROW(Livrables)))))</f>
        <v>0</v>
      </c>
      <c r="AA34" s="36" t="e">
        <f t="shared" si="3"/>
        <v>#N/A</v>
      </c>
    </row>
    <row r="35" spans="2:27" ht="15" customHeight="1" x14ac:dyDescent="0.3">
      <c r="B35" s="11" t="s">
        <v>60</v>
      </c>
      <c r="C35" s="16" t="s">
        <v>42</v>
      </c>
      <c r="D35" s="16" t="s">
        <v>33</v>
      </c>
      <c r="E35" s="16" t="s">
        <v>37</v>
      </c>
      <c r="F35" s="16" t="s">
        <v>40</v>
      </c>
      <c r="G35" s="16" t="s">
        <v>119</v>
      </c>
      <c r="H35" s="16" t="s">
        <v>124</v>
      </c>
      <c r="I35" s="16" t="s">
        <v>53</v>
      </c>
      <c r="J35" s="16"/>
      <c r="K35" s="24">
        <v>0.28999999999999998</v>
      </c>
      <c r="L35" s="25">
        <v>7</v>
      </c>
      <c r="N35" s="32" t="s">
        <v>64</v>
      </c>
      <c r="O35" s="20">
        <f t="array" ref="O35">INDEX($G:$G,MIN(IF(Calc_sous_système&lt;&gt;"",IF(COUNTIF(O$7:O34,Calc_sous_système)=0,ROW(Calc_sous_système),ROWS(Calc_sous_système)+ROW(Calc_sous_système)))))</f>
        <v>0</v>
      </c>
      <c r="P35" s="34">
        <f t="shared" si="0"/>
        <v>0</v>
      </c>
      <c r="Q35" s="32" t="s">
        <v>64</v>
      </c>
      <c r="R35" s="20">
        <f t="array" ref="R35">INDEX($I:$I,MIN(IF(Livrables&lt;&gt;"",IF(COUNTIF(R$7:R34,Livrables)=0,ROW(Livrables),ROWS(Livrables)+ROW(Livrables)))))</f>
        <v>0</v>
      </c>
      <c r="S35" s="33">
        <f t="shared" si="1"/>
        <v>0</v>
      </c>
      <c r="T35" s="28"/>
      <c r="U35" s="32" t="s">
        <v>69</v>
      </c>
      <c r="V35" s="20">
        <f t="array" ref="V35">INDEX($D:$D,MIN(IF(N°Semaine&lt;&gt;"",IF(COUNTIF(V$7:V34,N°Semaine)=0,ROW(N°Semaine),ROWS(N°Semaine)+ROW(N°Semaine)))))</f>
        <v>0</v>
      </c>
      <c r="W35" s="33">
        <f t="shared" si="2"/>
        <v>0</v>
      </c>
      <c r="X35" s="28"/>
      <c r="Y35" s="32" t="s">
        <v>64</v>
      </c>
      <c r="Z35" s="20">
        <f t="array" ref="Z35">INDEX($I:$I,MIN(IF(Livrables&lt;&gt;"",IF(COUNTIF(Z$7:Z34,Livrables)=0,ROW(Livrables),ROWS(Livrables)+ROW(Livrables)))))</f>
        <v>0</v>
      </c>
      <c r="AA35" s="36" t="e">
        <f t="shared" si="3"/>
        <v>#N/A</v>
      </c>
    </row>
    <row r="36" spans="2:27" ht="15" customHeight="1" x14ac:dyDescent="0.3">
      <c r="B36" s="11" t="s">
        <v>61</v>
      </c>
      <c r="C36" s="10" t="s">
        <v>42</v>
      </c>
      <c r="D36" s="16" t="s">
        <v>28</v>
      </c>
      <c r="E36" s="10" t="s">
        <v>37</v>
      </c>
      <c r="F36" s="16" t="s">
        <v>39</v>
      </c>
      <c r="G36" s="16" t="s">
        <v>119</v>
      </c>
      <c r="H36" s="16" t="s">
        <v>124</v>
      </c>
      <c r="I36" s="16" t="s">
        <v>52</v>
      </c>
      <c r="J36" s="16" t="s">
        <v>47</v>
      </c>
      <c r="K36" s="24">
        <v>0.3</v>
      </c>
      <c r="L36" s="25">
        <v>1</v>
      </c>
      <c r="N36" s="32" t="s">
        <v>65</v>
      </c>
      <c r="O36" s="20">
        <f t="array" ref="O36">INDEX($G:$G,MIN(IF(Calc_sous_système&lt;&gt;"",IF(COUNTIF(O$7:O35,Calc_sous_système)=0,ROW(Calc_sous_système),ROWS(Calc_sous_système)+ROW(Calc_sous_système)))))</f>
        <v>0</v>
      </c>
      <c r="P36" s="34">
        <f t="shared" si="0"/>
        <v>0</v>
      </c>
      <c r="Q36" s="32" t="s">
        <v>65</v>
      </c>
      <c r="R36" s="20">
        <f t="array" ref="R36">INDEX($I:$I,MIN(IF(Livrables&lt;&gt;"",IF(COUNTIF(R$7:R35,Livrables)=0,ROW(Livrables),ROWS(Livrables)+ROW(Livrables)))))</f>
        <v>0</v>
      </c>
      <c r="S36" s="33">
        <f t="shared" si="1"/>
        <v>0</v>
      </c>
      <c r="T36" s="28"/>
      <c r="U36" s="32" t="s">
        <v>70</v>
      </c>
      <c r="V36" s="20">
        <f t="array" ref="V36">INDEX($D:$D,MIN(IF(N°Semaine&lt;&gt;"",IF(COUNTIF(V$7:V35,N°Semaine)=0,ROW(N°Semaine),ROWS(N°Semaine)+ROW(N°Semaine)))))</f>
        <v>0</v>
      </c>
      <c r="W36" s="33">
        <f t="shared" si="2"/>
        <v>0</v>
      </c>
      <c r="X36" s="28"/>
      <c r="Y36" s="32" t="s">
        <v>65</v>
      </c>
      <c r="Z36" s="20">
        <f t="array" ref="Z36">INDEX($I:$I,MIN(IF(Livrables&lt;&gt;"",IF(COUNTIF(Z$7:Z35,Livrables)=0,ROW(Livrables),ROWS(Livrables)+ROW(Livrables)))))</f>
        <v>0</v>
      </c>
      <c r="AA36" s="36">
        <f t="shared" ref="AA36:AA67" si="4">IF(Z36&lt;&gt;"",LARGE(Calc_avancement,1))</f>
        <v>0.99</v>
      </c>
    </row>
    <row r="37" spans="2:27" ht="15" customHeight="1" x14ac:dyDescent="0.3">
      <c r="B37" s="11" t="s">
        <v>62</v>
      </c>
      <c r="C37" s="16" t="s">
        <v>42</v>
      </c>
      <c r="D37" s="16" t="s">
        <v>29</v>
      </c>
      <c r="E37" s="16" t="s">
        <v>37</v>
      </c>
      <c r="F37" s="16" t="s">
        <v>38</v>
      </c>
      <c r="G37" s="16" t="s">
        <v>118</v>
      </c>
      <c r="H37" s="16" t="s">
        <v>125</v>
      </c>
      <c r="I37" s="16" t="s">
        <v>53</v>
      </c>
      <c r="J37" s="16" t="s">
        <v>46</v>
      </c>
      <c r="K37" s="24">
        <v>0.15</v>
      </c>
      <c r="L37" s="25">
        <v>2</v>
      </c>
      <c r="N37" s="32" t="s">
        <v>66</v>
      </c>
      <c r="O37" s="20">
        <f t="array" ref="O37">INDEX($G:$G,MIN(IF(Calc_sous_système&lt;&gt;"",IF(COUNTIF(O$7:O36,Calc_sous_système)=0,ROW(Calc_sous_système),ROWS(Calc_sous_système)+ROW(Calc_sous_système)))))</f>
        <v>0</v>
      </c>
      <c r="P37" s="34">
        <f t="shared" si="0"/>
        <v>0</v>
      </c>
      <c r="Q37" s="32" t="s">
        <v>66</v>
      </c>
      <c r="R37" s="20">
        <f t="array" ref="R37">INDEX($I:$I,MIN(IF(Livrables&lt;&gt;"",IF(COUNTIF(R$7:R36,Livrables)=0,ROW(Livrables),ROWS(Livrables)+ROW(Livrables)))))</f>
        <v>0</v>
      </c>
      <c r="S37" s="33">
        <f t="shared" si="1"/>
        <v>0</v>
      </c>
      <c r="T37" s="28"/>
      <c r="U37" s="32" t="s">
        <v>71</v>
      </c>
      <c r="V37" s="20">
        <f t="array" ref="V37">INDEX($D:$D,MIN(IF(N°Semaine&lt;&gt;"",IF(COUNTIF(V$7:V36,N°Semaine)=0,ROW(N°Semaine),ROWS(N°Semaine)+ROW(N°Semaine)))))</f>
        <v>0</v>
      </c>
      <c r="W37" s="33">
        <f t="shared" si="2"/>
        <v>0</v>
      </c>
      <c r="X37" s="28"/>
      <c r="Y37" s="32" t="s">
        <v>66</v>
      </c>
      <c r="Z37" s="20">
        <f t="array" ref="Z37">INDEX($I:$I,MIN(IF(Livrables&lt;&gt;"",IF(COUNTIF(Z$7:Z36,Livrables)=0,ROW(Livrables),ROWS(Livrables)+ROW(Livrables)))))</f>
        <v>0</v>
      </c>
      <c r="AA37" s="36">
        <f t="shared" si="4"/>
        <v>0.99</v>
      </c>
    </row>
    <row r="38" spans="2:27" ht="15" customHeight="1" x14ac:dyDescent="0.3">
      <c r="B38" s="11" t="s">
        <v>63</v>
      </c>
      <c r="C38" s="16" t="s">
        <v>42</v>
      </c>
      <c r="D38" s="16" t="s">
        <v>29</v>
      </c>
      <c r="E38" s="16" t="s">
        <v>116</v>
      </c>
      <c r="F38" s="16" t="s">
        <v>38</v>
      </c>
      <c r="G38" s="16" t="s">
        <v>120</v>
      </c>
      <c r="H38" s="16" t="s">
        <v>127</v>
      </c>
      <c r="I38" s="16" t="s">
        <v>50</v>
      </c>
      <c r="J38" s="16" t="s">
        <v>45</v>
      </c>
      <c r="K38" s="24">
        <v>0.05</v>
      </c>
      <c r="L38" s="25">
        <v>3</v>
      </c>
      <c r="N38" s="32" t="s">
        <v>67</v>
      </c>
      <c r="O38" s="20">
        <f t="array" ref="O38">INDEX($G:$G,MIN(IF(Calc_sous_système&lt;&gt;"",IF(COUNTIF(O$7:O37,Calc_sous_système)=0,ROW(Calc_sous_système),ROWS(Calc_sous_système)+ROW(Calc_sous_système)))))</f>
        <v>0</v>
      </c>
      <c r="P38" s="34">
        <f t="shared" si="0"/>
        <v>0</v>
      </c>
      <c r="Q38" s="32" t="s">
        <v>67</v>
      </c>
      <c r="R38" s="20">
        <f t="array" ref="R38">INDEX($I:$I,MIN(IF(Livrables&lt;&gt;"",IF(COUNTIF(R$7:R37,Livrables)=0,ROW(Livrables),ROWS(Livrables)+ROW(Livrables)))))</f>
        <v>0</v>
      </c>
      <c r="S38" s="33">
        <f t="shared" si="1"/>
        <v>0</v>
      </c>
      <c r="T38" s="28"/>
      <c r="U38" s="32" t="s">
        <v>72</v>
      </c>
      <c r="V38" s="20">
        <f t="array" ref="V38">INDEX($D:$D,MIN(IF(N°Semaine&lt;&gt;"",IF(COUNTIF(V$7:V37,N°Semaine)=0,ROW(N°Semaine),ROWS(N°Semaine)+ROW(N°Semaine)))))</f>
        <v>0</v>
      </c>
      <c r="W38" s="33">
        <f t="shared" si="2"/>
        <v>0</v>
      </c>
      <c r="X38" s="28"/>
      <c r="Y38" s="32" t="s">
        <v>67</v>
      </c>
      <c r="Z38" s="20">
        <f t="array" ref="Z38">INDEX($I:$I,MIN(IF(Livrables&lt;&gt;"",IF(COUNTIF(Z$7:Z37,Livrables)=0,ROW(Livrables),ROWS(Livrables)+ROW(Livrables)))))</f>
        <v>0</v>
      </c>
      <c r="AA38" s="36">
        <f t="shared" si="4"/>
        <v>0.99</v>
      </c>
    </row>
    <row r="39" spans="2:27" ht="15" customHeight="1" x14ac:dyDescent="0.3">
      <c r="B39" s="11" t="s">
        <v>64</v>
      </c>
      <c r="C39" s="16" t="s">
        <v>42</v>
      </c>
      <c r="D39" s="16" t="s">
        <v>30</v>
      </c>
      <c r="E39" s="16" t="s">
        <v>37</v>
      </c>
      <c r="F39" s="16" t="s">
        <v>41</v>
      </c>
      <c r="G39" s="16" t="s">
        <v>121</v>
      </c>
      <c r="H39" s="16" t="s">
        <v>126</v>
      </c>
      <c r="I39" s="16" t="s">
        <v>50</v>
      </c>
      <c r="J39" s="16"/>
      <c r="K39" s="24">
        <v>0.09</v>
      </c>
      <c r="L39" s="25">
        <v>4</v>
      </c>
      <c r="N39" s="32" t="s">
        <v>68</v>
      </c>
      <c r="O39" s="20">
        <f t="array" ref="O39">INDEX($G:$G,MIN(IF(Calc_sous_système&lt;&gt;"",IF(COUNTIF(O$7:O38,Calc_sous_système)=0,ROW(Calc_sous_système),ROWS(Calc_sous_système)+ROW(Calc_sous_système)))))</f>
        <v>0</v>
      </c>
      <c r="P39" s="34">
        <f t="shared" si="0"/>
        <v>0</v>
      </c>
      <c r="Q39" s="32" t="s">
        <v>68</v>
      </c>
      <c r="R39" s="20">
        <f t="array" ref="R39">INDEX($I:$I,MIN(IF(Livrables&lt;&gt;"",IF(COUNTIF(R$7:R38,Livrables)=0,ROW(Livrables),ROWS(Livrables)+ROW(Livrables)))))</f>
        <v>0</v>
      </c>
      <c r="S39" s="33">
        <f t="shared" si="1"/>
        <v>0</v>
      </c>
      <c r="T39" s="28"/>
      <c r="U39" s="32" t="s">
        <v>73</v>
      </c>
      <c r="V39" s="20">
        <f t="array" ref="V39">INDEX($D:$D,MIN(IF(N°Semaine&lt;&gt;"",IF(COUNTIF(V$7:V38,N°Semaine)=0,ROW(N°Semaine),ROWS(N°Semaine)+ROW(N°Semaine)))))</f>
        <v>0</v>
      </c>
      <c r="W39" s="33">
        <f t="shared" si="2"/>
        <v>0</v>
      </c>
      <c r="X39" s="28"/>
      <c r="Y39" s="32" t="s">
        <v>68</v>
      </c>
      <c r="Z39" s="20">
        <f t="array" ref="Z39">INDEX($I:$I,MIN(IF(Livrables&lt;&gt;"",IF(COUNTIF(Z$7:Z38,Livrables)=0,ROW(Livrables),ROWS(Livrables)+ROW(Livrables)))))</f>
        <v>0</v>
      </c>
      <c r="AA39" s="36">
        <f t="shared" si="4"/>
        <v>0.99</v>
      </c>
    </row>
    <row r="40" spans="2:27" ht="15" customHeight="1" x14ac:dyDescent="0.3">
      <c r="B40" s="11" t="s">
        <v>65</v>
      </c>
      <c r="C40" s="16" t="s">
        <v>42</v>
      </c>
      <c r="D40" s="16" t="s">
        <v>31</v>
      </c>
      <c r="E40" s="16" t="s">
        <v>116</v>
      </c>
      <c r="F40" s="16" t="s">
        <v>38</v>
      </c>
      <c r="G40" s="16" t="s">
        <v>120</v>
      </c>
      <c r="H40" s="16" t="s">
        <v>123</v>
      </c>
      <c r="I40" s="16" t="s">
        <v>49</v>
      </c>
      <c r="J40" s="16"/>
      <c r="K40" s="24">
        <v>9.5000000000000001E-2</v>
      </c>
      <c r="L40" s="25">
        <v>5</v>
      </c>
      <c r="N40" s="32" t="s">
        <v>69</v>
      </c>
      <c r="O40" s="20">
        <f t="array" ref="O40">INDEX($G:$G,MIN(IF(Calc_sous_système&lt;&gt;"",IF(COUNTIF(O$7:O39,Calc_sous_système)=0,ROW(Calc_sous_système),ROWS(Calc_sous_système)+ROW(Calc_sous_système)))))</f>
        <v>0</v>
      </c>
      <c r="P40" s="34">
        <f t="shared" ref="P40:P71" si="5">IF(O40&lt;&gt;"",SUMIF(Calc_sous_système,O40,Nheures),0)</f>
        <v>0</v>
      </c>
      <c r="Q40" s="32" t="s">
        <v>69</v>
      </c>
      <c r="R40" s="20">
        <f t="array" ref="R40">INDEX($I:$I,MIN(IF(Livrables&lt;&gt;"",IF(COUNTIF(R$7:R39,Livrables)=0,ROW(Livrables),ROWS(Livrables)+ROW(Livrables)))))</f>
        <v>0</v>
      </c>
      <c r="S40" s="33">
        <f t="shared" ref="S40:S71" si="6">IF(R40&lt;&gt;"",SUMIF(Livrables,R40,Nheures),0)</f>
        <v>0</v>
      </c>
      <c r="T40" s="28"/>
      <c r="U40" s="32" t="s">
        <v>74</v>
      </c>
      <c r="V40" s="20">
        <f t="array" ref="V40">INDEX($D:$D,MIN(IF(N°Semaine&lt;&gt;"",IF(COUNTIF(V$7:V39,N°Semaine)=0,ROW(N°Semaine),ROWS(N°Semaine)+ROW(N°Semaine)))))</f>
        <v>0</v>
      </c>
      <c r="W40" s="33">
        <f t="shared" ref="W40:W71" si="7">IF(V40&lt;&gt;"",SUMIF(N°Semaine,V40,Nheures),0)</f>
        <v>0</v>
      </c>
      <c r="X40" s="28"/>
      <c r="Y40" s="32" t="s">
        <v>69</v>
      </c>
      <c r="Z40" s="20">
        <f t="array" ref="Z40">INDEX($I:$I,MIN(IF(Livrables&lt;&gt;"",IF(COUNTIF(Z$7:Z39,Livrables)=0,ROW(Livrables),ROWS(Livrables)+ROW(Livrables)))))</f>
        <v>0</v>
      </c>
      <c r="AA40" s="36">
        <f t="shared" si="4"/>
        <v>0.99</v>
      </c>
    </row>
    <row r="41" spans="2:27" ht="15" customHeight="1" x14ac:dyDescent="0.3">
      <c r="B41" s="11" t="s">
        <v>66</v>
      </c>
      <c r="C41" s="16" t="s">
        <v>42</v>
      </c>
      <c r="D41" s="16" t="s">
        <v>32</v>
      </c>
      <c r="E41" s="16" t="s">
        <v>37</v>
      </c>
      <c r="F41" s="16" t="s">
        <v>39</v>
      </c>
      <c r="G41" s="16" t="s">
        <v>121</v>
      </c>
      <c r="H41" s="16" t="s">
        <v>126</v>
      </c>
      <c r="I41" s="16" t="s">
        <v>51</v>
      </c>
      <c r="J41" s="16"/>
      <c r="K41" s="24">
        <v>0.1</v>
      </c>
      <c r="L41" s="25">
        <v>6</v>
      </c>
      <c r="N41" s="32" t="s">
        <v>70</v>
      </c>
      <c r="O41" s="20">
        <f t="array" ref="O41">INDEX($G:$G,MIN(IF(Calc_sous_système&lt;&gt;"",IF(COUNTIF(O$7:O40,Calc_sous_système)=0,ROW(Calc_sous_système),ROWS(Calc_sous_système)+ROW(Calc_sous_système)))))</f>
        <v>0</v>
      </c>
      <c r="P41" s="34">
        <f t="shared" si="5"/>
        <v>0</v>
      </c>
      <c r="Q41" s="32" t="s">
        <v>70</v>
      </c>
      <c r="R41" s="20">
        <f t="array" ref="R41">INDEX($I:$I,MIN(IF(Livrables&lt;&gt;"",IF(COUNTIF(R$7:R40,Livrables)=0,ROW(Livrables),ROWS(Livrables)+ROW(Livrables)))))</f>
        <v>0</v>
      </c>
      <c r="S41" s="33">
        <f t="shared" si="6"/>
        <v>0</v>
      </c>
      <c r="T41" s="28"/>
      <c r="U41" s="32" t="s">
        <v>75</v>
      </c>
      <c r="V41" s="20">
        <f t="array" ref="V41">INDEX($D:$D,MIN(IF(N°Semaine&lt;&gt;"",IF(COUNTIF(V$7:V40,N°Semaine)=0,ROW(N°Semaine),ROWS(N°Semaine)+ROW(N°Semaine)))))</f>
        <v>0</v>
      </c>
      <c r="W41" s="33">
        <f t="shared" si="7"/>
        <v>0</v>
      </c>
      <c r="X41" s="28"/>
      <c r="Y41" s="32" t="s">
        <v>70</v>
      </c>
      <c r="Z41" s="20">
        <f t="array" ref="Z41">INDEX($I:$I,MIN(IF(Livrables&lt;&gt;"",IF(COUNTIF(Z$7:Z40,Livrables)=0,ROW(Livrables),ROWS(Livrables)+ROW(Livrables)))))</f>
        <v>0</v>
      </c>
      <c r="AA41" s="36">
        <f t="shared" si="4"/>
        <v>0.99</v>
      </c>
    </row>
    <row r="42" spans="2:27" ht="15" customHeight="1" x14ac:dyDescent="0.3">
      <c r="B42" s="11" t="s">
        <v>67</v>
      </c>
      <c r="C42" s="16" t="s">
        <v>42</v>
      </c>
      <c r="D42" s="16" t="s">
        <v>33</v>
      </c>
      <c r="E42" s="16" t="s">
        <v>37</v>
      </c>
      <c r="F42" s="16" t="s">
        <v>40</v>
      </c>
      <c r="G42" s="16" t="s">
        <v>119</v>
      </c>
      <c r="H42" s="16" t="s">
        <v>124</v>
      </c>
      <c r="I42" s="16" t="s">
        <v>53</v>
      </c>
      <c r="J42" s="16"/>
      <c r="K42" s="24">
        <v>0.35</v>
      </c>
      <c r="L42" s="25">
        <v>7</v>
      </c>
      <c r="N42" s="32" t="s">
        <v>71</v>
      </c>
      <c r="O42" s="20">
        <f t="array" ref="O42">INDEX($G:$G,MIN(IF(Calc_sous_système&lt;&gt;"",IF(COUNTIF(O$7:O41,Calc_sous_système)=0,ROW(Calc_sous_système),ROWS(Calc_sous_système)+ROW(Calc_sous_système)))))</f>
        <v>0</v>
      </c>
      <c r="P42" s="34">
        <f t="shared" si="5"/>
        <v>0</v>
      </c>
      <c r="Q42" s="32" t="s">
        <v>71</v>
      </c>
      <c r="R42" s="20">
        <f t="array" ref="R42">INDEX($I:$I,MIN(IF(Livrables&lt;&gt;"",IF(COUNTIF(R$7:R41,Livrables)=0,ROW(Livrables),ROWS(Livrables)+ROW(Livrables)))))</f>
        <v>0</v>
      </c>
      <c r="S42" s="33">
        <f t="shared" si="6"/>
        <v>0</v>
      </c>
      <c r="T42" s="28"/>
      <c r="U42" s="32" t="s">
        <v>76</v>
      </c>
      <c r="V42" s="20">
        <f t="array" ref="V42">INDEX($D:$D,MIN(IF(N°Semaine&lt;&gt;"",IF(COUNTIF(V$7:V41,N°Semaine)=0,ROW(N°Semaine),ROWS(N°Semaine)+ROW(N°Semaine)))))</f>
        <v>0</v>
      </c>
      <c r="W42" s="33">
        <f t="shared" si="7"/>
        <v>0</v>
      </c>
      <c r="X42" s="28"/>
      <c r="Y42" s="32" t="s">
        <v>71</v>
      </c>
      <c r="Z42" s="20">
        <f t="array" ref="Z42">INDEX($I:$I,MIN(IF(Livrables&lt;&gt;"",IF(COUNTIF(Z$7:Z41,Livrables)=0,ROW(Livrables),ROWS(Livrables)+ROW(Livrables)))))</f>
        <v>0</v>
      </c>
      <c r="AA42" s="36">
        <f t="shared" si="4"/>
        <v>0.99</v>
      </c>
    </row>
    <row r="43" spans="2:27" ht="15" customHeight="1" x14ac:dyDescent="0.3">
      <c r="B43" s="11" t="s">
        <v>68</v>
      </c>
      <c r="C43" s="10" t="s">
        <v>42</v>
      </c>
      <c r="D43" s="16" t="s">
        <v>28</v>
      </c>
      <c r="E43" s="10" t="s">
        <v>37</v>
      </c>
      <c r="F43" s="16" t="s">
        <v>39</v>
      </c>
      <c r="G43" s="16" t="s">
        <v>119</v>
      </c>
      <c r="H43" s="16" t="s">
        <v>124</v>
      </c>
      <c r="I43" s="16" t="s">
        <v>52</v>
      </c>
      <c r="J43" s="16" t="s">
        <v>47</v>
      </c>
      <c r="K43" s="24">
        <v>0.4</v>
      </c>
      <c r="L43" s="25">
        <v>1</v>
      </c>
      <c r="N43" s="32" t="s">
        <v>72</v>
      </c>
      <c r="O43" s="20">
        <f t="array" ref="O43">INDEX($G:$G,MIN(IF(Calc_sous_système&lt;&gt;"",IF(COUNTIF(O$7:O42,Calc_sous_système)=0,ROW(Calc_sous_système),ROWS(Calc_sous_système)+ROW(Calc_sous_système)))))</f>
        <v>0</v>
      </c>
      <c r="P43" s="34">
        <f t="shared" si="5"/>
        <v>0</v>
      </c>
      <c r="Q43" s="32" t="s">
        <v>72</v>
      </c>
      <c r="R43" s="20">
        <f t="array" ref="R43">INDEX($I:$I,MIN(IF(Livrables&lt;&gt;"",IF(COUNTIF(R$7:R42,Livrables)=0,ROW(Livrables),ROWS(Livrables)+ROW(Livrables)))))</f>
        <v>0</v>
      </c>
      <c r="S43" s="33">
        <f t="shared" si="6"/>
        <v>0</v>
      </c>
      <c r="T43" s="28"/>
      <c r="U43" s="32" t="s">
        <v>77</v>
      </c>
      <c r="V43" s="20">
        <f t="array" ref="V43">INDEX($D:$D,MIN(IF(N°Semaine&lt;&gt;"",IF(COUNTIF(V$7:V42,N°Semaine)=0,ROW(N°Semaine),ROWS(N°Semaine)+ROW(N°Semaine)))))</f>
        <v>0</v>
      </c>
      <c r="W43" s="33">
        <f t="shared" si="7"/>
        <v>0</v>
      </c>
      <c r="X43" s="28"/>
      <c r="Y43" s="32" t="s">
        <v>72</v>
      </c>
      <c r="Z43" s="20">
        <f t="array" ref="Z43">INDEX($I:$I,MIN(IF(Livrables&lt;&gt;"",IF(COUNTIF(Z$7:Z42,Livrables)=0,ROW(Livrables),ROWS(Livrables)+ROW(Livrables)))))</f>
        <v>0</v>
      </c>
      <c r="AA43" s="36">
        <f t="shared" si="4"/>
        <v>0.99</v>
      </c>
    </row>
    <row r="44" spans="2:27" ht="15" customHeight="1" x14ac:dyDescent="0.3">
      <c r="B44" s="11" t="s">
        <v>69</v>
      </c>
      <c r="C44" s="16" t="s">
        <v>42</v>
      </c>
      <c r="D44" s="16" t="s">
        <v>29</v>
      </c>
      <c r="E44" s="16" t="s">
        <v>37</v>
      </c>
      <c r="F44" s="16" t="s">
        <v>38</v>
      </c>
      <c r="G44" s="16" t="s">
        <v>118</v>
      </c>
      <c r="H44" s="16" t="s">
        <v>125</v>
      </c>
      <c r="I44" s="16" t="s">
        <v>53</v>
      </c>
      <c r="J44" s="16" t="s">
        <v>46</v>
      </c>
      <c r="K44" s="24">
        <v>0.15</v>
      </c>
      <c r="L44" s="25">
        <v>2</v>
      </c>
      <c r="N44" s="32" t="s">
        <v>73</v>
      </c>
      <c r="O44" s="20">
        <f t="array" ref="O44">INDEX($G:$G,MIN(IF(Calc_sous_système&lt;&gt;"",IF(COUNTIF(O$7:O43,Calc_sous_système)=0,ROW(Calc_sous_système),ROWS(Calc_sous_système)+ROW(Calc_sous_système)))))</f>
        <v>0</v>
      </c>
      <c r="P44" s="34">
        <f t="shared" si="5"/>
        <v>0</v>
      </c>
      <c r="Q44" s="32" t="s">
        <v>73</v>
      </c>
      <c r="R44" s="20">
        <f t="array" ref="R44">INDEX($I:$I,MIN(IF(Livrables&lt;&gt;"",IF(COUNTIF(R$7:R43,Livrables)=0,ROW(Livrables),ROWS(Livrables)+ROW(Livrables)))))</f>
        <v>0</v>
      </c>
      <c r="S44" s="33">
        <f t="shared" si="6"/>
        <v>0</v>
      </c>
      <c r="T44" s="28"/>
      <c r="U44" s="32" t="s">
        <v>78</v>
      </c>
      <c r="V44" s="20">
        <f t="array" ref="V44">INDEX($D:$D,MIN(IF(N°Semaine&lt;&gt;"",IF(COUNTIF(V$7:V43,N°Semaine)=0,ROW(N°Semaine),ROWS(N°Semaine)+ROW(N°Semaine)))))</f>
        <v>0</v>
      </c>
      <c r="W44" s="33">
        <f t="shared" si="7"/>
        <v>0</v>
      </c>
      <c r="X44" s="28"/>
      <c r="Y44" s="32" t="s">
        <v>73</v>
      </c>
      <c r="Z44" s="20">
        <f t="array" ref="Z44">INDEX($I:$I,MIN(IF(Livrables&lt;&gt;"",IF(COUNTIF(Z$7:Z43,Livrables)=0,ROW(Livrables),ROWS(Livrables)+ROW(Livrables)))))</f>
        <v>0</v>
      </c>
      <c r="AA44" s="36">
        <f t="shared" si="4"/>
        <v>0.99</v>
      </c>
    </row>
    <row r="45" spans="2:27" ht="15" customHeight="1" x14ac:dyDescent="0.3">
      <c r="B45" s="11" t="s">
        <v>70</v>
      </c>
      <c r="C45" s="16" t="s">
        <v>42</v>
      </c>
      <c r="D45" s="16" t="s">
        <v>29</v>
      </c>
      <c r="E45" s="16" t="s">
        <v>116</v>
      </c>
      <c r="F45" s="16" t="s">
        <v>38</v>
      </c>
      <c r="G45" s="16" t="s">
        <v>120</v>
      </c>
      <c r="H45" s="16" t="s">
        <v>127</v>
      </c>
      <c r="I45" s="16" t="s">
        <v>50</v>
      </c>
      <c r="J45" s="16" t="s">
        <v>45</v>
      </c>
      <c r="K45" s="24">
        <v>0.05</v>
      </c>
      <c r="L45" s="25">
        <v>3</v>
      </c>
      <c r="N45" s="32" t="s">
        <v>74</v>
      </c>
      <c r="O45" s="20">
        <f t="array" ref="O45">INDEX($G:$G,MIN(IF(Calc_sous_système&lt;&gt;"",IF(COUNTIF(O$7:O44,Calc_sous_système)=0,ROW(Calc_sous_système),ROWS(Calc_sous_système)+ROW(Calc_sous_système)))))</f>
        <v>0</v>
      </c>
      <c r="P45" s="34">
        <f t="shared" si="5"/>
        <v>0</v>
      </c>
      <c r="Q45" s="32" t="s">
        <v>74</v>
      </c>
      <c r="R45" s="20">
        <f t="array" ref="R45">INDEX($I:$I,MIN(IF(Livrables&lt;&gt;"",IF(COUNTIF(R$7:R44,Livrables)=0,ROW(Livrables),ROWS(Livrables)+ROW(Livrables)))))</f>
        <v>0</v>
      </c>
      <c r="S45" s="33">
        <f t="shared" si="6"/>
        <v>0</v>
      </c>
      <c r="T45" s="28"/>
      <c r="U45" s="32" t="s">
        <v>79</v>
      </c>
      <c r="V45" s="20">
        <f t="array" ref="V45">INDEX($D:$D,MIN(IF(N°Semaine&lt;&gt;"",IF(COUNTIF(V$7:V44,N°Semaine)=0,ROW(N°Semaine),ROWS(N°Semaine)+ROW(N°Semaine)))))</f>
        <v>0</v>
      </c>
      <c r="W45" s="33">
        <f t="shared" si="7"/>
        <v>0</v>
      </c>
      <c r="X45" s="28"/>
      <c r="Y45" s="32" t="s">
        <v>74</v>
      </c>
      <c r="Z45" s="20">
        <f t="array" ref="Z45">INDEX($I:$I,MIN(IF(Livrables&lt;&gt;"",IF(COUNTIF(Z$7:Z44,Livrables)=0,ROW(Livrables),ROWS(Livrables)+ROW(Livrables)))))</f>
        <v>0</v>
      </c>
      <c r="AA45" s="36">
        <f t="shared" si="4"/>
        <v>0.99</v>
      </c>
    </row>
    <row r="46" spans="2:27" ht="15" customHeight="1" x14ac:dyDescent="0.3">
      <c r="B46" s="11" t="s">
        <v>71</v>
      </c>
      <c r="C46" s="16" t="s">
        <v>42</v>
      </c>
      <c r="D46" s="16" t="s">
        <v>30</v>
      </c>
      <c r="E46" s="16" t="s">
        <v>37</v>
      </c>
      <c r="F46" s="16" t="s">
        <v>41</v>
      </c>
      <c r="G46" s="16" t="s">
        <v>121</v>
      </c>
      <c r="H46" s="16" t="s">
        <v>126</v>
      </c>
      <c r="I46" s="16" t="s">
        <v>50</v>
      </c>
      <c r="J46" s="16"/>
      <c r="K46" s="24">
        <v>0.09</v>
      </c>
      <c r="L46" s="25">
        <v>4</v>
      </c>
      <c r="N46" s="32" t="s">
        <v>75</v>
      </c>
      <c r="O46" s="20">
        <f t="array" ref="O46">INDEX($G:$G,MIN(IF(Calc_sous_système&lt;&gt;"",IF(COUNTIF(O$7:O45,Calc_sous_système)=0,ROW(Calc_sous_système),ROWS(Calc_sous_système)+ROW(Calc_sous_système)))))</f>
        <v>0</v>
      </c>
      <c r="P46" s="34">
        <f t="shared" si="5"/>
        <v>0</v>
      </c>
      <c r="Q46" s="32" t="s">
        <v>75</v>
      </c>
      <c r="R46" s="20">
        <f t="array" ref="R46">INDEX($I:$I,MIN(IF(Livrables&lt;&gt;"",IF(COUNTIF(R$7:R45,Livrables)=0,ROW(Livrables),ROWS(Livrables)+ROW(Livrables)))))</f>
        <v>0</v>
      </c>
      <c r="S46" s="33">
        <f t="shared" si="6"/>
        <v>0</v>
      </c>
      <c r="T46" s="28"/>
      <c r="U46" s="32" t="s">
        <v>80</v>
      </c>
      <c r="V46" s="20">
        <f t="array" ref="V46">INDEX($D:$D,MIN(IF(N°Semaine&lt;&gt;"",IF(COUNTIF(V$7:V45,N°Semaine)=0,ROW(N°Semaine),ROWS(N°Semaine)+ROW(N°Semaine)))))</f>
        <v>0</v>
      </c>
      <c r="W46" s="33">
        <f t="shared" si="7"/>
        <v>0</v>
      </c>
      <c r="X46" s="28"/>
      <c r="Y46" s="32" t="s">
        <v>75</v>
      </c>
      <c r="Z46" s="20">
        <f t="array" ref="Z46">INDEX($I:$I,MIN(IF(Livrables&lt;&gt;"",IF(COUNTIF(Z$7:Z45,Livrables)=0,ROW(Livrables),ROWS(Livrables)+ROW(Livrables)))))</f>
        <v>0</v>
      </c>
      <c r="AA46" s="36">
        <f t="shared" si="4"/>
        <v>0.99</v>
      </c>
    </row>
    <row r="47" spans="2:27" ht="15" customHeight="1" x14ac:dyDescent="0.3">
      <c r="B47" s="11" t="s">
        <v>72</v>
      </c>
      <c r="C47" s="16" t="s">
        <v>42</v>
      </c>
      <c r="D47" s="16" t="s">
        <v>31</v>
      </c>
      <c r="E47" s="16" t="s">
        <v>116</v>
      </c>
      <c r="F47" s="16" t="s">
        <v>38</v>
      </c>
      <c r="G47" s="16" t="s">
        <v>120</v>
      </c>
      <c r="H47" s="16" t="s">
        <v>123</v>
      </c>
      <c r="I47" s="16" t="s">
        <v>49</v>
      </c>
      <c r="J47" s="16"/>
      <c r="K47" s="24">
        <v>9.5000000000000001E-2</v>
      </c>
      <c r="L47" s="25">
        <v>5</v>
      </c>
      <c r="N47" s="32" t="s">
        <v>76</v>
      </c>
      <c r="O47" s="20">
        <f t="array" ref="O47">INDEX($G:$G,MIN(IF(Calc_sous_système&lt;&gt;"",IF(COUNTIF(O$7:O46,Calc_sous_système)=0,ROW(Calc_sous_système),ROWS(Calc_sous_système)+ROW(Calc_sous_système)))))</f>
        <v>0</v>
      </c>
      <c r="P47" s="34">
        <f t="shared" si="5"/>
        <v>0</v>
      </c>
      <c r="Q47" s="32" t="s">
        <v>76</v>
      </c>
      <c r="R47" s="20">
        <f t="array" ref="R47">INDEX($I:$I,MIN(IF(Livrables&lt;&gt;"",IF(COUNTIF(R$7:R46,Livrables)=0,ROW(Livrables),ROWS(Livrables)+ROW(Livrables)))))</f>
        <v>0</v>
      </c>
      <c r="S47" s="33">
        <f t="shared" si="6"/>
        <v>0</v>
      </c>
      <c r="T47" s="28"/>
      <c r="U47" s="32" t="s">
        <v>81</v>
      </c>
      <c r="V47" s="20">
        <f t="array" ref="V47">INDEX($D:$D,MIN(IF(N°Semaine&lt;&gt;"",IF(COUNTIF(V$7:V46,N°Semaine)=0,ROW(N°Semaine),ROWS(N°Semaine)+ROW(N°Semaine)))))</f>
        <v>0</v>
      </c>
      <c r="W47" s="33">
        <f t="shared" si="7"/>
        <v>0</v>
      </c>
      <c r="X47" s="28"/>
      <c r="Y47" s="32" t="s">
        <v>76</v>
      </c>
      <c r="Z47" s="20">
        <f t="array" ref="Z47">INDEX($I:$I,MIN(IF(Livrables&lt;&gt;"",IF(COUNTIF(Z$7:Z46,Livrables)=0,ROW(Livrables),ROWS(Livrables)+ROW(Livrables)))))</f>
        <v>0</v>
      </c>
      <c r="AA47" s="36">
        <f t="shared" si="4"/>
        <v>0.99</v>
      </c>
    </row>
    <row r="48" spans="2:27" ht="15" customHeight="1" x14ac:dyDescent="0.3">
      <c r="B48" s="11" t="s">
        <v>73</v>
      </c>
      <c r="C48" s="16" t="s">
        <v>42</v>
      </c>
      <c r="D48" s="16" t="s">
        <v>32</v>
      </c>
      <c r="E48" s="16" t="s">
        <v>37</v>
      </c>
      <c r="F48" s="16" t="s">
        <v>39</v>
      </c>
      <c r="G48" s="16" t="s">
        <v>121</v>
      </c>
      <c r="H48" s="16" t="s">
        <v>126</v>
      </c>
      <c r="I48" s="16" t="s">
        <v>51</v>
      </c>
      <c r="J48" s="16"/>
      <c r="K48" s="24">
        <v>0.1</v>
      </c>
      <c r="L48" s="25">
        <v>6</v>
      </c>
      <c r="N48" s="32" t="s">
        <v>77</v>
      </c>
      <c r="O48" s="20">
        <f t="array" ref="O48">INDEX($G:$G,MIN(IF(Calc_sous_système&lt;&gt;"",IF(COUNTIF(O$7:O47,Calc_sous_système)=0,ROW(Calc_sous_système),ROWS(Calc_sous_système)+ROW(Calc_sous_système)))))</f>
        <v>0</v>
      </c>
      <c r="P48" s="34">
        <f t="shared" si="5"/>
        <v>0</v>
      </c>
      <c r="Q48" s="32" t="s">
        <v>77</v>
      </c>
      <c r="R48" s="20">
        <f t="array" ref="R48">INDEX($I:$I,MIN(IF(Livrables&lt;&gt;"",IF(COUNTIF(R$7:R47,Livrables)=0,ROW(Livrables),ROWS(Livrables)+ROW(Livrables)))))</f>
        <v>0</v>
      </c>
      <c r="S48" s="33">
        <f t="shared" si="6"/>
        <v>0</v>
      </c>
      <c r="T48" s="28"/>
      <c r="U48" s="32" t="s">
        <v>82</v>
      </c>
      <c r="V48" s="20">
        <f t="array" ref="V48">INDEX($D:$D,MIN(IF(N°Semaine&lt;&gt;"",IF(COUNTIF(V$7:V47,N°Semaine)=0,ROW(N°Semaine),ROWS(N°Semaine)+ROW(N°Semaine)))))</f>
        <v>0</v>
      </c>
      <c r="W48" s="33">
        <f t="shared" si="7"/>
        <v>0</v>
      </c>
      <c r="X48" s="28"/>
      <c r="Y48" s="32" t="s">
        <v>77</v>
      </c>
      <c r="Z48" s="20">
        <f t="array" ref="Z48">INDEX($I:$I,MIN(IF(Livrables&lt;&gt;"",IF(COUNTIF(Z$7:Z47,Livrables)=0,ROW(Livrables),ROWS(Livrables)+ROW(Livrables)))))</f>
        <v>0</v>
      </c>
      <c r="AA48" s="36">
        <f t="shared" si="4"/>
        <v>0.99</v>
      </c>
    </row>
    <row r="49" spans="2:27" ht="15" customHeight="1" x14ac:dyDescent="0.3">
      <c r="B49" s="11" t="s">
        <v>74</v>
      </c>
      <c r="C49" s="16" t="s">
        <v>42</v>
      </c>
      <c r="D49" s="16" t="s">
        <v>33</v>
      </c>
      <c r="E49" s="16" t="s">
        <v>37</v>
      </c>
      <c r="F49" s="16" t="s">
        <v>40</v>
      </c>
      <c r="G49" s="16" t="s">
        <v>119</v>
      </c>
      <c r="H49" s="16" t="s">
        <v>124</v>
      </c>
      <c r="I49" s="16" t="s">
        <v>53</v>
      </c>
      <c r="J49" s="16"/>
      <c r="K49" s="24">
        <v>0.56000000000000005</v>
      </c>
      <c r="L49" s="25">
        <v>7</v>
      </c>
      <c r="N49" s="32" t="s">
        <v>78</v>
      </c>
      <c r="O49" s="20">
        <f t="array" ref="O49">INDEX($G:$G,MIN(IF(Calc_sous_système&lt;&gt;"",IF(COUNTIF(O$7:O48,Calc_sous_système)=0,ROW(Calc_sous_système),ROWS(Calc_sous_système)+ROW(Calc_sous_système)))))</f>
        <v>0</v>
      </c>
      <c r="P49" s="34">
        <f t="shared" si="5"/>
        <v>0</v>
      </c>
      <c r="Q49" s="32" t="s">
        <v>78</v>
      </c>
      <c r="R49" s="20">
        <f t="array" ref="R49">INDEX($I:$I,MIN(IF(Livrables&lt;&gt;"",IF(COUNTIF(R$7:R48,Livrables)=0,ROW(Livrables),ROWS(Livrables)+ROW(Livrables)))))</f>
        <v>0</v>
      </c>
      <c r="S49" s="33">
        <f t="shared" si="6"/>
        <v>0</v>
      </c>
      <c r="T49" s="28"/>
      <c r="U49" s="32" t="s">
        <v>83</v>
      </c>
      <c r="V49" s="20">
        <f t="array" ref="V49">INDEX($D:$D,MIN(IF(N°Semaine&lt;&gt;"",IF(COUNTIF(V$7:V48,N°Semaine)=0,ROW(N°Semaine),ROWS(N°Semaine)+ROW(N°Semaine)))))</f>
        <v>0</v>
      </c>
      <c r="W49" s="33">
        <f t="shared" si="7"/>
        <v>0</v>
      </c>
      <c r="X49" s="28"/>
      <c r="Y49" s="32" t="s">
        <v>78</v>
      </c>
      <c r="Z49" s="20">
        <f t="array" ref="Z49">INDEX($I:$I,MIN(IF(Livrables&lt;&gt;"",IF(COUNTIF(Z$7:Z48,Livrables)=0,ROW(Livrables),ROWS(Livrables)+ROW(Livrables)))))</f>
        <v>0</v>
      </c>
      <c r="AA49" s="36">
        <f t="shared" si="4"/>
        <v>0.99</v>
      </c>
    </row>
    <row r="50" spans="2:27" ht="15" customHeight="1" x14ac:dyDescent="0.3">
      <c r="B50" s="11" t="s">
        <v>75</v>
      </c>
      <c r="C50" s="10" t="s">
        <v>42</v>
      </c>
      <c r="D50" s="16" t="s">
        <v>28</v>
      </c>
      <c r="E50" s="10" t="s">
        <v>37</v>
      </c>
      <c r="F50" s="16" t="s">
        <v>39</v>
      </c>
      <c r="G50" s="16" t="s">
        <v>119</v>
      </c>
      <c r="H50" s="16" t="s">
        <v>124</v>
      </c>
      <c r="I50" s="16" t="s">
        <v>52</v>
      </c>
      <c r="J50" s="16" t="s">
        <v>47</v>
      </c>
      <c r="K50" s="24">
        <v>0.59</v>
      </c>
      <c r="L50" s="25">
        <v>1</v>
      </c>
      <c r="N50" s="32" t="s">
        <v>79</v>
      </c>
      <c r="O50" s="20">
        <f t="array" ref="O50">INDEX($G:$G,MIN(IF(Calc_sous_système&lt;&gt;"",IF(COUNTIF(O$7:O49,Calc_sous_système)=0,ROW(Calc_sous_système),ROWS(Calc_sous_système)+ROW(Calc_sous_système)))))</f>
        <v>0</v>
      </c>
      <c r="P50" s="34">
        <f t="shared" si="5"/>
        <v>0</v>
      </c>
      <c r="Q50" s="32" t="s">
        <v>79</v>
      </c>
      <c r="R50" s="20">
        <f t="array" ref="R50">INDEX($I:$I,MIN(IF(Livrables&lt;&gt;"",IF(COUNTIF(R$7:R49,Livrables)=0,ROW(Livrables),ROWS(Livrables)+ROW(Livrables)))))</f>
        <v>0</v>
      </c>
      <c r="S50" s="33">
        <f t="shared" si="6"/>
        <v>0</v>
      </c>
      <c r="T50" s="28"/>
      <c r="U50" s="32" t="s">
        <v>84</v>
      </c>
      <c r="V50" s="20">
        <f t="array" ref="V50">INDEX($D:$D,MIN(IF(N°Semaine&lt;&gt;"",IF(COUNTIF(V$7:V49,N°Semaine)=0,ROW(N°Semaine),ROWS(N°Semaine)+ROW(N°Semaine)))))</f>
        <v>0</v>
      </c>
      <c r="W50" s="33">
        <f t="shared" si="7"/>
        <v>0</v>
      </c>
      <c r="X50" s="28"/>
      <c r="Y50" s="32" t="s">
        <v>79</v>
      </c>
      <c r="Z50" s="20">
        <f t="array" ref="Z50">INDEX($I:$I,MIN(IF(Livrables&lt;&gt;"",IF(COUNTIF(Z$7:Z49,Livrables)=0,ROW(Livrables),ROWS(Livrables)+ROW(Livrables)))))</f>
        <v>0</v>
      </c>
      <c r="AA50" s="36">
        <f t="shared" si="4"/>
        <v>0.99</v>
      </c>
    </row>
    <row r="51" spans="2:27" ht="15" customHeight="1" x14ac:dyDescent="0.3">
      <c r="B51" s="11" t="s">
        <v>76</v>
      </c>
      <c r="C51" s="16" t="s">
        <v>42</v>
      </c>
      <c r="D51" s="16" t="s">
        <v>29</v>
      </c>
      <c r="E51" s="16" t="s">
        <v>37</v>
      </c>
      <c r="F51" s="16" t="s">
        <v>38</v>
      </c>
      <c r="G51" s="16" t="s">
        <v>118</v>
      </c>
      <c r="H51" s="16" t="s">
        <v>125</v>
      </c>
      <c r="I51" s="16" t="s">
        <v>53</v>
      </c>
      <c r="J51" s="16" t="s">
        <v>46</v>
      </c>
      <c r="K51" s="24">
        <v>0.15</v>
      </c>
      <c r="L51" s="25">
        <v>2</v>
      </c>
      <c r="N51" s="32" t="s">
        <v>80</v>
      </c>
      <c r="O51" s="20">
        <f t="array" ref="O51">INDEX($G:$G,MIN(IF(Calc_sous_système&lt;&gt;"",IF(COUNTIF(O$7:O50,Calc_sous_système)=0,ROW(Calc_sous_système),ROWS(Calc_sous_système)+ROW(Calc_sous_système)))))</f>
        <v>0</v>
      </c>
      <c r="P51" s="34">
        <f t="shared" si="5"/>
        <v>0</v>
      </c>
      <c r="Q51" s="32" t="s">
        <v>80</v>
      </c>
      <c r="R51" s="20">
        <f t="array" ref="R51">INDEX($I:$I,MIN(IF(Livrables&lt;&gt;"",IF(COUNTIF(R$7:R50,Livrables)=0,ROW(Livrables),ROWS(Livrables)+ROW(Livrables)))))</f>
        <v>0</v>
      </c>
      <c r="S51" s="33">
        <f t="shared" si="6"/>
        <v>0</v>
      </c>
      <c r="T51" s="28"/>
      <c r="U51" s="32" t="s">
        <v>85</v>
      </c>
      <c r="V51" s="20">
        <f t="array" ref="V51">INDEX($D:$D,MIN(IF(N°Semaine&lt;&gt;"",IF(COUNTIF(V$7:V50,N°Semaine)=0,ROW(N°Semaine),ROWS(N°Semaine)+ROW(N°Semaine)))))</f>
        <v>0</v>
      </c>
      <c r="W51" s="33">
        <f t="shared" si="7"/>
        <v>0</v>
      </c>
      <c r="X51" s="28"/>
      <c r="Y51" s="32" t="s">
        <v>80</v>
      </c>
      <c r="Z51" s="20">
        <f t="array" ref="Z51">INDEX($I:$I,MIN(IF(Livrables&lt;&gt;"",IF(COUNTIF(Z$7:Z50,Livrables)=0,ROW(Livrables),ROWS(Livrables)+ROW(Livrables)))))</f>
        <v>0</v>
      </c>
      <c r="AA51" s="36">
        <f t="shared" si="4"/>
        <v>0.99</v>
      </c>
    </row>
    <row r="52" spans="2:27" ht="15" customHeight="1" x14ac:dyDescent="0.3">
      <c r="B52" s="11" t="s">
        <v>77</v>
      </c>
      <c r="C52" s="16" t="s">
        <v>42</v>
      </c>
      <c r="D52" s="16" t="s">
        <v>29</v>
      </c>
      <c r="E52" s="16" t="s">
        <v>116</v>
      </c>
      <c r="F52" s="16" t="s">
        <v>38</v>
      </c>
      <c r="G52" s="16" t="s">
        <v>120</v>
      </c>
      <c r="H52" s="16" t="s">
        <v>127</v>
      </c>
      <c r="I52" s="16" t="s">
        <v>50</v>
      </c>
      <c r="J52" s="16" t="s">
        <v>45</v>
      </c>
      <c r="K52" s="24">
        <v>0.05</v>
      </c>
      <c r="L52" s="25">
        <v>3</v>
      </c>
      <c r="N52" s="32" t="s">
        <v>81</v>
      </c>
      <c r="O52" s="20">
        <f t="array" ref="O52">INDEX($G:$G,MIN(IF(Calc_sous_système&lt;&gt;"",IF(COUNTIF(O$7:O51,Calc_sous_système)=0,ROW(Calc_sous_système),ROWS(Calc_sous_système)+ROW(Calc_sous_système)))))</f>
        <v>0</v>
      </c>
      <c r="P52" s="34">
        <f t="shared" si="5"/>
        <v>0</v>
      </c>
      <c r="Q52" s="32" t="s">
        <v>81</v>
      </c>
      <c r="R52" s="20">
        <f t="array" ref="R52">INDEX($I:$I,MIN(IF(Livrables&lt;&gt;"",IF(COUNTIF(R$7:R51,Livrables)=0,ROW(Livrables),ROWS(Livrables)+ROW(Livrables)))))</f>
        <v>0</v>
      </c>
      <c r="S52" s="33">
        <f t="shared" si="6"/>
        <v>0</v>
      </c>
      <c r="T52" s="28"/>
      <c r="U52" s="32" t="s">
        <v>86</v>
      </c>
      <c r="V52" s="20">
        <f t="array" ref="V52">INDEX($D:$D,MIN(IF(N°Semaine&lt;&gt;"",IF(COUNTIF(V$7:V51,N°Semaine)=0,ROW(N°Semaine),ROWS(N°Semaine)+ROW(N°Semaine)))))</f>
        <v>0</v>
      </c>
      <c r="W52" s="33">
        <f t="shared" si="7"/>
        <v>0</v>
      </c>
      <c r="X52" s="28"/>
      <c r="Y52" s="32" t="s">
        <v>81</v>
      </c>
      <c r="Z52" s="20">
        <f t="array" ref="Z52">INDEX($I:$I,MIN(IF(Livrables&lt;&gt;"",IF(COUNTIF(Z$7:Z51,Livrables)=0,ROW(Livrables),ROWS(Livrables)+ROW(Livrables)))))</f>
        <v>0</v>
      </c>
      <c r="AA52" s="36">
        <f t="shared" si="4"/>
        <v>0.99</v>
      </c>
    </row>
    <row r="53" spans="2:27" ht="15" customHeight="1" x14ac:dyDescent="0.3">
      <c r="B53" s="11" t="s">
        <v>78</v>
      </c>
      <c r="C53" s="16" t="s">
        <v>42</v>
      </c>
      <c r="D53" s="16" t="s">
        <v>30</v>
      </c>
      <c r="E53" s="16" t="s">
        <v>37</v>
      </c>
      <c r="F53" s="16" t="s">
        <v>41</v>
      </c>
      <c r="G53" s="16" t="s">
        <v>121</v>
      </c>
      <c r="H53" s="16" t="s">
        <v>126</v>
      </c>
      <c r="I53" s="16" t="s">
        <v>50</v>
      </c>
      <c r="J53" s="16"/>
      <c r="K53" s="24">
        <v>0.09</v>
      </c>
      <c r="L53" s="25">
        <v>4</v>
      </c>
      <c r="N53" s="32" t="s">
        <v>82</v>
      </c>
      <c r="O53" s="20">
        <f t="array" ref="O53">INDEX($G:$G,MIN(IF(Calc_sous_système&lt;&gt;"",IF(COUNTIF(O$7:O52,Calc_sous_système)=0,ROW(Calc_sous_système),ROWS(Calc_sous_système)+ROW(Calc_sous_système)))))</f>
        <v>0</v>
      </c>
      <c r="P53" s="34">
        <f t="shared" si="5"/>
        <v>0</v>
      </c>
      <c r="Q53" s="32" t="s">
        <v>82</v>
      </c>
      <c r="R53" s="20">
        <f t="array" ref="R53">INDEX($I:$I,MIN(IF(Livrables&lt;&gt;"",IF(COUNTIF(R$7:R52,Livrables)=0,ROW(Livrables),ROWS(Livrables)+ROW(Livrables)))))</f>
        <v>0</v>
      </c>
      <c r="S53" s="33">
        <f t="shared" si="6"/>
        <v>0</v>
      </c>
      <c r="T53" s="28"/>
      <c r="U53" s="32" t="s">
        <v>87</v>
      </c>
      <c r="V53" s="20">
        <f t="array" ref="V53">INDEX($D:$D,MIN(IF(N°Semaine&lt;&gt;"",IF(COUNTIF(V$7:V52,N°Semaine)=0,ROW(N°Semaine),ROWS(N°Semaine)+ROW(N°Semaine)))))</f>
        <v>0</v>
      </c>
      <c r="W53" s="33">
        <f t="shared" si="7"/>
        <v>0</v>
      </c>
      <c r="X53" s="28"/>
      <c r="Y53" s="32" t="s">
        <v>82</v>
      </c>
      <c r="Z53" s="20">
        <f t="array" ref="Z53">INDEX($I:$I,MIN(IF(Livrables&lt;&gt;"",IF(COUNTIF(Z$7:Z52,Livrables)=0,ROW(Livrables),ROWS(Livrables)+ROW(Livrables)))))</f>
        <v>0</v>
      </c>
      <c r="AA53" s="36">
        <f t="shared" si="4"/>
        <v>0.99</v>
      </c>
    </row>
    <row r="54" spans="2:27" ht="15" customHeight="1" x14ac:dyDescent="0.3">
      <c r="B54" s="11" t="s">
        <v>79</v>
      </c>
      <c r="C54" s="16" t="s">
        <v>42</v>
      </c>
      <c r="D54" s="16" t="s">
        <v>31</v>
      </c>
      <c r="E54" s="16" t="s">
        <v>116</v>
      </c>
      <c r="F54" s="16" t="s">
        <v>38</v>
      </c>
      <c r="G54" s="16" t="s">
        <v>120</v>
      </c>
      <c r="H54" s="16" t="s">
        <v>123</v>
      </c>
      <c r="I54" s="16" t="s">
        <v>49</v>
      </c>
      <c r="J54" s="16"/>
      <c r="K54" s="24">
        <v>9.5000000000000001E-2</v>
      </c>
      <c r="L54" s="25">
        <v>5</v>
      </c>
      <c r="N54" s="32" t="s">
        <v>83</v>
      </c>
      <c r="O54" s="20">
        <f t="array" ref="O54">INDEX($G:$G,MIN(IF(Calc_sous_système&lt;&gt;"",IF(COUNTIF(O$7:O53,Calc_sous_système)=0,ROW(Calc_sous_système),ROWS(Calc_sous_système)+ROW(Calc_sous_système)))))</f>
        <v>0</v>
      </c>
      <c r="P54" s="34">
        <f t="shared" si="5"/>
        <v>0</v>
      </c>
      <c r="Q54" s="32" t="s">
        <v>83</v>
      </c>
      <c r="R54" s="20">
        <f t="array" ref="R54">INDEX($I:$I,MIN(IF(Livrables&lt;&gt;"",IF(COUNTIF(R$7:R53,Livrables)=0,ROW(Livrables),ROWS(Livrables)+ROW(Livrables)))))</f>
        <v>0</v>
      </c>
      <c r="S54" s="33">
        <f t="shared" si="6"/>
        <v>0</v>
      </c>
      <c r="T54" s="28"/>
      <c r="U54" s="32" t="s">
        <v>88</v>
      </c>
      <c r="V54" s="20">
        <f t="array" ref="V54">INDEX($D:$D,MIN(IF(N°Semaine&lt;&gt;"",IF(COUNTIF(V$7:V53,N°Semaine)=0,ROW(N°Semaine),ROWS(N°Semaine)+ROW(N°Semaine)))))</f>
        <v>0</v>
      </c>
      <c r="W54" s="33">
        <f t="shared" si="7"/>
        <v>0</v>
      </c>
      <c r="X54" s="28"/>
      <c r="Y54" s="32" t="s">
        <v>83</v>
      </c>
      <c r="Z54" s="20">
        <f t="array" ref="Z54">INDEX($I:$I,MIN(IF(Livrables&lt;&gt;"",IF(COUNTIF(Z$7:Z53,Livrables)=0,ROW(Livrables),ROWS(Livrables)+ROW(Livrables)))))</f>
        <v>0</v>
      </c>
      <c r="AA54" s="36">
        <f t="shared" si="4"/>
        <v>0.99</v>
      </c>
    </row>
    <row r="55" spans="2:27" ht="15" customHeight="1" x14ac:dyDescent="0.3">
      <c r="B55" s="11" t="s">
        <v>80</v>
      </c>
      <c r="C55" s="16" t="s">
        <v>42</v>
      </c>
      <c r="D55" s="16" t="s">
        <v>32</v>
      </c>
      <c r="E55" s="16" t="s">
        <v>37</v>
      </c>
      <c r="F55" s="16" t="s">
        <v>39</v>
      </c>
      <c r="G55" s="16" t="s">
        <v>121</v>
      </c>
      <c r="H55" s="16" t="s">
        <v>126</v>
      </c>
      <c r="I55" s="16" t="s">
        <v>51</v>
      </c>
      <c r="J55" s="16"/>
      <c r="K55" s="24">
        <v>0.1</v>
      </c>
      <c r="L55" s="25">
        <v>6</v>
      </c>
      <c r="N55" s="32" t="s">
        <v>84</v>
      </c>
      <c r="O55" s="20">
        <f t="array" ref="O55">INDEX($G:$G,MIN(IF(Calc_sous_système&lt;&gt;"",IF(COUNTIF(O$7:O54,Calc_sous_système)=0,ROW(Calc_sous_système),ROWS(Calc_sous_système)+ROW(Calc_sous_système)))))</f>
        <v>0</v>
      </c>
      <c r="P55" s="34">
        <f t="shared" si="5"/>
        <v>0</v>
      </c>
      <c r="Q55" s="32" t="s">
        <v>84</v>
      </c>
      <c r="R55" s="20">
        <f t="array" ref="R55">INDEX($I:$I,MIN(IF(Livrables&lt;&gt;"",IF(COUNTIF(R$7:R54,Livrables)=0,ROW(Livrables),ROWS(Livrables)+ROW(Livrables)))))</f>
        <v>0</v>
      </c>
      <c r="S55" s="33">
        <f t="shared" si="6"/>
        <v>0</v>
      </c>
      <c r="T55" s="28"/>
      <c r="U55" s="32" t="s">
        <v>89</v>
      </c>
      <c r="V55" s="20">
        <f t="array" ref="V55">INDEX($D:$D,MIN(IF(N°Semaine&lt;&gt;"",IF(COUNTIF(V$7:V54,N°Semaine)=0,ROW(N°Semaine),ROWS(N°Semaine)+ROW(N°Semaine)))))</f>
        <v>0</v>
      </c>
      <c r="W55" s="33">
        <f t="shared" si="7"/>
        <v>0</v>
      </c>
      <c r="X55" s="28"/>
      <c r="Y55" s="32" t="s">
        <v>84</v>
      </c>
      <c r="Z55" s="20">
        <f t="array" ref="Z55">INDEX($I:$I,MIN(IF(Livrables&lt;&gt;"",IF(COUNTIF(Z$7:Z54,Livrables)=0,ROW(Livrables),ROWS(Livrables)+ROW(Livrables)))))</f>
        <v>0</v>
      </c>
      <c r="AA55" s="36">
        <f t="shared" si="4"/>
        <v>0.99</v>
      </c>
    </row>
    <row r="56" spans="2:27" ht="15" customHeight="1" x14ac:dyDescent="0.3">
      <c r="B56" s="11" t="s">
        <v>81</v>
      </c>
      <c r="C56" s="16" t="s">
        <v>42</v>
      </c>
      <c r="D56" s="16" t="s">
        <v>33</v>
      </c>
      <c r="E56" s="16" t="s">
        <v>37</v>
      </c>
      <c r="F56" s="16" t="s">
        <v>40</v>
      </c>
      <c r="G56" s="16" t="s">
        <v>119</v>
      </c>
      <c r="H56" s="16" t="s">
        <v>124</v>
      </c>
      <c r="I56" s="16" t="s">
        <v>50</v>
      </c>
      <c r="J56" s="16"/>
      <c r="K56" s="24">
        <v>0.6</v>
      </c>
      <c r="L56" s="25">
        <v>7</v>
      </c>
      <c r="N56" s="32" t="s">
        <v>85</v>
      </c>
      <c r="O56" s="20">
        <f t="array" ref="O56">INDEX($G:$G,MIN(IF(Calc_sous_système&lt;&gt;"",IF(COUNTIF(O$7:O55,Calc_sous_système)=0,ROW(Calc_sous_système),ROWS(Calc_sous_système)+ROW(Calc_sous_système)))))</f>
        <v>0</v>
      </c>
      <c r="P56" s="34">
        <f t="shared" si="5"/>
        <v>0</v>
      </c>
      <c r="Q56" s="32" t="s">
        <v>85</v>
      </c>
      <c r="R56" s="20">
        <f t="array" ref="R56">INDEX($I:$I,MIN(IF(Livrables&lt;&gt;"",IF(COUNTIF(R$7:R55,Livrables)=0,ROW(Livrables),ROWS(Livrables)+ROW(Livrables)))))</f>
        <v>0</v>
      </c>
      <c r="S56" s="33">
        <f t="shared" si="6"/>
        <v>0</v>
      </c>
      <c r="T56" s="28"/>
      <c r="U56" s="32" t="s">
        <v>90</v>
      </c>
      <c r="V56" s="20">
        <f t="array" ref="V56">INDEX($D:$D,MIN(IF(N°Semaine&lt;&gt;"",IF(COUNTIF(V$7:V55,N°Semaine)=0,ROW(N°Semaine),ROWS(N°Semaine)+ROW(N°Semaine)))))</f>
        <v>0</v>
      </c>
      <c r="W56" s="33">
        <f t="shared" si="7"/>
        <v>0</v>
      </c>
      <c r="X56" s="28"/>
      <c r="Y56" s="32" t="s">
        <v>85</v>
      </c>
      <c r="Z56" s="20">
        <f t="array" ref="Z56">INDEX($I:$I,MIN(IF(Livrables&lt;&gt;"",IF(COUNTIF(Z$7:Z55,Livrables)=0,ROW(Livrables),ROWS(Livrables)+ROW(Livrables)))))</f>
        <v>0</v>
      </c>
      <c r="AA56" s="36">
        <f t="shared" si="4"/>
        <v>0.99</v>
      </c>
    </row>
    <row r="57" spans="2:27" ht="15" customHeight="1" x14ac:dyDescent="0.3">
      <c r="B57" s="11" t="s">
        <v>82</v>
      </c>
      <c r="C57" s="10" t="s">
        <v>42</v>
      </c>
      <c r="D57" s="16" t="s">
        <v>28</v>
      </c>
      <c r="E57" s="10" t="s">
        <v>37</v>
      </c>
      <c r="F57" s="16" t="s">
        <v>39</v>
      </c>
      <c r="G57" s="16" t="s">
        <v>119</v>
      </c>
      <c r="H57" s="16" t="s">
        <v>124</v>
      </c>
      <c r="I57" s="16" t="s">
        <v>49</v>
      </c>
      <c r="J57" s="16" t="s">
        <v>47</v>
      </c>
      <c r="K57" s="24">
        <v>0.7</v>
      </c>
      <c r="L57" s="25">
        <v>1</v>
      </c>
      <c r="N57" s="32" t="s">
        <v>86</v>
      </c>
      <c r="O57" s="20">
        <f t="array" ref="O57">INDEX($G:$G,MIN(IF(Calc_sous_système&lt;&gt;"",IF(COUNTIF(O$7:O56,Calc_sous_système)=0,ROW(Calc_sous_système),ROWS(Calc_sous_système)+ROW(Calc_sous_système)))))</f>
        <v>0</v>
      </c>
      <c r="P57" s="34">
        <f t="shared" si="5"/>
        <v>0</v>
      </c>
      <c r="Q57" s="32" t="s">
        <v>86</v>
      </c>
      <c r="R57" s="20">
        <f t="array" ref="R57">INDEX($I:$I,MIN(IF(Livrables&lt;&gt;"",IF(COUNTIF(R$7:R56,Livrables)=0,ROW(Livrables),ROWS(Livrables)+ROW(Livrables)))))</f>
        <v>0</v>
      </c>
      <c r="S57" s="33">
        <f t="shared" si="6"/>
        <v>0</v>
      </c>
      <c r="T57" s="28"/>
      <c r="U57" s="32" t="s">
        <v>91</v>
      </c>
      <c r="V57" s="20">
        <f t="array" ref="V57">INDEX($D:$D,MIN(IF(N°Semaine&lt;&gt;"",IF(COUNTIF(V$7:V56,N°Semaine)=0,ROW(N°Semaine),ROWS(N°Semaine)+ROW(N°Semaine)))))</f>
        <v>0</v>
      </c>
      <c r="W57" s="33">
        <f t="shared" si="7"/>
        <v>0</v>
      </c>
      <c r="X57" s="28"/>
      <c r="Y57" s="32" t="s">
        <v>86</v>
      </c>
      <c r="Z57" s="20">
        <f t="array" ref="Z57">INDEX($I:$I,MIN(IF(Livrables&lt;&gt;"",IF(COUNTIF(Z$7:Z56,Livrables)=0,ROW(Livrables),ROWS(Livrables)+ROW(Livrables)))))</f>
        <v>0</v>
      </c>
      <c r="AA57" s="36">
        <f t="shared" si="4"/>
        <v>0.99</v>
      </c>
    </row>
    <row r="58" spans="2:27" ht="15" customHeight="1" x14ac:dyDescent="0.3">
      <c r="B58" s="11" t="s">
        <v>83</v>
      </c>
      <c r="C58" s="16" t="s">
        <v>42</v>
      </c>
      <c r="D58" s="16" t="s">
        <v>29</v>
      </c>
      <c r="E58" s="16" t="s">
        <v>37</v>
      </c>
      <c r="F58" s="16" t="s">
        <v>38</v>
      </c>
      <c r="G58" s="16" t="s">
        <v>118</v>
      </c>
      <c r="H58" s="16" t="s">
        <v>125</v>
      </c>
      <c r="I58" s="16" t="s">
        <v>51</v>
      </c>
      <c r="J58" s="16" t="s">
        <v>46</v>
      </c>
      <c r="K58" s="24">
        <v>0.15</v>
      </c>
      <c r="L58" s="25">
        <v>2</v>
      </c>
      <c r="N58" s="32" t="s">
        <v>87</v>
      </c>
      <c r="O58" s="20">
        <f t="array" ref="O58">INDEX($G:$G,MIN(IF(Calc_sous_système&lt;&gt;"",IF(COUNTIF(O$7:O57,Calc_sous_système)=0,ROW(Calc_sous_système),ROWS(Calc_sous_système)+ROW(Calc_sous_système)))))</f>
        <v>0</v>
      </c>
      <c r="P58" s="34">
        <f t="shared" si="5"/>
        <v>0</v>
      </c>
      <c r="Q58" s="32" t="s">
        <v>87</v>
      </c>
      <c r="R58" s="20">
        <f t="array" ref="R58">INDEX($I:$I,MIN(IF(Livrables&lt;&gt;"",IF(COUNTIF(R$7:R57,Livrables)=0,ROW(Livrables),ROWS(Livrables)+ROW(Livrables)))))</f>
        <v>0</v>
      </c>
      <c r="S58" s="33">
        <f t="shared" si="6"/>
        <v>0</v>
      </c>
      <c r="T58" s="28"/>
      <c r="U58" s="32" t="s">
        <v>92</v>
      </c>
      <c r="V58" s="20">
        <f t="array" ref="V58">INDEX($D:$D,MIN(IF(N°Semaine&lt;&gt;"",IF(COUNTIF(V$7:V57,N°Semaine)=0,ROW(N°Semaine),ROWS(N°Semaine)+ROW(N°Semaine)))))</f>
        <v>0</v>
      </c>
      <c r="W58" s="33">
        <f t="shared" si="7"/>
        <v>0</v>
      </c>
      <c r="X58" s="28"/>
      <c r="Y58" s="32" t="s">
        <v>87</v>
      </c>
      <c r="Z58" s="20">
        <f t="array" ref="Z58">INDEX($I:$I,MIN(IF(Livrables&lt;&gt;"",IF(COUNTIF(Z$7:Z57,Livrables)=0,ROW(Livrables),ROWS(Livrables)+ROW(Livrables)))))</f>
        <v>0</v>
      </c>
      <c r="AA58" s="36">
        <f t="shared" si="4"/>
        <v>0.99</v>
      </c>
    </row>
    <row r="59" spans="2:27" ht="15" customHeight="1" x14ac:dyDescent="0.3">
      <c r="B59" s="11" t="s">
        <v>84</v>
      </c>
      <c r="C59" s="16" t="s">
        <v>42</v>
      </c>
      <c r="D59" s="16" t="s">
        <v>29</v>
      </c>
      <c r="E59" s="16" t="s">
        <v>116</v>
      </c>
      <c r="F59" s="16" t="s">
        <v>38</v>
      </c>
      <c r="G59" s="16" t="s">
        <v>120</v>
      </c>
      <c r="H59" s="16" t="s">
        <v>127</v>
      </c>
      <c r="I59" s="16" t="s">
        <v>53</v>
      </c>
      <c r="J59" s="16" t="s">
        <v>45</v>
      </c>
      <c r="K59" s="24">
        <v>0.05</v>
      </c>
      <c r="L59" s="25">
        <v>3</v>
      </c>
      <c r="N59" s="32" t="s">
        <v>88</v>
      </c>
      <c r="O59" s="20">
        <f t="array" ref="O59">INDEX($G:$G,MIN(IF(Calc_sous_système&lt;&gt;"",IF(COUNTIF(O$7:O58,Calc_sous_système)=0,ROW(Calc_sous_système),ROWS(Calc_sous_système)+ROW(Calc_sous_système)))))</f>
        <v>0</v>
      </c>
      <c r="P59" s="34">
        <f t="shared" si="5"/>
        <v>0</v>
      </c>
      <c r="Q59" s="32" t="s">
        <v>88</v>
      </c>
      <c r="R59" s="20">
        <f t="array" ref="R59">INDEX($I:$I,MIN(IF(Livrables&lt;&gt;"",IF(COUNTIF(R$7:R58,Livrables)=0,ROW(Livrables),ROWS(Livrables)+ROW(Livrables)))))</f>
        <v>0</v>
      </c>
      <c r="S59" s="33">
        <f t="shared" si="6"/>
        <v>0</v>
      </c>
      <c r="T59" s="28"/>
      <c r="U59" s="32" t="s">
        <v>93</v>
      </c>
      <c r="V59" s="20">
        <f t="array" ref="V59">INDEX($D:$D,MIN(IF(N°Semaine&lt;&gt;"",IF(COUNTIF(V$7:V58,N°Semaine)=0,ROW(N°Semaine),ROWS(N°Semaine)+ROW(N°Semaine)))))</f>
        <v>0</v>
      </c>
      <c r="W59" s="33">
        <f t="shared" si="7"/>
        <v>0</v>
      </c>
      <c r="X59" s="28"/>
      <c r="Y59" s="32" t="s">
        <v>88</v>
      </c>
      <c r="Z59" s="20">
        <f t="array" ref="Z59">INDEX($I:$I,MIN(IF(Livrables&lt;&gt;"",IF(COUNTIF(Z$7:Z58,Livrables)=0,ROW(Livrables),ROWS(Livrables)+ROW(Livrables)))))</f>
        <v>0</v>
      </c>
      <c r="AA59" s="36">
        <f t="shared" si="4"/>
        <v>0.99</v>
      </c>
    </row>
    <row r="60" spans="2:27" ht="15" customHeight="1" x14ac:dyDescent="0.3">
      <c r="B60" s="11" t="s">
        <v>85</v>
      </c>
      <c r="C60" s="16" t="s">
        <v>42</v>
      </c>
      <c r="D60" s="16" t="s">
        <v>30</v>
      </c>
      <c r="E60" s="16" t="s">
        <v>37</v>
      </c>
      <c r="F60" s="16" t="s">
        <v>41</v>
      </c>
      <c r="G60" s="16" t="s">
        <v>121</v>
      </c>
      <c r="H60" s="16" t="s">
        <v>126</v>
      </c>
      <c r="I60" s="16" t="s">
        <v>52</v>
      </c>
      <c r="J60" s="16"/>
      <c r="K60" s="24">
        <v>0.09</v>
      </c>
      <c r="L60" s="25">
        <v>4</v>
      </c>
      <c r="N60" s="32" t="s">
        <v>89</v>
      </c>
      <c r="O60" s="20">
        <f t="array" ref="O60">INDEX($G:$G,MIN(IF(Calc_sous_système&lt;&gt;"",IF(COUNTIF(O$7:O59,Calc_sous_système)=0,ROW(Calc_sous_système),ROWS(Calc_sous_système)+ROW(Calc_sous_système)))))</f>
        <v>0</v>
      </c>
      <c r="P60" s="34">
        <f t="shared" si="5"/>
        <v>0</v>
      </c>
      <c r="Q60" s="32" t="s">
        <v>89</v>
      </c>
      <c r="R60" s="20">
        <f t="array" ref="R60">INDEX($I:$I,MIN(IF(Livrables&lt;&gt;"",IF(COUNTIF(R$7:R59,Livrables)=0,ROW(Livrables),ROWS(Livrables)+ROW(Livrables)))))</f>
        <v>0</v>
      </c>
      <c r="S60" s="33">
        <f t="shared" si="6"/>
        <v>0</v>
      </c>
      <c r="T60" s="28"/>
      <c r="U60" s="32" t="s">
        <v>94</v>
      </c>
      <c r="V60" s="20">
        <f t="array" ref="V60">INDEX($D:$D,MIN(IF(N°Semaine&lt;&gt;"",IF(COUNTIF(V$7:V59,N°Semaine)=0,ROW(N°Semaine),ROWS(N°Semaine)+ROW(N°Semaine)))))</f>
        <v>0</v>
      </c>
      <c r="W60" s="33">
        <f t="shared" si="7"/>
        <v>0</v>
      </c>
      <c r="X60" s="28"/>
      <c r="Y60" s="32" t="s">
        <v>89</v>
      </c>
      <c r="Z60" s="20">
        <f t="array" ref="Z60">INDEX($I:$I,MIN(IF(Livrables&lt;&gt;"",IF(COUNTIF(Z$7:Z59,Livrables)=0,ROW(Livrables),ROWS(Livrables)+ROW(Livrables)))))</f>
        <v>0</v>
      </c>
      <c r="AA60" s="36">
        <f t="shared" si="4"/>
        <v>0.99</v>
      </c>
    </row>
    <row r="61" spans="2:27" ht="15" customHeight="1" x14ac:dyDescent="0.3">
      <c r="B61" s="11" t="s">
        <v>86</v>
      </c>
      <c r="C61" s="16" t="s">
        <v>42</v>
      </c>
      <c r="D61" s="16" t="s">
        <v>31</v>
      </c>
      <c r="E61" s="16" t="s">
        <v>116</v>
      </c>
      <c r="F61" s="16" t="s">
        <v>38</v>
      </c>
      <c r="G61" s="16" t="s">
        <v>120</v>
      </c>
      <c r="H61" s="16" t="s">
        <v>123</v>
      </c>
      <c r="I61" s="16" t="s">
        <v>53</v>
      </c>
      <c r="J61" s="16"/>
      <c r="K61" s="24">
        <v>9.5000000000000001E-2</v>
      </c>
      <c r="L61" s="25">
        <v>5</v>
      </c>
      <c r="N61" s="32" t="s">
        <v>90</v>
      </c>
      <c r="O61" s="20">
        <f t="array" ref="O61">INDEX($G:$G,MIN(IF(Calc_sous_système&lt;&gt;"",IF(COUNTIF(O$7:O60,Calc_sous_système)=0,ROW(Calc_sous_système),ROWS(Calc_sous_système)+ROW(Calc_sous_système)))))</f>
        <v>0</v>
      </c>
      <c r="P61" s="34">
        <f t="shared" si="5"/>
        <v>0</v>
      </c>
      <c r="Q61" s="32" t="s">
        <v>90</v>
      </c>
      <c r="R61" s="20">
        <f t="array" ref="R61">INDEX($I:$I,MIN(IF(Livrables&lt;&gt;"",IF(COUNTIF(R$7:R60,Livrables)=0,ROW(Livrables),ROWS(Livrables)+ROW(Livrables)))))</f>
        <v>0</v>
      </c>
      <c r="S61" s="33">
        <f t="shared" si="6"/>
        <v>0</v>
      </c>
      <c r="T61" s="28"/>
      <c r="U61" s="32" t="s">
        <v>95</v>
      </c>
      <c r="V61" s="20">
        <f t="array" ref="V61">INDEX($D:$D,MIN(IF(N°Semaine&lt;&gt;"",IF(COUNTIF(V$7:V60,N°Semaine)=0,ROW(N°Semaine),ROWS(N°Semaine)+ROW(N°Semaine)))))</f>
        <v>0</v>
      </c>
      <c r="W61" s="33">
        <f t="shared" si="7"/>
        <v>0</v>
      </c>
      <c r="X61" s="28"/>
      <c r="Y61" s="32" t="s">
        <v>90</v>
      </c>
      <c r="Z61" s="20">
        <f t="array" ref="Z61">INDEX($I:$I,MIN(IF(Livrables&lt;&gt;"",IF(COUNTIF(Z$7:Z60,Livrables)=0,ROW(Livrables),ROWS(Livrables)+ROW(Livrables)))))</f>
        <v>0</v>
      </c>
      <c r="AA61" s="36">
        <f t="shared" si="4"/>
        <v>0.99</v>
      </c>
    </row>
    <row r="62" spans="2:27" ht="15" customHeight="1" x14ac:dyDescent="0.3">
      <c r="B62" s="11" t="s">
        <v>87</v>
      </c>
      <c r="C62" s="16" t="s">
        <v>42</v>
      </c>
      <c r="D62" s="16" t="s">
        <v>32</v>
      </c>
      <c r="E62" s="16" t="s">
        <v>37</v>
      </c>
      <c r="F62" s="16" t="s">
        <v>39</v>
      </c>
      <c r="G62" s="16" t="s">
        <v>121</v>
      </c>
      <c r="H62" s="16" t="s">
        <v>126</v>
      </c>
      <c r="I62" s="16" t="s">
        <v>50</v>
      </c>
      <c r="J62" s="16"/>
      <c r="K62" s="24">
        <v>0.1</v>
      </c>
      <c r="L62" s="25">
        <v>6</v>
      </c>
      <c r="N62" s="32" t="s">
        <v>91</v>
      </c>
      <c r="O62" s="20">
        <f t="array" ref="O62">INDEX($G:$G,MIN(IF(Calc_sous_système&lt;&gt;"",IF(COUNTIF(O$7:O61,Calc_sous_système)=0,ROW(Calc_sous_système),ROWS(Calc_sous_système)+ROW(Calc_sous_système)))))</f>
        <v>0</v>
      </c>
      <c r="P62" s="34">
        <f t="shared" si="5"/>
        <v>0</v>
      </c>
      <c r="Q62" s="32" t="s">
        <v>91</v>
      </c>
      <c r="R62" s="20">
        <f t="array" ref="R62">INDEX($I:$I,MIN(IF(Livrables&lt;&gt;"",IF(COUNTIF(R$7:R61,Livrables)=0,ROW(Livrables),ROWS(Livrables)+ROW(Livrables)))))</f>
        <v>0</v>
      </c>
      <c r="S62" s="33">
        <f t="shared" si="6"/>
        <v>0</v>
      </c>
      <c r="T62" s="28"/>
      <c r="U62" s="32" t="s">
        <v>96</v>
      </c>
      <c r="V62" s="20">
        <f t="array" ref="V62">INDEX($D:$D,MIN(IF(N°Semaine&lt;&gt;"",IF(COUNTIF(V$7:V61,N°Semaine)=0,ROW(N°Semaine),ROWS(N°Semaine)+ROW(N°Semaine)))))</f>
        <v>0</v>
      </c>
      <c r="W62" s="33">
        <f t="shared" si="7"/>
        <v>0</v>
      </c>
      <c r="X62" s="28"/>
      <c r="Y62" s="32" t="s">
        <v>91</v>
      </c>
      <c r="Z62" s="20">
        <f t="array" ref="Z62">INDEX($I:$I,MIN(IF(Livrables&lt;&gt;"",IF(COUNTIF(Z$7:Z61,Livrables)=0,ROW(Livrables),ROWS(Livrables)+ROW(Livrables)))))</f>
        <v>0</v>
      </c>
      <c r="AA62" s="36">
        <f t="shared" si="4"/>
        <v>0.99</v>
      </c>
    </row>
    <row r="63" spans="2:27" ht="15" customHeight="1" x14ac:dyDescent="0.3">
      <c r="B63" s="11" t="s">
        <v>88</v>
      </c>
      <c r="C63" s="16" t="s">
        <v>42</v>
      </c>
      <c r="D63" s="16" t="s">
        <v>33</v>
      </c>
      <c r="E63" s="16" t="s">
        <v>37</v>
      </c>
      <c r="F63" s="16" t="s">
        <v>40</v>
      </c>
      <c r="G63" s="16" t="s">
        <v>119</v>
      </c>
      <c r="H63" s="16" t="s">
        <v>124</v>
      </c>
      <c r="I63" s="16" t="s">
        <v>50</v>
      </c>
      <c r="J63" s="16"/>
      <c r="K63" s="24">
        <v>0.75</v>
      </c>
      <c r="L63" s="25">
        <v>7</v>
      </c>
      <c r="N63" s="32" t="s">
        <v>92</v>
      </c>
      <c r="O63" s="20">
        <f t="array" ref="O63">INDEX($G:$G,MIN(IF(Calc_sous_système&lt;&gt;"",IF(COUNTIF(O$7:O62,Calc_sous_système)=0,ROW(Calc_sous_système),ROWS(Calc_sous_système)+ROW(Calc_sous_système)))))</f>
        <v>0</v>
      </c>
      <c r="P63" s="34">
        <f t="shared" si="5"/>
        <v>0</v>
      </c>
      <c r="Q63" s="32" t="s">
        <v>92</v>
      </c>
      <c r="R63" s="20">
        <f t="array" ref="R63">INDEX($I:$I,MIN(IF(Livrables&lt;&gt;"",IF(COUNTIF(R$7:R62,Livrables)=0,ROW(Livrables),ROWS(Livrables)+ROW(Livrables)))))</f>
        <v>0</v>
      </c>
      <c r="S63" s="33">
        <f t="shared" si="6"/>
        <v>0</v>
      </c>
      <c r="T63" s="28"/>
      <c r="U63" s="32" t="s">
        <v>97</v>
      </c>
      <c r="V63" s="20">
        <f t="array" ref="V63">INDEX($D:$D,MIN(IF(N°Semaine&lt;&gt;"",IF(COUNTIF(V$7:V62,N°Semaine)=0,ROW(N°Semaine),ROWS(N°Semaine)+ROW(N°Semaine)))))</f>
        <v>0</v>
      </c>
      <c r="W63" s="33">
        <f t="shared" si="7"/>
        <v>0</v>
      </c>
      <c r="X63" s="28"/>
      <c r="Y63" s="32" t="s">
        <v>92</v>
      </c>
      <c r="Z63" s="20">
        <f t="array" ref="Z63">INDEX($I:$I,MIN(IF(Livrables&lt;&gt;"",IF(COUNTIF(Z$7:Z62,Livrables)=0,ROW(Livrables),ROWS(Livrables)+ROW(Livrables)))))</f>
        <v>0</v>
      </c>
      <c r="AA63" s="36">
        <f t="shared" si="4"/>
        <v>0.99</v>
      </c>
    </row>
    <row r="64" spans="2:27" ht="15" customHeight="1" x14ac:dyDescent="0.3">
      <c r="B64" s="11" t="s">
        <v>89</v>
      </c>
      <c r="C64" s="10" t="s">
        <v>42</v>
      </c>
      <c r="D64" s="16" t="s">
        <v>28</v>
      </c>
      <c r="E64" s="10" t="s">
        <v>37</v>
      </c>
      <c r="F64" s="16" t="s">
        <v>39</v>
      </c>
      <c r="G64" s="16" t="s">
        <v>119</v>
      </c>
      <c r="H64" s="16" t="s">
        <v>124</v>
      </c>
      <c r="I64" s="16" t="s">
        <v>49</v>
      </c>
      <c r="J64" s="16" t="s">
        <v>47</v>
      </c>
      <c r="K64" s="24">
        <v>0.8</v>
      </c>
      <c r="L64" s="25">
        <v>1</v>
      </c>
      <c r="N64" s="32" t="s">
        <v>93</v>
      </c>
      <c r="O64" s="20">
        <f t="array" ref="O64">INDEX($G:$G,MIN(IF(Calc_sous_système&lt;&gt;"",IF(COUNTIF(O$7:O63,Calc_sous_système)=0,ROW(Calc_sous_système),ROWS(Calc_sous_système)+ROW(Calc_sous_système)))))</f>
        <v>0</v>
      </c>
      <c r="P64" s="34">
        <f t="shared" si="5"/>
        <v>0</v>
      </c>
      <c r="Q64" s="32" t="s">
        <v>93</v>
      </c>
      <c r="R64" s="20">
        <f t="array" ref="R64">INDEX($I:$I,MIN(IF(Livrables&lt;&gt;"",IF(COUNTIF(R$7:R63,Livrables)=0,ROW(Livrables),ROWS(Livrables)+ROW(Livrables)))))</f>
        <v>0</v>
      </c>
      <c r="S64" s="33">
        <f t="shared" si="6"/>
        <v>0</v>
      </c>
      <c r="T64" s="28"/>
      <c r="U64" s="32" t="s">
        <v>98</v>
      </c>
      <c r="V64" s="20">
        <f t="array" ref="V64">INDEX($D:$D,MIN(IF(N°Semaine&lt;&gt;"",IF(COUNTIF(V$7:V63,N°Semaine)=0,ROW(N°Semaine),ROWS(N°Semaine)+ROW(N°Semaine)))))</f>
        <v>0</v>
      </c>
      <c r="W64" s="33">
        <f t="shared" si="7"/>
        <v>0</v>
      </c>
      <c r="X64" s="28"/>
      <c r="Y64" s="32" t="s">
        <v>93</v>
      </c>
      <c r="Z64" s="20">
        <f t="array" ref="Z64">INDEX($I:$I,MIN(IF(Livrables&lt;&gt;"",IF(COUNTIF(Z$7:Z63,Livrables)=0,ROW(Livrables),ROWS(Livrables)+ROW(Livrables)))))</f>
        <v>0</v>
      </c>
      <c r="AA64" s="36">
        <f t="shared" si="4"/>
        <v>0.99</v>
      </c>
    </row>
    <row r="65" spans="2:27" ht="15" customHeight="1" x14ac:dyDescent="0.3">
      <c r="B65" s="11" t="s">
        <v>90</v>
      </c>
      <c r="C65" s="16" t="s">
        <v>42</v>
      </c>
      <c r="D65" s="16" t="s">
        <v>29</v>
      </c>
      <c r="E65" s="16" t="s">
        <v>37</v>
      </c>
      <c r="F65" s="16" t="s">
        <v>38</v>
      </c>
      <c r="G65" s="16" t="s">
        <v>122</v>
      </c>
      <c r="H65" s="16" t="s">
        <v>125</v>
      </c>
      <c r="I65" s="16" t="s">
        <v>51</v>
      </c>
      <c r="J65" s="16" t="s">
        <v>46</v>
      </c>
      <c r="K65" s="24">
        <v>0.15</v>
      </c>
      <c r="L65" s="25">
        <v>2</v>
      </c>
      <c r="N65" s="32" t="s">
        <v>94</v>
      </c>
      <c r="O65" s="20">
        <f t="array" ref="O65">INDEX($G:$G,MIN(IF(Calc_sous_système&lt;&gt;"",IF(COUNTIF(O$7:O64,Calc_sous_système)=0,ROW(Calc_sous_système),ROWS(Calc_sous_système)+ROW(Calc_sous_système)))))</f>
        <v>0</v>
      </c>
      <c r="P65" s="34">
        <f t="shared" si="5"/>
        <v>0</v>
      </c>
      <c r="Q65" s="32" t="s">
        <v>94</v>
      </c>
      <c r="R65" s="20">
        <f t="array" ref="R65">INDEX($I:$I,MIN(IF(Livrables&lt;&gt;"",IF(COUNTIF(R$7:R64,Livrables)=0,ROW(Livrables),ROWS(Livrables)+ROW(Livrables)))))</f>
        <v>0</v>
      </c>
      <c r="S65" s="33">
        <f t="shared" si="6"/>
        <v>0</v>
      </c>
      <c r="T65" s="28"/>
      <c r="U65" s="32" t="s">
        <v>99</v>
      </c>
      <c r="V65" s="20">
        <f t="array" ref="V65">INDEX($D:$D,MIN(IF(N°Semaine&lt;&gt;"",IF(COUNTIF(V$7:V64,N°Semaine)=0,ROW(N°Semaine),ROWS(N°Semaine)+ROW(N°Semaine)))))</f>
        <v>0</v>
      </c>
      <c r="W65" s="33">
        <f t="shared" si="7"/>
        <v>0</v>
      </c>
      <c r="X65" s="28"/>
      <c r="Y65" s="32" t="s">
        <v>94</v>
      </c>
      <c r="Z65" s="20">
        <f t="array" ref="Z65">INDEX($I:$I,MIN(IF(Livrables&lt;&gt;"",IF(COUNTIF(Z$7:Z64,Livrables)=0,ROW(Livrables),ROWS(Livrables)+ROW(Livrables)))))</f>
        <v>0</v>
      </c>
      <c r="AA65" s="36">
        <f t="shared" si="4"/>
        <v>0.99</v>
      </c>
    </row>
    <row r="66" spans="2:27" ht="15" customHeight="1" x14ac:dyDescent="0.3">
      <c r="B66" s="11" t="s">
        <v>91</v>
      </c>
      <c r="C66" s="16" t="s">
        <v>42</v>
      </c>
      <c r="D66" s="16" t="s">
        <v>29</v>
      </c>
      <c r="E66" s="16" t="s">
        <v>116</v>
      </c>
      <c r="F66" s="16" t="s">
        <v>38</v>
      </c>
      <c r="G66" s="16" t="s">
        <v>120</v>
      </c>
      <c r="H66" s="16" t="s">
        <v>127</v>
      </c>
      <c r="I66" s="16" t="s">
        <v>53</v>
      </c>
      <c r="J66" s="16" t="s">
        <v>45</v>
      </c>
      <c r="K66" s="24">
        <v>0.05</v>
      </c>
      <c r="L66" s="25">
        <v>3</v>
      </c>
      <c r="N66" s="32" t="s">
        <v>95</v>
      </c>
      <c r="O66" s="20">
        <f t="array" ref="O66">INDEX($G:$G,MIN(IF(Calc_sous_système&lt;&gt;"",IF(COUNTIF(O$7:O65,Calc_sous_système)=0,ROW(Calc_sous_système),ROWS(Calc_sous_système)+ROW(Calc_sous_système)))))</f>
        <v>0</v>
      </c>
      <c r="P66" s="34">
        <f t="shared" si="5"/>
        <v>0</v>
      </c>
      <c r="Q66" s="32" t="s">
        <v>95</v>
      </c>
      <c r="R66" s="20">
        <f t="array" ref="R66">INDEX($I:$I,MIN(IF(Livrables&lt;&gt;"",IF(COUNTIF(R$7:R65,Livrables)=0,ROW(Livrables),ROWS(Livrables)+ROW(Livrables)))))</f>
        <v>0</v>
      </c>
      <c r="S66" s="33">
        <f t="shared" si="6"/>
        <v>0</v>
      </c>
      <c r="T66" s="28"/>
      <c r="U66" s="32" t="s">
        <v>100</v>
      </c>
      <c r="V66" s="20">
        <f t="array" ref="V66">INDEX($D:$D,MIN(IF(N°Semaine&lt;&gt;"",IF(COUNTIF(V$7:V65,N°Semaine)=0,ROW(N°Semaine),ROWS(N°Semaine)+ROW(N°Semaine)))))</f>
        <v>0</v>
      </c>
      <c r="W66" s="33">
        <f t="shared" si="7"/>
        <v>0</v>
      </c>
      <c r="X66" s="28"/>
      <c r="Y66" s="32" t="s">
        <v>95</v>
      </c>
      <c r="Z66" s="20">
        <f t="array" ref="Z66">INDEX($I:$I,MIN(IF(Livrables&lt;&gt;"",IF(COUNTIF(Z$7:Z65,Livrables)=0,ROW(Livrables),ROWS(Livrables)+ROW(Livrables)))))</f>
        <v>0</v>
      </c>
      <c r="AA66" s="36">
        <f t="shared" si="4"/>
        <v>0.99</v>
      </c>
    </row>
    <row r="67" spans="2:27" ht="15" customHeight="1" x14ac:dyDescent="0.3">
      <c r="B67" s="11" t="s">
        <v>92</v>
      </c>
      <c r="C67" s="16" t="s">
        <v>42</v>
      </c>
      <c r="D67" s="16" t="s">
        <v>30</v>
      </c>
      <c r="E67" s="16" t="s">
        <v>37</v>
      </c>
      <c r="F67" s="16" t="s">
        <v>41</v>
      </c>
      <c r="G67" s="16" t="s">
        <v>121</v>
      </c>
      <c r="H67" s="16" t="s">
        <v>126</v>
      </c>
      <c r="I67" s="16" t="s">
        <v>52</v>
      </c>
      <c r="J67" s="16"/>
      <c r="K67" s="24">
        <v>0.09</v>
      </c>
      <c r="L67" s="25">
        <v>4</v>
      </c>
      <c r="N67" s="32" t="s">
        <v>96</v>
      </c>
      <c r="O67" s="20">
        <f t="array" ref="O67">INDEX($G:$G,MIN(IF(Calc_sous_système&lt;&gt;"",IF(COUNTIF(O$7:O66,Calc_sous_système)=0,ROW(Calc_sous_système),ROWS(Calc_sous_système)+ROW(Calc_sous_système)))))</f>
        <v>0</v>
      </c>
      <c r="P67" s="34">
        <f t="shared" si="5"/>
        <v>0</v>
      </c>
      <c r="Q67" s="32" t="s">
        <v>96</v>
      </c>
      <c r="R67" s="20">
        <f t="array" ref="R67">INDEX($I:$I,MIN(IF(Livrables&lt;&gt;"",IF(COUNTIF(R$7:R66,Livrables)=0,ROW(Livrables),ROWS(Livrables)+ROW(Livrables)))))</f>
        <v>0</v>
      </c>
      <c r="S67" s="33">
        <f t="shared" si="6"/>
        <v>0</v>
      </c>
      <c r="T67" s="28"/>
      <c r="U67" s="32" t="s">
        <v>101</v>
      </c>
      <c r="V67" s="20">
        <f t="array" ref="V67">INDEX($D:$D,MIN(IF(N°Semaine&lt;&gt;"",IF(COUNTIF(V$7:V66,N°Semaine)=0,ROW(N°Semaine),ROWS(N°Semaine)+ROW(N°Semaine)))))</f>
        <v>0</v>
      </c>
      <c r="W67" s="33">
        <f t="shared" si="7"/>
        <v>0</v>
      </c>
      <c r="X67" s="28"/>
      <c r="Y67" s="32" t="s">
        <v>96</v>
      </c>
      <c r="Z67" s="20">
        <f t="array" ref="Z67">INDEX($I:$I,MIN(IF(Livrables&lt;&gt;"",IF(COUNTIF(Z$7:Z66,Livrables)=0,ROW(Livrables),ROWS(Livrables)+ROW(Livrables)))))</f>
        <v>0</v>
      </c>
      <c r="AA67" s="36">
        <f t="shared" si="4"/>
        <v>0.99</v>
      </c>
    </row>
    <row r="68" spans="2:27" ht="15" customHeight="1" x14ac:dyDescent="0.3">
      <c r="B68" s="11" t="s">
        <v>93</v>
      </c>
      <c r="C68" s="16" t="s">
        <v>42</v>
      </c>
      <c r="D68" s="16" t="s">
        <v>31</v>
      </c>
      <c r="E68" s="16" t="s">
        <v>116</v>
      </c>
      <c r="F68" s="16" t="s">
        <v>38</v>
      </c>
      <c r="G68" s="16" t="s">
        <v>120</v>
      </c>
      <c r="H68" s="16" t="s">
        <v>123</v>
      </c>
      <c r="I68" s="16" t="s">
        <v>53</v>
      </c>
      <c r="J68" s="16"/>
      <c r="K68" s="24">
        <v>9.5000000000000001E-2</v>
      </c>
      <c r="L68" s="25">
        <v>5</v>
      </c>
      <c r="N68" s="32" t="s">
        <v>97</v>
      </c>
      <c r="O68" s="20">
        <f t="array" ref="O68">INDEX($G:$G,MIN(IF(Calc_sous_système&lt;&gt;"",IF(COUNTIF(O$7:O67,Calc_sous_système)=0,ROW(Calc_sous_système),ROWS(Calc_sous_système)+ROW(Calc_sous_système)))))</f>
        <v>0</v>
      </c>
      <c r="P68" s="34">
        <f t="shared" si="5"/>
        <v>0</v>
      </c>
      <c r="Q68" s="32" t="s">
        <v>97</v>
      </c>
      <c r="R68" s="20">
        <f t="array" ref="R68">INDEX($I:$I,MIN(IF(Livrables&lt;&gt;"",IF(COUNTIF(R$7:R67,Livrables)=0,ROW(Livrables),ROWS(Livrables)+ROW(Livrables)))))</f>
        <v>0</v>
      </c>
      <c r="S68" s="33">
        <f t="shared" si="6"/>
        <v>0</v>
      </c>
      <c r="T68" s="28"/>
      <c r="U68" s="32" t="s">
        <v>102</v>
      </c>
      <c r="V68" s="20">
        <f t="array" ref="V68">INDEX($D:$D,MIN(IF(N°Semaine&lt;&gt;"",IF(COUNTIF(V$7:V67,N°Semaine)=0,ROW(N°Semaine),ROWS(N°Semaine)+ROW(N°Semaine)))))</f>
        <v>0</v>
      </c>
      <c r="W68" s="33">
        <f t="shared" si="7"/>
        <v>0</v>
      </c>
      <c r="X68" s="28"/>
      <c r="Y68" s="32" t="s">
        <v>97</v>
      </c>
      <c r="Z68" s="20">
        <f t="array" ref="Z68">INDEX($I:$I,MIN(IF(Livrables&lt;&gt;"",IF(COUNTIF(Z$7:Z67,Livrables)=0,ROW(Livrables),ROWS(Livrables)+ROW(Livrables)))))</f>
        <v>0</v>
      </c>
      <c r="AA68" s="35">
        <f t="shared" ref="AA68:AA77" si="8">IF(Z68&lt;&gt;"",SUMIF(Livrables,Z68,Calc_avancement),0)</f>
        <v>0</v>
      </c>
    </row>
    <row r="69" spans="2:27" ht="15" customHeight="1" x14ac:dyDescent="0.3">
      <c r="B69" s="11" t="s">
        <v>94</v>
      </c>
      <c r="C69" s="16" t="s">
        <v>42</v>
      </c>
      <c r="D69" s="16" t="s">
        <v>32</v>
      </c>
      <c r="E69" s="16" t="s">
        <v>37</v>
      </c>
      <c r="F69" s="16" t="s">
        <v>39</v>
      </c>
      <c r="G69" s="16" t="s">
        <v>121</v>
      </c>
      <c r="H69" s="16" t="s">
        <v>126</v>
      </c>
      <c r="I69" s="16" t="s">
        <v>50</v>
      </c>
      <c r="J69" s="16"/>
      <c r="K69" s="24">
        <v>0.1</v>
      </c>
      <c r="L69" s="25">
        <v>6</v>
      </c>
      <c r="N69" s="32" t="s">
        <v>98</v>
      </c>
      <c r="O69" s="20">
        <f t="array" ref="O69">INDEX($G:$G,MIN(IF(Calc_sous_système&lt;&gt;"",IF(COUNTIF(O$7:O68,Calc_sous_système)=0,ROW(Calc_sous_système),ROWS(Calc_sous_système)+ROW(Calc_sous_système)))))</f>
        <v>0</v>
      </c>
      <c r="P69" s="34">
        <f t="shared" si="5"/>
        <v>0</v>
      </c>
      <c r="Q69" s="32" t="s">
        <v>98</v>
      </c>
      <c r="R69" s="20">
        <f t="array" ref="R69">INDEX($I:$I,MIN(IF(Livrables&lt;&gt;"",IF(COUNTIF(R$7:R68,Livrables)=0,ROW(Livrables),ROWS(Livrables)+ROW(Livrables)))))</f>
        <v>0</v>
      </c>
      <c r="S69" s="33">
        <f t="shared" si="6"/>
        <v>0</v>
      </c>
      <c r="T69" s="28"/>
      <c r="U69" s="32" t="s">
        <v>104</v>
      </c>
      <c r="V69" s="20">
        <f t="array" ref="V69">INDEX($D:$D,MIN(IF(N°Semaine&lt;&gt;"",IF(COUNTIF(V$7:V68,N°Semaine)=0,ROW(N°Semaine),ROWS(N°Semaine)+ROW(N°Semaine)))))</f>
        <v>0</v>
      </c>
      <c r="W69" s="33">
        <f t="shared" si="7"/>
        <v>0</v>
      </c>
      <c r="X69" s="28"/>
      <c r="Y69" s="32" t="s">
        <v>98</v>
      </c>
      <c r="Z69" s="20">
        <f t="array" ref="Z69">INDEX($I:$I,MIN(IF(Livrables&lt;&gt;"",IF(COUNTIF(Z$7:Z68,Livrables)=0,ROW(Livrables),ROWS(Livrables)+ROW(Livrables)))))</f>
        <v>0</v>
      </c>
      <c r="AA69" s="35">
        <f t="shared" si="8"/>
        <v>0</v>
      </c>
    </row>
    <row r="70" spans="2:27" ht="15" customHeight="1" x14ac:dyDescent="0.3">
      <c r="B70" s="11" t="s">
        <v>95</v>
      </c>
      <c r="C70" s="16" t="s">
        <v>42</v>
      </c>
      <c r="D70" s="16" t="s">
        <v>33</v>
      </c>
      <c r="E70" s="16" t="s">
        <v>37</v>
      </c>
      <c r="F70" s="16" t="s">
        <v>40</v>
      </c>
      <c r="G70" s="16" t="s">
        <v>119</v>
      </c>
      <c r="H70" s="16" t="s">
        <v>124</v>
      </c>
      <c r="I70" s="16" t="s">
        <v>50</v>
      </c>
      <c r="J70" s="16"/>
      <c r="K70" s="24">
        <v>0.81</v>
      </c>
      <c r="L70" s="25">
        <v>7</v>
      </c>
      <c r="N70" s="32" t="s">
        <v>99</v>
      </c>
      <c r="O70" s="20">
        <f t="array" ref="O70">INDEX($G:$G,MIN(IF(Calc_sous_système&lt;&gt;"",IF(COUNTIF(O$7:O69,Calc_sous_système)=0,ROW(Calc_sous_système),ROWS(Calc_sous_système)+ROW(Calc_sous_système)))))</f>
        <v>0</v>
      </c>
      <c r="P70" s="34">
        <f t="shared" si="5"/>
        <v>0</v>
      </c>
      <c r="Q70" s="32" t="s">
        <v>99</v>
      </c>
      <c r="R70" s="20">
        <f t="array" ref="R70">INDEX($I:$I,MIN(IF(Livrables&lt;&gt;"",IF(COUNTIF(R$7:R69,Livrables)=0,ROW(Livrables),ROWS(Livrables)+ROW(Livrables)))))</f>
        <v>0</v>
      </c>
      <c r="S70" s="33">
        <f t="shared" si="6"/>
        <v>0</v>
      </c>
      <c r="T70" s="28"/>
      <c r="U70" s="32" t="s">
        <v>105</v>
      </c>
      <c r="V70" s="20">
        <f t="array" ref="V70">INDEX($D:$D,MIN(IF(N°Semaine&lt;&gt;"",IF(COUNTIF(V$7:V69,N°Semaine)=0,ROW(N°Semaine),ROWS(N°Semaine)+ROW(N°Semaine)))))</f>
        <v>0</v>
      </c>
      <c r="W70" s="33">
        <f t="shared" si="7"/>
        <v>0</v>
      </c>
      <c r="X70" s="28"/>
      <c r="Y70" s="32" t="s">
        <v>99</v>
      </c>
      <c r="Z70" s="20">
        <f t="array" ref="Z70">INDEX($I:$I,MIN(IF(Livrables&lt;&gt;"",IF(COUNTIF(Z$7:Z69,Livrables)=0,ROW(Livrables),ROWS(Livrables)+ROW(Livrables)))))</f>
        <v>0</v>
      </c>
      <c r="AA70" s="35">
        <f t="shared" si="8"/>
        <v>0</v>
      </c>
    </row>
    <row r="71" spans="2:27" ht="15" customHeight="1" x14ac:dyDescent="0.3">
      <c r="B71" s="11" t="s">
        <v>96</v>
      </c>
      <c r="C71" s="10" t="s">
        <v>42</v>
      </c>
      <c r="D71" s="16" t="s">
        <v>28</v>
      </c>
      <c r="E71" s="10" t="s">
        <v>37</v>
      </c>
      <c r="F71" s="16" t="s">
        <v>39</v>
      </c>
      <c r="G71" s="16" t="s">
        <v>119</v>
      </c>
      <c r="H71" s="16" t="s">
        <v>124</v>
      </c>
      <c r="I71" s="16" t="s">
        <v>49</v>
      </c>
      <c r="J71" s="16" t="s">
        <v>47</v>
      </c>
      <c r="K71" s="24">
        <v>0.83</v>
      </c>
      <c r="L71" s="25">
        <v>1</v>
      </c>
      <c r="N71" s="32" t="s">
        <v>100</v>
      </c>
      <c r="O71" s="20">
        <f t="array" ref="O71">INDEX($G:$G,MIN(IF(Calc_sous_système&lt;&gt;"",IF(COUNTIF(O$7:O70,Calc_sous_système)=0,ROW(Calc_sous_système),ROWS(Calc_sous_système)+ROW(Calc_sous_système)))))</f>
        <v>0</v>
      </c>
      <c r="P71" s="34">
        <f t="shared" si="5"/>
        <v>0</v>
      </c>
      <c r="Q71" s="32" t="s">
        <v>100</v>
      </c>
      <c r="R71" s="20">
        <f t="array" ref="R71">INDEX($I:$I,MIN(IF(Livrables&lt;&gt;"",IF(COUNTIF(R$7:R70,Livrables)=0,ROW(Livrables),ROWS(Livrables)+ROW(Livrables)))))</f>
        <v>0</v>
      </c>
      <c r="S71" s="33">
        <f t="shared" si="6"/>
        <v>0</v>
      </c>
      <c r="T71" s="28"/>
      <c r="U71" s="32" t="s">
        <v>106</v>
      </c>
      <c r="V71" s="20">
        <f t="array" ref="V71">INDEX($D:$D,MIN(IF(N°Semaine&lt;&gt;"",IF(COUNTIF(V$7:V70,N°Semaine)=0,ROW(N°Semaine),ROWS(N°Semaine)+ROW(N°Semaine)))))</f>
        <v>0</v>
      </c>
      <c r="W71" s="33">
        <f t="shared" si="7"/>
        <v>0</v>
      </c>
      <c r="X71" s="28"/>
      <c r="Y71" s="32" t="s">
        <v>100</v>
      </c>
      <c r="Z71" s="20">
        <f t="array" ref="Z71">INDEX($I:$I,MIN(IF(Livrables&lt;&gt;"",IF(COUNTIF(Z$7:Z70,Livrables)=0,ROW(Livrables),ROWS(Livrables)+ROW(Livrables)))))</f>
        <v>0</v>
      </c>
      <c r="AA71" s="35">
        <f t="shared" si="8"/>
        <v>0</v>
      </c>
    </row>
    <row r="72" spans="2:27" ht="15" customHeight="1" x14ac:dyDescent="0.3">
      <c r="B72" s="11" t="s">
        <v>97</v>
      </c>
      <c r="C72" s="16" t="s">
        <v>42</v>
      </c>
      <c r="D72" s="16" t="s">
        <v>29</v>
      </c>
      <c r="E72" s="16" t="s">
        <v>37</v>
      </c>
      <c r="F72" s="16" t="s">
        <v>38</v>
      </c>
      <c r="G72" s="16" t="s">
        <v>122</v>
      </c>
      <c r="H72" s="16" t="s">
        <v>125</v>
      </c>
      <c r="I72" s="16" t="s">
        <v>51</v>
      </c>
      <c r="J72" s="16" t="s">
        <v>46</v>
      </c>
      <c r="K72" s="24">
        <v>0.15</v>
      </c>
      <c r="L72" s="25">
        <v>2</v>
      </c>
      <c r="N72" s="32" t="s">
        <v>101</v>
      </c>
      <c r="O72" s="20">
        <f t="array" ref="O72">INDEX($G:$G,MIN(IF(Calc_sous_système&lt;&gt;"",IF(COUNTIF(O$7:O71,Calc_sous_système)=0,ROW(Calc_sous_système),ROWS(Calc_sous_système)+ROW(Calc_sous_système)))))</f>
        <v>0</v>
      </c>
      <c r="P72" s="34">
        <f t="shared" ref="P72:P77" si="9">IF(O72&lt;&gt;"",SUMIF(Calc_sous_système,O72,Nheures),0)</f>
        <v>0</v>
      </c>
      <c r="Q72" s="32" t="s">
        <v>101</v>
      </c>
      <c r="R72" s="20">
        <f t="array" ref="R72">INDEX($I:$I,MIN(IF(Livrables&lt;&gt;"",IF(COUNTIF(R$7:R71,Livrables)=0,ROW(Livrables),ROWS(Livrables)+ROW(Livrables)))))</f>
        <v>0</v>
      </c>
      <c r="S72" s="33">
        <f t="shared" ref="S72:S77" si="10">IF(R72&lt;&gt;"",SUMIF(Livrables,R72,Nheures),0)</f>
        <v>0</v>
      </c>
      <c r="T72" s="28"/>
      <c r="U72" s="32" t="s">
        <v>107</v>
      </c>
      <c r="V72" s="20">
        <f t="array" ref="V72">INDEX($D:$D,MIN(IF(N°Semaine&lt;&gt;"",IF(COUNTIF(V$7:V71,N°Semaine)=0,ROW(N°Semaine),ROWS(N°Semaine)+ROW(N°Semaine)))))</f>
        <v>0</v>
      </c>
      <c r="W72" s="33">
        <f t="shared" ref="W72:W77" si="11">IF(V72&lt;&gt;"",SUMIF(N°Semaine,V72,Nheures),0)</f>
        <v>0</v>
      </c>
      <c r="X72" s="28"/>
      <c r="Y72" s="32" t="s">
        <v>101</v>
      </c>
      <c r="Z72" s="20">
        <f t="array" ref="Z72">INDEX($I:$I,MIN(IF(Livrables&lt;&gt;"",IF(COUNTIF(Z$7:Z71,Livrables)=0,ROW(Livrables),ROWS(Livrables)+ROW(Livrables)))))</f>
        <v>0</v>
      </c>
      <c r="AA72" s="35">
        <f t="shared" si="8"/>
        <v>0</v>
      </c>
    </row>
    <row r="73" spans="2:27" ht="15" customHeight="1" x14ac:dyDescent="0.3">
      <c r="B73" s="11" t="s">
        <v>98</v>
      </c>
      <c r="C73" s="16" t="s">
        <v>42</v>
      </c>
      <c r="D73" s="16" t="s">
        <v>29</v>
      </c>
      <c r="E73" s="16" t="s">
        <v>116</v>
      </c>
      <c r="F73" s="16" t="s">
        <v>38</v>
      </c>
      <c r="G73" s="16" t="s">
        <v>120</v>
      </c>
      <c r="H73" s="16" t="s">
        <v>127</v>
      </c>
      <c r="I73" s="16" t="s">
        <v>53</v>
      </c>
      <c r="J73" s="16" t="s">
        <v>45</v>
      </c>
      <c r="K73" s="24">
        <v>0.05</v>
      </c>
      <c r="L73" s="25">
        <v>3</v>
      </c>
      <c r="N73" s="32" t="s">
        <v>102</v>
      </c>
      <c r="O73" s="20">
        <f t="array" ref="O73">INDEX($G:$G,MIN(IF(Calc_sous_système&lt;&gt;"",IF(COUNTIF(O$7:O72,Calc_sous_système)=0,ROW(Calc_sous_système),ROWS(Calc_sous_système)+ROW(Calc_sous_système)))))</f>
        <v>0</v>
      </c>
      <c r="P73" s="34">
        <f t="shared" si="9"/>
        <v>0</v>
      </c>
      <c r="Q73" s="32" t="s">
        <v>102</v>
      </c>
      <c r="R73" s="20">
        <f t="array" ref="R73">INDEX($I:$I,MIN(IF(Livrables&lt;&gt;"",IF(COUNTIF(R$7:R72,Livrables)=0,ROW(Livrables),ROWS(Livrables)+ROW(Livrables)))))</f>
        <v>0</v>
      </c>
      <c r="S73" s="33">
        <f t="shared" si="10"/>
        <v>0</v>
      </c>
      <c r="T73" s="28"/>
      <c r="U73" s="32" t="s">
        <v>108</v>
      </c>
      <c r="V73" s="20">
        <f t="array" ref="V73">INDEX($D:$D,MIN(IF(N°Semaine&lt;&gt;"",IF(COUNTIF(V$7:V72,N°Semaine)=0,ROW(N°Semaine),ROWS(N°Semaine)+ROW(N°Semaine)))))</f>
        <v>0</v>
      </c>
      <c r="W73" s="33">
        <f t="shared" si="11"/>
        <v>0</v>
      </c>
      <c r="X73" s="28"/>
      <c r="Y73" s="32" t="s">
        <v>102</v>
      </c>
      <c r="Z73" s="20">
        <f t="array" ref="Z73">INDEX($I:$I,MIN(IF(Livrables&lt;&gt;"",IF(COUNTIF(Z$7:Z72,Livrables)=0,ROW(Livrables),ROWS(Livrables)+ROW(Livrables)))))</f>
        <v>0</v>
      </c>
      <c r="AA73" s="35">
        <f t="shared" si="8"/>
        <v>0</v>
      </c>
    </row>
    <row r="74" spans="2:27" ht="15" customHeight="1" x14ac:dyDescent="0.3">
      <c r="B74" s="11" t="s">
        <v>99</v>
      </c>
      <c r="C74" s="16" t="s">
        <v>42</v>
      </c>
      <c r="D74" s="16" t="s">
        <v>30</v>
      </c>
      <c r="E74" s="16" t="s">
        <v>37</v>
      </c>
      <c r="F74" s="16" t="s">
        <v>41</v>
      </c>
      <c r="G74" s="16" t="s">
        <v>121</v>
      </c>
      <c r="H74" s="16" t="s">
        <v>126</v>
      </c>
      <c r="I74" s="16" t="s">
        <v>52</v>
      </c>
      <c r="J74" s="16"/>
      <c r="K74" s="24">
        <v>0.09</v>
      </c>
      <c r="L74" s="25">
        <v>4</v>
      </c>
      <c r="N74" s="32" t="s">
        <v>104</v>
      </c>
      <c r="O74" s="20">
        <f t="array" ref="O74">INDEX($G:$G,MIN(IF(Calc_sous_système&lt;&gt;"",IF(COUNTIF(O$7:O73,Calc_sous_système)=0,ROW(Calc_sous_système),ROWS(Calc_sous_système)+ROW(Calc_sous_système)))))</f>
        <v>0</v>
      </c>
      <c r="P74" s="34">
        <f t="shared" si="9"/>
        <v>0</v>
      </c>
      <c r="Q74" s="32" t="s">
        <v>104</v>
      </c>
      <c r="R74" s="20">
        <f t="array" ref="R74">INDEX($I:$I,MIN(IF(Livrables&lt;&gt;"",IF(COUNTIF(R$7:R73,Livrables)=0,ROW(Livrables),ROWS(Livrables)+ROW(Livrables)))))</f>
        <v>0</v>
      </c>
      <c r="S74" s="33">
        <f t="shared" si="10"/>
        <v>0</v>
      </c>
      <c r="T74" s="28"/>
      <c r="U74" s="32" t="s">
        <v>109</v>
      </c>
      <c r="V74" s="20">
        <f t="array" ref="V74">INDEX($D:$D,MIN(IF(N°Semaine&lt;&gt;"",IF(COUNTIF(V$7:V73,N°Semaine)=0,ROW(N°Semaine),ROWS(N°Semaine)+ROW(N°Semaine)))))</f>
        <v>0</v>
      </c>
      <c r="W74" s="33">
        <f t="shared" si="11"/>
        <v>0</v>
      </c>
      <c r="X74" s="28"/>
      <c r="Y74" s="32" t="s">
        <v>104</v>
      </c>
      <c r="Z74" s="20">
        <f t="array" ref="Z74">INDEX($I:$I,MIN(IF(Livrables&lt;&gt;"",IF(COUNTIF(Z$7:Z73,Livrables)=0,ROW(Livrables),ROWS(Livrables)+ROW(Livrables)))))</f>
        <v>0</v>
      </c>
      <c r="AA74" s="35">
        <f t="shared" si="8"/>
        <v>0</v>
      </c>
    </row>
    <row r="75" spans="2:27" ht="15" customHeight="1" x14ac:dyDescent="0.3">
      <c r="B75" s="11" t="s">
        <v>100</v>
      </c>
      <c r="C75" s="16" t="s">
        <v>42</v>
      </c>
      <c r="D75" s="16" t="s">
        <v>31</v>
      </c>
      <c r="E75" s="16" t="s">
        <v>116</v>
      </c>
      <c r="F75" s="16" t="s">
        <v>38</v>
      </c>
      <c r="G75" s="16" t="s">
        <v>120</v>
      </c>
      <c r="H75" s="16" t="s">
        <v>123</v>
      </c>
      <c r="I75" s="16" t="s">
        <v>53</v>
      </c>
      <c r="J75" s="16"/>
      <c r="K75" s="24">
        <v>9.5000000000000001E-2</v>
      </c>
      <c r="L75" s="25">
        <v>5</v>
      </c>
      <c r="N75" s="32" t="s">
        <v>105</v>
      </c>
      <c r="O75" s="20">
        <f t="array" ref="O75">INDEX($G:$G,MIN(IF(Calc_sous_système&lt;&gt;"",IF(COUNTIF(O$7:O74,Calc_sous_système)=0,ROW(Calc_sous_système),ROWS(Calc_sous_système)+ROW(Calc_sous_système)))))</f>
        <v>0</v>
      </c>
      <c r="P75" s="34">
        <f t="shared" si="9"/>
        <v>0</v>
      </c>
      <c r="Q75" s="32" t="s">
        <v>105</v>
      </c>
      <c r="R75" s="20">
        <f t="array" ref="R75">INDEX($I:$I,MIN(IF(Livrables&lt;&gt;"",IF(COUNTIF(R$7:R74,Livrables)=0,ROW(Livrables),ROWS(Livrables)+ROW(Livrables)))))</f>
        <v>0</v>
      </c>
      <c r="S75" s="33">
        <f t="shared" si="10"/>
        <v>0</v>
      </c>
      <c r="T75" s="28"/>
      <c r="U75" s="32" t="s">
        <v>110</v>
      </c>
      <c r="V75" s="20">
        <f t="array" ref="V75">INDEX($D:$D,MIN(IF(N°Semaine&lt;&gt;"",IF(COUNTIF(V$7:V74,N°Semaine)=0,ROW(N°Semaine),ROWS(N°Semaine)+ROW(N°Semaine)))))</f>
        <v>0</v>
      </c>
      <c r="W75" s="33">
        <f t="shared" si="11"/>
        <v>0</v>
      </c>
      <c r="X75" s="28"/>
      <c r="Y75" s="32" t="s">
        <v>105</v>
      </c>
      <c r="Z75" s="20">
        <f t="array" ref="Z75">INDEX($I:$I,MIN(IF(Livrables&lt;&gt;"",IF(COUNTIF(Z$7:Z74,Livrables)=0,ROW(Livrables),ROWS(Livrables)+ROW(Livrables)))))</f>
        <v>0</v>
      </c>
      <c r="AA75" s="35">
        <f t="shared" si="8"/>
        <v>0</v>
      </c>
    </row>
    <row r="76" spans="2:27" ht="15" customHeight="1" x14ac:dyDescent="0.3">
      <c r="B76" s="11" t="s">
        <v>101</v>
      </c>
      <c r="C76" s="16" t="s">
        <v>42</v>
      </c>
      <c r="D76" s="16" t="s">
        <v>32</v>
      </c>
      <c r="E76" s="16" t="s">
        <v>37</v>
      </c>
      <c r="F76" s="16" t="s">
        <v>39</v>
      </c>
      <c r="G76" s="16" t="s">
        <v>121</v>
      </c>
      <c r="H76" s="16" t="s">
        <v>126</v>
      </c>
      <c r="I76" s="16" t="s">
        <v>50</v>
      </c>
      <c r="J76" s="16"/>
      <c r="K76" s="24">
        <v>0.1</v>
      </c>
      <c r="L76" s="25">
        <v>6</v>
      </c>
      <c r="N76" s="32" t="s">
        <v>106</v>
      </c>
      <c r="O76" s="20">
        <f t="array" ref="O76">INDEX($G:$G,MIN(IF(Calc_sous_système&lt;&gt;"",IF(COUNTIF(O$7:O75,Calc_sous_système)=0,ROW(Calc_sous_système),ROWS(Calc_sous_système)+ROW(Calc_sous_système)))))</f>
        <v>0</v>
      </c>
      <c r="P76" s="34">
        <f t="shared" si="9"/>
        <v>0</v>
      </c>
      <c r="Q76" s="32" t="s">
        <v>106</v>
      </c>
      <c r="R76" s="20">
        <f t="array" ref="R76">INDEX($I:$I,MIN(IF(Livrables&lt;&gt;"",IF(COUNTIF(R$7:R75,Livrables)=0,ROW(Livrables),ROWS(Livrables)+ROW(Livrables)))))</f>
        <v>0</v>
      </c>
      <c r="S76" s="33">
        <f t="shared" si="10"/>
        <v>0</v>
      </c>
      <c r="T76" s="28"/>
      <c r="U76" s="32" t="s">
        <v>111</v>
      </c>
      <c r="V76" s="20">
        <f t="array" ref="V76">INDEX($D:$D,MIN(IF(N°Semaine&lt;&gt;"",IF(COUNTIF(V$7:V75,N°Semaine)=0,ROW(N°Semaine),ROWS(N°Semaine)+ROW(N°Semaine)))))</f>
        <v>0</v>
      </c>
      <c r="W76" s="33">
        <f t="shared" si="11"/>
        <v>0</v>
      </c>
      <c r="X76" s="28"/>
      <c r="Y76" s="32" t="s">
        <v>106</v>
      </c>
      <c r="Z76" s="20">
        <f t="array" ref="Z76">INDEX($I:$I,MIN(IF(Livrables&lt;&gt;"",IF(COUNTIF(Z$7:Z75,Livrables)=0,ROW(Livrables),ROWS(Livrables)+ROW(Livrables)))))</f>
        <v>0</v>
      </c>
      <c r="AA76" s="35">
        <f t="shared" si="8"/>
        <v>0</v>
      </c>
    </row>
    <row r="77" spans="2:27" ht="15" customHeight="1" x14ac:dyDescent="0.3">
      <c r="B77" s="11" t="s">
        <v>102</v>
      </c>
      <c r="C77" s="16" t="s">
        <v>42</v>
      </c>
      <c r="D77" s="16" t="s">
        <v>33</v>
      </c>
      <c r="E77" s="16" t="s">
        <v>37</v>
      </c>
      <c r="F77" s="16" t="s">
        <v>40</v>
      </c>
      <c r="G77" s="16" t="s">
        <v>119</v>
      </c>
      <c r="H77" s="16" t="s">
        <v>124</v>
      </c>
      <c r="I77" s="16" t="s">
        <v>50</v>
      </c>
      <c r="J77" s="16"/>
      <c r="K77" s="24">
        <v>0.88</v>
      </c>
      <c r="L77" s="25">
        <v>7</v>
      </c>
      <c r="N77" s="32" t="s">
        <v>107</v>
      </c>
      <c r="O77" s="20">
        <f t="array" ref="O77">INDEX($G:$G,MIN(IF(Calc_sous_système&lt;&gt;"",IF(COUNTIF(O$7:O76,Calc_sous_système)=0,ROW(Calc_sous_système),ROWS(Calc_sous_système)+ROW(Calc_sous_système)))))</f>
        <v>0</v>
      </c>
      <c r="P77" s="34">
        <f t="shared" si="9"/>
        <v>0</v>
      </c>
      <c r="Q77" s="32" t="s">
        <v>107</v>
      </c>
      <c r="R77" s="20">
        <f t="array" ref="R77">INDEX($I:$I,MIN(IF(Livrables&lt;&gt;"",IF(COUNTIF(R$7:R76,Livrables)=0,ROW(Livrables),ROWS(Livrables)+ROW(Livrables)))))</f>
        <v>0</v>
      </c>
      <c r="S77" s="33">
        <f t="shared" si="10"/>
        <v>0</v>
      </c>
      <c r="T77" s="28"/>
      <c r="U77" s="32" t="s">
        <v>112</v>
      </c>
      <c r="V77" s="20">
        <f t="array" ref="V77">INDEX($D:$D,MIN(IF(N°Semaine&lt;&gt;"",IF(COUNTIF(V$7:V76,N°Semaine)=0,ROW(N°Semaine),ROWS(N°Semaine)+ROW(N°Semaine)))))</f>
        <v>0</v>
      </c>
      <c r="W77" s="33">
        <f t="shared" si="11"/>
        <v>0</v>
      </c>
      <c r="X77" s="28"/>
      <c r="Y77" s="32" t="s">
        <v>107</v>
      </c>
      <c r="Z77" s="20">
        <f t="array" ref="Z77">INDEX($I:$I,MIN(IF(Livrables&lt;&gt;"",IF(COUNTIF(Z$7:Z76,Livrables)=0,ROW(Livrables),ROWS(Livrables)+ROW(Livrables)))))</f>
        <v>0</v>
      </c>
      <c r="AA77" s="35">
        <f t="shared" si="8"/>
        <v>0</v>
      </c>
    </row>
    <row r="78" spans="2:27" ht="12.75" customHeight="1" x14ac:dyDescent="0.3">
      <c r="O78" s="22"/>
      <c r="P78" s="22"/>
      <c r="R78" s="22"/>
      <c r="S78" s="22"/>
      <c r="V78" s="22"/>
      <c r="W78" s="22"/>
      <c r="Z78" s="22"/>
      <c r="AA78" s="22"/>
    </row>
    <row r="79" spans="2:27" ht="12.75" customHeight="1" x14ac:dyDescent="0.3">
      <c r="O79" s="22"/>
      <c r="P79" s="22"/>
      <c r="R79" s="22"/>
      <c r="S79" s="22"/>
      <c r="V79" s="22"/>
      <c r="W79" s="22"/>
      <c r="Z79" s="22"/>
      <c r="AA79" s="22"/>
    </row>
    <row r="80" spans="2:27" ht="12.75" customHeight="1" x14ac:dyDescent="0.3">
      <c r="O80" s="22"/>
      <c r="P80" s="22"/>
      <c r="R80" s="22"/>
      <c r="S80" s="22"/>
      <c r="V80" s="22"/>
      <c r="W80" s="22"/>
      <c r="Z80" s="22"/>
      <c r="AA80" s="22"/>
    </row>
    <row r="81" spans="15:27" ht="12.75" customHeight="1" x14ac:dyDescent="0.3">
      <c r="O81" s="22"/>
      <c r="P81" s="22"/>
      <c r="R81" s="22"/>
      <c r="S81" s="22"/>
      <c r="V81" s="22"/>
      <c r="W81" s="22"/>
      <c r="Z81" s="22"/>
      <c r="AA81" s="22"/>
    </row>
    <row r="82" spans="15:27" ht="12.75" customHeight="1" x14ac:dyDescent="0.3">
      <c r="O82" s="22"/>
      <c r="P82" s="22"/>
      <c r="R82" s="22"/>
      <c r="S82" s="22"/>
      <c r="V82" s="22"/>
      <c r="W82" s="22"/>
      <c r="Z82" s="22"/>
      <c r="AA82" s="22"/>
    </row>
    <row r="83" spans="15:27" ht="12.75" customHeight="1" x14ac:dyDescent="0.3">
      <c r="O83" s="22"/>
      <c r="P83" s="22"/>
      <c r="R83" s="22"/>
      <c r="S83" s="22"/>
      <c r="V83" s="22"/>
      <c r="W83" s="22"/>
      <c r="Z83" s="22"/>
      <c r="AA83" s="22"/>
    </row>
    <row r="84" spans="15:27" ht="12.75" customHeight="1" x14ac:dyDescent="0.3">
      <c r="O84" s="22"/>
      <c r="P84" s="22"/>
      <c r="R84" s="22"/>
      <c r="S84" s="22"/>
      <c r="V84" s="22"/>
      <c r="W84" s="22"/>
      <c r="Z84" s="22"/>
      <c r="AA84" s="22"/>
    </row>
    <row r="85" spans="15:27" ht="12.75" customHeight="1" x14ac:dyDescent="0.3">
      <c r="O85" s="22"/>
      <c r="P85" s="22"/>
      <c r="R85" s="22"/>
      <c r="S85" s="22"/>
      <c r="V85" s="22"/>
      <c r="W85" s="22"/>
      <c r="Z85" s="22"/>
      <c r="AA85" s="22"/>
    </row>
    <row r="86" spans="15:27" ht="12.75" customHeight="1" x14ac:dyDescent="0.3">
      <c r="O86" s="22"/>
      <c r="P86" s="22"/>
      <c r="R86" s="22"/>
      <c r="S86" s="22"/>
      <c r="V86" s="22"/>
      <c r="W86" s="22"/>
      <c r="Z86" s="22"/>
      <c r="AA86" s="22"/>
    </row>
    <row r="87" spans="15:27" ht="12.75" customHeight="1" x14ac:dyDescent="0.3">
      <c r="O87" s="22"/>
      <c r="P87" s="22"/>
      <c r="R87" s="22"/>
      <c r="S87" s="22"/>
      <c r="V87" s="22"/>
      <c r="W87" s="22"/>
      <c r="Z87" s="22"/>
      <c r="AA87" s="22"/>
    </row>
    <row r="88" spans="15:27" ht="12.75" customHeight="1" x14ac:dyDescent="0.3">
      <c r="O88" s="22"/>
      <c r="P88" s="22"/>
      <c r="R88" s="22"/>
      <c r="S88" s="22"/>
      <c r="V88" s="22"/>
      <c r="W88" s="22"/>
      <c r="Z88" s="22"/>
      <c r="AA88" s="22"/>
    </row>
    <row r="89" spans="15:27" ht="12.75" customHeight="1" x14ac:dyDescent="0.3">
      <c r="O89" s="22"/>
      <c r="P89" s="22"/>
      <c r="R89" s="22"/>
      <c r="S89" s="22"/>
      <c r="V89" s="22"/>
      <c r="W89" s="22"/>
      <c r="Z89" s="22"/>
      <c r="AA89" s="22"/>
    </row>
    <row r="90" spans="15:27" ht="12.75" customHeight="1" x14ac:dyDescent="0.3">
      <c r="O90" s="22"/>
      <c r="P90" s="22"/>
      <c r="R90" s="22"/>
      <c r="S90" s="22"/>
      <c r="V90" s="22"/>
      <c r="W90" s="22"/>
      <c r="Z90" s="22"/>
      <c r="AA90" s="22"/>
    </row>
  </sheetData>
  <mergeCells count="1">
    <mergeCell ref="B2:G3"/>
  </mergeCells>
  <phoneticPr fontId="0" type="noConversion"/>
  <conditionalFormatting sqref="R14:R77">
    <cfRule type="cellIs" dxfId="13" priority="36" operator="equal">
      <formula>0</formula>
    </cfRule>
  </conditionalFormatting>
  <conditionalFormatting sqref="V8:V77">
    <cfRule type="cellIs" dxfId="12" priority="35" operator="equal">
      <formula>0</formula>
    </cfRule>
  </conditionalFormatting>
  <conditionalFormatting sqref="R8:R13">
    <cfRule type="cellIs" dxfId="11" priority="29" operator="equal">
      <formula>0</formula>
    </cfRule>
  </conditionalFormatting>
  <conditionalFormatting sqref="O8:O77">
    <cfRule type="cellIs" dxfId="10" priority="17" operator="equal">
      <formula>0</formula>
    </cfRule>
  </conditionalFormatting>
  <conditionalFormatting sqref="U7:W7 T7:T77">
    <cfRule type="expression" dxfId="9" priority="288" stopIfTrue="1">
      <formula>AND(#REF!="R",#REF!="R",#REF!="R",#REF!="R",#REF!="R")</formula>
    </cfRule>
  </conditionalFormatting>
  <conditionalFormatting sqref="U8:U77">
    <cfRule type="expression" dxfId="8" priority="291" stopIfTrue="1">
      <formula>AND(#REF!="R",#REF!="R",#REF!="R",#REF!="R",#REF!="R")</formula>
    </cfRule>
  </conditionalFormatting>
  <conditionalFormatting sqref="W8:W77">
    <cfRule type="cellIs" dxfId="7" priority="292" operator="equal">
      <formula>0</formula>
    </cfRule>
    <cfRule type="expression" dxfId="6" priority="293" stopIfTrue="1">
      <formula>AND(#REF!="R",#REF!="R",#REF!="R",#REF!="R",#REF!="R")</formula>
    </cfRule>
  </conditionalFormatting>
  <conditionalFormatting sqref="X7:X77">
    <cfRule type="expression" dxfId="5" priority="297" stopIfTrue="1">
      <formula>AND(#REF!="R",#REF!="R",#REF!="R",#REF!="R",#REF!="R")</formula>
    </cfRule>
  </conditionalFormatting>
  <conditionalFormatting sqref="Z36:Z77">
    <cfRule type="cellIs" dxfId="4" priority="7" operator="equal">
      <formula>0</formula>
    </cfRule>
  </conditionalFormatting>
  <conditionalFormatting sqref="Z8:Z35">
    <cfRule type="cellIs" dxfId="3" priority="3" operator="equal">
      <formula>0</formula>
    </cfRule>
  </conditionalFormatting>
  <conditionalFormatting sqref="Y7:Y77 B8:C8 K7:L14 B9:B77 B7:J7 M7:M31 C9:C14 Q7:Q77 N7:S7 N8:N77 D8:J14 Z7:AA7 C15:L77">
    <cfRule type="expression" dxfId="2" priority="8" stopIfTrue="1">
      <formula>AND(#REF!="R",#REF!="R",#REF!="R",#REF!="R",#REF!="R")</formula>
    </cfRule>
  </conditionalFormatting>
  <conditionalFormatting sqref="S8:S77 P8:P77 AA8:AA77">
    <cfRule type="cellIs" dxfId="1" priority="1" operator="equal">
      <formula>0</formula>
    </cfRule>
    <cfRule type="expression" dxfId="0" priority="2" stopIfTrue="1">
      <formula>AND(#REF!="R",#REF!="R",#REF!="R",#REF!="R",#REF!="R")</formula>
    </cfRule>
  </conditionalFormatting>
  <printOptions horizontalCentered="1"/>
  <pageMargins left="0.19685039370078741" right="0.19685039370078741" top="0.39370078740157483" bottom="0.59055118110236227" header="0.19685039370078741" footer="0.19685039370078741"/>
  <pageSetup paperSize="9" scale="2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données</vt:lpstr>
      <vt:lpstr>Calc_avancement</vt:lpstr>
      <vt:lpstr>Calc_sous_système</vt:lpstr>
      <vt:lpstr>données!Impression_des_titres</vt:lpstr>
      <vt:lpstr>Livrables</vt:lpstr>
      <vt:lpstr>N°Semaine</vt:lpstr>
      <vt:lpstr>Nheures</vt:lpstr>
    </vt:vector>
  </TitlesOfParts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2020-11-13T19:50:10Z</dcterms:created>
  <dcterms:modified xsi:type="dcterms:W3CDTF">2020-11-13T20:18:32Z</dcterms:modified>
  <cp:category/>
</cp:coreProperties>
</file>