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kamel\Desktop\"/>
    </mc:Choice>
  </mc:AlternateContent>
  <xr:revisionPtr revIDLastSave="0" documentId="13_ncr:1_{19B8B746-9A33-42EA-9519-D5A2689605B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uivie" sheetId="1" r:id="rId1"/>
    <sheet name="Calendrier" sheetId="2" r:id="rId2"/>
  </sheets>
  <definedNames>
    <definedName name="DonnéesExternes_1" localSheetId="0" hidden="1">Suivie!#REF!</definedName>
    <definedName name="regroup.accdb" localSheetId="0" hidden="1">Suivie!#REF!</definedName>
    <definedName name="Suivie_OF.accdb" localSheetId="0" hidden="1">Suivie!$A$1:$D$2</definedName>
    <definedName name="Suivie_OF.accdb_1" localSheetId="0" hidden="1">Suivie!#REF!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2" l="1"/>
  <c r="B26" i="2" s="1"/>
  <c r="C27" i="2"/>
  <c r="C31" i="2" s="1"/>
  <c r="B31" i="2" s="1"/>
  <c r="B28" i="2"/>
  <c r="C28" i="2"/>
  <c r="C29" i="2"/>
  <c r="B29" i="2" s="1"/>
  <c r="B32" i="2"/>
  <c r="C32" i="2"/>
  <c r="C33" i="2"/>
  <c r="B33" i="2" s="1"/>
  <c r="C34" i="2"/>
  <c r="B34" i="2" s="1"/>
  <c r="C35" i="2"/>
  <c r="B35" i="2" s="1"/>
  <c r="B36" i="2"/>
  <c r="C36" i="2"/>
  <c r="C14" i="2"/>
  <c r="B14" i="2" s="1"/>
  <c r="C15" i="2"/>
  <c r="C18" i="2" s="1"/>
  <c r="B18" i="2" s="1"/>
  <c r="B16" i="2"/>
  <c r="C16" i="2"/>
  <c r="C17" i="2"/>
  <c r="B17" i="2" s="1"/>
  <c r="B20" i="2"/>
  <c r="C20" i="2"/>
  <c r="C21" i="2"/>
  <c r="B21" i="2" s="1"/>
  <c r="C22" i="2"/>
  <c r="B22" i="2" s="1"/>
  <c r="C23" i="2"/>
  <c r="B23" i="2" s="1"/>
  <c r="B24" i="2"/>
  <c r="C24" i="2"/>
  <c r="B27" i="2" l="1"/>
  <c r="C30" i="2"/>
  <c r="B30" i="2" s="1"/>
  <c r="C19" i="2"/>
  <c r="B19" i="2" s="1"/>
  <c r="B15" i="2"/>
  <c r="E2" i="1"/>
  <c r="F2" i="1" l="1"/>
  <c r="C12" i="2" l="1"/>
  <c r="B12" i="2" s="1"/>
  <c r="C11" i="2"/>
  <c r="B11" i="2" s="1"/>
  <c r="C10" i="2"/>
  <c r="B10" i="2" s="1"/>
  <c r="C9" i="2"/>
  <c r="B9" i="2" s="1"/>
  <c r="C8" i="2"/>
  <c r="B8" i="2" s="1"/>
  <c r="C5" i="2"/>
  <c r="B5" i="2" s="1"/>
  <c r="C4" i="2"/>
  <c r="B4" i="2" s="1"/>
  <c r="C3" i="2"/>
  <c r="C2" i="2"/>
  <c r="B2" i="2" l="1"/>
  <c r="C7" i="2"/>
  <c r="B7" i="2" s="1"/>
  <c r="B3" i="2"/>
  <c r="C6" i="2"/>
  <c r="B6" i="2" s="1"/>
  <c r="G2" i="1" l="1"/>
  <c r="H2" i="1" s="1"/>
  <c r="I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24E29F-3E2E-4D12-AB2E-A3A747BC0F0A}" keepAlive="1" name="Suivie_OF" type="5" refreshedVersion="6" deleted="1" background="1" refreshOnLoad="1" saveData="1">
    <dbPr connection="" command="" commandType="3"/>
  </connection>
</connections>
</file>

<file path=xl/sharedStrings.xml><?xml version="1.0" encoding="utf-8"?>
<sst xmlns="http://schemas.openxmlformats.org/spreadsheetml/2006/main" count="47" uniqueCount="27">
  <si>
    <t>NumOFouKit</t>
  </si>
  <si>
    <t xml:space="preserve">Date dépôt </t>
  </si>
  <si>
    <t>21640811</t>
  </si>
  <si>
    <t>Commentaires</t>
  </si>
  <si>
    <t xml:space="preserve">Demande PZ </t>
  </si>
  <si>
    <t xml:space="preserve">dates des jours fériés en </t>
  </si>
  <si>
    <t>Jour de l'An</t>
  </si>
  <si>
    <t>Lundi de Pâques</t>
  </si>
  <si>
    <t>Fête du travail</t>
  </si>
  <si>
    <t>Victoire 1945</t>
  </si>
  <si>
    <t>Lundi de Pentecôte</t>
  </si>
  <si>
    <t>Jeudi de l'Ascension</t>
  </si>
  <si>
    <t>Fête nationale</t>
  </si>
  <si>
    <t>Assomption</t>
  </si>
  <si>
    <t>Toussaint</t>
  </si>
  <si>
    <t>Armistice 1919</t>
  </si>
  <si>
    <t>Noël</t>
  </si>
  <si>
    <t>DateMouvt</t>
  </si>
  <si>
    <t>Nb(s) jours ouvrés</t>
  </si>
  <si>
    <t>Nb jours WE</t>
  </si>
  <si>
    <t>Nb jours fériés</t>
  </si>
  <si>
    <t>Total nbres heures jours fériés + WE</t>
  </si>
  <si>
    <t>Temp de traversé/Heure</t>
  </si>
  <si>
    <t>Victoire 1946</t>
  </si>
  <si>
    <t>Armistice 1920</t>
  </si>
  <si>
    <t>Victoire 1947</t>
  </si>
  <si>
    <t>Armistice 1921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</si>
</sst>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C];[Red]&quot;-&quot;#,##0.00&quot; &quot;[$€-40C]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64" fontId="4" fillId="0" borderId="4" xfId="0" applyNumberFormat="1" applyFont="1" applyBorder="1" applyProtection="1">
      <protection hidden="1"/>
    </xf>
    <xf numFmtId="164" fontId="5" fillId="2" borderId="5" xfId="0" applyNumberFormat="1" applyFont="1" applyFill="1" applyBorder="1" applyAlignment="1" applyProtection="1">
      <alignment horizontal="center"/>
      <protection hidden="1"/>
    </xf>
    <xf numFmtId="14" fontId="6" fillId="3" borderId="6" xfId="0" applyNumberFormat="1" applyFont="1" applyFill="1" applyBorder="1" applyAlignment="1" applyProtection="1">
      <alignment horizontal="center"/>
      <protection hidden="1"/>
    </xf>
    <xf numFmtId="164" fontId="4" fillId="0" borderId="7" xfId="0" applyNumberFormat="1" applyFont="1" applyBorder="1" applyProtection="1">
      <protection hidden="1"/>
    </xf>
    <xf numFmtId="164" fontId="5" fillId="2" borderId="8" xfId="0" applyNumberFormat="1" applyFont="1" applyFill="1" applyBorder="1" applyAlignment="1" applyProtection="1">
      <alignment horizontal="center"/>
      <protection hidden="1"/>
    </xf>
    <xf numFmtId="14" fontId="6" fillId="3" borderId="9" xfId="0" applyNumberFormat="1" applyFont="1" applyFill="1" applyBorder="1" applyAlignment="1" applyProtection="1">
      <alignment horizontal="center"/>
      <protection hidden="1"/>
    </xf>
    <xf numFmtId="164" fontId="4" fillId="0" borderId="10" xfId="0" applyNumberFormat="1" applyFont="1" applyBorder="1" applyProtection="1">
      <protection hidden="1"/>
    </xf>
    <xf numFmtId="164" fontId="5" fillId="2" borderId="11" xfId="0" applyNumberFormat="1" applyFont="1" applyFill="1" applyBorder="1" applyAlignment="1" applyProtection="1">
      <alignment horizontal="center"/>
      <protection hidden="1"/>
    </xf>
    <xf numFmtId="14" fontId="6" fillId="3" borderId="12" xfId="0" applyNumberFormat="1" applyFont="1" applyFill="1" applyBorder="1" applyAlignment="1" applyProtection="1">
      <alignment horizontal="center"/>
      <protection hidden="1"/>
    </xf>
    <xf numFmtId="2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0" fontId="3" fillId="4" borderId="3" xfId="0" applyNumberFormat="1" applyFont="1" applyFill="1" applyBorder="1" applyAlignment="1" applyProtection="1">
      <alignment horizontal="center"/>
      <protection hidden="1"/>
    </xf>
    <xf numFmtId="49" fontId="2" fillId="4" borderId="1" xfId="0" applyNumberFormat="1" applyFont="1" applyFill="1" applyBorder="1" applyAlignment="1" applyProtection="1">
      <alignment horizontal="center" vertical="center"/>
      <protection hidden="1"/>
    </xf>
    <xf numFmtId="49" fontId="2" fillId="4" borderId="2" xfId="0" applyNumberFormat="1" applyFont="1" applyFill="1" applyBorder="1" applyAlignment="1" applyProtection="1">
      <alignment horizontal="center" vertical="center"/>
      <protection hidden="1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11"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ivie_OF.accdb" refreshOnLoad="1" connectionId="1" xr16:uid="{FBBC84C7-8608-4770-890E-DBCECEF698E7}" autoFormatId="16" applyNumberFormats="0" applyBorderFormats="0" applyFontFormats="0" applyPatternFormats="0" applyAlignmentFormats="0" applyWidthHeightFormats="0">
  <queryTableRefresh nextId="10" unboundColumnsRight="5">
    <queryTableFields count="9">
      <queryTableField id="1" name="NumOFouKit" tableColumnId="1"/>
      <queryTableField id="2" name="Date dépôt " tableColumnId="2"/>
      <queryTableField id="3" name="DateMouvt" tableColumnId="3"/>
      <queryTableField id="4" name="Commentaires" tableColumnId="4"/>
      <queryTableField id="5" dataBound="0" tableColumnId="5"/>
      <queryTableField id="6" dataBound="0" tableColumnId="6"/>
      <queryTableField id="7" dataBound="0" tableColumnId="7"/>
      <queryTableField id="8" dataBound="0" tableColumnId="8"/>
      <queryTableField id="9" dataBound="0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5373C4A-8418-4EC5-8A17-969C7C285D09}" name="Tableau_Suivie_OF.accdb4" displayName="Tableau_Suivie_OF.accdb4" ref="A1:I2" tableType="queryTable" totalsRowShown="0" headerRowDxfId="10" dataDxfId="9">
  <autoFilter ref="A1:I2" xr:uid="{32FBFA58-C67A-4317-8AFB-D8B39D9AB66C}"/>
  <tableColumns count="9">
    <tableColumn id="1" xr3:uid="{712C5C80-53E2-4BAC-8244-3091A42F7D5E}" uniqueName="1" name="NumOFouKit" queryTableFieldId="1" dataDxfId="8"/>
    <tableColumn id="2" xr3:uid="{3BCEB689-AEAD-492D-B2B0-85B04C910B8F}" uniqueName="2" name="Date dépôt " queryTableFieldId="2" dataDxfId="7"/>
    <tableColumn id="3" xr3:uid="{F6ED7D32-DB77-431F-85C9-05E233D44C8D}" uniqueName="3" name="DateMouvt" queryTableFieldId="3" dataDxfId="6"/>
    <tableColumn id="4" xr3:uid="{0CB9DD88-082E-42BC-B778-00F60CB6439A}" uniqueName="4" name="Commentaires" queryTableFieldId="4" dataDxfId="5"/>
    <tableColumn id="5" xr3:uid="{DC3A26C2-C368-4841-BA87-9582EC3A496A}" uniqueName="5" name="Nb(s) jours ouvrés" queryTableFieldId="5" dataDxfId="4">
      <calculatedColumnFormula>NETWORKDAYS(B2,C2)</calculatedColumnFormula>
    </tableColumn>
    <tableColumn id="6" xr3:uid="{F990B247-215A-42BA-85A1-8433DB68737C}" uniqueName="6" name="Nb jours WE" queryTableFieldId="6" dataDxfId="2">
      <calculatedColumnFormula>(DATE(YEAR(C2),MONTH(C2),DAY(C2))-DATE(YEAR(B2),MONTH(B2),DAY(B2)))-E2+1</calculatedColumnFormula>
    </tableColumn>
    <tableColumn id="7" xr3:uid="{C8A37D0E-1D93-488B-969E-D8ABF696826E}" uniqueName="7" name="Nb jours fériés" queryTableFieldId="7" dataDxfId="0">
      <calculatedColumnFormula>COUNTIFS(Calendrier!C2:C12,"&gt;="&amp;B2,Calendrier!C2:C12,"&lt;="&amp;C2)</calculatedColumnFormula>
    </tableColumn>
    <tableColumn id="8" xr3:uid="{B03F9729-9391-41D8-B032-8C84824883E3}" uniqueName="8" name="Total nbres heures jours fériés + WE" queryTableFieldId="8" dataDxfId="1">
      <calculatedColumnFormula>(Tableau_Suivie_OF.accdb4[[#This Row],[Nb jours WE]]+Tableau_Suivie_OF.accdb4[[#This Row],[Nb jours fériés]])*24</calculatedColumnFormula>
    </tableColumn>
    <tableColumn id="9" xr3:uid="{92FBFBD5-69D1-4E21-A0F6-EEA1736FA28F}" uniqueName="9" name="Temp de traversé/Heure" queryTableFieldId="9" dataDxfId="3">
      <calculatedColumnFormula>((Tableau_Suivie_OF.accdb4[[#This Row],[DateMouvt]]-Tableau_Suivie_OF.accdb4[[#This Row],[Date dépôt ]])*24)-Tableau_Suivie_OF.accdb4[[#This Row],[Total nbres heures jours fériés + WE]]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workbookViewId="0">
      <selection activeCell="E11" sqref="E11"/>
    </sheetView>
  </sheetViews>
  <sheetFormatPr baseColWidth="10" defaultColWidth="17.77734375" defaultRowHeight="14.4" x14ac:dyDescent="0.3"/>
  <cols>
    <col min="1" max="1" width="16.21875" style="1" bestFit="1" customWidth="1"/>
    <col min="2" max="3" width="15.5546875" style="11" bestFit="1" customWidth="1"/>
    <col min="4" max="4" width="17.6640625" style="1" bestFit="1" customWidth="1"/>
    <col min="5" max="5" width="20.88671875" style="1" bestFit="1" customWidth="1"/>
    <col min="6" max="6" width="15.77734375" style="1" bestFit="1" customWidth="1"/>
    <col min="7" max="7" width="17.5546875" style="1" bestFit="1" customWidth="1"/>
    <col min="8" max="8" width="35.5546875" style="1" bestFit="1" customWidth="1"/>
    <col min="9" max="9" width="26.109375" style="12" bestFit="1" customWidth="1"/>
    <col min="10" max="16384" width="17.77734375" style="1"/>
  </cols>
  <sheetData>
    <row r="1" spans="1:9" x14ac:dyDescent="0.3">
      <c r="A1" s="1" t="s">
        <v>0</v>
      </c>
      <c r="B1" s="11" t="s">
        <v>1</v>
      </c>
      <c r="C1" s="11" t="s">
        <v>17</v>
      </c>
      <c r="D1" s="1" t="s">
        <v>3</v>
      </c>
      <c r="E1" s="1" t="s">
        <v>18</v>
      </c>
      <c r="F1" s="1" t="s">
        <v>19</v>
      </c>
      <c r="G1" s="1" t="s">
        <v>20</v>
      </c>
      <c r="H1" s="1" t="s">
        <v>21</v>
      </c>
      <c r="I1" s="13" t="s">
        <v>22</v>
      </c>
    </row>
    <row r="2" spans="1:9" x14ac:dyDescent="0.3">
      <c r="A2" s="1" t="s">
        <v>2</v>
      </c>
      <c r="B2" s="11">
        <v>43831.514826388891</v>
      </c>
      <c r="C2" s="11">
        <v>44926.332604166666</v>
      </c>
      <c r="D2" s="1" t="s">
        <v>4</v>
      </c>
      <c r="E2" s="1">
        <f t="shared" ref="E2" si="0">NETWORKDAYS(B2,C2)</f>
        <v>783</v>
      </c>
      <c r="F2" s="1">
        <f t="shared" ref="F2" si="1">(DATE(YEAR(C2),MONTH(C2),DAY(C2))-DATE(YEAR(B2),MONTH(B2),DAY(B2)))-E2+1</f>
        <v>313</v>
      </c>
      <c r="G2" s="17">
        <f>COUNTIFS(Calendrier!C2:C12,"&gt;="&amp;B2,Calendrier!C2:C12,"&lt;="&amp;C2)</f>
        <v>10</v>
      </c>
      <c r="H2" s="1">
        <f>(Tableau_Suivie_OF.accdb4[[#This Row],[Nb jours WE]]+Tableau_Suivie_OF.accdb4[[#This Row],[Nb jours fériés]])*24</f>
        <v>7752</v>
      </c>
      <c r="I2" s="12">
        <f>((Tableau_Suivie_OF.accdb4[[#This Row],[DateMouvt]]-Tableau_Suivie_OF.accdb4[[#This Row],[Date dépôt ]])*24)-Tableau_Suivie_OF.accdb4[[#This Row],[Total nbres heures jours fériés + WE]]</f>
        <v>18523.626666666591</v>
      </c>
    </row>
    <row r="3" spans="1:9" x14ac:dyDescent="0.3">
      <c r="B3" s="1"/>
      <c r="C3" s="1"/>
    </row>
    <row r="4" spans="1:9" x14ac:dyDescent="0.3">
      <c r="B4" s="1"/>
      <c r="C4" s="1"/>
    </row>
    <row r="5" spans="1:9" x14ac:dyDescent="0.3">
      <c r="B5" s="1"/>
      <c r="C5" s="1"/>
    </row>
    <row r="6" spans="1:9" x14ac:dyDescent="0.3">
      <c r="B6" s="1"/>
      <c r="C6" s="1"/>
    </row>
    <row r="7" spans="1:9" x14ac:dyDescent="0.3">
      <c r="B7" s="1"/>
      <c r="C7" s="1"/>
    </row>
    <row r="8" spans="1:9" x14ac:dyDescent="0.3">
      <c r="B8" s="1"/>
      <c r="C8" s="1"/>
    </row>
    <row r="9" spans="1:9" x14ac:dyDescent="0.3">
      <c r="B9" s="1"/>
      <c r="C9" s="1"/>
    </row>
    <row r="10" spans="1:9" x14ac:dyDescent="0.3">
      <c r="B10" s="1"/>
      <c r="C10" s="1"/>
    </row>
    <row r="11" spans="1:9" x14ac:dyDescent="0.3">
      <c r="B11" s="1"/>
      <c r="C11" s="1"/>
    </row>
    <row r="12" spans="1:9" x14ac:dyDescent="0.3">
      <c r="B12" s="1"/>
      <c r="C12" s="1"/>
    </row>
    <row r="13" spans="1:9" x14ac:dyDescent="0.3">
      <c r="B13" s="1"/>
      <c r="C13" s="1"/>
    </row>
    <row r="14" spans="1:9" x14ac:dyDescent="0.3">
      <c r="B14" s="1"/>
      <c r="C14" s="1"/>
    </row>
    <row r="15" spans="1:9" x14ac:dyDescent="0.3">
      <c r="B15" s="1"/>
      <c r="C15" s="1"/>
    </row>
    <row r="16" spans="1:9" x14ac:dyDescent="0.3">
      <c r="B16" s="1"/>
      <c r="C16" s="1"/>
    </row>
    <row r="17" spans="2:3" x14ac:dyDescent="0.3">
      <c r="B17" s="1"/>
      <c r="C17" s="1"/>
    </row>
    <row r="18" spans="2:3" x14ac:dyDescent="0.3">
      <c r="B18" s="1"/>
      <c r="C18" s="1"/>
    </row>
    <row r="19" spans="2:3" x14ac:dyDescent="0.3">
      <c r="B19" s="1"/>
      <c r="C19" s="1"/>
    </row>
    <row r="20" spans="2:3" x14ac:dyDescent="0.3">
      <c r="B20" s="1"/>
      <c r="C20" s="1"/>
    </row>
    <row r="21" spans="2:3" x14ac:dyDescent="0.3">
      <c r="B21" s="1"/>
      <c r="C21" s="1"/>
    </row>
    <row r="22" spans="2:3" x14ac:dyDescent="0.3">
      <c r="B22" s="1"/>
      <c r="C22" s="1"/>
    </row>
    <row r="23" spans="2:3" x14ac:dyDescent="0.3">
      <c r="B23" s="1"/>
      <c r="C23" s="1"/>
    </row>
    <row r="24" spans="2:3" x14ac:dyDescent="0.3">
      <c r="B24" s="1"/>
      <c r="C24" s="1"/>
    </row>
    <row r="25" spans="2:3" x14ac:dyDescent="0.3">
      <c r="B25" s="1"/>
      <c r="C25" s="1"/>
    </row>
    <row r="26" spans="2:3" x14ac:dyDescent="0.3">
      <c r="B26" s="1"/>
      <c r="C26" s="1"/>
    </row>
    <row r="27" spans="2:3" x14ac:dyDescent="0.3">
      <c r="B27" s="1"/>
      <c r="C27" s="1"/>
    </row>
    <row r="28" spans="2:3" x14ac:dyDescent="0.3">
      <c r="B28" s="1"/>
      <c r="C28" s="1"/>
    </row>
    <row r="29" spans="2:3" x14ac:dyDescent="0.3">
      <c r="B29" s="1"/>
      <c r="C29" s="1"/>
    </row>
    <row r="30" spans="2:3" x14ac:dyDescent="0.3">
      <c r="B30" s="1"/>
      <c r="C30" s="1"/>
    </row>
    <row r="31" spans="2:3" x14ac:dyDescent="0.3">
      <c r="B31" s="1"/>
      <c r="C31" s="1"/>
    </row>
    <row r="32" spans="2:3" x14ac:dyDescent="0.3">
      <c r="B32" s="1"/>
      <c r="C32" s="1"/>
    </row>
    <row r="33" spans="2:3" x14ac:dyDescent="0.3">
      <c r="B33" s="1"/>
      <c r="C33" s="1"/>
    </row>
    <row r="34" spans="2:3" x14ac:dyDescent="0.3">
      <c r="B34" s="1"/>
      <c r="C34" s="1"/>
    </row>
    <row r="35" spans="2:3" x14ac:dyDescent="0.3">
      <c r="B35" s="1"/>
      <c r="C35" s="1"/>
    </row>
    <row r="36" spans="2:3" x14ac:dyDescent="0.3">
      <c r="B36" s="1"/>
      <c r="C36" s="1"/>
    </row>
    <row r="37" spans="2:3" x14ac:dyDescent="0.3">
      <c r="B37" s="1"/>
      <c r="C37" s="1"/>
    </row>
    <row r="38" spans="2:3" x14ac:dyDescent="0.3">
      <c r="B38" s="1"/>
      <c r="C38" s="1"/>
    </row>
    <row r="39" spans="2:3" x14ac:dyDescent="0.3">
      <c r="B39" s="1"/>
      <c r="C39" s="1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FD083-BC21-4B91-990B-C3E59FD2DF38}">
  <dimension ref="A1:C37"/>
  <sheetViews>
    <sheetView topLeftCell="A16" workbookViewId="0">
      <selection activeCell="E34" sqref="E34"/>
    </sheetView>
  </sheetViews>
  <sheetFormatPr baseColWidth="10" defaultRowHeight="14.4" x14ac:dyDescent="0.3"/>
  <sheetData>
    <row r="1" spans="1:3" ht="21.6" thickBot="1" x14ac:dyDescent="0.45">
      <c r="A1" s="15" t="s">
        <v>5</v>
      </c>
      <c r="B1" s="16"/>
      <c r="C1" s="14">
        <v>2020</v>
      </c>
    </row>
    <row r="2" spans="1:3" x14ac:dyDescent="0.3">
      <c r="A2" s="2" t="s">
        <v>6</v>
      </c>
      <c r="B2" s="3" t="str">
        <f t="shared" ref="B2:B12" si="0">PROPER(TEXT(C2,"jjjj"))</f>
        <v>Mercredi</v>
      </c>
      <c r="C2" s="4">
        <f>DATE(C1,1,1)</f>
        <v>43831</v>
      </c>
    </row>
    <row r="3" spans="1:3" x14ac:dyDescent="0.3">
      <c r="A3" s="5" t="s">
        <v>7</v>
      </c>
      <c r="B3" s="6" t="str">
        <f t="shared" si="0"/>
        <v>Lundi</v>
      </c>
      <c r="C3" s="7">
        <f>FLOOR(DAY(MINUTE($C$1/38)/2+56)&amp;"/5/"&amp;$C$1,7)-34+1</f>
        <v>43934</v>
      </c>
    </row>
    <row r="4" spans="1:3" x14ac:dyDescent="0.3">
      <c r="A4" s="5" t="s">
        <v>8</v>
      </c>
      <c r="B4" s="6" t="str">
        <f t="shared" si="0"/>
        <v>Vendredi</v>
      </c>
      <c r="C4" s="7">
        <f>DATE(C1,5,1)</f>
        <v>43952</v>
      </c>
    </row>
    <row r="5" spans="1:3" x14ac:dyDescent="0.3">
      <c r="A5" s="5" t="s">
        <v>9</v>
      </c>
      <c r="B5" s="6" t="str">
        <f t="shared" si="0"/>
        <v>Vendredi</v>
      </c>
      <c r="C5" s="7">
        <f>DATE(C1,5,8)</f>
        <v>43959</v>
      </c>
    </row>
    <row r="6" spans="1:3" x14ac:dyDescent="0.3">
      <c r="A6" s="5" t="s">
        <v>10</v>
      </c>
      <c r="B6" s="6" t="str">
        <f t="shared" si="0"/>
        <v>Lundi</v>
      </c>
      <c r="C6" s="7">
        <f>C3+49</f>
        <v>43983</v>
      </c>
    </row>
    <row r="7" spans="1:3" x14ac:dyDescent="0.3">
      <c r="A7" s="5" t="s">
        <v>11</v>
      </c>
      <c r="B7" s="6" t="str">
        <f t="shared" si="0"/>
        <v>Jeudi</v>
      </c>
      <c r="C7" s="7">
        <f>C3+38</f>
        <v>43972</v>
      </c>
    </row>
    <row r="8" spans="1:3" x14ac:dyDescent="0.3">
      <c r="A8" s="5" t="s">
        <v>12</v>
      </c>
      <c r="B8" s="6" t="str">
        <f t="shared" si="0"/>
        <v>Mardi</v>
      </c>
      <c r="C8" s="7">
        <f>DATE(C1,7,14)</f>
        <v>44026</v>
      </c>
    </row>
    <row r="9" spans="1:3" x14ac:dyDescent="0.3">
      <c r="A9" s="5" t="s">
        <v>13</v>
      </c>
      <c r="B9" s="6" t="str">
        <f t="shared" si="0"/>
        <v>Samedi</v>
      </c>
      <c r="C9" s="7">
        <f>DATE(C1,8,15)</f>
        <v>44058</v>
      </c>
    </row>
    <row r="10" spans="1:3" x14ac:dyDescent="0.3">
      <c r="A10" s="5" t="s">
        <v>14</v>
      </c>
      <c r="B10" s="6" t="str">
        <f t="shared" si="0"/>
        <v>Dimanche</v>
      </c>
      <c r="C10" s="7">
        <f>DATE(C1,11,1)</f>
        <v>44136</v>
      </c>
    </row>
    <row r="11" spans="1:3" x14ac:dyDescent="0.3">
      <c r="A11" s="5" t="s">
        <v>15</v>
      </c>
      <c r="B11" s="6" t="str">
        <f t="shared" si="0"/>
        <v>Mercredi</v>
      </c>
      <c r="C11" s="7">
        <f>DATE(C1,11,11)</f>
        <v>44146</v>
      </c>
    </row>
    <row r="12" spans="1:3" ht="15" thickBot="1" x14ac:dyDescent="0.35">
      <c r="A12" s="8" t="s">
        <v>16</v>
      </c>
      <c r="B12" s="9" t="str">
        <f t="shared" si="0"/>
        <v>Vendredi</v>
      </c>
      <c r="C12" s="10">
        <f>DATE(C1,12,25)</f>
        <v>44190</v>
      </c>
    </row>
    <row r="13" spans="1:3" ht="22.2" thickTop="1" thickBot="1" x14ac:dyDescent="0.45">
      <c r="A13" s="15" t="s">
        <v>5</v>
      </c>
      <c r="B13" s="16"/>
      <c r="C13" s="14">
        <v>2021</v>
      </c>
    </row>
    <row r="14" spans="1:3" x14ac:dyDescent="0.3">
      <c r="A14" s="2" t="s">
        <v>6</v>
      </c>
      <c r="B14" s="3" t="str">
        <f t="shared" ref="B14:B24" si="1">PROPER(TEXT(C14,"jjjj"))</f>
        <v>Vendredi</v>
      </c>
      <c r="C14" s="4">
        <f>DATE(C13,1,1)</f>
        <v>44197</v>
      </c>
    </row>
    <row r="15" spans="1:3" x14ac:dyDescent="0.3">
      <c r="A15" s="5" t="s">
        <v>7</v>
      </c>
      <c r="B15" s="6" t="str">
        <f t="shared" si="1"/>
        <v>Lundi</v>
      </c>
      <c r="C15" s="7">
        <f>FLOOR(DAY(MINUTE($C$1/38)/2+56)&amp;"/5/"&amp;$C$1,7)-34+1</f>
        <v>43934</v>
      </c>
    </row>
    <row r="16" spans="1:3" x14ac:dyDescent="0.3">
      <c r="A16" s="5" t="s">
        <v>8</v>
      </c>
      <c r="B16" s="6" t="str">
        <f t="shared" si="1"/>
        <v>Samedi</v>
      </c>
      <c r="C16" s="7">
        <f>DATE(C13,5,1)</f>
        <v>44317</v>
      </c>
    </row>
    <row r="17" spans="1:3" x14ac:dyDescent="0.3">
      <c r="A17" s="5" t="s">
        <v>23</v>
      </c>
      <c r="B17" s="6" t="str">
        <f t="shared" si="1"/>
        <v>Samedi</v>
      </c>
      <c r="C17" s="7">
        <f>DATE(C13,5,8)</f>
        <v>44324</v>
      </c>
    </row>
    <row r="18" spans="1:3" x14ac:dyDescent="0.3">
      <c r="A18" s="5" t="s">
        <v>10</v>
      </c>
      <c r="B18" s="6" t="str">
        <f t="shared" si="1"/>
        <v>Lundi</v>
      </c>
      <c r="C18" s="7">
        <f>C15+49</f>
        <v>43983</v>
      </c>
    </row>
    <row r="19" spans="1:3" x14ac:dyDescent="0.3">
      <c r="A19" s="5" t="s">
        <v>11</v>
      </c>
      <c r="B19" s="6" t="str">
        <f t="shared" si="1"/>
        <v>Jeudi</v>
      </c>
      <c r="C19" s="7">
        <f>C15+38</f>
        <v>43972</v>
      </c>
    </row>
    <row r="20" spans="1:3" x14ac:dyDescent="0.3">
      <c r="A20" s="5" t="s">
        <v>12</v>
      </c>
      <c r="B20" s="6" t="str">
        <f t="shared" si="1"/>
        <v>Mercredi</v>
      </c>
      <c r="C20" s="7">
        <f>DATE(C13,7,14)</f>
        <v>44391</v>
      </c>
    </row>
    <row r="21" spans="1:3" x14ac:dyDescent="0.3">
      <c r="A21" s="5" t="s">
        <v>13</v>
      </c>
      <c r="B21" s="6" t="str">
        <f t="shared" si="1"/>
        <v>Dimanche</v>
      </c>
      <c r="C21" s="7">
        <f>DATE(C13,8,15)</f>
        <v>44423</v>
      </c>
    </row>
    <row r="22" spans="1:3" x14ac:dyDescent="0.3">
      <c r="A22" s="5" t="s">
        <v>14</v>
      </c>
      <c r="B22" s="6" t="str">
        <f t="shared" si="1"/>
        <v>Lundi</v>
      </c>
      <c r="C22" s="7">
        <f>DATE(C13,11,1)</f>
        <v>44501</v>
      </c>
    </row>
    <row r="23" spans="1:3" x14ac:dyDescent="0.3">
      <c r="A23" s="5" t="s">
        <v>24</v>
      </c>
      <c r="B23" s="6" t="str">
        <f t="shared" si="1"/>
        <v>Jeudi</v>
      </c>
      <c r="C23" s="7">
        <f>DATE(C13,11,11)</f>
        <v>44511</v>
      </c>
    </row>
    <row r="24" spans="1:3" ht="15" thickBot="1" x14ac:dyDescent="0.35">
      <c r="A24" s="8" t="s">
        <v>16</v>
      </c>
      <c r="B24" s="9" t="str">
        <f t="shared" si="1"/>
        <v>Samedi</v>
      </c>
      <c r="C24" s="10">
        <f>DATE(C13,12,25)</f>
        <v>44555</v>
      </c>
    </row>
    <row r="25" spans="1:3" ht="22.2" thickTop="1" thickBot="1" x14ac:dyDescent="0.45">
      <c r="A25" s="15" t="s">
        <v>5</v>
      </c>
      <c r="B25" s="16"/>
      <c r="C25" s="14">
        <v>2022</v>
      </c>
    </row>
    <row r="26" spans="1:3" x14ac:dyDescent="0.3">
      <c r="A26" s="2" t="s">
        <v>6</v>
      </c>
      <c r="B26" s="3" t="str">
        <f t="shared" ref="B26:B36" si="2">PROPER(TEXT(C26,"jjjj"))</f>
        <v>Samedi</v>
      </c>
      <c r="C26" s="4">
        <f>DATE(C25,1,1)</f>
        <v>44562</v>
      </c>
    </row>
    <row r="27" spans="1:3" x14ac:dyDescent="0.3">
      <c r="A27" s="5" t="s">
        <v>7</v>
      </c>
      <c r="B27" s="6" t="str">
        <f t="shared" si="2"/>
        <v>Lundi</v>
      </c>
      <c r="C27" s="7">
        <f>FLOOR(DAY(MINUTE($C$1/38)/2+56)&amp;"/5/"&amp;$C$1,7)-34+1</f>
        <v>43934</v>
      </c>
    </row>
    <row r="28" spans="1:3" x14ac:dyDescent="0.3">
      <c r="A28" s="5" t="s">
        <v>8</v>
      </c>
      <c r="B28" s="6" t="str">
        <f t="shared" si="2"/>
        <v>Dimanche</v>
      </c>
      <c r="C28" s="7">
        <f>DATE(C25,5,1)</f>
        <v>44682</v>
      </c>
    </row>
    <row r="29" spans="1:3" x14ac:dyDescent="0.3">
      <c r="A29" s="5" t="s">
        <v>25</v>
      </c>
      <c r="B29" s="6" t="str">
        <f t="shared" si="2"/>
        <v>Dimanche</v>
      </c>
      <c r="C29" s="7">
        <f>DATE(C25,5,8)</f>
        <v>44689</v>
      </c>
    </row>
    <row r="30" spans="1:3" x14ac:dyDescent="0.3">
      <c r="A30" s="5" t="s">
        <v>10</v>
      </c>
      <c r="B30" s="6" t="str">
        <f t="shared" si="2"/>
        <v>Lundi</v>
      </c>
      <c r="C30" s="7">
        <f>C27+49</f>
        <v>43983</v>
      </c>
    </row>
    <row r="31" spans="1:3" x14ac:dyDescent="0.3">
      <c r="A31" s="5" t="s">
        <v>11</v>
      </c>
      <c r="B31" s="6" t="str">
        <f t="shared" si="2"/>
        <v>Jeudi</v>
      </c>
      <c r="C31" s="7">
        <f>C27+38</f>
        <v>43972</v>
      </c>
    </row>
    <row r="32" spans="1:3" x14ac:dyDescent="0.3">
      <c r="A32" s="5" t="s">
        <v>12</v>
      </c>
      <c r="B32" s="6" t="str">
        <f t="shared" si="2"/>
        <v>Jeudi</v>
      </c>
      <c r="C32" s="7">
        <f>DATE(C25,7,14)</f>
        <v>44756</v>
      </c>
    </row>
    <row r="33" spans="1:3" x14ac:dyDescent="0.3">
      <c r="A33" s="5" t="s">
        <v>13</v>
      </c>
      <c r="B33" s="6" t="str">
        <f t="shared" si="2"/>
        <v>Lundi</v>
      </c>
      <c r="C33" s="7">
        <f>DATE(C25,8,15)</f>
        <v>44788</v>
      </c>
    </row>
    <row r="34" spans="1:3" x14ac:dyDescent="0.3">
      <c r="A34" s="5" t="s">
        <v>14</v>
      </c>
      <c r="B34" s="6" t="str">
        <f t="shared" si="2"/>
        <v>Mardi</v>
      </c>
      <c r="C34" s="7">
        <f>DATE(C25,11,1)</f>
        <v>44866</v>
      </c>
    </row>
    <row r="35" spans="1:3" x14ac:dyDescent="0.3">
      <c r="A35" s="5" t="s">
        <v>26</v>
      </c>
      <c r="B35" s="6" t="str">
        <f t="shared" si="2"/>
        <v>Vendredi</v>
      </c>
      <c r="C35" s="7">
        <f>DATE(C25,11,11)</f>
        <v>44876</v>
      </c>
    </row>
    <row r="36" spans="1:3" ht="15" thickBot="1" x14ac:dyDescent="0.35">
      <c r="A36" s="8" t="s">
        <v>16</v>
      </c>
      <c r="B36" s="9" t="str">
        <f t="shared" si="2"/>
        <v>Dimanche</v>
      </c>
      <c r="C36" s="10">
        <f>DATE(C25,12,25)</f>
        <v>44920</v>
      </c>
    </row>
    <row r="37" spans="1:3" ht="15" thickTop="1" x14ac:dyDescent="0.3"/>
  </sheetData>
  <mergeCells count="3">
    <mergeCell ref="A1:B1"/>
    <mergeCell ref="A13:B13"/>
    <mergeCell ref="A25:B25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7A97DA-706A-438A-BE6A-1CAA8D1F4F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Suivie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Kamal Achouri</cp:lastModifiedBy>
  <dcterms:created xsi:type="dcterms:W3CDTF">2015-06-05T18:19:34Z</dcterms:created>
  <dcterms:modified xsi:type="dcterms:W3CDTF">2020-01-25T18:24:44Z</dcterms:modified>
</cp:coreProperties>
</file>