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kamel\Desktop\"/>
    </mc:Choice>
  </mc:AlternateContent>
  <xr:revisionPtr revIDLastSave="0" documentId="13_ncr:1_{A86D5F2B-18AF-44CC-9536-0F282774029C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Suivie" sheetId="3" r:id="rId1"/>
    <sheet name="Calendrier" sheetId="2" r:id="rId2"/>
  </sheets>
  <definedNames>
    <definedName name="Suivie_OF.accdb" localSheetId="0" hidden="1">Suivie!$A$1:$D$6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3" l="1"/>
  <c r="F3" i="3" s="1"/>
  <c r="E3" i="3"/>
  <c r="E4" i="3"/>
  <c r="E5" i="3"/>
  <c r="E6" i="3"/>
  <c r="F5" i="3"/>
  <c r="F6" i="3"/>
  <c r="G2" i="3"/>
  <c r="G3" i="3"/>
  <c r="G4" i="3"/>
  <c r="G5" i="3"/>
  <c r="H5" i="3" s="1"/>
  <c r="I5" i="3" s="1"/>
  <c r="G6" i="3"/>
  <c r="H6" i="3" s="1"/>
  <c r="I6" i="3" s="1"/>
  <c r="F4" i="3" l="1"/>
  <c r="H4" i="3" s="1"/>
  <c r="I4" i="3" s="1"/>
  <c r="F2" i="3"/>
  <c r="H2" i="3"/>
  <c r="I2" i="3" s="1"/>
  <c r="H3" i="3"/>
  <c r="I3" i="3" s="1"/>
  <c r="C12" i="2"/>
  <c r="C11" i="2"/>
  <c r="C10" i="2"/>
  <c r="C9" i="2"/>
  <c r="C8" i="2"/>
  <c r="C5" i="2"/>
  <c r="C4" i="2"/>
  <c r="C3" i="2"/>
  <c r="C2" i="2"/>
  <c r="B4" i="2" l="1"/>
  <c r="B5" i="2"/>
  <c r="B8" i="2"/>
  <c r="B9" i="2"/>
  <c r="B10" i="2"/>
  <c r="B11" i="2"/>
  <c r="B12" i="2"/>
  <c r="B2" i="2"/>
  <c r="C7" i="2"/>
  <c r="B3" i="2"/>
  <c r="C6" i="2"/>
  <c r="B7" i="2" l="1"/>
  <c r="B6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C321BD6-7E79-479C-95ED-A897DB552E02}" keepAlive="1" name="Suivie_OF" type="5" refreshedVersion="6" deleted="1" background="1" refreshOnLoad="1" saveData="1">
    <dbPr connection="" command="" commandType="3"/>
  </connection>
</connections>
</file>

<file path=xl/sharedStrings.xml><?xml version="1.0" encoding="utf-8"?>
<sst xmlns="http://schemas.openxmlformats.org/spreadsheetml/2006/main" count="28" uniqueCount="28">
  <si>
    <t>NumOFouKit</t>
  </si>
  <si>
    <t xml:space="preserve">dates des jours fériés en </t>
  </si>
  <si>
    <t>Jour de l'An</t>
  </si>
  <si>
    <t>Lundi de Pâques</t>
  </si>
  <si>
    <t>Fête du travail</t>
  </si>
  <si>
    <t>Victoire 1945</t>
  </si>
  <si>
    <t>Lundi de Pentecôte</t>
  </si>
  <si>
    <t>Jeudi de l'Ascension</t>
  </si>
  <si>
    <t>Fête nationale</t>
  </si>
  <si>
    <t>Assomption</t>
  </si>
  <si>
    <t>Toussaint</t>
  </si>
  <si>
    <t>Armistice 1919</t>
  </si>
  <si>
    <t>Noël</t>
  </si>
  <si>
    <t>DateMouvt</t>
  </si>
  <si>
    <t>Nb(s) jours ouvrés</t>
  </si>
  <si>
    <t>Nb jours WE</t>
  </si>
  <si>
    <t>Nb jours fériés</t>
  </si>
  <si>
    <t>Total nbres heures jours fériés + WE</t>
  </si>
  <si>
    <t>Temp de traversé/Heure</t>
  </si>
  <si>
    <t>Date dépôt</t>
  </si>
  <si>
    <t>Commentaire</t>
  </si>
  <si>
    <t>3214562</t>
  </si>
  <si>
    <t>Demande modification quantitée</t>
  </si>
  <si>
    <t>3270132</t>
  </si>
  <si>
    <t xml:space="preserve">Demande PZ </t>
  </si>
  <si>
    <t>2003145</t>
  </si>
  <si>
    <t>2003146</t>
  </si>
  <si>
    <t>2003147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</si>
</sst>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&quot; &quot;[$€-40C];[Red]&quot;-&quot;#,##0.00&quot; &quot;[$€-40C]"/>
    <numFmt numFmtId="165" formatCode="[h]:mm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name val="Arial"/>
      <family val="2"/>
    </font>
    <font>
      <b/>
      <sz val="16"/>
      <name val="Arial"/>
      <family val="2"/>
    </font>
    <font>
      <b/>
      <sz val="8"/>
      <color indexed="10"/>
      <name val="Arial"/>
      <family val="2"/>
    </font>
    <font>
      <sz val="8"/>
      <name val="Arial"/>
      <family val="2"/>
    </font>
    <font>
      <b/>
      <sz val="8"/>
      <color indexed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164" fontId="4" fillId="0" borderId="4" xfId="0" applyNumberFormat="1" applyFont="1" applyBorder="1" applyProtection="1">
      <protection hidden="1"/>
    </xf>
    <xf numFmtId="164" fontId="5" fillId="2" borderId="5" xfId="0" applyNumberFormat="1" applyFont="1" applyFill="1" applyBorder="1" applyAlignment="1" applyProtection="1">
      <alignment horizontal="center"/>
      <protection hidden="1"/>
    </xf>
    <xf numFmtId="14" fontId="6" fillId="3" borderId="6" xfId="0" applyNumberFormat="1" applyFont="1" applyFill="1" applyBorder="1" applyAlignment="1" applyProtection="1">
      <alignment horizontal="center"/>
      <protection hidden="1"/>
    </xf>
    <xf numFmtId="164" fontId="4" fillId="0" borderId="7" xfId="0" applyNumberFormat="1" applyFont="1" applyBorder="1" applyProtection="1">
      <protection hidden="1"/>
    </xf>
    <xf numFmtId="164" fontId="5" fillId="2" borderId="8" xfId="0" applyNumberFormat="1" applyFont="1" applyFill="1" applyBorder="1" applyAlignment="1" applyProtection="1">
      <alignment horizontal="center"/>
      <protection hidden="1"/>
    </xf>
    <xf numFmtId="14" fontId="6" fillId="3" borderId="9" xfId="0" applyNumberFormat="1" applyFont="1" applyFill="1" applyBorder="1" applyAlignment="1" applyProtection="1">
      <alignment horizontal="center"/>
      <protection hidden="1"/>
    </xf>
    <xf numFmtId="164" fontId="4" fillId="0" borderId="10" xfId="0" applyNumberFormat="1" applyFont="1" applyBorder="1" applyProtection="1">
      <protection hidden="1"/>
    </xf>
    <xf numFmtId="164" fontId="5" fillId="2" borderId="11" xfId="0" applyNumberFormat="1" applyFont="1" applyFill="1" applyBorder="1" applyAlignment="1" applyProtection="1">
      <alignment horizontal="center"/>
      <protection hidden="1"/>
    </xf>
    <xf numFmtId="14" fontId="6" fillId="3" borderId="12" xfId="0" applyNumberFormat="1" applyFont="1" applyFill="1" applyBorder="1" applyAlignment="1" applyProtection="1">
      <alignment horizontal="center"/>
      <protection hidden="1"/>
    </xf>
    <xf numFmtId="22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3" fillId="4" borderId="3" xfId="0" applyNumberFormat="1" applyFont="1" applyFill="1" applyBorder="1" applyAlignment="1" applyProtection="1">
      <alignment horizontal="center"/>
      <protection hidden="1"/>
    </xf>
    <xf numFmtId="165" fontId="0" fillId="5" borderId="0" xfId="0" applyNumberFormat="1" applyFill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" fontId="0" fillId="6" borderId="0" xfId="0" applyNumberFormat="1" applyFill="1" applyAlignment="1">
      <alignment horizontal="center" vertical="center"/>
    </xf>
    <xf numFmtId="49" fontId="2" fillId="4" borderId="1" xfId="0" applyNumberFormat="1" applyFont="1" applyFill="1" applyBorder="1" applyAlignment="1" applyProtection="1">
      <alignment horizontal="center" vertical="center"/>
      <protection hidden="1"/>
    </xf>
    <xf numFmtId="49" fontId="2" fillId="4" borderId="2" xfId="0" applyNumberFormat="1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11">
    <dxf>
      <numFmt numFmtId="165" formatCode="[h]:mm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Suivie_OF.accdb" refreshOnLoad="1" connectionId="1" xr16:uid="{1A0B7D5F-6E52-43C0-8301-D6B71F710E4E}" autoFormatId="16" applyNumberFormats="0" applyBorderFormats="0" applyFontFormats="0" applyPatternFormats="0" applyAlignmentFormats="0" applyWidthHeightFormats="0">
  <queryTableRefresh nextId="10" unboundColumnsRight="5">
    <queryTableFields count="9">
      <queryTableField id="1" name="NumOFouKit" tableColumnId="1"/>
      <queryTableField id="2" name="Date dépôt" tableColumnId="2"/>
      <queryTableField id="3" name="DateMouvt" tableColumnId="3"/>
      <queryTableField id="4" name="Commentaire" tableColumnId="4"/>
      <queryTableField id="5" dataBound="0" tableColumnId="5"/>
      <queryTableField id="6" dataBound="0" tableColumnId="6"/>
      <queryTableField id="7" dataBound="0" tableColumnId="7"/>
      <queryTableField id="8" dataBound="0" tableColumnId="8"/>
      <queryTableField id="9" dataBound="0" tableColumnId="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257C81-8EE2-4E02-AF85-67C028537030}" name="Tableau_Suivie_OF.accdb" displayName="Tableau_Suivie_OF.accdb" ref="A1:I6" tableType="queryTable" totalsRowShown="0" headerRowDxfId="10" dataDxfId="9">
  <autoFilter ref="A1:I6" xr:uid="{D5CFF32E-C83D-416E-B31B-F3315BB36171}"/>
  <tableColumns count="9">
    <tableColumn id="1" xr3:uid="{D04C9BC4-115A-4677-9006-7EA05787E129}" uniqueName="1" name="NumOFouKit" queryTableFieldId="1" dataDxfId="8"/>
    <tableColumn id="2" xr3:uid="{E357AD59-298E-439A-AA4E-45CD1786D035}" uniqueName="2" name="Date dépôt" queryTableFieldId="2" dataDxfId="7"/>
    <tableColumn id="3" xr3:uid="{D1F66E70-18C9-4217-8F5A-F7257F4CF8DA}" uniqueName="3" name="DateMouvt" queryTableFieldId="3" dataDxfId="6"/>
    <tableColumn id="4" xr3:uid="{E93C55CB-C667-4CBC-8E73-637C319D380F}" uniqueName="4" name="Commentaire" queryTableFieldId="4" dataDxfId="5"/>
    <tableColumn id="5" xr3:uid="{C7B330FC-3D95-4CE9-89F4-31F1590DEFAE}" uniqueName="5" name="Nb(s) jours ouvrés" queryTableFieldId="5" dataDxfId="4">
      <calculatedColumnFormula>NETWORKDAYS(B2,C2)</calculatedColumnFormula>
    </tableColumn>
    <tableColumn id="6" xr3:uid="{928D6198-8A27-4393-B294-34EE076B34FD}" uniqueName="6" name="Nb jours WE" queryTableFieldId="6" dataDxfId="3">
      <calculatedColumnFormula>(INT(Tableau_Suivie_OF.accdb[[#This Row],[DateMouvt]])-INT(Tableau_Suivie_OF.accdb[[#This Row],[Date dépôt]] ))-$E$2+1</calculatedColumnFormula>
    </tableColumn>
    <tableColumn id="7" xr3:uid="{EA9BCD52-EA47-4704-97E3-96253B807803}" uniqueName="7" name="Nb jours fériés" queryTableFieldId="7" dataDxfId="2">
      <calculatedColumnFormula>COUNTIFS(Calendrier!C2:C12,"&gt;="&amp;B2,Calendrier!C2:C12,"&lt;="&amp;C2)</calculatedColumnFormula>
    </tableColumn>
    <tableColumn id="8" xr3:uid="{C95C3EAE-99DE-41B1-86C3-6B6E226CAB84}" uniqueName="8" name="Total nbres heures jours fériés + WE" queryTableFieldId="8" dataDxfId="1">
      <calculatedColumnFormula>(Tableau_Suivie_OF.accdb[[#This Row],[Nb jours WE]]+Tableau_Suivie_OF.accdb[[#This Row],[Nb jours fériés]])*24</calculatedColumnFormula>
    </tableColumn>
    <tableColumn id="9" xr3:uid="{FFA95CF8-5BF1-4754-BB8F-4E94806461ED}" uniqueName="9" name="Temp de traversé/Heure" queryTableFieldId="9" dataDxfId="0">
      <calculatedColumnFormula>((Tableau_Suivie_OF.accdb[[#This Row],[DateMouvt]]-Tableau_Suivie_OF.accdb[[#This Row],[Date dépôt]]))-((Tableau_Suivie_OF.accdb[[#This Row],[Total nbres heures jours fériés + WE]])/24)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AA423F-B3AD-41E8-87BE-20FE23E80C7D}">
  <dimension ref="A1:I6"/>
  <sheetViews>
    <sheetView tabSelected="1" workbookViewId="0">
      <selection activeCell="G2" sqref="G2"/>
    </sheetView>
  </sheetViews>
  <sheetFormatPr baseColWidth="10" defaultRowHeight="14.4" x14ac:dyDescent="0.3"/>
  <cols>
    <col min="1" max="1" width="16.21875" style="1" bestFit="1" customWidth="1"/>
    <col min="2" max="3" width="15.5546875" style="11" bestFit="1" customWidth="1"/>
    <col min="4" max="4" width="28.109375" style="1" bestFit="1" customWidth="1"/>
    <col min="5" max="5" width="20.88671875" style="12" bestFit="1" customWidth="1"/>
    <col min="6" max="6" width="15.77734375" style="12" bestFit="1" customWidth="1"/>
    <col min="7" max="7" width="17.5546875" style="12" bestFit="1" customWidth="1"/>
    <col min="8" max="8" width="35.5546875" style="12" bestFit="1" customWidth="1"/>
    <col min="9" max="9" width="26.109375" style="15" bestFit="1" customWidth="1"/>
    <col min="10" max="16384" width="11.5546875" style="1"/>
  </cols>
  <sheetData>
    <row r="1" spans="1:9" x14ac:dyDescent="0.3">
      <c r="A1" s="1" t="s">
        <v>0</v>
      </c>
      <c r="B1" s="11" t="s">
        <v>19</v>
      </c>
      <c r="C1" s="11" t="s">
        <v>13</v>
      </c>
      <c r="D1" s="1" t="s">
        <v>20</v>
      </c>
      <c r="E1" s="12" t="s">
        <v>14</v>
      </c>
      <c r="F1" s="12" t="s">
        <v>15</v>
      </c>
      <c r="G1" s="12" t="s">
        <v>16</v>
      </c>
      <c r="H1" s="12" t="s">
        <v>17</v>
      </c>
      <c r="I1" s="14" t="s">
        <v>18</v>
      </c>
    </row>
    <row r="2" spans="1:9" x14ac:dyDescent="0.3">
      <c r="A2" s="1" t="s">
        <v>21</v>
      </c>
      <c r="B2" s="11">
        <v>42014.5</v>
      </c>
      <c r="C2" s="11">
        <v>42664.268578819399</v>
      </c>
      <c r="D2" s="1" t="s">
        <v>22</v>
      </c>
      <c r="E2" s="12">
        <f t="shared" ref="E2:E6" si="0">NETWORKDAYS(B2,C2)</f>
        <v>465</v>
      </c>
      <c r="F2" s="12">
        <f>(INT(Tableau_Suivie_OF.accdb[[#This Row],[DateMouvt]])-INT(Tableau_Suivie_OF.accdb[[#This Row],[Date dépôt]] ))-$E$2+1</f>
        <v>186</v>
      </c>
      <c r="G2" s="12">
        <f>COUNTIFS(Calendrier!C2:C12,"&gt;="&amp;B2,Calendrier!C2:C12,"&lt;="&amp;C2)</f>
        <v>0</v>
      </c>
      <c r="H2" s="12">
        <f>(Tableau_Suivie_OF.accdb[[#This Row],[Nb jours WE]]+Tableau_Suivie_OF.accdb[[#This Row],[Nb jours fériés]])*24</f>
        <v>4464</v>
      </c>
      <c r="I2" s="15">
        <f>((Tableau_Suivie_OF.accdb[[#This Row],[DateMouvt]]-Tableau_Suivie_OF.accdb[[#This Row],[Date dépôt]]))-((Tableau_Suivie_OF.accdb[[#This Row],[Total nbres heures jours fériés + WE]])/24)</f>
        <v>463.76857881939941</v>
      </c>
    </row>
    <row r="3" spans="1:9" x14ac:dyDescent="0.3">
      <c r="A3" s="1" t="s">
        <v>23</v>
      </c>
      <c r="B3" s="11">
        <v>42015.5</v>
      </c>
      <c r="C3" s="11">
        <v>42664.266906365701</v>
      </c>
      <c r="D3" s="1" t="s">
        <v>24</v>
      </c>
      <c r="E3" s="12">
        <f t="shared" si="0"/>
        <v>465</v>
      </c>
      <c r="F3" s="12">
        <f>(INT(Tableau_Suivie_OF.accdb[[#This Row],[DateMouvt]])-INT(Tableau_Suivie_OF.accdb[[#This Row],[Date dépôt]] ))-$E$2+1</f>
        <v>185</v>
      </c>
      <c r="G3" s="16">
        <f>COUNTIFS(Calendrier!C3:C13,"&gt;="&amp;B3,Calendrier!C3:C13,"&lt;="&amp;C3)</f>
        <v>0</v>
      </c>
      <c r="H3" s="12">
        <f>(Tableau_Suivie_OF.accdb[[#This Row],[Nb jours WE]]+Tableau_Suivie_OF.accdb[[#This Row],[Nb jours fériés]])*24</f>
        <v>4440</v>
      </c>
      <c r="I3" s="15">
        <f>((Tableau_Suivie_OF.accdb[[#This Row],[DateMouvt]]-Tableau_Suivie_OF.accdb[[#This Row],[Date dépôt]]))-((Tableau_Suivie_OF.accdb[[#This Row],[Total nbres heures jours fériés + WE]])/24)</f>
        <v>463.76690636570129</v>
      </c>
    </row>
    <row r="4" spans="1:9" x14ac:dyDescent="0.3">
      <c r="A4" s="1" t="s">
        <v>25</v>
      </c>
      <c r="B4" s="11">
        <v>43835.289259259262</v>
      </c>
      <c r="C4" s="11">
        <v>44021.289259259262</v>
      </c>
      <c r="E4" s="12">
        <f t="shared" si="0"/>
        <v>134</v>
      </c>
      <c r="F4" s="12">
        <f>(INT(Tableau_Suivie_OF.accdb[[#This Row],[DateMouvt]])-INT(Tableau_Suivie_OF.accdb[[#This Row],[Date dépôt]] ))-$E$2+1</f>
        <v>-278</v>
      </c>
      <c r="G4" s="16">
        <f>COUNTIFS(Calendrier!C4:C14,"&gt;="&amp;B4,Calendrier!C4:C14,"&lt;="&amp;C4)</f>
        <v>4</v>
      </c>
      <c r="H4" s="12">
        <f>(Tableau_Suivie_OF.accdb[[#This Row],[Nb jours WE]]+Tableau_Suivie_OF.accdb[[#This Row],[Nb jours fériés]])*24</f>
        <v>-6576</v>
      </c>
      <c r="I4" s="15">
        <f>((Tableau_Suivie_OF.accdb[[#This Row],[DateMouvt]]-Tableau_Suivie_OF.accdb[[#This Row],[Date dépôt]]))-((Tableau_Suivie_OF.accdb[[#This Row],[Total nbres heures jours fériés + WE]])/24)</f>
        <v>460</v>
      </c>
    </row>
    <row r="5" spans="1:9" x14ac:dyDescent="0.3">
      <c r="A5" s="1" t="s">
        <v>26</v>
      </c>
      <c r="B5" s="11">
        <v>42375.301736111112</v>
      </c>
      <c r="C5" s="11">
        <v>44020.301736111112</v>
      </c>
      <c r="E5" s="12">
        <f t="shared" si="0"/>
        <v>1176</v>
      </c>
      <c r="F5" s="12">
        <f>(INT(Tableau_Suivie_OF.accdb[[#This Row],[DateMouvt]])-INT(Tableau_Suivie_OF.accdb[[#This Row],[Date dépôt]] ))-$E$2+1</f>
        <v>1181</v>
      </c>
      <c r="G5" s="16">
        <f>COUNTIFS(Calendrier!C5:C15,"&gt;="&amp;B5,Calendrier!C5:C15,"&lt;="&amp;C5)</f>
        <v>3</v>
      </c>
      <c r="H5" s="12">
        <f>(Tableau_Suivie_OF.accdb[[#This Row],[Nb jours WE]]+Tableau_Suivie_OF.accdb[[#This Row],[Nb jours fériés]])*24</f>
        <v>28416</v>
      </c>
      <c r="I5" s="15">
        <f>((Tableau_Suivie_OF.accdb[[#This Row],[DateMouvt]]-Tableau_Suivie_OF.accdb[[#This Row],[Date dépôt]]))-((Tableau_Suivie_OF.accdb[[#This Row],[Total nbres heures jours fériés + WE]])/24)</f>
        <v>461</v>
      </c>
    </row>
    <row r="6" spans="1:9" x14ac:dyDescent="0.3">
      <c r="A6" s="1" t="s">
        <v>27</v>
      </c>
      <c r="B6" s="11">
        <v>43840.30846064815</v>
      </c>
      <c r="C6" s="11">
        <v>43842.30846064815</v>
      </c>
      <c r="E6" s="12">
        <f t="shared" si="0"/>
        <v>1</v>
      </c>
      <c r="F6" s="12">
        <f>(INT(Tableau_Suivie_OF.accdb[[#This Row],[DateMouvt]])-INT(Tableau_Suivie_OF.accdb[[#This Row],[Date dépôt]] ))-$E$2+1</f>
        <v>-462</v>
      </c>
      <c r="G6" s="16">
        <f>COUNTIFS(Calendrier!C6:C16,"&gt;="&amp;B6,Calendrier!C6:C16,"&lt;="&amp;C6)</f>
        <v>0</v>
      </c>
      <c r="H6" s="12">
        <f>(Tableau_Suivie_OF.accdb[[#This Row],[Nb jours WE]]+Tableau_Suivie_OF.accdb[[#This Row],[Nb jours fériés]])*24</f>
        <v>-11088</v>
      </c>
      <c r="I6" s="15">
        <f>((Tableau_Suivie_OF.accdb[[#This Row],[DateMouvt]]-Tableau_Suivie_OF.accdb[[#This Row],[Date dépôt]]))-((Tableau_Suivie_OF.accdb[[#This Row],[Total nbres heures jours fériés + WE]])/24)</f>
        <v>464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0FD083-BC21-4B91-990B-C3E59FD2DF38}">
  <dimension ref="A1:C13"/>
  <sheetViews>
    <sheetView workbookViewId="0">
      <selection activeCell="C20" sqref="C20"/>
    </sheetView>
  </sheetViews>
  <sheetFormatPr baseColWidth="10" defaultRowHeight="14.4" x14ac:dyDescent="0.3"/>
  <sheetData>
    <row r="1" spans="1:3" ht="21.6" thickBot="1" x14ac:dyDescent="0.45">
      <c r="A1" s="17" t="s">
        <v>1</v>
      </c>
      <c r="B1" s="18"/>
      <c r="C1" s="13">
        <v>2020</v>
      </c>
    </row>
    <row r="2" spans="1:3" x14ac:dyDescent="0.3">
      <c r="A2" s="2" t="s">
        <v>2</v>
      </c>
      <c r="B2" s="3" t="str">
        <f t="shared" ref="B2:B12" si="0">PROPER(TEXT(C2,"jjjj"))</f>
        <v>Mercredi</v>
      </c>
      <c r="C2" s="4">
        <f>DATE(C1,1,1)</f>
        <v>43831</v>
      </c>
    </row>
    <row r="3" spans="1:3" x14ac:dyDescent="0.3">
      <c r="A3" s="5" t="s">
        <v>3</v>
      </c>
      <c r="B3" s="6" t="str">
        <f t="shared" si="0"/>
        <v>Lundi</v>
      </c>
      <c r="C3" s="7">
        <f>FLOOR(DAY(MINUTE($C$1/38)/2+56)&amp;"/5/"&amp;$C$1,7)-34+1</f>
        <v>43934</v>
      </c>
    </row>
    <row r="4" spans="1:3" x14ac:dyDescent="0.3">
      <c r="A4" s="5" t="s">
        <v>4</v>
      </c>
      <c r="B4" s="6" t="str">
        <f t="shared" si="0"/>
        <v>Vendredi</v>
      </c>
      <c r="C4" s="7">
        <f>DATE(C1,5,1)</f>
        <v>43952</v>
      </c>
    </row>
    <row r="5" spans="1:3" x14ac:dyDescent="0.3">
      <c r="A5" s="5" t="s">
        <v>5</v>
      </c>
      <c r="B5" s="6" t="str">
        <f t="shared" si="0"/>
        <v>Vendredi</v>
      </c>
      <c r="C5" s="7">
        <f>DATE(C1,5,8)</f>
        <v>43959</v>
      </c>
    </row>
    <row r="6" spans="1:3" x14ac:dyDescent="0.3">
      <c r="A6" s="5" t="s">
        <v>6</v>
      </c>
      <c r="B6" s="6" t="str">
        <f t="shared" si="0"/>
        <v>Lundi</v>
      </c>
      <c r="C6" s="7">
        <f>C3+49</f>
        <v>43983</v>
      </c>
    </row>
    <row r="7" spans="1:3" x14ac:dyDescent="0.3">
      <c r="A7" s="5" t="s">
        <v>7</v>
      </c>
      <c r="B7" s="6" t="str">
        <f t="shared" si="0"/>
        <v>Jeudi</v>
      </c>
      <c r="C7" s="7">
        <f>C3+38</f>
        <v>43972</v>
      </c>
    </row>
    <row r="8" spans="1:3" x14ac:dyDescent="0.3">
      <c r="A8" s="5" t="s">
        <v>8</v>
      </c>
      <c r="B8" s="6" t="str">
        <f t="shared" si="0"/>
        <v>Mardi</v>
      </c>
      <c r="C8" s="7">
        <f>DATE(C1,7,14)</f>
        <v>44026</v>
      </c>
    </row>
    <row r="9" spans="1:3" x14ac:dyDescent="0.3">
      <c r="A9" s="5" t="s">
        <v>9</v>
      </c>
      <c r="B9" s="6" t="str">
        <f t="shared" si="0"/>
        <v>Samedi</v>
      </c>
      <c r="C9" s="7">
        <f>DATE(C1,8,15)</f>
        <v>44058</v>
      </c>
    </row>
    <row r="10" spans="1:3" x14ac:dyDescent="0.3">
      <c r="A10" s="5" t="s">
        <v>10</v>
      </c>
      <c r="B10" s="6" t="str">
        <f t="shared" si="0"/>
        <v>Dimanche</v>
      </c>
      <c r="C10" s="7">
        <f>DATE(C1,11,1)</f>
        <v>44136</v>
      </c>
    </row>
    <row r="11" spans="1:3" x14ac:dyDescent="0.3">
      <c r="A11" s="5" t="s">
        <v>11</v>
      </c>
      <c r="B11" s="6" t="str">
        <f t="shared" si="0"/>
        <v>Mercredi</v>
      </c>
      <c r="C11" s="7">
        <f>DATE(C1,11,11)</f>
        <v>44146</v>
      </c>
    </row>
    <row r="12" spans="1:3" ht="15" thickBot="1" x14ac:dyDescent="0.35">
      <c r="A12" s="8" t="s">
        <v>12</v>
      </c>
      <c r="B12" s="9" t="str">
        <f t="shared" si="0"/>
        <v>Vendredi</v>
      </c>
      <c r="C12" s="10">
        <f>DATE(C1,12,25)</f>
        <v>44190</v>
      </c>
    </row>
    <row r="13" spans="1:3" ht="15" thickTop="1" x14ac:dyDescent="0.3"/>
  </sheetData>
  <mergeCells count="1">
    <mergeCell ref="A1:B1"/>
  </mergeCells>
  <phoneticPr fontId="1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97A97DA-706A-438A-BE6A-1CAA8D1F4F5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Suivie</vt:lpstr>
      <vt:lpstr>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Achouri</dc:creator>
  <cp:lastModifiedBy>Kamal Achouri</cp:lastModifiedBy>
  <dcterms:created xsi:type="dcterms:W3CDTF">2015-06-05T18:19:34Z</dcterms:created>
  <dcterms:modified xsi:type="dcterms:W3CDTF">2020-01-26T16:17:58Z</dcterms:modified>
</cp:coreProperties>
</file>