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MASTER\AVYAPY\Projets\En cours\Gestion des stocks\"/>
    </mc:Choice>
  </mc:AlternateContent>
  <xr:revisionPtr revIDLastSave="0" documentId="8_{DEDB2F39-1C64-4273-81EA-18E662AF618B}" xr6:coauthVersionLast="45" xr6:coauthVersionMax="45" xr10:uidLastSave="{00000000-0000-0000-0000-000000000000}"/>
  <bookViews>
    <workbookView xWindow="-110" yWindow="-110" windowWidth="19420" windowHeight="10420" activeTab="7" xr2:uid="{D3D60A2B-78AD-4016-97BE-6E82C81B2AB2}"/>
  </bookViews>
  <sheets>
    <sheet name="Accueil" sheetId="1" r:id="rId1"/>
    <sheet name="Article" sheetId="2" r:id="rId2"/>
    <sheet name="Commande" sheetId="3" r:id="rId3"/>
    <sheet name="Po" sheetId="4" r:id="rId4"/>
    <sheet name="booking" sheetId="5" r:id="rId5"/>
    <sheet name="Fournisseur" sheetId="6" r:id="rId6"/>
    <sheet name="Client" sheetId="7" r:id="rId7"/>
    <sheet name="Configuration" sheetId="8" r:id="rId8"/>
  </sheets>
  <externalReferences>
    <externalReference r:id="rId9"/>
  </externalReferences>
  <definedNames>
    <definedName name="Article">Tableau3[Nr Article]</definedName>
    <definedName name="Client">Tableau2[Nom]</definedName>
    <definedName name="Commande">Commande!$B$6:$B$12</definedName>
    <definedName name="Fournisseur">Tableau1[Nom]</definedName>
    <definedName name="order_id">Tableau4[Nr Commande]</definedName>
    <definedName name="_xlnm.Print_Area" localSheetId="3">Po!$A$1:$I$50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9" i="2" l="1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G23" i="2"/>
  <c r="I23" i="2"/>
  <c r="G38" i="2"/>
  <c r="I38" i="2"/>
  <c r="G18" i="2"/>
  <c r="G19" i="2"/>
  <c r="G20" i="2"/>
  <c r="G21" i="2"/>
  <c r="G22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I18" i="2"/>
  <c r="I19" i="2"/>
  <c r="I20" i="2"/>
  <c r="I21" i="2"/>
  <c r="I22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G17" i="2" l="1"/>
  <c r="I17" i="2"/>
  <c r="G16" i="2"/>
  <c r="I16" i="2"/>
  <c r="G15" i="2"/>
  <c r="I15" i="2"/>
  <c r="G14" i="2"/>
  <c r="I14" i="2"/>
  <c r="G13" i="2"/>
  <c r="I13" i="2"/>
  <c r="G12" i="2"/>
  <c r="I12" i="2"/>
  <c r="G11" i="2"/>
  <c r="I11" i="2"/>
  <c r="G10" i="2"/>
  <c r="I10" i="2"/>
  <c r="G9" i="2"/>
  <c r="I9" i="2"/>
  <c r="G8" i="2"/>
  <c r="I8" i="2"/>
  <c r="G7" i="2"/>
  <c r="I7" i="2"/>
  <c r="G6" i="2"/>
  <c r="I6" i="2"/>
  <c r="I11" i="7" l="1"/>
  <c r="I10" i="7"/>
  <c r="I9" i="7"/>
  <c r="I8" i="7"/>
  <c r="I7" i="7"/>
  <c r="I6" i="7"/>
  <c r="I11" i="6"/>
  <c r="I10" i="6"/>
  <c r="I9" i="6"/>
  <c r="I8" i="6"/>
  <c r="I7" i="6"/>
  <c r="I6" i="6"/>
  <c r="E41" i="8"/>
  <c r="E40" i="8"/>
  <c r="J6" i="3" l="1" a="1"/>
  <c r="J6" i="3" s="1"/>
  <c r="K6" i="3" s="1"/>
  <c r="E21" i="8" l="1"/>
  <c r="F11" i="4"/>
  <c r="F15" i="4" s="1"/>
  <c r="H4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18" i="4"/>
  <c r="F12" i="4" l="1"/>
  <c r="F14" i="4"/>
  <c r="H6" i="3"/>
  <c r="E20" i="8"/>
  <c r="E19" i="8"/>
  <c r="E39" i="8"/>
  <c r="E38" i="8"/>
  <c r="F13" i="4"/>
</calcChain>
</file>

<file path=xl/sharedStrings.xml><?xml version="1.0" encoding="utf-8"?>
<sst xmlns="http://schemas.openxmlformats.org/spreadsheetml/2006/main" count="982" uniqueCount="718">
  <si>
    <t>Nom</t>
  </si>
  <si>
    <t>Adresse</t>
  </si>
  <si>
    <t>Code postal</t>
  </si>
  <si>
    <t>Ville</t>
  </si>
  <si>
    <t>Pays</t>
  </si>
  <si>
    <t>Téléphone</t>
  </si>
  <si>
    <t>Mail</t>
  </si>
  <si>
    <t>Groupe</t>
  </si>
  <si>
    <t>MACH-C</t>
  </si>
  <si>
    <t>Nr Article</t>
  </si>
  <si>
    <t>Description</t>
  </si>
  <si>
    <t>Prix unité</t>
  </si>
  <si>
    <t>Stock</t>
  </si>
  <si>
    <t>Valeur Stock</t>
  </si>
  <si>
    <t>Stock Mini</t>
  </si>
  <si>
    <t>Flag</t>
  </si>
  <si>
    <t>Vide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</si>
  <si>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</si>
  <si>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</si>
  <si>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</si>
  <si>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</si>
  <si>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</si>
  <si>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</si>
  <si>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</si>
  <si>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</si>
  <si>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</si>
  <si>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</si>
  <si>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&gt;10</t>
  </si>
  <si>
    <t>Art 1</t>
  </si>
  <si>
    <t>Suffixe</t>
  </si>
  <si>
    <t>Article</t>
  </si>
  <si>
    <t>ART-</t>
  </si>
  <si>
    <t>Statuts</t>
  </si>
  <si>
    <t>Active</t>
  </si>
  <si>
    <t>Date</t>
  </si>
  <si>
    <t>Nombre</t>
  </si>
  <si>
    <t>Prix</t>
  </si>
  <si>
    <t>Prix Total</t>
  </si>
  <si>
    <t>Fournisseur</t>
  </si>
  <si>
    <t>ORD-</t>
  </si>
  <si>
    <t>Order</t>
  </si>
  <si>
    <t>Test</t>
  </si>
  <si>
    <t>ORD-1</t>
  </si>
  <si>
    <t>Bon de Commande</t>
  </si>
  <si>
    <t>Numéro :</t>
  </si>
  <si>
    <t xml:space="preserve">Date : </t>
  </si>
  <si>
    <t>Adresse de livraison</t>
  </si>
  <si>
    <t>Nom du client</t>
  </si>
  <si>
    <t>Code Postal et Ville</t>
  </si>
  <si>
    <t>Ref. Fourn.</t>
  </si>
  <si>
    <t>Qté</t>
  </si>
  <si>
    <t>Déboursé HT</t>
  </si>
  <si>
    <t>Montant HT</t>
  </si>
  <si>
    <t>TVA</t>
  </si>
  <si>
    <t>Taux</t>
  </si>
  <si>
    <t>Base HT</t>
  </si>
  <si>
    <t>Montant TVA</t>
  </si>
  <si>
    <t>Total HT</t>
  </si>
  <si>
    <t>Total TVA</t>
  </si>
  <si>
    <t>Net à Payer</t>
  </si>
  <si>
    <t>(prix en francs)</t>
  </si>
  <si>
    <t>Nr</t>
  </si>
  <si>
    <t>Nr article</t>
  </si>
  <si>
    <t>Nr Commande</t>
  </si>
  <si>
    <t>=SIERREUR(INDEX(Tableau4[Nr Article];PETITE.VALEUR(SI(Tableau4[Nr Commande]=Po!$H$3;LIGNE(Tableau4[Nr Article])-5);LIGNE()-17));"")</t>
  </si>
  <si>
    <t>Bon de commande</t>
  </si>
  <si>
    <t>Entreprise</t>
  </si>
  <si>
    <t>Code Postal</t>
  </si>
  <si>
    <t>Tél</t>
  </si>
  <si>
    <t>Condition</t>
  </si>
  <si>
    <t>Adresse de facturation Fournisseur</t>
  </si>
  <si>
    <t>Type</t>
  </si>
  <si>
    <t>Nr Facture</t>
  </si>
  <si>
    <t>Nr bon de commande</t>
  </si>
  <si>
    <t>Client</t>
  </si>
  <si>
    <t>Booking</t>
  </si>
  <si>
    <t>BOO-</t>
  </si>
  <si>
    <t>Contrôle</t>
  </si>
  <si>
    <t>Check</t>
  </si>
  <si>
    <t>ORD-4</t>
  </si>
  <si>
    <t>Tableau de bord</t>
  </si>
  <si>
    <t>widget 1</t>
  </si>
  <si>
    <t>widget 2</t>
  </si>
  <si>
    <t>widget 3</t>
  </si>
  <si>
    <t>widget 4</t>
  </si>
  <si>
    <t>Valeur stock</t>
  </si>
  <si>
    <t>Articles critiques</t>
  </si>
  <si>
    <t>Volume du stock</t>
  </si>
  <si>
    <t>Damien</t>
  </si>
  <si>
    <t>PY</t>
  </si>
  <si>
    <t>Yann</t>
  </si>
  <si>
    <t>Julien</t>
  </si>
  <si>
    <t>Adrien</t>
  </si>
  <si>
    <t>Jonathan</t>
  </si>
  <si>
    <t>Nombre de références d'articles en stock</t>
  </si>
  <si>
    <t>ART-1</t>
  </si>
  <si>
    <t>ART-2</t>
  </si>
  <si>
    <t>Date entrée</t>
  </si>
  <si>
    <t>Date de sortie</t>
  </si>
  <si>
    <t>ART-3</t>
  </si>
  <si>
    <t>Plunger</t>
  </si>
  <si>
    <t>1000133</t>
  </si>
  <si>
    <t>Grommet</t>
  </si>
  <si>
    <t>11026004</t>
  </si>
  <si>
    <t>11026202</t>
  </si>
  <si>
    <t>11026204</t>
  </si>
  <si>
    <t>11084626</t>
  </si>
  <si>
    <t>11361202</t>
  </si>
  <si>
    <t>12160608</t>
  </si>
  <si>
    <t>12160807</t>
  </si>
  <si>
    <t>11026000</t>
  </si>
  <si>
    <t>11026205</t>
  </si>
  <si>
    <t>BEARING NTN 6004-2Z INA</t>
  </si>
  <si>
    <t>ART-4</t>
  </si>
  <si>
    <t>BEARING BALL NTN 6202 ZZ</t>
  </si>
  <si>
    <t>ART-5</t>
  </si>
  <si>
    <t>Lager-kogel 6204-C-2Z</t>
  </si>
  <si>
    <t>ART-6</t>
  </si>
  <si>
    <t>LAGER-KOGEL 626-2Z</t>
  </si>
  <si>
    <t>ART-7</t>
  </si>
  <si>
    <t>Looprol LR 2022 RSR NPPU</t>
  </si>
  <si>
    <t>ART-8</t>
  </si>
  <si>
    <t>PAF 0608 P10</t>
  </si>
  <si>
    <t>ART-9</t>
  </si>
  <si>
    <t>BEARING SLIDE diamètre 8/ diamètre 10x7.5</t>
  </si>
  <si>
    <t>ART-10</t>
  </si>
  <si>
    <t>Lager-Kogel 6000-2Z</t>
  </si>
  <si>
    <t>ART-11</t>
  </si>
  <si>
    <t>INA GROEFKOGELLAGER 6205-C-2Z</t>
  </si>
  <si>
    <t>ART-12</t>
  </si>
  <si>
    <t>11011203</t>
  </si>
  <si>
    <t>Lager-kogel 1203-TVH</t>
  </si>
  <si>
    <t>14560006</t>
  </si>
  <si>
    <t>14970006</t>
  </si>
  <si>
    <t>18753</t>
  </si>
  <si>
    <t>1880</t>
  </si>
  <si>
    <t>20005102</t>
  </si>
  <si>
    <t>20005103</t>
  </si>
  <si>
    <t>2070608</t>
  </si>
  <si>
    <t>11256190</t>
  </si>
  <si>
    <t>18130800</t>
  </si>
  <si>
    <t>12161207</t>
  </si>
  <si>
    <t>17616</t>
  </si>
  <si>
    <t>18586</t>
  </si>
  <si>
    <t>20452</t>
  </si>
  <si>
    <t>22518</t>
  </si>
  <si>
    <t>22525</t>
  </si>
  <si>
    <t>22526</t>
  </si>
  <si>
    <t>22539</t>
  </si>
  <si>
    <t>22540</t>
  </si>
  <si>
    <t>22553</t>
  </si>
  <si>
    <t>22557</t>
  </si>
  <si>
    <t>ART-13</t>
  </si>
  <si>
    <t>ART-14</t>
  </si>
  <si>
    <t>ART-15</t>
  </si>
  <si>
    <t>ART-16</t>
  </si>
  <si>
    <t>ART-17</t>
  </si>
  <si>
    <t>ART-18</t>
  </si>
  <si>
    <t>ART-19</t>
  </si>
  <si>
    <t>ART-20</t>
  </si>
  <si>
    <t>ART-21</t>
  </si>
  <si>
    <t>ART-22</t>
  </si>
  <si>
    <t>ART-23</t>
  </si>
  <si>
    <t>ART-24</t>
  </si>
  <si>
    <t>ART-25</t>
  </si>
  <si>
    <t>ART-26</t>
  </si>
  <si>
    <t>ART-27</t>
  </si>
  <si>
    <t>ART-28</t>
  </si>
  <si>
    <t>ART-29</t>
  </si>
  <si>
    <t>ART-30</t>
  </si>
  <si>
    <t>ART-31</t>
  </si>
  <si>
    <t>ART-32</t>
  </si>
  <si>
    <t xml:space="preserve"> ROD END M6 RH</t>
  </si>
  <si>
    <t xml:space="preserve"> Stangkop GAKR6 PWA</t>
  </si>
  <si>
    <t>STRIP</t>
  </si>
  <si>
    <t xml:space="preserve">  SPRING EXTENSION</t>
  </si>
  <si>
    <t>SLUITSCHAKEL1/2x5/16VERNIKKELD</t>
  </si>
  <si>
    <t xml:space="preserve"> Verbind.schakel 1/2x1/8</t>
  </si>
  <si>
    <t xml:space="preserve"> Vis M6 x 8</t>
  </si>
  <si>
    <t xml:space="preserve"> roulement de pignon fp100 200</t>
  </si>
  <si>
    <t xml:space="preserve">  Starlock snelborger 8 mm staal</t>
  </si>
  <si>
    <t xml:space="preserve"> Glijbus PCMF 121407 E</t>
  </si>
  <si>
    <t xml:space="preserve">  Kettingwiel 1/2x1/8 Z=20 RVS</t>
  </si>
  <si>
    <t xml:space="preserve"> Trekveer</t>
  </si>
  <si>
    <t xml:space="preserve"> TREKVEER</t>
  </si>
  <si>
    <t xml:space="preserve"> WHEEL CHAIN 1/2x1/8  Z=9/Ø8</t>
  </si>
  <si>
    <t xml:space="preserve"> NOK</t>
  </si>
  <si>
    <t xml:space="preserve"> TANDWIEL</t>
  </si>
  <si>
    <t xml:space="preserve"> CLAMP</t>
  </si>
  <si>
    <t xml:space="preserve"> Veer voor kantelplaat</t>
  </si>
  <si>
    <t xml:space="preserve"> Spring ø8 x 13 x 1</t>
  </si>
  <si>
    <t>22601</t>
  </si>
  <si>
    <t>22626</t>
  </si>
  <si>
    <t>22712</t>
  </si>
  <si>
    <t>22751</t>
  </si>
  <si>
    <t>22861</t>
  </si>
  <si>
    <t>22878</t>
  </si>
  <si>
    <t>22911</t>
  </si>
  <si>
    <t>22962</t>
  </si>
  <si>
    <t>22967</t>
  </si>
  <si>
    <t>22982</t>
  </si>
  <si>
    <t>24190070</t>
  </si>
  <si>
    <t>24200010</t>
  </si>
  <si>
    <t>24110031</t>
  </si>
  <si>
    <t>22683</t>
  </si>
  <si>
    <t>24190221</t>
  </si>
  <si>
    <t>22544</t>
  </si>
  <si>
    <t>24200068</t>
  </si>
  <si>
    <t>24220080</t>
  </si>
  <si>
    <t>26661</t>
  </si>
  <si>
    <t>26890</t>
  </si>
  <si>
    <t>320137</t>
  </si>
  <si>
    <t>320365</t>
  </si>
  <si>
    <t>320443</t>
  </si>
  <si>
    <t>320539</t>
  </si>
  <si>
    <t>320753</t>
  </si>
  <si>
    <t>31868</t>
  </si>
  <si>
    <t>3090515</t>
  </si>
  <si>
    <t>24220078</t>
  </si>
  <si>
    <t>Z301690</t>
  </si>
  <si>
    <t>320267</t>
  </si>
  <si>
    <t>38000006</t>
  </si>
  <si>
    <t>320538</t>
  </si>
  <si>
    <t>26991</t>
  </si>
  <si>
    <t>26928</t>
  </si>
  <si>
    <t>26927</t>
  </si>
  <si>
    <t>27069</t>
  </si>
  <si>
    <t>24220079</t>
  </si>
  <si>
    <t>320931</t>
  </si>
  <si>
    <t>320932</t>
  </si>
  <si>
    <t>321255</t>
  </si>
  <si>
    <t>321267</t>
  </si>
  <si>
    <t>3270820</t>
  </si>
  <si>
    <t>342085</t>
  </si>
  <si>
    <t>37000028</t>
  </si>
  <si>
    <t>37000058</t>
  </si>
  <si>
    <t>37000068</t>
  </si>
  <si>
    <t>37000069</t>
  </si>
  <si>
    <t>321114</t>
  </si>
  <si>
    <t>37000081</t>
  </si>
  <si>
    <t>37000110</t>
  </si>
  <si>
    <t>37000116</t>
  </si>
  <si>
    <t>37000167</t>
  </si>
  <si>
    <t>38000037</t>
  </si>
  <si>
    <t>38000060</t>
  </si>
  <si>
    <t>39000232</t>
  </si>
  <si>
    <t>43000290</t>
  </si>
  <si>
    <t>43670</t>
  </si>
  <si>
    <t>43671</t>
  </si>
  <si>
    <t>43690</t>
  </si>
  <si>
    <t>43696</t>
  </si>
  <si>
    <t>43721</t>
  </si>
  <si>
    <t>43834</t>
  </si>
  <si>
    <t>44749</t>
  </si>
  <si>
    <t>39000395</t>
  </si>
  <si>
    <t>48329</t>
  </si>
  <si>
    <t>50000260</t>
  </si>
  <si>
    <t>50000261</t>
  </si>
  <si>
    <t>44618</t>
  </si>
  <si>
    <t>50000319</t>
  </si>
  <si>
    <t>50000334</t>
  </si>
  <si>
    <t>28000092</t>
  </si>
  <si>
    <t>50007</t>
  </si>
  <si>
    <t>50014</t>
  </si>
  <si>
    <t>50016</t>
  </si>
  <si>
    <t>50044</t>
  </si>
  <si>
    <t>50047</t>
  </si>
  <si>
    <t>50048</t>
  </si>
  <si>
    <t>50049</t>
  </si>
  <si>
    <t>50079</t>
  </si>
  <si>
    <t>51000012</t>
  </si>
  <si>
    <t>51000043</t>
  </si>
  <si>
    <t>52690</t>
  </si>
  <si>
    <t>51644</t>
  </si>
  <si>
    <t>5212</t>
  </si>
  <si>
    <t>52875</t>
  </si>
  <si>
    <t>52891</t>
  </si>
  <si>
    <t>52900</t>
  </si>
  <si>
    <t>55118</t>
  </si>
  <si>
    <t>58141</t>
  </si>
  <si>
    <t>6001517</t>
  </si>
  <si>
    <t>65446</t>
  </si>
  <si>
    <t>68519</t>
  </si>
  <si>
    <t>710339</t>
  </si>
  <si>
    <t>58138</t>
  </si>
  <si>
    <t>69731</t>
  </si>
  <si>
    <t>75112</t>
  </si>
  <si>
    <t>65339</t>
  </si>
  <si>
    <t>62201</t>
  </si>
  <si>
    <t>52880</t>
  </si>
  <si>
    <t>52954</t>
  </si>
  <si>
    <t>52994</t>
  </si>
  <si>
    <t>58179</t>
  </si>
  <si>
    <t>67274</t>
  </si>
  <si>
    <t>68680</t>
  </si>
  <si>
    <t>70039</t>
  </si>
  <si>
    <t>840206</t>
  </si>
  <si>
    <t>EK0168</t>
  </si>
  <si>
    <t>M80860920</t>
  </si>
  <si>
    <t>M80860930</t>
  </si>
  <si>
    <t>871266</t>
  </si>
  <si>
    <t>871242</t>
  </si>
  <si>
    <t>8081212</t>
  </si>
  <si>
    <t>80862M</t>
  </si>
  <si>
    <t>M14613870</t>
  </si>
  <si>
    <t>M80865020</t>
  </si>
  <si>
    <t>M80860090</t>
  </si>
  <si>
    <t>M80860950</t>
  </si>
  <si>
    <t>M80865000</t>
  </si>
  <si>
    <t>M80860980</t>
  </si>
  <si>
    <t>M80860990</t>
  </si>
  <si>
    <t>M80860970</t>
  </si>
  <si>
    <t>M80870610</t>
  </si>
  <si>
    <t>Z306709</t>
  </si>
  <si>
    <t>Z200409</t>
  </si>
  <si>
    <t>Z303465</t>
  </si>
  <si>
    <t>Z306722</t>
  </si>
  <si>
    <t>Z308715</t>
  </si>
  <si>
    <t>Z308844</t>
  </si>
  <si>
    <t>Z308847</t>
  </si>
  <si>
    <t>Z309387</t>
  </si>
  <si>
    <t>Z318136</t>
  </si>
  <si>
    <t>ZCDL-7</t>
  </si>
  <si>
    <t>Z302323</t>
  </si>
  <si>
    <t>Z314447</t>
  </si>
  <si>
    <t>Z200488</t>
  </si>
  <si>
    <t>Z307567</t>
  </si>
  <si>
    <t>Z301920</t>
  </si>
  <si>
    <t>Z301312</t>
  </si>
  <si>
    <t>Z200033</t>
  </si>
  <si>
    <t>Z200200</t>
  </si>
  <si>
    <t>Z200685</t>
  </si>
  <si>
    <t>Z200531</t>
  </si>
  <si>
    <t>Z200509</t>
  </si>
  <si>
    <t>Z301767</t>
  </si>
  <si>
    <t>Z200005</t>
  </si>
  <si>
    <t>Z200016</t>
  </si>
  <si>
    <t>Z200017</t>
  </si>
  <si>
    <t>Z200207</t>
  </si>
  <si>
    <t>Z200206</t>
  </si>
  <si>
    <t>Z200208</t>
  </si>
  <si>
    <t>Z200229</t>
  </si>
  <si>
    <t>Z200238</t>
  </si>
  <si>
    <t>Z200389</t>
  </si>
  <si>
    <t>Z200810</t>
  </si>
  <si>
    <t>Z302070</t>
  </si>
  <si>
    <t>26969</t>
  </si>
  <si>
    <t>24190111</t>
  </si>
  <si>
    <t>26662</t>
  </si>
  <si>
    <t>26999</t>
  </si>
  <si>
    <t>50002</t>
  </si>
  <si>
    <t>24030026</t>
  </si>
  <si>
    <t>Z301964</t>
  </si>
  <si>
    <t>Z308845</t>
  </si>
  <si>
    <t>52885</t>
  </si>
  <si>
    <t>Z329871</t>
  </si>
  <si>
    <t>68552</t>
  </si>
  <si>
    <t>37000196</t>
  </si>
  <si>
    <t>Z200414</t>
  </si>
  <si>
    <t>Z304883</t>
  </si>
  <si>
    <t>Z319747</t>
  </si>
  <si>
    <t>Z302486</t>
  </si>
  <si>
    <t>52960</t>
  </si>
  <si>
    <t>Z304159</t>
  </si>
  <si>
    <t>Z319748</t>
  </si>
  <si>
    <t>50000253</t>
  </si>
  <si>
    <t>52815</t>
  </si>
  <si>
    <t>6001020</t>
  </si>
  <si>
    <t>ART-33</t>
  </si>
  <si>
    <t>ART-34</t>
  </si>
  <si>
    <t>ART-35</t>
  </si>
  <si>
    <t>ART-36</t>
  </si>
  <si>
    <t>ART-37</t>
  </si>
  <si>
    <t>ART-38</t>
  </si>
  <si>
    <t>ART-39</t>
  </si>
  <si>
    <t>ART-40</t>
  </si>
  <si>
    <t>ART-41</t>
  </si>
  <si>
    <t>ART-42</t>
  </si>
  <si>
    <t>ART-43</t>
  </si>
  <si>
    <t>ART-44</t>
  </si>
  <si>
    <t>ART-45</t>
  </si>
  <si>
    <t>ART-46</t>
  </si>
  <si>
    <t>ART-47</t>
  </si>
  <si>
    <t>ART-48</t>
  </si>
  <si>
    <t>ART-49</t>
  </si>
  <si>
    <t>ART-50</t>
  </si>
  <si>
    <t>ART-51</t>
  </si>
  <si>
    <t>ART-52</t>
  </si>
  <si>
    <t>ART-53</t>
  </si>
  <si>
    <t>ART-54</t>
  </si>
  <si>
    <t>ART-55</t>
  </si>
  <si>
    <t>ART-56</t>
  </si>
  <si>
    <t>ART-57</t>
  </si>
  <si>
    <t>ART-58</t>
  </si>
  <si>
    <t>ART-59</t>
  </si>
  <si>
    <t>ART-60</t>
  </si>
  <si>
    <t>ART-61</t>
  </si>
  <si>
    <t>ART-62</t>
  </si>
  <si>
    <t>ART-63</t>
  </si>
  <si>
    <t>ART-64</t>
  </si>
  <si>
    <t>ART-65</t>
  </si>
  <si>
    <t>ART-66</t>
  </si>
  <si>
    <t>ART-67</t>
  </si>
  <si>
    <t>ART-68</t>
  </si>
  <si>
    <t>ART-69</t>
  </si>
  <si>
    <t>ART-70</t>
  </si>
  <si>
    <t>ART-71</t>
  </si>
  <si>
    <t>ART-72</t>
  </si>
  <si>
    <t>ART-73</t>
  </si>
  <si>
    <t>ART-74</t>
  </si>
  <si>
    <t>ART-75</t>
  </si>
  <si>
    <t>ART-76</t>
  </si>
  <si>
    <t>ART-77</t>
  </si>
  <si>
    <t>ART-78</t>
  </si>
  <si>
    <t>ART-79</t>
  </si>
  <si>
    <t>ART-80</t>
  </si>
  <si>
    <t>ART-81</t>
  </si>
  <si>
    <t>ART-82</t>
  </si>
  <si>
    <t>ART-83</t>
  </si>
  <si>
    <t>ART-84</t>
  </si>
  <si>
    <t>ART-85</t>
  </si>
  <si>
    <t>ART-86</t>
  </si>
  <si>
    <t>ART-87</t>
  </si>
  <si>
    <t>ART-88</t>
  </si>
  <si>
    <t>ART-89</t>
  </si>
  <si>
    <t>ART-90</t>
  </si>
  <si>
    <t>ART-91</t>
  </si>
  <si>
    <t>ART-92</t>
  </si>
  <si>
    <t>ART-93</t>
  </si>
  <si>
    <t>ART-94</t>
  </si>
  <si>
    <t>ART-95</t>
  </si>
  <si>
    <t>ART-96</t>
  </si>
  <si>
    <t>ART-97</t>
  </si>
  <si>
    <t>ART-98</t>
  </si>
  <si>
    <t>ART-99</t>
  </si>
  <si>
    <t>ART-100</t>
  </si>
  <si>
    <t>ART-101</t>
  </si>
  <si>
    <t>ART-102</t>
  </si>
  <si>
    <t>ART-103</t>
  </si>
  <si>
    <t>ART-104</t>
  </si>
  <si>
    <t>ART-105</t>
  </si>
  <si>
    <t>ART-106</t>
  </si>
  <si>
    <t>ART-107</t>
  </si>
  <si>
    <t>ART-108</t>
  </si>
  <si>
    <t>ART-109</t>
  </si>
  <si>
    <t>ART-110</t>
  </si>
  <si>
    <t>ART-111</t>
  </si>
  <si>
    <t>ART-112</t>
  </si>
  <si>
    <t>ART-113</t>
  </si>
  <si>
    <t>ART-114</t>
  </si>
  <si>
    <t>ART-115</t>
  </si>
  <si>
    <t>ART-116</t>
  </si>
  <si>
    <t>ART-117</t>
  </si>
  <si>
    <t>ART-118</t>
  </si>
  <si>
    <t>ART-119</t>
  </si>
  <si>
    <t>ART-120</t>
  </si>
  <si>
    <t>ART-121</t>
  </si>
  <si>
    <t>ART-122</t>
  </si>
  <si>
    <t>ART-123</t>
  </si>
  <si>
    <t>ART-124</t>
  </si>
  <si>
    <t>ART-125</t>
  </si>
  <si>
    <t>ART-126</t>
  </si>
  <si>
    <t>ART-127</t>
  </si>
  <si>
    <t>ART-128</t>
  </si>
  <si>
    <t>ART-129</t>
  </si>
  <si>
    <t>ART-130</t>
  </si>
  <si>
    <t>ART-131</t>
  </si>
  <si>
    <t>ART-132</t>
  </si>
  <si>
    <t>ART-133</t>
  </si>
  <si>
    <t>ART-134</t>
  </si>
  <si>
    <t>ART-135</t>
  </si>
  <si>
    <t>ART-136</t>
  </si>
  <si>
    <t>ART-137</t>
  </si>
  <si>
    <t>ART-138</t>
  </si>
  <si>
    <t>ART-139</t>
  </si>
  <si>
    <t>ART-140</t>
  </si>
  <si>
    <t>ART-141</t>
  </si>
  <si>
    <t>ART-142</t>
  </si>
  <si>
    <t>ART-143</t>
  </si>
  <si>
    <t>ART-144</t>
  </si>
  <si>
    <t>ART-145</t>
  </si>
  <si>
    <t>ART-146</t>
  </si>
  <si>
    <t>ART-147</t>
  </si>
  <si>
    <t>ART-148</t>
  </si>
  <si>
    <t>ART-149</t>
  </si>
  <si>
    <t>ART-150</t>
  </si>
  <si>
    <t>ART-151</t>
  </si>
  <si>
    <t>ART-152</t>
  </si>
  <si>
    <t>ART-153</t>
  </si>
  <si>
    <t>ART-154</t>
  </si>
  <si>
    <t>ART-155</t>
  </si>
  <si>
    <t>ART-156</t>
  </si>
  <si>
    <t>ART-157</t>
  </si>
  <si>
    <t>ART-158</t>
  </si>
  <si>
    <t>ART-159</t>
  </si>
  <si>
    <t>ART-160</t>
  </si>
  <si>
    <t>ART-161</t>
  </si>
  <si>
    <t>ART-162</t>
  </si>
  <si>
    <t>ART-163</t>
  </si>
  <si>
    <t>ART-164</t>
  </si>
  <si>
    <t>ART-165</t>
  </si>
  <si>
    <t>ART-166</t>
  </si>
  <si>
    <t>ART-167</t>
  </si>
  <si>
    <t>ART-168</t>
  </si>
  <si>
    <t>ART-169</t>
  </si>
  <si>
    <t>ART-170</t>
  </si>
  <si>
    <t>ART-171</t>
  </si>
  <si>
    <t>ART-172</t>
  </si>
  <si>
    <t>ART-173</t>
  </si>
  <si>
    <t>ART-174</t>
  </si>
  <si>
    <t>ART-175</t>
  </si>
  <si>
    <t>ART-176</t>
  </si>
  <si>
    <t>ART-177</t>
  </si>
  <si>
    <t>ART-178</t>
  </si>
  <si>
    <t>ART-179</t>
  </si>
  <si>
    <t>ART-180</t>
  </si>
  <si>
    <t>ART-181</t>
  </si>
  <si>
    <t>ART-182</t>
  </si>
  <si>
    <t>ART-183</t>
  </si>
  <si>
    <t>ART-184</t>
  </si>
  <si>
    <t>ART-185</t>
  </si>
  <si>
    <t>ART-186</t>
  </si>
  <si>
    <t>ART-187</t>
  </si>
  <si>
    <t>ART-188</t>
  </si>
  <si>
    <t>ART-189</t>
  </si>
  <si>
    <t>ART-190</t>
  </si>
  <si>
    <t>ART-191</t>
  </si>
  <si>
    <t>ART-192</t>
  </si>
  <si>
    <t>ART-193</t>
  </si>
  <si>
    <t>ART-194</t>
  </si>
  <si>
    <t>ART-195</t>
  </si>
  <si>
    <t>ART-196</t>
  </si>
  <si>
    <t>ART-197</t>
  </si>
  <si>
    <t>ART-198</t>
  </si>
  <si>
    <t>ART-199</t>
  </si>
  <si>
    <t>ART-200</t>
  </si>
  <si>
    <t>ART-201</t>
  </si>
  <si>
    <t>ART-202</t>
  </si>
  <si>
    <t>ART-203</t>
  </si>
  <si>
    <t>ART-204</t>
  </si>
  <si>
    <t>ART-205</t>
  </si>
  <si>
    <t>ART-206</t>
  </si>
  <si>
    <t>ART-207</t>
  </si>
  <si>
    <t>ART-208</t>
  </si>
  <si>
    <t>ART-209</t>
  </si>
  <si>
    <t xml:space="preserve"> Nok voor uitdrukkers</t>
  </si>
  <si>
    <t xml:space="preserve"> Kantelnok Farmpakker</t>
  </si>
  <si>
    <t xml:space="preserve"> Lagerstrip voor eihouders</t>
  </si>
  <si>
    <t xml:space="preserve"> Richtrol voor pakker grijs</t>
  </si>
  <si>
    <t xml:space="preserve"> PLUG</t>
  </si>
  <si>
    <t xml:space="preserve"> Drager</t>
  </si>
  <si>
    <t xml:space="preserve"> Spring pull ø11.9 x 87.5 x 1.8</t>
  </si>
  <si>
    <t>RING</t>
  </si>
  <si>
    <t>FRICTION DISK</t>
  </si>
  <si>
    <t xml:space="preserve"> NAAF</t>
  </si>
  <si>
    <t xml:space="preserve"> Flat insulating sleeve</t>
  </si>
  <si>
    <t xml:space="preserve"> Tandriem 16T5/480</t>
  </si>
  <si>
    <t xml:space="preserve"> Frictieschijf 323FP 250M</t>
  </si>
  <si>
    <t xml:space="preserve"> BRACKET</t>
  </si>
  <si>
    <t xml:space="preserve"> HINGE</t>
  </si>
  <si>
    <t xml:space="preserve"> BUSH, COUPLING</t>
  </si>
  <si>
    <t xml:space="preserve"> FILTER 1103 LFL</t>
  </si>
  <si>
    <t xml:space="preserve"> REVISION SET VALVE VACUUMPUMP</t>
  </si>
  <si>
    <t xml:space="preserve"> Print</t>
  </si>
  <si>
    <t xml:space="preserve"> Print voor fotocelontvanger</t>
  </si>
  <si>
    <t xml:space="preserve"> Ruiter incl. magneet</t>
  </si>
  <si>
    <t xml:space="preserve"> Schijf</t>
  </si>
  <si>
    <t xml:space="preserve"> UITDRUKKER</t>
  </si>
  <si>
    <t xml:space="preserve">  KANT.ARM</t>
  </si>
  <si>
    <t xml:space="preserve"> STRAIGHT FLAP</t>
  </si>
  <si>
    <t>KOLOM</t>
  </si>
  <si>
    <t xml:space="preserve"> PARALLEL KEY  05x05x015 mm sta</t>
  </si>
  <si>
    <t xml:space="preserve"> SPRING EXTENSION SS</t>
  </si>
  <si>
    <t xml:space="preserve"> SPROCKET 1/2 inch, Z=15</t>
  </si>
  <si>
    <t xml:space="preserve"> Hoek</t>
  </si>
  <si>
    <t xml:space="preserve"> RAFI  ø30,5mm E14 Light 24V/4W</t>
  </si>
  <si>
    <t xml:space="preserve"> ARM</t>
  </si>
  <si>
    <t xml:space="preserve">  Print DC powerboard</t>
  </si>
  <si>
    <t xml:space="preserve"> Print ontvanger aantalcontrole</t>
  </si>
  <si>
    <t xml:space="preserve"> Zenderprint aantalcontrole</t>
  </si>
  <si>
    <t xml:space="preserve"> SPRING EXTENSION</t>
  </si>
  <si>
    <t xml:space="preserve"> Vacuümklep tbv blower 0.7Kw</t>
  </si>
  <si>
    <t xml:space="preserve"> LOCK PAWL</t>
  </si>
  <si>
    <t xml:space="preserve"> SLIP COUPLING, AX</t>
  </si>
  <si>
    <t xml:space="preserve"> SHAFT ROLLER CONVEYOR, HC-PACK</t>
  </si>
  <si>
    <t xml:space="preserve"> RATCHET WHEEL ASSY</t>
  </si>
  <si>
    <t xml:space="preserve"> Pen ZRB 8x20 GZ</t>
  </si>
  <si>
    <t xml:space="preserve"> DENESTERRIEM PAIRE</t>
  </si>
  <si>
    <t xml:space="preserve"> Tumblerschakelaar</t>
  </si>
  <si>
    <t xml:space="preserve"> Drukschakelaar</t>
  </si>
  <si>
    <t xml:space="preserve"> Stofhoes</t>
  </si>
  <si>
    <t xml:space="preserve"> Stofhoes + ring Nr..</t>
  </si>
  <si>
    <t xml:space="preserve"> REMOVABLE TRANSFER</t>
  </si>
  <si>
    <t xml:space="preserve"> SCHAKELAAR</t>
  </si>
  <si>
    <t xml:space="preserve"> RAFI drukknop groen</t>
  </si>
  <si>
    <t xml:space="preserve"> RAFI schakelaar</t>
  </si>
  <si>
    <t xml:space="preserve"> Lamp Bailey miniature 30V 40mA</t>
  </si>
  <si>
    <t xml:space="preserve"> Lamp Taunuslicht 24-30V 2W</t>
  </si>
  <si>
    <t xml:space="preserve"> Motor 190V 180W DC+encoder</t>
  </si>
  <si>
    <t xml:space="preserve"> POWER SUPPLY 24VDC 6.5A</t>
  </si>
  <si>
    <t xml:space="preserve"> KANTELNOK</t>
  </si>
  <si>
    <t xml:space="preserve"> LAGERBUSJE</t>
  </si>
  <si>
    <t>TREKBUS</t>
  </si>
  <si>
    <t>PULL BUSH</t>
  </si>
  <si>
    <t xml:space="preserve"> KLEMPROFIEL</t>
  </si>
  <si>
    <t xml:space="preserve"> CHAIN WHEEL 1/2x1/8 Z=28/Ø16,1</t>
  </si>
  <si>
    <t xml:space="preserve"> MOTOR ODM90-4 2P Z14 44,3 IP65</t>
  </si>
  <si>
    <t xml:space="preserve"> Rollenketting</t>
  </si>
  <si>
    <t xml:space="preserve"> PHOTOCELL RETRO REFLECTIVE NPN</t>
  </si>
  <si>
    <t xml:space="preserve"> Sentech fotocel E3Z-D62 5m</t>
  </si>
  <si>
    <t xml:space="preserve"> Drukveer</t>
  </si>
  <si>
    <t xml:space="preserve"> Photocell</t>
  </si>
  <si>
    <t xml:space="preserve"> Sentech  fotocel E3Z-R66 OMS</t>
  </si>
  <si>
    <t xml:space="preserve"> Spiraalkabel 2x1,0 mm² L=500mm</t>
  </si>
  <si>
    <t>Print 3030-0</t>
  </si>
  <si>
    <t xml:space="preserve"> Backpanel Farmpacker</t>
  </si>
  <si>
    <t xml:space="preserve"> Print DC-powerboard</t>
  </si>
  <si>
    <t xml:space="preserve"> Board 24 input /24 output</t>
  </si>
  <si>
    <t xml:space="preserve"> Controllerprint lijnbesturing</t>
  </si>
  <si>
    <t xml:space="preserve"> Print Unit powerboard</t>
  </si>
  <si>
    <t xml:space="preserve"> Unit print 3058 20Mhz</t>
  </si>
  <si>
    <t xml:space="preserve"> CONTROLLERPRINT SX40/FP102</t>
  </si>
  <si>
    <t xml:space="preserve"> Koolborstel U7561 A13S</t>
  </si>
  <si>
    <t xml:space="preserve"> Koolborstel U7561 12207</t>
  </si>
  <si>
    <t xml:space="preserve"> Rollenketting type 10011</t>
  </si>
  <si>
    <t>BRUGSTUK</t>
  </si>
  <si>
    <t xml:space="preserve"> BUSJE</t>
  </si>
  <si>
    <t xml:space="preserve"> STARWALS CAM</t>
  </si>
  <si>
    <t xml:space="preserve"> TANDRIEM 1/5 x 3/8 L=584,2</t>
  </si>
  <si>
    <t xml:space="preserve"> ROL-KETTING 1/2X5/16(KLEPKET.)</t>
  </si>
  <si>
    <t xml:space="preserve"> TAQUET GAUCHE MOULIN</t>
  </si>
  <si>
    <t xml:space="preserve"> TAQUET DROIT MOULIN</t>
  </si>
  <si>
    <t xml:space="preserve"> Lager -span RAE17-NPP-FA106</t>
  </si>
  <si>
    <t xml:space="preserve"> Pignon</t>
  </si>
  <si>
    <t xml:space="preserve"> ARM ELEVATOR</t>
  </si>
  <si>
    <t xml:space="preserve"> EIHOUDER</t>
  </si>
  <si>
    <t xml:space="preserve">  BUSHING</t>
  </si>
  <si>
    <t xml:space="preserve"> Keyboard geleider</t>
  </si>
  <si>
    <t>ONDERLEG STRIP POORTEN 3MM</t>
  </si>
  <si>
    <t xml:space="preserve">  MAIN SHAFT, PACKER</t>
  </si>
  <si>
    <t xml:space="preserve"> PLAATJE</t>
  </si>
  <si>
    <t xml:space="preserve"> GUIDING</t>
  </si>
  <si>
    <t xml:space="preserve"> DISK BELT GUIDING</t>
  </si>
  <si>
    <t xml:space="preserve">  Z308824</t>
  </si>
  <si>
    <t>MAGNEET</t>
  </si>
  <si>
    <t xml:space="preserve"> Asje</t>
  </si>
  <si>
    <t xml:space="preserve">  AFSTANDPROP</t>
  </si>
  <si>
    <t xml:space="preserve">  FORK SOL 03</t>
  </si>
  <si>
    <t xml:space="preserve"> TRANSPORT BAR JAPANESE TRAY, C</t>
  </si>
  <si>
    <t xml:space="preserve"> Geleidingsstrip</t>
  </si>
  <si>
    <t xml:space="preserve"> SCHIJF</t>
  </si>
  <si>
    <t xml:space="preserve"> DRAGER</t>
  </si>
  <si>
    <t xml:space="preserve"> WIPPER CPL</t>
  </si>
  <si>
    <t xml:space="preserve"> Flenslager 008x12x012-16x2</t>
  </si>
  <si>
    <t xml:space="preserve"> KETTING</t>
  </si>
  <si>
    <t xml:space="preserve"> Veerbandkoppeling VKP179.35</t>
  </si>
  <si>
    <t xml:space="preserve"> Inloopgeleider Lang R.</t>
  </si>
  <si>
    <t xml:space="preserve">  Plaatje voor draaipunt.</t>
  </si>
  <si>
    <t xml:space="preserve"> Plaat</t>
  </si>
  <si>
    <t xml:space="preserve"> Inloopgeleider Lang L.</t>
  </si>
  <si>
    <t xml:space="preserve"> Binnen geleiding R</t>
  </si>
  <si>
    <t xml:space="preserve"> Binnen geleiding L</t>
  </si>
  <si>
    <t xml:space="preserve"> Binnengeleiding</t>
  </si>
  <si>
    <t xml:space="preserve"> Lassam plateau</t>
  </si>
  <si>
    <t xml:space="preserve"> RETAINING WASHER SHAFT ø7</t>
  </si>
  <si>
    <t xml:space="preserve"> SERVO DRIVE</t>
  </si>
  <si>
    <t>Igus Iglidur G GFM Ø16/Ø18x09</t>
  </si>
  <si>
    <t>TRANSFER PIN</t>
  </si>
  <si>
    <t xml:space="preserve"> SLEEVE ROLLER</t>
  </si>
  <si>
    <t xml:space="preserve"> CORE ROLLER SPLITABLE</t>
  </si>
  <si>
    <t xml:space="preserve"> RETAINING WASHER SHAFT ø9</t>
  </si>
  <si>
    <t>BEARING SLIDE ø6/ø9x9</t>
  </si>
  <si>
    <t xml:space="preserve"> SERVO MOTOR REDUCER</t>
  </si>
  <si>
    <t>5X6 CDL TRAY N UNI+</t>
  </si>
  <si>
    <t xml:space="preserve"> BEARING 35/28/25 x 11.5</t>
  </si>
  <si>
    <t xml:space="preserve"> TUBE KAP 25x25</t>
  </si>
  <si>
    <t xml:space="preserve">  RELAY+SOCKET 2P 10A 24VDC</t>
  </si>
  <si>
    <t xml:space="preserve"> BEARING Ø6/Ø9 x 11</t>
  </si>
  <si>
    <t xml:space="preserve"> BOBINE PINCE ECM</t>
  </si>
  <si>
    <t xml:space="preserve"> DISK</t>
  </si>
  <si>
    <t xml:space="preserve"> LOGIC RELAY MY2-24VDC</t>
  </si>
  <si>
    <t xml:space="preserve"> SAFETY CODED MAGNETIC SWITCH</t>
  </si>
  <si>
    <t xml:space="preserve"> Beckhoff # EL1084</t>
  </si>
  <si>
    <t xml:space="preserve"> ETHERCAT COUPLER + ID SWITCH</t>
  </si>
  <si>
    <t xml:space="preserve"> 2-Port Ethercat Junction</t>
  </si>
  <si>
    <t xml:space="preserve">  SLIDE BUSH 34042</t>
  </si>
  <si>
    <t xml:space="preserve"> INDUCTIVE SENS. M12 PNP F 4MM</t>
  </si>
  <si>
    <t xml:space="preserve"> INDUCTIVE SENS. M12 NPN NF 6MM</t>
  </si>
  <si>
    <t xml:space="preserve"> PHOTOCELL PNP ADJ. 50-200mm</t>
  </si>
  <si>
    <t xml:space="preserve"> CONTACT BLOCK FRONTM. NC</t>
  </si>
  <si>
    <t xml:space="preserve">  CONTACT BLOCK FIXING COLLAR</t>
  </si>
  <si>
    <t xml:space="preserve"> CONTACT BLOCK FRONTM. NO</t>
  </si>
  <si>
    <t xml:space="preserve">  SIGNAL TOWER LIGHT ORANGE</t>
  </si>
  <si>
    <t xml:space="preserve"> SELECTOR SWITCH 2 POSITION</t>
  </si>
  <si>
    <t xml:space="preserve"> PUSHBUTTON ILLUMINATED WHITE</t>
  </si>
  <si>
    <t xml:space="preserve">  Compteur 8 digit LCD</t>
  </si>
  <si>
    <t>CAM</t>
  </si>
  <si>
    <t>SYNCHRONISATIEPRINT ONTSTAPELA</t>
  </si>
  <si>
    <t xml:space="preserve"> Scharnier 48x48 kunstst zwart</t>
  </si>
  <si>
    <t xml:space="preserve"> Print backpanel lijnbesturing</t>
  </si>
  <si>
    <t>PRINT ENCODER INTERFACE (SMD)</t>
  </si>
  <si>
    <t>LOCKING PIN</t>
  </si>
  <si>
    <t xml:space="preserve"> BEARING SLIDE Ø12/Ø14x9</t>
  </si>
  <si>
    <t>PLUG CENTER</t>
  </si>
  <si>
    <t xml:space="preserve"> REVERSING CAM</t>
  </si>
  <si>
    <t xml:space="preserve"> NEEDLE ø1.5x10 x50 pièces</t>
  </si>
  <si>
    <t xml:space="preserve"> SPACER</t>
  </si>
  <si>
    <t xml:space="preserve"> Drukknopschakelaar</t>
  </si>
  <si>
    <t xml:space="preserve"> SENSOR.PHOTO.PNP.IP67.5MTR</t>
  </si>
  <si>
    <t xml:space="preserve"> CONNECTION LINK 08B 1 NP</t>
  </si>
  <si>
    <t>BEARING HOUSING ø47x14</t>
  </si>
  <si>
    <t xml:space="preserve"> STOP RUBBER ø20x15</t>
  </si>
  <si>
    <t xml:space="preserve"> SHAFT SQUARE</t>
  </si>
  <si>
    <t xml:space="preserve"> CONNECTION LINK M083 1/2x3/16</t>
  </si>
  <si>
    <t>BEARING HOUSING ø32x10</t>
  </si>
  <si>
    <t xml:space="preserve"> Fotocel NPN ADJ. 50-200</t>
  </si>
  <si>
    <t xml:space="preserve"> Plaat voor klep</t>
  </si>
  <si>
    <t xml:space="preserve"> Lagerblok GLCTE20 45 graden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</si>
</sst>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00000"/>
    <numFmt numFmtId="168" formatCode="&quot; &quot;"/>
    <numFmt numFmtId="169" formatCode="m/d/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.25"/>
      <color rgb="FF000000"/>
      <name val="Calibri Light"/>
      <family val="2"/>
      <scheme val="maj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charset val="1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indexed="64"/>
      </patternFill>
    </fill>
  </fills>
  <borders count="28">
    <border>
      <left/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/>
      <top style="thin">
        <color theme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/>
      <diagonal/>
    </border>
  </borders>
  <cellStyleXfs count="5">
    <xf numFmtId="0" fontId="0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0" fillId="0" borderId="0"/>
  </cellStyleXfs>
  <cellXfs count="97">
    <xf numFmtId="0" fontId="0" fillId="0" borderId="0" xfId="0"/>
    <xf numFmtId="0" fontId="4" fillId="2" borderId="1" xfId="0" applyFont="1" applyFill="1" applyBorder="1" applyAlignment="1">
      <alignment horizontal="center" vertical="center" readingOrder="1"/>
    </xf>
    <xf numFmtId="167" fontId="4" fillId="2" borderId="1" xfId="0" applyNumberFormat="1" applyFont="1" applyFill="1" applyBorder="1" applyAlignment="1">
      <alignment horizontal="center" vertical="center" readingOrder="1"/>
    </xf>
    <xf numFmtId="0" fontId="0" fillId="4" borderId="2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  <xf numFmtId="0" fontId="0" fillId="0" borderId="0" xfId="0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6" borderId="5" xfId="0" applyFill="1" applyBorder="1"/>
    <xf numFmtId="0" fontId="0" fillId="7" borderId="5" xfId="0" applyFill="1" applyBorder="1"/>
    <xf numFmtId="0" fontId="0" fillId="7" borderId="6" xfId="0" applyFill="1" applyBorder="1"/>
    <xf numFmtId="166" fontId="0" fillId="6" borderId="8" xfId="1" applyFont="1" applyFill="1" applyBorder="1"/>
    <xf numFmtId="0" fontId="2" fillId="5" borderId="7" xfId="0" applyFont="1" applyFill="1" applyBorder="1"/>
    <xf numFmtId="0" fontId="3" fillId="0" borderId="7" xfId="0" applyFont="1" applyBorder="1"/>
    <xf numFmtId="165" fontId="0" fillId="0" borderId="0" xfId="2" applyFon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64" fontId="0" fillId="0" borderId="0" xfId="2" applyNumberFormat="1" applyFont="1" applyAlignment="1">
      <alignment horizontal="center" vertical="center"/>
    </xf>
    <xf numFmtId="0" fontId="7" fillId="0" borderId="0" xfId="0" applyFont="1" applyAlignment="1"/>
    <xf numFmtId="0" fontId="0" fillId="0" borderId="0" xfId="0" applyAlignment="1"/>
    <xf numFmtId="0" fontId="3" fillId="0" borderId="0" xfId="0" applyFont="1"/>
    <xf numFmtId="0" fontId="3" fillId="6" borderId="17" xfId="0" applyFont="1" applyFill="1" applyBorder="1" applyAlignment="1">
      <alignment horizontal="center" vertical="center"/>
    </xf>
    <xf numFmtId="0" fontId="3" fillId="6" borderId="18" xfId="0" applyFont="1" applyFill="1" applyBorder="1" applyAlignment="1">
      <alignment horizontal="center" vertical="center"/>
    </xf>
    <xf numFmtId="0" fontId="0" fillId="6" borderId="16" xfId="0" applyFill="1" applyBorder="1" applyAlignment="1">
      <alignment horizontal="center"/>
    </xf>
    <xf numFmtId="49" fontId="0" fillId="0" borderId="22" xfId="0" applyNumberFormat="1" applyBorder="1" applyAlignment="1">
      <alignment horizontal="center"/>
    </xf>
    <xf numFmtId="165" fontId="0" fillId="0" borderId="22" xfId="2" applyFont="1" applyBorder="1" applyAlignment="1">
      <alignment horizontal="center"/>
    </xf>
    <xf numFmtId="165" fontId="0" fillId="0" borderId="18" xfId="2" applyFont="1" applyBorder="1" applyAlignment="1">
      <alignment horizontal="center"/>
    </xf>
    <xf numFmtId="9" fontId="0" fillId="0" borderId="22" xfId="3" applyFont="1" applyBorder="1" applyAlignment="1">
      <alignment horizontal="center"/>
    </xf>
    <xf numFmtId="9" fontId="0" fillId="0" borderId="18" xfId="3" applyFont="1" applyBorder="1" applyAlignment="1">
      <alignment horizontal="center"/>
    </xf>
    <xf numFmtId="0" fontId="0" fillId="0" borderId="22" xfId="0" applyBorder="1"/>
    <xf numFmtId="0" fontId="0" fillId="0" borderId="18" xfId="0" applyBorder="1"/>
    <xf numFmtId="165" fontId="0" fillId="0" borderId="21" xfId="2" applyFont="1" applyBorder="1"/>
    <xf numFmtId="165" fontId="0" fillId="0" borderId="16" xfId="2" applyFont="1" applyBorder="1"/>
    <xf numFmtId="0" fontId="0" fillId="6" borderId="8" xfId="0" applyFill="1" applyBorder="1"/>
    <xf numFmtId="0" fontId="0" fillId="6" borderId="10" xfId="0" applyFill="1" applyBorder="1"/>
    <xf numFmtId="0" fontId="0" fillId="0" borderId="21" xfId="0" applyBorder="1"/>
    <xf numFmtId="0" fontId="0" fillId="0" borderId="12" xfId="0" applyBorder="1" applyAlignment="1"/>
    <xf numFmtId="0" fontId="3" fillId="6" borderId="8" xfId="0" applyFont="1" applyFill="1" applyBorder="1" applyAlignment="1">
      <alignment horizontal="center"/>
    </xf>
    <xf numFmtId="0" fontId="0" fillId="0" borderId="23" xfId="0" applyBorder="1" applyAlignment="1"/>
    <xf numFmtId="0" fontId="0" fillId="0" borderId="23" xfId="0" applyBorder="1"/>
    <xf numFmtId="0" fontId="0" fillId="0" borderId="20" xfId="0" applyFill="1" applyBorder="1" applyAlignment="1"/>
    <xf numFmtId="0" fontId="0" fillId="0" borderId="14" xfId="0" applyFill="1" applyBorder="1" applyAlignment="1"/>
    <xf numFmtId="0" fontId="0" fillId="0" borderId="11" xfId="0" applyFill="1" applyBorder="1" applyAlignment="1"/>
    <xf numFmtId="0" fontId="0" fillId="6" borderId="12" xfId="0" applyFill="1" applyBorder="1" applyAlignment="1"/>
    <xf numFmtId="0" fontId="0" fillId="6" borderId="13" xfId="0" applyFill="1" applyBorder="1" applyAlignment="1"/>
    <xf numFmtId="0" fontId="8" fillId="6" borderId="9" xfId="0" applyFont="1" applyFill="1" applyBorder="1" applyAlignment="1"/>
    <xf numFmtId="0" fontId="8" fillId="0" borderId="0" xfId="0" applyFont="1" applyFill="1" applyBorder="1" applyAlignment="1"/>
    <xf numFmtId="0" fontId="8" fillId="6" borderId="8" xfId="0" applyFont="1" applyFill="1" applyBorder="1" applyAlignment="1"/>
    <xf numFmtId="0" fontId="0" fillId="0" borderId="7" xfId="0" applyBorder="1"/>
    <xf numFmtId="0" fontId="2" fillId="5" borderId="7" xfId="0" applyFont="1" applyFill="1" applyBorder="1" applyAlignment="1">
      <alignment horizontal="center"/>
    </xf>
    <xf numFmtId="0" fontId="3" fillId="6" borderId="5" xfId="0" applyFont="1" applyFill="1" applyBorder="1"/>
    <xf numFmtId="14" fontId="0" fillId="6" borderId="15" xfId="0" applyNumberFormat="1" applyFill="1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/>
    <xf numFmtId="0" fontId="9" fillId="0" borderId="18" xfId="0" applyFont="1" applyBorder="1"/>
    <xf numFmtId="0" fontId="0" fillId="0" borderId="8" xfId="0" applyBorder="1"/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26" xfId="0" applyFill="1" applyBorder="1"/>
    <xf numFmtId="165" fontId="0" fillId="0" borderId="26" xfId="2" applyFont="1" applyFill="1" applyBorder="1"/>
    <xf numFmtId="0" fontId="4" fillId="9" borderId="27" xfId="0" applyFont="1" applyFill="1" applyBorder="1" applyAlignment="1">
      <alignment horizontal="center" vertical="center" readingOrder="1"/>
    </xf>
    <xf numFmtId="167" fontId="4" fillId="9" borderId="27" xfId="0" applyNumberFormat="1" applyFont="1" applyFill="1" applyBorder="1" applyAlignment="1">
      <alignment horizontal="center" vertical="center" readingOrder="1"/>
    </xf>
    <xf numFmtId="0" fontId="0" fillId="0" borderId="0" xfId="0" applyBorder="1"/>
    <xf numFmtId="0" fontId="0" fillId="4" borderId="24" xfId="0" applyFont="1" applyFill="1" applyBorder="1"/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9" fontId="0" fillId="0" borderId="11" xfId="3" applyFont="1" applyBorder="1"/>
    <xf numFmtId="9" fontId="0" fillId="0" borderId="13" xfId="3" applyFont="1" applyBorder="1"/>
    <xf numFmtId="9" fontId="0" fillId="0" borderId="14" xfId="3" applyFont="1" applyBorder="1"/>
    <xf numFmtId="9" fontId="0" fillId="0" borderId="16" xfId="3" applyFont="1" applyBorder="1"/>
    <xf numFmtId="0" fontId="3" fillId="8" borderId="14" xfId="0" applyFont="1" applyFill="1" applyBorder="1" applyAlignment="1">
      <alignment horizontal="center"/>
    </xf>
    <xf numFmtId="0" fontId="3" fillId="8" borderId="16" xfId="0" applyFont="1" applyFill="1" applyBorder="1" applyAlignment="1">
      <alignment horizontal="center"/>
    </xf>
    <xf numFmtId="0" fontId="3" fillId="8" borderId="9" xfId="0" applyFont="1" applyFill="1" applyBorder="1" applyAlignment="1">
      <alignment horizontal="center"/>
    </xf>
    <xf numFmtId="0" fontId="3" fillId="8" borderId="10" xfId="0" applyFon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3" fillId="6" borderId="9" xfId="0" applyFont="1" applyFill="1" applyBorder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/>
    </xf>
    <xf numFmtId="0" fontId="3" fillId="6" borderId="10" xfId="0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3" fillId="6" borderId="19" xfId="0" applyFont="1" applyFill="1" applyBorder="1" applyAlignment="1">
      <alignment horizontal="center"/>
    </xf>
    <xf numFmtId="0" fontId="0" fillId="0" borderId="12" xfId="0" applyBorder="1" applyAlignment="1">
      <alignment horizontal="left"/>
    </xf>
    <xf numFmtId="0" fontId="0" fillId="7" borderId="6" xfId="0" applyFill="1" applyBorder="1"/>
    <xf numFmtId="0" fontId="0" fillId="7" borderId="25" xfId="0" applyFill="1" applyBorder="1"/>
    <xf numFmtId="0" fontId="11" fillId="0" borderId="0" xfId="0" applyFont="1" applyAlignment="1">
      <alignment horizontal="center" vertical="center"/>
    </xf>
    <xf numFmtId="169" fontId="0" fillId="0" borderId="0" xfId="0" applyNumberFormat="1" applyAlignment="1">
      <alignment horizontal="center" vertical="center"/>
    </xf>
  </cellXfs>
  <cellStyles count="5">
    <cellStyle name="Milliers" xfId="1" builtinId="3"/>
    <cellStyle name="Monétaire" xfId="2" builtinId="4"/>
    <cellStyle name="Normal" xfId="0" builtinId="0"/>
    <cellStyle name="Normal 2" xfId="4" xr:uid="{4340578D-6F63-46F7-92CF-CC8CA58D7144}"/>
    <cellStyle name="Pourcentage" xfId="3" builtinId="5"/>
  </cellStyles>
  <dxfs count="74">
    <dxf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Calibri Light"/>
        <family val="2"/>
        <scheme val="maj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Calibri Light"/>
        <family val="2"/>
        <scheme val="maj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Calibri Light"/>
        <family val="2"/>
        <scheme val="maj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Calibri Light"/>
        <family val="2"/>
        <scheme val="maj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Calibri Light"/>
        <family val="2"/>
        <scheme val="major"/>
      </font>
      <numFmt numFmtId="167" formatCode="00000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Calibri Light"/>
        <family val="2"/>
        <scheme val="maj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Calibri Light"/>
        <family val="2"/>
        <scheme val="maj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border outline="0">
        <right style="thin">
          <color theme="1"/>
        </right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Calibri Light"/>
        <family val="2"/>
        <scheme val="maj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1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Calibri Light"/>
        <family val="2"/>
        <scheme val="maj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Calibri Light"/>
        <family val="2"/>
        <scheme val="maj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Calibri Light"/>
        <family val="2"/>
        <scheme val="maj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Calibri Light"/>
        <family val="2"/>
        <scheme val="maj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Calibri Light"/>
        <family val="2"/>
        <scheme val="major"/>
      </font>
      <numFmt numFmtId="167" formatCode="00000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Calibri Light"/>
        <family val="2"/>
        <scheme val="maj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Calibri Light"/>
        <family val="2"/>
        <scheme val="maj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Calibri Light"/>
        <family val="2"/>
        <scheme val="major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1"/>
    </dxf>
    <dxf>
      <numFmt numFmtId="169" formatCode="m/d/yyyy"/>
      <alignment horizontal="center" vertical="center" textRotation="0" wrapText="0" indent="0" justifyLastLine="0" shrinkToFit="0" readingOrder="0"/>
    </dxf>
    <dxf>
      <numFmt numFmtId="169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numFmt numFmtId="168" formatCode="&quot; &quot;"/>
      <alignment horizontal="center" vertical="center" textRotation="0" wrapText="0" indent="0" justifyLastLine="0" shrinkToFit="0" readingOrder="0"/>
    </dxf>
    <dxf>
      <numFmt numFmtId="168" formatCode="&quot; 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33200</xdr:rowOff>
    </xdr:from>
    <xdr:to>
      <xdr:col>5</xdr:col>
      <xdr:colOff>552000</xdr:colOff>
      <xdr:row>11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62000" y="585650"/>
          <a:ext cx="3600000" cy="1440000"/>
        </a:xfrm>
        <a:prstGeom prst="rect">
          <a:avLst/>
        </a:prstGeom>
        <a:solidFill>
          <a:srgbClr val="002060"/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9</xdr:row>
      <xdr:rowOff>8300</xdr:rowOff>
    </xdr:from>
    <xdr:to>
      <xdr:col>5</xdr:col>
      <xdr:colOff>552000</xdr:colOff>
      <xdr:row>11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62000" y="1665650"/>
          <a:ext cx="3600000" cy="360000"/>
        </a:xfrm>
        <a:prstGeom prst="rect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19050</xdr:colOff>
      <xdr:row>3</xdr:row>
      <xdr:rowOff>38100</xdr:rowOff>
    </xdr:from>
    <xdr:to>
      <xdr:col>3</xdr:col>
      <xdr:colOff>247650</xdr:colOff>
      <xdr:row>8</xdr:row>
      <xdr:rowOff>158750</xdr:rowOff>
    </xdr:to>
    <xdr:sp macro="" textlink="Configuration!E38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81050" y="590550"/>
          <a:ext cx="1752600" cy="1041400"/>
        </a:xfrm>
        <a:prstGeom prst="rect">
          <a:avLst/>
        </a:prstGeom>
        <a:solidFill>
          <a:srgbClr val="00206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6DE3DB44-DC3E-48A3-A285-6088A4AE6EBB}" type="TxLink">
            <a:rPr lang="en-US" sz="2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 €-   </a:t>
          </a:fld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25400</xdr:colOff>
      <xdr:row>9</xdr:row>
      <xdr:rowOff>38100</xdr:rowOff>
    </xdr:from>
    <xdr:to>
      <xdr:col>3</xdr:col>
      <xdr:colOff>254000</xdr:colOff>
      <xdr:row>10</xdr:row>
      <xdr:rowOff>152400</xdr:rowOff>
    </xdr:to>
    <xdr:sp macro="" textlink="Configuration!C38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787400" y="1695450"/>
          <a:ext cx="1752600" cy="298450"/>
        </a:xfrm>
        <a:prstGeom prst="rect">
          <a:avLst/>
        </a:prstGeom>
        <a:solidFill>
          <a:srgbClr val="0070C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C64AB41F-C6CA-4875-A5E3-492CBE169D72}" type="TxLink">
            <a:rPr lang="en-US" sz="1100" b="1" i="0" u="none" strike="noStrike">
              <a:solidFill>
                <a:srgbClr val="000000"/>
              </a:solidFill>
              <a:latin typeface="Calibri"/>
              <a:cs typeface="Calibri"/>
            </a:rPr>
            <a:pPr/>
            <a:t>Valeur stock</a:t>
          </a:fld>
          <a:endParaRPr lang="fr-FR" sz="1100" b="1"/>
        </a:p>
      </xdr:txBody>
    </xdr:sp>
    <xdr:clientData/>
  </xdr:twoCellAnchor>
  <xdr:twoCellAnchor>
    <xdr:from>
      <xdr:col>6</xdr:col>
      <xdr:colOff>210000</xdr:colOff>
      <xdr:row>3</xdr:row>
      <xdr:rowOff>33200</xdr:rowOff>
    </xdr:from>
    <xdr:to>
      <xdr:col>11</xdr:col>
      <xdr:colOff>0</xdr:colOff>
      <xdr:row>11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4782000" y="585650"/>
          <a:ext cx="3600000" cy="1440000"/>
        </a:xfrm>
        <a:prstGeom prst="rect">
          <a:avLst/>
        </a:prstGeom>
        <a:solidFill>
          <a:srgbClr val="002060"/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210000</xdr:colOff>
      <xdr:row>9</xdr:row>
      <xdr:rowOff>8300</xdr:rowOff>
    </xdr:from>
    <xdr:to>
      <xdr:col>11</xdr:col>
      <xdr:colOff>0</xdr:colOff>
      <xdr:row>11</xdr:row>
      <xdr:rowOff>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4782000" y="1665650"/>
          <a:ext cx="3600000" cy="360000"/>
        </a:xfrm>
        <a:prstGeom prst="rect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229050</xdr:colOff>
      <xdr:row>3</xdr:row>
      <xdr:rowOff>38100</xdr:rowOff>
    </xdr:from>
    <xdr:to>
      <xdr:col>8</xdr:col>
      <xdr:colOff>457650</xdr:colOff>
      <xdr:row>8</xdr:row>
      <xdr:rowOff>158750</xdr:rowOff>
    </xdr:to>
    <xdr:sp macro="" textlink="Configuration!E39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4801050" y="590550"/>
          <a:ext cx="1752600" cy="1041400"/>
        </a:xfrm>
        <a:prstGeom prst="rect">
          <a:avLst/>
        </a:prstGeom>
        <a:solidFill>
          <a:srgbClr val="00206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fld id="{362B09BD-FCBE-4CD7-BE23-9738C0DD48E1}" type="TxLink">
            <a:rPr lang="en-US" sz="2800" b="0" i="0" u="none" strike="noStrike">
              <a:solidFill>
                <a:srgbClr val="FF0000"/>
              </a:solidFill>
              <a:latin typeface="Calibri"/>
              <a:ea typeface="+mn-ea"/>
              <a:cs typeface="Calibri"/>
            </a:rPr>
            <a:pPr marL="0" indent="0" algn="ctr"/>
            <a:t>209</a:t>
          </a:fld>
          <a:endParaRPr lang="fr-FR" sz="2800" b="0" i="0" u="none" strike="noStrike">
            <a:solidFill>
              <a:srgbClr val="FF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6</xdr:col>
      <xdr:colOff>235400</xdr:colOff>
      <xdr:row>9</xdr:row>
      <xdr:rowOff>38100</xdr:rowOff>
    </xdr:from>
    <xdr:to>
      <xdr:col>8</xdr:col>
      <xdr:colOff>464000</xdr:colOff>
      <xdr:row>10</xdr:row>
      <xdr:rowOff>152400</xdr:rowOff>
    </xdr:to>
    <xdr:sp macro="" textlink="Configuration!C39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4807400" y="1695450"/>
          <a:ext cx="1752600" cy="298450"/>
        </a:xfrm>
        <a:prstGeom prst="rect">
          <a:avLst/>
        </a:prstGeom>
        <a:solidFill>
          <a:srgbClr val="0070C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6B9FC259-D608-4561-9CFF-9BE85F6DD66E}" type="TxLink">
            <a:rPr lang="en-US" sz="1100" b="1" i="0" u="none" strike="noStrike">
              <a:solidFill>
                <a:srgbClr val="000000"/>
              </a:solidFill>
              <a:latin typeface="Calibri"/>
              <a:cs typeface="Calibri"/>
            </a:rPr>
            <a:pPr/>
            <a:t>Articles critiques</a:t>
          </a:fld>
          <a:r>
            <a:rPr lang="en-US" sz="1100" b="1" i="0" u="none" strike="noStrike">
              <a:solidFill>
                <a:srgbClr val="000000"/>
              </a:solidFill>
              <a:latin typeface="Calibri"/>
              <a:cs typeface="Calibri"/>
            </a:rPr>
            <a:t> </a:t>
          </a:r>
        </a:p>
      </xdr:txBody>
    </xdr:sp>
    <xdr:clientData/>
  </xdr:twoCellAnchor>
  <xdr:twoCellAnchor>
    <xdr:from>
      <xdr:col>1</xdr:col>
      <xdr:colOff>0</xdr:colOff>
      <xdr:row>14</xdr:row>
      <xdr:rowOff>0</xdr:rowOff>
    </xdr:from>
    <xdr:to>
      <xdr:col>5</xdr:col>
      <xdr:colOff>552000</xdr:colOff>
      <xdr:row>21</xdr:row>
      <xdr:rowOff>150950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762000" y="2578100"/>
          <a:ext cx="3600000" cy="1440000"/>
        </a:xfrm>
        <a:prstGeom prst="rect">
          <a:avLst/>
        </a:prstGeom>
        <a:solidFill>
          <a:srgbClr val="002060"/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19</xdr:row>
      <xdr:rowOff>159250</xdr:rowOff>
    </xdr:from>
    <xdr:to>
      <xdr:col>5</xdr:col>
      <xdr:colOff>552000</xdr:colOff>
      <xdr:row>21</xdr:row>
      <xdr:rowOff>150950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762000" y="3658100"/>
          <a:ext cx="3600000" cy="360000"/>
        </a:xfrm>
        <a:prstGeom prst="rect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19050</xdr:colOff>
      <xdr:row>14</xdr:row>
      <xdr:rowOff>4900</xdr:rowOff>
    </xdr:from>
    <xdr:to>
      <xdr:col>3</xdr:col>
      <xdr:colOff>247650</xdr:colOff>
      <xdr:row>19</xdr:row>
      <xdr:rowOff>125550</xdr:rowOff>
    </xdr:to>
    <xdr:sp macro="" textlink="Configuration!E40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781050" y="2583000"/>
          <a:ext cx="1752600" cy="1041400"/>
        </a:xfrm>
        <a:prstGeom prst="rect">
          <a:avLst/>
        </a:prstGeom>
        <a:solidFill>
          <a:srgbClr val="00206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fld id="{1F3AB58C-5697-4ADF-9F56-50CEB78D0E04}" type="TxLink">
            <a:rPr lang="en-US" sz="2800" b="1" i="0" u="none" strike="noStrike">
              <a:solidFill>
                <a:schemeClr val="bg1"/>
              </a:solidFill>
              <a:latin typeface="Calibri"/>
              <a:ea typeface="+mn-ea"/>
              <a:cs typeface="Calibri"/>
            </a:rPr>
            <a:pPr marL="0" indent="0" algn="ctr"/>
            <a:t>209</a:t>
          </a:fld>
          <a:endParaRPr lang="fr-FR" sz="2800" b="1" i="0" u="none" strike="noStrike">
            <a:solidFill>
              <a:schemeClr val="bg1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1</xdr:col>
      <xdr:colOff>25400</xdr:colOff>
      <xdr:row>20</xdr:row>
      <xdr:rowOff>4900</xdr:rowOff>
    </xdr:from>
    <xdr:to>
      <xdr:col>4</xdr:col>
      <xdr:colOff>666750</xdr:colOff>
      <xdr:row>21</xdr:row>
      <xdr:rowOff>119200</xdr:rowOff>
    </xdr:to>
    <xdr:sp macro="" textlink="Configuration!C40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787400" y="3687900"/>
          <a:ext cx="2927350" cy="298450"/>
        </a:xfrm>
        <a:prstGeom prst="rect">
          <a:avLst/>
        </a:prstGeom>
        <a:solidFill>
          <a:srgbClr val="0070C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fld id="{ED9E11BF-5B9A-4811-AFF1-45EFACBA409C}" type="TxLink">
            <a:rPr lang="en-US" sz="1100" b="1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/>
            <a:t>Nombre de références d'articles en stock</a:t>
          </a:fld>
          <a:endParaRPr lang="fr-FR" sz="11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6</xdr:col>
      <xdr:colOff>210000</xdr:colOff>
      <xdr:row>14</xdr:row>
      <xdr:rowOff>0</xdr:rowOff>
    </xdr:from>
    <xdr:to>
      <xdr:col>11</xdr:col>
      <xdr:colOff>0</xdr:colOff>
      <xdr:row>21</xdr:row>
      <xdr:rowOff>150950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4782000" y="2578100"/>
          <a:ext cx="3600000" cy="1440000"/>
        </a:xfrm>
        <a:prstGeom prst="rect">
          <a:avLst/>
        </a:prstGeom>
        <a:solidFill>
          <a:srgbClr val="002060"/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210000</xdr:colOff>
      <xdr:row>19</xdr:row>
      <xdr:rowOff>159250</xdr:rowOff>
    </xdr:from>
    <xdr:to>
      <xdr:col>11</xdr:col>
      <xdr:colOff>0</xdr:colOff>
      <xdr:row>21</xdr:row>
      <xdr:rowOff>150950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4782000" y="3658100"/>
          <a:ext cx="3600000" cy="360000"/>
        </a:xfrm>
        <a:prstGeom prst="rect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229050</xdr:colOff>
      <xdr:row>14</xdr:row>
      <xdr:rowOff>4900</xdr:rowOff>
    </xdr:from>
    <xdr:to>
      <xdr:col>8</xdr:col>
      <xdr:colOff>457650</xdr:colOff>
      <xdr:row>19</xdr:row>
      <xdr:rowOff>125550</xdr:rowOff>
    </xdr:to>
    <xdr:sp macro="" textlink="Configuration!E41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4801050" y="2583000"/>
          <a:ext cx="1752600" cy="1041400"/>
        </a:xfrm>
        <a:prstGeom prst="rect">
          <a:avLst/>
        </a:prstGeom>
        <a:solidFill>
          <a:srgbClr val="00206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fld id="{6E0320F2-EDB4-49D8-9C8C-7140AE824C75}" type="TxLink">
            <a:rPr lang="en-US" sz="2800" b="1" i="0" u="none" strike="noStrike">
              <a:solidFill>
                <a:schemeClr val="bg1"/>
              </a:solidFill>
              <a:latin typeface="Calibri"/>
              <a:ea typeface="+mn-ea"/>
              <a:cs typeface="Calibri"/>
            </a:rPr>
            <a:pPr marL="0" indent="0" algn="ctr"/>
            <a:t>0</a:t>
          </a:fld>
          <a:endParaRPr lang="fr-FR" sz="2800" b="1" i="0" u="none" strike="noStrike">
            <a:solidFill>
              <a:schemeClr val="bg1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6</xdr:col>
      <xdr:colOff>235400</xdr:colOff>
      <xdr:row>20</xdr:row>
      <xdr:rowOff>4900</xdr:rowOff>
    </xdr:from>
    <xdr:to>
      <xdr:col>8</xdr:col>
      <xdr:colOff>464000</xdr:colOff>
      <xdr:row>21</xdr:row>
      <xdr:rowOff>119200</xdr:rowOff>
    </xdr:to>
    <xdr:sp macro="" textlink="Configuration!C41">
      <xdr:nvSpPr>
        <xdr:cNvPr id="17" name="ZoneText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4807400" y="3687900"/>
          <a:ext cx="1752600" cy="298450"/>
        </a:xfrm>
        <a:prstGeom prst="rect">
          <a:avLst/>
        </a:prstGeom>
        <a:solidFill>
          <a:srgbClr val="0070C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fld id="{7797DD1F-3411-47BC-8C31-9B29CF2D5F2E}" type="TxLink">
            <a:rPr lang="en-US" sz="1100" b="1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/>
            <a:t>Volume du stock</a:t>
          </a:fld>
          <a:endParaRPr lang="fr-FR" sz="11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755650</xdr:colOff>
          <xdr:row>1</xdr:row>
          <xdr:rowOff>177800</xdr:rowOff>
        </xdr:from>
        <xdr:to>
          <xdr:col>2</xdr:col>
          <xdr:colOff>177800</xdr:colOff>
          <xdr:row>3</xdr:row>
          <xdr:rowOff>177800</xdr:rowOff>
        </xdr:to>
        <xdr:sp macro="" textlink="">
          <xdr:nvSpPr>
            <xdr:cNvPr id="3077" name="Ajouter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31750</xdr:colOff>
          <xdr:row>1</xdr:row>
          <xdr:rowOff>146050</xdr:rowOff>
        </xdr:from>
        <xdr:to>
          <xdr:col>1</xdr:col>
          <xdr:colOff>977900</xdr:colOff>
          <xdr:row>3</xdr:row>
          <xdr:rowOff>146050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755650</xdr:colOff>
          <xdr:row>1</xdr:row>
          <xdr:rowOff>133350</xdr:rowOff>
        </xdr:from>
        <xdr:to>
          <xdr:col>2</xdr:col>
          <xdr:colOff>177800</xdr:colOff>
          <xdr:row>3</xdr:row>
          <xdr:rowOff>133350</xdr:rowOff>
        </xdr:to>
        <xdr:sp macro="" textlink="">
          <xdr:nvSpPr>
            <xdr:cNvPr id="7172" name="CommandButton1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4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>
            <v>0.67</v>
          </cell>
        </row>
        <row r="2">
          <cell r="A2">
            <v>0.67</v>
          </cell>
        </row>
        <row r="3">
          <cell r="A3">
            <v>14.04</v>
          </cell>
        </row>
        <row r="4">
          <cell r="A4">
            <v>15.59</v>
          </cell>
        </row>
        <row r="5">
          <cell r="A5">
            <v>9.5399999999999991</v>
          </cell>
        </row>
        <row r="6">
          <cell r="A6">
            <v>9.65</v>
          </cell>
        </row>
        <row r="7">
          <cell r="A7">
            <v>22.49</v>
          </cell>
        </row>
        <row r="8">
          <cell r="A8">
            <v>0.9</v>
          </cell>
        </row>
        <row r="9">
          <cell r="A9">
            <v>1.73</v>
          </cell>
        </row>
        <row r="10">
          <cell r="A10">
            <v>10.18</v>
          </cell>
        </row>
        <row r="11">
          <cell r="A11">
            <v>5.93</v>
          </cell>
        </row>
        <row r="12">
          <cell r="A12">
            <v>10.49</v>
          </cell>
        </row>
        <row r="13">
          <cell r="A13">
            <v>57.93</v>
          </cell>
        </row>
        <row r="14">
          <cell r="A14">
            <v>16.059999999999999</v>
          </cell>
        </row>
        <row r="15">
          <cell r="A15">
            <v>47.93</v>
          </cell>
        </row>
        <row r="16">
          <cell r="A16">
            <v>3.55</v>
          </cell>
        </row>
        <row r="17">
          <cell r="A17">
            <v>0.78</v>
          </cell>
        </row>
        <row r="18">
          <cell r="A18">
            <v>0.64</v>
          </cell>
        </row>
        <row r="19">
          <cell r="A19">
            <v>0.14000000000000001</v>
          </cell>
        </row>
        <row r="20">
          <cell r="A20">
            <v>30.91</v>
          </cell>
        </row>
        <row r="21">
          <cell r="A21">
            <v>0.28999999999999998</v>
          </cell>
        </row>
        <row r="22">
          <cell r="A22">
            <v>2.73</v>
          </cell>
        </row>
        <row r="23">
          <cell r="A23">
            <v>24.35</v>
          </cell>
        </row>
        <row r="24">
          <cell r="A24">
            <v>3.02</v>
          </cell>
        </row>
        <row r="25">
          <cell r="A25">
            <v>6.71</v>
          </cell>
        </row>
        <row r="26">
          <cell r="A26">
            <v>13.86</v>
          </cell>
        </row>
        <row r="27">
          <cell r="A27">
            <v>12.64</v>
          </cell>
        </row>
        <row r="28">
          <cell r="A28">
            <v>26.58</v>
          </cell>
        </row>
        <row r="29">
          <cell r="A29">
            <v>28.58</v>
          </cell>
        </row>
        <row r="30">
          <cell r="A30">
            <v>39.26</v>
          </cell>
        </row>
        <row r="31">
          <cell r="A31">
            <v>7.34</v>
          </cell>
        </row>
        <row r="32">
          <cell r="A32">
            <v>1.46</v>
          </cell>
        </row>
        <row r="34">
          <cell r="A34">
            <v>3.37</v>
          </cell>
        </row>
        <row r="35">
          <cell r="A35">
            <v>3.77</v>
          </cell>
        </row>
        <row r="36">
          <cell r="A36">
            <v>5.71</v>
          </cell>
        </row>
        <row r="37">
          <cell r="A37">
            <v>0</v>
          </cell>
        </row>
        <row r="38">
          <cell r="A38">
            <v>2.2799999999999998</v>
          </cell>
        </row>
        <row r="39">
          <cell r="A39">
            <v>5.17</v>
          </cell>
        </row>
        <row r="40">
          <cell r="A40">
            <v>1.28</v>
          </cell>
        </row>
        <row r="41">
          <cell r="A41">
            <v>1.0900000000000001</v>
          </cell>
        </row>
        <row r="42">
          <cell r="A42">
            <v>3.28</v>
          </cell>
        </row>
        <row r="43">
          <cell r="A43">
            <v>0.19</v>
          </cell>
        </row>
        <row r="44">
          <cell r="A44">
            <v>19.36</v>
          </cell>
        </row>
        <row r="45">
          <cell r="A45">
            <v>23.08</v>
          </cell>
        </row>
        <row r="46">
          <cell r="A46">
            <v>7.77</v>
          </cell>
        </row>
        <row r="47">
          <cell r="A47">
            <v>0</v>
          </cell>
        </row>
        <row r="48">
          <cell r="A48">
            <v>20.45</v>
          </cell>
        </row>
        <row r="49">
          <cell r="A49">
            <v>24.3</v>
          </cell>
        </row>
        <row r="50">
          <cell r="A50">
            <v>34.69</v>
          </cell>
        </row>
        <row r="51">
          <cell r="A51">
            <v>113.17</v>
          </cell>
        </row>
        <row r="52">
          <cell r="A52">
            <v>7.05</v>
          </cell>
        </row>
        <row r="53">
          <cell r="A53">
            <v>4.9400000000000004</v>
          </cell>
        </row>
        <row r="54">
          <cell r="A54">
            <v>121.03</v>
          </cell>
        </row>
        <row r="55">
          <cell r="A55">
            <v>13.04</v>
          </cell>
        </row>
        <row r="56">
          <cell r="A56">
            <v>17.54</v>
          </cell>
        </row>
        <row r="57">
          <cell r="A57">
            <v>36.159999999999997</v>
          </cell>
        </row>
        <row r="58">
          <cell r="A58">
            <v>0</v>
          </cell>
        </row>
        <row r="59">
          <cell r="A59">
            <v>0</v>
          </cell>
        </row>
        <row r="60">
          <cell r="A60">
            <v>0</v>
          </cell>
        </row>
        <row r="61">
          <cell r="A61">
            <v>8.18</v>
          </cell>
        </row>
        <row r="62">
          <cell r="A62">
            <v>0.5</v>
          </cell>
        </row>
        <row r="63">
          <cell r="A63">
            <v>2.9</v>
          </cell>
        </row>
        <row r="64">
          <cell r="A64">
            <v>24.9</v>
          </cell>
        </row>
        <row r="65">
          <cell r="A65">
            <v>215.55</v>
          </cell>
        </row>
        <row r="66">
          <cell r="A66">
            <v>27.18</v>
          </cell>
        </row>
        <row r="67">
          <cell r="A67">
            <v>13.86</v>
          </cell>
        </row>
        <row r="68">
          <cell r="A68">
            <v>6.1</v>
          </cell>
        </row>
        <row r="69">
          <cell r="A69">
            <v>486.08</v>
          </cell>
        </row>
        <row r="70">
          <cell r="A70">
            <v>70.64</v>
          </cell>
        </row>
        <row r="71">
          <cell r="A71">
            <v>155.6</v>
          </cell>
        </row>
        <row r="72">
          <cell r="A72">
            <v>82.34</v>
          </cell>
        </row>
        <row r="73">
          <cell r="A73">
            <v>45.82</v>
          </cell>
        </row>
        <row r="74">
          <cell r="A74">
            <v>1.66</v>
          </cell>
        </row>
        <row r="75">
          <cell r="A75">
            <v>205.73</v>
          </cell>
        </row>
        <row r="76">
          <cell r="A76">
            <v>2.84</v>
          </cell>
        </row>
        <row r="77">
          <cell r="A77">
            <v>19.04</v>
          </cell>
        </row>
        <row r="78">
          <cell r="A78">
            <v>4.54</v>
          </cell>
        </row>
        <row r="79">
          <cell r="A79">
            <v>1.66</v>
          </cell>
        </row>
        <row r="80">
          <cell r="A80">
            <v>62.56</v>
          </cell>
        </row>
        <row r="81">
          <cell r="A81">
            <v>4.47</v>
          </cell>
        </row>
        <row r="82">
          <cell r="A82">
            <v>6.06</v>
          </cell>
        </row>
        <row r="83">
          <cell r="A83">
            <v>9.67</v>
          </cell>
        </row>
        <row r="84">
          <cell r="A84">
            <v>1.06</v>
          </cell>
        </row>
        <row r="85">
          <cell r="A85">
            <v>0.93</v>
          </cell>
        </row>
        <row r="86">
          <cell r="A86">
            <v>0.46</v>
          </cell>
        </row>
        <row r="87">
          <cell r="A87">
            <v>618.05999999999995</v>
          </cell>
        </row>
        <row r="88">
          <cell r="A88">
            <v>37.14</v>
          </cell>
        </row>
        <row r="89">
          <cell r="A89">
            <v>3.5</v>
          </cell>
        </row>
        <row r="90">
          <cell r="A90">
            <v>2.91</v>
          </cell>
        </row>
        <row r="91">
          <cell r="A91">
            <v>0.84</v>
          </cell>
        </row>
        <row r="92">
          <cell r="A92">
            <v>0.91</v>
          </cell>
        </row>
        <row r="93">
          <cell r="A93">
            <v>3.7</v>
          </cell>
        </row>
        <row r="94">
          <cell r="A94">
            <v>1.52</v>
          </cell>
        </row>
        <row r="95">
          <cell r="A95">
            <v>3.22</v>
          </cell>
        </row>
        <row r="96">
          <cell r="A96">
            <v>552.91999999999996</v>
          </cell>
        </row>
        <row r="97">
          <cell r="A97">
            <v>6.59</v>
          </cell>
        </row>
        <row r="98">
          <cell r="A98">
            <v>29.73</v>
          </cell>
        </row>
        <row r="99">
          <cell r="A99">
            <v>45.8</v>
          </cell>
        </row>
        <row r="100">
          <cell r="A100">
            <v>0.61</v>
          </cell>
        </row>
        <row r="101">
          <cell r="A101">
            <v>527.83000000000004</v>
          </cell>
        </row>
        <row r="102">
          <cell r="A102">
            <v>29.78</v>
          </cell>
        </row>
        <row r="103">
          <cell r="A103">
            <v>0</v>
          </cell>
        </row>
        <row r="104">
          <cell r="A104">
            <v>0</v>
          </cell>
        </row>
        <row r="105">
          <cell r="A105">
            <v>0</v>
          </cell>
        </row>
        <row r="106">
          <cell r="A106">
            <v>298.49</v>
          </cell>
        </row>
        <row r="107">
          <cell r="A107">
            <v>0</v>
          </cell>
        </row>
        <row r="108">
          <cell r="A108">
            <v>1136.25</v>
          </cell>
        </row>
        <row r="109">
          <cell r="A109">
            <v>1396.94</v>
          </cell>
        </row>
        <row r="110">
          <cell r="A110">
            <v>2256.86</v>
          </cell>
        </row>
        <row r="111">
          <cell r="A111">
            <v>724.34</v>
          </cell>
        </row>
        <row r="112">
          <cell r="A112">
            <v>6.08</v>
          </cell>
        </row>
        <row r="113">
          <cell r="A113">
            <v>5.85</v>
          </cell>
        </row>
        <row r="114">
          <cell r="A114">
            <v>35.08</v>
          </cell>
        </row>
        <row r="115">
          <cell r="A115">
            <v>2.3199999999999998</v>
          </cell>
        </row>
        <row r="116">
          <cell r="A116">
            <v>0.5</v>
          </cell>
        </row>
        <row r="117">
          <cell r="A117">
            <v>52.7</v>
          </cell>
        </row>
        <row r="118">
          <cell r="A118">
            <v>12.54</v>
          </cell>
        </row>
        <row r="119">
          <cell r="A119">
            <v>85.6</v>
          </cell>
        </row>
        <row r="120">
          <cell r="A120">
            <v>1.46</v>
          </cell>
        </row>
        <row r="121">
          <cell r="A121">
            <v>1.6</v>
          </cell>
        </row>
        <row r="122">
          <cell r="A122">
            <v>34.44</v>
          </cell>
        </row>
        <row r="123">
          <cell r="A123">
            <v>154.44</v>
          </cell>
        </row>
        <row r="124">
          <cell r="A124">
            <v>1.6</v>
          </cell>
        </row>
        <row r="125">
          <cell r="A125">
            <v>42.21</v>
          </cell>
        </row>
        <row r="126">
          <cell r="A126">
            <v>1.41</v>
          </cell>
        </row>
        <row r="127">
          <cell r="A127">
            <v>0</v>
          </cell>
        </row>
        <row r="128">
          <cell r="A128">
            <v>0</v>
          </cell>
        </row>
        <row r="129">
          <cell r="A129">
            <v>91.84</v>
          </cell>
        </row>
        <row r="130">
          <cell r="A130">
            <v>1.05</v>
          </cell>
        </row>
        <row r="131">
          <cell r="A131">
            <v>11.82</v>
          </cell>
        </row>
        <row r="132">
          <cell r="A132">
            <v>0</v>
          </cell>
        </row>
        <row r="133">
          <cell r="A133">
            <v>0.73</v>
          </cell>
        </row>
        <row r="134">
          <cell r="A134">
            <v>6</v>
          </cell>
        </row>
        <row r="135">
          <cell r="A135">
            <v>13.81</v>
          </cell>
        </row>
        <row r="136">
          <cell r="A136">
            <v>0</v>
          </cell>
        </row>
        <row r="137">
          <cell r="A137">
            <v>18.489999999999998</v>
          </cell>
        </row>
        <row r="138">
          <cell r="A138">
            <v>9.94</v>
          </cell>
        </row>
        <row r="139">
          <cell r="A139">
            <v>89.31</v>
          </cell>
        </row>
        <row r="140">
          <cell r="A140">
            <v>8.5</v>
          </cell>
        </row>
        <row r="141">
          <cell r="A141">
            <v>51.43</v>
          </cell>
        </row>
        <row r="142">
          <cell r="A142">
            <v>43.12</v>
          </cell>
        </row>
        <row r="143">
          <cell r="A143">
            <v>18.05</v>
          </cell>
        </row>
        <row r="144">
          <cell r="A144">
            <v>3.28</v>
          </cell>
        </row>
        <row r="145">
          <cell r="A145">
            <v>238.5</v>
          </cell>
        </row>
        <row r="146">
          <cell r="A146">
            <v>0</v>
          </cell>
        </row>
        <row r="147">
          <cell r="A147">
            <v>7.8</v>
          </cell>
        </row>
        <row r="148">
          <cell r="A148">
            <v>16.93</v>
          </cell>
        </row>
        <row r="149">
          <cell r="A149">
            <v>0</v>
          </cell>
        </row>
        <row r="150">
          <cell r="A150">
            <v>7.97</v>
          </cell>
        </row>
        <row r="151">
          <cell r="A151">
            <v>7.57</v>
          </cell>
        </row>
        <row r="152">
          <cell r="A152">
            <v>7.57</v>
          </cell>
        </row>
        <row r="153">
          <cell r="A153">
            <v>10.57</v>
          </cell>
        </row>
        <row r="154">
          <cell r="A154">
            <v>0</v>
          </cell>
        </row>
        <row r="155">
          <cell r="A155">
            <v>0.11</v>
          </cell>
        </row>
        <row r="156">
          <cell r="A156">
            <v>642.54</v>
          </cell>
        </row>
        <row r="157">
          <cell r="A157">
            <v>1.21</v>
          </cell>
        </row>
        <row r="158">
          <cell r="A158">
            <v>1.64</v>
          </cell>
        </row>
        <row r="159">
          <cell r="A159">
            <v>0.6</v>
          </cell>
        </row>
        <row r="160">
          <cell r="A160">
            <v>1.46</v>
          </cell>
        </row>
        <row r="161">
          <cell r="A161">
            <v>0.28000000000000003</v>
          </cell>
        </row>
        <row r="162">
          <cell r="A162">
            <v>0.59</v>
          </cell>
        </row>
        <row r="163">
          <cell r="A163">
            <v>749.48</v>
          </cell>
        </row>
        <row r="164">
          <cell r="A164">
            <v>170.03</v>
          </cell>
        </row>
        <row r="165">
          <cell r="A165">
            <v>1.66</v>
          </cell>
        </row>
        <row r="166">
          <cell r="A166">
            <v>0</v>
          </cell>
        </row>
        <row r="167">
          <cell r="A167">
            <v>11.28</v>
          </cell>
        </row>
        <row r="168">
          <cell r="A168">
            <v>0.23</v>
          </cell>
        </row>
        <row r="169">
          <cell r="A169">
            <v>214.39</v>
          </cell>
        </row>
        <row r="170">
          <cell r="A170">
            <v>6.91</v>
          </cell>
        </row>
        <row r="171">
          <cell r="A171">
            <v>6.17</v>
          </cell>
        </row>
        <row r="172">
          <cell r="A172">
            <v>64</v>
          </cell>
        </row>
        <row r="173">
          <cell r="A173">
            <v>34.94</v>
          </cell>
        </row>
        <row r="174">
          <cell r="A174">
            <v>165.27</v>
          </cell>
        </row>
        <row r="175">
          <cell r="A175">
            <v>91.14</v>
          </cell>
        </row>
        <row r="176">
          <cell r="A176">
            <v>26.49</v>
          </cell>
        </row>
        <row r="177">
          <cell r="A177">
            <v>20.8</v>
          </cell>
        </row>
        <row r="178">
          <cell r="A178">
            <v>14.25</v>
          </cell>
        </row>
        <row r="179">
          <cell r="A179">
            <v>44.58</v>
          </cell>
        </row>
        <row r="180">
          <cell r="A180">
            <v>0</v>
          </cell>
        </row>
        <row r="181">
          <cell r="A181">
            <v>1.54</v>
          </cell>
        </row>
        <row r="182">
          <cell r="A182">
            <v>2.74</v>
          </cell>
        </row>
        <row r="183">
          <cell r="A183">
            <v>0</v>
          </cell>
        </row>
        <row r="184">
          <cell r="A184">
            <v>5.61</v>
          </cell>
        </row>
        <row r="185">
          <cell r="A185">
            <v>4.45</v>
          </cell>
        </row>
        <row r="186">
          <cell r="A186">
            <v>0</v>
          </cell>
        </row>
        <row r="187">
          <cell r="A187">
            <v>1.73</v>
          </cell>
        </row>
        <row r="188">
          <cell r="A188">
            <v>0</v>
          </cell>
        </row>
        <row r="189">
          <cell r="A189">
            <v>4.8499999999999996</v>
          </cell>
        </row>
        <row r="190">
          <cell r="A190">
            <v>184.5</v>
          </cell>
        </row>
        <row r="191">
          <cell r="A191">
            <v>250.64</v>
          </cell>
        </row>
        <row r="192">
          <cell r="A192">
            <v>0</v>
          </cell>
        </row>
        <row r="193">
          <cell r="A193">
            <v>0</v>
          </cell>
        </row>
        <row r="194">
          <cell r="A194">
            <v>0.88</v>
          </cell>
        </row>
        <row r="195">
          <cell r="A195">
            <v>0.43</v>
          </cell>
        </row>
        <row r="196">
          <cell r="A196">
            <v>9.09</v>
          </cell>
        </row>
        <row r="197">
          <cell r="A197">
            <v>15.75</v>
          </cell>
        </row>
        <row r="198">
          <cell r="A198">
            <v>0.6</v>
          </cell>
        </row>
        <row r="199">
          <cell r="A199">
            <v>21.58</v>
          </cell>
        </row>
        <row r="200">
          <cell r="A200">
            <v>30.25</v>
          </cell>
        </row>
        <row r="201">
          <cell r="A201">
            <v>0.69</v>
          </cell>
        </row>
        <row r="202">
          <cell r="A202">
            <v>6.23</v>
          </cell>
        </row>
        <row r="203">
          <cell r="A203">
            <v>1.05</v>
          </cell>
        </row>
        <row r="204">
          <cell r="A204">
            <v>43.25</v>
          </cell>
        </row>
        <row r="205">
          <cell r="A205">
            <v>0.97</v>
          </cell>
        </row>
        <row r="206">
          <cell r="A206">
            <v>0</v>
          </cell>
        </row>
        <row r="207">
          <cell r="A207">
            <v>44.58</v>
          </cell>
        </row>
        <row r="208">
          <cell r="A208">
            <v>6.54</v>
          </cell>
        </row>
        <row r="209">
          <cell r="A209">
            <v>13.72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E9729E1-D028-4AD9-8A70-06872F0537C1}" name="Tableau3" displayName="Tableau3" ref="B5:V214" totalsRowShown="0" headerRowDxfId="73" dataDxfId="72">
  <autoFilter ref="B5:V214" xr:uid="{9A7657C3-A8E7-4159-A464-52D11DBEDDBE}"/>
  <sortState ref="B6:V8">
    <sortCondition ref="B5:B8"/>
  </sortState>
  <tableColumns count="21">
    <tableColumn id="1" xr3:uid="{58852C41-0909-443E-ADFC-6EED66524B7B}" name="Nr Article" dataDxfId="71"/>
    <tableColumn id="2" xr3:uid="{81982436-0B0F-4530-ACA5-5297288E612B}" name="Nom" dataDxfId="70"/>
    <tableColumn id="3" xr3:uid="{B99FF701-D730-4D45-8290-6DA7E7C100D0}" name="Description" dataDxfId="69"/>
    <tableColumn id="4" xr3:uid="{F1E3FBA9-BBD3-4B58-968C-C9562133D68A}" name="Prix unité" dataDxfId="0"/>
    <tableColumn id="5" xr3:uid="{6B9E2ECD-52DE-4713-861F-FDE2E7AA0752}" name="Stock" dataDxfId="68"/>
    <tableColumn id="6" xr3:uid="{CD4D1AEE-E163-4518-8C09-C8D8A45BD5D7}" name="Valeur Stock" dataDxfId="67" dataCellStyle="Monétaire">
      <calculatedColumnFormula>F6*[1]Feuil1!A1</calculatedColumnFormula>
    </tableColumn>
    <tableColumn id="7" xr3:uid="{642207C0-9E87-4745-BE04-5E58BA6BA9C5}" name="Stock Mini" dataDxfId="66"/>
    <tableColumn id="8" xr3:uid="{53571761-3F3C-444B-8522-65164FCB0118}" name="Flag" dataDxfId="65">
      <calculatedColumnFormula>IF(F6&lt;H6,1,"")</calculatedColumnFormula>
    </tableColumn>
    <tableColumn id="21" xr3:uid="{DDC784D2-6FDA-4118-BB42-B08270745AD4}" name="Statuts" dataDxfId="64"/>
    <tableColumn id="9" xr3:uid="{EC3F504B-54B3-4ED2-B891-9AC50D4E4C64}" name="Vide" dataDxfId="63"/>
    <tableColumn id="10" xr3:uid="{3E2D5F85-1A71-41C3-A174-00B4B8C6BA9C}" name="1" dataDxfId="62"/>
    <tableColumn id="11" xr3:uid="{FBDD3303-96C9-42B5-AD5C-9F7A254C99D1}" name="2" dataDxfId="61"/>
    <tableColumn id="12" xr3:uid="{CD1A0D2C-7076-4383-9ADC-12F67AD408FC}" name="3" dataDxfId="60"/>
    <tableColumn id="13" xr3:uid="{12A4C05F-122D-46B0-9A63-E6CB920FFD51}" name="4" dataDxfId="59"/>
    <tableColumn id="14" xr3:uid="{03FA4005-62F8-4816-A8FA-68D0C3F2788B}" name="5" dataDxfId="58"/>
    <tableColumn id="15" xr3:uid="{D9366033-C67E-4576-A92F-1FFAB440AEE7}" name="6" dataDxfId="57"/>
    <tableColumn id="16" xr3:uid="{89FED47A-3235-4AF1-B5AE-C26AF3974A6A}" name="7" dataDxfId="56"/>
    <tableColumn id="17" xr3:uid="{F5896935-E160-49DF-8F16-02387BDEF8FB}" name="8" dataDxfId="55"/>
    <tableColumn id="18" xr3:uid="{48F04EDF-20EF-4019-BD78-A692920D1137}" name="9" dataDxfId="54"/>
    <tableColumn id="19" xr3:uid="{9ADE9D4D-B090-4A4D-8FE0-DF6DB6731840}" name="10" dataDxfId="53"/>
    <tableColumn id="20" xr3:uid="{6F92F1B1-FC18-492C-ADEB-3C777B616867}" name="&gt;10" dataDxfId="52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233FC49-D540-4CDB-8E7A-762F18811233}" name="Tableau4" displayName="Tableau4" ref="B5:K6" totalsRowShown="0" headerRowDxfId="51" dataDxfId="50">
  <tableColumns count="10">
    <tableColumn id="1" xr3:uid="{039B99A7-A2D1-4F67-AA3F-88C2FFE51F8F}" name="Nr Commande" dataDxfId="49"/>
    <tableColumn id="2" xr3:uid="{831D4B7F-D712-439B-8479-66B00087734D}" name="Date" dataDxfId="48"/>
    <tableColumn id="3" xr3:uid="{7B41AFD0-0000-492B-ACAF-C534CF0994A2}" name="Nr Article" dataDxfId="47"/>
    <tableColumn id="4" xr3:uid="{E5F6492B-A666-477A-9C3F-06DB230A95C3}" name="Nom" dataDxfId="46"/>
    <tableColumn id="5" xr3:uid="{D10C0E01-4CBD-4D99-B586-4DB63F4477C9}" name="Nombre" dataDxfId="45"/>
    <tableColumn id="6" xr3:uid="{BCA0D8DB-19BC-4B1D-8A87-903A3074EB66}" name="Prix" dataDxfId="44" dataCellStyle="Monétaire"/>
    <tableColumn id="7" xr3:uid="{B3C3C22D-E626-45F3-A31F-780DBACCFD17}" name="Prix Total" dataDxfId="43" dataCellStyle="Monétaire">
      <calculatedColumnFormula>G6*F6</calculatedColumnFormula>
    </tableColumn>
    <tableColumn id="8" xr3:uid="{1BC42A84-0CA1-4E3C-96B2-12867D2E2F5C}" name="Fournisseur" dataDxfId="42"/>
    <tableColumn id="9" xr3:uid="{583B6885-5E89-4454-ABDD-368F8F1B2DFD}" name="Contrôle" dataDxfId="41">
      <calculatedColumnFormula array="1">IFERROR(INDEX(Tableau5[Nombre],MATCH(1,(Tableau4[Nr Commande]=Tableau5[Nr bon de commande])*(Tableau4[[#This Row],[Nr Article]]=Tableau5[Nr Article]),0)),"")</calculatedColumnFormula>
    </tableColumn>
    <tableColumn id="10" xr3:uid="{DC18E113-F444-4A72-A0DC-6110A5B237BC}" name="Check" dataDxfId="40">
      <calculatedColumnFormula>IF(Tableau4[[#This Row],[Contrôle]]=Tableau4[[#This Row],[Nombre]],"close","open")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485B57C-CDAC-4676-9EBD-BA36CDBC8BF7}" name="Tableau5" displayName="Tableau5" ref="B5:J6" insertRow="1" totalsRowShown="0" headerRowDxfId="39" dataDxfId="38">
  <autoFilter ref="B5:J6" xr:uid="{66636F83-1737-40A2-8121-5668A53FB87B}"/>
  <tableColumns count="9">
    <tableColumn id="1" xr3:uid="{0F11EC96-BCA7-4F39-93D1-E019A69394E5}" name="Type" dataDxfId="37"/>
    <tableColumn id="2" xr3:uid="{FB8BDCA8-16C9-4EF6-BF35-90C7D2CA21F8}" name="Nr Facture" dataDxfId="36"/>
    <tableColumn id="3" xr3:uid="{E8CF844F-23AB-4116-B88A-362571882CCF}" name="Nr bon de commande" dataDxfId="35"/>
    <tableColumn id="4" xr3:uid="{68BA035B-81EA-400D-B785-E9C95C8B567E}" name="Fournisseur" dataDxfId="34"/>
    <tableColumn id="5" xr3:uid="{E1ACB667-0F06-4374-8D03-D19E0C50E3E0}" name="Client" dataDxfId="33"/>
    <tableColumn id="6" xr3:uid="{1671C876-84E0-4B6A-9BA2-86E6EF30FCE8}" name="Nr Article" dataDxfId="32"/>
    <tableColumn id="7" xr3:uid="{331987A2-ED0C-4084-940C-805AEEB336CB}" name="Nombre" dataDxfId="31"/>
    <tableColumn id="8" xr3:uid="{96D40C87-4D7B-4C57-ACEB-4EEDB9FAAA67}" name="Date entrée" dataDxfId="30">
      <calculatedColumnFormula>DAY(TODAY())</calculatedColumnFormula>
    </tableColumn>
    <tableColumn id="9" xr3:uid="{976CD647-2500-487A-A49F-308273E1CF34}" name="Date de sortie" dataDxfId="29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0935F6-0B46-49F8-A2A1-607342F659BA}" name="Tableau1" displayName="Tableau1" ref="B5:I11" totalsRowShown="0" dataDxfId="28">
  <autoFilter ref="B5:I11" xr:uid="{FE49CD68-68CA-41B3-B215-02E06103AAD1}"/>
  <tableColumns count="8">
    <tableColumn id="1" xr3:uid="{B8D1269C-B223-45F5-84C2-BCB85037242F}" name="Nom" dataDxfId="27"/>
    <tableColumn id="2" xr3:uid="{7B1BDEE5-52DB-4E33-BAD7-93B262E27471}" name="Adresse" dataDxfId="26"/>
    <tableColumn id="3" xr3:uid="{BC0AAADD-6EE3-428C-8EF5-ABE2B9503F97}" name="Code postal" dataDxfId="25"/>
    <tableColumn id="4" xr3:uid="{C5C29C90-405F-44F0-917F-4A3E2B9B6DEB}" name="Ville" dataDxfId="24"/>
    <tableColumn id="5" xr3:uid="{38DFAEE1-0BBB-43C2-926A-3EF38CA6FB50}" name="Pays" dataDxfId="23"/>
    <tableColumn id="6" xr3:uid="{43D77BE6-8901-4AAF-834D-04F9913FEAB1}" name="Téléphone" dataDxfId="22"/>
    <tableColumn id="7" xr3:uid="{F1968DDC-C7B0-40EF-A2C7-C22B87053E02}" name="Mail" dataDxfId="21"/>
    <tableColumn id="8" xr3:uid="{FF631739-A774-4D34-A0AE-C62B9FE6E2BA}" name="Groupe">
      <calculatedColumnFormula>CONCATENATE(LEFT(F6,8),"-",D6,", ",E6)</calculatedColumnFormula>
    </tableColumn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773C238-ABFE-476E-B76C-A491E090FEC7}" name="Tableau2" displayName="Tableau2" ref="B5:I11" totalsRowShown="0" headerRowDxfId="20" dataDxfId="18" headerRowBorderDxfId="19" tableBorderDxfId="17">
  <autoFilter ref="B5:I11" xr:uid="{A8B76850-9F8E-4559-8D9C-7A6C5DD73437}"/>
  <tableColumns count="8">
    <tableColumn id="1" xr3:uid="{28561C8A-FCFE-46D8-956A-1587DDF5ED20}" name="Nom" dataDxfId="16"/>
    <tableColumn id="2" xr3:uid="{4301CF07-1EA9-48DE-BB8E-F7A39365F17D}" name="Adresse" dataDxfId="15"/>
    <tableColumn id="3" xr3:uid="{37B58243-75A7-46B1-B566-92C13F5DFF09}" name="Code postal" dataDxfId="14"/>
    <tableColumn id="4" xr3:uid="{45ECD5D3-C25B-432C-BDEA-AB85A2F9D79E}" name="Ville" dataDxfId="13"/>
    <tableColumn id="5" xr3:uid="{4A788540-1262-41D4-A84F-56A8297A9863}" name="Pays" dataDxfId="12"/>
    <tableColumn id="6" xr3:uid="{02ED5479-E727-4A79-9E15-F0123091CE42}" name="Téléphone" dataDxfId="11"/>
    <tableColumn id="7" xr3:uid="{23C8A23C-AA5A-4D14-98C4-8BA7A1E58420}" name="Mail" dataDxfId="10"/>
    <tableColumn id="8" xr3:uid="{AF2EF029-4582-4ACA-82B5-9D3F6EA9082C}" name="Groupe" dataDxfId="9">
      <calculatedColumnFormula>CONCATENATE(LEFT(F6,8),"-",D6,", ",E6)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5" Type="http://schemas.openxmlformats.org/officeDocument/2006/relationships/table" Target="../tables/table3.xml"/><Relationship Id="rId4" Type="http://schemas.openxmlformats.org/officeDocument/2006/relationships/image" Target="../media/image3.emf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8EEF2-E82C-4236-B42B-10C1CFEF0782}">
  <sheetPr codeName="Feuil1">
    <tabColor rgb="FFFF0000"/>
  </sheetPr>
  <dimension ref="A1"/>
  <sheetViews>
    <sheetView showGridLines="0" topLeftCell="A2" workbookViewId="0">
      <selection activeCell="L18" sqref="L18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17697E-6C73-4AB6-A658-D78B39DC5C88}">
  <sheetPr codeName="Feuil2">
    <tabColor rgb="FFFF0000"/>
  </sheetPr>
  <dimension ref="B4:V214"/>
  <sheetViews>
    <sheetView showGridLines="0" zoomScale="71" zoomScaleNormal="71" workbookViewId="0">
      <selection activeCell="E6" sqref="E6:E214"/>
    </sheetView>
  </sheetViews>
  <sheetFormatPr baseColWidth="10" defaultRowHeight="14.5" x14ac:dyDescent="0.35"/>
  <cols>
    <col min="1" max="3" width="10.90625" style="6"/>
    <col min="4" max="4" width="37.90625" style="6" bestFit="1" customWidth="1"/>
    <col min="5" max="6" width="10.90625" style="6"/>
    <col min="7" max="7" width="13" style="6" customWidth="1"/>
    <col min="8" max="8" width="11.36328125" style="6" customWidth="1"/>
    <col min="9" max="9" width="6.08984375" style="6" customWidth="1"/>
    <col min="10" max="10" width="6.81640625" style="6" customWidth="1"/>
    <col min="11" max="11" width="0.81640625" style="6" customWidth="1"/>
    <col min="12" max="20" width="3.90625" style="6" customWidth="1"/>
    <col min="21" max="21" width="4.90625" style="6" customWidth="1"/>
    <col min="22" max="22" width="5.81640625" style="6" customWidth="1"/>
    <col min="23" max="26" width="3" style="6" bestFit="1" customWidth="1"/>
    <col min="27" max="16384" width="10.90625" style="6"/>
  </cols>
  <sheetData>
    <row r="4" spans="2:22" x14ac:dyDescent="0.35">
      <c r="L4" s="95">
        <v>1</v>
      </c>
      <c r="M4" s="95">
        <v>2</v>
      </c>
      <c r="N4" s="95">
        <v>3</v>
      </c>
      <c r="O4" s="95">
        <v>4</v>
      </c>
      <c r="P4" s="95">
        <v>5</v>
      </c>
      <c r="Q4" s="95">
        <v>6</v>
      </c>
      <c r="R4" s="95">
        <v>7</v>
      </c>
      <c r="S4" s="95">
        <v>8</v>
      </c>
      <c r="T4" s="95">
        <v>9</v>
      </c>
      <c r="U4" s="95">
        <v>10</v>
      </c>
    </row>
    <row r="5" spans="2:22" x14ac:dyDescent="0.35">
      <c r="B5" s="6" t="s">
        <v>9</v>
      </c>
      <c r="C5" s="6" t="s">
        <v>0</v>
      </c>
      <c r="D5" s="6" t="s">
        <v>10</v>
      </c>
      <c r="E5" s="6" t="s">
        <v>11</v>
      </c>
      <c r="F5" s="6" t="s">
        <v>12</v>
      </c>
      <c r="G5" s="6" t="s">
        <v>13</v>
      </c>
      <c r="H5" s="6" t="s">
        <v>14</v>
      </c>
      <c r="I5" s="6" t="s">
        <v>15</v>
      </c>
      <c r="J5" s="6" t="s">
        <v>32</v>
      </c>
      <c r="K5" s="9" t="s">
        <v>16</v>
      </c>
      <c r="L5" s="6" t="s">
        <v>17</v>
      </c>
      <c r="M5" s="6" t="s">
        <v>18</v>
      </c>
      <c r="N5" s="6" t="s">
        <v>19</v>
      </c>
      <c r="O5" s="6" t="s">
        <v>20</v>
      </c>
      <c r="P5" s="6" t="s">
        <v>21</v>
      </c>
      <c r="Q5" s="6" t="s">
        <v>22</v>
      </c>
      <c r="R5" s="6" t="s">
        <v>23</v>
      </c>
      <c r="S5" s="6" t="s">
        <v>24</v>
      </c>
      <c r="T5" s="6" t="s">
        <v>25</v>
      </c>
      <c r="U5" s="6" t="s">
        <v>26</v>
      </c>
      <c r="V5" s="6" t="s">
        <v>27</v>
      </c>
    </row>
    <row r="6" spans="2:22" x14ac:dyDescent="0.35">
      <c r="B6" s="6" t="s">
        <v>95</v>
      </c>
      <c r="C6" s="6">
        <v>1000134</v>
      </c>
      <c r="D6" s="6" t="s">
        <v>100</v>
      </c>
      <c r="F6" s="59"/>
      <c r="G6" s="16">
        <f>F6*[1]Feuil1!A1</f>
        <v>0</v>
      </c>
      <c r="H6" s="6">
        <v>1</v>
      </c>
      <c r="I6" s="7">
        <f t="shared" ref="I6:I17" si="0">IF(F6&lt;H6,1,"")</f>
        <v>1</v>
      </c>
      <c r="J6" s="7" t="s">
        <v>33</v>
      </c>
      <c r="K6" s="9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2:22" x14ac:dyDescent="0.35">
      <c r="B7" s="6" t="s">
        <v>96</v>
      </c>
      <c r="C7" s="6" t="s">
        <v>101</v>
      </c>
      <c r="D7" s="6" t="s">
        <v>102</v>
      </c>
      <c r="F7" s="59"/>
      <c r="G7" s="16">
        <f>F7*[1]Feuil1!A2</f>
        <v>0</v>
      </c>
      <c r="H7" s="6">
        <v>1</v>
      </c>
      <c r="I7" s="7">
        <f t="shared" si="0"/>
        <v>1</v>
      </c>
      <c r="J7" s="7" t="s">
        <v>33</v>
      </c>
      <c r="K7" s="9"/>
      <c r="L7" s="8"/>
      <c r="M7" s="8"/>
      <c r="N7" s="8"/>
      <c r="O7" s="8"/>
      <c r="P7" s="8"/>
      <c r="Q7" s="8"/>
      <c r="R7" s="8"/>
      <c r="S7" s="8"/>
      <c r="T7" s="8"/>
      <c r="U7" s="8"/>
      <c r="V7" s="8"/>
    </row>
    <row r="8" spans="2:22" x14ac:dyDescent="0.35">
      <c r="B8" s="6" t="s">
        <v>99</v>
      </c>
      <c r="C8" s="6" t="s">
        <v>103</v>
      </c>
      <c r="D8" s="6" t="s">
        <v>112</v>
      </c>
      <c r="F8" s="59"/>
      <c r="G8" s="16">
        <f>F8*[1]Feuil1!A3</f>
        <v>0</v>
      </c>
      <c r="H8" s="6">
        <v>1</v>
      </c>
      <c r="I8" s="7">
        <f t="shared" si="0"/>
        <v>1</v>
      </c>
      <c r="J8" s="7" t="s">
        <v>33</v>
      </c>
      <c r="K8" s="9"/>
      <c r="L8" s="8"/>
      <c r="M8" s="8"/>
      <c r="N8" s="8"/>
      <c r="O8" s="8"/>
      <c r="P8" s="8"/>
      <c r="Q8" s="8"/>
      <c r="R8" s="8"/>
      <c r="S8" s="8"/>
      <c r="T8" s="8"/>
      <c r="U8" s="8"/>
      <c r="V8" s="8"/>
    </row>
    <row r="9" spans="2:22" x14ac:dyDescent="0.35">
      <c r="B9" s="6" t="s">
        <v>113</v>
      </c>
      <c r="C9" s="6" t="s">
        <v>104</v>
      </c>
      <c r="D9" s="6" t="s">
        <v>114</v>
      </c>
      <c r="F9" s="59"/>
      <c r="G9" s="16">
        <f>F9*[1]Feuil1!A4</f>
        <v>0</v>
      </c>
      <c r="H9" s="6">
        <v>1</v>
      </c>
      <c r="I9" s="7">
        <f t="shared" si="0"/>
        <v>1</v>
      </c>
      <c r="J9" s="7" t="s">
        <v>33</v>
      </c>
      <c r="K9" s="9"/>
      <c r="L9" s="8"/>
      <c r="M9" s="8"/>
      <c r="N9" s="8"/>
      <c r="O9" s="8"/>
      <c r="P9" s="8"/>
      <c r="Q9" s="8"/>
      <c r="R9" s="8"/>
      <c r="S9" s="8"/>
      <c r="T9" s="8"/>
      <c r="U9" s="8"/>
      <c r="V9" s="8"/>
    </row>
    <row r="10" spans="2:22" x14ac:dyDescent="0.35">
      <c r="B10" s="6" t="s">
        <v>115</v>
      </c>
      <c r="C10" s="6" t="s">
        <v>105</v>
      </c>
      <c r="D10" s="6" t="s">
        <v>116</v>
      </c>
      <c r="F10" s="59"/>
      <c r="G10" s="16">
        <f>F10*[1]Feuil1!A5</f>
        <v>0</v>
      </c>
      <c r="H10" s="6">
        <v>1</v>
      </c>
      <c r="I10" s="7">
        <f t="shared" si="0"/>
        <v>1</v>
      </c>
      <c r="J10" s="7" t="s">
        <v>33</v>
      </c>
      <c r="K10" s="9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</row>
    <row r="11" spans="2:22" x14ac:dyDescent="0.35">
      <c r="B11" s="6" t="s">
        <v>117</v>
      </c>
      <c r="C11" s="6" t="s">
        <v>106</v>
      </c>
      <c r="D11" s="6" t="s">
        <v>118</v>
      </c>
      <c r="F11" s="59"/>
      <c r="G11" s="16">
        <f>F11*[1]Feuil1!A6</f>
        <v>0</v>
      </c>
      <c r="H11" s="6">
        <v>1</v>
      </c>
      <c r="I11" s="7">
        <f t="shared" si="0"/>
        <v>1</v>
      </c>
      <c r="J11" s="7" t="s">
        <v>33</v>
      </c>
      <c r="K11" s="9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</row>
    <row r="12" spans="2:22" x14ac:dyDescent="0.35">
      <c r="B12" s="6" t="s">
        <v>119</v>
      </c>
      <c r="C12" s="6" t="s">
        <v>107</v>
      </c>
      <c r="D12" s="6" t="s">
        <v>120</v>
      </c>
      <c r="F12" s="59"/>
      <c r="G12" s="16">
        <f>F12*[1]Feuil1!A7</f>
        <v>0</v>
      </c>
      <c r="H12" s="6">
        <v>1</v>
      </c>
      <c r="I12" s="7">
        <f t="shared" si="0"/>
        <v>1</v>
      </c>
      <c r="J12" s="7" t="s">
        <v>33</v>
      </c>
      <c r="K12" s="9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</row>
    <row r="13" spans="2:22" x14ac:dyDescent="0.35">
      <c r="B13" s="6" t="s">
        <v>121</v>
      </c>
      <c r="C13" s="6" t="s">
        <v>108</v>
      </c>
      <c r="D13" s="6" t="s">
        <v>122</v>
      </c>
      <c r="F13" s="59"/>
      <c r="G13" s="16">
        <f>F13*[1]Feuil1!A8</f>
        <v>0</v>
      </c>
      <c r="H13" s="6">
        <v>1</v>
      </c>
      <c r="I13" s="7">
        <f t="shared" si="0"/>
        <v>1</v>
      </c>
      <c r="J13" s="7" t="s">
        <v>33</v>
      </c>
      <c r="K13" s="9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</row>
    <row r="14" spans="2:22" x14ac:dyDescent="0.35">
      <c r="B14" s="6" t="s">
        <v>123</v>
      </c>
      <c r="C14" s="6" t="s">
        <v>109</v>
      </c>
      <c r="D14" s="6" t="s">
        <v>124</v>
      </c>
      <c r="F14" s="59"/>
      <c r="G14" s="16">
        <f>F14*[1]Feuil1!A9</f>
        <v>0</v>
      </c>
      <c r="H14" s="6">
        <v>1</v>
      </c>
      <c r="I14" s="7">
        <f t="shared" si="0"/>
        <v>1</v>
      </c>
      <c r="J14" s="7" t="s">
        <v>33</v>
      </c>
      <c r="K14" s="9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</row>
    <row r="15" spans="2:22" x14ac:dyDescent="0.35">
      <c r="B15" s="6" t="s">
        <v>125</v>
      </c>
      <c r="C15" s="6" t="s">
        <v>110</v>
      </c>
      <c r="D15" s="6" t="s">
        <v>126</v>
      </c>
      <c r="F15" s="59"/>
      <c r="G15" s="16">
        <f>F15*[1]Feuil1!A10</f>
        <v>0</v>
      </c>
      <c r="H15" s="6">
        <v>1</v>
      </c>
      <c r="I15" s="7">
        <f t="shared" si="0"/>
        <v>1</v>
      </c>
      <c r="J15" s="7" t="s">
        <v>33</v>
      </c>
      <c r="K15" s="9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</row>
    <row r="16" spans="2:22" x14ac:dyDescent="0.35">
      <c r="B16" s="6" t="s">
        <v>127</v>
      </c>
      <c r="C16" s="6" t="s">
        <v>111</v>
      </c>
      <c r="D16" s="6" t="s">
        <v>128</v>
      </c>
      <c r="F16" s="59"/>
      <c r="G16" s="16">
        <f>F16*[1]Feuil1!A11</f>
        <v>0</v>
      </c>
      <c r="H16" s="6">
        <v>1</v>
      </c>
      <c r="I16" s="7">
        <f t="shared" si="0"/>
        <v>1</v>
      </c>
      <c r="J16" s="7" t="s">
        <v>33</v>
      </c>
      <c r="K16" s="9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</row>
    <row r="17" spans="2:22" x14ac:dyDescent="0.35">
      <c r="B17" s="6" t="s">
        <v>129</v>
      </c>
      <c r="C17" s="6" t="s">
        <v>130</v>
      </c>
      <c r="D17" s="6" t="s">
        <v>131</v>
      </c>
      <c r="F17" s="59"/>
      <c r="G17" s="16">
        <f>F17*[1]Feuil1!A12</f>
        <v>0</v>
      </c>
      <c r="H17" s="6">
        <v>1</v>
      </c>
      <c r="I17" s="7">
        <f t="shared" si="0"/>
        <v>1</v>
      </c>
      <c r="J17" s="7" t="s">
        <v>33</v>
      </c>
      <c r="K17" s="9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</row>
    <row r="18" spans="2:22" x14ac:dyDescent="0.35">
      <c r="B18" s="6" t="s">
        <v>152</v>
      </c>
      <c r="C18" s="6" t="s">
        <v>132</v>
      </c>
      <c r="D18" s="6" t="s">
        <v>172</v>
      </c>
      <c r="F18" s="59"/>
      <c r="G18" s="16">
        <f>F18*[1]Feuil1!A13</f>
        <v>0</v>
      </c>
      <c r="H18" s="6">
        <v>1</v>
      </c>
      <c r="I18" s="7">
        <f t="shared" ref="I18:I37" si="1">IF(F18&lt;H18,1,"")</f>
        <v>1</v>
      </c>
      <c r="J18" s="7" t="s">
        <v>33</v>
      </c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</row>
    <row r="19" spans="2:22" x14ac:dyDescent="0.35">
      <c r="B19" s="6" t="s">
        <v>153</v>
      </c>
      <c r="C19" s="6" t="s">
        <v>133</v>
      </c>
      <c r="D19" s="6" t="s">
        <v>173</v>
      </c>
      <c r="F19" s="59"/>
      <c r="G19" s="16">
        <f>F19*[1]Feuil1!A14</f>
        <v>0</v>
      </c>
      <c r="H19" s="6">
        <v>1</v>
      </c>
      <c r="I19" s="7">
        <f t="shared" si="1"/>
        <v>1</v>
      </c>
      <c r="J19" s="7" t="s">
        <v>33</v>
      </c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</row>
    <row r="20" spans="2:22" x14ac:dyDescent="0.35">
      <c r="B20" s="6" t="s">
        <v>154</v>
      </c>
      <c r="C20" s="6" t="s">
        <v>134</v>
      </c>
      <c r="D20" s="6" t="s">
        <v>174</v>
      </c>
      <c r="F20" s="59"/>
      <c r="G20" s="16">
        <f>F20*[1]Feuil1!A15</f>
        <v>0</v>
      </c>
      <c r="H20" s="6">
        <v>1</v>
      </c>
      <c r="I20" s="7">
        <f t="shared" si="1"/>
        <v>1</v>
      </c>
      <c r="J20" s="7" t="s">
        <v>33</v>
      </c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</row>
    <row r="21" spans="2:22" x14ac:dyDescent="0.35">
      <c r="B21" s="6" t="s">
        <v>155</v>
      </c>
      <c r="C21" s="6" t="s">
        <v>135</v>
      </c>
      <c r="D21" s="6" t="s">
        <v>175</v>
      </c>
      <c r="F21" s="59"/>
      <c r="G21" s="16">
        <f>F21*[1]Feuil1!A16</f>
        <v>0</v>
      </c>
      <c r="H21" s="6">
        <v>1</v>
      </c>
      <c r="I21" s="7">
        <f t="shared" si="1"/>
        <v>1</v>
      </c>
      <c r="J21" s="7" t="s">
        <v>33</v>
      </c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</row>
    <row r="22" spans="2:22" x14ac:dyDescent="0.35">
      <c r="B22" s="6" t="s">
        <v>156</v>
      </c>
      <c r="C22" s="6" t="s">
        <v>136</v>
      </c>
      <c r="D22" s="6" t="s">
        <v>176</v>
      </c>
      <c r="F22" s="59"/>
      <c r="G22" s="16">
        <f>F22*[1]Feuil1!A17</f>
        <v>0</v>
      </c>
      <c r="H22" s="6">
        <v>1</v>
      </c>
      <c r="I22" s="7">
        <f t="shared" si="1"/>
        <v>1</v>
      </c>
      <c r="J22" s="7" t="s">
        <v>33</v>
      </c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</row>
    <row r="23" spans="2:22" x14ac:dyDescent="0.35">
      <c r="B23" s="6" t="s">
        <v>157</v>
      </c>
      <c r="C23" s="6" t="s">
        <v>137</v>
      </c>
      <c r="D23" s="6" t="s">
        <v>177</v>
      </c>
      <c r="F23" s="59"/>
      <c r="G23" s="16">
        <f>F23*[1]Feuil1!A18</f>
        <v>0</v>
      </c>
      <c r="H23" s="6">
        <v>1</v>
      </c>
      <c r="I23" s="7">
        <f t="shared" si="1"/>
        <v>1</v>
      </c>
      <c r="J23" s="7" t="s">
        <v>33</v>
      </c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</row>
    <row r="24" spans="2:22" x14ac:dyDescent="0.35">
      <c r="B24" s="6" t="s">
        <v>158</v>
      </c>
      <c r="C24" s="6" t="s">
        <v>138</v>
      </c>
      <c r="D24" s="6" t="s">
        <v>178</v>
      </c>
      <c r="F24" s="59"/>
      <c r="G24" s="16">
        <f>F24*[1]Feuil1!A18</f>
        <v>0</v>
      </c>
      <c r="H24" s="6">
        <v>1</v>
      </c>
      <c r="I24" s="7">
        <f t="shared" si="1"/>
        <v>1</v>
      </c>
      <c r="J24" s="7" t="s">
        <v>33</v>
      </c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</row>
    <row r="25" spans="2:22" x14ac:dyDescent="0.35">
      <c r="B25" s="6" t="s">
        <v>159</v>
      </c>
      <c r="C25" s="6" t="s">
        <v>139</v>
      </c>
      <c r="D25" s="6" t="s">
        <v>179</v>
      </c>
      <c r="F25" s="59"/>
      <c r="G25" s="16">
        <f>F25*[1]Feuil1!A19</f>
        <v>0</v>
      </c>
      <c r="H25" s="6">
        <v>1</v>
      </c>
      <c r="I25" s="7">
        <f t="shared" si="1"/>
        <v>1</v>
      </c>
      <c r="J25" s="7" t="s">
        <v>33</v>
      </c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</row>
    <row r="26" spans="2:22" x14ac:dyDescent="0.35">
      <c r="B26" s="6" t="s">
        <v>160</v>
      </c>
      <c r="C26" s="6" t="s">
        <v>140</v>
      </c>
      <c r="D26" s="6" t="s">
        <v>180</v>
      </c>
      <c r="F26" s="59"/>
      <c r="G26" s="16">
        <f>F26*[1]Feuil1!A20</f>
        <v>0</v>
      </c>
      <c r="H26" s="6">
        <v>1</v>
      </c>
      <c r="I26" s="7">
        <f t="shared" si="1"/>
        <v>1</v>
      </c>
      <c r="J26" s="7" t="s">
        <v>33</v>
      </c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</row>
    <row r="27" spans="2:22" x14ac:dyDescent="0.35">
      <c r="B27" s="6" t="s">
        <v>161</v>
      </c>
      <c r="C27" s="6" t="s">
        <v>141</v>
      </c>
      <c r="D27" s="6" t="s">
        <v>181</v>
      </c>
      <c r="F27" s="59"/>
      <c r="G27" s="16">
        <f>F27*[1]Feuil1!A21</f>
        <v>0</v>
      </c>
      <c r="H27" s="6">
        <v>1</v>
      </c>
      <c r="I27" s="7">
        <f t="shared" si="1"/>
        <v>1</v>
      </c>
      <c r="J27" s="7" t="s">
        <v>33</v>
      </c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</row>
    <row r="28" spans="2:22" x14ac:dyDescent="0.35">
      <c r="B28" s="6" t="s">
        <v>162</v>
      </c>
      <c r="C28" s="6" t="s">
        <v>142</v>
      </c>
      <c r="D28" s="6" t="s">
        <v>182</v>
      </c>
      <c r="F28" s="59"/>
      <c r="G28" s="16">
        <f>F28*[1]Feuil1!A22</f>
        <v>0</v>
      </c>
      <c r="H28" s="6">
        <v>1</v>
      </c>
      <c r="I28" s="7">
        <f t="shared" si="1"/>
        <v>1</v>
      </c>
      <c r="J28" s="7" t="s">
        <v>33</v>
      </c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</row>
    <row r="29" spans="2:22" x14ac:dyDescent="0.35">
      <c r="B29" s="6" t="s">
        <v>163</v>
      </c>
      <c r="C29" s="6" t="s">
        <v>143</v>
      </c>
      <c r="D29" s="6" t="s">
        <v>183</v>
      </c>
      <c r="F29" s="59"/>
      <c r="G29" s="16">
        <f>F29*[1]Feuil1!A23</f>
        <v>0</v>
      </c>
      <c r="H29" s="6">
        <v>1</v>
      </c>
      <c r="I29" s="7">
        <f t="shared" si="1"/>
        <v>1</v>
      </c>
      <c r="J29" s="7" t="s">
        <v>33</v>
      </c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</row>
    <row r="30" spans="2:22" x14ac:dyDescent="0.35">
      <c r="B30" s="6" t="s">
        <v>164</v>
      </c>
      <c r="C30" s="6" t="s">
        <v>144</v>
      </c>
      <c r="D30" s="6" t="s">
        <v>184</v>
      </c>
      <c r="F30" s="59"/>
      <c r="G30" s="16">
        <f>F30*[1]Feuil1!A24</f>
        <v>0</v>
      </c>
      <c r="H30" s="6">
        <v>1</v>
      </c>
      <c r="I30" s="7">
        <f t="shared" si="1"/>
        <v>1</v>
      </c>
      <c r="J30" s="7" t="s">
        <v>33</v>
      </c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</row>
    <row r="31" spans="2:22" x14ac:dyDescent="0.35">
      <c r="B31" s="6" t="s">
        <v>165</v>
      </c>
      <c r="C31" s="6" t="s">
        <v>145</v>
      </c>
      <c r="D31" s="6" t="s">
        <v>185</v>
      </c>
      <c r="F31" s="59"/>
      <c r="G31" s="16">
        <f>F31*[1]Feuil1!A25</f>
        <v>0</v>
      </c>
      <c r="H31" s="6">
        <v>1</v>
      </c>
      <c r="I31" s="7">
        <f t="shared" si="1"/>
        <v>1</v>
      </c>
      <c r="J31" s="7" t="s">
        <v>33</v>
      </c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</row>
    <row r="32" spans="2:22" x14ac:dyDescent="0.35">
      <c r="B32" s="6" t="s">
        <v>166</v>
      </c>
      <c r="C32" s="6" t="s">
        <v>146</v>
      </c>
      <c r="D32" s="6" t="s">
        <v>186</v>
      </c>
      <c r="F32" s="59"/>
      <c r="G32" s="16">
        <f>F32*[1]Feuil1!A26</f>
        <v>0</v>
      </c>
      <c r="H32" s="6">
        <v>1</v>
      </c>
      <c r="I32" s="7">
        <f t="shared" si="1"/>
        <v>1</v>
      </c>
      <c r="J32" s="7" t="s">
        <v>33</v>
      </c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</row>
    <row r="33" spans="2:22" x14ac:dyDescent="0.35">
      <c r="B33" s="6" t="s">
        <v>167</v>
      </c>
      <c r="C33" s="6" t="s">
        <v>147</v>
      </c>
      <c r="D33" s="6" t="s">
        <v>187</v>
      </c>
      <c r="F33" s="59"/>
      <c r="G33" s="16">
        <f>F33*[1]Feuil1!A27</f>
        <v>0</v>
      </c>
      <c r="H33" s="6">
        <v>1</v>
      </c>
      <c r="I33" s="7">
        <f t="shared" si="1"/>
        <v>1</v>
      </c>
      <c r="J33" s="7" t="s">
        <v>33</v>
      </c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</row>
    <row r="34" spans="2:22" x14ac:dyDescent="0.35">
      <c r="B34" s="6" t="s">
        <v>168</v>
      </c>
      <c r="C34" s="6" t="s">
        <v>148</v>
      </c>
      <c r="D34" s="6" t="s">
        <v>187</v>
      </c>
      <c r="F34" s="59"/>
      <c r="G34" s="16">
        <f>F34*[1]Feuil1!A28</f>
        <v>0</v>
      </c>
      <c r="H34" s="6">
        <v>1</v>
      </c>
      <c r="I34" s="7">
        <f t="shared" si="1"/>
        <v>1</v>
      </c>
      <c r="J34" s="7" t="s">
        <v>33</v>
      </c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</row>
    <row r="35" spans="2:22" x14ac:dyDescent="0.35">
      <c r="B35" s="6" t="s">
        <v>169</v>
      </c>
      <c r="C35" s="6" t="s">
        <v>149</v>
      </c>
      <c r="D35" s="6" t="s">
        <v>188</v>
      </c>
      <c r="F35" s="59"/>
      <c r="G35" s="16">
        <f>F35*[1]Feuil1!A29</f>
        <v>0</v>
      </c>
      <c r="H35" s="6">
        <v>1</v>
      </c>
      <c r="I35" s="7">
        <f t="shared" si="1"/>
        <v>1</v>
      </c>
      <c r="J35" s="7" t="s">
        <v>33</v>
      </c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</row>
    <row r="36" spans="2:22" x14ac:dyDescent="0.35">
      <c r="B36" s="6" t="s">
        <v>170</v>
      </c>
      <c r="C36" s="6" t="s">
        <v>150</v>
      </c>
      <c r="D36" s="6" t="s">
        <v>189</v>
      </c>
      <c r="F36" s="59"/>
      <c r="G36" s="16">
        <f>F36*[1]Feuil1!A30</f>
        <v>0</v>
      </c>
      <c r="H36" s="6">
        <v>1</v>
      </c>
      <c r="I36" s="7">
        <f t="shared" si="1"/>
        <v>1</v>
      </c>
      <c r="J36" s="7" t="s">
        <v>33</v>
      </c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</row>
    <row r="37" spans="2:22" x14ac:dyDescent="0.35">
      <c r="B37" s="6" t="s">
        <v>171</v>
      </c>
      <c r="C37" s="6" t="s">
        <v>151</v>
      </c>
      <c r="D37" s="6" t="s">
        <v>190</v>
      </c>
      <c r="F37" s="59"/>
      <c r="G37" s="16">
        <f>F37*[1]Feuil1!A31</f>
        <v>0</v>
      </c>
      <c r="H37" s="6">
        <v>1</v>
      </c>
      <c r="I37" s="7">
        <f t="shared" si="1"/>
        <v>1</v>
      </c>
      <c r="J37" s="7" t="s">
        <v>33</v>
      </c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</row>
    <row r="38" spans="2:22" x14ac:dyDescent="0.35">
      <c r="B38" s="6" t="s">
        <v>368</v>
      </c>
      <c r="C38" s="6" t="s">
        <v>191</v>
      </c>
      <c r="D38" s="6" t="s">
        <v>545</v>
      </c>
      <c r="F38" s="59"/>
      <c r="G38" s="16">
        <f>F38*[1]Feuil1!A32</f>
        <v>0</v>
      </c>
      <c r="H38" s="6">
        <v>1</v>
      </c>
      <c r="I38" s="7">
        <f>IF(F38&lt;H38,1,"")</f>
        <v>1</v>
      </c>
      <c r="J38" s="7" t="s">
        <v>33</v>
      </c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</row>
    <row r="39" spans="2:22" x14ac:dyDescent="0.35">
      <c r="B39" s="6" t="s">
        <v>369</v>
      </c>
      <c r="C39" s="6" t="s">
        <v>192</v>
      </c>
      <c r="D39" s="6" t="s">
        <v>546</v>
      </c>
      <c r="F39" s="59"/>
      <c r="G39" s="16">
        <f>F39*[1]Feuil1!A34</f>
        <v>0</v>
      </c>
      <c r="H39" s="6">
        <v>1</v>
      </c>
      <c r="I39" s="7">
        <f t="shared" ref="I39:I93" si="2">IF(F39&lt;H39,1,"")</f>
        <v>1</v>
      </c>
      <c r="J39" s="7" t="s">
        <v>33</v>
      </c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</row>
    <row r="40" spans="2:22" x14ac:dyDescent="0.35">
      <c r="B40" s="6" t="s">
        <v>370</v>
      </c>
      <c r="C40" s="6" t="s">
        <v>193</v>
      </c>
      <c r="D40" s="6" t="s">
        <v>547</v>
      </c>
      <c r="F40" s="59"/>
      <c r="G40" s="16">
        <f>F40*[1]Feuil1!A35</f>
        <v>0</v>
      </c>
      <c r="H40" s="6">
        <v>1</v>
      </c>
      <c r="I40" s="7">
        <f t="shared" si="2"/>
        <v>1</v>
      </c>
      <c r="J40" s="7" t="s">
        <v>33</v>
      </c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</row>
    <row r="41" spans="2:22" x14ac:dyDescent="0.35">
      <c r="B41" s="6" t="s">
        <v>371</v>
      </c>
      <c r="C41" s="6" t="s">
        <v>194</v>
      </c>
      <c r="D41" s="6" t="s">
        <v>548</v>
      </c>
      <c r="F41" s="59"/>
      <c r="G41" s="16">
        <f>F41*[1]Feuil1!A36</f>
        <v>0</v>
      </c>
      <c r="H41" s="6">
        <v>1</v>
      </c>
      <c r="I41" s="7">
        <f t="shared" si="2"/>
        <v>1</v>
      </c>
      <c r="J41" s="7" t="s">
        <v>33</v>
      </c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</row>
    <row r="42" spans="2:22" x14ac:dyDescent="0.35">
      <c r="B42" s="6" t="s">
        <v>372</v>
      </c>
      <c r="C42" s="6" t="s">
        <v>195</v>
      </c>
      <c r="D42" s="6" t="s">
        <v>549</v>
      </c>
      <c r="F42" s="59"/>
      <c r="G42" s="16">
        <f>F42*[1]Feuil1!A37</f>
        <v>0</v>
      </c>
      <c r="H42" s="6">
        <v>1</v>
      </c>
      <c r="I42" s="7">
        <f t="shared" si="2"/>
        <v>1</v>
      </c>
      <c r="J42" s="7" t="s">
        <v>33</v>
      </c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</row>
    <row r="43" spans="2:22" x14ac:dyDescent="0.35">
      <c r="B43" s="6" t="s">
        <v>373</v>
      </c>
      <c r="C43" s="6" t="s">
        <v>196</v>
      </c>
      <c r="D43" s="6" t="s">
        <v>550</v>
      </c>
      <c r="F43" s="59"/>
      <c r="G43" s="16">
        <f>F43*[1]Feuil1!A38</f>
        <v>0</v>
      </c>
      <c r="H43" s="6">
        <v>1</v>
      </c>
      <c r="I43" s="7">
        <f t="shared" si="2"/>
        <v>1</v>
      </c>
      <c r="J43" s="7" t="s">
        <v>33</v>
      </c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</row>
    <row r="44" spans="2:22" x14ac:dyDescent="0.35">
      <c r="B44" s="6" t="s">
        <v>374</v>
      </c>
      <c r="C44" s="6" t="s">
        <v>197</v>
      </c>
      <c r="D44" s="6" t="s">
        <v>551</v>
      </c>
      <c r="F44" s="59"/>
      <c r="G44" s="16">
        <f>F44*[1]Feuil1!A39</f>
        <v>0</v>
      </c>
      <c r="H44" s="6">
        <v>1</v>
      </c>
      <c r="I44" s="7">
        <f t="shared" si="2"/>
        <v>1</v>
      </c>
      <c r="J44" s="7" t="s">
        <v>33</v>
      </c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</row>
    <row r="45" spans="2:22" x14ac:dyDescent="0.35">
      <c r="B45" s="6" t="s">
        <v>375</v>
      </c>
      <c r="C45" s="6" t="s">
        <v>198</v>
      </c>
      <c r="D45" s="6" t="s">
        <v>552</v>
      </c>
      <c r="F45" s="59"/>
      <c r="G45" s="16">
        <f>F45*[1]Feuil1!A40</f>
        <v>0</v>
      </c>
      <c r="H45" s="6">
        <v>1</v>
      </c>
      <c r="I45" s="7">
        <f t="shared" si="2"/>
        <v>1</v>
      </c>
      <c r="J45" s="7" t="s">
        <v>33</v>
      </c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</row>
    <row r="46" spans="2:22" x14ac:dyDescent="0.35">
      <c r="B46" s="6" t="s">
        <v>376</v>
      </c>
      <c r="C46" s="6" t="s">
        <v>199</v>
      </c>
      <c r="D46" s="6" t="s">
        <v>553</v>
      </c>
      <c r="F46" s="59"/>
      <c r="G46" s="16">
        <f>F46*[1]Feuil1!A41</f>
        <v>0</v>
      </c>
      <c r="H46" s="6">
        <v>1</v>
      </c>
      <c r="I46" s="7">
        <f t="shared" si="2"/>
        <v>1</v>
      </c>
      <c r="J46" s="7" t="s">
        <v>33</v>
      </c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</row>
    <row r="47" spans="2:22" x14ac:dyDescent="0.35">
      <c r="B47" s="6" t="s">
        <v>377</v>
      </c>
      <c r="C47" s="6" t="s">
        <v>200</v>
      </c>
      <c r="D47" s="6" t="s">
        <v>554</v>
      </c>
      <c r="F47" s="59"/>
      <c r="G47" s="16">
        <f>F47*[1]Feuil1!A42</f>
        <v>0</v>
      </c>
      <c r="H47" s="6">
        <v>1</v>
      </c>
      <c r="I47" s="7">
        <f t="shared" si="2"/>
        <v>1</v>
      </c>
      <c r="J47" s="7" t="s">
        <v>33</v>
      </c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</row>
    <row r="48" spans="2:22" x14ac:dyDescent="0.35">
      <c r="B48" s="6" t="s">
        <v>378</v>
      </c>
      <c r="C48" s="6" t="s">
        <v>201</v>
      </c>
      <c r="D48" s="6" t="s">
        <v>555</v>
      </c>
      <c r="F48" s="59"/>
      <c r="G48" s="16">
        <f>F48*[1]Feuil1!A43</f>
        <v>0</v>
      </c>
      <c r="H48" s="6">
        <v>1</v>
      </c>
      <c r="I48" s="7">
        <f t="shared" si="2"/>
        <v>1</v>
      </c>
      <c r="J48" s="7" t="s">
        <v>33</v>
      </c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</row>
    <row r="49" spans="2:22" x14ac:dyDescent="0.35">
      <c r="B49" s="6" t="s">
        <v>379</v>
      </c>
      <c r="C49" s="6" t="s">
        <v>202</v>
      </c>
      <c r="D49" s="6" t="s">
        <v>556</v>
      </c>
      <c r="F49" s="59"/>
      <c r="G49" s="16">
        <f>F49*[1]Feuil1!A44</f>
        <v>0</v>
      </c>
      <c r="H49" s="6">
        <v>1</v>
      </c>
      <c r="I49" s="7">
        <f t="shared" si="2"/>
        <v>1</v>
      </c>
      <c r="J49" s="7" t="s">
        <v>33</v>
      </c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</row>
    <row r="50" spans="2:22" x14ac:dyDescent="0.35">
      <c r="B50" s="6" t="s">
        <v>380</v>
      </c>
      <c r="C50" s="6" t="s">
        <v>203</v>
      </c>
      <c r="D50" s="6" t="s">
        <v>557</v>
      </c>
      <c r="F50" s="59"/>
      <c r="G50" s="16">
        <f>F50*[1]Feuil1!A45</f>
        <v>0</v>
      </c>
      <c r="H50" s="6">
        <v>1</v>
      </c>
      <c r="I50" s="7">
        <f t="shared" si="2"/>
        <v>1</v>
      </c>
      <c r="J50" s="7" t="s">
        <v>33</v>
      </c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</row>
    <row r="51" spans="2:22" x14ac:dyDescent="0.35">
      <c r="B51" s="6" t="s">
        <v>381</v>
      </c>
      <c r="C51" s="6" t="s">
        <v>204</v>
      </c>
      <c r="D51" s="6" t="s">
        <v>558</v>
      </c>
      <c r="F51" s="59"/>
      <c r="G51" s="16">
        <f>F51*[1]Feuil1!A46</f>
        <v>0</v>
      </c>
      <c r="H51" s="6">
        <v>1</v>
      </c>
      <c r="I51" s="7">
        <f t="shared" si="2"/>
        <v>1</v>
      </c>
      <c r="J51" s="7" t="s">
        <v>33</v>
      </c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</row>
    <row r="52" spans="2:22" x14ac:dyDescent="0.35">
      <c r="B52" s="6" t="s">
        <v>382</v>
      </c>
      <c r="C52" s="6" t="s">
        <v>205</v>
      </c>
      <c r="D52" s="6" t="s">
        <v>559</v>
      </c>
      <c r="F52" s="59"/>
      <c r="G52" s="16">
        <f>F52*[1]Feuil1!A47</f>
        <v>0</v>
      </c>
      <c r="H52" s="6">
        <v>1</v>
      </c>
      <c r="I52" s="7">
        <f t="shared" si="2"/>
        <v>1</v>
      </c>
      <c r="J52" s="7" t="s">
        <v>33</v>
      </c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</row>
    <row r="53" spans="2:22" x14ac:dyDescent="0.35">
      <c r="B53" s="6" t="s">
        <v>383</v>
      </c>
      <c r="C53" s="6" t="s">
        <v>206</v>
      </c>
      <c r="D53" s="6" t="s">
        <v>560</v>
      </c>
      <c r="F53" s="59"/>
      <c r="G53" s="16">
        <f>F53*[1]Feuil1!A48</f>
        <v>0</v>
      </c>
      <c r="H53" s="6">
        <v>1</v>
      </c>
      <c r="I53" s="7">
        <f t="shared" si="2"/>
        <v>1</v>
      </c>
      <c r="J53" s="7" t="s">
        <v>33</v>
      </c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</row>
    <row r="54" spans="2:22" x14ac:dyDescent="0.35">
      <c r="B54" s="6" t="s">
        <v>384</v>
      </c>
      <c r="C54" s="6" t="s">
        <v>207</v>
      </c>
      <c r="D54" s="6" t="s">
        <v>561</v>
      </c>
      <c r="F54" s="59"/>
      <c r="G54" s="16">
        <f>F54*[1]Feuil1!A49</f>
        <v>0</v>
      </c>
      <c r="H54" s="6">
        <v>1</v>
      </c>
      <c r="I54" s="7">
        <f t="shared" si="2"/>
        <v>1</v>
      </c>
      <c r="J54" s="7" t="s">
        <v>33</v>
      </c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</row>
    <row r="55" spans="2:22" x14ac:dyDescent="0.35">
      <c r="B55" s="6" t="s">
        <v>385</v>
      </c>
      <c r="C55" s="6" t="s">
        <v>208</v>
      </c>
      <c r="D55" s="6" t="s">
        <v>562</v>
      </c>
      <c r="F55" s="59"/>
      <c r="G55" s="16">
        <f>F55*[1]Feuil1!A50</f>
        <v>0</v>
      </c>
      <c r="H55" s="6">
        <v>1</v>
      </c>
      <c r="I55" s="7">
        <f t="shared" si="2"/>
        <v>1</v>
      </c>
      <c r="J55" s="7" t="s">
        <v>33</v>
      </c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</row>
    <row r="56" spans="2:22" x14ac:dyDescent="0.35">
      <c r="B56" s="6" t="s">
        <v>386</v>
      </c>
      <c r="C56" s="6" t="s">
        <v>209</v>
      </c>
      <c r="D56" s="6" t="s">
        <v>563</v>
      </c>
      <c r="F56" s="59"/>
      <c r="G56" s="16">
        <f>F56*[1]Feuil1!A51</f>
        <v>0</v>
      </c>
      <c r="H56" s="6">
        <v>1</v>
      </c>
      <c r="I56" s="7">
        <f t="shared" si="2"/>
        <v>1</v>
      </c>
      <c r="J56" s="7" t="s">
        <v>33</v>
      </c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</row>
    <row r="57" spans="2:22" x14ac:dyDescent="0.35">
      <c r="B57" s="6" t="s">
        <v>387</v>
      </c>
      <c r="C57" s="6" t="s">
        <v>210</v>
      </c>
      <c r="D57" s="6" t="s">
        <v>564</v>
      </c>
      <c r="F57" s="59"/>
      <c r="G57" s="16">
        <f>F57*[1]Feuil1!A52</f>
        <v>0</v>
      </c>
      <c r="H57" s="6">
        <v>1</v>
      </c>
      <c r="I57" s="7">
        <f t="shared" si="2"/>
        <v>1</v>
      </c>
      <c r="J57" s="7" t="s">
        <v>33</v>
      </c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</row>
    <row r="58" spans="2:22" x14ac:dyDescent="0.35">
      <c r="B58" s="6" t="s">
        <v>388</v>
      </c>
      <c r="C58" s="6" t="s">
        <v>211</v>
      </c>
      <c r="D58" s="6" t="s">
        <v>565</v>
      </c>
      <c r="F58" s="59"/>
      <c r="G58" s="16">
        <f>F58*[1]Feuil1!A53</f>
        <v>0</v>
      </c>
      <c r="H58" s="6">
        <v>1</v>
      </c>
      <c r="I58" s="7">
        <f t="shared" si="2"/>
        <v>1</v>
      </c>
      <c r="J58" s="7" t="s">
        <v>33</v>
      </c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</row>
    <row r="59" spans="2:22" x14ac:dyDescent="0.35">
      <c r="B59" s="6" t="s">
        <v>389</v>
      </c>
      <c r="C59" s="6" t="s">
        <v>212</v>
      </c>
      <c r="D59" s="6" t="s">
        <v>566</v>
      </c>
      <c r="F59" s="59"/>
      <c r="G59" s="16">
        <f>F59*[1]Feuil1!A54</f>
        <v>0</v>
      </c>
      <c r="H59" s="6">
        <v>1</v>
      </c>
      <c r="I59" s="7">
        <f t="shared" si="2"/>
        <v>1</v>
      </c>
      <c r="J59" s="7" t="s">
        <v>33</v>
      </c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</row>
    <row r="60" spans="2:22" x14ac:dyDescent="0.35">
      <c r="B60" s="6" t="s">
        <v>390</v>
      </c>
      <c r="C60" s="6" t="s">
        <v>213</v>
      </c>
      <c r="D60" s="6" t="s">
        <v>567</v>
      </c>
      <c r="F60" s="59"/>
      <c r="G60" s="16">
        <f>F60*[1]Feuil1!A55</f>
        <v>0</v>
      </c>
      <c r="H60" s="6">
        <v>1</v>
      </c>
      <c r="I60" s="7">
        <f t="shared" si="2"/>
        <v>1</v>
      </c>
      <c r="J60" s="7" t="s">
        <v>33</v>
      </c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</row>
    <row r="61" spans="2:22" x14ac:dyDescent="0.35">
      <c r="B61" s="6" t="s">
        <v>391</v>
      </c>
      <c r="C61" s="6" t="s">
        <v>214</v>
      </c>
      <c r="D61" s="6" t="s">
        <v>568</v>
      </c>
      <c r="F61" s="59"/>
      <c r="G61" s="16">
        <f>F61*[1]Feuil1!A56</f>
        <v>0</v>
      </c>
      <c r="H61" s="6">
        <v>1</v>
      </c>
      <c r="I61" s="7">
        <f t="shared" si="2"/>
        <v>1</v>
      </c>
      <c r="J61" s="7" t="s">
        <v>33</v>
      </c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</row>
    <row r="62" spans="2:22" x14ac:dyDescent="0.35">
      <c r="B62" s="6" t="s">
        <v>392</v>
      </c>
      <c r="C62" s="6" t="s">
        <v>215</v>
      </c>
      <c r="D62" s="6" t="s">
        <v>569</v>
      </c>
      <c r="F62" s="59"/>
      <c r="G62" s="16">
        <f>F62*[1]Feuil1!A57</f>
        <v>0</v>
      </c>
      <c r="H62" s="6">
        <v>1</v>
      </c>
      <c r="I62" s="7">
        <f t="shared" si="2"/>
        <v>1</v>
      </c>
      <c r="J62" s="7" t="s">
        <v>33</v>
      </c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</row>
    <row r="63" spans="2:22" x14ac:dyDescent="0.35">
      <c r="B63" s="6" t="s">
        <v>393</v>
      </c>
      <c r="C63" s="6" t="s">
        <v>216</v>
      </c>
      <c r="D63" s="6" t="s">
        <v>570</v>
      </c>
      <c r="F63" s="59"/>
      <c r="G63" s="16">
        <f>F63*[1]Feuil1!A58</f>
        <v>0</v>
      </c>
      <c r="H63" s="6">
        <v>1</v>
      </c>
      <c r="I63" s="7">
        <f t="shared" si="2"/>
        <v>1</v>
      </c>
      <c r="J63" s="7" t="s">
        <v>33</v>
      </c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</row>
    <row r="64" spans="2:22" x14ac:dyDescent="0.35">
      <c r="B64" s="6" t="s">
        <v>394</v>
      </c>
      <c r="C64" s="6" t="s">
        <v>217</v>
      </c>
      <c r="D64" s="6" t="s">
        <v>571</v>
      </c>
      <c r="F64" s="59"/>
      <c r="G64" s="16">
        <f>F64*[1]Feuil1!A59</f>
        <v>0</v>
      </c>
      <c r="H64" s="6">
        <v>1</v>
      </c>
      <c r="I64" s="7">
        <f t="shared" si="2"/>
        <v>1</v>
      </c>
      <c r="J64" s="7" t="s">
        <v>33</v>
      </c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</row>
    <row r="65" spans="2:22" x14ac:dyDescent="0.35">
      <c r="B65" s="6" t="s">
        <v>395</v>
      </c>
      <c r="C65" s="6" t="s">
        <v>218</v>
      </c>
      <c r="D65" s="6" t="s">
        <v>572</v>
      </c>
      <c r="F65" s="59"/>
      <c r="G65" s="16">
        <f>F65*[1]Feuil1!A60</f>
        <v>0</v>
      </c>
      <c r="H65" s="6">
        <v>1</v>
      </c>
      <c r="I65" s="7">
        <f t="shared" si="2"/>
        <v>1</v>
      </c>
      <c r="J65" s="7" t="s">
        <v>33</v>
      </c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</row>
    <row r="66" spans="2:22" x14ac:dyDescent="0.35">
      <c r="B66" s="6" t="s">
        <v>396</v>
      </c>
      <c r="C66" s="6" t="s">
        <v>219</v>
      </c>
      <c r="D66" s="6" t="s">
        <v>573</v>
      </c>
      <c r="F66" s="59"/>
      <c r="G66" s="16">
        <f>F66*[1]Feuil1!A61</f>
        <v>0</v>
      </c>
      <c r="H66" s="6">
        <v>1</v>
      </c>
      <c r="I66" s="7">
        <f t="shared" si="2"/>
        <v>1</v>
      </c>
      <c r="J66" s="7" t="s">
        <v>33</v>
      </c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</row>
    <row r="67" spans="2:22" x14ac:dyDescent="0.35">
      <c r="B67" s="6" t="s">
        <v>397</v>
      </c>
      <c r="C67" s="6" t="s">
        <v>220</v>
      </c>
      <c r="D67" s="6" t="s">
        <v>574</v>
      </c>
      <c r="F67" s="59"/>
      <c r="G67" s="16">
        <f>F67*[1]Feuil1!A62</f>
        <v>0</v>
      </c>
      <c r="H67" s="6">
        <v>1</v>
      </c>
      <c r="I67" s="7">
        <f t="shared" si="2"/>
        <v>1</v>
      </c>
      <c r="J67" s="7" t="s">
        <v>33</v>
      </c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</row>
    <row r="68" spans="2:22" x14ac:dyDescent="0.35">
      <c r="B68" s="6" t="s">
        <v>398</v>
      </c>
      <c r="C68" s="6" t="s">
        <v>221</v>
      </c>
      <c r="D68" s="6" t="s">
        <v>575</v>
      </c>
      <c r="F68" s="59"/>
      <c r="G68" s="16">
        <f>F68*[1]Feuil1!A63</f>
        <v>0</v>
      </c>
      <c r="H68" s="6">
        <v>1</v>
      </c>
      <c r="I68" s="7">
        <f t="shared" si="2"/>
        <v>1</v>
      </c>
      <c r="J68" s="7" t="s">
        <v>33</v>
      </c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</row>
    <row r="69" spans="2:22" x14ac:dyDescent="0.35">
      <c r="B69" s="6" t="s">
        <v>399</v>
      </c>
      <c r="C69" s="6" t="s">
        <v>222</v>
      </c>
      <c r="D69" s="6" t="s">
        <v>576</v>
      </c>
      <c r="F69" s="59"/>
      <c r="G69" s="16">
        <f>F69*[1]Feuil1!A64</f>
        <v>0</v>
      </c>
      <c r="H69" s="6">
        <v>1</v>
      </c>
      <c r="I69" s="7">
        <f t="shared" si="2"/>
        <v>1</v>
      </c>
      <c r="J69" s="7" t="s">
        <v>33</v>
      </c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</row>
    <row r="70" spans="2:22" x14ac:dyDescent="0.35">
      <c r="B70" s="6" t="s">
        <v>400</v>
      </c>
      <c r="C70" s="6" t="s">
        <v>223</v>
      </c>
      <c r="D70" s="6" t="s">
        <v>577</v>
      </c>
      <c r="F70" s="59"/>
      <c r="G70" s="16">
        <f>F70*[1]Feuil1!A65</f>
        <v>0</v>
      </c>
      <c r="H70" s="6">
        <v>1</v>
      </c>
      <c r="I70" s="7">
        <f t="shared" si="2"/>
        <v>1</v>
      </c>
      <c r="J70" s="7" t="s">
        <v>33</v>
      </c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</row>
    <row r="71" spans="2:22" x14ac:dyDescent="0.35">
      <c r="B71" s="6" t="s">
        <v>401</v>
      </c>
      <c r="C71" s="6" t="s">
        <v>224</v>
      </c>
      <c r="D71" s="6" t="s">
        <v>578</v>
      </c>
      <c r="F71" s="59"/>
      <c r="G71" s="16">
        <f>F71*[1]Feuil1!A66</f>
        <v>0</v>
      </c>
      <c r="H71" s="6">
        <v>1</v>
      </c>
      <c r="I71" s="7">
        <f t="shared" si="2"/>
        <v>1</v>
      </c>
      <c r="J71" s="7" t="s">
        <v>33</v>
      </c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</row>
    <row r="72" spans="2:22" x14ac:dyDescent="0.35">
      <c r="B72" s="6" t="s">
        <v>402</v>
      </c>
      <c r="C72" s="6" t="s">
        <v>225</v>
      </c>
      <c r="D72" s="6" t="s">
        <v>579</v>
      </c>
      <c r="F72" s="59"/>
      <c r="G72" s="16">
        <f>F72*[1]Feuil1!A67</f>
        <v>0</v>
      </c>
      <c r="H72" s="6">
        <v>1</v>
      </c>
      <c r="I72" s="7">
        <f t="shared" si="2"/>
        <v>1</v>
      </c>
      <c r="J72" s="7" t="s">
        <v>33</v>
      </c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</row>
    <row r="73" spans="2:22" x14ac:dyDescent="0.35">
      <c r="B73" s="6" t="s">
        <v>403</v>
      </c>
      <c r="C73" s="6" t="s">
        <v>226</v>
      </c>
      <c r="D73" s="6" t="s">
        <v>580</v>
      </c>
      <c r="F73" s="59"/>
      <c r="G73" s="16">
        <f>F73*[1]Feuil1!A68</f>
        <v>0</v>
      </c>
      <c r="H73" s="6">
        <v>1</v>
      </c>
      <c r="I73" s="7">
        <f t="shared" si="2"/>
        <v>1</v>
      </c>
      <c r="J73" s="7" t="s">
        <v>33</v>
      </c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</row>
    <row r="74" spans="2:22" x14ac:dyDescent="0.35">
      <c r="B74" s="6" t="s">
        <v>404</v>
      </c>
      <c r="C74" s="6" t="s">
        <v>227</v>
      </c>
      <c r="D74" s="6" t="s">
        <v>581</v>
      </c>
      <c r="F74" s="59"/>
      <c r="G74" s="16">
        <f>F74*[1]Feuil1!A69</f>
        <v>0</v>
      </c>
      <c r="H74" s="6">
        <v>1</v>
      </c>
      <c r="I74" s="7">
        <f t="shared" si="2"/>
        <v>1</v>
      </c>
      <c r="J74" s="7" t="s">
        <v>33</v>
      </c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</row>
    <row r="75" spans="2:22" x14ac:dyDescent="0.35">
      <c r="B75" s="6" t="s">
        <v>405</v>
      </c>
      <c r="C75" s="6" t="s">
        <v>228</v>
      </c>
      <c r="D75" s="6" t="s">
        <v>582</v>
      </c>
      <c r="F75" s="59"/>
      <c r="G75" s="16">
        <f>F75*[1]Feuil1!A70</f>
        <v>0</v>
      </c>
      <c r="H75" s="6">
        <v>1</v>
      </c>
      <c r="I75" s="7">
        <f t="shared" si="2"/>
        <v>1</v>
      </c>
      <c r="J75" s="7" t="s">
        <v>33</v>
      </c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</row>
    <row r="76" spans="2:22" x14ac:dyDescent="0.35">
      <c r="B76" s="6" t="s">
        <v>406</v>
      </c>
      <c r="C76" s="6" t="s">
        <v>229</v>
      </c>
      <c r="D76" s="6" t="s">
        <v>583</v>
      </c>
      <c r="F76" s="59"/>
      <c r="G76" s="16">
        <f>F76*[1]Feuil1!A71</f>
        <v>0</v>
      </c>
      <c r="H76" s="6">
        <v>1</v>
      </c>
      <c r="I76" s="7">
        <f t="shared" si="2"/>
        <v>1</v>
      </c>
      <c r="J76" s="7" t="s">
        <v>33</v>
      </c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</row>
    <row r="77" spans="2:22" x14ac:dyDescent="0.35">
      <c r="B77" s="6" t="s">
        <v>407</v>
      </c>
      <c r="C77" s="6" t="s">
        <v>230</v>
      </c>
      <c r="D77" s="6" t="s">
        <v>584</v>
      </c>
      <c r="F77" s="59"/>
      <c r="G77" s="16">
        <f>F77*[1]Feuil1!A72</f>
        <v>0</v>
      </c>
      <c r="H77" s="6">
        <v>1</v>
      </c>
      <c r="I77" s="7">
        <f t="shared" si="2"/>
        <v>1</v>
      </c>
      <c r="J77" s="7" t="s">
        <v>33</v>
      </c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</row>
    <row r="78" spans="2:22" x14ac:dyDescent="0.35">
      <c r="B78" s="6" t="s">
        <v>408</v>
      </c>
      <c r="C78" s="6" t="s">
        <v>231</v>
      </c>
      <c r="D78" s="6" t="s">
        <v>585</v>
      </c>
      <c r="F78" s="59"/>
      <c r="G78" s="16">
        <f>F78*[1]Feuil1!A73</f>
        <v>0</v>
      </c>
      <c r="H78" s="6">
        <v>1</v>
      </c>
      <c r="I78" s="7">
        <f t="shared" si="2"/>
        <v>1</v>
      </c>
      <c r="J78" s="7" t="s">
        <v>33</v>
      </c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</row>
    <row r="79" spans="2:22" x14ac:dyDescent="0.35">
      <c r="B79" s="6" t="s">
        <v>409</v>
      </c>
      <c r="C79" s="6" t="s">
        <v>232</v>
      </c>
      <c r="D79" s="6" t="s">
        <v>586</v>
      </c>
      <c r="F79" s="59"/>
      <c r="G79" s="16">
        <f>F79*[1]Feuil1!A74</f>
        <v>0</v>
      </c>
      <c r="H79" s="6">
        <v>1</v>
      </c>
      <c r="I79" s="7">
        <f t="shared" si="2"/>
        <v>1</v>
      </c>
      <c r="J79" s="7" t="s">
        <v>33</v>
      </c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</row>
    <row r="80" spans="2:22" x14ac:dyDescent="0.35">
      <c r="B80" s="6" t="s">
        <v>410</v>
      </c>
      <c r="C80" s="6" t="s">
        <v>233</v>
      </c>
      <c r="D80" s="6" t="s">
        <v>587</v>
      </c>
      <c r="F80" s="59"/>
      <c r="G80" s="16">
        <f>F80*[1]Feuil1!A75</f>
        <v>0</v>
      </c>
      <c r="H80" s="6">
        <v>1</v>
      </c>
      <c r="I80" s="7">
        <f t="shared" si="2"/>
        <v>1</v>
      </c>
      <c r="J80" s="7" t="s">
        <v>33</v>
      </c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</row>
    <row r="81" spans="2:22" x14ac:dyDescent="0.35">
      <c r="B81" s="6" t="s">
        <v>411</v>
      </c>
      <c r="C81" s="6" t="s">
        <v>234</v>
      </c>
      <c r="D81" s="6" t="s">
        <v>588</v>
      </c>
      <c r="F81" s="59"/>
      <c r="G81" s="16">
        <f>F81*[1]Feuil1!A76</f>
        <v>0</v>
      </c>
      <c r="H81" s="6">
        <v>1</v>
      </c>
      <c r="I81" s="7">
        <f t="shared" si="2"/>
        <v>1</v>
      </c>
      <c r="J81" s="7" t="s">
        <v>33</v>
      </c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</row>
    <row r="82" spans="2:22" x14ac:dyDescent="0.35">
      <c r="B82" s="6" t="s">
        <v>412</v>
      </c>
      <c r="C82" s="6" t="s">
        <v>235</v>
      </c>
      <c r="D82" s="6" t="s">
        <v>589</v>
      </c>
      <c r="F82" s="59"/>
      <c r="G82" s="16">
        <f>F82*[1]Feuil1!A77</f>
        <v>0</v>
      </c>
      <c r="H82" s="6">
        <v>1</v>
      </c>
      <c r="I82" s="7">
        <f t="shared" si="2"/>
        <v>1</v>
      </c>
      <c r="J82" s="7" t="s">
        <v>33</v>
      </c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</row>
    <row r="83" spans="2:22" x14ac:dyDescent="0.35">
      <c r="B83" s="6" t="s">
        <v>413</v>
      </c>
      <c r="C83" s="6" t="s">
        <v>236</v>
      </c>
      <c r="D83" s="6" t="s">
        <v>590</v>
      </c>
      <c r="F83" s="59"/>
      <c r="G83" s="16">
        <f>F83*[1]Feuil1!A78</f>
        <v>0</v>
      </c>
      <c r="H83" s="6">
        <v>1</v>
      </c>
      <c r="I83" s="7">
        <f t="shared" si="2"/>
        <v>1</v>
      </c>
      <c r="J83" s="7" t="s">
        <v>33</v>
      </c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</row>
    <row r="84" spans="2:22" x14ac:dyDescent="0.35">
      <c r="B84" s="6" t="s">
        <v>414</v>
      </c>
      <c r="C84" s="6" t="s">
        <v>237</v>
      </c>
      <c r="D84" s="6" t="s">
        <v>591</v>
      </c>
      <c r="F84" s="59"/>
      <c r="G84" s="16">
        <f>F84*[1]Feuil1!A79</f>
        <v>0</v>
      </c>
      <c r="H84" s="6">
        <v>1</v>
      </c>
      <c r="I84" s="7">
        <f t="shared" si="2"/>
        <v>1</v>
      </c>
      <c r="J84" s="7" t="s">
        <v>33</v>
      </c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</row>
    <row r="85" spans="2:22" x14ac:dyDescent="0.35">
      <c r="B85" s="6" t="s">
        <v>415</v>
      </c>
      <c r="C85" s="6" t="s">
        <v>238</v>
      </c>
      <c r="D85" s="6" t="s">
        <v>592</v>
      </c>
      <c r="F85" s="59"/>
      <c r="G85" s="16">
        <f>F85*[1]Feuil1!A80</f>
        <v>0</v>
      </c>
      <c r="H85" s="6">
        <v>1</v>
      </c>
      <c r="I85" s="7">
        <f t="shared" si="2"/>
        <v>1</v>
      </c>
      <c r="J85" s="7" t="s">
        <v>33</v>
      </c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</row>
    <row r="86" spans="2:22" x14ac:dyDescent="0.35">
      <c r="B86" s="6" t="s">
        <v>416</v>
      </c>
      <c r="C86" s="6" t="s">
        <v>239</v>
      </c>
      <c r="D86" s="6" t="s">
        <v>593</v>
      </c>
      <c r="F86" s="59"/>
      <c r="G86" s="16">
        <f>F86*[1]Feuil1!A81</f>
        <v>0</v>
      </c>
      <c r="H86" s="6">
        <v>1</v>
      </c>
      <c r="I86" s="7">
        <f t="shared" si="2"/>
        <v>1</v>
      </c>
      <c r="J86" s="7" t="s">
        <v>33</v>
      </c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</row>
    <row r="87" spans="2:22" x14ac:dyDescent="0.35">
      <c r="B87" s="6" t="s">
        <v>417</v>
      </c>
      <c r="C87" s="6" t="s">
        <v>240</v>
      </c>
      <c r="D87" s="6" t="s">
        <v>594</v>
      </c>
      <c r="F87" s="59"/>
      <c r="G87" s="16">
        <f>F87*[1]Feuil1!A82</f>
        <v>0</v>
      </c>
      <c r="H87" s="6">
        <v>1</v>
      </c>
      <c r="I87" s="7">
        <f t="shared" si="2"/>
        <v>1</v>
      </c>
      <c r="J87" s="7" t="s">
        <v>33</v>
      </c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</row>
    <row r="88" spans="2:22" x14ac:dyDescent="0.35">
      <c r="B88" s="6" t="s">
        <v>418</v>
      </c>
      <c r="C88" s="6" t="s">
        <v>241</v>
      </c>
      <c r="D88" s="6" t="s">
        <v>593</v>
      </c>
      <c r="F88" s="59"/>
      <c r="G88" s="16">
        <f>F88*[1]Feuil1!A83</f>
        <v>0</v>
      </c>
      <c r="H88" s="6">
        <v>1</v>
      </c>
      <c r="I88" s="7">
        <f t="shared" si="2"/>
        <v>1</v>
      </c>
      <c r="J88" s="7" t="s">
        <v>33</v>
      </c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</row>
    <row r="89" spans="2:22" x14ac:dyDescent="0.35">
      <c r="B89" s="6" t="s">
        <v>419</v>
      </c>
      <c r="C89" s="6" t="s">
        <v>242</v>
      </c>
      <c r="D89" s="6" t="s">
        <v>595</v>
      </c>
      <c r="F89" s="59"/>
      <c r="G89" s="16">
        <f>F89*[1]Feuil1!A84</f>
        <v>0</v>
      </c>
      <c r="H89" s="6">
        <v>1</v>
      </c>
      <c r="I89" s="7">
        <f t="shared" si="2"/>
        <v>1</v>
      </c>
      <c r="J89" s="7" t="s">
        <v>33</v>
      </c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</row>
    <row r="90" spans="2:22" x14ac:dyDescent="0.35">
      <c r="B90" s="6" t="s">
        <v>420</v>
      </c>
      <c r="C90" s="6" t="s">
        <v>243</v>
      </c>
      <c r="D90" s="6" t="s">
        <v>596</v>
      </c>
      <c r="F90" s="59"/>
      <c r="G90" s="16">
        <f>F90*[1]Feuil1!A85</f>
        <v>0</v>
      </c>
      <c r="H90" s="6">
        <v>1</v>
      </c>
      <c r="I90" s="7">
        <f t="shared" si="2"/>
        <v>1</v>
      </c>
      <c r="J90" s="7" t="s">
        <v>33</v>
      </c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</row>
    <row r="91" spans="2:22" x14ac:dyDescent="0.35">
      <c r="B91" s="6" t="s">
        <v>421</v>
      </c>
      <c r="C91" s="6" t="s">
        <v>244</v>
      </c>
      <c r="D91" s="6" t="s">
        <v>597</v>
      </c>
      <c r="F91" s="59"/>
      <c r="G91" s="16">
        <f>F91*[1]Feuil1!A86</f>
        <v>0</v>
      </c>
      <c r="H91" s="6">
        <v>1</v>
      </c>
      <c r="I91" s="7">
        <f t="shared" si="2"/>
        <v>1</v>
      </c>
      <c r="J91" s="7" t="s">
        <v>33</v>
      </c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</row>
    <row r="92" spans="2:22" x14ac:dyDescent="0.35">
      <c r="B92" s="6" t="s">
        <v>422</v>
      </c>
      <c r="C92" s="6" t="s">
        <v>245</v>
      </c>
      <c r="D92" s="6" t="s">
        <v>598</v>
      </c>
      <c r="F92" s="59"/>
      <c r="G92" s="16">
        <f>F92*[1]Feuil1!A87</f>
        <v>0</v>
      </c>
      <c r="H92" s="6">
        <v>1</v>
      </c>
      <c r="I92" s="7">
        <f t="shared" si="2"/>
        <v>1</v>
      </c>
      <c r="J92" s="7" t="s">
        <v>33</v>
      </c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</row>
    <row r="93" spans="2:22" x14ac:dyDescent="0.35">
      <c r="B93" s="6" t="s">
        <v>423</v>
      </c>
      <c r="C93" s="6" t="s">
        <v>246</v>
      </c>
      <c r="D93" s="6" t="s">
        <v>599</v>
      </c>
      <c r="F93" s="59"/>
      <c r="G93" s="16">
        <f>F93*[1]Feuil1!A88</f>
        <v>0</v>
      </c>
      <c r="H93" s="6">
        <v>1</v>
      </c>
      <c r="I93" s="7">
        <f t="shared" si="2"/>
        <v>1</v>
      </c>
      <c r="J93" s="7" t="s">
        <v>33</v>
      </c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</row>
    <row r="94" spans="2:22" x14ac:dyDescent="0.35">
      <c r="B94" s="6" t="s">
        <v>424</v>
      </c>
      <c r="C94" s="6" t="s">
        <v>247</v>
      </c>
      <c r="D94" s="6" t="s">
        <v>600</v>
      </c>
      <c r="F94" s="59"/>
      <c r="G94" s="16">
        <f>F94*[1]Feuil1!A89</f>
        <v>0</v>
      </c>
      <c r="H94" s="6">
        <v>1</v>
      </c>
      <c r="I94" s="7">
        <f t="shared" ref="I94:I148" si="3">IF(F94&lt;H94,1,"")</f>
        <v>1</v>
      </c>
      <c r="J94" s="7" t="s">
        <v>33</v>
      </c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</row>
    <row r="95" spans="2:22" x14ac:dyDescent="0.35">
      <c r="B95" s="6" t="s">
        <v>425</v>
      </c>
      <c r="C95" s="6" t="s">
        <v>248</v>
      </c>
      <c r="D95" s="6" t="s">
        <v>186</v>
      </c>
      <c r="F95" s="59"/>
      <c r="G95" s="16">
        <f>F95*[1]Feuil1!A90</f>
        <v>0</v>
      </c>
      <c r="H95" s="6">
        <v>1</v>
      </c>
      <c r="I95" s="7">
        <f t="shared" si="3"/>
        <v>1</v>
      </c>
      <c r="J95" s="7" t="s">
        <v>33</v>
      </c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</row>
    <row r="96" spans="2:22" x14ac:dyDescent="0.35">
      <c r="B96" s="6" t="s">
        <v>426</v>
      </c>
      <c r="C96" s="6" t="s">
        <v>249</v>
      </c>
      <c r="D96" s="6" t="s">
        <v>601</v>
      </c>
      <c r="F96" s="59"/>
      <c r="G96" s="16">
        <f>F96*[1]Feuil1!A91</f>
        <v>0</v>
      </c>
      <c r="H96" s="6">
        <v>1</v>
      </c>
      <c r="I96" s="7">
        <f t="shared" si="3"/>
        <v>1</v>
      </c>
      <c r="J96" s="7" t="s">
        <v>33</v>
      </c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</row>
    <row r="97" spans="2:22" x14ac:dyDescent="0.35">
      <c r="B97" s="6" t="s">
        <v>427</v>
      </c>
      <c r="C97" s="6" t="s">
        <v>250</v>
      </c>
      <c r="D97" s="6" t="s">
        <v>602</v>
      </c>
      <c r="F97" s="59"/>
      <c r="G97" s="16">
        <f>F97*[1]Feuil1!A92</f>
        <v>0</v>
      </c>
      <c r="H97" s="6">
        <v>1</v>
      </c>
      <c r="I97" s="7">
        <f t="shared" si="3"/>
        <v>1</v>
      </c>
      <c r="J97" s="7" t="s">
        <v>33</v>
      </c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</row>
    <row r="98" spans="2:22" x14ac:dyDescent="0.35">
      <c r="B98" s="6" t="s">
        <v>428</v>
      </c>
      <c r="C98" s="6" t="s">
        <v>251</v>
      </c>
      <c r="D98" s="6" t="s">
        <v>603</v>
      </c>
      <c r="F98" s="59"/>
      <c r="G98" s="16">
        <f>F98*[1]Feuil1!A93</f>
        <v>0</v>
      </c>
      <c r="H98" s="6">
        <v>1</v>
      </c>
      <c r="I98" s="7">
        <f t="shared" si="3"/>
        <v>1</v>
      </c>
      <c r="J98" s="7" t="s">
        <v>33</v>
      </c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</row>
    <row r="99" spans="2:22" x14ac:dyDescent="0.35">
      <c r="B99" s="6" t="s">
        <v>429</v>
      </c>
      <c r="C99" s="6" t="s">
        <v>252</v>
      </c>
      <c r="D99" s="6" t="s">
        <v>604</v>
      </c>
      <c r="F99" s="59"/>
      <c r="G99" s="16">
        <f>F99*[1]Feuil1!A94</f>
        <v>0</v>
      </c>
      <c r="H99" s="6">
        <v>1</v>
      </c>
      <c r="I99" s="7">
        <f t="shared" si="3"/>
        <v>1</v>
      </c>
      <c r="J99" s="7" t="s">
        <v>33</v>
      </c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</row>
    <row r="100" spans="2:22" x14ac:dyDescent="0.35">
      <c r="B100" s="6" t="s">
        <v>430</v>
      </c>
      <c r="C100" s="6" t="s">
        <v>253</v>
      </c>
      <c r="D100" s="6" t="s">
        <v>605</v>
      </c>
      <c r="F100" s="59"/>
      <c r="G100" s="16">
        <f>F100*[1]Feuil1!A95</f>
        <v>0</v>
      </c>
      <c r="H100" s="6">
        <v>1</v>
      </c>
      <c r="I100" s="7">
        <f t="shared" si="3"/>
        <v>1</v>
      </c>
      <c r="J100" s="7" t="s">
        <v>33</v>
      </c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</row>
    <row r="101" spans="2:22" x14ac:dyDescent="0.35">
      <c r="B101" s="6" t="s">
        <v>431</v>
      </c>
      <c r="C101" s="6" t="s">
        <v>254</v>
      </c>
      <c r="D101" s="6" t="s">
        <v>606</v>
      </c>
      <c r="F101" s="59"/>
      <c r="G101" s="16">
        <f>F101*[1]Feuil1!A96</f>
        <v>0</v>
      </c>
      <c r="H101" s="6">
        <v>1</v>
      </c>
      <c r="I101" s="7">
        <f t="shared" si="3"/>
        <v>1</v>
      </c>
      <c r="J101" s="7" t="s">
        <v>33</v>
      </c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</row>
    <row r="102" spans="2:22" x14ac:dyDescent="0.35">
      <c r="B102" s="6" t="s">
        <v>432</v>
      </c>
      <c r="C102" s="6" t="s">
        <v>255</v>
      </c>
      <c r="D102" s="6" t="s">
        <v>607</v>
      </c>
      <c r="F102" s="59"/>
      <c r="G102" s="16">
        <f>F102*[1]Feuil1!A97</f>
        <v>0</v>
      </c>
      <c r="H102" s="6">
        <v>1</v>
      </c>
      <c r="I102" s="7">
        <f t="shared" si="3"/>
        <v>1</v>
      </c>
      <c r="J102" s="7" t="s">
        <v>33</v>
      </c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</row>
    <row r="103" spans="2:22" x14ac:dyDescent="0.35">
      <c r="B103" s="6" t="s">
        <v>433</v>
      </c>
      <c r="C103" s="6" t="s">
        <v>256</v>
      </c>
      <c r="D103" s="6" t="s">
        <v>608</v>
      </c>
      <c r="F103" s="59"/>
      <c r="G103" s="16">
        <f>F103*[1]Feuil1!A98</f>
        <v>0</v>
      </c>
      <c r="H103" s="6">
        <v>1</v>
      </c>
      <c r="I103" s="7">
        <f t="shared" si="3"/>
        <v>1</v>
      </c>
      <c r="J103" s="7" t="s">
        <v>33</v>
      </c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</row>
    <row r="104" spans="2:22" x14ac:dyDescent="0.35">
      <c r="B104" s="6" t="s">
        <v>434</v>
      </c>
      <c r="C104" s="6" t="s">
        <v>257</v>
      </c>
      <c r="D104" s="6" t="s">
        <v>609</v>
      </c>
      <c r="F104" s="59"/>
      <c r="G104" s="16">
        <f>F104*[1]Feuil1!A99</f>
        <v>0</v>
      </c>
      <c r="H104" s="6">
        <v>1</v>
      </c>
      <c r="I104" s="7">
        <f t="shared" si="3"/>
        <v>1</v>
      </c>
      <c r="J104" s="7" t="s">
        <v>33</v>
      </c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</row>
    <row r="105" spans="2:22" x14ac:dyDescent="0.35">
      <c r="B105" s="6" t="s">
        <v>435</v>
      </c>
      <c r="C105" s="6" t="s">
        <v>258</v>
      </c>
      <c r="D105" s="6" t="s">
        <v>610</v>
      </c>
      <c r="F105" s="59"/>
      <c r="G105" s="16">
        <f>F105*[1]Feuil1!A100</f>
        <v>0</v>
      </c>
      <c r="H105" s="6">
        <v>1</v>
      </c>
      <c r="I105" s="7">
        <f t="shared" si="3"/>
        <v>1</v>
      </c>
      <c r="J105" s="7" t="s">
        <v>33</v>
      </c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</row>
    <row r="106" spans="2:22" x14ac:dyDescent="0.35">
      <c r="B106" s="6" t="s">
        <v>436</v>
      </c>
      <c r="C106" s="6" t="s">
        <v>259</v>
      </c>
      <c r="D106" s="6" t="s">
        <v>611</v>
      </c>
      <c r="F106" s="59"/>
      <c r="G106" s="16">
        <f>F106*[1]Feuil1!A101</f>
        <v>0</v>
      </c>
      <c r="H106" s="6">
        <v>1</v>
      </c>
      <c r="I106" s="7">
        <f t="shared" si="3"/>
        <v>1</v>
      </c>
      <c r="J106" s="7" t="s">
        <v>33</v>
      </c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</row>
    <row r="107" spans="2:22" x14ac:dyDescent="0.35">
      <c r="B107" s="6" t="s">
        <v>437</v>
      </c>
      <c r="C107" s="6" t="s">
        <v>260</v>
      </c>
      <c r="D107" s="6" t="s">
        <v>612</v>
      </c>
      <c r="F107" s="59"/>
      <c r="G107" s="16">
        <f>F107*[1]Feuil1!A102</f>
        <v>0</v>
      </c>
      <c r="H107" s="6">
        <v>1</v>
      </c>
      <c r="I107" s="7">
        <f t="shared" si="3"/>
        <v>1</v>
      </c>
      <c r="J107" s="7" t="s">
        <v>33</v>
      </c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</row>
    <row r="108" spans="2:22" x14ac:dyDescent="0.35">
      <c r="B108" s="6" t="s">
        <v>438</v>
      </c>
      <c r="C108" s="6" t="s">
        <v>261</v>
      </c>
      <c r="D108" s="6" t="s">
        <v>613</v>
      </c>
      <c r="F108" s="59"/>
      <c r="G108" s="16">
        <f>F108*[1]Feuil1!A103</f>
        <v>0</v>
      </c>
      <c r="H108" s="6">
        <v>1</v>
      </c>
      <c r="I108" s="7">
        <f t="shared" si="3"/>
        <v>1</v>
      </c>
      <c r="J108" s="7" t="s">
        <v>33</v>
      </c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</row>
    <row r="109" spans="2:22" x14ac:dyDescent="0.35">
      <c r="B109" s="6" t="s">
        <v>439</v>
      </c>
      <c r="C109" s="6" t="s">
        <v>262</v>
      </c>
      <c r="D109" s="6" t="s">
        <v>614</v>
      </c>
      <c r="F109" s="59"/>
      <c r="G109" s="16">
        <f>F109*[1]Feuil1!A104</f>
        <v>0</v>
      </c>
      <c r="H109" s="6">
        <v>1</v>
      </c>
      <c r="I109" s="7">
        <f t="shared" si="3"/>
        <v>1</v>
      </c>
      <c r="J109" s="7" t="s">
        <v>33</v>
      </c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</row>
    <row r="110" spans="2:22" x14ac:dyDescent="0.35">
      <c r="B110" s="6" t="s">
        <v>440</v>
      </c>
      <c r="C110" s="6" t="s">
        <v>263</v>
      </c>
      <c r="D110" s="6" t="s">
        <v>615</v>
      </c>
      <c r="F110" s="59"/>
      <c r="G110" s="16">
        <f>F110*[1]Feuil1!A105</f>
        <v>0</v>
      </c>
      <c r="H110" s="6">
        <v>1</v>
      </c>
      <c r="I110" s="7">
        <f t="shared" si="3"/>
        <v>1</v>
      </c>
      <c r="J110" s="7" t="s">
        <v>33</v>
      </c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</row>
    <row r="111" spans="2:22" x14ac:dyDescent="0.35">
      <c r="B111" s="6" t="s">
        <v>441</v>
      </c>
      <c r="C111" s="6" t="s">
        <v>264</v>
      </c>
      <c r="D111" s="6" t="s">
        <v>616</v>
      </c>
      <c r="F111" s="59"/>
      <c r="G111" s="16">
        <f>F111*[1]Feuil1!A106</f>
        <v>0</v>
      </c>
      <c r="H111" s="6">
        <v>1</v>
      </c>
      <c r="I111" s="7">
        <f t="shared" si="3"/>
        <v>1</v>
      </c>
      <c r="J111" s="7" t="s">
        <v>33</v>
      </c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</row>
    <row r="112" spans="2:22" x14ac:dyDescent="0.35">
      <c r="B112" s="6" t="s">
        <v>442</v>
      </c>
      <c r="C112" s="6" t="s">
        <v>265</v>
      </c>
      <c r="D112" s="6" t="s">
        <v>617</v>
      </c>
      <c r="F112" s="59"/>
      <c r="G112" s="16">
        <f>F112*[1]Feuil1!A107</f>
        <v>0</v>
      </c>
      <c r="H112" s="6">
        <v>1</v>
      </c>
      <c r="I112" s="7">
        <f t="shared" si="3"/>
        <v>1</v>
      </c>
      <c r="J112" s="7" t="s">
        <v>33</v>
      </c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</row>
    <row r="113" spans="2:22" x14ac:dyDescent="0.35">
      <c r="B113" s="6" t="s">
        <v>443</v>
      </c>
      <c r="C113" s="6" t="s">
        <v>266</v>
      </c>
      <c r="D113" s="6" t="s">
        <v>618</v>
      </c>
      <c r="F113" s="59"/>
      <c r="G113" s="16">
        <f>F113*[1]Feuil1!A108</f>
        <v>0</v>
      </c>
      <c r="H113" s="6">
        <v>1</v>
      </c>
      <c r="I113" s="7">
        <f t="shared" si="3"/>
        <v>1</v>
      </c>
      <c r="J113" s="7" t="s">
        <v>33</v>
      </c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</row>
    <row r="114" spans="2:22" x14ac:dyDescent="0.35">
      <c r="B114" s="6" t="s">
        <v>444</v>
      </c>
      <c r="C114" s="6" t="s">
        <v>267</v>
      </c>
      <c r="D114" s="6" t="s">
        <v>619</v>
      </c>
      <c r="F114" s="59"/>
      <c r="G114" s="16">
        <f>F114*[1]Feuil1!A109</f>
        <v>0</v>
      </c>
      <c r="H114" s="6">
        <v>1</v>
      </c>
      <c r="I114" s="7">
        <f t="shared" si="3"/>
        <v>1</v>
      </c>
      <c r="J114" s="7" t="s">
        <v>33</v>
      </c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</row>
    <row r="115" spans="2:22" x14ac:dyDescent="0.35">
      <c r="B115" s="6" t="s">
        <v>445</v>
      </c>
      <c r="C115" s="6" t="s">
        <v>268</v>
      </c>
      <c r="D115" s="6" t="s">
        <v>620</v>
      </c>
      <c r="F115" s="59"/>
      <c r="G115" s="16">
        <f>F115*[1]Feuil1!A110</f>
        <v>0</v>
      </c>
      <c r="H115" s="6">
        <v>1</v>
      </c>
      <c r="I115" s="7">
        <f t="shared" si="3"/>
        <v>1</v>
      </c>
      <c r="J115" s="7" t="s">
        <v>33</v>
      </c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</row>
    <row r="116" spans="2:22" x14ac:dyDescent="0.35">
      <c r="B116" s="6" t="s">
        <v>446</v>
      </c>
      <c r="C116" s="6" t="s">
        <v>269</v>
      </c>
      <c r="D116" s="6" t="s">
        <v>621</v>
      </c>
      <c r="F116" s="59"/>
      <c r="G116" s="16">
        <f>F116*[1]Feuil1!A111</f>
        <v>0</v>
      </c>
      <c r="H116" s="6">
        <v>1</v>
      </c>
      <c r="I116" s="7">
        <f t="shared" si="3"/>
        <v>1</v>
      </c>
      <c r="J116" s="7" t="s">
        <v>33</v>
      </c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</row>
    <row r="117" spans="2:22" x14ac:dyDescent="0.35">
      <c r="B117" s="6" t="s">
        <v>447</v>
      </c>
      <c r="C117" s="6" t="s">
        <v>270</v>
      </c>
      <c r="D117" s="6" t="s">
        <v>622</v>
      </c>
      <c r="F117" s="59"/>
      <c r="G117" s="16">
        <f>F117*[1]Feuil1!A112</f>
        <v>0</v>
      </c>
      <c r="H117" s="6">
        <v>1</v>
      </c>
      <c r="I117" s="7">
        <f t="shared" si="3"/>
        <v>1</v>
      </c>
      <c r="J117" s="7" t="s">
        <v>33</v>
      </c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</row>
    <row r="118" spans="2:22" x14ac:dyDescent="0.35">
      <c r="B118" s="6" t="s">
        <v>448</v>
      </c>
      <c r="C118" s="6" t="s">
        <v>271</v>
      </c>
      <c r="D118" s="6" t="s">
        <v>623</v>
      </c>
      <c r="F118" s="59"/>
      <c r="G118" s="16">
        <f>F118*[1]Feuil1!A113</f>
        <v>0</v>
      </c>
      <c r="H118" s="6">
        <v>1</v>
      </c>
      <c r="I118" s="7">
        <f t="shared" si="3"/>
        <v>1</v>
      </c>
      <c r="J118" s="7" t="s">
        <v>33</v>
      </c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</row>
    <row r="119" spans="2:22" x14ac:dyDescent="0.35">
      <c r="B119" s="6" t="s">
        <v>449</v>
      </c>
      <c r="C119" s="6" t="s">
        <v>272</v>
      </c>
      <c r="D119" s="6" t="s">
        <v>624</v>
      </c>
      <c r="F119" s="59"/>
      <c r="G119" s="16">
        <f>F119*[1]Feuil1!A114</f>
        <v>0</v>
      </c>
      <c r="H119" s="6">
        <v>1</v>
      </c>
      <c r="I119" s="7">
        <f t="shared" si="3"/>
        <v>1</v>
      </c>
      <c r="J119" s="7" t="s">
        <v>33</v>
      </c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</row>
    <row r="120" spans="2:22" x14ac:dyDescent="0.35">
      <c r="B120" s="6" t="s">
        <v>450</v>
      </c>
      <c r="C120" s="6" t="s">
        <v>273</v>
      </c>
      <c r="D120" s="6" t="s">
        <v>625</v>
      </c>
      <c r="F120" s="59"/>
      <c r="G120" s="16">
        <f>F120*[1]Feuil1!A115</f>
        <v>0</v>
      </c>
      <c r="H120" s="6">
        <v>1</v>
      </c>
      <c r="I120" s="7">
        <f t="shared" si="3"/>
        <v>1</v>
      </c>
      <c r="J120" s="7" t="s">
        <v>33</v>
      </c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</row>
    <row r="121" spans="2:22" x14ac:dyDescent="0.35">
      <c r="B121" s="6" t="s">
        <v>451</v>
      </c>
      <c r="C121" s="6" t="s">
        <v>274</v>
      </c>
      <c r="D121" s="6" t="s">
        <v>626</v>
      </c>
      <c r="F121" s="59"/>
      <c r="G121" s="16">
        <f>F121*[1]Feuil1!A116</f>
        <v>0</v>
      </c>
      <c r="H121" s="6">
        <v>1</v>
      </c>
      <c r="I121" s="7">
        <f t="shared" si="3"/>
        <v>1</v>
      </c>
      <c r="J121" s="7" t="s">
        <v>33</v>
      </c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</row>
    <row r="122" spans="2:22" x14ac:dyDescent="0.35">
      <c r="B122" s="6" t="s">
        <v>452</v>
      </c>
      <c r="C122" s="6" t="s">
        <v>275</v>
      </c>
      <c r="D122" s="6" t="s">
        <v>627</v>
      </c>
      <c r="F122" s="59"/>
      <c r="G122" s="16">
        <f>F122*[1]Feuil1!A117</f>
        <v>0</v>
      </c>
      <c r="H122" s="6">
        <v>1</v>
      </c>
      <c r="I122" s="7">
        <f t="shared" si="3"/>
        <v>1</v>
      </c>
      <c r="J122" s="7" t="s">
        <v>33</v>
      </c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</row>
    <row r="123" spans="2:22" x14ac:dyDescent="0.35">
      <c r="B123" s="6" t="s">
        <v>453</v>
      </c>
      <c r="C123" s="6" t="s">
        <v>276</v>
      </c>
      <c r="D123" s="6" t="s">
        <v>628</v>
      </c>
      <c r="F123" s="59"/>
      <c r="G123" s="16">
        <f>F123*[1]Feuil1!A118</f>
        <v>0</v>
      </c>
      <c r="H123" s="6">
        <v>1</v>
      </c>
      <c r="I123" s="7">
        <f t="shared" si="3"/>
        <v>1</v>
      </c>
      <c r="J123" s="7" t="s">
        <v>33</v>
      </c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</row>
    <row r="124" spans="2:22" x14ac:dyDescent="0.35">
      <c r="B124" s="6" t="s">
        <v>454</v>
      </c>
      <c r="C124" s="6" t="s">
        <v>277</v>
      </c>
      <c r="D124" s="6" t="s">
        <v>629</v>
      </c>
      <c r="F124" s="59"/>
      <c r="G124" s="16">
        <f>F124*[1]Feuil1!A119</f>
        <v>0</v>
      </c>
      <c r="H124" s="6">
        <v>1</v>
      </c>
      <c r="I124" s="7">
        <f t="shared" si="3"/>
        <v>1</v>
      </c>
      <c r="J124" s="7" t="s">
        <v>33</v>
      </c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</row>
    <row r="125" spans="2:22" x14ac:dyDescent="0.35">
      <c r="B125" s="6" t="s">
        <v>455</v>
      </c>
      <c r="C125" s="6" t="s">
        <v>278</v>
      </c>
      <c r="D125" s="6" t="s">
        <v>630</v>
      </c>
      <c r="F125" s="59"/>
      <c r="G125" s="16">
        <f>F125*[1]Feuil1!A120</f>
        <v>0</v>
      </c>
      <c r="H125" s="6">
        <v>1</v>
      </c>
      <c r="I125" s="7">
        <f t="shared" si="3"/>
        <v>1</v>
      </c>
      <c r="J125" s="7" t="s">
        <v>33</v>
      </c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</row>
    <row r="126" spans="2:22" x14ac:dyDescent="0.35">
      <c r="B126" s="6" t="s">
        <v>456</v>
      </c>
      <c r="C126" s="6" t="s">
        <v>279</v>
      </c>
      <c r="D126" s="6" t="s">
        <v>631</v>
      </c>
      <c r="F126" s="59"/>
      <c r="G126" s="16">
        <f>F126*[1]Feuil1!A121</f>
        <v>0</v>
      </c>
      <c r="H126" s="6">
        <v>1</v>
      </c>
      <c r="I126" s="7">
        <f t="shared" si="3"/>
        <v>1</v>
      </c>
      <c r="J126" s="7" t="s">
        <v>33</v>
      </c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</row>
    <row r="127" spans="2:22" x14ac:dyDescent="0.35">
      <c r="B127" s="6" t="s">
        <v>457</v>
      </c>
      <c r="C127" s="6" t="s">
        <v>280</v>
      </c>
      <c r="D127" s="6" t="s">
        <v>632</v>
      </c>
      <c r="F127" s="59"/>
      <c r="G127" s="16">
        <f>F127*[1]Feuil1!A122</f>
        <v>0</v>
      </c>
      <c r="H127" s="6">
        <v>1</v>
      </c>
      <c r="I127" s="7">
        <f t="shared" si="3"/>
        <v>1</v>
      </c>
      <c r="J127" s="7" t="s">
        <v>33</v>
      </c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</row>
    <row r="128" spans="2:22" x14ac:dyDescent="0.35">
      <c r="B128" s="6" t="s">
        <v>458</v>
      </c>
      <c r="C128" s="6" t="s">
        <v>281</v>
      </c>
      <c r="D128" s="6" t="s">
        <v>633</v>
      </c>
      <c r="F128" s="59"/>
      <c r="G128" s="16">
        <f>F128*[1]Feuil1!A123</f>
        <v>0</v>
      </c>
      <c r="H128" s="6">
        <v>1</v>
      </c>
      <c r="I128" s="7">
        <f t="shared" si="3"/>
        <v>1</v>
      </c>
      <c r="J128" s="7" t="s">
        <v>33</v>
      </c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</row>
    <row r="129" spans="2:22" x14ac:dyDescent="0.35">
      <c r="B129" s="6" t="s">
        <v>459</v>
      </c>
      <c r="C129" s="6" t="s">
        <v>282</v>
      </c>
      <c r="D129" s="6" t="s">
        <v>634</v>
      </c>
      <c r="F129" s="59"/>
      <c r="G129" s="16">
        <f>F129*[1]Feuil1!A124</f>
        <v>0</v>
      </c>
      <c r="H129" s="6">
        <v>1</v>
      </c>
      <c r="I129" s="7">
        <f t="shared" si="3"/>
        <v>1</v>
      </c>
      <c r="J129" s="7" t="s">
        <v>33</v>
      </c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</row>
    <row r="130" spans="2:22" x14ac:dyDescent="0.35">
      <c r="B130" s="6" t="s">
        <v>460</v>
      </c>
      <c r="C130" s="6" t="s">
        <v>283</v>
      </c>
      <c r="D130" s="6" t="s">
        <v>635</v>
      </c>
      <c r="F130" s="59"/>
      <c r="G130" s="16">
        <f>F130*[1]Feuil1!A125</f>
        <v>0</v>
      </c>
      <c r="H130" s="6">
        <v>1</v>
      </c>
      <c r="I130" s="7">
        <f t="shared" si="3"/>
        <v>1</v>
      </c>
      <c r="J130" s="7" t="s">
        <v>33</v>
      </c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</row>
    <row r="131" spans="2:22" x14ac:dyDescent="0.35">
      <c r="B131" s="6" t="s">
        <v>461</v>
      </c>
      <c r="C131" s="6" t="s">
        <v>284</v>
      </c>
      <c r="D131" s="6" t="s">
        <v>636</v>
      </c>
      <c r="F131" s="59"/>
      <c r="G131" s="16">
        <f>F131*[1]Feuil1!A126</f>
        <v>0</v>
      </c>
      <c r="H131" s="6">
        <v>1</v>
      </c>
      <c r="I131" s="7">
        <f t="shared" si="3"/>
        <v>1</v>
      </c>
      <c r="J131" s="7" t="s">
        <v>33</v>
      </c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</row>
    <row r="132" spans="2:22" x14ac:dyDescent="0.35">
      <c r="B132" s="6" t="s">
        <v>462</v>
      </c>
      <c r="C132" s="6" t="s">
        <v>285</v>
      </c>
      <c r="D132" s="6" t="s">
        <v>637</v>
      </c>
      <c r="F132" s="59"/>
      <c r="G132" s="16">
        <f>F132*[1]Feuil1!A127</f>
        <v>0</v>
      </c>
      <c r="H132" s="6">
        <v>1</v>
      </c>
      <c r="I132" s="7">
        <f t="shared" si="3"/>
        <v>1</v>
      </c>
      <c r="J132" s="7" t="s">
        <v>33</v>
      </c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</row>
    <row r="133" spans="2:22" x14ac:dyDescent="0.35">
      <c r="B133" s="6" t="s">
        <v>463</v>
      </c>
      <c r="C133" s="6" t="s">
        <v>286</v>
      </c>
      <c r="D133" s="6" t="s">
        <v>638</v>
      </c>
      <c r="F133" s="59"/>
      <c r="G133" s="16">
        <f>F133*[1]Feuil1!A128</f>
        <v>0</v>
      </c>
      <c r="H133" s="6">
        <v>1</v>
      </c>
      <c r="I133" s="7">
        <f t="shared" si="3"/>
        <v>1</v>
      </c>
      <c r="J133" s="7" t="s">
        <v>33</v>
      </c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</row>
    <row r="134" spans="2:22" x14ac:dyDescent="0.35">
      <c r="B134" s="6" t="s">
        <v>464</v>
      </c>
      <c r="C134" s="6" t="s">
        <v>287</v>
      </c>
      <c r="D134" s="6" t="s">
        <v>639</v>
      </c>
      <c r="F134" s="59"/>
      <c r="G134" s="16">
        <f>F134*[1]Feuil1!A129</f>
        <v>0</v>
      </c>
      <c r="H134" s="6">
        <v>1</v>
      </c>
      <c r="I134" s="7">
        <f t="shared" si="3"/>
        <v>1</v>
      </c>
      <c r="J134" s="7" t="s">
        <v>33</v>
      </c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</row>
    <row r="135" spans="2:22" x14ac:dyDescent="0.35">
      <c r="B135" s="6" t="s">
        <v>465</v>
      </c>
      <c r="C135" s="6" t="s">
        <v>288</v>
      </c>
      <c r="D135" s="6" t="s">
        <v>640</v>
      </c>
      <c r="F135" s="59"/>
      <c r="G135" s="16">
        <f>F135*[1]Feuil1!A130</f>
        <v>0</v>
      </c>
      <c r="H135" s="6">
        <v>1</v>
      </c>
      <c r="I135" s="7">
        <f t="shared" si="3"/>
        <v>1</v>
      </c>
      <c r="J135" s="7" t="s">
        <v>33</v>
      </c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</row>
    <row r="136" spans="2:22" x14ac:dyDescent="0.35">
      <c r="B136" s="6" t="s">
        <v>466</v>
      </c>
      <c r="C136" s="6" t="s">
        <v>289</v>
      </c>
      <c r="D136" s="6" t="s">
        <v>641</v>
      </c>
      <c r="F136" s="59"/>
      <c r="G136" s="16">
        <f>F136*[1]Feuil1!A131</f>
        <v>0</v>
      </c>
      <c r="H136" s="6">
        <v>1</v>
      </c>
      <c r="I136" s="7">
        <f t="shared" si="3"/>
        <v>1</v>
      </c>
      <c r="J136" s="7" t="s">
        <v>33</v>
      </c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</row>
    <row r="137" spans="2:22" x14ac:dyDescent="0.35">
      <c r="B137" s="6" t="s">
        <v>467</v>
      </c>
      <c r="C137" s="6" t="s">
        <v>290</v>
      </c>
      <c r="D137" s="6" t="s">
        <v>642</v>
      </c>
      <c r="F137" s="59"/>
      <c r="G137" s="16">
        <f>F137*[1]Feuil1!A132</f>
        <v>0</v>
      </c>
      <c r="H137" s="6">
        <v>1</v>
      </c>
      <c r="I137" s="7">
        <f t="shared" si="3"/>
        <v>1</v>
      </c>
      <c r="J137" s="7" t="s">
        <v>33</v>
      </c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</row>
    <row r="138" spans="2:22" x14ac:dyDescent="0.35">
      <c r="B138" s="6" t="s">
        <v>468</v>
      </c>
      <c r="C138" s="6" t="s">
        <v>291</v>
      </c>
      <c r="D138" s="6" t="s">
        <v>643</v>
      </c>
      <c r="F138" s="59"/>
      <c r="G138" s="16">
        <f>F138*[1]Feuil1!A133</f>
        <v>0</v>
      </c>
      <c r="H138" s="6">
        <v>1</v>
      </c>
      <c r="I138" s="7">
        <f t="shared" si="3"/>
        <v>1</v>
      </c>
      <c r="J138" s="7" t="s">
        <v>33</v>
      </c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</row>
    <row r="139" spans="2:22" x14ac:dyDescent="0.35">
      <c r="B139" s="6" t="s">
        <v>469</v>
      </c>
      <c r="C139" s="6" t="s">
        <v>292</v>
      </c>
      <c r="D139" s="6" t="s">
        <v>644</v>
      </c>
      <c r="F139" s="59"/>
      <c r="G139" s="16">
        <f>F139*[1]Feuil1!A134</f>
        <v>0</v>
      </c>
      <c r="H139" s="6">
        <v>1</v>
      </c>
      <c r="I139" s="7">
        <f t="shared" si="3"/>
        <v>1</v>
      </c>
      <c r="J139" s="7" t="s">
        <v>33</v>
      </c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</row>
    <row r="140" spans="2:22" x14ac:dyDescent="0.35">
      <c r="B140" s="6" t="s">
        <v>470</v>
      </c>
      <c r="C140" s="6" t="s">
        <v>293</v>
      </c>
      <c r="D140" s="6" t="s">
        <v>645</v>
      </c>
      <c r="F140" s="59"/>
      <c r="G140" s="16">
        <f>F140*[1]Feuil1!A135</f>
        <v>0</v>
      </c>
      <c r="H140" s="6">
        <v>1</v>
      </c>
      <c r="I140" s="7">
        <f t="shared" si="3"/>
        <v>1</v>
      </c>
      <c r="J140" s="7" t="s">
        <v>33</v>
      </c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</row>
    <row r="141" spans="2:22" x14ac:dyDescent="0.35">
      <c r="B141" s="6" t="s">
        <v>471</v>
      </c>
      <c r="C141" s="6" t="s">
        <v>294</v>
      </c>
      <c r="D141" s="6" t="s">
        <v>646</v>
      </c>
      <c r="F141" s="59"/>
      <c r="G141" s="16">
        <f>F141*[1]Feuil1!A136</f>
        <v>0</v>
      </c>
      <c r="H141" s="6">
        <v>1</v>
      </c>
      <c r="I141" s="7">
        <f t="shared" si="3"/>
        <v>1</v>
      </c>
      <c r="J141" s="7" t="s">
        <v>33</v>
      </c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</row>
    <row r="142" spans="2:22" x14ac:dyDescent="0.35">
      <c r="B142" s="6" t="s">
        <v>472</v>
      </c>
      <c r="C142" s="6" t="s">
        <v>295</v>
      </c>
      <c r="D142" s="6" t="s">
        <v>647</v>
      </c>
      <c r="F142" s="59"/>
      <c r="G142" s="16">
        <f>F142*[1]Feuil1!A137</f>
        <v>0</v>
      </c>
      <c r="H142" s="6">
        <v>1</v>
      </c>
      <c r="I142" s="7">
        <f t="shared" si="3"/>
        <v>1</v>
      </c>
      <c r="J142" s="7" t="s">
        <v>33</v>
      </c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</row>
    <row r="143" spans="2:22" x14ac:dyDescent="0.35">
      <c r="B143" s="6" t="s">
        <v>473</v>
      </c>
      <c r="C143" s="6" t="s">
        <v>296</v>
      </c>
      <c r="D143" s="6" t="s">
        <v>648</v>
      </c>
      <c r="F143" s="59"/>
      <c r="G143" s="16">
        <f>F143*[1]Feuil1!A138</f>
        <v>0</v>
      </c>
      <c r="H143" s="6">
        <v>1</v>
      </c>
      <c r="I143" s="7">
        <f t="shared" si="3"/>
        <v>1</v>
      </c>
      <c r="J143" s="7" t="s">
        <v>33</v>
      </c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</row>
    <row r="144" spans="2:22" x14ac:dyDescent="0.35">
      <c r="B144" s="6" t="s">
        <v>474</v>
      </c>
      <c r="C144" s="6" t="s">
        <v>297</v>
      </c>
      <c r="D144" s="6" t="s">
        <v>593</v>
      </c>
      <c r="F144" s="59"/>
      <c r="G144" s="16">
        <f>F144*[1]Feuil1!A139</f>
        <v>0</v>
      </c>
      <c r="H144" s="6">
        <v>1</v>
      </c>
      <c r="I144" s="7">
        <f t="shared" si="3"/>
        <v>1</v>
      </c>
      <c r="J144" s="7" t="s">
        <v>33</v>
      </c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</row>
    <row r="145" spans="2:22" x14ac:dyDescent="0.35">
      <c r="B145" s="6" t="s">
        <v>475</v>
      </c>
      <c r="C145" s="6" t="s">
        <v>298</v>
      </c>
      <c r="D145" s="6" t="s">
        <v>649</v>
      </c>
      <c r="F145" s="59"/>
      <c r="G145" s="16">
        <f>F145*[1]Feuil1!A140</f>
        <v>0</v>
      </c>
      <c r="H145" s="6">
        <v>1</v>
      </c>
      <c r="I145" s="7">
        <f t="shared" si="3"/>
        <v>1</v>
      </c>
      <c r="J145" s="7" t="s">
        <v>33</v>
      </c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</row>
    <row r="146" spans="2:22" x14ac:dyDescent="0.35">
      <c r="B146" s="6" t="s">
        <v>476</v>
      </c>
      <c r="C146" s="6" t="s">
        <v>299</v>
      </c>
      <c r="D146" s="6" t="s">
        <v>650</v>
      </c>
      <c r="F146" s="59"/>
      <c r="G146" s="16">
        <f>F146*[1]Feuil1!A141</f>
        <v>0</v>
      </c>
      <c r="H146" s="6">
        <v>1</v>
      </c>
      <c r="I146" s="7">
        <f t="shared" si="3"/>
        <v>1</v>
      </c>
      <c r="J146" s="7" t="s">
        <v>33</v>
      </c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</row>
    <row r="147" spans="2:22" x14ac:dyDescent="0.35">
      <c r="B147" s="6" t="s">
        <v>477</v>
      </c>
      <c r="C147" s="6" t="s">
        <v>300</v>
      </c>
      <c r="D147" s="6" t="s">
        <v>651</v>
      </c>
      <c r="F147" s="59"/>
      <c r="G147" s="16">
        <f>F147*[1]Feuil1!A142</f>
        <v>0</v>
      </c>
      <c r="H147" s="6">
        <v>1</v>
      </c>
      <c r="I147" s="7">
        <f t="shared" si="3"/>
        <v>1</v>
      </c>
      <c r="J147" s="7" t="s">
        <v>33</v>
      </c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</row>
    <row r="148" spans="2:22" x14ac:dyDescent="0.35">
      <c r="B148" s="6" t="s">
        <v>478</v>
      </c>
      <c r="C148" s="6" t="s">
        <v>301</v>
      </c>
      <c r="D148" s="6" t="s">
        <v>652</v>
      </c>
      <c r="F148" s="59"/>
      <c r="G148" s="16">
        <f>F148*[1]Feuil1!A143</f>
        <v>0</v>
      </c>
      <c r="H148" s="6">
        <v>1</v>
      </c>
      <c r="I148" s="7">
        <f t="shared" si="3"/>
        <v>1</v>
      </c>
      <c r="J148" s="7" t="s">
        <v>33</v>
      </c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</row>
    <row r="149" spans="2:22" x14ac:dyDescent="0.35">
      <c r="B149" s="6" t="s">
        <v>479</v>
      </c>
      <c r="C149" s="6" t="s">
        <v>302</v>
      </c>
      <c r="D149" s="6" t="s">
        <v>653</v>
      </c>
      <c r="F149" s="59"/>
      <c r="G149" s="16">
        <f>F149*[1]Feuil1!A144</f>
        <v>0</v>
      </c>
      <c r="H149" s="6">
        <v>1</v>
      </c>
      <c r="I149" s="7">
        <f t="shared" ref="I149:I196" si="4">IF(F149&lt;H149,1,"")</f>
        <v>1</v>
      </c>
      <c r="J149" s="7" t="s">
        <v>33</v>
      </c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</row>
    <row r="150" spans="2:22" x14ac:dyDescent="0.35">
      <c r="B150" s="6" t="s">
        <v>480</v>
      </c>
      <c r="C150" s="6" t="s">
        <v>303</v>
      </c>
      <c r="D150" s="6" t="s">
        <v>654</v>
      </c>
      <c r="F150" s="59"/>
      <c r="G150" s="16">
        <f>F150*[1]Feuil1!A145</f>
        <v>0</v>
      </c>
      <c r="H150" s="6">
        <v>1</v>
      </c>
      <c r="I150" s="7">
        <f t="shared" si="4"/>
        <v>1</v>
      </c>
      <c r="J150" s="7" t="s">
        <v>33</v>
      </c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</row>
    <row r="151" spans="2:22" x14ac:dyDescent="0.35">
      <c r="B151" s="6" t="s">
        <v>481</v>
      </c>
      <c r="C151" s="6" t="s">
        <v>304</v>
      </c>
      <c r="D151" s="6" t="s">
        <v>655</v>
      </c>
      <c r="F151" s="59"/>
      <c r="G151" s="16">
        <f>F151*[1]Feuil1!A146</f>
        <v>0</v>
      </c>
      <c r="H151" s="6">
        <v>1</v>
      </c>
      <c r="I151" s="7">
        <f t="shared" si="4"/>
        <v>1</v>
      </c>
      <c r="J151" s="7" t="s">
        <v>33</v>
      </c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</row>
    <row r="152" spans="2:22" x14ac:dyDescent="0.35">
      <c r="B152" s="6" t="s">
        <v>482</v>
      </c>
      <c r="C152" s="6" t="s">
        <v>305</v>
      </c>
      <c r="D152" s="6" t="s">
        <v>656</v>
      </c>
      <c r="F152" s="59"/>
      <c r="G152" s="16">
        <f>F152*[1]Feuil1!A147</f>
        <v>0</v>
      </c>
      <c r="H152" s="6">
        <v>1</v>
      </c>
      <c r="I152" s="7">
        <f t="shared" si="4"/>
        <v>1</v>
      </c>
      <c r="J152" s="7" t="s">
        <v>33</v>
      </c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</row>
    <row r="153" spans="2:22" x14ac:dyDescent="0.35">
      <c r="B153" s="6" t="s">
        <v>483</v>
      </c>
      <c r="C153" s="6" t="s">
        <v>306</v>
      </c>
      <c r="D153" s="6" t="s">
        <v>657</v>
      </c>
      <c r="F153" s="59"/>
      <c r="G153" s="16">
        <f>F153*[1]Feuil1!A148</f>
        <v>0</v>
      </c>
      <c r="H153" s="6">
        <v>1</v>
      </c>
      <c r="I153" s="7">
        <f t="shared" si="4"/>
        <v>1</v>
      </c>
      <c r="J153" s="7" t="s">
        <v>33</v>
      </c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</row>
    <row r="154" spans="2:22" x14ac:dyDescent="0.35">
      <c r="B154" s="6" t="s">
        <v>484</v>
      </c>
      <c r="C154" s="6" t="s">
        <v>307</v>
      </c>
      <c r="D154" s="6" t="s">
        <v>658</v>
      </c>
      <c r="F154" s="59"/>
      <c r="G154" s="16">
        <f>F154*[1]Feuil1!A149</f>
        <v>0</v>
      </c>
      <c r="H154" s="6">
        <v>1</v>
      </c>
      <c r="I154" s="7">
        <f t="shared" si="4"/>
        <v>1</v>
      </c>
      <c r="J154" s="7" t="s">
        <v>33</v>
      </c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</row>
    <row r="155" spans="2:22" x14ac:dyDescent="0.35">
      <c r="B155" s="6" t="s">
        <v>485</v>
      </c>
      <c r="C155" s="6" t="s">
        <v>308</v>
      </c>
      <c r="D155" s="6" t="s">
        <v>659</v>
      </c>
      <c r="F155" s="59"/>
      <c r="G155" s="16">
        <f>F155*[1]Feuil1!A150</f>
        <v>0</v>
      </c>
      <c r="H155" s="6">
        <v>1</v>
      </c>
      <c r="I155" s="7">
        <f t="shared" si="4"/>
        <v>1</v>
      </c>
      <c r="J155" s="7" t="s">
        <v>33</v>
      </c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</row>
    <row r="156" spans="2:22" x14ac:dyDescent="0.35">
      <c r="B156" s="6" t="s">
        <v>486</v>
      </c>
      <c r="C156" s="6" t="s">
        <v>309</v>
      </c>
      <c r="D156" s="6" t="s">
        <v>660</v>
      </c>
      <c r="F156" s="59"/>
      <c r="G156" s="16">
        <f>F156*[1]Feuil1!A151</f>
        <v>0</v>
      </c>
      <c r="H156" s="6">
        <v>1</v>
      </c>
      <c r="I156" s="7">
        <f t="shared" si="4"/>
        <v>1</v>
      </c>
      <c r="J156" s="7" t="s">
        <v>33</v>
      </c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</row>
    <row r="157" spans="2:22" x14ac:dyDescent="0.35">
      <c r="B157" s="6" t="s">
        <v>487</v>
      </c>
      <c r="C157" s="6" t="s">
        <v>310</v>
      </c>
      <c r="D157" s="6" t="s">
        <v>661</v>
      </c>
      <c r="F157" s="59"/>
      <c r="G157" s="16">
        <f>F157*[1]Feuil1!A152</f>
        <v>0</v>
      </c>
      <c r="H157" s="6">
        <v>1</v>
      </c>
      <c r="I157" s="7">
        <f t="shared" si="4"/>
        <v>1</v>
      </c>
      <c r="J157" s="7" t="s">
        <v>33</v>
      </c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</row>
    <row r="158" spans="2:22" x14ac:dyDescent="0.35">
      <c r="B158" s="6" t="s">
        <v>488</v>
      </c>
      <c r="C158" s="6" t="s">
        <v>311</v>
      </c>
      <c r="D158" s="6" t="s">
        <v>662</v>
      </c>
      <c r="F158" s="59"/>
      <c r="G158" s="16">
        <f>F158*[1]Feuil1!A153</f>
        <v>0</v>
      </c>
      <c r="H158" s="6">
        <v>1</v>
      </c>
      <c r="I158" s="7">
        <f t="shared" si="4"/>
        <v>1</v>
      </c>
      <c r="J158" s="7" t="s">
        <v>33</v>
      </c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</row>
    <row r="159" spans="2:22" x14ac:dyDescent="0.35">
      <c r="B159" s="6" t="s">
        <v>489</v>
      </c>
      <c r="C159" s="6" t="s">
        <v>312</v>
      </c>
      <c r="D159" s="6" t="s">
        <v>663</v>
      </c>
      <c r="F159" s="59"/>
      <c r="G159" s="16">
        <f>F159*[1]Feuil1!A154</f>
        <v>0</v>
      </c>
      <c r="H159" s="6">
        <v>1</v>
      </c>
      <c r="I159" s="7">
        <f t="shared" si="4"/>
        <v>1</v>
      </c>
      <c r="J159" s="7" t="s">
        <v>33</v>
      </c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</row>
    <row r="160" spans="2:22" x14ac:dyDescent="0.35">
      <c r="B160" s="6" t="s">
        <v>490</v>
      </c>
      <c r="C160" s="6" t="s">
        <v>313</v>
      </c>
      <c r="D160" s="6" t="s">
        <v>664</v>
      </c>
      <c r="F160" s="59"/>
      <c r="G160" s="16">
        <f>F160*[1]Feuil1!A155</f>
        <v>0</v>
      </c>
      <c r="H160" s="6">
        <v>1</v>
      </c>
      <c r="I160" s="7">
        <f t="shared" si="4"/>
        <v>1</v>
      </c>
      <c r="J160" s="7" t="s">
        <v>33</v>
      </c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</row>
    <row r="161" spans="2:22" x14ac:dyDescent="0.35">
      <c r="B161" s="6" t="s">
        <v>491</v>
      </c>
      <c r="C161" s="6" t="s">
        <v>314</v>
      </c>
      <c r="D161" s="6" t="s">
        <v>665</v>
      </c>
      <c r="F161" s="59"/>
      <c r="G161" s="16">
        <f>F161*[1]Feuil1!A156</f>
        <v>0</v>
      </c>
      <c r="H161" s="6">
        <v>1</v>
      </c>
      <c r="I161" s="7">
        <f t="shared" si="4"/>
        <v>1</v>
      </c>
      <c r="J161" s="7" t="s">
        <v>33</v>
      </c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</row>
    <row r="162" spans="2:22" x14ac:dyDescent="0.35">
      <c r="B162" s="6" t="s">
        <v>492</v>
      </c>
      <c r="C162" s="6" t="s">
        <v>315</v>
      </c>
      <c r="D162" s="6" t="s">
        <v>666</v>
      </c>
      <c r="F162" s="59"/>
      <c r="G162" s="16">
        <f>F162*[1]Feuil1!A157</f>
        <v>0</v>
      </c>
      <c r="H162" s="6">
        <v>1</v>
      </c>
      <c r="I162" s="7">
        <f t="shared" si="4"/>
        <v>1</v>
      </c>
      <c r="J162" s="7" t="s">
        <v>33</v>
      </c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</row>
    <row r="163" spans="2:22" x14ac:dyDescent="0.35">
      <c r="B163" s="6" t="s">
        <v>493</v>
      </c>
      <c r="C163" s="6" t="s">
        <v>316</v>
      </c>
      <c r="D163" s="6" t="s">
        <v>667</v>
      </c>
      <c r="F163" s="59"/>
      <c r="G163" s="16">
        <f>F163*[1]Feuil1!A158</f>
        <v>0</v>
      </c>
      <c r="H163" s="6">
        <v>1</v>
      </c>
      <c r="I163" s="7">
        <f t="shared" si="4"/>
        <v>1</v>
      </c>
      <c r="J163" s="7" t="s">
        <v>33</v>
      </c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</row>
    <row r="164" spans="2:22" x14ac:dyDescent="0.35">
      <c r="B164" s="6" t="s">
        <v>494</v>
      </c>
      <c r="C164" s="6" t="s">
        <v>317</v>
      </c>
      <c r="D164" s="6" t="s">
        <v>668</v>
      </c>
      <c r="F164" s="59"/>
      <c r="G164" s="16">
        <f>F164*[1]Feuil1!A159</f>
        <v>0</v>
      </c>
      <c r="H164" s="6">
        <v>1</v>
      </c>
      <c r="I164" s="7">
        <f t="shared" si="4"/>
        <v>1</v>
      </c>
      <c r="J164" s="7" t="s">
        <v>33</v>
      </c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</row>
    <row r="165" spans="2:22" x14ac:dyDescent="0.35">
      <c r="B165" s="6" t="s">
        <v>495</v>
      </c>
      <c r="C165" s="6" t="s">
        <v>318</v>
      </c>
      <c r="D165" s="6" t="s">
        <v>669</v>
      </c>
      <c r="F165" s="59"/>
      <c r="G165" s="16">
        <f>F165*[1]Feuil1!A160</f>
        <v>0</v>
      </c>
      <c r="H165" s="6">
        <v>1</v>
      </c>
      <c r="I165" s="7">
        <f t="shared" si="4"/>
        <v>1</v>
      </c>
      <c r="J165" s="7" t="s">
        <v>33</v>
      </c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</row>
    <row r="166" spans="2:22" x14ac:dyDescent="0.35">
      <c r="B166" s="6" t="s">
        <v>496</v>
      </c>
      <c r="C166" s="6" t="s">
        <v>319</v>
      </c>
      <c r="D166" s="6" t="s">
        <v>670</v>
      </c>
      <c r="F166" s="59"/>
      <c r="G166" s="16">
        <f>F166*[1]Feuil1!A161</f>
        <v>0</v>
      </c>
      <c r="H166" s="6">
        <v>1</v>
      </c>
      <c r="I166" s="7">
        <f t="shared" si="4"/>
        <v>1</v>
      </c>
      <c r="J166" s="7" t="s">
        <v>33</v>
      </c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</row>
    <row r="167" spans="2:22" x14ac:dyDescent="0.35">
      <c r="B167" s="6" t="s">
        <v>497</v>
      </c>
      <c r="C167" s="6" t="s">
        <v>320</v>
      </c>
      <c r="D167" s="6" t="s">
        <v>671</v>
      </c>
      <c r="F167" s="59"/>
      <c r="G167" s="16">
        <f>F167*[1]Feuil1!A162</f>
        <v>0</v>
      </c>
      <c r="H167" s="6">
        <v>1</v>
      </c>
      <c r="I167" s="7">
        <f t="shared" si="4"/>
        <v>1</v>
      </c>
      <c r="J167" s="7" t="s">
        <v>33</v>
      </c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</row>
    <row r="168" spans="2:22" x14ac:dyDescent="0.35">
      <c r="B168" s="6" t="s">
        <v>498</v>
      </c>
      <c r="C168" s="6" t="s">
        <v>321</v>
      </c>
      <c r="D168" s="6" t="s">
        <v>672</v>
      </c>
      <c r="F168" s="59"/>
      <c r="G168" s="16">
        <f>F168*[1]Feuil1!A163</f>
        <v>0</v>
      </c>
      <c r="H168" s="6">
        <v>1</v>
      </c>
      <c r="I168" s="7">
        <f t="shared" si="4"/>
        <v>1</v>
      </c>
      <c r="J168" s="7" t="s">
        <v>33</v>
      </c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</row>
    <row r="169" spans="2:22" x14ac:dyDescent="0.35">
      <c r="B169" s="6" t="s">
        <v>499</v>
      </c>
      <c r="C169" s="6" t="s">
        <v>322</v>
      </c>
      <c r="D169" s="6" t="s">
        <v>673</v>
      </c>
      <c r="F169" s="59"/>
      <c r="G169" s="16">
        <f>F169*[1]Feuil1!A164</f>
        <v>0</v>
      </c>
      <c r="H169" s="6">
        <v>1</v>
      </c>
      <c r="I169" s="7">
        <f t="shared" si="4"/>
        <v>1</v>
      </c>
      <c r="J169" s="7" t="s">
        <v>33</v>
      </c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</row>
    <row r="170" spans="2:22" x14ac:dyDescent="0.35">
      <c r="B170" s="6" t="s">
        <v>500</v>
      </c>
      <c r="C170" s="6" t="s">
        <v>323</v>
      </c>
      <c r="D170" s="6" t="s">
        <v>674</v>
      </c>
      <c r="F170" s="59"/>
      <c r="G170" s="16">
        <f>F170*[1]Feuil1!A165</f>
        <v>0</v>
      </c>
      <c r="H170" s="6">
        <v>1</v>
      </c>
      <c r="I170" s="7">
        <f t="shared" si="4"/>
        <v>1</v>
      </c>
      <c r="J170" s="7" t="s">
        <v>33</v>
      </c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</row>
    <row r="171" spans="2:22" x14ac:dyDescent="0.35">
      <c r="B171" s="6" t="s">
        <v>501</v>
      </c>
      <c r="C171" s="6" t="s">
        <v>324</v>
      </c>
      <c r="D171" s="6" t="s">
        <v>675</v>
      </c>
      <c r="F171" s="59"/>
      <c r="G171" s="16">
        <f>F171*[1]Feuil1!A166</f>
        <v>0</v>
      </c>
      <c r="H171" s="6">
        <v>1</v>
      </c>
      <c r="I171" s="7">
        <f t="shared" si="4"/>
        <v>1</v>
      </c>
      <c r="J171" s="7" t="s">
        <v>33</v>
      </c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</row>
    <row r="172" spans="2:22" x14ac:dyDescent="0.35">
      <c r="B172" s="6" t="s">
        <v>502</v>
      </c>
      <c r="C172" s="6" t="s">
        <v>325</v>
      </c>
      <c r="D172" s="6" t="s">
        <v>676</v>
      </c>
      <c r="F172" s="59"/>
      <c r="G172" s="16">
        <f>F172*[1]Feuil1!A167</f>
        <v>0</v>
      </c>
      <c r="H172" s="6">
        <v>1</v>
      </c>
      <c r="I172" s="7">
        <f t="shared" si="4"/>
        <v>1</v>
      </c>
      <c r="J172" s="7" t="s">
        <v>33</v>
      </c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</row>
    <row r="173" spans="2:22" x14ac:dyDescent="0.35">
      <c r="B173" s="6" t="s">
        <v>503</v>
      </c>
      <c r="C173" s="6" t="s">
        <v>326</v>
      </c>
      <c r="D173" s="6" t="s">
        <v>677</v>
      </c>
      <c r="F173" s="59"/>
      <c r="G173" s="16">
        <f>F173*[1]Feuil1!A168</f>
        <v>0</v>
      </c>
      <c r="H173" s="6">
        <v>1</v>
      </c>
      <c r="I173" s="7">
        <f t="shared" si="4"/>
        <v>1</v>
      </c>
      <c r="J173" s="7" t="s">
        <v>33</v>
      </c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</row>
    <row r="174" spans="2:22" x14ac:dyDescent="0.35">
      <c r="B174" s="6" t="s">
        <v>504</v>
      </c>
      <c r="C174" s="6" t="s">
        <v>327</v>
      </c>
      <c r="D174" s="6" t="s">
        <v>678</v>
      </c>
      <c r="F174" s="59"/>
      <c r="G174" s="16">
        <f>F174*[1]Feuil1!A169</f>
        <v>0</v>
      </c>
      <c r="H174" s="6">
        <v>1</v>
      </c>
      <c r="I174" s="7">
        <f t="shared" si="4"/>
        <v>1</v>
      </c>
      <c r="J174" s="7" t="s">
        <v>33</v>
      </c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</row>
    <row r="175" spans="2:22" x14ac:dyDescent="0.35">
      <c r="B175" s="6" t="s">
        <v>505</v>
      </c>
      <c r="C175" s="6" t="s">
        <v>328</v>
      </c>
      <c r="D175" s="6" t="s">
        <v>679</v>
      </c>
      <c r="F175" s="59"/>
      <c r="G175" s="16">
        <f>F175*[1]Feuil1!A170</f>
        <v>0</v>
      </c>
      <c r="H175" s="6">
        <v>1</v>
      </c>
      <c r="I175" s="7">
        <f t="shared" si="4"/>
        <v>1</v>
      </c>
      <c r="J175" s="7" t="s">
        <v>33</v>
      </c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</row>
    <row r="176" spans="2:22" x14ac:dyDescent="0.35">
      <c r="B176" s="6" t="s">
        <v>506</v>
      </c>
      <c r="C176" s="6" t="s">
        <v>329</v>
      </c>
      <c r="D176" s="6" t="s">
        <v>680</v>
      </c>
      <c r="F176" s="59"/>
      <c r="G176" s="16">
        <f>F176*[1]Feuil1!A171</f>
        <v>0</v>
      </c>
      <c r="H176" s="6">
        <v>1</v>
      </c>
      <c r="I176" s="7">
        <f t="shared" si="4"/>
        <v>1</v>
      </c>
      <c r="J176" s="7" t="s">
        <v>33</v>
      </c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</row>
    <row r="177" spans="2:22" x14ac:dyDescent="0.35">
      <c r="B177" s="6" t="s">
        <v>507</v>
      </c>
      <c r="C177" s="6" t="s">
        <v>330</v>
      </c>
      <c r="D177" s="6" t="s">
        <v>681</v>
      </c>
      <c r="F177" s="59"/>
      <c r="G177" s="16">
        <f>F177*[1]Feuil1!A172</f>
        <v>0</v>
      </c>
      <c r="H177" s="6">
        <v>1</v>
      </c>
      <c r="I177" s="7">
        <f t="shared" si="4"/>
        <v>1</v>
      </c>
      <c r="J177" s="7" t="s">
        <v>33</v>
      </c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</row>
    <row r="178" spans="2:22" x14ac:dyDescent="0.35">
      <c r="B178" s="6" t="s">
        <v>508</v>
      </c>
      <c r="C178" s="6" t="s">
        <v>331</v>
      </c>
      <c r="D178" s="6" t="s">
        <v>682</v>
      </c>
      <c r="F178" s="59"/>
      <c r="G178" s="16">
        <f>F178*[1]Feuil1!A173</f>
        <v>0</v>
      </c>
      <c r="H178" s="6">
        <v>1</v>
      </c>
      <c r="I178" s="7">
        <f t="shared" si="4"/>
        <v>1</v>
      </c>
      <c r="J178" s="7" t="s">
        <v>33</v>
      </c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</row>
    <row r="179" spans="2:22" x14ac:dyDescent="0.35">
      <c r="B179" s="6" t="s">
        <v>509</v>
      </c>
      <c r="C179" s="6" t="s">
        <v>332</v>
      </c>
      <c r="D179" s="6" t="s">
        <v>683</v>
      </c>
      <c r="F179" s="59"/>
      <c r="G179" s="16">
        <f>F179*[1]Feuil1!A174</f>
        <v>0</v>
      </c>
      <c r="H179" s="6">
        <v>1</v>
      </c>
      <c r="I179" s="7">
        <f t="shared" si="4"/>
        <v>1</v>
      </c>
      <c r="J179" s="7" t="s">
        <v>33</v>
      </c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</row>
    <row r="180" spans="2:22" x14ac:dyDescent="0.35">
      <c r="B180" s="6" t="s">
        <v>510</v>
      </c>
      <c r="C180" s="6" t="s">
        <v>333</v>
      </c>
      <c r="D180" s="6" t="s">
        <v>684</v>
      </c>
      <c r="F180" s="59"/>
      <c r="G180" s="16">
        <f>F180*[1]Feuil1!A175</f>
        <v>0</v>
      </c>
      <c r="H180" s="6">
        <v>1</v>
      </c>
      <c r="I180" s="7">
        <f t="shared" si="4"/>
        <v>1</v>
      </c>
      <c r="J180" s="7" t="s">
        <v>33</v>
      </c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</row>
    <row r="181" spans="2:22" x14ac:dyDescent="0.35">
      <c r="B181" s="6" t="s">
        <v>511</v>
      </c>
      <c r="C181" s="6" t="s">
        <v>334</v>
      </c>
      <c r="D181" s="6" t="s">
        <v>685</v>
      </c>
      <c r="F181" s="59"/>
      <c r="G181" s="16">
        <f>F181*[1]Feuil1!A176</f>
        <v>0</v>
      </c>
      <c r="H181" s="6">
        <v>1</v>
      </c>
      <c r="I181" s="7">
        <f t="shared" si="4"/>
        <v>1</v>
      </c>
      <c r="J181" s="7" t="s">
        <v>33</v>
      </c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</row>
    <row r="182" spans="2:22" x14ac:dyDescent="0.35">
      <c r="B182" s="6" t="s">
        <v>512</v>
      </c>
      <c r="C182" s="6" t="s">
        <v>335</v>
      </c>
      <c r="D182" s="6" t="s">
        <v>686</v>
      </c>
      <c r="F182" s="59"/>
      <c r="G182" s="16">
        <f>F182*[1]Feuil1!A177</f>
        <v>0</v>
      </c>
      <c r="H182" s="6">
        <v>1</v>
      </c>
      <c r="I182" s="7">
        <f t="shared" si="4"/>
        <v>1</v>
      </c>
      <c r="J182" s="7" t="s">
        <v>33</v>
      </c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</row>
    <row r="183" spans="2:22" x14ac:dyDescent="0.35">
      <c r="B183" s="6" t="s">
        <v>513</v>
      </c>
      <c r="C183" s="6" t="s">
        <v>336</v>
      </c>
      <c r="D183" s="6" t="s">
        <v>687</v>
      </c>
      <c r="F183" s="59"/>
      <c r="G183" s="16">
        <f>F183*[1]Feuil1!A178</f>
        <v>0</v>
      </c>
      <c r="H183" s="6">
        <v>1</v>
      </c>
      <c r="I183" s="7">
        <f t="shared" si="4"/>
        <v>1</v>
      </c>
      <c r="J183" s="7" t="s">
        <v>33</v>
      </c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</row>
    <row r="184" spans="2:22" x14ac:dyDescent="0.35">
      <c r="B184" s="6" t="s">
        <v>514</v>
      </c>
      <c r="C184" s="6" t="s">
        <v>337</v>
      </c>
      <c r="D184" s="6" t="s">
        <v>688</v>
      </c>
      <c r="F184" s="59"/>
      <c r="G184" s="16">
        <f>F184*[1]Feuil1!A179</f>
        <v>0</v>
      </c>
      <c r="H184" s="6">
        <v>1</v>
      </c>
      <c r="I184" s="7">
        <f t="shared" si="4"/>
        <v>1</v>
      </c>
      <c r="J184" s="7" t="s">
        <v>33</v>
      </c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</row>
    <row r="185" spans="2:22" x14ac:dyDescent="0.35">
      <c r="B185" s="6" t="s">
        <v>515</v>
      </c>
      <c r="C185" s="6" t="s">
        <v>338</v>
      </c>
      <c r="D185" s="6" t="s">
        <v>689</v>
      </c>
      <c r="F185" s="59"/>
      <c r="G185" s="16">
        <f>F185*[1]Feuil1!A180</f>
        <v>0</v>
      </c>
      <c r="H185" s="6">
        <v>1</v>
      </c>
      <c r="I185" s="7">
        <f t="shared" si="4"/>
        <v>1</v>
      </c>
      <c r="J185" s="7" t="s">
        <v>33</v>
      </c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</row>
    <row r="186" spans="2:22" x14ac:dyDescent="0.35">
      <c r="B186" s="6" t="s">
        <v>516</v>
      </c>
      <c r="C186" s="6" t="s">
        <v>339</v>
      </c>
      <c r="D186" s="6" t="s">
        <v>690</v>
      </c>
      <c r="F186" s="59"/>
      <c r="G186" s="16">
        <f>F186*[1]Feuil1!A181</f>
        <v>0</v>
      </c>
      <c r="H186" s="6">
        <v>1</v>
      </c>
      <c r="I186" s="7">
        <f t="shared" si="4"/>
        <v>1</v>
      </c>
      <c r="J186" s="7" t="s">
        <v>33</v>
      </c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</row>
    <row r="187" spans="2:22" x14ac:dyDescent="0.35">
      <c r="B187" s="6" t="s">
        <v>517</v>
      </c>
      <c r="C187" s="6" t="s">
        <v>340</v>
      </c>
      <c r="D187" s="6" t="s">
        <v>691</v>
      </c>
      <c r="F187" s="59"/>
      <c r="G187" s="16">
        <f>F187*[1]Feuil1!A182</f>
        <v>0</v>
      </c>
      <c r="H187" s="6">
        <v>1</v>
      </c>
      <c r="I187" s="7">
        <f t="shared" si="4"/>
        <v>1</v>
      </c>
      <c r="J187" s="7" t="s">
        <v>33</v>
      </c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</row>
    <row r="188" spans="2:22" x14ac:dyDescent="0.35">
      <c r="B188" s="6" t="s">
        <v>518</v>
      </c>
      <c r="C188" s="6" t="s">
        <v>341</v>
      </c>
      <c r="D188" s="6" t="s">
        <v>692</v>
      </c>
      <c r="F188" s="59"/>
      <c r="G188" s="16">
        <f>F188*[1]Feuil1!A183</f>
        <v>0</v>
      </c>
      <c r="H188" s="6">
        <v>1</v>
      </c>
      <c r="I188" s="7">
        <f t="shared" si="4"/>
        <v>1</v>
      </c>
      <c r="J188" s="7" t="s">
        <v>33</v>
      </c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</row>
    <row r="189" spans="2:22" x14ac:dyDescent="0.35">
      <c r="B189" s="6" t="s">
        <v>519</v>
      </c>
      <c r="C189" s="6" t="s">
        <v>342</v>
      </c>
      <c r="D189" s="6" t="s">
        <v>693</v>
      </c>
      <c r="F189" s="59"/>
      <c r="G189" s="16">
        <f>F189*[1]Feuil1!A184</f>
        <v>0</v>
      </c>
      <c r="H189" s="6">
        <v>1</v>
      </c>
      <c r="I189" s="7">
        <f t="shared" si="4"/>
        <v>1</v>
      </c>
      <c r="J189" s="7" t="s">
        <v>33</v>
      </c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</row>
    <row r="190" spans="2:22" x14ac:dyDescent="0.35">
      <c r="B190" s="6" t="s">
        <v>520</v>
      </c>
      <c r="C190" s="6" t="s">
        <v>343</v>
      </c>
      <c r="D190" s="6" t="s">
        <v>694</v>
      </c>
      <c r="F190" s="59"/>
      <c r="G190" s="16">
        <f>F190*[1]Feuil1!A185</f>
        <v>0</v>
      </c>
      <c r="H190" s="6">
        <v>1</v>
      </c>
      <c r="I190" s="7">
        <f t="shared" si="4"/>
        <v>1</v>
      </c>
      <c r="J190" s="7" t="s">
        <v>33</v>
      </c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</row>
    <row r="191" spans="2:22" x14ac:dyDescent="0.35">
      <c r="B191" s="6" t="s">
        <v>521</v>
      </c>
      <c r="C191" s="6" t="s">
        <v>344</v>
      </c>
      <c r="D191" s="6" t="s">
        <v>695</v>
      </c>
      <c r="F191" s="59"/>
      <c r="G191" s="16">
        <f>F191*[1]Feuil1!A186</f>
        <v>0</v>
      </c>
      <c r="H191" s="6">
        <v>1</v>
      </c>
      <c r="I191" s="7">
        <f t="shared" si="4"/>
        <v>1</v>
      </c>
      <c r="J191" s="7" t="s">
        <v>33</v>
      </c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</row>
    <row r="192" spans="2:22" x14ac:dyDescent="0.35">
      <c r="B192" s="6" t="s">
        <v>522</v>
      </c>
      <c r="C192" s="6" t="s">
        <v>345</v>
      </c>
      <c r="D192" s="6" t="s">
        <v>696</v>
      </c>
      <c r="F192" s="59"/>
      <c r="G192" s="16">
        <f>F192*[1]Feuil1!A187</f>
        <v>0</v>
      </c>
      <c r="H192" s="6">
        <v>1</v>
      </c>
      <c r="I192" s="7">
        <f t="shared" si="4"/>
        <v>1</v>
      </c>
      <c r="J192" s="7" t="s">
        <v>33</v>
      </c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</row>
    <row r="193" spans="2:22" x14ac:dyDescent="0.35">
      <c r="B193" s="6" t="s">
        <v>523</v>
      </c>
      <c r="C193" s="6" t="s">
        <v>346</v>
      </c>
      <c r="D193" s="6" t="s">
        <v>697</v>
      </c>
      <c r="F193" s="59"/>
      <c r="G193" s="16">
        <f>F193*[1]Feuil1!A188</f>
        <v>0</v>
      </c>
      <c r="H193" s="6">
        <v>1</v>
      </c>
      <c r="I193" s="7">
        <f t="shared" si="4"/>
        <v>1</v>
      </c>
      <c r="J193" s="7" t="s">
        <v>33</v>
      </c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</row>
    <row r="194" spans="2:22" x14ac:dyDescent="0.35">
      <c r="B194" s="6" t="s">
        <v>524</v>
      </c>
      <c r="C194" s="6" t="s">
        <v>347</v>
      </c>
      <c r="D194" s="6" t="s">
        <v>698</v>
      </c>
      <c r="F194" s="59"/>
      <c r="G194" s="16">
        <f>F194*[1]Feuil1!A189</f>
        <v>0</v>
      </c>
      <c r="H194" s="6">
        <v>1</v>
      </c>
      <c r="I194" s="7">
        <f t="shared" si="4"/>
        <v>1</v>
      </c>
      <c r="J194" s="7" t="s">
        <v>33</v>
      </c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</row>
    <row r="195" spans="2:22" x14ac:dyDescent="0.35">
      <c r="B195" s="6" t="s">
        <v>525</v>
      </c>
      <c r="C195" s="6" t="s">
        <v>348</v>
      </c>
      <c r="D195" s="6" t="s">
        <v>563</v>
      </c>
      <c r="F195" s="59"/>
      <c r="G195" s="16">
        <f>F195*[1]Feuil1!A190</f>
        <v>0</v>
      </c>
      <c r="H195" s="6">
        <v>1</v>
      </c>
      <c r="I195" s="7">
        <f t="shared" si="4"/>
        <v>1</v>
      </c>
      <c r="J195" s="7" t="s">
        <v>33</v>
      </c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</row>
    <row r="196" spans="2:22" x14ac:dyDescent="0.35">
      <c r="B196" s="6" t="s">
        <v>526</v>
      </c>
      <c r="C196" s="6" t="s">
        <v>349</v>
      </c>
      <c r="D196" s="6" t="s">
        <v>699</v>
      </c>
      <c r="F196" s="59"/>
      <c r="G196" s="16">
        <f>F196*[1]Feuil1!A191</f>
        <v>0</v>
      </c>
      <c r="H196" s="6">
        <v>1</v>
      </c>
      <c r="I196" s="7">
        <f t="shared" si="4"/>
        <v>1</v>
      </c>
      <c r="J196" s="7" t="s">
        <v>33</v>
      </c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</row>
    <row r="197" spans="2:22" x14ac:dyDescent="0.35">
      <c r="B197" s="6" t="s">
        <v>527</v>
      </c>
      <c r="C197" s="6" t="s">
        <v>350</v>
      </c>
      <c r="D197" s="6" t="s">
        <v>700</v>
      </c>
      <c r="F197" s="59"/>
      <c r="G197" s="16">
        <f>F197*[1]Feuil1!A192</f>
        <v>0</v>
      </c>
      <c r="H197" s="6">
        <v>1</v>
      </c>
      <c r="I197" s="7">
        <f t="shared" ref="I197:I214" si="5">IF(F197&lt;H197,1,"")</f>
        <v>1</v>
      </c>
      <c r="J197" s="7" t="s">
        <v>33</v>
      </c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</row>
    <row r="198" spans="2:22" x14ac:dyDescent="0.35">
      <c r="B198" s="6" t="s">
        <v>528</v>
      </c>
      <c r="C198" s="6" t="s">
        <v>351</v>
      </c>
      <c r="D198" s="6" t="s">
        <v>701</v>
      </c>
      <c r="F198" s="59"/>
      <c r="G198" s="16">
        <f>F198*[1]Feuil1!A193</f>
        <v>0</v>
      </c>
      <c r="H198" s="6">
        <v>1</v>
      </c>
      <c r="I198" s="7">
        <f t="shared" si="5"/>
        <v>1</v>
      </c>
      <c r="J198" s="7" t="s">
        <v>33</v>
      </c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</row>
    <row r="199" spans="2:22" x14ac:dyDescent="0.35">
      <c r="B199" s="6" t="s">
        <v>529</v>
      </c>
      <c r="C199" s="6" t="s">
        <v>352</v>
      </c>
      <c r="D199" s="6" t="s">
        <v>702</v>
      </c>
      <c r="F199" s="59"/>
      <c r="G199" s="16">
        <f>F199*[1]Feuil1!A194</f>
        <v>0</v>
      </c>
      <c r="H199" s="6">
        <v>1</v>
      </c>
      <c r="I199" s="7">
        <f t="shared" si="5"/>
        <v>1</v>
      </c>
      <c r="J199" s="7" t="s">
        <v>33</v>
      </c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</row>
    <row r="200" spans="2:22" x14ac:dyDescent="0.35">
      <c r="B200" s="6" t="s">
        <v>530</v>
      </c>
      <c r="C200" s="6" t="s">
        <v>353</v>
      </c>
      <c r="D200" s="6" t="s">
        <v>703</v>
      </c>
      <c r="F200" s="59"/>
      <c r="G200" s="16">
        <f>F200*[1]Feuil1!A195</f>
        <v>0</v>
      </c>
      <c r="H200" s="6">
        <v>1</v>
      </c>
      <c r="I200" s="7">
        <f t="shared" si="5"/>
        <v>1</v>
      </c>
      <c r="J200" s="7" t="s">
        <v>33</v>
      </c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</row>
    <row r="201" spans="2:22" x14ac:dyDescent="0.35">
      <c r="B201" s="6" t="s">
        <v>531</v>
      </c>
      <c r="C201" s="6" t="s">
        <v>354</v>
      </c>
      <c r="D201" s="6" t="s">
        <v>704</v>
      </c>
      <c r="F201" s="59"/>
      <c r="G201" s="16">
        <f>F201*[1]Feuil1!A196</f>
        <v>0</v>
      </c>
      <c r="H201" s="6">
        <v>1</v>
      </c>
      <c r="I201" s="7">
        <f t="shared" si="5"/>
        <v>1</v>
      </c>
      <c r="J201" s="7" t="s">
        <v>33</v>
      </c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</row>
    <row r="202" spans="2:22" x14ac:dyDescent="0.35">
      <c r="B202" s="6" t="s">
        <v>532</v>
      </c>
      <c r="C202" s="6" t="s">
        <v>355</v>
      </c>
      <c r="D202" s="6" t="s">
        <v>705</v>
      </c>
      <c r="F202" s="59"/>
      <c r="G202" s="16">
        <f>F202*[1]Feuil1!A197</f>
        <v>0</v>
      </c>
      <c r="H202" s="6">
        <v>1</v>
      </c>
      <c r="I202" s="7">
        <f t="shared" si="5"/>
        <v>1</v>
      </c>
      <c r="J202" s="7" t="s">
        <v>33</v>
      </c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</row>
    <row r="203" spans="2:22" x14ac:dyDescent="0.35">
      <c r="B203" s="6" t="s">
        <v>533</v>
      </c>
      <c r="C203" s="6" t="s">
        <v>356</v>
      </c>
      <c r="D203" s="6" t="s">
        <v>706</v>
      </c>
      <c r="F203" s="59"/>
      <c r="G203" s="16">
        <f>F203*[1]Feuil1!A198</f>
        <v>0</v>
      </c>
      <c r="H203" s="6">
        <v>1</v>
      </c>
      <c r="I203" s="7">
        <f t="shared" si="5"/>
        <v>1</v>
      </c>
      <c r="J203" s="7" t="s">
        <v>33</v>
      </c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</row>
    <row r="204" spans="2:22" x14ac:dyDescent="0.35">
      <c r="B204" s="6" t="s">
        <v>534</v>
      </c>
      <c r="C204" s="6" t="s">
        <v>357</v>
      </c>
      <c r="D204" s="6" t="s">
        <v>707</v>
      </c>
      <c r="F204" s="59"/>
      <c r="G204" s="16">
        <f>F204*[1]Feuil1!A199</f>
        <v>0</v>
      </c>
      <c r="H204" s="6">
        <v>1</v>
      </c>
      <c r="I204" s="7">
        <f t="shared" si="5"/>
        <v>1</v>
      </c>
      <c r="J204" s="7" t="s">
        <v>33</v>
      </c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</row>
    <row r="205" spans="2:22" x14ac:dyDescent="0.35">
      <c r="B205" s="6" t="s">
        <v>535</v>
      </c>
      <c r="C205" s="6" t="s">
        <v>358</v>
      </c>
      <c r="D205" s="6" t="s">
        <v>708</v>
      </c>
      <c r="F205" s="59"/>
      <c r="G205" s="16">
        <f>F205*[1]Feuil1!A200</f>
        <v>0</v>
      </c>
      <c r="H205" s="6">
        <v>1</v>
      </c>
      <c r="I205" s="7">
        <f t="shared" si="5"/>
        <v>1</v>
      </c>
      <c r="J205" s="7" t="s">
        <v>33</v>
      </c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</row>
    <row r="206" spans="2:22" x14ac:dyDescent="0.35">
      <c r="B206" s="6" t="s">
        <v>536</v>
      </c>
      <c r="C206" s="6" t="s">
        <v>359</v>
      </c>
      <c r="D206" s="6" t="s">
        <v>709</v>
      </c>
      <c r="F206" s="59"/>
      <c r="G206" s="16">
        <f>F206*[1]Feuil1!A201</f>
        <v>0</v>
      </c>
      <c r="H206" s="6">
        <v>1</v>
      </c>
      <c r="I206" s="7">
        <f t="shared" si="5"/>
        <v>1</v>
      </c>
      <c r="J206" s="7" t="s">
        <v>33</v>
      </c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</row>
    <row r="207" spans="2:22" x14ac:dyDescent="0.35">
      <c r="B207" s="6" t="s">
        <v>537</v>
      </c>
      <c r="C207" s="6" t="s">
        <v>360</v>
      </c>
      <c r="D207" s="6" t="s">
        <v>710</v>
      </c>
      <c r="F207" s="59"/>
      <c r="G207" s="16">
        <f>F207*[1]Feuil1!A202</f>
        <v>0</v>
      </c>
      <c r="H207" s="6">
        <v>1</v>
      </c>
      <c r="I207" s="7">
        <f t="shared" si="5"/>
        <v>1</v>
      </c>
      <c r="J207" s="7" t="s">
        <v>33</v>
      </c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</row>
    <row r="208" spans="2:22" x14ac:dyDescent="0.35">
      <c r="B208" s="6" t="s">
        <v>538</v>
      </c>
      <c r="C208" s="6" t="s">
        <v>361</v>
      </c>
      <c r="D208" s="6" t="s">
        <v>711</v>
      </c>
      <c r="F208" s="59"/>
      <c r="G208" s="16">
        <f>F208*[1]Feuil1!A203</f>
        <v>0</v>
      </c>
      <c r="H208" s="6">
        <v>1</v>
      </c>
      <c r="I208" s="7">
        <f t="shared" si="5"/>
        <v>1</v>
      </c>
      <c r="J208" s="7" t="s">
        <v>33</v>
      </c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</row>
    <row r="209" spans="2:22" x14ac:dyDescent="0.35">
      <c r="B209" s="6" t="s">
        <v>539</v>
      </c>
      <c r="C209" s="6" t="s">
        <v>362</v>
      </c>
      <c r="D209" s="6" t="s">
        <v>712</v>
      </c>
      <c r="F209" s="59"/>
      <c r="G209" s="16">
        <f>F209*[1]Feuil1!A204</f>
        <v>0</v>
      </c>
      <c r="H209" s="6">
        <v>1</v>
      </c>
      <c r="I209" s="7">
        <f t="shared" si="5"/>
        <v>1</v>
      </c>
      <c r="J209" s="7" t="s">
        <v>33</v>
      </c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</row>
    <row r="210" spans="2:22" x14ac:dyDescent="0.35">
      <c r="B210" s="6" t="s">
        <v>540</v>
      </c>
      <c r="C210" s="6" t="s">
        <v>363</v>
      </c>
      <c r="D210" s="6" t="s">
        <v>713</v>
      </c>
      <c r="F210" s="59"/>
      <c r="G210" s="16">
        <f>F210*[1]Feuil1!A205</f>
        <v>0</v>
      </c>
      <c r="H210" s="6">
        <v>1</v>
      </c>
      <c r="I210" s="7">
        <f t="shared" si="5"/>
        <v>1</v>
      </c>
      <c r="J210" s="7" t="s">
        <v>33</v>
      </c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</row>
    <row r="211" spans="2:22" x14ac:dyDescent="0.35">
      <c r="B211" s="6" t="s">
        <v>541</v>
      </c>
      <c r="C211" s="6" t="s">
        <v>364</v>
      </c>
      <c r="D211" s="6" t="s">
        <v>714</v>
      </c>
      <c r="F211" s="59"/>
      <c r="G211" s="16">
        <f>F211*[1]Feuil1!A206</f>
        <v>0</v>
      </c>
      <c r="H211" s="6">
        <v>1</v>
      </c>
      <c r="I211" s="7">
        <f t="shared" si="5"/>
        <v>1</v>
      </c>
      <c r="J211" s="7" t="s">
        <v>33</v>
      </c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</row>
    <row r="212" spans="2:22" x14ac:dyDescent="0.35">
      <c r="B212" s="6" t="s">
        <v>542</v>
      </c>
      <c r="C212" s="6" t="s">
        <v>365</v>
      </c>
      <c r="D212" s="6" t="s">
        <v>715</v>
      </c>
      <c r="F212" s="59"/>
      <c r="G212" s="16">
        <f>F212*[1]Feuil1!A207</f>
        <v>0</v>
      </c>
      <c r="H212" s="6">
        <v>1</v>
      </c>
      <c r="I212" s="7">
        <f t="shared" si="5"/>
        <v>1</v>
      </c>
      <c r="J212" s="7" t="s">
        <v>33</v>
      </c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</row>
    <row r="213" spans="2:22" x14ac:dyDescent="0.35">
      <c r="B213" s="6" t="s">
        <v>543</v>
      </c>
      <c r="C213" s="6" t="s">
        <v>366</v>
      </c>
      <c r="D213" s="6" t="s">
        <v>716</v>
      </c>
      <c r="F213" s="59"/>
      <c r="G213" s="16">
        <f>F213*[1]Feuil1!A208</f>
        <v>0</v>
      </c>
      <c r="H213" s="6">
        <v>1</v>
      </c>
      <c r="I213" s="7">
        <f t="shared" si="5"/>
        <v>1</v>
      </c>
      <c r="J213" s="7" t="s">
        <v>33</v>
      </c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</row>
    <row r="214" spans="2:22" x14ac:dyDescent="0.35">
      <c r="B214" s="6" t="s">
        <v>544</v>
      </c>
      <c r="C214" s="6" t="s">
        <v>367</v>
      </c>
      <c r="D214" s="6" t="s">
        <v>717</v>
      </c>
      <c r="F214" s="59"/>
      <c r="G214" s="16">
        <f>F214*[1]Feuil1!A209</f>
        <v>0</v>
      </c>
      <c r="H214" s="6">
        <v>1</v>
      </c>
      <c r="I214" s="7">
        <f t="shared" si="5"/>
        <v>1</v>
      </c>
      <c r="J214" s="7" t="s">
        <v>33</v>
      </c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</row>
  </sheetData>
  <phoneticPr fontId="5" type="noConversion"/>
  <conditionalFormatting sqref="L6:V214">
    <cfRule type="expression" dxfId="8" priority="6">
      <formula>$B6&lt;&gt;""</formula>
    </cfRule>
  </conditionalFormatting>
  <conditionalFormatting sqref="L6:U214">
    <cfRule type="expression" dxfId="7" priority="4">
      <formula>AND($B6&lt;&gt;"",$F6&lt;$H6,$F6&gt;=L$4)</formula>
    </cfRule>
    <cfRule type="expression" dxfId="6" priority="5">
      <formula>AND($B6&lt;&gt;"",$F6&gt;=$H6,$F6&gt;=L$4)</formula>
    </cfRule>
  </conditionalFormatting>
  <conditionalFormatting sqref="V6:V214">
    <cfRule type="expression" dxfId="5" priority="2">
      <formula>AND($B6&lt;&gt;"",$F6&lt;$H6,$F6&gt;$U$4)</formula>
    </cfRule>
    <cfRule type="expression" dxfId="4" priority="3">
      <formula>AND($B6&lt;&gt;"",$F6&gt;$H6,$F6&gt;$U$4)</formula>
    </cfRule>
  </conditionalFormatting>
  <conditionalFormatting sqref="K6:K214">
    <cfRule type="expression" dxfId="3" priority="1">
      <formula>$B6&lt;&gt;""</formula>
    </cfRule>
  </conditionalFormatting>
  <dataValidations count="1">
    <dataValidation type="list" allowBlank="1" showInputMessage="1" showErrorMessage="1" sqref="J6:J214" xr:uid="{0248C2E8-BF87-4BA6-89CE-AC77A43E5C22}">
      <formula1>"Active,Inactive"</formula1>
    </dataValidation>
  </dataValidations>
  <pageMargins left="0.7" right="0.7" top="0.75" bottom="0.75" header="0.3" footer="0.3"/>
  <pageSetup paperSize="9" orientation="landscape" horizontalDpi="300" verticalDpi="300" r:id="rId1"/>
  <drawing r:id="rId2"/>
  <legacyDrawing r:id="rId3"/>
  <controls>
    <mc:AlternateContent xmlns:mc="http://schemas.openxmlformats.org/markup-compatibility/2006">
      <mc:Choice Requires="x14">
        <control shapeId="3077" r:id="rId4" name="Ajouter">
          <controlPr defaultSize="0" autoLine="0" r:id="rId5">
            <anchor moveWithCells="1">
              <from>
                <xdr:col>0</xdr:col>
                <xdr:colOff>755650</xdr:colOff>
                <xdr:row>1</xdr:row>
                <xdr:rowOff>177800</xdr:rowOff>
              </from>
              <to>
                <xdr:col>2</xdr:col>
                <xdr:colOff>177800</xdr:colOff>
                <xdr:row>3</xdr:row>
                <xdr:rowOff>177800</xdr:rowOff>
              </to>
            </anchor>
          </controlPr>
        </control>
      </mc:Choice>
      <mc:Fallback>
        <control shapeId="3077" r:id="rId4" name="Ajouter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98" id="{88C19E18-7F46-4DFF-A75D-7718F937A8B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I6:J214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98F825-9CD3-4366-BECB-9C14FE58D67A}">
  <sheetPr codeName="Feuil3"/>
  <dimension ref="B5:K6"/>
  <sheetViews>
    <sheetView showGridLines="0" workbookViewId="0">
      <selection activeCell="A6" sqref="A6"/>
    </sheetView>
  </sheetViews>
  <sheetFormatPr baseColWidth="10" defaultRowHeight="14.5" x14ac:dyDescent="0.35"/>
  <cols>
    <col min="1" max="1" width="10.90625" style="6"/>
    <col min="2" max="2" width="15.26953125" style="6" customWidth="1"/>
    <col min="3" max="3" width="20.08984375" style="6" customWidth="1"/>
    <col min="4" max="4" width="15.6328125" style="6" customWidth="1"/>
    <col min="5" max="8" width="10.90625" style="6"/>
    <col min="9" max="9" width="12.6328125" style="6" customWidth="1"/>
    <col min="10" max="10" width="11.81640625" style="6" customWidth="1"/>
    <col min="11" max="16384" width="10.90625" style="6"/>
  </cols>
  <sheetData>
    <row r="5" spans="2:11" x14ac:dyDescent="0.35">
      <c r="B5" s="6" t="s">
        <v>63</v>
      </c>
      <c r="C5" s="6" t="s">
        <v>34</v>
      </c>
      <c r="D5" s="6" t="s">
        <v>9</v>
      </c>
      <c r="E5" s="6" t="s">
        <v>0</v>
      </c>
      <c r="F5" s="6" t="s">
        <v>35</v>
      </c>
      <c r="G5" s="6" t="s">
        <v>36</v>
      </c>
      <c r="H5" s="6" t="s">
        <v>37</v>
      </c>
      <c r="I5" s="6" t="s">
        <v>38</v>
      </c>
      <c r="J5" s="6" t="s">
        <v>77</v>
      </c>
      <c r="K5" s="6" t="s">
        <v>78</v>
      </c>
    </row>
    <row r="6" spans="2:11" x14ac:dyDescent="0.35">
      <c r="B6" s="6" t="s">
        <v>42</v>
      </c>
      <c r="C6" s="17">
        <v>43818.715821759259</v>
      </c>
      <c r="D6" s="6" t="s">
        <v>28</v>
      </c>
      <c r="E6" s="6" t="s">
        <v>41</v>
      </c>
      <c r="F6" s="6">
        <v>5</v>
      </c>
      <c r="G6" s="18">
        <v>0</v>
      </c>
      <c r="H6" s="16">
        <f t="shared" ref="H6" si="0">G6*F6</f>
        <v>0</v>
      </c>
      <c r="I6" s="6" t="s">
        <v>8</v>
      </c>
      <c r="J6" s="6" t="str">
        <f t="array" ref="J6">IFERROR(INDEX(Tableau5[Nombre],MATCH(1,(Tableau4[Nr Commande]=Tableau5[Nr bon de commande])*(Tableau4[[#This Row],[Nr Article]]=Tableau5[Nr Article]),0)),"")</f>
        <v/>
      </c>
      <c r="K6" s="6" t="str">
        <f>IF(Tableau4[[#This Row],[Contrôle]]=Tableau4[[#This Row],[Nombre]],"close","open")</f>
        <v>open</v>
      </c>
    </row>
  </sheetData>
  <conditionalFormatting sqref="B5:K5">
    <cfRule type="expression" dxfId="2" priority="1">
      <formula>$K6="close"</formula>
    </cfRule>
  </conditionalFormatting>
  <conditionalFormatting sqref="B6:K6">
    <cfRule type="expression" dxfId="1" priority="26">
      <formula>#REF!="close"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r:id="rId5">
            <anchor moveWithCells="1">
              <from>
                <xdr:col>1</xdr:col>
                <xdr:colOff>31750</xdr:colOff>
                <xdr:row>1</xdr:row>
                <xdr:rowOff>146050</xdr:rowOff>
              </from>
              <to>
                <xdr:col>1</xdr:col>
                <xdr:colOff>977900</xdr:colOff>
                <xdr:row>3</xdr:row>
                <xdr:rowOff>146050</xdr:rowOff>
              </to>
            </anchor>
          </controlPr>
        </control>
      </mc:Choice>
      <mc:Fallback>
        <control shapeId="4098" r:id="rId4" name="CommandButton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65C5D-2C1B-42DC-9AC6-DD6B7A60F049}">
  <sheetPr codeName="Feuil4">
    <pageSetUpPr fitToPage="1"/>
  </sheetPr>
  <dimension ref="A1:I51"/>
  <sheetViews>
    <sheetView showGridLines="0" view="pageLayout" zoomScale="92" zoomScaleNormal="67" zoomScalePageLayoutView="92" workbookViewId="0">
      <selection activeCell="E52" sqref="E52"/>
    </sheetView>
  </sheetViews>
  <sheetFormatPr baseColWidth="10" defaultRowHeight="14.5" x14ac:dyDescent="0.35"/>
  <cols>
    <col min="1" max="1" width="3.26953125" customWidth="1"/>
    <col min="2" max="2" width="13.26953125" customWidth="1"/>
    <col min="3" max="3" width="12.6328125" customWidth="1"/>
    <col min="4" max="4" width="13.26953125" customWidth="1"/>
    <col min="5" max="5" width="7.81640625" customWidth="1"/>
    <col min="6" max="6" width="5.36328125" customWidth="1"/>
    <col min="7" max="7" width="11.1796875" customWidth="1"/>
    <col min="8" max="8" width="10.26953125" customWidth="1"/>
  </cols>
  <sheetData>
    <row r="1" spans="1:9" ht="19" thickBot="1" x14ac:dyDescent="0.5">
      <c r="A1" s="19"/>
      <c r="B1" s="20"/>
      <c r="G1" s="47"/>
      <c r="H1" s="46" t="s">
        <v>43</v>
      </c>
      <c r="I1" s="48"/>
    </row>
    <row r="2" spans="1:9" ht="13.5" customHeight="1" thickBot="1" x14ac:dyDescent="0.4">
      <c r="A2" s="21"/>
    </row>
    <row r="3" spans="1:9" x14ac:dyDescent="0.35">
      <c r="A3" s="21"/>
      <c r="G3" s="22" t="s">
        <v>44</v>
      </c>
      <c r="H3" s="44" t="s">
        <v>79</v>
      </c>
      <c r="I3" s="45"/>
    </row>
    <row r="4" spans="1:9" ht="15" thickBot="1" x14ac:dyDescent="0.4">
      <c r="A4" s="21"/>
      <c r="G4" s="23" t="s">
        <v>45</v>
      </c>
      <c r="H4" s="52" t="str">
        <f>IFERROR(INDEX(Tableau4[Date],MATCH(Po!H3,Tableau4[Nr Commande],0)),"")</f>
        <v/>
      </c>
      <c r="I4" s="24"/>
    </row>
    <row r="5" spans="1:9" x14ac:dyDescent="0.35">
      <c r="A5" s="21"/>
    </row>
    <row r="6" spans="1:9" x14ac:dyDescent="0.35">
      <c r="A6" s="21"/>
    </row>
    <row r="7" spans="1:9" x14ac:dyDescent="0.35">
      <c r="A7" s="21"/>
    </row>
    <row r="9" spans="1:9" ht="15" thickBot="1" x14ac:dyDescent="0.4"/>
    <row r="10" spans="1:9" ht="15" thickBot="1" x14ac:dyDescent="0.4">
      <c r="A10" s="82" t="s">
        <v>46</v>
      </c>
      <c r="B10" s="83"/>
      <c r="C10" s="84"/>
      <c r="F10" s="85" t="s">
        <v>70</v>
      </c>
      <c r="G10" s="91"/>
      <c r="H10" s="91"/>
      <c r="I10" s="86"/>
    </row>
    <row r="11" spans="1:9" x14ac:dyDescent="0.35">
      <c r="A11" s="92" t="s">
        <v>47</v>
      </c>
      <c r="B11" s="92"/>
      <c r="C11" s="92"/>
      <c r="F11" s="90" t="str">
        <f>IFERROR(INDEX(Tableau4[Fournisseur],MATCH(Po!H3,Tableau4[Nr Commande],0)),"")</f>
        <v/>
      </c>
      <c r="G11" s="90"/>
      <c r="H11" s="90"/>
    </row>
    <row r="12" spans="1:9" x14ac:dyDescent="0.35">
      <c r="A12" s="89" t="s">
        <v>46</v>
      </c>
      <c r="B12" s="89"/>
      <c r="C12" s="89"/>
      <c r="F12" s="89" t="str">
        <f>IFERROR(INDEX(Tableau1[Adresse],MATCH(Po!$F$11,Tableau1[Nom],0)),"")</f>
        <v/>
      </c>
      <c r="G12" s="89"/>
      <c r="H12" s="89"/>
    </row>
    <row r="13" spans="1:9" x14ac:dyDescent="0.35">
      <c r="A13" s="89" t="s">
        <v>48</v>
      </c>
      <c r="B13" s="89"/>
      <c r="C13" s="89"/>
      <c r="F13" s="20" t="str">
        <f>IFERROR(INDEX(Tableau1[Groupe],MATCH(Po!$F$11,Tableau1[Nom],0)),"")</f>
        <v/>
      </c>
      <c r="G13" s="20"/>
      <c r="H13" s="20"/>
    </row>
    <row r="14" spans="1:9" x14ac:dyDescent="0.35">
      <c r="A14" s="89" t="s">
        <v>4</v>
      </c>
      <c r="B14" s="89"/>
      <c r="C14" s="89"/>
      <c r="F14" s="89" t="str">
        <f>IFERROR(INDEX(Tableau1[Téléphone],MATCH(Po!$F$11,Tableau1[Nom],0)),"")</f>
        <v/>
      </c>
      <c r="G14" s="89"/>
      <c r="H14" s="89"/>
    </row>
    <row r="15" spans="1:9" x14ac:dyDescent="0.35">
      <c r="F15" s="89" t="str">
        <f>IFERROR(INDEX(Tableau1[Mail],MATCH(Po!$F$11,Tableau1[Nom],0)),"")</f>
        <v/>
      </c>
      <c r="G15" s="89"/>
      <c r="H15" s="89"/>
    </row>
    <row r="16" spans="1:9" ht="15" thickBot="1" x14ac:dyDescent="0.4"/>
    <row r="17" spans="1:9" ht="15" thickBot="1" x14ac:dyDescent="0.4">
      <c r="A17" s="38" t="s">
        <v>61</v>
      </c>
      <c r="B17" s="38" t="s">
        <v>62</v>
      </c>
      <c r="C17" s="38" t="s">
        <v>49</v>
      </c>
      <c r="D17" s="85" t="s">
        <v>10</v>
      </c>
      <c r="E17" s="86"/>
      <c r="F17" s="38" t="s">
        <v>50</v>
      </c>
      <c r="G17" s="38" t="s">
        <v>51</v>
      </c>
      <c r="H17" s="38" t="s">
        <v>52</v>
      </c>
      <c r="I17" s="38" t="s">
        <v>53</v>
      </c>
    </row>
    <row r="18" spans="1:9" x14ac:dyDescent="0.35">
      <c r="A18" s="53">
        <f>IF(B18&lt;&gt;"",ROW()-17,"")</f>
        <v>1</v>
      </c>
      <c r="B18" s="25" t="s">
        <v>64</v>
      </c>
      <c r="C18" s="43"/>
      <c r="D18" s="87"/>
      <c r="E18" s="88"/>
      <c r="F18" s="25"/>
      <c r="G18" s="25"/>
      <c r="H18" s="25"/>
      <c r="I18" s="36"/>
    </row>
    <row r="19" spans="1:9" x14ac:dyDescent="0.35">
      <c r="A19" s="53">
        <f t="shared" ref="A19:A42" si="0">IF(B19&lt;&gt;"",ROW()-17,"")</f>
        <v>2</v>
      </c>
      <c r="B19" s="25" t="s">
        <v>64</v>
      </c>
      <c r="C19" s="41"/>
      <c r="D19" s="78"/>
      <c r="E19" s="79"/>
      <c r="F19" s="26"/>
      <c r="G19" s="26"/>
      <c r="H19" s="28"/>
      <c r="I19" s="36"/>
    </row>
    <row r="20" spans="1:9" x14ac:dyDescent="0.35">
      <c r="A20" s="53">
        <f t="shared" si="0"/>
        <v>3</v>
      </c>
      <c r="B20" s="25" t="s">
        <v>64</v>
      </c>
      <c r="C20" s="41"/>
      <c r="D20" s="78"/>
      <c r="E20" s="79"/>
      <c r="F20" s="26"/>
      <c r="G20" s="26"/>
      <c r="H20" s="28"/>
      <c r="I20" s="36"/>
    </row>
    <row r="21" spans="1:9" x14ac:dyDescent="0.35">
      <c r="A21" s="53">
        <f t="shared" si="0"/>
        <v>4</v>
      </c>
      <c r="B21" s="25" t="s">
        <v>64</v>
      </c>
      <c r="C21" s="41"/>
      <c r="D21" s="78"/>
      <c r="E21" s="79"/>
      <c r="F21" s="26"/>
      <c r="G21" s="26"/>
      <c r="H21" s="28"/>
      <c r="I21" s="36"/>
    </row>
    <row r="22" spans="1:9" x14ac:dyDescent="0.35">
      <c r="A22" s="53">
        <f t="shared" si="0"/>
        <v>5</v>
      </c>
      <c r="B22" s="25" t="s">
        <v>64</v>
      </c>
      <c r="C22" s="41"/>
      <c r="D22" s="78"/>
      <c r="E22" s="79"/>
      <c r="F22" s="26"/>
      <c r="G22" s="26"/>
      <c r="H22" s="28"/>
      <c r="I22" s="36"/>
    </row>
    <row r="23" spans="1:9" x14ac:dyDescent="0.35">
      <c r="A23" s="53">
        <f t="shared" si="0"/>
        <v>6</v>
      </c>
      <c r="B23" s="25" t="s">
        <v>64</v>
      </c>
      <c r="C23" s="41"/>
      <c r="D23" s="78"/>
      <c r="E23" s="79"/>
      <c r="F23" s="26"/>
      <c r="G23" s="26"/>
      <c r="H23" s="28"/>
      <c r="I23" s="36"/>
    </row>
    <row r="24" spans="1:9" x14ac:dyDescent="0.35">
      <c r="A24" s="53">
        <f t="shared" si="0"/>
        <v>7</v>
      </c>
      <c r="B24" s="25" t="s">
        <v>64</v>
      </c>
      <c r="C24" s="41"/>
      <c r="D24" s="78"/>
      <c r="E24" s="79"/>
      <c r="F24" s="26"/>
      <c r="G24" s="26"/>
      <c r="H24" s="28"/>
      <c r="I24" s="36"/>
    </row>
    <row r="25" spans="1:9" x14ac:dyDescent="0.35">
      <c r="A25" s="53">
        <f t="shared" si="0"/>
        <v>8</v>
      </c>
      <c r="B25" s="25" t="s">
        <v>64</v>
      </c>
      <c r="C25" s="41"/>
      <c r="D25" s="78"/>
      <c r="E25" s="79"/>
      <c r="F25" s="26"/>
      <c r="G25" s="26"/>
      <c r="H25" s="28"/>
      <c r="I25" s="36"/>
    </row>
    <row r="26" spans="1:9" x14ac:dyDescent="0.35">
      <c r="A26" s="53">
        <f t="shared" si="0"/>
        <v>9</v>
      </c>
      <c r="B26" s="25" t="s">
        <v>64</v>
      </c>
      <c r="C26" s="41"/>
      <c r="D26" s="78"/>
      <c r="E26" s="79"/>
      <c r="F26" s="26"/>
      <c r="G26" s="26"/>
      <c r="H26" s="28"/>
      <c r="I26" s="36"/>
    </row>
    <row r="27" spans="1:9" x14ac:dyDescent="0.35">
      <c r="A27" s="53">
        <f t="shared" si="0"/>
        <v>10</v>
      </c>
      <c r="B27" s="25" t="s">
        <v>64</v>
      </c>
      <c r="C27" s="41"/>
      <c r="D27" s="78"/>
      <c r="E27" s="79"/>
      <c r="F27" s="26"/>
      <c r="G27" s="26"/>
      <c r="H27" s="28"/>
      <c r="I27" s="36"/>
    </row>
    <row r="28" spans="1:9" x14ac:dyDescent="0.35">
      <c r="A28" s="53">
        <f t="shared" si="0"/>
        <v>11</v>
      </c>
      <c r="B28" s="25" t="s">
        <v>64</v>
      </c>
      <c r="C28" s="41"/>
      <c r="D28" s="78"/>
      <c r="E28" s="79"/>
      <c r="F28" s="26"/>
      <c r="G28" s="26"/>
      <c r="H28" s="28"/>
      <c r="I28" s="36"/>
    </row>
    <row r="29" spans="1:9" x14ac:dyDescent="0.35">
      <c r="A29" s="53">
        <f t="shared" si="0"/>
        <v>12</v>
      </c>
      <c r="B29" s="25" t="s">
        <v>64</v>
      </c>
      <c r="C29" s="41"/>
      <c r="D29" s="78"/>
      <c r="E29" s="79"/>
      <c r="F29" s="26"/>
      <c r="G29" s="26"/>
      <c r="H29" s="28"/>
      <c r="I29" s="36"/>
    </row>
    <row r="30" spans="1:9" x14ac:dyDescent="0.35">
      <c r="A30" s="53">
        <f t="shared" si="0"/>
        <v>13</v>
      </c>
      <c r="B30" s="25" t="s">
        <v>64</v>
      </c>
      <c r="C30" s="41"/>
      <c r="D30" s="78"/>
      <c r="E30" s="79"/>
      <c r="F30" s="26"/>
      <c r="G30" s="26"/>
      <c r="H30" s="28"/>
      <c r="I30" s="36"/>
    </row>
    <row r="31" spans="1:9" x14ac:dyDescent="0.35">
      <c r="A31" s="53">
        <f t="shared" si="0"/>
        <v>14</v>
      </c>
      <c r="B31" s="25" t="s">
        <v>64</v>
      </c>
      <c r="C31" s="41"/>
      <c r="D31" s="78"/>
      <c r="E31" s="79"/>
      <c r="F31" s="26"/>
      <c r="G31" s="26"/>
      <c r="H31" s="28"/>
      <c r="I31" s="36"/>
    </row>
    <row r="32" spans="1:9" x14ac:dyDescent="0.35">
      <c r="A32" s="53">
        <f t="shared" si="0"/>
        <v>15</v>
      </c>
      <c r="B32" s="25" t="s">
        <v>64</v>
      </c>
      <c r="C32" s="41"/>
      <c r="D32" s="78"/>
      <c r="E32" s="79"/>
      <c r="F32" s="26"/>
      <c r="G32" s="26"/>
      <c r="H32" s="28"/>
      <c r="I32" s="36"/>
    </row>
    <row r="33" spans="1:9" x14ac:dyDescent="0.35">
      <c r="A33" s="53">
        <f t="shared" si="0"/>
        <v>16</v>
      </c>
      <c r="B33" s="25" t="s">
        <v>64</v>
      </c>
      <c r="C33" s="41"/>
      <c r="D33" s="78"/>
      <c r="E33" s="79"/>
      <c r="F33" s="26"/>
      <c r="G33" s="26"/>
      <c r="H33" s="28"/>
      <c r="I33" s="36"/>
    </row>
    <row r="34" spans="1:9" x14ac:dyDescent="0.35">
      <c r="A34" s="53">
        <f t="shared" si="0"/>
        <v>17</v>
      </c>
      <c r="B34" s="25" t="s">
        <v>64</v>
      </c>
      <c r="C34" s="41"/>
      <c r="D34" s="78"/>
      <c r="E34" s="79"/>
      <c r="F34" s="26"/>
      <c r="G34" s="26"/>
      <c r="H34" s="28"/>
      <c r="I34" s="36"/>
    </row>
    <row r="35" spans="1:9" x14ac:dyDescent="0.35">
      <c r="A35" s="53">
        <f t="shared" si="0"/>
        <v>18</v>
      </c>
      <c r="B35" s="25" t="s">
        <v>64</v>
      </c>
      <c r="C35" s="41"/>
      <c r="D35" s="78"/>
      <c r="E35" s="79"/>
      <c r="F35" s="26"/>
      <c r="G35" s="26"/>
      <c r="H35" s="28"/>
      <c r="I35" s="36"/>
    </row>
    <row r="36" spans="1:9" x14ac:dyDescent="0.35">
      <c r="A36" s="53">
        <f t="shared" si="0"/>
        <v>19</v>
      </c>
      <c r="B36" s="25" t="s">
        <v>64</v>
      </c>
      <c r="C36" s="41"/>
      <c r="D36" s="78"/>
      <c r="E36" s="79"/>
      <c r="F36" s="26"/>
      <c r="G36" s="26"/>
      <c r="H36" s="28"/>
      <c r="I36" s="36"/>
    </row>
    <row r="37" spans="1:9" x14ac:dyDescent="0.35">
      <c r="A37" s="53">
        <f t="shared" si="0"/>
        <v>20</v>
      </c>
      <c r="B37" s="25" t="s">
        <v>64</v>
      </c>
      <c r="C37" s="41"/>
      <c r="D37" s="78"/>
      <c r="E37" s="79"/>
      <c r="F37" s="26"/>
      <c r="G37" s="26"/>
      <c r="H37" s="28"/>
      <c r="I37" s="36"/>
    </row>
    <row r="38" spans="1:9" x14ac:dyDescent="0.35">
      <c r="A38" s="53">
        <f t="shared" si="0"/>
        <v>21</v>
      </c>
      <c r="B38" s="25" t="s">
        <v>64</v>
      </c>
      <c r="C38" s="41"/>
      <c r="D38" s="78"/>
      <c r="E38" s="79"/>
      <c r="F38" s="26"/>
      <c r="G38" s="26"/>
      <c r="H38" s="28"/>
      <c r="I38" s="36"/>
    </row>
    <row r="39" spans="1:9" x14ac:dyDescent="0.35">
      <c r="A39" s="53">
        <f t="shared" si="0"/>
        <v>22</v>
      </c>
      <c r="B39" s="25" t="s">
        <v>64</v>
      </c>
      <c r="C39" s="41"/>
      <c r="D39" s="78"/>
      <c r="E39" s="79"/>
      <c r="F39" s="26"/>
      <c r="G39" s="26"/>
      <c r="H39" s="28"/>
      <c r="I39" s="36"/>
    </row>
    <row r="40" spans="1:9" x14ac:dyDescent="0.35">
      <c r="A40" s="53">
        <f t="shared" si="0"/>
        <v>23</v>
      </c>
      <c r="B40" s="25" t="s">
        <v>64</v>
      </c>
      <c r="C40" s="41"/>
      <c r="D40" s="78"/>
      <c r="E40" s="79"/>
      <c r="F40" s="26"/>
      <c r="G40" s="26"/>
      <c r="H40" s="28"/>
      <c r="I40" s="36"/>
    </row>
    <row r="41" spans="1:9" x14ac:dyDescent="0.35">
      <c r="A41" s="53">
        <f t="shared" si="0"/>
        <v>24</v>
      </c>
      <c r="B41" s="25" t="s">
        <v>64</v>
      </c>
      <c r="C41" s="41"/>
      <c r="D41" s="78"/>
      <c r="E41" s="79"/>
      <c r="F41" s="26"/>
      <c r="G41" s="26"/>
      <c r="H41" s="28"/>
      <c r="I41" s="36"/>
    </row>
    <row r="42" spans="1:9" ht="15" thickBot="1" x14ac:dyDescent="0.4">
      <c r="A42" s="54">
        <f t="shared" si="0"/>
        <v>25</v>
      </c>
      <c r="B42" s="25" t="s">
        <v>64</v>
      </c>
      <c r="C42" s="42"/>
      <c r="D42" s="80"/>
      <c r="E42" s="81"/>
      <c r="F42" s="27"/>
      <c r="G42" s="27"/>
      <c r="H42" s="29"/>
      <c r="I42" s="55"/>
    </row>
    <row r="44" spans="1:9" ht="15" thickBot="1" x14ac:dyDescent="0.4"/>
    <row r="45" spans="1:9" ht="15" thickBot="1" x14ac:dyDescent="0.4">
      <c r="A45" s="68" t="s">
        <v>54</v>
      </c>
      <c r="B45" s="69"/>
      <c r="C45" s="35" t="s">
        <v>55</v>
      </c>
      <c r="D45" s="34" t="s">
        <v>56</v>
      </c>
      <c r="E45" s="66"/>
      <c r="F45" s="66"/>
      <c r="G45" s="76" t="s">
        <v>57</v>
      </c>
      <c r="H45" s="77"/>
      <c r="I45" s="57"/>
    </row>
    <row r="46" spans="1:9" ht="15" thickBot="1" x14ac:dyDescent="0.4">
      <c r="A46" s="70"/>
      <c r="B46" s="71"/>
      <c r="C46" s="32"/>
      <c r="D46" s="30"/>
      <c r="E46" s="66"/>
      <c r="F46" s="66"/>
      <c r="G46" s="76" t="s">
        <v>58</v>
      </c>
      <c r="H46" s="77"/>
      <c r="I46" s="57"/>
    </row>
    <row r="47" spans="1:9" ht="15" thickBot="1" x14ac:dyDescent="0.4">
      <c r="A47" s="72"/>
      <c r="B47" s="73"/>
      <c r="C47" s="33"/>
      <c r="D47" s="31"/>
      <c r="E47" s="66"/>
      <c r="F47" s="66"/>
      <c r="G47" s="74" t="s">
        <v>59</v>
      </c>
      <c r="H47" s="75"/>
      <c r="I47" s="56"/>
    </row>
    <row r="48" spans="1:9" x14ac:dyDescent="0.35">
      <c r="A48" s="37"/>
      <c r="G48" s="67" t="s">
        <v>60</v>
      </c>
      <c r="H48" s="67"/>
      <c r="I48" s="21"/>
    </row>
    <row r="49" spans="1:8" x14ac:dyDescent="0.35">
      <c r="A49" s="66"/>
      <c r="B49" s="66"/>
      <c r="C49" s="66"/>
      <c r="D49" s="66"/>
      <c r="E49" s="66"/>
      <c r="F49" s="66"/>
      <c r="G49" s="66"/>
      <c r="H49" s="66"/>
    </row>
    <row r="50" spans="1:8" ht="15" thickBot="1" x14ac:dyDescent="0.4">
      <c r="A50" s="39"/>
      <c r="B50" s="40"/>
      <c r="C50" s="40"/>
      <c r="D50" s="40"/>
      <c r="E50" s="40"/>
      <c r="F50" s="40"/>
      <c r="G50" s="40"/>
      <c r="H50" s="40"/>
    </row>
    <row r="51" spans="1:8" ht="15" thickTop="1" x14ac:dyDescent="0.35"/>
  </sheetData>
  <mergeCells count="47">
    <mergeCell ref="D28:E28"/>
    <mergeCell ref="D29:E29"/>
    <mergeCell ref="D30:E30"/>
    <mergeCell ref="D31:E31"/>
    <mergeCell ref="A11:C11"/>
    <mergeCell ref="D22:E22"/>
    <mergeCell ref="A12:C12"/>
    <mergeCell ref="A13:C13"/>
    <mergeCell ref="A14:C14"/>
    <mergeCell ref="D27:E27"/>
    <mergeCell ref="F15:H15"/>
    <mergeCell ref="F11:H11"/>
    <mergeCell ref="F12:H12"/>
    <mergeCell ref="F14:H14"/>
    <mergeCell ref="F10:I10"/>
    <mergeCell ref="A10:C10"/>
    <mergeCell ref="D17:E17"/>
    <mergeCell ref="E45:F45"/>
    <mergeCell ref="E46:F46"/>
    <mergeCell ref="E47:F47"/>
    <mergeCell ref="D25:E25"/>
    <mergeCell ref="D26:E26"/>
    <mergeCell ref="D32:E32"/>
    <mergeCell ref="D19:E19"/>
    <mergeCell ref="D18:E18"/>
    <mergeCell ref="D20:E20"/>
    <mergeCell ref="D21:E21"/>
    <mergeCell ref="D33:E33"/>
    <mergeCell ref="D34:E34"/>
    <mergeCell ref="D23:E23"/>
    <mergeCell ref="D24:E24"/>
    <mergeCell ref="D35:E35"/>
    <mergeCell ref="D36:E36"/>
    <mergeCell ref="G46:H46"/>
    <mergeCell ref="D42:E42"/>
    <mergeCell ref="D37:E37"/>
    <mergeCell ref="D38:E38"/>
    <mergeCell ref="D39:E39"/>
    <mergeCell ref="D40:E40"/>
    <mergeCell ref="D41:E41"/>
    <mergeCell ref="A49:H49"/>
    <mergeCell ref="G48:H48"/>
    <mergeCell ref="A45:B45"/>
    <mergeCell ref="A46:B46"/>
    <mergeCell ref="A47:B47"/>
    <mergeCell ref="G47:H47"/>
    <mergeCell ref="G45:H45"/>
  </mergeCells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  <headerFooter>
    <oddFooter>&amp;RPage &amp;P de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17D821-22F7-4182-B2F6-D9F9AAF37508}">
  <sheetPr codeName="Feuil5">
    <tabColor rgb="FFFF0000"/>
  </sheetPr>
  <dimension ref="B5:J6"/>
  <sheetViews>
    <sheetView showGridLines="0" workbookViewId="0">
      <selection activeCell="J13" sqref="J13"/>
    </sheetView>
  </sheetViews>
  <sheetFormatPr baseColWidth="10" defaultRowHeight="14.5" x14ac:dyDescent="0.35"/>
  <cols>
    <col min="1" max="2" width="10.90625" style="6"/>
    <col min="3" max="3" width="11.54296875" style="6" customWidth="1"/>
    <col min="4" max="4" width="20.90625" style="6" customWidth="1"/>
    <col min="5" max="5" width="12.6328125" style="6" customWidth="1"/>
    <col min="6" max="16384" width="10.90625" style="6"/>
  </cols>
  <sheetData>
    <row r="5" spans="2:10" ht="29" customHeight="1" x14ac:dyDescent="0.35">
      <c r="B5" s="58" t="s">
        <v>71</v>
      </c>
      <c r="C5" s="58" t="s">
        <v>72</v>
      </c>
      <c r="D5" s="58" t="s">
        <v>73</v>
      </c>
      <c r="E5" s="58" t="s">
        <v>38</v>
      </c>
      <c r="F5" s="58" t="s">
        <v>74</v>
      </c>
      <c r="G5" s="58" t="s">
        <v>9</v>
      </c>
      <c r="H5" s="58" t="s">
        <v>35</v>
      </c>
      <c r="I5" s="58" t="s">
        <v>97</v>
      </c>
      <c r="J5" s="58" t="s">
        <v>98</v>
      </c>
    </row>
    <row r="6" spans="2:10" x14ac:dyDescent="0.35">
      <c r="I6" s="96"/>
      <c r="J6" s="96"/>
    </row>
  </sheetData>
  <dataValidations count="1">
    <dataValidation type="list" allowBlank="1" showInputMessage="1" showErrorMessage="1" sqref="B5:H6" xr:uid="{A8CAB9EF-48DE-4BC3-B0F8-57BDB4D0B06D}">
      <formula1>"Entrée,Sortie"</formula1>
    </dataValidation>
  </dataValidations>
  <pageMargins left="0.7" right="0.7" top="0.75" bottom="0.75" header="0.3" footer="0.3"/>
  <ignoredErrors>
    <ignoredError sqref="C5" listDataValidation="1"/>
  </ignoredErrors>
  <drawing r:id="rId1"/>
  <legacyDrawing r:id="rId2"/>
  <controls>
    <mc:AlternateContent xmlns:mc="http://schemas.openxmlformats.org/markup-compatibility/2006">
      <mc:Choice Requires="x14">
        <control shapeId="7172" r:id="rId3" name="CommandButton1">
          <controlPr defaultSize="0" autoLine="0" r:id="rId4">
            <anchor moveWithCells="1">
              <from>
                <xdr:col>0</xdr:col>
                <xdr:colOff>755650</xdr:colOff>
                <xdr:row>1</xdr:row>
                <xdr:rowOff>133350</xdr:rowOff>
              </from>
              <to>
                <xdr:col>2</xdr:col>
                <xdr:colOff>177800</xdr:colOff>
                <xdr:row>3</xdr:row>
                <xdr:rowOff>133350</xdr:rowOff>
              </to>
            </anchor>
          </controlPr>
        </control>
      </mc:Choice>
      <mc:Fallback>
        <control shapeId="7172" r:id="rId3" name="CommandButton1"/>
      </mc:Fallback>
    </mc:AlternateContent>
  </controls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494BB6-DEE3-4A75-A0C2-A03DC7837C8B}">
  <sheetPr codeName="Feuil6"/>
  <dimension ref="B5:I11"/>
  <sheetViews>
    <sheetView showGridLines="0" topLeftCell="A2" workbookViewId="0">
      <selection activeCell="B12" sqref="B12"/>
    </sheetView>
  </sheetViews>
  <sheetFormatPr baseColWidth="10" defaultRowHeight="14.5" x14ac:dyDescent="0.35"/>
  <cols>
    <col min="3" max="3" width="20.7265625" customWidth="1"/>
    <col min="4" max="4" width="13.1796875" customWidth="1"/>
    <col min="5" max="5" width="18.90625" customWidth="1"/>
    <col min="7" max="8" width="15.6328125" customWidth="1"/>
    <col min="9" max="9" width="32.08984375" customWidth="1"/>
  </cols>
  <sheetData>
    <row r="5" spans="2:9" x14ac:dyDescent="0.35">
      <c r="B5" t="s">
        <v>0</v>
      </c>
      <c r="C5" t="s">
        <v>1</v>
      </c>
      <c r="D5" t="s">
        <v>2</v>
      </c>
      <c r="E5" t="s">
        <v>3</v>
      </c>
      <c r="F5" t="s">
        <v>4</v>
      </c>
      <c r="G5" t="s">
        <v>5</v>
      </c>
      <c r="H5" t="s">
        <v>6</v>
      </c>
      <c r="I5" t="s">
        <v>7</v>
      </c>
    </row>
    <row r="6" spans="2:9" x14ac:dyDescent="0.35">
      <c r="B6" s="62" t="s">
        <v>89</v>
      </c>
      <c r="C6" s="62"/>
      <c r="D6" s="63"/>
      <c r="E6" s="62"/>
      <c r="F6" s="62"/>
      <c r="G6" s="62"/>
      <c r="H6" s="62"/>
      <c r="I6" s="64" t="str">
        <f t="shared" ref="I6:I11" si="0">CONCATENATE(LEFT(F6,8),"-",D6,", ",E6)</f>
        <v xml:space="preserve">-, </v>
      </c>
    </row>
    <row r="7" spans="2:9" x14ac:dyDescent="0.35">
      <c r="B7" s="62" t="s">
        <v>90</v>
      </c>
      <c r="C7" s="62"/>
      <c r="D7" s="63"/>
      <c r="E7" s="62"/>
      <c r="F7" s="62"/>
      <c r="G7" s="62"/>
      <c r="H7" s="62"/>
      <c r="I7" s="64" t="str">
        <f t="shared" si="0"/>
        <v xml:space="preserve">-, </v>
      </c>
    </row>
    <row r="8" spans="2:9" x14ac:dyDescent="0.35">
      <c r="B8" s="62" t="s">
        <v>91</v>
      </c>
      <c r="C8" s="62"/>
      <c r="D8" s="63"/>
      <c r="E8" s="62"/>
      <c r="F8" s="62"/>
      <c r="G8" s="62"/>
      <c r="H8" s="62"/>
      <c r="I8" s="64" t="str">
        <f t="shared" si="0"/>
        <v xml:space="preserve">-, </v>
      </c>
    </row>
    <row r="9" spans="2:9" x14ac:dyDescent="0.35">
      <c r="B9" s="62" t="s">
        <v>92</v>
      </c>
      <c r="C9" s="62"/>
      <c r="D9" s="63"/>
      <c r="E9" s="62"/>
      <c r="F9" s="62"/>
      <c r="G9" s="62"/>
      <c r="H9" s="62"/>
      <c r="I9" s="64" t="str">
        <f t="shared" si="0"/>
        <v xml:space="preserve">-, </v>
      </c>
    </row>
    <row r="10" spans="2:9" x14ac:dyDescent="0.35">
      <c r="B10" s="62" t="s">
        <v>93</v>
      </c>
      <c r="C10" s="62"/>
      <c r="D10" s="63"/>
      <c r="E10" s="62"/>
      <c r="F10" s="62"/>
      <c r="G10" s="62"/>
      <c r="H10" s="62"/>
      <c r="I10" s="64" t="str">
        <f t="shared" si="0"/>
        <v xml:space="preserve">-, </v>
      </c>
    </row>
    <row r="11" spans="2:9" x14ac:dyDescent="0.35">
      <c r="B11" s="62" t="s">
        <v>88</v>
      </c>
      <c r="C11" s="62"/>
      <c r="D11" s="63"/>
      <c r="E11" s="62"/>
      <c r="F11" s="62"/>
      <c r="G11" s="62"/>
      <c r="H11" s="62"/>
      <c r="I11" s="64" t="str">
        <f t="shared" si="0"/>
        <v xml:space="preserve">-, </v>
      </c>
    </row>
  </sheetData>
  <phoneticPr fontId="5" type="noConversion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0E2362-2725-49EC-AE97-36364A835759}">
  <sheetPr codeName="Feuil7"/>
  <dimension ref="B5:I11"/>
  <sheetViews>
    <sheetView showGridLines="0" workbookViewId="0">
      <selection activeCell="E22" sqref="E22"/>
    </sheetView>
  </sheetViews>
  <sheetFormatPr baseColWidth="10" defaultRowHeight="14.5" x14ac:dyDescent="0.35"/>
  <cols>
    <col min="2" max="2" width="14.1796875" customWidth="1"/>
    <col min="3" max="3" width="16.81640625" bestFit="1" customWidth="1"/>
    <col min="4" max="4" width="12.7265625" customWidth="1"/>
    <col min="5" max="5" width="13.453125" bestFit="1" customWidth="1"/>
    <col min="6" max="6" width="14.6328125" customWidth="1"/>
    <col min="7" max="7" width="17.54296875" customWidth="1"/>
    <col min="8" max="8" width="19.36328125" customWidth="1"/>
    <col min="9" max="9" width="31.81640625" customWidth="1"/>
  </cols>
  <sheetData>
    <row r="5" spans="2:9" x14ac:dyDescent="0.35">
      <c r="B5" s="4" t="s">
        <v>0</v>
      </c>
      <c r="C5" s="5" t="s">
        <v>1</v>
      </c>
      <c r="D5" s="5" t="s">
        <v>2</v>
      </c>
      <c r="E5" s="5" t="s">
        <v>3</v>
      </c>
      <c r="F5" s="5" t="s">
        <v>4</v>
      </c>
      <c r="G5" s="5" t="s">
        <v>5</v>
      </c>
      <c r="H5" s="5" t="s">
        <v>6</v>
      </c>
      <c r="I5" s="5" t="s">
        <v>7</v>
      </c>
    </row>
    <row r="6" spans="2:9" x14ac:dyDescent="0.35">
      <c r="B6" s="1" t="s">
        <v>89</v>
      </c>
      <c r="C6" s="1"/>
      <c r="D6" s="2"/>
      <c r="E6" s="1"/>
      <c r="F6" s="1"/>
      <c r="G6" s="1"/>
      <c r="H6" s="1"/>
      <c r="I6" s="3" t="str">
        <f t="shared" ref="I6:I11" si="0">CONCATENATE(LEFT(F6,8),"-",D6,", ",E6)</f>
        <v xml:space="preserve">-, </v>
      </c>
    </row>
    <row r="7" spans="2:9" x14ac:dyDescent="0.35">
      <c r="B7" s="62" t="s">
        <v>90</v>
      </c>
      <c r="C7" s="62"/>
      <c r="D7" s="63"/>
      <c r="E7" s="62"/>
      <c r="F7" s="62"/>
      <c r="G7" s="62"/>
      <c r="H7" s="62"/>
      <c r="I7" s="65" t="str">
        <f t="shared" si="0"/>
        <v xml:space="preserve">-, </v>
      </c>
    </row>
    <row r="8" spans="2:9" x14ac:dyDescent="0.35">
      <c r="B8" s="62" t="s">
        <v>91</v>
      </c>
      <c r="C8" s="62"/>
      <c r="D8" s="63"/>
      <c r="E8" s="62"/>
      <c r="F8" s="62"/>
      <c r="G8" s="62"/>
      <c r="H8" s="62"/>
      <c r="I8" s="65" t="str">
        <f t="shared" si="0"/>
        <v xml:space="preserve">-, </v>
      </c>
    </row>
    <row r="9" spans="2:9" x14ac:dyDescent="0.35">
      <c r="B9" s="62" t="s">
        <v>92</v>
      </c>
      <c r="C9" s="62"/>
      <c r="D9" s="63"/>
      <c r="E9" s="62"/>
      <c r="F9" s="62"/>
      <c r="G9" s="62"/>
      <c r="H9" s="62"/>
      <c r="I9" s="65" t="str">
        <f t="shared" si="0"/>
        <v xml:space="preserve">-, </v>
      </c>
    </row>
    <row r="10" spans="2:9" x14ac:dyDescent="0.35">
      <c r="B10" s="62" t="s">
        <v>93</v>
      </c>
      <c r="C10" s="62"/>
      <c r="D10" s="63"/>
      <c r="E10" s="62"/>
      <c r="F10" s="62"/>
      <c r="G10" s="62"/>
      <c r="H10" s="62"/>
      <c r="I10" s="65" t="str">
        <f t="shared" si="0"/>
        <v xml:space="preserve">-, </v>
      </c>
    </row>
    <row r="11" spans="2:9" x14ac:dyDescent="0.35">
      <c r="B11" s="62" t="s">
        <v>88</v>
      </c>
      <c r="C11" s="62"/>
      <c r="D11" s="63"/>
      <c r="E11" s="62"/>
      <c r="F11" s="62"/>
      <c r="G11" s="62"/>
      <c r="H11" s="62"/>
      <c r="I11" s="65" t="str">
        <f t="shared" si="0"/>
        <v xml:space="preserve">-, </v>
      </c>
    </row>
  </sheetData>
  <phoneticPr fontId="5" type="noConversion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C7F4BA-ABC0-48CE-AED3-C6A7E03B3A10}">
  <sheetPr codeName="Feuil8"/>
  <dimension ref="B17:E41"/>
  <sheetViews>
    <sheetView showGridLines="0" tabSelected="1" topLeftCell="A28" workbookViewId="0">
      <selection activeCell="C14" sqref="C14"/>
    </sheetView>
  </sheetViews>
  <sheetFormatPr baseColWidth="10" defaultRowHeight="14.5" x14ac:dyDescent="0.35"/>
  <cols>
    <col min="2" max="2" width="16.54296875" bestFit="1" customWidth="1"/>
    <col min="4" max="4" width="11.7265625" customWidth="1"/>
  </cols>
  <sheetData>
    <row r="17" spans="2:5" x14ac:dyDescent="0.35">
      <c r="B17" s="14" t="s">
        <v>29</v>
      </c>
      <c r="C17" s="15"/>
      <c r="D17" s="15"/>
    </row>
    <row r="18" spans="2:5" ht="15" thickBot="1" x14ac:dyDescent="0.4"/>
    <row r="19" spans="2:5" ht="15" thickBot="1" x14ac:dyDescent="0.4">
      <c r="B19" s="10" t="s">
        <v>30</v>
      </c>
      <c r="C19" s="11" t="s">
        <v>31</v>
      </c>
      <c r="D19" s="12">
        <v>13</v>
      </c>
      <c r="E19" s="13" t="str">
        <f>C19&amp;TEXT(D19,0)</f>
        <v>ART-13</v>
      </c>
    </row>
    <row r="20" spans="2:5" ht="15" thickBot="1" x14ac:dyDescent="0.4">
      <c r="B20" s="10" t="s">
        <v>40</v>
      </c>
      <c r="C20" s="11" t="s">
        <v>39</v>
      </c>
      <c r="D20" s="12">
        <v>1</v>
      </c>
      <c r="E20" s="13" t="str">
        <f>C20&amp;TEXT(D20,0)</f>
        <v>ORD-1</v>
      </c>
    </row>
    <row r="21" spans="2:5" ht="15" thickBot="1" x14ac:dyDescent="0.4">
      <c r="B21" s="10" t="s">
        <v>75</v>
      </c>
      <c r="C21" s="11" t="s">
        <v>76</v>
      </c>
      <c r="D21" s="12">
        <v>1</v>
      </c>
      <c r="E21" s="13" t="str">
        <f>C21&amp;TEXT(D21,0)</f>
        <v>BOO-1</v>
      </c>
    </row>
    <row r="25" spans="2:5" x14ac:dyDescent="0.35">
      <c r="B25" s="50" t="s">
        <v>65</v>
      </c>
      <c r="C25" s="49"/>
      <c r="D25" s="49"/>
    </row>
    <row r="27" spans="2:5" x14ac:dyDescent="0.35">
      <c r="B27" s="51" t="s">
        <v>66</v>
      </c>
    </row>
    <row r="28" spans="2:5" x14ac:dyDescent="0.35">
      <c r="B28" s="51" t="s">
        <v>1</v>
      </c>
    </row>
    <row r="29" spans="2:5" x14ac:dyDescent="0.35">
      <c r="B29" s="51" t="s">
        <v>67</v>
      </c>
    </row>
    <row r="30" spans="2:5" x14ac:dyDescent="0.35">
      <c r="B30" s="51" t="s">
        <v>3</v>
      </c>
    </row>
    <row r="31" spans="2:5" x14ac:dyDescent="0.35">
      <c r="B31" s="51" t="s">
        <v>4</v>
      </c>
    </row>
    <row r="32" spans="2:5" x14ac:dyDescent="0.35">
      <c r="B32" s="51" t="s">
        <v>68</v>
      </c>
    </row>
    <row r="33" spans="2:5" x14ac:dyDescent="0.35">
      <c r="B33" s="51" t="s">
        <v>6</v>
      </c>
    </row>
    <row r="35" spans="2:5" x14ac:dyDescent="0.35">
      <c r="B35" s="51" t="s">
        <v>69</v>
      </c>
    </row>
    <row r="37" spans="2:5" x14ac:dyDescent="0.35">
      <c r="B37" s="50" t="s">
        <v>80</v>
      </c>
      <c r="C37" s="49"/>
      <c r="D37" s="49"/>
    </row>
    <row r="38" spans="2:5" x14ac:dyDescent="0.35">
      <c r="B38" s="10" t="s">
        <v>81</v>
      </c>
      <c r="C38" s="93" t="s">
        <v>85</v>
      </c>
      <c r="D38" s="94"/>
      <c r="E38" s="61">
        <f>SUM(Tableau3[Valeur Stock])</f>
        <v>0</v>
      </c>
    </row>
    <row r="39" spans="2:5" x14ac:dyDescent="0.35">
      <c r="B39" s="10" t="s">
        <v>82</v>
      </c>
      <c r="C39" s="93" t="s">
        <v>86</v>
      </c>
      <c r="D39" s="94"/>
      <c r="E39" s="60">
        <f>COUNTIF(Tableau3[Flag],1)</f>
        <v>209</v>
      </c>
    </row>
    <row r="40" spans="2:5" x14ac:dyDescent="0.35">
      <c r="B40" s="10" t="s">
        <v>83</v>
      </c>
      <c r="C40" s="93" t="s">
        <v>94</v>
      </c>
      <c r="D40" s="94"/>
      <c r="E40" s="60">
        <f>COUNTIF(Tableau3[Statuts],"Active")</f>
        <v>209</v>
      </c>
    </row>
    <row r="41" spans="2:5" x14ac:dyDescent="0.35">
      <c r="B41" s="10" t="s">
        <v>84</v>
      </c>
      <c r="C41" s="93" t="s">
        <v>87</v>
      </c>
      <c r="D41" s="94"/>
      <c r="E41" s="60">
        <f>SUM(Tableau3[Stock])</f>
        <v>0</v>
      </c>
    </row>
  </sheetData>
  <mergeCells count="4">
    <mergeCell ref="C38:D38"/>
    <mergeCell ref="C39:D39"/>
    <mergeCell ref="C40:D40"/>
    <mergeCell ref="C41:D41"/>
  </mergeCells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Accueil</vt:lpstr>
      <vt:lpstr>Article</vt:lpstr>
      <vt:lpstr>Commande</vt:lpstr>
      <vt:lpstr>Po</vt:lpstr>
      <vt:lpstr>booking</vt:lpstr>
      <vt:lpstr>Fournisseur</vt:lpstr>
      <vt:lpstr>Client</vt:lpstr>
      <vt:lpstr>Configuration</vt:lpstr>
      <vt:lpstr>Article</vt:lpstr>
      <vt:lpstr>Client</vt:lpstr>
      <vt:lpstr>Commande</vt:lpstr>
      <vt:lpstr>Fournisseur</vt:lpstr>
      <vt:lpstr>order_id</vt:lpstr>
      <vt:lpstr>Po!Zone_d_impression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</dc:creator>
  <cp:lastModifiedBy>ju</cp:lastModifiedBy>
  <cp:lastPrinted>2019-12-23T07:34:52Z</cp:lastPrinted>
  <dcterms:created xsi:type="dcterms:W3CDTF">2019-12-19T08:49:18Z</dcterms:created>
  <dcterms:modified xsi:type="dcterms:W3CDTF">2019-12-26T10:00:04Z</dcterms:modified>
</cp:coreProperties>
</file>