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NNEES HAJA\CNFEREF 2021\Salaire\"/>
    </mc:Choice>
  </mc:AlternateContent>
  <xr:revisionPtr revIDLastSave="0" documentId="13_ncr:1_{1B0ECDE6-3A75-40E8-B6F4-762CD31396A0}" xr6:coauthVersionLast="45" xr6:coauthVersionMax="45" xr10:uidLastSave="{00000000-0000-0000-0000-000000000000}"/>
  <bookViews>
    <workbookView xWindow="-120" yWindow="-120" windowWidth="20730" windowHeight="11310" activeTab="1" xr2:uid="{AF87D30D-7B1A-4698-BFFF-08DCB61889D7}"/>
  </bookViews>
  <sheets>
    <sheet name="etat" sheetId="1" r:id="rId1"/>
    <sheet name="tranche irsa" sheetId="2" r:id="rId2"/>
  </sheets>
  <definedNames>
    <definedName name="_xlnm._FilterDatabase" localSheetId="0" hidden="1">etat!$A$2:$H$6</definedName>
    <definedName name="AVANCE">etat!#REF!</definedName>
    <definedName name="BASEIMPO">etat!#REF!</definedName>
    <definedName name="BASEIRSA">etat!$F:$F</definedName>
    <definedName name="CIN">etat!#REF!</definedName>
    <definedName name="CNAPS">etat!$D:$D</definedName>
    <definedName name="DEDENF">etat!#REF!</definedName>
    <definedName name="EMBAUCHE">etat!#REF!</definedName>
    <definedName name="FONCTION">etat!#REF!</definedName>
    <definedName name="IRSA">etat!$G:$G</definedName>
    <definedName name="LOGE">etat!#REF!</definedName>
    <definedName name="MAJOR">etat!#REF!</definedName>
    <definedName name="N°">etat!$A:$A</definedName>
    <definedName name="NBRENF">etat!#REF!</definedName>
    <definedName name="NOMS">etat!$B:$B</definedName>
    <definedName name="OSIEM">etat!$E:$E</definedName>
    <definedName name="SALBASE">etat!#REF!</definedName>
    <definedName name="SALNET">etat!$H:$H</definedName>
    <definedName name="TOTALNET">etat!#REF!</definedName>
    <definedName name="_xlnm.Print_Area" localSheetId="0">etat!$A$1:$H$6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3" i="1"/>
  <c r="C6" i="1"/>
  <c r="E8" i="2"/>
  <c r="E7" i="2"/>
  <c r="D6" i="2"/>
  <c r="E6" i="2" s="1"/>
  <c r="D5" i="2"/>
  <c r="E5" i="2" s="1"/>
  <c r="D4" i="2"/>
  <c r="E4" i="2" s="1"/>
  <c r="E3" i="1" l="1"/>
  <c r="E9" i="2"/>
  <c r="D9" i="2"/>
  <c r="E5" i="1" l="1"/>
  <c r="H5" i="1" l="1"/>
  <c r="E4" i="1"/>
  <c r="H3" i="1"/>
  <c r="D6" i="1"/>
  <c r="E6" i="1" l="1"/>
  <c r="F4" i="1"/>
  <c r="G4" i="1" l="1"/>
  <c r="H4" i="1" s="1"/>
  <c r="F6" i="1"/>
  <c r="G6" i="1" l="1"/>
  <c r="H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Windows</author>
  </authors>
  <commentList>
    <comment ref="F3" authorId="0" shapeId="0" xr:uid="{79923426-6106-4CD3-808B-15AEA9A97DDD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????????</t>
        </r>
      </text>
    </comment>
    <comment ref="G3" authorId="0" shapeId="0" xr:uid="{385C9C62-AF66-4A9E-A35B-DE754DF8DDC4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?????????????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Windows</author>
  </authors>
  <commentList>
    <comment ref="B6" authorId="0" shapeId="0" xr:uid="{9953E277-54BE-45FA-8271-B5F6EC4D6AB2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BASE IRSA</t>
        </r>
      </text>
    </comment>
    <comment ref="E9" authorId="0" shapeId="0" xr:uid="{C1AACA28-6543-4B12-A084-BDC9B1EEEFB4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IRSA</t>
        </r>
      </text>
    </comment>
  </commentList>
</comments>
</file>

<file path=xl/sharedStrings.xml><?xml version="1.0" encoding="utf-8"?>
<sst xmlns="http://schemas.openxmlformats.org/spreadsheetml/2006/main" count="19" uniqueCount="19">
  <si>
    <t>N°</t>
  </si>
  <si>
    <t>NOM ET  PRENOMS</t>
  </si>
  <si>
    <t>SALAIRE DE BASE (AR)</t>
  </si>
  <si>
    <t>BASE  IRSA</t>
  </si>
  <si>
    <t>IRSA</t>
  </si>
  <si>
    <t>SALAIRE NET</t>
  </si>
  <si>
    <t>TOTAL</t>
  </si>
  <si>
    <t>De</t>
  </si>
  <si>
    <t>à</t>
  </si>
  <si>
    <t>Taux</t>
  </si>
  <si>
    <t>Tranche</t>
  </si>
  <si>
    <t>IRSA/Tranche</t>
  </si>
  <si>
    <t>Total</t>
  </si>
  <si>
    <r>
      <t>Organisme social 1</t>
    </r>
    <r>
      <rPr>
        <b/>
        <sz val="11"/>
        <rFont val="Calibri"/>
        <family val="2"/>
      </rPr>
      <t>%</t>
    </r>
  </si>
  <si>
    <r>
      <t>Organisme social 2</t>
    </r>
    <r>
      <rPr>
        <b/>
        <sz val="11"/>
        <rFont val="Calibri"/>
        <family val="2"/>
      </rPr>
      <t>%</t>
    </r>
  </si>
  <si>
    <t>Rakoto</t>
  </si>
  <si>
    <t>Boto</t>
  </si>
  <si>
    <t>Soto</t>
  </si>
  <si>
    <t>NOUVEAU CALCUL IRSA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</si>
</sst>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"/>
    <numFmt numFmtId="165" formatCode="_-* #,##0.00\ _€_-;\-* #,##0.00\ _€_-;_-* &quot;-&quot;??\ _€_-;_-@_-"/>
  </numFmts>
  <fonts count="12" x14ac:knownFonts="1"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11"/>
      <name val="Calibri"/>
      <family val="2"/>
    </font>
    <font>
      <sz val="11"/>
      <color rgb="FFFF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hair">
        <color auto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4" fontId="4" fillId="0" borderId="1" xfId="0" applyNumberFormat="1" applyFont="1" applyBorder="1" applyAlignment="1">
      <alignment vertical="center" wrapText="1"/>
    </xf>
    <xf numFmtId="4" fontId="4" fillId="0" borderId="2" xfId="0" applyNumberFormat="1" applyFont="1" applyBorder="1" applyAlignment="1">
      <alignment horizontal="center" vertical="center" wrapText="1"/>
    </xf>
    <xf numFmtId="164" fontId="4" fillId="2" borderId="2" xfId="1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4" xfId="0" applyFont="1" applyBorder="1" applyAlignment="1">
      <alignment horizontal="right" vertical="center"/>
    </xf>
    <xf numFmtId="4" fontId="2" fillId="0" borderId="4" xfId="0" applyNumberFormat="1" applyFont="1" applyBorder="1" applyAlignment="1">
      <alignment vertical="center"/>
    </xf>
    <xf numFmtId="4" fontId="2" fillId="0" borderId="5" xfId="0" applyNumberFormat="1" applyFont="1" applyBorder="1" applyAlignment="1">
      <alignment horizontal="right" vertical="center"/>
    </xf>
    <xf numFmtId="4" fontId="2" fillId="0" borderId="6" xfId="0" applyNumberFormat="1" applyFont="1" applyBorder="1" applyAlignment="1">
      <alignment horizontal="right" vertical="center"/>
    </xf>
    <xf numFmtId="164" fontId="2" fillId="0" borderId="0" xfId="0" applyNumberFormat="1" applyFont="1" applyAlignment="1">
      <alignment horizontal="right" vertical="center"/>
    </xf>
    <xf numFmtId="4" fontId="4" fillId="0" borderId="2" xfId="0" applyNumberFormat="1" applyFont="1" applyBorder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0" fontId="7" fillId="0" borderId="2" xfId="0" applyFont="1" applyBorder="1" applyAlignment="1">
      <alignment horizontal="center" vertical="center" wrapText="1"/>
    </xf>
    <xf numFmtId="165" fontId="7" fillId="0" borderId="2" xfId="1" applyFont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3" fontId="0" fillId="0" borderId="2" xfId="0" applyNumberFormat="1" applyBorder="1" applyAlignment="1">
      <alignment vertical="center" wrapText="1"/>
    </xf>
    <xf numFmtId="9" fontId="0" fillId="0" borderId="2" xfId="0" applyNumberFormat="1" applyBorder="1" applyAlignment="1">
      <alignment vertical="center" wrapText="1"/>
    </xf>
    <xf numFmtId="4" fontId="0" fillId="0" borderId="2" xfId="0" applyNumberFormat="1" applyBorder="1" applyAlignment="1">
      <alignment vertical="center" wrapText="1"/>
    </xf>
    <xf numFmtId="4" fontId="0" fillId="0" borderId="2" xfId="1" applyNumberFormat="1" applyFont="1" applyBorder="1" applyAlignment="1">
      <alignment vertical="center" wrapText="1"/>
    </xf>
    <xf numFmtId="4" fontId="8" fillId="2" borderId="2" xfId="0" applyNumberFormat="1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7" fillId="0" borderId="3" xfId="0" applyFont="1" applyBorder="1" applyAlignment="1">
      <alignment vertical="center" wrapText="1"/>
    </xf>
    <xf numFmtId="4" fontId="7" fillId="3" borderId="2" xfId="1" applyNumberFormat="1" applyFont="1" applyFill="1" applyBorder="1" applyAlignment="1">
      <alignment vertical="center" wrapText="1"/>
    </xf>
    <xf numFmtId="164" fontId="9" fillId="2" borderId="2" xfId="1" applyNumberFormat="1" applyFont="1" applyFill="1" applyBorder="1" applyAlignment="1">
      <alignment horizontal="center" vertical="center" wrapText="1"/>
    </xf>
    <xf numFmtId="3" fontId="6" fillId="2" borderId="5" xfId="0" applyNumberFormat="1" applyFont="1" applyFill="1" applyBorder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3" fontId="2" fillId="2" borderId="6" xfId="0" applyNumberFormat="1" applyFont="1" applyFill="1" applyBorder="1" applyAlignment="1">
      <alignment horizontal="right" vertical="center"/>
    </xf>
    <xf numFmtId="4" fontId="4" fillId="2" borderId="2" xfId="0" applyNumberFormat="1" applyFont="1" applyFill="1" applyBorder="1" applyAlignment="1">
      <alignment horizontal="right" vertical="center"/>
    </xf>
    <xf numFmtId="3" fontId="6" fillId="4" borderId="5" xfId="0" applyNumberFormat="1" applyFont="1" applyFill="1" applyBorder="1" applyAlignment="1">
      <alignment horizontal="right" vertical="center"/>
    </xf>
    <xf numFmtId="3" fontId="2" fillId="4" borderId="6" xfId="0" applyNumberFormat="1" applyFont="1" applyFill="1" applyBorder="1" applyAlignment="1">
      <alignment horizontal="righ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8E1813-6B72-4B5D-986B-3A78AE7930EA}">
  <sheetPr codeName="Feuil4"/>
  <dimension ref="A1:H6"/>
  <sheetViews>
    <sheetView zoomScale="106" zoomScaleNormal="106" zoomScaleSheetLayoutView="98" workbookViewId="0">
      <selection activeCell="L5" sqref="L5"/>
    </sheetView>
  </sheetViews>
  <sheetFormatPr baseColWidth="10" defaultColWidth="11.42578125" defaultRowHeight="14.25" x14ac:dyDescent="0.2"/>
  <cols>
    <col min="1" max="1" width="3.7109375" style="1" customWidth="1"/>
    <col min="2" max="2" width="24.28515625" style="2" bestFit="1" customWidth="1"/>
    <col min="3" max="3" width="15" style="14" customWidth="1"/>
    <col min="4" max="4" width="12.7109375" style="14" customWidth="1"/>
    <col min="5" max="5" width="13" style="14" customWidth="1"/>
    <col min="6" max="6" width="14.28515625" style="12" customWidth="1"/>
    <col min="7" max="7" width="13.85546875" style="12" customWidth="1"/>
    <col min="8" max="8" width="14.7109375" style="14" customWidth="1"/>
    <col min="9" max="16384" width="11.42578125" style="1"/>
  </cols>
  <sheetData>
    <row r="1" spans="1:8" ht="23.25" customHeight="1" x14ac:dyDescent="0.2">
      <c r="B1" s="1"/>
      <c r="C1" s="29"/>
      <c r="D1" s="29"/>
      <c r="E1" s="29"/>
      <c r="F1" s="29"/>
      <c r="G1" s="29"/>
      <c r="H1" s="29"/>
    </row>
    <row r="2" spans="1:8" s="7" customFormat="1" ht="54.75" customHeight="1" x14ac:dyDescent="0.2">
      <c r="A2" s="3" t="s">
        <v>0</v>
      </c>
      <c r="B2" s="4" t="s">
        <v>1</v>
      </c>
      <c r="C2" s="5" t="s">
        <v>2</v>
      </c>
      <c r="D2" s="5" t="s">
        <v>13</v>
      </c>
      <c r="E2" s="5" t="s">
        <v>14</v>
      </c>
      <c r="F2" s="6" t="s">
        <v>3</v>
      </c>
      <c r="G2" s="27" t="s">
        <v>4</v>
      </c>
      <c r="H2" s="5" t="s">
        <v>5</v>
      </c>
    </row>
    <row r="3" spans="1:8" x14ac:dyDescent="0.2">
      <c r="A3" s="8">
        <v>1</v>
      </c>
      <c r="B3" s="9" t="s">
        <v>15</v>
      </c>
      <c r="C3" s="10">
        <v>487233.60000000003</v>
      </c>
      <c r="D3" s="10">
        <f>MROUND(C3*1%,0.2)</f>
        <v>4872.4000000000005</v>
      </c>
      <c r="E3" s="11">
        <f>+D3*2</f>
        <v>9744.8000000000011</v>
      </c>
      <c r="F3" s="35"/>
      <c r="G3" s="34"/>
      <c r="H3" s="10">
        <f>ROUNDDOWN(+$C3-$D3-$E3-$G3,2)</f>
        <v>472616.4</v>
      </c>
    </row>
    <row r="4" spans="1:8" x14ac:dyDescent="0.2">
      <c r="A4" s="8">
        <v>2</v>
      </c>
      <c r="B4" s="9" t="s">
        <v>16</v>
      </c>
      <c r="C4" s="10">
        <v>255634.2</v>
      </c>
      <c r="D4" s="10">
        <f>MROUND(C4*1%,0.2)</f>
        <v>2556.4</v>
      </c>
      <c r="E4" s="11">
        <f t="shared" ref="E4:E5" si="0">+D4*2</f>
        <v>5112.8</v>
      </c>
      <c r="F4" s="32">
        <f>IF($C4-$D4-$E4&lt;350000,0,ROUNDDOWN($C4-$D4-$E4,-2))</f>
        <v>0</v>
      </c>
      <c r="G4" s="28">
        <f t="shared" ref="G4:G5" si="1">IF((F4)&lt;=350000,2000,((F4)-350001)*0.05)</f>
        <v>2000</v>
      </c>
      <c r="H4" s="10">
        <f>ROUNDDOWN(+$C4-$D4-$E4-$G4,2)</f>
        <v>245965</v>
      </c>
    </row>
    <row r="5" spans="1:8" x14ac:dyDescent="0.2">
      <c r="A5" s="8">
        <v>3</v>
      </c>
      <c r="B5" s="9" t="s">
        <v>17</v>
      </c>
      <c r="C5" s="10">
        <v>550596.80000000005</v>
      </c>
      <c r="D5" s="10">
        <f>MROUND(C5*1%,0.2)</f>
        <v>5506</v>
      </c>
      <c r="E5" s="11">
        <f t="shared" si="0"/>
        <v>11012</v>
      </c>
      <c r="F5" s="32"/>
      <c r="G5" s="34"/>
      <c r="H5" s="10">
        <f>ROUNDDOWN(+$C5-$D5-$E5-$G5,2)</f>
        <v>534078.80000000005</v>
      </c>
    </row>
    <row r="6" spans="1:8" s="12" customFormat="1" ht="15" x14ac:dyDescent="0.2">
      <c r="A6" s="30" t="s">
        <v>6</v>
      </c>
      <c r="B6" s="31"/>
      <c r="C6" s="13">
        <f t="shared" ref="C6:H6" si="2">SUM(C3:C5)</f>
        <v>1293464.6000000001</v>
      </c>
      <c r="D6" s="13">
        <f t="shared" si="2"/>
        <v>12934.800000000001</v>
      </c>
      <c r="E6" s="13">
        <f t="shared" si="2"/>
        <v>25869.600000000002</v>
      </c>
      <c r="F6" s="33">
        <f t="shared" si="2"/>
        <v>0</v>
      </c>
      <c r="G6" s="33">
        <f t="shared" si="2"/>
        <v>2000</v>
      </c>
      <c r="H6" s="13">
        <f t="shared" si="2"/>
        <v>1252660.2000000002</v>
      </c>
    </row>
  </sheetData>
  <autoFilter ref="A2:H6" xr:uid="{25694768-0FE9-484A-90AD-BA5353768677}"/>
  <mergeCells count="2">
    <mergeCell ref="C1:H1"/>
    <mergeCell ref="A6:B6"/>
  </mergeCells>
  <pageMargins left="0.19" right="0.5" top="0.41" bottom="0.28000000000000003" header="0.2" footer="0.14000000000000001"/>
  <pageSetup paperSize="9" scale="70" orientation="landscape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FE5AD-4A68-4003-8879-0A65442EE9B3}">
  <sheetPr codeName="Feuil2"/>
  <dimension ref="A1:E9"/>
  <sheetViews>
    <sheetView tabSelected="1" workbookViewId="0">
      <selection activeCell="B10" sqref="B10"/>
    </sheetView>
  </sheetViews>
  <sheetFormatPr baseColWidth="10" defaultRowHeight="12.75" x14ac:dyDescent="0.2"/>
  <sheetData>
    <row r="1" spans="1:5" x14ac:dyDescent="0.2">
      <c r="A1" t="s">
        <v>18</v>
      </c>
    </row>
    <row r="3" spans="1:5" ht="38.25" x14ac:dyDescent="0.2">
      <c r="A3" s="15" t="s">
        <v>7</v>
      </c>
      <c r="B3" s="15" t="s">
        <v>8</v>
      </c>
      <c r="C3" s="15" t="s">
        <v>9</v>
      </c>
      <c r="D3" s="15" t="s">
        <v>10</v>
      </c>
      <c r="E3" s="16" t="s">
        <v>11</v>
      </c>
    </row>
    <row r="4" spans="1:5" x14ac:dyDescent="0.2">
      <c r="A4" s="17">
        <v>0</v>
      </c>
      <c r="B4" s="18">
        <v>350000</v>
      </c>
      <c r="C4" s="19">
        <v>0</v>
      </c>
      <c r="D4" s="20">
        <f>+B4-A4</f>
        <v>350000</v>
      </c>
      <c r="E4" s="21">
        <f>+C4*D4</f>
        <v>0</v>
      </c>
    </row>
    <row r="5" spans="1:5" x14ac:dyDescent="0.2">
      <c r="A5" s="18">
        <v>350001</v>
      </c>
      <c r="B5" s="18">
        <v>400000</v>
      </c>
      <c r="C5" s="19">
        <v>0.05</v>
      </c>
      <c r="D5" s="20">
        <f>+B5-A5</f>
        <v>49999</v>
      </c>
      <c r="E5" s="21">
        <f>+C5*D5</f>
        <v>2499.9500000000003</v>
      </c>
    </row>
    <row r="6" spans="1:5" x14ac:dyDescent="0.2">
      <c r="A6" s="18">
        <v>400001</v>
      </c>
      <c r="B6" s="22">
        <v>472600</v>
      </c>
      <c r="C6" s="19">
        <v>0.1</v>
      </c>
      <c r="D6" s="20">
        <f>+B6-A6</f>
        <v>72599</v>
      </c>
      <c r="E6" s="21">
        <f>+C6*D6</f>
        <v>7259.9000000000005</v>
      </c>
    </row>
    <row r="7" spans="1:5" x14ac:dyDescent="0.2">
      <c r="A7" s="18">
        <v>500001</v>
      </c>
      <c r="B7" s="17"/>
      <c r="C7" s="19">
        <v>0.15</v>
      </c>
      <c r="D7" s="20"/>
      <c r="E7" s="21">
        <f>+C7*D7</f>
        <v>0</v>
      </c>
    </row>
    <row r="8" spans="1:5" x14ac:dyDescent="0.2">
      <c r="A8" s="18">
        <v>600001</v>
      </c>
      <c r="B8" s="17"/>
      <c r="C8" s="19">
        <v>0.2</v>
      </c>
      <c r="D8" s="20"/>
      <c r="E8" s="21">
        <f>+C8*D8</f>
        <v>0</v>
      </c>
    </row>
    <row r="9" spans="1:5" x14ac:dyDescent="0.2">
      <c r="A9" s="23"/>
      <c r="B9" s="24"/>
      <c r="C9" s="25" t="s">
        <v>12</v>
      </c>
      <c r="D9" s="22">
        <f>SUM(D4:D8)</f>
        <v>472598</v>
      </c>
      <c r="E9" s="26">
        <f>SUM(E4:E8)</f>
        <v>9759.85</v>
      </c>
    </row>
  </sheetData>
  <pageMargins left="0.7" right="0.7" top="0.75" bottom="0.75" header="0.3" footer="0.3"/>
  <pageSetup paperSize="9"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etat</vt:lpstr>
      <vt:lpstr>tranche irsa</vt:lpstr>
      <vt:lpstr>BASEIRSA</vt:lpstr>
      <vt:lpstr>CNAPS</vt:lpstr>
      <vt:lpstr>IRSA</vt:lpstr>
      <vt:lpstr>N°</vt:lpstr>
      <vt:lpstr>NOMS</vt:lpstr>
      <vt:lpstr>OSIEM</vt:lpstr>
      <vt:lpstr>SALNET</vt:lpstr>
      <vt:lpstr>etat!Zone_d_impression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2021-02-05T06:23:38Z</dcterms:created>
  <dcterms:modified xsi:type="dcterms:W3CDTF">2021-02-05T07:38:21Z</dcterms:modified>
</cp:coreProperties>
</file>