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544D1B-F471-493C-BF58-76A09FD9A152}" xr6:coauthVersionLast="45" xr6:coauthVersionMax="45" xr10:uidLastSave="{00000000-0000-0000-0000-000000000000}"/>
  <bookViews>
    <workbookView xWindow="0" yWindow="0" windowWidth="23040" windowHeight="12384" xr2:uid="{C2BB8F4A-7B42-4982-ABB3-F7074E75B4D9}"/>
  </bookViews>
  <sheets>
    <sheet name="fiche gs" sheetId="1" r:id="rId1"/>
    <sheet name="cataloge" sheetId="2" r:id="rId2"/>
    <sheet name="Feuil5" sheetId="5" r:id="rId3"/>
    <sheet name="mouvement s" sheetId="3" r:id="rId4"/>
  </sheets>
  <definedNames>
    <definedName name="Segment_moi">#N/A</definedName>
    <definedName name="Segment_zone_2">#N/A</definedName>
  </definedNames>
  <calcPr calcId="181029"/>
  <pivotCaches>
    <pivotCache cacheId="0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H3" i="3" l="1"/>
  <c r="H4" i="3"/>
  <c r="H5" i="3"/>
  <c r="H6" i="3"/>
  <c r="H7" i="3"/>
  <c r="H8" i="3"/>
  <c r="H9" i="3"/>
  <c r="H10" i="3"/>
  <c r="H11" i="3"/>
  <c r="H12" i="3"/>
  <c r="H13" i="3"/>
  <c r="H14" i="3"/>
  <c r="H2" i="3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5" i="1"/>
  <c r="J10" i="1"/>
  <c r="M10" i="1"/>
  <c r="J18" i="1"/>
  <c r="M18" i="1"/>
  <c r="J12" i="1"/>
  <c r="M12" i="1"/>
  <c r="J20" i="1"/>
  <c r="M20" i="1"/>
  <c r="J13" i="1"/>
  <c r="M13" i="1"/>
  <c r="J14" i="1"/>
  <c r="M14" i="1"/>
  <c r="J22" i="1"/>
  <c r="M22" i="1"/>
  <c r="J7" i="1"/>
  <c r="M7" i="1"/>
  <c r="M5" i="1"/>
  <c r="J16" i="1"/>
  <c r="M16" i="1"/>
  <c r="J17" i="1"/>
  <c r="M17" i="1"/>
  <c r="J11" i="1"/>
  <c r="M11" i="1"/>
  <c r="J19" i="1"/>
  <c r="M19" i="1"/>
  <c r="J21" i="1"/>
  <c r="M21" i="1"/>
  <c r="M6" i="1"/>
  <c r="J15" i="1"/>
  <c r="M15" i="1"/>
  <c r="J8" i="1"/>
  <c r="M8" i="1"/>
  <c r="J9" i="1"/>
  <c r="M9" i="1"/>
  <c r="J6" i="1"/>
  <c r="J5" i="1"/>
  <c r="K5" i="1" l="1"/>
  <c r="K6" i="1"/>
  <c r="K9" i="1"/>
  <c r="K8" i="1"/>
  <c r="K15" i="1"/>
  <c r="K21" i="1"/>
  <c r="K19" i="1"/>
  <c r="K11" i="1"/>
  <c r="K17" i="1"/>
  <c r="K16" i="1"/>
  <c r="K7" i="1"/>
  <c r="K22" i="1"/>
  <c r="K14" i="1"/>
  <c r="K13" i="1"/>
  <c r="K20" i="1"/>
  <c r="K12" i="1"/>
  <c r="K18" i="1"/>
  <c r="K10" i="1"/>
</calcChain>
</file>

<file path=xl/sharedStrings.xml><?xml version="1.0" encoding="utf-8"?>
<sst xmlns="http://schemas.openxmlformats.org/spreadsheetml/2006/main" count="149" uniqueCount="58">
  <si>
    <t>gestion de stock</t>
  </si>
  <si>
    <t>produits</t>
  </si>
  <si>
    <t>produit</t>
  </si>
  <si>
    <t>sourie</t>
  </si>
  <si>
    <t>clavier</t>
  </si>
  <si>
    <t>ecrant 15</t>
  </si>
  <si>
    <t>ecrant 17</t>
  </si>
  <si>
    <t>dell</t>
  </si>
  <si>
    <t>samsung</t>
  </si>
  <si>
    <t>LG</t>
  </si>
  <si>
    <t>tochiba</t>
  </si>
  <si>
    <t>cable vga</t>
  </si>
  <si>
    <t>cable wifi</t>
  </si>
  <si>
    <t>disc dur</t>
  </si>
  <si>
    <t>usb 2</t>
  </si>
  <si>
    <t>usb3</t>
  </si>
  <si>
    <t>bafe</t>
  </si>
  <si>
    <t>triplexe</t>
  </si>
  <si>
    <t>phone</t>
  </si>
  <si>
    <t>i-phone</t>
  </si>
  <si>
    <t>stock-restant</t>
  </si>
  <si>
    <t>entriee</t>
  </si>
  <si>
    <t>sorties</t>
  </si>
  <si>
    <t>categori</t>
  </si>
  <si>
    <t>ecrant</t>
  </si>
  <si>
    <t>pc</t>
  </si>
  <si>
    <t>cable</t>
  </si>
  <si>
    <t>disc</t>
  </si>
  <si>
    <t>sourie avec..</t>
  </si>
  <si>
    <t>stock de securite</t>
  </si>
  <si>
    <t>date</t>
  </si>
  <si>
    <t>zone 1</t>
  </si>
  <si>
    <t>zone 2</t>
  </si>
  <si>
    <t>catigori</t>
  </si>
  <si>
    <t>approvisinnement(entre)</t>
  </si>
  <si>
    <t>moi</t>
  </si>
  <si>
    <t>urbanisme</t>
  </si>
  <si>
    <t>gichet</t>
  </si>
  <si>
    <t>decas</t>
  </si>
  <si>
    <t>etat.civil</t>
  </si>
  <si>
    <t>rh</t>
  </si>
  <si>
    <t>finance</t>
  </si>
  <si>
    <t>hygiene</t>
  </si>
  <si>
    <t>comtap</t>
  </si>
  <si>
    <t>s.marche</t>
  </si>
  <si>
    <t>s.technique</t>
  </si>
  <si>
    <t>Étiquettes de lignes</t>
  </si>
  <si>
    <t>Total général</t>
  </si>
  <si>
    <t>Somme de sorties</t>
  </si>
  <si>
    <t>Somme de approvisinnement(entre)</t>
  </si>
  <si>
    <t>janvier</t>
  </si>
  <si>
    <t>avril</t>
  </si>
  <si>
    <t>mai</t>
  </si>
  <si>
    <t>Somme de stock-restant</t>
  </si>
  <si>
    <t>G5&lt;recherchev 'fiche gs'!D5;cataloge!A2:E19,3,FAUX)</t>
  </si>
  <si>
    <t>SOMME.SI.ENS($H$2:H2;$C$2:c2;…........;e2:e2;…...)</t>
  </si>
  <si>
    <t>gestion de stock par categori</t>
  </si>
  <si>
    <t>meme probleme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</si>
</sst>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0" fillId="0" borderId="1" xfId="0" applyBorder="1"/>
    <xf numFmtId="0" fontId="1" fillId="0" borderId="1" xfId="0" applyFont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de stock b.inform.xlsm]Feuil5!Tableau croisé dynamique3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Feuil5!$B$19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Feuil5!$A$20:$A$26</c:f>
              <c:strCache>
                <c:ptCount val="6"/>
                <c:pt idx="0">
                  <c:v>cable</c:v>
                </c:pt>
                <c:pt idx="1">
                  <c:v>clavier</c:v>
                </c:pt>
                <c:pt idx="2">
                  <c:v>disc</c:v>
                </c:pt>
                <c:pt idx="3">
                  <c:v>ecrant</c:v>
                </c:pt>
                <c:pt idx="4">
                  <c:v>pc</c:v>
                </c:pt>
                <c:pt idx="5">
                  <c:v>sourie</c:v>
                </c:pt>
              </c:strCache>
            </c:strRef>
          </c:cat>
          <c:val>
            <c:numRef>
              <c:f>Feuil5!$B$20:$B$26</c:f>
              <c:numCache>
                <c:formatCode>General</c:formatCode>
                <c:ptCount val="6"/>
                <c:pt idx="0">
                  <c:v>3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14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27-43EF-84BA-EAEB3D468BF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29171616"/>
        <c:axId val="474889312"/>
      </c:barChart>
      <c:catAx>
        <c:axId val="1291716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4889312"/>
        <c:crosses val="autoZero"/>
        <c:auto val="1"/>
        <c:lblAlgn val="ctr"/>
        <c:lblOffset val="100"/>
        <c:noMultiLvlLbl val="0"/>
      </c:catAx>
      <c:valAx>
        <c:axId val="474889312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171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croll" dx="26" fmlaLink="$C$4" max="45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358140</xdr:colOff>
          <xdr:row>4</xdr:row>
          <xdr:rowOff>30480</xdr:rowOff>
        </xdr:from>
        <xdr:to>
          <xdr:col>2</xdr:col>
          <xdr:colOff>632460</xdr:colOff>
          <xdr:row>22</xdr:row>
          <xdr:rowOff>60960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137160</xdr:colOff>
      <xdr:row>4</xdr:row>
      <xdr:rowOff>99060</xdr:rowOff>
    </xdr:from>
    <xdr:to>
      <xdr:col>2</xdr:col>
      <xdr:colOff>121920</xdr:colOff>
      <xdr:row>21</xdr:row>
      <xdr:rowOff>83820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zon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160" y="1021080"/>
              <a:ext cx="1569720" cy="31851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411480</xdr:colOff>
      <xdr:row>0</xdr:row>
      <xdr:rowOff>30480</xdr:rowOff>
    </xdr:from>
    <xdr:to>
      <xdr:col>10</xdr:col>
      <xdr:colOff>480060</xdr:colOff>
      <xdr:row>2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71060" y="30480"/>
              <a:ext cx="1828800" cy="487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0</xdr:colOff>
      <xdr:row>7</xdr:row>
      <xdr:rowOff>0</xdr:rowOff>
    </xdr:from>
    <xdr:to>
      <xdr:col>20</xdr:col>
      <xdr:colOff>609600</xdr:colOff>
      <xdr:row>22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tir" refreshedDate="43820.907842708337" createdVersion="6" refreshedVersion="6" minRefreshableVersion="3" recordCount="13" xr:uid="{6BEDA0D1-1EC4-455C-A58D-5B19FD1E9718}">
  <cacheSource type="worksheet">
    <worksheetSource ref="A1:J14" sheet="mouvement s"/>
  </cacheSource>
  <cacheFields count="9">
    <cacheField name="date" numFmtId="14">
      <sharedItems containsSemiMixedTypes="0" containsNonDate="0" containsDate="1" containsString="0" minDate="2020-01-01T00:00:00" maxDate="2020-01-14T00:00:00"/>
    </cacheField>
    <cacheField name="zone 1" numFmtId="0">
      <sharedItems containsBlank="1"/>
    </cacheField>
    <cacheField name="zone 2" numFmtId="0">
      <sharedItems containsBlank="1" containsMixedTypes="1" containsNumber="1" containsInteger="1" minValue="300" maxValue="400" count="7">
        <s v="urbanisme"/>
        <s v="gichet"/>
        <n v="300"/>
        <m/>
        <n v="400"/>
        <s v="s.marche"/>
        <s v="comtap"/>
      </sharedItems>
    </cacheField>
    <cacheField name="catigori" numFmtId="0">
      <sharedItems/>
    </cacheField>
    <cacheField name="produit" numFmtId="0">
      <sharedItems count="13">
        <s v="sourie"/>
        <s v="sourie avec.."/>
        <s v="clavier"/>
        <s v="ecrant 15"/>
        <s v="ecrant 17"/>
        <s v="dell"/>
        <s v="samsung"/>
        <s v="LG"/>
        <s v="tochiba"/>
        <s v="cable vga"/>
        <s v="cable wifi"/>
        <s v="disc dur"/>
        <s v="usb 2"/>
      </sharedItems>
    </cacheField>
    <cacheField name="approvisinnement(entre)" numFmtId="0">
      <sharedItems containsSemiMixedTypes="0" containsString="0" containsNumber="1" containsInteger="1" minValue="2" maxValue="9"/>
    </cacheField>
    <cacheField name="sorties" numFmtId="0">
      <sharedItems containsSemiMixedTypes="0" containsString="0" containsNumber="1" containsInteger="1" minValue="1" maxValue="6"/>
    </cacheField>
    <cacheField name="stock-restant" numFmtId="0">
      <sharedItems containsSemiMixedTypes="0" containsString="0" containsNumber="1" containsInteger="1" minValue="0" maxValue="8"/>
    </cacheField>
    <cacheField name="moi" numFmtId="0">
      <sharedItems count="3">
        <s v="janvier"/>
        <s v="avril"/>
        <s v="mai"/>
      </sharedItems>
    </cacheField>
  </cacheFields>
  <extLst>
    <ext xmlns:x14="http://schemas.microsoft.com/office/spreadsheetml/2009/9/main" uri="{725AE2AE-9491-48be-B2B4-4EB974FC3084}">
      <x14:pivotCacheDefinition pivotCacheId="78113603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tir" refreshedDate="43820.956712847219" createdVersion="6" refreshedVersion="6" minRefreshableVersion="3" recordCount="13" xr:uid="{10D9430A-A413-4C30-87A5-D5DAC072E23D}">
  <cacheSource type="worksheet">
    <worksheetSource ref="D1:G14" sheet="mouvement s"/>
  </cacheSource>
  <cacheFields count="4">
    <cacheField name="catigori" numFmtId="0">
      <sharedItems count="6">
        <s v="sourie"/>
        <s v="clavier"/>
        <s v="ecrant"/>
        <s v="pc"/>
        <s v="cable"/>
        <s v="disc"/>
      </sharedItems>
    </cacheField>
    <cacheField name="produit" numFmtId="0">
      <sharedItems/>
    </cacheField>
    <cacheField name="approvisinnement(entre)" numFmtId="0">
      <sharedItems containsSemiMixedTypes="0" containsString="0" containsNumber="1" containsInteger="1" minValue="2" maxValue="9"/>
    </cacheField>
    <cacheField name="sorties" numFmtId="0">
      <sharedItems containsSemiMixedTypes="0" containsString="0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d v="2020-01-01T00:00:00"/>
    <s v="urbanisme"/>
    <x v="0"/>
    <s v="sourie"/>
    <x v="0"/>
    <n v="3"/>
    <n v="1"/>
    <n v="2"/>
    <x v="0"/>
  </r>
  <r>
    <d v="2020-01-02T00:00:00"/>
    <s v="etat.civil"/>
    <x v="1"/>
    <s v="sourie"/>
    <x v="1"/>
    <n v="4"/>
    <n v="2"/>
    <n v="2"/>
    <x v="0"/>
  </r>
  <r>
    <d v="2020-01-03T00:00:00"/>
    <m/>
    <x v="2"/>
    <s v="clavier"/>
    <x v="2"/>
    <n v="5"/>
    <n v="5"/>
    <n v="0"/>
    <x v="0"/>
  </r>
  <r>
    <d v="2020-01-04T00:00:00"/>
    <s v="decas"/>
    <x v="3"/>
    <s v="ecrant"/>
    <x v="3"/>
    <n v="2"/>
    <n v="1"/>
    <n v="1"/>
    <x v="0"/>
  </r>
  <r>
    <d v="2020-01-05T00:00:00"/>
    <s v="etat.civil"/>
    <x v="4"/>
    <s v="ecrant"/>
    <x v="4"/>
    <n v="8"/>
    <n v="4"/>
    <n v="4"/>
    <x v="0"/>
  </r>
  <r>
    <d v="2020-01-06T00:00:00"/>
    <s v="rh"/>
    <x v="3"/>
    <s v="pc"/>
    <x v="5"/>
    <n v="6"/>
    <n v="6"/>
    <n v="0"/>
    <x v="0"/>
  </r>
  <r>
    <d v="2020-01-07T00:00:00"/>
    <s v="finance"/>
    <x v="5"/>
    <s v="pc"/>
    <x v="6"/>
    <n v="4"/>
    <n v="3"/>
    <n v="1"/>
    <x v="1"/>
  </r>
  <r>
    <d v="2020-01-08T00:00:00"/>
    <s v="hygiene"/>
    <x v="3"/>
    <s v="pc"/>
    <x v="7"/>
    <n v="7"/>
    <n v="1"/>
    <n v="6"/>
    <x v="1"/>
  </r>
  <r>
    <d v="2020-01-09T00:00:00"/>
    <s v="finance"/>
    <x v="6"/>
    <s v="pc"/>
    <x v="8"/>
    <n v="5"/>
    <n v="4"/>
    <n v="1"/>
    <x v="1"/>
  </r>
  <r>
    <d v="2020-01-10T00:00:00"/>
    <s v="s.technique"/>
    <x v="3"/>
    <s v="cable"/>
    <x v="9"/>
    <n v="8"/>
    <n v="2"/>
    <n v="6"/>
    <x v="1"/>
  </r>
  <r>
    <d v="2020-01-11T00:00:00"/>
    <s v="s.technique"/>
    <x v="3"/>
    <s v="cable"/>
    <x v="10"/>
    <n v="9"/>
    <n v="1"/>
    <n v="8"/>
    <x v="2"/>
  </r>
  <r>
    <d v="2020-01-12T00:00:00"/>
    <s v="s.technique"/>
    <x v="3"/>
    <s v="disc"/>
    <x v="11"/>
    <n v="3"/>
    <n v="1"/>
    <n v="2"/>
    <x v="2"/>
  </r>
  <r>
    <d v="2020-01-13T00:00:00"/>
    <s v="s.technique"/>
    <x v="3"/>
    <s v="disc"/>
    <x v="12"/>
    <n v="5"/>
    <n v="4"/>
    <n v="1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s v="sourie"/>
    <n v="3"/>
    <n v="1"/>
  </r>
  <r>
    <x v="0"/>
    <s v="sourie avec.."/>
    <n v="4"/>
    <n v="2"/>
  </r>
  <r>
    <x v="1"/>
    <s v="clavier"/>
    <n v="5"/>
    <n v="5"/>
  </r>
  <r>
    <x v="2"/>
    <s v="ecrant 15"/>
    <n v="2"/>
    <n v="1"/>
  </r>
  <r>
    <x v="2"/>
    <s v="ecrant 17"/>
    <n v="8"/>
    <n v="4"/>
  </r>
  <r>
    <x v="3"/>
    <s v="dell"/>
    <n v="6"/>
    <n v="6"/>
  </r>
  <r>
    <x v="3"/>
    <s v="samsung"/>
    <n v="4"/>
    <n v="3"/>
  </r>
  <r>
    <x v="3"/>
    <s v="LG"/>
    <n v="7"/>
    <n v="1"/>
  </r>
  <r>
    <x v="3"/>
    <s v="tochiba"/>
    <n v="5"/>
    <n v="4"/>
  </r>
  <r>
    <x v="4"/>
    <s v="cable vga"/>
    <n v="8"/>
    <n v="2"/>
  </r>
  <r>
    <x v="4"/>
    <s v="cable wifi"/>
    <n v="9"/>
    <n v="1"/>
  </r>
  <r>
    <x v="5"/>
    <s v="disc dur"/>
    <n v="3"/>
    <n v="1"/>
  </r>
  <r>
    <x v="5"/>
    <s v="usb 2"/>
    <n v="5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553599-5713-4F72-B295-CAA403D64D1D}" name="Tableau croisé dynamique3" cacheId="1" applyNumberFormats="0" applyBorderFormats="0" applyFontFormats="0" applyPatternFormats="0" applyAlignmentFormats="0" applyWidthHeightFormats="1" dataCaption="Valeurs" updatedVersion="6" minRefreshableVersion="3" showDataTips="0" useAutoFormatting="1" itemPrintTitles="1" createdVersion="6" indent="0" showHeaders="0" outline="1" outlineData="1" multipleFieldFilters="0" chartFormat="3">
  <location ref="A19:B26" firstHeaderRow="1" firstDataRow="1" firstDataCol="1"/>
  <pivotFields count="4">
    <pivotField axis="axisRow" showAll="0">
      <items count="7">
        <item x="4"/>
        <item x="1"/>
        <item x="5"/>
        <item x="2"/>
        <item x="3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sorties" fld="3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C8F46F-8693-49A5-B27A-6773837BB307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7" firstHeaderRow="0" firstDataRow="1" firstDataCol="1"/>
  <pivotFields count="9">
    <pivotField numFmtId="14" showAll="0"/>
    <pivotField showAll="0"/>
    <pivotField showAll="0">
      <items count="8">
        <item x="2"/>
        <item x="4"/>
        <item x="6"/>
        <item x="1"/>
        <item x="5"/>
        <item x="0"/>
        <item x="3"/>
        <item t="default"/>
      </items>
    </pivotField>
    <pivotField showAll="0"/>
    <pivotField axis="axisRow" showAll="0">
      <items count="14">
        <item x="9"/>
        <item x="10"/>
        <item x="2"/>
        <item x="5"/>
        <item x="11"/>
        <item x="3"/>
        <item x="4"/>
        <item x="7"/>
        <item x="6"/>
        <item x="0"/>
        <item x="1"/>
        <item x="8"/>
        <item x="12"/>
        <item t="default"/>
      </items>
    </pivotField>
    <pivotField dataField="1" showAll="0"/>
    <pivotField dataField="1" showAll="0"/>
    <pivotField dataField="1" showAll="0"/>
    <pivotField showAll="0">
      <items count="4">
        <item x="1"/>
        <item x="0"/>
        <item x="2"/>
        <item t="default"/>
      </items>
    </pivotField>
  </pivotFields>
  <rowFields count="1">
    <field x="4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pprovisinnement(entre)" fld="5" baseField="0" baseItem="0"/>
    <dataField name="Somme de sorties" fld="6" baseField="0" baseItem="0"/>
    <dataField name="Somme de stock-restant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zone_2" xr10:uid="{82E8D7A3-F948-416E-A6E9-1D251E12B61D}" sourceName="zone 2">
  <pivotTables>
    <pivotTable tabId="5" name="Tableau croisé dynamique2"/>
  </pivotTables>
  <data>
    <tabular pivotCacheId="781136032">
      <items count="7">
        <i x="2" s="1"/>
        <i x="4" s="1"/>
        <i x="6" s="1"/>
        <i x="1" s="1"/>
        <i x="5" s="1"/>
        <i x="0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" xr10:uid="{A7F9360F-EBDA-434B-BFF6-CBE22B653885}" sourceName="moi">
  <pivotTables>
    <pivotTable tabId="5" name="Tableau croisé dynamique2"/>
  </pivotTables>
  <data>
    <tabular pivotCacheId="781136032">
      <items count="3">
        <i x="1" s="1"/>
        <i x="0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e 2" xr10:uid="{53E3AE71-4713-4E4F-A0E0-3FECD62BDEC3}" cache="Segment_zone_2" caption="zone 2" rowHeight="234950"/>
  <slicer name="moi" xr10:uid="{9DEAF774-B0BB-4278-8BE5-14EEE6A1E1E3}" cache="Segment_moi" caption="moi" columnCount="3" showCaption="0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3898B-1B48-4C49-BE6C-F63A42250C20}">
  <dimension ref="A2:T22"/>
  <sheetViews>
    <sheetView showGridLines="0" tabSelected="1" workbookViewId="0">
      <selection activeCell="O24" sqref="O24"/>
    </sheetView>
  </sheetViews>
  <sheetFormatPr baseColWidth="10" defaultRowHeight="14.4" x14ac:dyDescent="0.3"/>
  <cols>
    <col min="6" max="6" width="4.33203125" customWidth="1"/>
    <col min="7" max="8" width="7.109375" customWidth="1"/>
    <col min="9" max="9" width="4.33203125" customWidth="1"/>
    <col min="10" max="11" width="7.109375" customWidth="1"/>
    <col min="12" max="12" width="4.33203125" customWidth="1"/>
    <col min="13" max="14" width="7.109375" customWidth="1"/>
  </cols>
  <sheetData>
    <row r="2" spans="1:20" ht="25.8" x14ac:dyDescent="0.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4" spans="1:20" ht="18" x14ac:dyDescent="0.35">
      <c r="C4">
        <v>1</v>
      </c>
      <c r="D4" s="5" t="s">
        <v>1</v>
      </c>
      <c r="E4" s="5"/>
      <c r="F4" s="1"/>
      <c r="G4" s="10" t="s">
        <v>20</v>
      </c>
      <c r="H4" s="10"/>
      <c r="I4" s="1"/>
      <c r="J4" s="10" t="s">
        <v>21</v>
      </c>
      <c r="K4" s="10"/>
      <c r="L4" s="1"/>
      <c r="M4" s="10" t="s">
        <v>22</v>
      </c>
      <c r="N4" s="10"/>
    </row>
    <row r="5" spans="1:20" ht="18" customHeight="1" x14ac:dyDescent="0.3">
      <c r="D5" t="str">
        <f>INDEX(cataloge!A2:A24,'fiche gs'!$C$4)</f>
        <v>sourie</v>
      </c>
      <c r="G5" t="s">
        <v>54</v>
      </c>
      <c r="J5">
        <f>GETPIVOTDATA("approvisinnement(entre)",Feuil5!$A$3,"produit",'fiche gs'!D5)</f>
        <v>3</v>
      </c>
      <c r="K5">
        <f t="shared" ref="K5:K22" si="0">J5</f>
        <v>3</v>
      </c>
      <c r="M5">
        <f>IFERROR(GETPIVOTDATA("Somme de sorties",Feuil5!$A$3,"produit",'fiche gs'!D5),0)</f>
        <v>1</v>
      </c>
      <c r="N5">
        <f t="shared" ref="N5:N22" si="1">M5</f>
        <v>1</v>
      </c>
      <c r="P5" s="11" t="s">
        <v>56</v>
      </c>
      <c r="Q5" s="11"/>
      <c r="R5" s="11"/>
      <c r="S5" s="11"/>
      <c r="T5" s="11"/>
    </row>
    <row r="6" spans="1:20" ht="18" customHeight="1" thickBot="1" x14ac:dyDescent="0.35">
      <c r="D6" t="str">
        <f>INDEX(cataloge!A3:A25,'fiche gs'!$C$4)</f>
        <v>sourie avec..</v>
      </c>
      <c r="J6">
        <f>GETPIVOTDATA("approvisinnement(entre)",Feuil5!$A$3,"produit",'fiche gs'!D6)</f>
        <v>4</v>
      </c>
      <c r="K6">
        <f t="shared" si="0"/>
        <v>4</v>
      </c>
      <c r="M6">
        <f>IFERROR(GETPIVOTDATA("Somme de sorties",Feuil5!$A$3,"produit",'fiche gs'!D6),0)</f>
        <v>2</v>
      </c>
      <c r="N6">
        <f t="shared" si="1"/>
        <v>2</v>
      </c>
      <c r="P6" s="12"/>
      <c r="Q6" s="12"/>
      <c r="R6" s="12"/>
      <c r="S6" s="12"/>
      <c r="T6" s="12"/>
    </row>
    <row r="7" spans="1:20" x14ac:dyDescent="0.3">
      <c r="D7" t="str">
        <f>INDEX(cataloge!A4:A26,'fiche gs'!$C$4)</f>
        <v>clavier</v>
      </c>
      <c r="J7">
        <f>GETPIVOTDATA("approvisinnement(entre)",Feuil5!$A$3,"produit",'fiche gs'!D7)</f>
        <v>5</v>
      </c>
      <c r="K7">
        <f t="shared" si="0"/>
        <v>5</v>
      </c>
      <c r="M7">
        <f>IFERROR(GETPIVOTDATA("Somme de sorties",Feuil5!$A$3,"produit",'fiche gs'!D7),0)</f>
        <v>5</v>
      </c>
      <c r="N7">
        <f t="shared" si="1"/>
        <v>5</v>
      </c>
    </row>
    <row r="8" spans="1:20" x14ac:dyDescent="0.3">
      <c r="D8" t="str">
        <f>INDEX(cataloge!A5:A27,'fiche gs'!$C$4)</f>
        <v>ecrant 15</v>
      </c>
      <c r="J8">
        <f>GETPIVOTDATA("approvisinnement(entre)",Feuil5!$A$3,"produit",'fiche gs'!D8)</f>
        <v>2</v>
      </c>
      <c r="K8">
        <f t="shared" si="0"/>
        <v>2</v>
      </c>
      <c r="M8">
        <f>IFERROR(GETPIVOTDATA("Somme de sorties",Feuil5!$A$3,"produit",'fiche gs'!D8),0)</f>
        <v>1</v>
      </c>
      <c r="N8">
        <f t="shared" si="1"/>
        <v>1</v>
      </c>
    </row>
    <row r="9" spans="1:20" x14ac:dyDescent="0.3">
      <c r="D9" t="str">
        <f>INDEX(cataloge!A6:A28,'fiche gs'!$C$4)</f>
        <v>ecrant 17</v>
      </c>
      <c r="J9">
        <f>GETPIVOTDATA("approvisinnement(entre)",Feuil5!$A$3,"produit",'fiche gs'!D9)</f>
        <v>8</v>
      </c>
      <c r="K9">
        <f t="shared" si="0"/>
        <v>8</v>
      </c>
      <c r="M9">
        <f>IFERROR(GETPIVOTDATA("Somme de sorties",Feuil5!$A$3,"produit",'fiche gs'!D9),0)</f>
        <v>4</v>
      </c>
      <c r="N9">
        <f t="shared" si="1"/>
        <v>4</v>
      </c>
    </row>
    <row r="10" spans="1:20" x14ac:dyDescent="0.3">
      <c r="D10" t="str">
        <f>INDEX(cataloge!A7:A29,'fiche gs'!$C$4)</f>
        <v>dell</v>
      </c>
      <c r="J10">
        <f>GETPIVOTDATA("approvisinnement(entre)",Feuil5!$A$3,"produit",'fiche gs'!D10)</f>
        <v>6</v>
      </c>
      <c r="K10">
        <f t="shared" si="0"/>
        <v>6</v>
      </c>
      <c r="M10">
        <f>IFERROR(GETPIVOTDATA("Somme de sorties",Feuil5!$A$3,"produit",'fiche gs'!D10),0)</f>
        <v>6</v>
      </c>
      <c r="N10">
        <f t="shared" si="1"/>
        <v>6</v>
      </c>
    </row>
    <row r="11" spans="1:20" x14ac:dyDescent="0.3">
      <c r="D11" t="str">
        <f>INDEX(cataloge!A8:A30,'fiche gs'!$C$4)</f>
        <v>samsung</v>
      </c>
      <c r="J11">
        <f>GETPIVOTDATA("approvisinnement(entre)",Feuil5!$A$3,"produit",'fiche gs'!D11)</f>
        <v>4</v>
      </c>
      <c r="K11">
        <f t="shared" si="0"/>
        <v>4</v>
      </c>
      <c r="M11">
        <f>IFERROR(GETPIVOTDATA("Somme de sorties",Feuil5!$A$3,"produit",'fiche gs'!D11),0)</f>
        <v>3</v>
      </c>
      <c r="N11">
        <f t="shared" si="1"/>
        <v>3</v>
      </c>
    </row>
    <row r="12" spans="1:20" x14ac:dyDescent="0.3">
      <c r="D12" t="str">
        <f>INDEX(cataloge!A9:A31,'fiche gs'!$C$4)</f>
        <v>LG</v>
      </c>
      <c r="J12">
        <f>GETPIVOTDATA("approvisinnement(entre)",Feuil5!$A$3,"produit",'fiche gs'!D12)</f>
        <v>7</v>
      </c>
      <c r="K12">
        <f t="shared" si="0"/>
        <v>7</v>
      </c>
      <c r="M12">
        <f>IFERROR(GETPIVOTDATA("Somme de sorties",Feuil5!$A$3,"produit",'fiche gs'!D12),0)</f>
        <v>1</v>
      </c>
      <c r="N12">
        <f t="shared" si="1"/>
        <v>1</v>
      </c>
    </row>
    <row r="13" spans="1:20" x14ac:dyDescent="0.3">
      <c r="D13" t="str">
        <f>INDEX(cataloge!A10:A32,'fiche gs'!$C$4)</f>
        <v>tochiba</v>
      </c>
      <c r="J13">
        <f>GETPIVOTDATA("approvisinnement(entre)",Feuil5!$A$3,"produit",'fiche gs'!D13)</f>
        <v>5</v>
      </c>
      <c r="K13">
        <f t="shared" si="0"/>
        <v>5</v>
      </c>
      <c r="M13">
        <f>IFERROR(GETPIVOTDATA("Somme de sorties",Feuil5!$A$3,"produit",'fiche gs'!D13),0)</f>
        <v>4</v>
      </c>
      <c r="N13">
        <f t="shared" si="1"/>
        <v>4</v>
      </c>
    </row>
    <row r="14" spans="1:20" x14ac:dyDescent="0.3">
      <c r="D14" t="str">
        <f>INDEX(cataloge!A11:A33,'fiche gs'!$C$4)</f>
        <v>cable vga</v>
      </c>
      <c r="J14">
        <f>GETPIVOTDATA("approvisinnement(entre)",Feuil5!$A$3,"produit",'fiche gs'!D14)</f>
        <v>8</v>
      </c>
      <c r="K14">
        <f t="shared" si="0"/>
        <v>8</v>
      </c>
      <c r="M14">
        <f>IFERROR(GETPIVOTDATA("Somme de sorties",Feuil5!$A$3,"produit",'fiche gs'!D14),0)</f>
        <v>2</v>
      </c>
      <c r="N14">
        <f t="shared" si="1"/>
        <v>2</v>
      </c>
    </row>
    <row r="15" spans="1:20" x14ac:dyDescent="0.3">
      <c r="D15" t="str">
        <f>INDEX(cataloge!A12:A34,'fiche gs'!$C$4)</f>
        <v>cable wifi</v>
      </c>
      <c r="J15">
        <f>GETPIVOTDATA("approvisinnement(entre)",Feuil5!$A$3,"produit",'fiche gs'!D15)</f>
        <v>9</v>
      </c>
      <c r="K15">
        <f t="shared" si="0"/>
        <v>9</v>
      </c>
      <c r="M15">
        <f>IFERROR(GETPIVOTDATA("Somme de sorties",Feuil5!$A$3,"produit",'fiche gs'!D15),0)</f>
        <v>1</v>
      </c>
      <c r="N15">
        <f t="shared" si="1"/>
        <v>1</v>
      </c>
    </row>
    <row r="16" spans="1:20" x14ac:dyDescent="0.3">
      <c r="D16" t="str">
        <f>INDEX(cataloge!A13:A35,'fiche gs'!$C$4)</f>
        <v>disc dur</v>
      </c>
      <c r="J16">
        <f>GETPIVOTDATA("approvisinnement(entre)",Feuil5!$A$3,"produit",'fiche gs'!D16)</f>
        <v>3</v>
      </c>
      <c r="K16">
        <f t="shared" si="0"/>
        <v>3</v>
      </c>
      <c r="M16">
        <f>IFERROR(GETPIVOTDATA("Somme de sorties",Feuil5!$A$3,"produit",'fiche gs'!D16),0)</f>
        <v>1</v>
      </c>
      <c r="N16">
        <f t="shared" si="1"/>
        <v>1</v>
      </c>
    </row>
    <row r="17" spans="4:14" x14ac:dyDescent="0.3">
      <c r="D17" t="str">
        <f>INDEX(cataloge!A14:A36,'fiche gs'!$C$4)</f>
        <v>usb 2</v>
      </c>
      <c r="J17">
        <f>IFERROR(GETPIVOTDATA("approvisinnement(entre)",Feuil5!$A$3,"produit",'fiche gs'!D17),0)</f>
        <v>5</v>
      </c>
      <c r="K17">
        <f t="shared" si="0"/>
        <v>5</v>
      </c>
      <c r="M17">
        <f>IFERROR(GETPIVOTDATA("Somme de sorties",Feuil5!$A$3,"produit",'fiche gs'!D17),0)</f>
        <v>4</v>
      </c>
      <c r="N17">
        <f t="shared" si="1"/>
        <v>4</v>
      </c>
    </row>
    <row r="18" spans="4:14" x14ac:dyDescent="0.3">
      <c r="D18" t="str">
        <f>INDEX(cataloge!A15:A37,'fiche gs'!$C$4)</f>
        <v>usb3</v>
      </c>
      <c r="J18">
        <f>IFERROR(GETPIVOTDATA("approvisinnement(entre)",Feuil5!$A$3,"produit",'fiche gs'!D18),0)</f>
        <v>0</v>
      </c>
      <c r="K18">
        <f t="shared" si="0"/>
        <v>0</v>
      </c>
      <c r="M18">
        <f>IFERROR(GETPIVOTDATA("Somme de sorties",Feuil5!$A$3,"produit",'fiche gs'!D18),0)</f>
        <v>0</v>
      </c>
      <c r="N18">
        <f t="shared" si="1"/>
        <v>0</v>
      </c>
    </row>
    <row r="19" spans="4:14" x14ac:dyDescent="0.3">
      <c r="D19" t="str">
        <f>INDEX(cataloge!A16:A38,'fiche gs'!$C$4)</f>
        <v>bafe</v>
      </c>
      <c r="J19">
        <f>IFERROR(GETPIVOTDATA("approvisinnement(entre)",Feuil5!$A$3,"produit",'fiche gs'!D19),0)</f>
        <v>0</v>
      </c>
      <c r="K19">
        <f t="shared" si="0"/>
        <v>0</v>
      </c>
      <c r="M19">
        <f>IFERROR(GETPIVOTDATA("Somme de sorties",Feuil5!$A$3,"produit",'fiche gs'!D19),0)</f>
        <v>0</v>
      </c>
      <c r="N19">
        <f t="shared" si="1"/>
        <v>0</v>
      </c>
    </row>
    <row r="20" spans="4:14" x14ac:dyDescent="0.3">
      <c r="D20" t="str">
        <f>INDEX(cataloge!A17:A39,'fiche gs'!$C$4)</f>
        <v>triplexe</v>
      </c>
      <c r="J20">
        <f>IFERROR(GETPIVOTDATA("approvisinnement(entre)",Feuil5!$A$3,"produit",'fiche gs'!D20),0)</f>
        <v>0</v>
      </c>
      <c r="K20">
        <f t="shared" si="0"/>
        <v>0</v>
      </c>
      <c r="M20">
        <f>IFERROR(GETPIVOTDATA("Somme de sorties",Feuil5!$A$3,"produit",'fiche gs'!D20),0)</f>
        <v>0</v>
      </c>
      <c r="N20">
        <f t="shared" si="1"/>
        <v>0</v>
      </c>
    </row>
    <row r="21" spans="4:14" x14ac:dyDescent="0.3">
      <c r="D21" t="str">
        <f>INDEX(cataloge!A18:A40,'fiche gs'!$C$4)</f>
        <v>phone</v>
      </c>
      <c r="J21">
        <f>IFERROR(GETPIVOTDATA("approvisinnement(entre)",Feuil5!$A$3,"produit",'fiche gs'!D21),0)</f>
        <v>0</v>
      </c>
      <c r="K21">
        <f t="shared" si="0"/>
        <v>0</v>
      </c>
      <c r="M21">
        <f>IFERROR(GETPIVOTDATA("Somme de sorties",Feuil5!$A$3,"produit",'fiche gs'!D21),0)</f>
        <v>0</v>
      </c>
      <c r="N21">
        <f t="shared" si="1"/>
        <v>0</v>
      </c>
    </row>
    <row r="22" spans="4:14" x14ac:dyDescent="0.3">
      <c r="D22" t="str">
        <f>INDEX(cataloge!A19:A41,'fiche gs'!$C$4)</f>
        <v>i-phone</v>
      </c>
      <c r="J22">
        <f>IFERROR(GETPIVOTDATA("approvisinnement(entre)",Feuil5!$A$3,"produit",'fiche gs'!D22),0)</f>
        <v>0</v>
      </c>
      <c r="K22">
        <f t="shared" si="0"/>
        <v>0</v>
      </c>
      <c r="M22">
        <f>IFERROR(GETPIVOTDATA("Somme de sorties",Feuil5!$A$3,"produit",'fiche gs'!D22),0)</f>
        <v>0</v>
      </c>
      <c r="N22">
        <f t="shared" si="1"/>
        <v>0</v>
      </c>
    </row>
  </sheetData>
  <mergeCells count="4">
    <mergeCell ref="M4:N4"/>
    <mergeCell ref="G4:H4"/>
    <mergeCell ref="J4:K4"/>
    <mergeCell ref="P5:T6"/>
  </mergeCells>
  <conditionalFormatting sqref="K5:K22">
    <cfRule type="dataBar" priority="8">
      <dataBar showValue="0">
        <cfvo type="min"/>
        <cfvo type="max"/>
        <color rgb="FF92D050"/>
      </dataBar>
      <extLst>
        <ext xmlns:x14="http://schemas.microsoft.com/office/spreadsheetml/2009/9/main" uri="{B025F937-C7B1-47D3-B67F-A62EFF666E3E}">
          <x14:id>{E4BE5327-0EE6-498D-8F22-7348DF6DEB31}</x14:id>
        </ext>
      </extLst>
    </cfRule>
  </conditionalFormatting>
  <conditionalFormatting sqref="N5:N22">
    <cfRule type="dataBar" priority="7">
      <dataBar showValue="0">
        <cfvo type="min"/>
        <cfvo type="max"/>
        <color rgb="FF92D050"/>
      </dataBar>
      <extLst>
        <ext xmlns:x14="http://schemas.microsoft.com/office/spreadsheetml/2009/9/main" uri="{B025F937-C7B1-47D3-B67F-A62EFF666E3E}">
          <x14:id>{885B181E-70C3-4DEB-A958-1C1589502E0C}</x14:id>
        </ext>
      </extLst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2</xdr:col>
                    <xdr:colOff>358140</xdr:colOff>
                    <xdr:row>4</xdr:row>
                    <xdr:rowOff>30480</xdr:rowOff>
                  </from>
                  <to>
                    <xdr:col>2</xdr:col>
                    <xdr:colOff>632460</xdr:colOff>
                    <xdr:row>22</xdr:row>
                    <xdr:rowOff>60960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4BE5327-0EE6-498D-8F22-7348DF6DEB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K5:K22</xm:sqref>
        </x14:conditionalFormatting>
        <x14:conditionalFormatting xmlns:xm="http://schemas.microsoft.com/office/excel/2006/main">
          <x14:cfRule type="dataBar" id="{885B181E-70C3-4DEB-A958-1C1589502E0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N5:N22</xm:sqref>
        </x14:conditionalFormatting>
      </x14:conditionalFormattings>
    </ex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30BAB-9783-425C-AA79-5586CE366E43}">
  <dimension ref="A1:G19"/>
  <sheetViews>
    <sheetView workbookViewId="0">
      <selection activeCell="C19" sqref="C19"/>
    </sheetView>
  </sheetViews>
  <sheetFormatPr baseColWidth="10" defaultRowHeight="14.4" x14ac:dyDescent="0.3"/>
  <sheetData>
    <row r="1" spans="1:7" ht="23.4" x14ac:dyDescent="0.45">
      <c r="A1" s="2" t="s">
        <v>2</v>
      </c>
      <c r="B1" s="2" t="s">
        <v>23</v>
      </c>
      <c r="C1" s="2"/>
      <c r="D1" s="2" t="s">
        <v>29</v>
      </c>
      <c r="E1" s="2"/>
      <c r="F1" s="2"/>
      <c r="G1" s="2"/>
    </row>
    <row r="2" spans="1:7" x14ac:dyDescent="0.3">
      <c r="A2" t="s">
        <v>3</v>
      </c>
      <c r="B2" t="s">
        <v>3</v>
      </c>
      <c r="D2">
        <v>40</v>
      </c>
    </row>
    <row r="3" spans="1:7" x14ac:dyDescent="0.3">
      <c r="A3" t="s">
        <v>28</v>
      </c>
      <c r="B3" t="s">
        <v>3</v>
      </c>
      <c r="D3">
        <v>30</v>
      </c>
    </row>
    <row r="4" spans="1:7" x14ac:dyDescent="0.3">
      <c r="A4" t="s">
        <v>4</v>
      </c>
      <c r="B4" t="s">
        <v>4</v>
      </c>
      <c r="D4">
        <v>25</v>
      </c>
    </row>
    <row r="5" spans="1:7" x14ac:dyDescent="0.3">
      <c r="A5" t="s">
        <v>5</v>
      </c>
      <c r="B5" t="s">
        <v>24</v>
      </c>
      <c r="D5">
        <v>25</v>
      </c>
    </row>
    <row r="6" spans="1:7" x14ac:dyDescent="0.3">
      <c r="A6" t="s">
        <v>6</v>
      </c>
      <c r="B6" t="s">
        <v>24</v>
      </c>
      <c r="D6">
        <v>10</v>
      </c>
    </row>
    <row r="7" spans="1:7" x14ac:dyDescent="0.3">
      <c r="A7" t="s">
        <v>7</v>
      </c>
      <c r="B7" t="s">
        <v>25</v>
      </c>
      <c r="D7">
        <v>5</v>
      </c>
    </row>
    <row r="8" spans="1:7" x14ac:dyDescent="0.3">
      <c r="A8" t="s">
        <v>8</v>
      </c>
      <c r="B8" t="s">
        <v>25</v>
      </c>
      <c r="D8">
        <v>5</v>
      </c>
    </row>
    <row r="9" spans="1:7" x14ac:dyDescent="0.3">
      <c r="A9" t="s">
        <v>9</v>
      </c>
      <c r="B9" t="s">
        <v>25</v>
      </c>
      <c r="D9">
        <v>5</v>
      </c>
    </row>
    <row r="10" spans="1:7" x14ac:dyDescent="0.3">
      <c r="A10" t="s">
        <v>10</v>
      </c>
      <c r="B10" t="s">
        <v>25</v>
      </c>
      <c r="D10">
        <v>5</v>
      </c>
    </row>
    <row r="11" spans="1:7" x14ac:dyDescent="0.3">
      <c r="A11" t="s">
        <v>11</v>
      </c>
      <c r="B11" t="s">
        <v>26</v>
      </c>
      <c r="D11">
        <v>9</v>
      </c>
    </row>
    <row r="12" spans="1:7" x14ac:dyDescent="0.3">
      <c r="A12" t="s">
        <v>12</v>
      </c>
      <c r="B12" t="s">
        <v>26</v>
      </c>
      <c r="D12">
        <v>9</v>
      </c>
    </row>
    <row r="13" spans="1:7" x14ac:dyDescent="0.3">
      <c r="A13" t="s">
        <v>13</v>
      </c>
      <c r="B13" t="s">
        <v>27</v>
      </c>
      <c r="D13">
        <v>1</v>
      </c>
    </row>
    <row r="14" spans="1:7" x14ac:dyDescent="0.3">
      <c r="A14" t="s">
        <v>14</v>
      </c>
      <c r="B14" t="s">
        <v>27</v>
      </c>
      <c r="D14">
        <v>2</v>
      </c>
    </row>
    <row r="15" spans="1:7" x14ac:dyDescent="0.3">
      <c r="A15" t="s">
        <v>15</v>
      </c>
      <c r="B15" t="s">
        <v>27</v>
      </c>
      <c r="D15">
        <v>2</v>
      </c>
    </row>
    <row r="16" spans="1:7" x14ac:dyDescent="0.3">
      <c r="A16" t="s">
        <v>16</v>
      </c>
      <c r="B16" t="s">
        <v>26</v>
      </c>
      <c r="D16">
        <v>1</v>
      </c>
    </row>
    <row r="17" spans="1:4" x14ac:dyDescent="0.3">
      <c r="A17" t="s">
        <v>17</v>
      </c>
      <c r="B17" t="s">
        <v>26</v>
      </c>
      <c r="D17">
        <v>5</v>
      </c>
    </row>
    <row r="18" spans="1:4" x14ac:dyDescent="0.3">
      <c r="A18" t="s">
        <v>18</v>
      </c>
      <c r="B18" t="s">
        <v>18</v>
      </c>
      <c r="D18">
        <v>2</v>
      </c>
    </row>
    <row r="19" spans="1:4" x14ac:dyDescent="0.3">
      <c r="A19" t="s">
        <v>19</v>
      </c>
      <c r="B19" t="s">
        <v>18</v>
      </c>
      <c r="D19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58317-4B0B-40CF-9624-6B7A6D0BBF53}">
  <dimension ref="A3:D26"/>
  <sheetViews>
    <sheetView topLeftCell="A7" workbookViewId="0">
      <selection activeCell="A19" sqref="A19"/>
    </sheetView>
  </sheetViews>
  <sheetFormatPr baseColWidth="10" defaultRowHeight="14.4" x14ac:dyDescent="0.3"/>
  <cols>
    <col min="1" max="1" width="11.88671875" bestFit="1" customWidth="1"/>
    <col min="2" max="3" width="15.88671875" bestFit="1" customWidth="1"/>
    <col min="4" max="4" width="21.6640625" bestFit="1" customWidth="1"/>
  </cols>
  <sheetData>
    <row r="3" spans="1:4" x14ac:dyDescent="0.3">
      <c r="A3" s="7" t="s">
        <v>46</v>
      </c>
      <c r="B3" t="s">
        <v>49</v>
      </c>
      <c r="C3" t="s">
        <v>48</v>
      </c>
      <c r="D3" t="s">
        <v>53</v>
      </c>
    </row>
    <row r="4" spans="1:4" x14ac:dyDescent="0.3">
      <c r="A4" s="8" t="s">
        <v>11</v>
      </c>
      <c r="B4" s="9">
        <v>8</v>
      </c>
      <c r="C4" s="9">
        <v>2</v>
      </c>
      <c r="D4" s="9">
        <v>6</v>
      </c>
    </row>
    <row r="5" spans="1:4" x14ac:dyDescent="0.3">
      <c r="A5" s="8" t="s">
        <v>12</v>
      </c>
      <c r="B5" s="9">
        <v>9</v>
      </c>
      <c r="C5" s="9">
        <v>1</v>
      </c>
      <c r="D5" s="9">
        <v>8</v>
      </c>
    </row>
    <row r="6" spans="1:4" x14ac:dyDescent="0.3">
      <c r="A6" s="8" t="s">
        <v>4</v>
      </c>
      <c r="B6" s="9">
        <v>5</v>
      </c>
      <c r="C6" s="9">
        <v>5</v>
      </c>
      <c r="D6" s="9">
        <v>0</v>
      </c>
    </row>
    <row r="7" spans="1:4" x14ac:dyDescent="0.3">
      <c r="A7" s="8" t="s">
        <v>7</v>
      </c>
      <c r="B7" s="9">
        <v>6</v>
      </c>
      <c r="C7" s="9">
        <v>6</v>
      </c>
      <c r="D7" s="9">
        <v>0</v>
      </c>
    </row>
    <row r="8" spans="1:4" x14ac:dyDescent="0.3">
      <c r="A8" s="8" t="s">
        <v>13</v>
      </c>
      <c r="B8" s="9">
        <v>3</v>
      </c>
      <c r="C8" s="9">
        <v>1</v>
      </c>
      <c r="D8" s="9">
        <v>2</v>
      </c>
    </row>
    <row r="9" spans="1:4" x14ac:dyDescent="0.3">
      <c r="A9" s="8" t="s">
        <v>5</v>
      </c>
      <c r="B9" s="9">
        <v>2</v>
      </c>
      <c r="C9" s="9">
        <v>1</v>
      </c>
      <c r="D9" s="9">
        <v>1</v>
      </c>
    </row>
    <row r="10" spans="1:4" x14ac:dyDescent="0.3">
      <c r="A10" s="8" t="s">
        <v>6</v>
      </c>
      <c r="B10" s="9">
        <v>8</v>
      </c>
      <c r="C10" s="9">
        <v>4</v>
      </c>
      <c r="D10" s="9">
        <v>4</v>
      </c>
    </row>
    <row r="11" spans="1:4" x14ac:dyDescent="0.3">
      <c r="A11" s="8" t="s">
        <v>9</v>
      </c>
      <c r="B11" s="9">
        <v>7</v>
      </c>
      <c r="C11" s="9">
        <v>1</v>
      </c>
      <c r="D11" s="9">
        <v>6</v>
      </c>
    </row>
    <row r="12" spans="1:4" x14ac:dyDescent="0.3">
      <c r="A12" s="8" t="s">
        <v>8</v>
      </c>
      <c r="B12" s="9">
        <v>4</v>
      </c>
      <c r="C12" s="9">
        <v>3</v>
      </c>
      <c r="D12" s="9">
        <v>1</v>
      </c>
    </row>
    <row r="13" spans="1:4" x14ac:dyDescent="0.3">
      <c r="A13" s="8" t="s">
        <v>3</v>
      </c>
      <c r="B13" s="9">
        <v>3</v>
      </c>
      <c r="C13" s="9">
        <v>1</v>
      </c>
      <c r="D13" s="9">
        <v>2</v>
      </c>
    </row>
    <row r="14" spans="1:4" x14ac:dyDescent="0.3">
      <c r="A14" s="8" t="s">
        <v>28</v>
      </c>
      <c r="B14" s="9">
        <v>4</v>
      </c>
      <c r="C14" s="9">
        <v>2</v>
      </c>
      <c r="D14" s="9">
        <v>2</v>
      </c>
    </row>
    <row r="15" spans="1:4" x14ac:dyDescent="0.3">
      <c r="A15" s="8" t="s">
        <v>10</v>
      </c>
      <c r="B15" s="9">
        <v>5</v>
      </c>
      <c r="C15" s="9">
        <v>4</v>
      </c>
      <c r="D15" s="9">
        <v>1</v>
      </c>
    </row>
    <row r="16" spans="1:4" x14ac:dyDescent="0.3">
      <c r="A16" s="8" t="s">
        <v>14</v>
      </c>
      <c r="B16" s="9">
        <v>5</v>
      </c>
      <c r="C16" s="9">
        <v>4</v>
      </c>
      <c r="D16" s="9">
        <v>1</v>
      </c>
    </row>
    <row r="17" spans="1:4" x14ac:dyDescent="0.3">
      <c r="A17" s="8" t="s">
        <v>47</v>
      </c>
      <c r="B17" s="9">
        <v>69</v>
      </c>
      <c r="C17" s="9">
        <v>35</v>
      </c>
      <c r="D17" s="9">
        <v>34</v>
      </c>
    </row>
    <row r="19" spans="1:4" x14ac:dyDescent="0.3">
      <c r="B19" t="s">
        <v>48</v>
      </c>
    </row>
    <row r="20" spans="1:4" x14ac:dyDescent="0.3">
      <c r="A20" s="8" t="s">
        <v>26</v>
      </c>
      <c r="B20" s="9">
        <v>3</v>
      </c>
    </row>
    <row r="21" spans="1:4" x14ac:dyDescent="0.3">
      <c r="A21" s="8" t="s">
        <v>4</v>
      </c>
      <c r="B21" s="9">
        <v>5</v>
      </c>
    </row>
    <row r="22" spans="1:4" x14ac:dyDescent="0.3">
      <c r="A22" s="8" t="s">
        <v>27</v>
      </c>
      <c r="B22" s="9">
        <v>5</v>
      </c>
    </row>
    <row r="23" spans="1:4" x14ac:dyDescent="0.3">
      <c r="A23" s="8" t="s">
        <v>24</v>
      </c>
      <c r="B23" s="9">
        <v>5</v>
      </c>
    </row>
    <row r="24" spans="1:4" x14ac:dyDescent="0.3">
      <c r="A24" s="8" t="s">
        <v>25</v>
      </c>
      <c r="B24" s="9">
        <v>14</v>
      </c>
    </row>
    <row r="25" spans="1:4" x14ac:dyDescent="0.3">
      <c r="A25" s="8" t="s">
        <v>3</v>
      </c>
      <c r="B25" s="9">
        <v>3</v>
      </c>
    </row>
    <row r="26" spans="1:4" x14ac:dyDescent="0.3">
      <c r="A26" s="8" t="s">
        <v>47</v>
      </c>
      <c r="B26" s="9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78D3C-F921-41FB-BD11-2071A468D547}">
  <dimension ref="A1:J14"/>
  <sheetViews>
    <sheetView workbookViewId="0">
      <selection activeCell="H17" sqref="H17"/>
    </sheetView>
  </sheetViews>
  <sheetFormatPr baseColWidth="10" defaultRowHeight="14.4" x14ac:dyDescent="0.3"/>
  <cols>
    <col min="6" max="6" width="21.21875" bestFit="1" customWidth="1"/>
  </cols>
  <sheetData>
    <row r="1" spans="1:10" x14ac:dyDescent="0.3">
      <c r="A1" t="s">
        <v>30</v>
      </c>
      <c r="B1" t="s">
        <v>31</v>
      </c>
      <c r="C1" t="s">
        <v>32</v>
      </c>
      <c r="D1" t="s">
        <v>33</v>
      </c>
      <c r="E1" t="s">
        <v>2</v>
      </c>
      <c r="F1" t="s">
        <v>34</v>
      </c>
      <c r="G1" t="s">
        <v>22</v>
      </c>
      <c r="I1" t="s">
        <v>20</v>
      </c>
      <c r="J1" t="s">
        <v>35</v>
      </c>
    </row>
    <row r="2" spans="1:10" x14ac:dyDescent="0.3">
      <c r="A2" s="6">
        <v>43831</v>
      </c>
      <c r="B2" t="s">
        <v>36</v>
      </c>
      <c r="C2" t="s">
        <v>36</v>
      </c>
      <c r="D2" t="s">
        <v>3</v>
      </c>
      <c r="E2" t="s">
        <v>3</v>
      </c>
      <c r="F2">
        <v>3</v>
      </c>
      <c r="G2">
        <v>1</v>
      </c>
      <c r="H2">
        <f t="shared" ref="H2:H14" si="0">F2-G2</f>
        <v>2</v>
      </c>
      <c r="I2" t="s">
        <v>55</v>
      </c>
      <c r="J2" t="s">
        <v>50</v>
      </c>
    </row>
    <row r="3" spans="1:10" x14ac:dyDescent="0.3">
      <c r="A3" s="6">
        <v>43832</v>
      </c>
      <c r="B3" t="s">
        <v>39</v>
      </c>
      <c r="C3" t="s">
        <v>37</v>
      </c>
      <c r="D3" t="s">
        <v>3</v>
      </c>
      <c r="E3" t="s">
        <v>28</v>
      </c>
      <c r="F3">
        <v>4</v>
      </c>
      <c r="G3">
        <v>2</v>
      </c>
      <c r="H3">
        <f t="shared" si="0"/>
        <v>2</v>
      </c>
      <c r="I3" t="s">
        <v>57</v>
      </c>
      <c r="J3" t="s">
        <v>50</v>
      </c>
    </row>
    <row r="4" spans="1:10" x14ac:dyDescent="0.3">
      <c r="A4" s="6">
        <v>43833</v>
      </c>
      <c r="C4">
        <v>300</v>
      </c>
      <c r="D4" t="s">
        <v>4</v>
      </c>
      <c r="E4" t="s">
        <v>4</v>
      </c>
      <c r="F4">
        <v>5</v>
      </c>
      <c r="G4">
        <v>5</v>
      </c>
      <c r="H4">
        <f t="shared" si="0"/>
        <v>0</v>
      </c>
      <c r="I4" t="s">
        <v>57</v>
      </c>
      <c r="J4" t="s">
        <v>50</v>
      </c>
    </row>
    <row r="5" spans="1:10" x14ac:dyDescent="0.3">
      <c r="A5" s="6">
        <v>43834</v>
      </c>
      <c r="B5" t="s">
        <v>38</v>
      </c>
      <c r="D5" t="s">
        <v>24</v>
      </c>
      <c r="E5" t="s">
        <v>5</v>
      </c>
      <c r="F5">
        <v>2</v>
      </c>
      <c r="G5">
        <v>1</v>
      </c>
      <c r="H5">
        <f t="shared" si="0"/>
        <v>1</v>
      </c>
      <c r="I5" t="s">
        <v>57</v>
      </c>
      <c r="J5" t="s">
        <v>50</v>
      </c>
    </row>
    <row r="6" spans="1:10" x14ac:dyDescent="0.3">
      <c r="A6" s="6">
        <v>43835</v>
      </c>
      <c r="B6" t="s">
        <v>39</v>
      </c>
      <c r="C6">
        <v>400</v>
      </c>
      <c r="D6" t="s">
        <v>24</v>
      </c>
      <c r="E6" t="s">
        <v>6</v>
      </c>
      <c r="F6">
        <v>8</v>
      </c>
      <c r="G6">
        <v>4</v>
      </c>
      <c r="H6">
        <f t="shared" si="0"/>
        <v>4</v>
      </c>
      <c r="I6" t="s">
        <v>57</v>
      </c>
      <c r="J6" t="s">
        <v>50</v>
      </c>
    </row>
    <row r="7" spans="1:10" x14ac:dyDescent="0.3">
      <c r="A7" s="6">
        <v>43836</v>
      </c>
      <c r="B7" t="s">
        <v>40</v>
      </c>
      <c r="D7" t="s">
        <v>25</v>
      </c>
      <c r="E7" t="s">
        <v>7</v>
      </c>
      <c r="F7">
        <v>6</v>
      </c>
      <c r="G7">
        <v>6</v>
      </c>
      <c r="H7">
        <f t="shared" si="0"/>
        <v>0</v>
      </c>
      <c r="I7" t="s">
        <v>57</v>
      </c>
      <c r="J7" t="s">
        <v>50</v>
      </c>
    </row>
    <row r="8" spans="1:10" x14ac:dyDescent="0.3">
      <c r="A8" s="6">
        <v>43837</v>
      </c>
      <c r="B8" t="s">
        <v>41</v>
      </c>
      <c r="C8" t="s">
        <v>44</v>
      </c>
      <c r="D8" t="s">
        <v>25</v>
      </c>
      <c r="E8" t="s">
        <v>8</v>
      </c>
      <c r="F8">
        <v>4</v>
      </c>
      <c r="G8">
        <v>3</v>
      </c>
      <c r="H8">
        <f t="shared" si="0"/>
        <v>1</v>
      </c>
      <c r="I8" t="s">
        <v>57</v>
      </c>
      <c r="J8" t="s">
        <v>51</v>
      </c>
    </row>
    <row r="9" spans="1:10" x14ac:dyDescent="0.3">
      <c r="A9" s="6">
        <v>43838</v>
      </c>
      <c r="B9" t="s">
        <v>42</v>
      </c>
      <c r="D9" t="s">
        <v>25</v>
      </c>
      <c r="E9" t="s">
        <v>9</v>
      </c>
      <c r="F9">
        <v>7</v>
      </c>
      <c r="G9">
        <v>1</v>
      </c>
      <c r="H9">
        <f t="shared" si="0"/>
        <v>6</v>
      </c>
      <c r="I9" t="s">
        <v>57</v>
      </c>
      <c r="J9" t="s">
        <v>51</v>
      </c>
    </row>
    <row r="10" spans="1:10" x14ac:dyDescent="0.3">
      <c r="A10" s="6">
        <v>43839</v>
      </c>
      <c r="B10" t="s">
        <v>41</v>
      </c>
      <c r="C10" t="s">
        <v>43</v>
      </c>
      <c r="D10" t="s">
        <v>25</v>
      </c>
      <c r="E10" t="s">
        <v>10</v>
      </c>
      <c r="F10">
        <v>5</v>
      </c>
      <c r="G10">
        <v>4</v>
      </c>
      <c r="H10">
        <f t="shared" si="0"/>
        <v>1</v>
      </c>
      <c r="I10" t="s">
        <v>57</v>
      </c>
      <c r="J10" t="s">
        <v>51</v>
      </c>
    </row>
    <row r="11" spans="1:10" x14ac:dyDescent="0.3">
      <c r="A11" s="6">
        <v>43840</v>
      </c>
      <c r="B11" t="s">
        <v>45</v>
      </c>
      <c r="D11" t="s">
        <v>26</v>
      </c>
      <c r="E11" t="s">
        <v>11</v>
      </c>
      <c r="F11">
        <v>8</v>
      </c>
      <c r="G11">
        <v>2</v>
      </c>
      <c r="H11">
        <f t="shared" si="0"/>
        <v>6</v>
      </c>
      <c r="I11" t="s">
        <v>57</v>
      </c>
      <c r="J11" t="s">
        <v>51</v>
      </c>
    </row>
    <row r="12" spans="1:10" x14ac:dyDescent="0.3">
      <c r="A12" s="6">
        <v>43841</v>
      </c>
      <c r="B12" t="s">
        <v>45</v>
      </c>
      <c r="D12" t="s">
        <v>26</v>
      </c>
      <c r="E12" t="s">
        <v>12</v>
      </c>
      <c r="F12">
        <v>9</v>
      </c>
      <c r="G12">
        <v>1</v>
      </c>
      <c r="H12">
        <f t="shared" si="0"/>
        <v>8</v>
      </c>
      <c r="I12" t="s">
        <v>57</v>
      </c>
      <c r="J12" t="s">
        <v>52</v>
      </c>
    </row>
    <row r="13" spans="1:10" x14ac:dyDescent="0.3">
      <c r="A13" s="6">
        <v>43842</v>
      </c>
      <c r="B13" t="s">
        <v>45</v>
      </c>
      <c r="D13" t="s">
        <v>27</v>
      </c>
      <c r="E13" t="s">
        <v>13</v>
      </c>
      <c r="F13">
        <v>3</v>
      </c>
      <c r="G13">
        <v>1</v>
      </c>
      <c r="H13">
        <f t="shared" si="0"/>
        <v>2</v>
      </c>
      <c r="I13" t="s">
        <v>57</v>
      </c>
      <c r="J13" t="s">
        <v>52</v>
      </c>
    </row>
    <row r="14" spans="1:10" x14ac:dyDescent="0.3">
      <c r="A14" s="6">
        <v>43843</v>
      </c>
      <c r="B14" t="s">
        <v>45</v>
      </c>
      <c r="D14" t="s">
        <v>27</v>
      </c>
      <c r="E14" t="s">
        <v>14</v>
      </c>
      <c r="F14">
        <v>5</v>
      </c>
      <c r="G14">
        <v>4</v>
      </c>
      <c r="H14">
        <f t="shared" si="0"/>
        <v>1</v>
      </c>
      <c r="I14" t="s">
        <v>57</v>
      </c>
      <c r="J1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gs</vt:lpstr>
      <vt:lpstr>cataloge</vt:lpstr>
      <vt:lpstr>Feuil5</vt:lpstr>
      <vt:lpstr>mouvement 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chatir</dc:creator>
  <cp:lastModifiedBy>chatir</cp:lastModifiedBy>
  <dcterms:created xsi:type="dcterms:W3CDTF">2019-12-21T18:46:20Z</dcterms:created>
  <dcterms:modified xsi:type="dcterms:W3CDTF">2019-12-25T16:26:42Z</dcterms:modified>
</cp:coreProperties>
</file>