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0425" yWindow="30" windowWidth="8805" windowHeight="9750" activeTab="2"/>
  </bookViews>
  <sheets>
    <sheet name="credits" sheetId="1" r:id="rId1"/>
    <sheet name="débits" sheetId="4" r:id="rId2"/>
    <sheet name="récap" sheetId="2" r:id="rId3"/>
    <sheet name="Type" sheetId="3" r:id="rId4"/>
  </sheets>
  <definedNames>
    <definedName name="Liste">Type!$A$1:$A$16</definedName>
  </definedNames>
  <calcPr calcId="125725"/>
</workbook>
</file>

<file path=xl/calcChain.xml><?xml version="1.0" encoding="utf-8"?>
<calcChain xmlns="http://schemas.openxmlformats.org/spreadsheetml/2006/main">
  <c r="C19" i="2"/>
  <c r="C20" l="1"/>
  <c r="C14"/>
  <c r="C13"/>
  <c r="C12"/>
  <c r="C11"/>
  <c r="C17"/>
  <c r="C16"/>
  <c r="D1"/>
  <c r="B4"/>
  <c r="C4"/>
  <c r="F4"/>
  <c r="C10" s="1"/>
  <c r="C15" s="1"/>
  <c r="C8"/>
  <c r="C9"/>
  <c r="D4" l="1"/>
</calcChain>
</file>

<file path=xl/comments1.xml><?xml version="1.0" encoding="utf-8"?>
<comments xmlns="http://schemas.openxmlformats.org/spreadsheetml/2006/main">
  <authors>
    <author>M@nu</author>
    <author>to43956</author>
  </authors>
  <commentList>
    <comment ref="F4" authorId="0">
      <text>
        <r>
          <rPr>
            <b/>
            <sz val="9"/>
            <color indexed="81"/>
            <rFont val="Tahoma"/>
          </rPr>
          <t>Calcul automatique</t>
        </r>
      </text>
    </comment>
    <comment ref="H4" authorId="0">
      <text>
        <r>
          <rPr>
            <b/>
            <sz val="9"/>
            <color indexed="81"/>
            <rFont val="Tahoma"/>
          </rPr>
          <t xml:space="preserve">  Saisie manuelle
Format de l' heure:
        HH:MM</t>
        </r>
      </text>
    </comment>
    <comment ref="J4" authorId="0">
      <text>
        <r>
          <rPr>
            <b/>
            <sz val="9"/>
            <color indexed="81"/>
            <rFont val="Tahoma"/>
          </rPr>
          <t xml:space="preserve">  Saisie manuelle
Format de l' heure:
         HH:MM</t>
        </r>
      </text>
    </comment>
    <comment ref="C8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C9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H9" authorId="1">
      <text>
        <r>
          <rPr>
            <b/>
            <sz val="8"/>
            <color indexed="81"/>
            <rFont val="Tahoma"/>
            <family val="2"/>
          </rPr>
          <t xml:space="preserve">  Saisie manuelle
Format de l' heure:
        HH:MM</t>
        </r>
      </text>
    </comment>
    <comment ref="J9" authorId="1">
      <text>
        <r>
          <rPr>
            <b/>
            <sz val="8"/>
            <color indexed="81"/>
            <rFont val="Tahoma"/>
            <family val="2"/>
          </rPr>
          <t xml:space="preserve">  Saisie manuelle
Format de l' heure:
        HH:MM</t>
        </r>
      </text>
    </comment>
    <comment ref="C10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C11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C12" authorId="1">
      <text>
        <r>
          <rPr>
            <b/>
            <sz val="8"/>
            <color indexed="81"/>
            <rFont val="Tahoma"/>
            <family val="2"/>
          </rPr>
          <t>Calul automatique</t>
        </r>
      </text>
    </comment>
    <comment ref="C13" authorId="1">
      <text>
        <r>
          <rPr>
            <b/>
            <sz val="8"/>
            <color indexed="81"/>
            <rFont val="Tahoma"/>
            <family val="2"/>
          </rPr>
          <t>Calul automatique</t>
        </r>
      </text>
    </comment>
    <comment ref="C14" authorId="1">
      <text>
        <r>
          <rPr>
            <b/>
            <sz val="8"/>
            <color indexed="81"/>
            <rFont val="Tahoma"/>
            <family val="2"/>
          </rPr>
          <t>Calul automatique</t>
        </r>
      </text>
    </comment>
    <comment ref="G14" authorId="1">
      <text>
        <r>
          <rPr>
            <b/>
            <sz val="8"/>
            <color indexed="81"/>
            <rFont val="Tahoma"/>
            <charset val="1"/>
          </rPr>
          <t>Entrer ici le montant du pourcentage à appliquer sur les pourboires ( repas uniquement )</t>
        </r>
      </text>
    </comment>
    <comment ref="C15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C16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I16" authorId="1">
      <text>
        <r>
          <rPr>
            <b/>
            <sz val="8"/>
            <color indexed="81"/>
            <rFont val="Tahoma"/>
            <charset val="1"/>
          </rPr>
          <t>Entrer ici le nombre de jours de carence de la prime Fréquent travellers ( 28€ par jour a partir du 21 e jour de mission depuis le début de l' année civile )</t>
        </r>
      </text>
    </comment>
    <comment ref="C17" authorId="0">
      <text>
        <r>
          <rPr>
            <b/>
            <sz val="9"/>
            <color indexed="81"/>
            <rFont val="Tahoma"/>
          </rPr>
          <t>Calul automatique</t>
        </r>
      </text>
    </comment>
    <comment ref="C19" authorId="1">
      <text>
        <r>
          <rPr>
            <b/>
            <sz val="8"/>
            <color indexed="81"/>
            <rFont val="Tahoma"/>
            <charset val="1"/>
          </rPr>
          <t>Calul automatique</t>
        </r>
      </text>
    </comment>
    <comment ref="C20" authorId="1">
      <text>
        <r>
          <rPr>
            <b/>
            <sz val="8"/>
            <color indexed="81"/>
            <rFont val="Tahoma"/>
            <charset val="1"/>
          </rPr>
          <t>Calul automatique</t>
        </r>
      </text>
    </comment>
    <comment ref="C22" authorId="1">
      <text>
        <r>
          <rPr>
            <b/>
            <sz val="8"/>
            <color indexed="81"/>
            <rFont val="Tahoma"/>
            <family val="2"/>
          </rPr>
          <t>Calul automatique</t>
        </r>
      </text>
    </comment>
    <comment ref="C23" authorId="1">
      <text>
        <r>
          <rPr>
            <b/>
            <sz val="8"/>
            <color indexed="81"/>
            <rFont val="Tahoma"/>
            <family val="2"/>
          </rPr>
          <t>Calul automatique</t>
        </r>
      </text>
    </comment>
    <comment ref="C24" authorId="1">
      <text>
        <r>
          <rPr>
            <b/>
            <sz val="8"/>
            <color indexed="81"/>
            <rFont val="Tahoma"/>
            <family val="2"/>
          </rPr>
          <t>Calul automatique</t>
        </r>
      </text>
    </comment>
    <comment ref="C26" authorId="1">
      <text>
        <r>
          <rPr>
            <b/>
            <sz val="8"/>
            <color indexed="81"/>
            <rFont val="Tahoma"/>
            <family val="2"/>
          </rPr>
          <t>Entrer + H ou - H
Attention au changement d' heure été / hiver !</t>
        </r>
      </text>
    </comment>
    <comment ref="C27" authorId="1">
      <text>
        <r>
          <rPr>
            <b/>
            <sz val="8"/>
            <color indexed="81"/>
            <rFont val="Tahoma"/>
            <family val="2"/>
          </rPr>
          <t xml:space="preserve">Entrer + H ou - H
Attention au changement d' heure été / hiver !
</t>
        </r>
      </text>
    </comment>
  </commentList>
</comments>
</file>

<file path=xl/sharedStrings.xml><?xml version="1.0" encoding="utf-8"?>
<sst xmlns="http://schemas.openxmlformats.org/spreadsheetml/2006/main" count="72" uniqueCount="62">
  <si>
    <t>Type</t>
  </si>
  <si>
    <t>Description</t>
  </si>
  <si>
    <t>Montant</t>
  </si>
  <si>
    <t>Loisirs</t>
  </si>
  <si>
    <t>Vêtements</t>
  </si>
  <si>
    <t>Date</t>
  </si>
  <si>
    <t>Total crédits</t>
  </si>
  <si>
    <t>Total débits</t>
  </si>
  <si>
    <t>Etat</t>
  </si>
  <si>
    <t>retraits CB</t>
  </si>
  <si>
    <t>Hotel</t>
  </si>
  <si>
    <t>Repas</t>
  </si>
  <si>
    <t>Frais médicaux</t>
  </si>
  <si>
    <t>Virements</t>
  </si>
  <si>
    <t>Paie</t>
  </si>
  <si>
    <t>Avance</t>
  </si>
  <si>
    <t>Taxi</t>
  </si>
  <si>
    <t>Total hotel</t>
  </si>
  <si>
    <t>Total taxis</t>
  </si>
  <si>
    <t>Total pourboires</t>
  </si>
  <si>
    <t>Total repas</t>
  </si>
  <si>
    <t>Téléphone</t>
  </si>
  <si>
    <t>Total avances</t>
  </si>
  <si>
    <t>Total téléphones</t>
  </si>
  <si>
    <t>Achats perso</t>
  </si>
  <si>
    <t>Total achats perso</t>
  </si>
  <si>
    <r>
      <t xml:space="preserve">Jour d' arrivée </t>
    </r>
    <r>
      <rPr>
        <b/>
        <sz val="10"/>
        <rFont val="Arial"/>
        <family val="2"/>
      </rPr>
      <t>sur site</t>
    </r>
  </si>
  <si>
    <r>
      <t xml:space="preserve">Jour de départ </t>
    </r>
    <r>
      <rPr>
        <b/>
        <sz val="10"/>
        <rFont val="Arial"/>
        <family val="2"/>
      </rPr>
      <t>du site</t>
    </r>
  </si>
  <si>
    <t>a faire:</t>
  </si>
  <si>
    <t>Nombre de repas</t>
  </si>
  <si>
    <t>Divers</t>
  </si>
  <si>
    <t>Total Divers</t>
  </si>
  <si>
    <t>Pass</t>
  </si>
  <si>
    <t>Visa</t>
  </si>
  <si>
    <t>Total Visa</t>
  </si>
  <si>
    <t>Total Pass</t>
  </si>
  <si>
    <t>% Pourboires</t>
  </si>
  <si>
    <t>Nbre de jours de FT</t>
  </si>
  <si>
    <t>Nbre de jours de carence restants ( FT )</t>
  </si>
  <si>
    <t>Montant de la prime FT</t>
  </si>
  <si>
    <t>Cases à compléter</t>
  </si>
  <si>
    <t>Calcul automatique</t>
  </si>
  <si>
    <t>Montant allowance par repas</t>
  </si>
  <si>
    <t>Driving licence</t>
  </si>
  <si>
    <t>Heures de voyage aller</t>
  </si>
  <si>
    <t>Heures de voyage retour</t>
  </si>
  <si>
    <t>Total heures de voyage</t>
  </si>
  <si>
    <t xml:space="preserve"> calcul auto des H voyage ; aller - retour</t>
  </si>
  <si>
    <t>Décalage horaire aller</t>
  </si>
  <si>
    <t>Décalage horaire retour</t>
  </si>
  <si>
    <t>Cette cellule doit comptabiliser le nombre d' heures entre date H6 heure H8 et date H2 heure H4</t>
  </si>
  <si>
    <t>Cette cellule doit comptabiliser le nombre d' heures entre date J6 heure J8 et date J2 heure J4</t>
  </si>
  <si>
    <r>
      <t xml:space="preserve">Jour de départ </t>
    </r>
    <r>
      <rPr>
        <b/>
        <sz val="10"/>
        <rFont val="Arial"/>
        <family val="2"/>
      </rPr>
      <t>de TLS</t>
    </r>
  </si>
  <si>
    <r>
      <t xml:space="preserve">Heure de départ </t>
    </r>
    <r>
      <rPr>
        <b/>
        <sz val="10"/>
        <rFont val="Arial"/>
        <family val="2"/>
      </rPr>
      <t>de TLS</t>
    </r>
  </si>
  <si>
    <r>
      <t xml:space="preserve">Jour d' arrivée </t>
    </r>
    <r>
      <rPr>
        <b/>
        <sz val="10"/>
        <rFont val="Arial"/>
        <family val="2"/>
      </rPr>
      <t>à TLS</t>
    </r>
  </si>
  <si>
    <r>
      <t xml:space="preserve">Heure d' arrivée </t>
    </r>
    <r>
      <rPr>
        <b/>
        <sz val="10"/>
        <rFont val="Arial"/>
        <family val="2"/>
      </rPr>
      <t>à TLS</t>
    </r>
  </si>
  <si>
    <r>
      <t xml:space="preserve">Heure d' arrivée </t>
    </r>
    <r>
      <rPr>
        <b/>
        <sz val="10"/>
        <rFont val="Arial"/>
        <family val="2"/>
      </rPr>
      <t>sur site</t>
    </r>
  </si>
  <si>
    <r>
      <t xml:space="preserve">Heure de départ </t>
    </r>
    <r>
      <rPr>
        <b/>
        <sz val="10"/>
        <rFont val="Arial"/>
        <family val="2"/>
      </rPr>
      <t>du site</t>
    </r>
  </si>
  <si>
    <t>+6</t>
  </si>
  <si>
    <t>-6</t>
  </si>
  <si>
    <t>( Valable pour tout chantier hors de France )</t>
  </si>
  <si>
    <t>Récapitulatif au :</t>
  </si>
</sst>
</file>

<file path=xl/styles.xml><?xml version="1.0" encoding="utf-8"?>
<styleSheet xmlns="http://schemas.openxmlformats.org/spreadsheetml/2006/main">
  <numFmts count="3">
    <numFmt numFmtId="164" formatCode="d/m"/>
    <numFmt numFmtId="165" formatCode="d\ mmmm\ yyyy"/>
    <numFmt numFmtId="166" formatCode="#,##0.00\ [$AED]"/>
  </numFmts>
  <fonts count="16">
    <font>
      <sz val="10"/>
      <name val="Arial"/>
    </font>
    <font>
      <sz val="10"/>
      <color indexed="10"/>
      <name val="Arial"/>
      <family val="2"/>
    </font>
    <font>
      <sz val="10"/>
      <color indexed="18"/>
      <name val="Arial"/>
      <family val="2"/>
    </font>
    <font>
      <b/>
      <sz val="14"/>
      <name val="Arial"/>
      <family val="2"/>
    </font>
    <font>
      <b/>
      <sz val="10"/>
      <name val="Arial"/>
    </font>
    <font>
      <sz val="12"/>
      <name val="Arial"/>
      <family val="2"/>
    </font>
    <font>
      <b/>
      <sz val="9"/>
      <color indexed="81"/>
      <name val="Tahoma"/>
    </font>
    <font>
      <b/>
      <sz val="10"/>
      <name val="Arial"/>
      <family val="2"/>
    </font>
    <font>
      <sz val="10"/>
      <color indexed="8"/>
      <name val="Verdana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u/>
      <sz val="10"/>
      <color theme="10"/>
      <name val="Arial"/>
    </font>
    <font>
      <b/>
      <sz val="8"/>
      <color indexed="81"/>
      <name val="Tahoma"/>
      <charset val="1"/>
    </font>
    <font>
      <u/>
      <sz val="10"/>
      <color theme="10"/>
      <name val="Arial"/>
      <family val="2"/>
    </font>
    <font>
      <sz val="9"/>
      <name val="Arial"/>
      <family val="2"/>
    </font>
    <font>
      <sz val="12"/>
      <color indexed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4" fillId="0" borderId="0" xfId="0" applyFont="1"/>
    <xf numFmtId="49" fontId="4" fillId="0" borderId="0" xfId="0" applyNumberFormat="1" applyFont="1"/>
    <xf numFmtId="0" fontId="0" fillId="0" borderId="0" xfId="0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4" fontId="2" fillId="3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4" fontId="1" fillId="2" borderId="0" xfId="0" applyNumberFormat="1" applyFont="1" applyFill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" fontId="0" fillId="4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1" applyFont="1" applyAlignment="1" applyProtection="1">
      <alignment horizontal="center" vertical="center"/>
    </xf>
    <xf numFmtId="14" fontId="0" fillId="0" borderId="0" xfId="0" applyNumberFormat="1" applyAlignment="1">
      <alignment horizont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5" fontId="0" fillId="5" borderId="9" xfId="0" applyNumberFormat="1" applyFill="1" applyBorder="1" applyAlignment="1">
      <alignment horizontal="center" vertical="center"/>
    </xf>
    <xf numFmtId="15" fontId="0" fillId="5" borderId="10" xfId="0" applyNumberFormat="1" applyFill="1" applyBorder="1" applyAlignment="1">
      <alignment horizontal="center" vertical="center"/>
    </xf>
    <xf numFmtId="20" fontId="0" fillId="5" borderId="11" xfId="0" applyNumberFormat="1" applyFill="1" applyBorder="1" applyAlignment="1">
      <alignment horizontal="center" vertical="center"/>
    </xf>
    <xf numFmtId="20" fontId="0" fillId="5" borderId="12" xfId="0" applyNumberFormat="1" applyFill="1" applyBorder="1" applyAlignment="1">
      <alignment horizontal="center" vertical="center"/>
    </xf>
    <xf numFmtId="14" fontId="0" fillId="5" borderId="9" xfId="0" applyNumberForma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20" fontId="0" fillId="5" borderId="13" xfId="0" applyNumberFormat="1" applyFill="1" applyBorder="1" applyAlignment="1">
      <alignment horizontal="center" vertical="center"/>
    </xf>
    <xf numFmtId="14" fontId="0" fillId="5" borderId="6" xfId="0" applyNumberForma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1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2152650</xdr:colOff>
      <xdr:row>90</xdr:row>
      <xdr:rowOff>57150</xdr:rowOff>
    </xdr:from>
    <xdr:to>
      <xdr:col>1</xdr:col>
      <xdr:colOff>3000375</xdr:colOff>
      <xdr:row>100</xdr:row>
      <xdr:rowOff>19050</xdr:rowOff>
    </xdr:to>
    <xdr:sp macro="" textlink="">
      <xdr:nvSpPr>
        <xdr:cNvPr id="2" name="Flèche vers le haut 1"/>
        <xdr:cNvSpPr/>
      </xdr:nvSpPr>
      <xdr:spPr bwMode="auto">
        <a:xfrm>
          <a:off x="3057525" y="14630400"/>
          <a:ext cx="847725" cy="1581150"/>
        </a:xfrm>
        <a:prstGeom prst="up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2181225</xdr:colOff>
      <xdr:row>90</xdr:row>
      <xdr:rowOff>47625</xdr:rowOff>
    </xdr:from>
    <xdr:to>
      <xdr:col>1</xdr:col>
      <xdr:colOff>3019425</xdr:colOff>
      <xdr:row>100</xdr:row>
      <xdr:rowOff>28575</xdr:rowOff>
    </xdr:to>
    <xdr:sp macro="" textlink="">
      <xdr:nvSpPr>
        <xdr:cNvPr id="2" name="Flèche vers le haut 1"/>
        <xdr:cNvSpPr/>
      </xdr:nvSpPr>
      <xdr:spPr bwMode="auto">
        <a:xfrm>
          <a:off x="3086100" y="14620875"/>
          <a:ext cx="838200" cy="1600200"/>
        </a:xfrm>
        <a:prstGeom prst="up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D36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B2" sqref="B2"/>
    </sheetView>
  </sheetViews>
  <sheetFormatPr baseColWidth="10" defaultRowHeight="12.75"/>
  <cols>
    <col min="1" max="1" width="13.5703125" style="1" customWidth="1"/>
    <col min="2" max="2" width="67.85546875" style="1" customWidth="1"/>
    <col min="3" max="3" width="13.5703125" style="1" customWidth="1"/>
    <col min="4" max="4" width="19.7109375" style="14" customWidth="1"/>
    <col min="5" max="16384" width="11.42578125" style="1"/>
  </cols>
  <sheetData>
    <row r="1" spans="1:4">
      <c r="A1" s="3" t="s">
        <v>0</v>
      </c>
      <c r="B1" s="3" t="s">
        <v>1</v>
      </c>
      <c r="C1" s="3" t="s">
        <v>5</v>
      </c>
      <c r="D1" s="13" t="s">
        <v>2</v>
      </c>
    </row>
    <row r="14" spans="1:4">
      <c r="C14" s="6"/>
    </row>
    <row r="15" spans="1:4">
      <c r="C15" s="6"/>
    </row>
    <row r="16" spans="1:4">
      <c r="C16" s="6"/>
    </row>
    <row r="17" spans="3:3">
      <c r="C17" s="6"/>
    </row>
    <row r="18" spans="3:3">
      <c r="C18" s="6"/>
    </row>
    <row r="19" spans="3:3">
      <c r="C19" s="6"/>
    </row>
    <row r="20" spans="3:3">
      <c r="C20" s="6"/>
    </row>
    <row r="21" spans="3:3">
      <c r="C21" s="6"/>
    </row>
    <row r="22" spans="3:3">
      <c r="C22" s="6"/>
    </row>
    <row r="23" spans="3:3">
      <c r="C23" s="6"/>
    </row>
    <row r="24" spans="3:3">
      <c r="C24" s="6"/>
    </row>
    <row r="25" spans="3:3">
      <c r="C25" s="6"/>
    </row>
    <row r="26" spans="3:3">
      <c r="C26" s="6"/>
    </row>
    <row r="27" spans="3:3">
      <c r="C27" s="6"/>
    </row>
    <row r="28" spans="3:3">
      <c r="C28" s="6"/>
    </row>
    <row r="29" spans="3:3">
      <c r="C29" s="6"/>
    </row>
    <row r="30" spans="3:3">
      <c r="C30" s="6"/>
    </row>
    <row r="31" spans="3:3">
      <c r="C31" s="6"/>
    </row>
    <row r="32" spans="3:3">
      <c r="C32" s="6"/>
    </row>
    <row r="33" spans="3:3">
      <c r="C33" s="6"/>
    </row>
    <row r="34" spans="3:3">
      <c r="C34" s="6"/>
    </row>
    <row r="35" spans="3:3">
      <c r="C35" s="6"/>
    </row>
    <row r="36" spans="3:3">
      <c r="C36" s="6"/>
    </row>
  </sheetData>
  <phoneticPr fontId="0" type="noConversion"/>
  <dataValidations count="1">
    <dataValidation type="list" allowBlank="1" showInputMessage="1" showErrorMessage="1" sqref="A84:A100 A2:A71">
      <formula1>OFFSET(Liste,0,0,COUNTA(Liste))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D10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13" sqref="D13"/>
    </sheetView>
  </sheetViews>
  <sheetFormatPr baseColWidth="10" defaultRowHeight="12.75"/>
  <cols>
    <col min="1" max="1" width="13.5703125" style="1" customWidth="1"/>
    <col min="2" max="2" width="67.85546875" style="1" customWidth="1"/>
    <col min="3" max="3" width="13.5703125" style="1" customWidth="1"/>
    <col min="4" max="4" width="19.7109375" style="14" customWidth="1"/>
    <col min="5" max="16384" width="11.42578125" style="1"/>
  </cols>
  <sheetData>
    <row r="1" spans="1:4">
      <c r="A1" s="2" t="s">
        <v>0</v>
      </c>
      <c r="B1" s="2" t="s">
        <v>1</v>
      </c>
      <c r="C1" s="2" t="s">
        <v>5</v>
      </c>
      <c r="D1" s="15" t="s">
        <v>2</v>
      </c>
    </row>
    <row r="2" spans="1:4">
      <c r="A2" s="1" t="s">
        <v>16</v>
      </c>
      <c r="C2" s="28">
        <v>40848</v>
      </c>
      <c r="D2" s="14">
        <v>21.9</v>
      </c>
    </row>
    <row r="3" spans="1:4">
      <c r="A3" s="1" t="s">
        <v>21</v>
      </c>
      <c r="C3" s="28">
        <v>40854</v>
      </c>
      <c r="D3" s="14">
        <v>80</v>
      </c>
    </row>
    <row r="4" spans="1:4">
      <c r="A4" s="1" t="s">
        <v>16</v>
      </c>
      <c r="C4" s="28">
        <v>40851</v>
      </c>
      <c r="D4" s="14">
        <v>45</v>
      </c>
    </row>
    <row r="5" spans="1:4">
      <c r="A5" s="1" t="s">
        <v>16</v>
      </c>
      <c r="C5" s="28">
        <v>40850</v>
      </c>
      <c r="D5" s="14">
        <v>45</v>
      </c>
    </row>
    <row r="6" spans="1:4">
      <c r="A6" s="1" t="s">
        <v>16</v>
      </c>
      <c r="C6" s="28">
        <v>40856</v>
      </c>
      <c r="D6" s="14">
        <v>45</v>
      </c>
    </row>
    <row r="7" spans="1:4">
      <c r="A7" s="1" t="s">
        <v>16</v>
      </c>
      <c r="C7" s="28">
        <v>40859</v>
      </c>
      <c r="D7" s="14">
        <v>45</v>
      </c>
    </row>
    <row r="10" spans="1:4">
      <c r="A10" s="12"/>
    </row>
  </sheetData>
  <phoneticPr fontId="0" type="noConversion"/>
  <dataValidations count="1">
    <dataValidation type="list" allowBlank="1" showInputMessage="1" showErrorMessage="1" sqref="A2:A100">
      <formula1>OFFSET(Liste,0,0,COUNTA(Liste))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1"/>
  </sheetPr>
  <dimension ref="A1:M39"/>
  <sheetViews>
    <sheetView tabSelected="1" workbookViewId="0">
      <selection activeCell="D34" sqref="D34"/>
    </sheetView>
  </sheetViews>
  <sheetFormatPr baseColWidth="10" defaultRowHeight="12.75"/>
  <cols>
    <col min="1" max="1" width="11.42578125" style="4"/>
    <col min="2" max="4" width="21.85546875" style="4" customWidth="1"/>
    <col min="5" max="5" width="10.7109375" style="4" customWidth="1"/>
    <col min="6" max="6" width="11.42578125" style="4"/>
    <col min="7" max="7" width="12.5703125" style="4" customWidth="1"/>
    <col min="8" max="16384" width="11.42578125" style="4"/>
  </cols>
  <sheetData>
    <row r="1" spans="2:13" ht="13.5" customHeight="1">
      <c r="B1" s="70" t="s">
        <v>61</v>
      </c>
      <c r="C1" s="70"/>
      <c r="D1" s="71">
        <f ca="1">TODAY()</f>
        <v>40861</v>
      </c>
      <c r="F1" s="45" t="s">
        <v>42</v>
      </c>
      <c r="G1" s="42"/>
      <c r="H1" s="48" t="s">
        <v>26</v>
      </c>
      <c r="I1" s="49"/>
      <c r="J1" s="48" t="s">
        <v>27</v>
      </c>
      <c r="K1" s="49"/>
    </row>
    <row r="2" spans="2:13" ht="13.5" customHeight="1">
      <c r="F2" s="55">
        <v>11.725</v>
      </c>
      <c r="G2" s="56"/>
      <c r="H2" s="57">
        <v>40848</v>
      </c>
      <c r="I2" s="58"/>
      <c r="J2" s="57">
        <v>40900</v>
      </c>
      <c r="K2" s="58"/>
    </row>
    <row r="3" spans="2:13" ht="13.5" customHeight="1" thickBot="1">
      <c r="B3" s="5" t="s">
        <v>6</v>
      </c>
      <c r="C3" s="5" t="s">
        <v>7</v>
      </c>
      <c r="D3" s="22" t="s">
        <v>8</v>
      </c>
      <c r="F3" s="45" t="s">
        <v>29</v>
      </c>
      <c r="G3" s="42"/>
      <c r="H3" s="46" t="s">
        <v>56</v>
      </c>
      <c r="I3" s="47"/>
      <c r="J3" s="46" t="s">
        <v>57</v>
      </c>
      <c r="K3" s="47"/>
    </row>
    <row r="4" spans="2:13" ht="13.5" customHeight="1" thickBot="1">
      <c r="B4" s="18">
        <f>SUM(credits!D:D)</f>
        <v>0</v>
      </c>
      <c r="C4" s="21">
        <f>SUM(débits!D:D)</f>
        <v>281.89999999999998</v>
      </c>
      <c r="D4" s="23">
        <f>SUM(B4-C4)</f>
        <v>-281.89999999999998</v>
      </c>
      <c r="F4" s="45">
        <f>(J2-H2+1)*2-(H4&gt;14/24)-(J4&lt;19/24)</f>
        <v>105</v>
      </c>
      <c r="G4" s="42"/>
      <c r="H4" s="59">
        <v>0.78125</v>
      </c>
      <c r="I4" s="60"/>
      <c r="J4" s="59">
        <v>0.97916666666666663</v>
      </c>
      <c r="K4" s="60"/>
    </row>
    <row r="5" spans="2:13" s="25" customFormat="1" ht="4.5" customHeight="1" thickBot="1">
      <c r="B5" s="37"/>
      <c r="C5" s="38"/>
      <c r="D5" s="39"/>
      <c r="F5" s="36"/>
      <c r="G5" s="36"/>
      <c r="H5" s="40"/>
      <c r="I5" s="40"/>
      <c r="J5" s="40"/>
      <c r="K5" s="40"/>
    </row>
    <row r="6" spans="2:13">
      <c r="H6" s="50" t="s">
        <v>52</v>
      </c>
      <c r="I6" s="51"/>
      <c r="J6" s="52" t="s">
        <v>54</v>
      </c>
      <c r="K6" s="49"/>
    </row>
    <row r="7" spans="2:13">
      <c r="H7" s="61">
        <v>40847</v>
      </c>
      <c r="I7" s="62"/>
      <c r="J7" s="65">
        <v>40901</v>
      </c>
      <c r="K7" s="62"/>
    </row>
    <row r="8" spans="2:13">
      <c r="B8" s="17" t="s">
        <v>17</v>
      </c>
      <c r="C8" s="18">
        <f>SUMIF(débits!A2:A100,"Hotel",débits!D2:D100)</f>
        <v>0</v>
      </c>
      <c r="H8" s="46" t="s">
        <v>53</v>
      </c>
      <c r="I8" s="47"/>
      <c r="J8" s="53" t="s">
        <v>55</v>
      </c>
      <c r="K8" s="47"/>
    </row>
    <row r="9" spans="2:13" ht="13.5" thickBot="1">
      <c r="B9" s="17" t="s">
        <v>18</v>
      </c>
      <c r="C9" s="18">
        <f>SUMIF(débits!A2:A100,"Taxi",débits!D2:D100)</f>
        <v>201.9</v>
      </c>
      <c r="H9" s="59">
        <v>0.72916666666666663</v>
      </c>
      <c r="I9" s="63"/>
      <c r="J9" s="64">
        <v>0.35416666666666669</v>
      </c>
      <c r="K9" s="63"/>
    </row>
    <row r="10" spans="2:13" ht="12.75" customHeight="1">
      <c r="B10" s="17" t="s">
        <v>20</v>
      </c>
      <c r="C10" s="18">
        <f>SUM(F4*F2)</f>
        <v>1231.125</v>
      </c>
      <c r="E10" s="10"/>
      <c r="M10" s="29"/>
    </row>
    <row r="11" spans="2:13">
      <c r="B11" s="17" t="s">
        <v>23</v>
      </c>
      <c r="C11" s="18">
        <f>SUMIF(débits!A2:A100,"Téléphone",débits!D2:D100)</f>
        <v>80</v>
      </c>
      <c r="E11" s="9"/>
      <c r="M11" s="29"/>
    </row>
    <row r="12" spans="2:13" ht="12.75" customHeight="1">
      <c r="B12" s="16" t="s">
        <v>31</v>
      </c>
      <c r="C12" s="18">
        <f>SUMIF(débits!A2:A100,"Divers",débits!D2:D100)</f>
        <v>0</v>
      </c>
      <c r="E12" s="9"/>
      <c r="K12" s="30"/>
      <c r="L12" s="30"/>
    </row>
    <row r="13" spans="2:13">
      <c r="B13" s="16" t="s">
        <v>34</v>
      </c>
      <c r="C13" s="18">
        <f>SUMIF(débits!A2:A100,"Visa",débits!D2:D100)</f>
        <v>0</v>
      </c>
      <c r="K13" s="30"/>
      <c r="L13" s="30"/>
    </row>
    <row r="14" spans="2:13">
      <c r="B14" s="16" t="s">
        <v>35</v>
      </c>
      <c r="C14" s="18">
        <f>SUMIF(débits!A2:A100,"Pass",débits!D2:D100)</f>
        <v>0</v>
      </c>
      <c r="F14" s="16" t="s">
        <v>36</v>
      </c>
      <c r="G14" s="34">
        <v>0</v>
      </c>
      <c r="K14" s="30"/>
      <c r="L14" s="30"/>
    </row>
    <row r="15" spans="2:13">
      <c r="B15" s="17" t="s">
        <v>19</v>
      </c>
      <c r="C15" s="19">
        <f>SUM(G14*C10%)</f>
        <v>0</v>
      </c>
      <c r="K15" s="30"/>
      <c r="L15" s="30"/>
    </row>
    <row r="16" spans="2:13" ht="12.75" customHeight="1">
      <c r="B16" s="17" t="s">
        <v>22</v>
      </c>
      <c r="C16" s="18">
        <f>SUMIF(credits!A2:A100,"Avance",credits!D2:D100)</f>
        <v>0</v>
      </c>
      <c r="F16" s="42" t="s">
        <v>38</v>
      </c>
      <c r="G16" s="43"/>
      <c r="H16" s="44"/>
      <c r="I16" s="34">
        <v>0</v>
      </c>
    </row>
    <row r="17" spans="2:10">
      <c r="B17" s="17" t="s">
        <v>25</v>
      </c>
      <c r="C17" s="18">
        <f>SUMIF(débits!A2:A100,"Achats perso",débits!D2:D100)</f>
        <v>0</v>
      </c>
      <c r="F17" s="69" t="s">
        <v>60</v>
      </c>
      <c r="G17" s="43"/>
      <c r="H17" s="43"/>
      <c r="I17" s="44"/>
    </row>
    <row r="19" spans="2:10">
      <c r="B19" s="17" t="s">
        <v>37</v>
      </c>
      <c r="C19" s="20">
        <f>SUM((J7-H7)+1)-I16</f>
        <v>55</v>
      </c>
    </row>
    <row r="20" spans="2:10">
      <c r="B20" s="17" t="s">
        <v>39</v>
      </c>
      <c r="C20" s="20">
        <f>SUM(C19*28)</f>
        <v>1540</v>
      </c>
    </row>
    <row r="22" spans="2:10">
      <c r="B22" s="16" t="s">
        <v>44</v>
      </c>
      <c r="C22" s="20"/>
      <c r="D22" s="33" t="s">
        <v>50</v>
      </c>
    </row>
    <row r="23" spans="2:10">
      <c r="B23" s="16" t="s">
        <v>45</v>
      </c>
      <c r="C23" s="20"/>
      <c r="D23" s="33" t="s">
        <v>51</v>
      </c>
    </row>
    <row r="24" spans="2:10">
      <c r="B24" s="16" t="s">
        <v>46</v>
      </c>
      <c r="C24" s="20"/>
    </row>
    <row r="26" spans="2:10">
      <c r="B26" s="32" t="s">
        <v>48</v>
      </c>
      <c r="C26" s="67" t="s">
        <v>58</v>
      </c>
    </row>
    <row r="27" spans="2:10" ht="12.75" customHeight="1">
      <c r="B27" s="35" t="s">
        <v>49</v>
      </c>
      <c r="C27" s="68" t="s">
        <v>59</v>
      </c>
      <c r="D27" s="26"/>
      <c r="E27" s="26"/>
      <c r="F27" s="26"/>
    </row>
    <row r="28" spans="2:10">
      <c r="B28" s="26"/>
      <c r="C28" s="26"/>
      <c r="D28" s="26"/>
      <c r="E28" s="26"/>
      <c r="F28" s="26"/>
      <c r="G28" s="27"/>
      <c r="H28" s="54"/>
      <c r="I28" s="41" t="s">
        <v>40</v>
      </c>
      <c r="J28" s="41"/>
    </row>
    <row r="29" spans="2:10">
      <c r="B29" s="24"/>
      <c r="C29" s="24"/>
      <c r="D29" s="24"/>
      <c r="E29" s="24"/>
      <c r="F29" s="24"/>
      <c r="H29" s="20"/>
      <c r="I29" s="41" t="s">
        <v>41</v>
      </c>
      <c r="J29" s="41"/>
    </row>
    <row r="30" spans="2:10">
      <c r="B30" s="24"/>
      <c r="C30" s="24"/>
      <c r="D30" s="24"/>
      <c r="E30" s="24"/>
      <c r="F30" s="24"/>
    </row>
    <row r="33" spans="1:5">
      <c r="D33" s="11"/>
      <c r="E33" s="11"/>
    </row>
    <row r="34" spans="1:5">
      <c r="A34" s="66" t="s">
        <v>28</v>
      </c>
      <c r="B34" s="31" t="s">
        <v>47</v>
      </c>
    </row>
    <row r="37" spans="1:5">
      <c r="C37" s="11"/>
    </row>
    <row r="38" spans="1:5">
      <c r="B38" s="9"/>
    </row>
    <row r="39" spans="1:5">
      <c r="B39" s="9"/>
    </row>
  </sheetData>
  <mergeCells count="25">
    <mergeCell ref="J2:K2"/>
    <mergeCell ref="H9:I9"/>
    <mergeCell ref="J9:K9"/>
    <mergeCell ref="H6:I6"/>
    <mergeCell ref="J6:K6"/>
    <mergeCell ref="H7:I7"/>
    <mergeCell ref="J7:K7"/>
    <mergeCell ref="H8:I8"/>
    <mergeCell ref="J8:K8"/>
    <mergeCell ref="I28:J28"/>
    <mergeCell ref="I29:J29"/>
    <mergeCell ref="F16:H16"/>
    <mergeCell ref="F17:I17"/>
    <mergeCell ref="B1:C1"/>
    <mergeCell ref="F1:G1"/>
    <mergeCell ref="F2:G2"/>
    <mergeCell ref="F3:G3"/>
    <mergeCell ref="F4:G4"/>
    <mergeCell ref="H3:I3"/>
    <mergeCell ref="J3:K3"/>
    <mergeCell ref="H4:I4"/>
    <mergeCell ref="J4:K4"/>
    <mergeCell ref="H1:I1"/>
    <mergeCell ref="J1:K1"/>
    <mergeCell ref="H2:I2"/>
  </mergeCells>
  <phoneticPr fontId="0" type="noConversion"/>
  <conditionalFormatting sqref="D4:D5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23"/>
  <sheetViews>
    <sheetView workbookViewId="0">
      <selection activeCell="C14" sqref="C14"/>
    </sheetView>
  </sheetViews>
  <sheetFormatPr baseColWidth="10" defaultRowHeight="12.75"/>
  <cols>
    <col min="1" max="1" width="19" style="1" customWidth="1"/>
    <col min="2" max="16384" width="11.42578125" style="1"/>
  </cols>
  <sheetData>
    <row r="1" spans="1:5">
      <c r="A1" s="1" t="s">
        <v>11</v>
      </c>
    </row>
    <row r="2" spans="1:5">
      <c r="A2" s="1" t="s">
        <v>3</v>
      </c>
    </row>
    <row r="3" spans="1:5">
      <c r="A3" s="1" t="s">
        <v>4</v>
      </c>
    </row>
    <row r="4" spans="1:5">
      <c r="A4" s="1" t="s">
        <v>9</v>
      </c>
    </row>
    <row r="5" spans="1:5">
      <c r="A5" s="1" t="s">
        <v>10</v>
      </c>
    </row>
    <row r="6" spans="1:5">
      <c r="A6" s="1" t="s">
        <v>12</v>
      </c>
    </row>
    <row r="7" spans="1:5">
      <c r="A7" s="1" t="s">
        <v>16</v>
      </c>
    </row>
    <row r="8" spans="1:5">
      <c r="A8" s="1" t="s">
        <v>21</v>
      </c>
    </row>
    <row r="9" spans="1:5">
      <c r="A9" s="12" t="s">
        <v>30</v>
      </c>
    </row>
    <row r="10" spans="1:5">
      <c r="A10" s="12" t="s">
        <v>33</v>
      </c>
    </row>
    <row r="11" spans="1:5">
      <c r="A11" s="12" t="s">
        <v>32</v>
      </c>
      <c r="E11" s="7"/>
    </row>
    <row r="12" spans="1:5">
      <c r="A12" s="12" t="s">
        <v>43</v>
      </c>
      <c r="E12" s="7"/>
    </row>
    <row r="13" spans="1:5">
      <c r="A13" s="1" t="s">
        <v>24</v>
      </c>
    </row>
    <row r="14" spans="1:5">
      <c r="A14" s="12" t="s">
        <v>13</v>
      </c>
    </row>
    <row r="15" spans="1:5">
      <c r="A15" s="12" t="s">
        <v>14</v>
      </c>
    </row>
    <row r="16" spans="1:5">
      <c r="A16" s="12" t="s">
        <v>15</v>
      </c>
    </row>
    <row r="23" spans="1:1">
      <c r="A23" s="8"/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credits</vt:lpstr>
      <vt:lpstr>débits</vt:lpstr>
      <vt:lpstr>récap</vt:lpstr>
      <vt:lpstr>Type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to43956</dc:creator>
  <cp:lastModifiedBy>to43956</cp:lastModifiedBy>
  <dcterms:created xsi:type="dcterms:W3CDTF">2009-02-09T11:36:42Z</dcterms:created>
  <dcterms:modified xsi:type="dcterms:W3CDTF">2011-11-14T01:10:59Z</dcterms:modified>
</cp:coreProperties>
</file>