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m.luiz\Desktop\"/>
    </mc:Choice>
  </mc:AlternateContent>
  <bookViews>
    <workbookView xWindow="0" yWindow="0" windowWidth="20490" windowHeight="7620"/>
  </bookViews>
  <sheets>
    <sheet name="Echoïque" sheetId="1" r:id="rId1"/>
    <sheet name="SEE" sheetId="2" r:id="rId2"/>
  </sheets>
  <externalReferences>
    <externalReference r:id="rId3"/>
    <externalReference r:id="rId4"/>
  </externalReferences>
  <definedNames>
    <definedName name="CelluleG5">[1]Imitation!#REF!</definedName>
    <definedName name="CelluleG58">[1]Imitation!#REF!</definedName>
    <definedName name="COTATION">'[2]ABA-DEMANDE'!$Y$3:$Y$5</definedName>
    <definedName name="date5">[1]Imitation!#REF!</definedName>
    <definedName name="groupe1_date1" localSheetId="1">SEE!$C$12,SEE!$C$13,SEE!$C$14,SEE!$C$15,SEE!$C$16,SEE!$E$12,SEE!$E$13,SEE!$E$14,SEE!$E$15,SEE!$E$16,SEE!$G$12,SEE!$G$13,SEE!$G$14,SEE!$G$15,SEE!$G$16,SEE!$I$12,SEE!$I$13,SEE!$I$14,SEE!$I$15,SEE!$I$16,SEE!$K$12,SEE!$K$13,SEE!$K$14,SEE!$K$15,SEE!$K$16</definedName>
    <definedName name="groupe1_date2" localSheetId="1">SEE!$N$12,SEE!$N$13,SEE!$N$14,SEE!$N$15,SEE!$N$16,SEE!$P$12,SEE!$P$13,SEE!$P$14,SEE!$P$15,SEE!$P$16,SEE!$R$12,SEE!$R$13,SEE!$R$14,SEE!$R$15,SEE!$R$16,SEE!$T$12,SEE!$T$13,SEE!$T$14,SEE!$T$15,SEE!$T$16,SEE!$V$12,SEE!$V$13,SEE!$V$14,SEE!$V$15,SEE!$V$16</definedName>
    <definedName name="groupe1_date3" localSheetId="1">SEE!$C$21,SEE!$C$22,SEE!$C$23,SEE!$C$24,SEE!$C$25,SEE!$E$21,SEE!$E$22,SEE!$E$23,SEE!$E$24,SEE!$E$25,SEE!$G$21,SEE!$G$22,SEE!$G$23,SEE!$G$24,SEE!$G$25,SEE!$I$21,SEE!$I$23,SEE!$I$22,SEE!$I$24,SEE!$I$25,SEE!$K$21,SEE!$K$22,SEE!$K$23,SEE!$K$24,SEE!$K$25</definedName>
    <definedName name="groupe1_date4" localSheetId="1">SEE!$N$21,SEE!$N$22,SEE!$N$23,SEE!$N$24,SEE!$N$25,SEE!$P$21,SEE!$P$22,SEE!$P$23,SEE!$P$24,SEE!$P$25,SEE!$R$21,SEE!$R$22,SEE!$R$23,SEE!$R$24,SEE!$R$25,SEE!$T$21,SEE!$T$22,SEE!$T$23,SEE!$T$24,SEE!$T$25,SEE!$V$21,SEE!$V$22,SEE!$V$23,SEE!$V$24,SEE!$V$25</definedName>
    <definedName name="groupe2_date1" localSheetId="1">SEE!$C$30,SEE!$C$31,SEE!$C$32,SEE!$C$33,SEE!$C$34,SEE!$C$35,SEE!$E$30,SEE!$E$31,SEE!$E$32,SEE!$E$33,SEE!$E$34,SEE!$E$35,SEE!$G$30,SEE!$G$31,SEE!$G$32,SEE!$G$33,SEE!$G$34,SEE!$G$35,SEE!$I$30,SEE!$I$31,SEE!$I$32,SEE!$I$33,SEE!$I$34,SEE!$I$35,SEE!$K$30,SEE!$K$31,SEE!$K$32,SEE!$K$33,SEE!$K$34,SEE!$K$35</definedName>
    <definedName name="groupe2_date2" localSheetId="1">SEE!$N$30,SEE!$N$31,SEE!$N$32,SEE!$N$33,SEE!$N$34,SEE!$N$35,SEE!$P$30,SEE!$P$31,SEE!$P$32,SEE!$P$33,SEE!$P$34,SEE!$P$35,SEE!$R$30,SEE!$R$31,SEE!$R$32,SEE!$R$33,SEE!$R$34,SEE!$R$35,SEE!$T$30,SEE!$T$31,SEE!$T$32,SEE!$T$33,SEE!$T$34,SEE!$T$35,SEE!$V$30,SEE!$V$31,SEE!$V$32,SEE!$V$33,SEE!$V$34,SEE!$V$35</definedName>
    <definedName name="groupe2_date3" localSheetId="1">SEE!$C$40,SEE!$C$41,SEE!$C$42,SEE!$C$43,SEE!$C$44,SEE!$C$45,SEE!$E$40,SEE!$E$41,SEE!$E$42,SEE!$E$43,SEE!$E$44,SEE!$E$45,SEE!$G$40,SEE!$G$41,SEE!$G$42,SEE!$G$43,SEE!$G$44,SEE!$G$45,SEE!$I$40,SEE!$I$41,SEE!$I$42,SEE!$I$43,SEE!$I$44,SEE!$I$45,SEE!$K$40,SEE!$K$41,SEE!$K$42,SEE!$K$43,SEE!$K$44,SEE!$K$45</definedName>
    <definedName name="groupe2_date4" localSheetId="1">SEE!$N$40,SEE!$N$41,SEE!$N$42,SEE!$N$43,SEE!$N$44,SEE!$N$45,SEE!$P$40,SEE!$P$41,SEE!$P$42,SEE!$P$43,SEE!$P$44,SEE!$P$45,SEE!$R$40,SEE!$R$41,SEE!$R$42,SEE!$R$43,SEE!$R$44,SEE!$R$45,SEE!$T$40,SEE!$T$41,SEE!$T$42,SEE!$T$43,SEE!$T$44,SEE!$T$45,SEE!$V$40,SEE!$V$41,SEE!$V$42,SEE!$V$43,SEE!$V$44,SEE!$V$45</definedName>
    <definedName name="groupe3_date1" localSheetId="1">SEE!$C$50,SEE!$C$51,SEE!$C$52,SEE!$C$53,SEE!$C$54,SEE!$C$55,SEE!$E$50,SEE!$E$51,SEE!$E$52,SEE!$E$53,SEE!$E$54,SEE!$E$55,SEE!$G$50,SEE!$G$51,SEE!$G$52,SEE!$G$53,SEE!$G$54,SEE!$G$55,SEE!$I$50,SEE!$I$51,SEE!$I$52,SEE!$I$53,SEE!$I$54,SEE!$I$55,SEE!$K$50,SEE!$K$51,SEE!$K$52,SEE!$K$53,SEE!$K$54,SEE!$K$55</definedName>
    <definedName name="groupe3_date2" localSheetId="1">SEE!$N$50,SEE!$N$51,SEE!$N$52,SEE!$N$53,SEE!$N$54,SEE!$N$55,SEE!$P$50,SEE!$P$51,SEE!$P$52,SEE!$P$53,SEE!$P$54,SEE!$P$55,SEE!$R$50,SEE!$R$51,SEE!$R$52,SEE!$R$53,SEE!$R$54,SEE!$R$55,SEE!$T$50,SEE!$T$51,SEE!$T$52,SEE!$T$53,SEE!$T$54,SEE!$T$55,SEE!$V$50,SEE!$V$51,SEE!$V$52,SEE!$V$53,SEE!$V$54,SEE!$V$55</definedName>
    <definedName name="groupe3_date3" localSheetId="1">SEE!$C$60,SEE!$C$61,SEE!$C$62,SEE!$C$63,SEE!$C$64,SEE!$C$65,SEE!$E$60,SEE!$E$61,SEE!$E$62,SEE!$E$63,SEE!$E$64,SEE!$E$65,SEE!$G$60,SEE!$G$61,SEE!$G$62,SEE!$G$63,SEE!$G$64,SEE!$G$65,SEE!$I$60,SEE!$I$61,SEE!$I$62,SEE!$I$63,SEE!$I$64,SEE!$I$65,SEE!$K$60,SEE!$K$61,SEE!$K$62,SEE!$K$63,SEE!$K$64,SEE!$K$65</definedName>
    <definedName name="groupe3_date4" localSheetId="1">SEE!$N$60,SEE!$N$61,SEE!$N$62,SEE!$N$63,SEE!$N$64,SEE!$N$65,SEE!$P$60,SEE!$P$61,SEE!$P$62,SEE!$P$63,SEE!$P$64,SEE!$P$65,SEE!$R$60,SEE!$R$61,SEE!$R$62,SEE!$R$63,SEE!$R$64,SEE!$R$65,SEE!$T$60,SEE!$T$61,SEE!$T$62,SEE!$T$63,SEE!$T$64,SEE!$T$65,SEE!$V$60,SEE!$V$61,SEE!$V$62,SEE!$V$63,SEE!$V$64,SEE!$V$65</definedName>
    <definedName name="groupe4_date1" localSheetId="1">SEE!$C$70,SEE!$C$71,SEE!$E$70,SEE!$E$71,SEE!$G$70,SEE!$G$71,SEE!$I$70,SEE!$I$71,SEE!$K$70,SEE!$K$71</definedName>
    <definedName name="groupe4_date2" localSheetId="1">SEE!$N$70,SEE!$N$71,SEE!$P$70,SEE!$P$71,SEE!$R$70,SEE!$R$71,SEE!$T$70,SEE!$T$71,SEE!$V$70,SEE!$V$71</definedName>
    <definedName name="groupe4_date3" localSheetId="1">SEE!$C$76,SEE!$C$77,SEE!$E$76,SEE!$E$77,SEE!$G$76,SEE!$G$77,SEE!$I$76,SEE!$I$77,SEE!$K$76,SEE!$K$77</definedName>
    <definedName name="groupe4_date4" localSheetId="1">SEE!$N$76,SEE!$N$77,SEE!$P$76,SEE!$P$77,SEE!$R$76,SEE!$R$77,SEE!$T$76,SEE!$T$77,SEE!$V$76,SEE!$V$77</definedName>
    <definedName name="groupe5_date1">[1]SEE!$I$83,[1]SEE!$I$84,[1]SEE!$I$86,[1]SEE!$I$87,[1]SEE!$I$89</definedName>
    <definedName name="groupe5_date2" localSheetId="1">SEE!$S$83,SEE!$S$84,SEE!$S$86,SEE!$S$87,SEE!$S$89</definedName>
    <definedName name="groupe5_date3" localSheetId="1">SEE!$I$95,SEE!$I$96,SEE!$I$98,SEE!$I$99,SEE!$I$101</definedName>
    <definedName name="groupe5_date4" localSheetId="1">SEE!$S$95,SEE!$S$96,SEE!$S$98,SEE!$S$99,SEE!$S$101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6" i="2" l="1"/>
  <c r="C9" i="1" s="1"/>
  <c r="S102" i="2"/>
  <c r="I102" i="2"/>
  <c r="K93" i="2"/>
  <c r="B93" i="2"/>
  <c r="S90" i="2"/>
  <c r="I90" i="2"/>
  <c r="K81" i="2"/>
  <c r="B81" i="2"/>
  <c r="V78" i="2"/>
  <c r="K78" i="2"/>
  <c r="M75" i="2"/>
  <c r="B75" i="2"/>
  <c r="V72" i="2"/>
  <c r="K72" i="2"/>
  <c r="M69" i="2"/>
  <c r="B69" i="2"/>
  <c r="V66" i="2"/>
  <c r="K66" i="2"/>
  <c r="M59" i="2"/>
  <c r="B59" i="2"/>
  <c r="V56" i="2"/>
  <c r="K56" i="2"/>
  <c r="M49" i="2"/>
  <c r="B49" i="2"/>
  <c r="V46" i="2"/>
  <c r="K46" i="2"/>
  <c r="M39" i="2"/>
  <c r="B39" i="2"/>
  <c r="V36" i="2"/>
  <c r="K36" i="2"/>
  <c r="AF34" i="2"/>
  <c r="AG33" i="2"/>
  <c r="AF32" i="2"/>
  <c r="AG31" i="2"/>
  <c r="AF30" i="2"/>
  <c r="AG29" i="2"/>
  <c r="M29" i="2"/>
  <c r="AH28" i="2"/>
  <c r="AH26" i="2"/>
  <c r="V26" i="2"/>
  <c r="AI17" i="2" s="1"/>
  <c r="K26" i="2"/>
  <c r="AG27" i="2" s="1"/>
  <c r="AE25" i="2"/>
  <c r="AE23" i="2"/>
  <c r="AB22" i="2"/>
  <c r="AG21" i="2"/>
  <c r="AF20" i="2"/>
  <c r="AB20" i="2"/>
  <c r="AI19" i="2"/>
  <c r="AG19" i="2"/>
  <c r="AH18" i="2"/>
  <c r="AB18" i="2"/>
  <c r="AG17" i="2"/>
  <c r="V17" i="2"/>
  <c r="AE33" i="2" s="1"/>
  <c r="K17" i="2"/>
  <c r="Z25" i="2" s="1"/>
  <c r="AF16" i="2"/>
  <c r="AB16" i="2"/>
  <c r="A2" i="2" s="1"/>
  <c r="AI15" i="2"/>
  <c r="AH15" i="2"/>
  <c r="AH24" i="2" s="1"/>
  <c r="AG15" i="2"/>
  <c r="AF15" i="2"/>
  <c r="AF28" i="2" s="1"/>
  <c r="AE15" i="2"/>
  <c r="AA15" i="2"/>
  <c r="AA34" i="2" s="1"/>
  <c r="Z15" i="2"/>
  <c r="Y15" i="2"/>
  <c r="AF2" i="2"/>
  <c r="AF1" i="2"/>
  <c r="G28" i="1"/>
  <c r="L27" i="1" s="1"/>
  <c r="G27" i="1"/>
  <c r="H27" i="1" s="1"/>
  <c r="J27" i="1" s="1"/>
  <c r="G26" i="1"/>
  <c r="L25" i="1" s="1"/>
  <c r="G25" i="1"/>
  <c r="G24" i="1"/>
  <c r="L23" i="1"/>
  <c r="G23" i="1"/>
  <c r="H23" i="1" s="1"/>
  <c r="G22" i="1"/>
  <c r="J21" i="1" s="1"/>
  <c r="K21" i="1"/>
  <c r="H21" i="1"/>
  <c r="G21" i="1"/>
  <c r="G20" i="1"/>
  <c r="K19" i="1" s="1"/>
  <c r="L19" i="1"/>
  <c r="G19" i="1"/>
  <c r="H19" i="1" s="1"/>
  <c r="J19" i="1" s="1"/>
  <c r="N18" i="1"/>
  <c r="G18" i="1"/>
  <c r="L17" i="1" s="1"/>
  <c r="N17" i="1"/>
  <c r="K17" i="1"/>
  <c r="H17" i="1"/>
  <c r="J17" i="1" s="1"/>
  <c r="G17" i="1"/>
  <c r="N16" i="1"/>
  <c r="G16" i="1"/>
  <c r="K15" i="1" s="1"/>
  <c r="N15" i="1"/>
  <c r="L15" i="1"/>
  <c r="G15" i="1"/>
  <c r="H15" i="1" s="1"/>
  <c r="J15" i="1" s="1"/>
  <c r="N14" i="1"/>
  <c r="G14" i="1"/>
  <c r="L13" i="1" s="1"/>
  <c r="N13" i="1"/>
  <c r="H13" i="1"/>
  <c r="K13" i="1" s="1"/>
  <c r="G13" i="1"/>
  <c r="N12" i="1"/>
  <c r="M12" i="1"/>
  <c r="A2" i="1" s="1"/>
  <c r="G12" i="1"/>
  <c r="N11" i="1"/>
  <c r="M11" i="1"/>
  <c r="L11" i="1"/>
  <c r="G11" i="1"/>
  <c r="H11" i="1" s="1"/>
  <c r="N10" i="1"/>
  <c r="N9" i="1"/>
  <c r="M9" i="1"/>
  <c r="M10" i="1" s="1"/>
  <c r="G9" i="1" l="1"/>
  <c r="G10" i="1"/>
  <c r="L9" i="1" s="1"/>
  <c r="Z17" i="2"/>
  <c r="Y18" i="2" s="1"/>
  <c r="AA24" i="2"/>
  <c r="AI27" i="2"/>
  <c r="AH16" i="2"/>
  <c r="AE17" i="2"/>
  <c r="AA18" i="2"/>
  <c r="Z19" i="2"/>
  <c r="Y20" i="2"/>
  <c r="AH20" i="2"/>
  <c r="AI21" i="2"/>
  <c r="AF22" i="2"/>
  <c r="AG23" i="2"/>
  <c r="AF24" i="2"/>
  <c r="AG25" i="2"/>
  <c r="Y26" i="2"/>
  <c r="Z27" i="2"/>
  <c r="Y28" i="2"/>
  <c r="AI29" i="2"/>
  <c r="AH30" i="2"/>
  <c r="AI31" i="2"/>
  <c r="AH32" i="2"/>
  <c r="AI33" i="2"/>
  <c r="AH34" i="2"/>
  <c r="AF9" i="2"/>
  <c r="AF3" i="2"/>
  <c r="AF8" i="2" s="1"/>
  <c r="AA16" i="2"/>
  <c r="AE19" i="2"/>
  <c r="AA20" i="2"/>
  <c r="Z21" i="2"/>
  <c r="Y22" i="2" s="1"/>
  <c r="AH22" i="2"/>
  <c r="AI23" i="2"/>
  <c r="AI25" i="2"/>
  <c r="AA26" i="2"/>
  <c r="AE27" i="2"/>
  <c r="AA28" i="2"/>
  <c r="Z29" i="2"/>
  <c r="Y30" i="2" s="1"/>
  <c r="Z31" i="2"/>
  <c r="Y32" i="2"/>
  <c r="Z33" i="2"/>
  <c r="Y34" i="2" s="1"/>
  <c r="AF18" i="2"/>
  <c r="AE21" i="2"/>
  <c r="AA22" i="2"/>
  <c r="Z23" i="2"/>
  <c r="Y24" i="2" s="1"/>
  <c r="AF26" i="2"/>
  <c r="AE29" i="2"/>
  <c r="AA30" i="2"/>
  <c r="AE31" i="2"/>
  <c r="AA32" i="2"/>
  <c r="B17" i="1"/>
  <c r="K23" i="1"/>
  <c r="J23" i="1"/>
  <c r="B19" i="1"/>
  <c r="K11" i="1"/>
  <c r="J11" i="1"/>
  <c r="B15" i="1"/>
  <c r="H25" i="1"/>
  <c r="J13" i="1"/>
  <c r="B13" i="1" s="1"/>
  <c r="L21" i="1"/>
  <c r="B21" i="1" s="1"/>
  <c r="J25" i="1"/>
  <c r="K27" i="1"/>
  <c r="B27" i="1" s="1"/>
  <c r="H9" i="1"/>
  <c r="K9" i="1" s="1"/>
  <c r="K25" i="1"/>
  <c r="AF7" i="2" l="1"/>
  <c r="AF11" i="2" s="1"/>
  <c r="B25" i="1"/>
  <c r="J9" i="1"/>
  <c r="B9" i="1" s="1"/>
  <c r="B11" i="1"/>
  <c r="B23" i="1"/>
</calcChain>
</file>

<file path=xl/sharedStrings.xml><?xml version="1.0" encoding="utf-8"?>
<sst xmlns="http://schemas.openxmlformats.org/spreadsheetml/2006/main" count="502" uniqueCount="152">
  <si>
    <t>Enfant</t>
  </si>
  <si>
    <t>Programme:</t>
  </si>
  <si>
    <t>ECHOÏQUES</t>
  </si>
  <si>
    <r>
      <t xml:space="preserve">Consigne : </t>
    </r>
    <r>
      <rPr>
        <b/>
        <sz val="11"/>
        <color rgb="FFFF0000"/>
        <rFont val="Calibri"/>
        <family val="2"/>
        <scheme val="minor"/>
      </rPr>
      <t xml:space="preserve">Utilisation du sous-test SEE? (0/18M)  </t>
    </r>
    <r>
      <rPr>
        <b/>
        <sz val="11"/>
        <rFont val="Calibri"/>
        <family val="2"/>
        <scheme val="minor"/>
      </rPr>
      <t xml:space="preserve">/  </t>
    </r>
    <r>
      <rPr>
        <b/>
        <sz val="11"/>
        <color rgb="FF00B050"/>
        <rFont val="Calibri"/>
        <family val="2"/>
        <scheme val="minor"/>
      </rPr>
      <t>Utilisation du sous-test SEE? (18/30M)</t>
    </r>
    <r>
      <rPr>
        <b/>
        <sz val="11"/>
        <color rgb="FFFF0000"/>
        <rFont val="Calibri"/>
        <family val="2"/>
        <scheme val="minor"/>
      </rPr>
      <t xml:space="preserve">
</t>
    </r>
  </si>
  <si>
    <t>Méthodes : (T) Test direct; (O) Observation; (TO) Test ou Observation; (OC) Observation Chronométrée</t>
  </si>
  <si>
    <r>
      <t>Cotations :</t>
    </r>
    <r>
      <rPr>
        <b/>
        <sz val="11"/>
        <color rgb="FF00B05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Validé = 1 pts</t>
    </r>
    <r>
      <rPr>
        <b/>
        <sz val="11"/>
        <color theme="1"/>
        <rFont val="Calibri"/>
        <family val="2"/>
        <scheme val="minor"/>
      </rPr>
      <t>; Non Validé = 0 pts</t>
    </r>
  </si>
  <si>
    <t>Stimuli/Consigne</t>
  </si>
  <si>
    <t>Acquisition</t>
  </si>
  <si>
    <t>Non Acquis</t>
  </si>
  <si>
    <t>Acquis</t>
  </si>
  <si>
    <t>Non Evalué</t>
  </si>
  <si>
    <r>
      <rPr>
        <b/>
        <sz val="11"/>
        <color rgb="FFFF0000"/>
        <rFont val="Calibri"/>
        <family val="2"/>
        <scheme val="minor"/>
      </rPr>
      <t xml:space="preserve">1: </t>
    </r>
    <r>
      <rPr>
        <sz val="11"/>
        <color rgb="FFFF0000"/>
        <rFont val="Calibri"/>
        <family val="2"/>
        <scheme val="minor"/>
      </rPr>
      <t xml:space="preserve">Atteint au moins le score de 2 au sous-test SEE; </t>
    </r>
    <r>
      <rPr>
        <sz val="11"/>
        <rFont val="Calibri"/>
        <family val="2"/>
        <scheme val="minor"/>
      </rPr>
      <t>(T)</t>
    </r>
  </si>
  <si>
    <r>
      <rPr>
        <b/>
        <sz val="11"/>
        <color rgb="FFFF0000"/>
        <rFont val="Calibri"/>
        <family val="2"/>
        <scheme val="minor"/>
      </rPr>
      <t>2:</t>
    </r>
    <r>
      <rPr>
        <sz val="11"/>
        <color rgb="FFFF0000"/>
        <rFont val="Calibri"/>
        <family val="2"/>
        <scheme val="minor"/>
      </rPr>
      <t xml:space="preserve"> Atteint au moins le score de 5 au sous-test SEE; </t>
    </r>
    <r>
      <rPr>
        <sz val="11"/>
        <rFont val="Calibri"/>
        <family val="2"/>
        <scheme val="minor"/>
      </rPr>
      <t>(T)</t>
    </r>
  </si>
  <si>
    <r>
      <rPr>
        <b/>
        <sz val="11"/>
        <color rgb="FFFF0000"/>
        <rFont val="Calibri"/>
        <family val="2"/>
        <scheme val="minor"/>
      </rPr>
      <t>3:</t>
    </r>
    <r>
      <rPr>
        <sz val="11"/>
        <color rgb="FFFF0000"/>
        <rFont val="Calibri"/>
        <family val="2"/>
        <scheme val="minor"/>
      </rPr>
      <t xml:space="preserve"> Atteint au moins le score de 10 au sous-test SEE; </t>
    </r>
    <r>
      <rPr>
        <sz val="11"/>
        <rFont val="Calibri"/>
        <family val="2"/>
        <scheme val="minor"/>
      </rPr>
      <t>(T)</t>
    </r>
  </si>
  <si>
    <r>
      <rPr>
        <b/>
        <sz val="11"/>
        <color rgb="FFFF0000"/>
        <rFont val="Calibri"/>
        <family val="2"/>
        <scheme val="minor"/>
      </rPr>
      <t>4:</t>
    </r>
    <r>
      <rPr>
        <sz val="11"/>
        <color rgb="FFFF0000"/>
        <rFont val="Calibri"/>
        <family val="2"/>
        <scheme val="minor"/>
      </rPr>
      <t xml:space="preserve"> Atteint au moins le score de 15 au sous-test SEE; </t>
    </r>
    <r>
      <rPr>
        <sz val="11"/>
        <rFont val="Calibri"/>
        <family val="2"/>
        <scheme val="minor"/>
      </rPr>
      <t>(T)</t>
    </r>
  </si>
  <si>
    <r>
      <rPr>
        <b/>
        <sz val="11"/>
        <color rgb="FFFF0000"/>
        <rFont val="Calibri"/>
        <family val="2"/>
        <scheme val="minor"/>
      </rPr>
      <t>5:</t>
    </r>
    <r>
      <rPr>
        <sz val="11"/>
        <color rgb="FFFF0000"/>
        <rFont val="Calibri"/>
        <family val="2"/>
        <scheme val="minor"/>
      </rPr>
      <t xml:space="preserve"> Atteint au moins le score de 25 au sous-test SEE (au moins 20 au groupes 1); </t>
    </r>
    <r>
      <rPr>
        <sz val="11"/>
        <rFont val="Calibri"/>
        <family val="2"/>
        <scheme val="minor"/>
      </rPr>
      <t>(T)</t>
    </r>
  </si>
  <si>
    <r>
      <rPr>
        <b/>
        <sz val="11"/>
        <color rgb="FF00B050"/>
        <rFont val="Calibri"/>
        <family val="2"/>
        <scheme val="minor"/>
      </rPr>
      <t>6:</t>
    </r>
    <r>
      <rPr>
        <sz val="11"/>
        <color rgb="FF00B050"/>
        <rFont val="Calibri"/>
        <family val="2"/>
        <scheme val="minor"/>
      </rPr>
      <t xml:space="preserve"> Atteint au moins le score de 50 au sous-test SEE (au moins 20 au groupe 2); </t>
    </r>
    <r>
      <rPr>
        <sz val="11"/>
        <rFont val="Calibri"/>
        <family val="2"/>
        <scheme val="minor"/>
      </rPr>
      <t>(T)</t>
    </r>
  </si>
  <si>
    <r>
      <rPr>
        <b/>
        <sz val="11"/>
        <color rgb="FF00B050"/>
        <rFont val="Calibri"/>
        <family val="2"/>
        <scheme val="minor"/>
      </rPr>
      <t>7:</t>
    </r>
    <r>
      <rPr>
        <sz val="11"/>
        <color rgb="FF00B050"/>
        <rFont val="Calibri"/>
        <family val="2"/>
        <scheme val="minor"/>
      </rPr>
      <t xml:space="preserve"> Atteint au moins le score de 60 au sous-test SEE; </t>
    </r>
    <r>
      <rPr>
        <sz val="11"/>
        <rFont val="Calibri"/>
        <family val="2"/>
        <scheme val="minor"/>
      </rPr>
      <t>(T)</t>
    </r>
  </si>
  <si>
    <r>
      <rPr>
        <b/>
        <sz val="11"/>
        <color rgb="FF00B050"/>
        <rFont val="Calibri"/>
        <family val="2"/>
        <scheme val="minor"/>
      </rPr>
      <t>8:</t>
    </r>
    <r>
      <rPr>
        <sz val="11"/>
        <color rgb="FF00B050"/>
        <rFont val="Calibri"/>
        <family val="2"/>
        <scheme val="minor"/>
      </rPr>
      <t xml:space="preserve"> Atteint au moins le score de 70 au sous-test SEE; </t>
    </r>
    <r>
      <rPr>
        <sz val="11"/>
        <rFont val="Calibri"/>
        <family val="2"/>
        <scheme val="minor"/>
      </rPr>
      <t>(T)</t>
    </r>
  </si>
  <si>
    <r>
      <rPr>
        <b/>
        <sz val="11"/>
        <color rgb="FF00B050"/>
        <rFont val="Calibri"/>
        <family val="2"/>
        <scheme val="minor"/>
      </rPr>
      <t>9:</t>
    </r>
    <r>
      <rPr>
        <sz val="11"/>
        <color rgb="FF00B050"/>
        <rFont val="Calibri"/>
        <family val="2"/>
        <scheme val="minor"/>
      </rPr>
      <t xml:space="preserve"> Atteint au moins le score de 80 au sous-test SEE; </t>
    </r>
    <r>
      <rPr>
        <sz val="11"/>
        <rFont val="Calibri"/>
        <family val="2"/>
        <scheme val="minor"/>
      </rPr>
      <t>(T)</t>
    </r>
  </si>
  <si>
    <r>
      <rPr>
        <b/>
        <sz val="11"/>
        <color rgb="FF00B050"/>
        <rFont val="Calibri"/>
        <family val="2"/>
        <scheme val="minor"/>
      </rPr>
      <t>10:</t>
    </r>
    <r>
      <rPr>
        <sz val="11"/>
        <color rgb="FF00B050"/>
        <rFont val="Calibri"/>
        <family val="2"/>
        <scheme val="minor"/>
      </rPr>
      <t xml:space="preserve"> Atteint au moins le score de 90 au sous-test SEE (au moins 10 aux groupes 4 et 5); </t>
    </r>
    <r>
      <rPr>
        <sz val="11"/>
        <rFont val="Calibri"/>
        <family val="2"/>
        <scheme val="minor"/>
      </rPr>
      <t>(T)</t>
    </r>
  </si>
  <si>
    <t>Sous-Programme:</t>
  </si>
  <si>
    <t>Sous-test d'Evaluation des Echoïques</t>
  </si>
  <si>
    <r>
      <t>Cotations :</t>
    </r>
    <r>
      <rPr>
        <b/>
        <sz val="11"/>
        <color rgb="FF00B050"/>
        <rFont val="Calibri"/>
        <family val="2"/>
        <scheme val="minor"/>
      </rPr>
      <t xml:space="preserve">                     </t>
    </r>
    <r>
      <rPr>
        <b/>
        <sz val="11"/>
        <rFont val="Calibri"/>
        <family val="2"/>
        <scheme val="minor"/>
      </rPr>
      <t>Son et nombre de syllabes corrects = 1 pts</t>
    </r>
    <r>
      <rPr>
        <b/>
        <sz val="11"/>
        <color theme="1"/>
        <rFont val="Calibri"/>
        <family val="2"/>
        <scheme val="minor"/>
      </rPr>
      <t>;
                                           Réponse reconnaissable mais consonnes incorectes ou manquantes, ou syllabes en plus = 0,5 pts;
                                           Pas de réponse, voyelles incorrectes ou syllabes en moins = 0 pts.</t>
    </r>
  </si>
  <si>
    <r>
      <rPr>
        <b/>
        <sz val="11"/>
        <color rgb="FFFF0000"/>
        <rFont val="Calibri"/>
        <family val="2"/>
        <scheme val="minor"/>
      </rPr>
      <t xml:space="preserve">Groupe 1: syllabes simples et dupliquées: </t>
    </r>
    <r>
      <rPr>
        <i/>
        <sz val="11"/>
        <color theme="1"/>
        <rFont val="Calibri"/>
        <family val="2"/>
        <scheme val="minor"/>
      </rPr>
      <t xml:space="preserve">
objectifs: voyelles, diphtongues, consonnes p,b,m,n,t,d.</t>
    </r>
  </si>
  <si>
    <t>Date du test</t>
  </si>
  <si>
    <t>papa</t>
  </si>
  <si>
    <t>maman</t>
  </si>
  <si>
    <t>bébé</t>
  </si>
  <si>
    <t>non</t>
  </si>
  <si>
    <t>oui</t>
  </si>
  <si>
    <t>nez</t>
  </si>
  <si>
    <t>bain</t>
  </si>
  <si>
    <t>main</t>
  </si>
  <si>
    <t>eau</t>
  </si>
  <si>
    <t>meuh</t>
  </si>
  <si>
    <t>pot</t>
  </si>
  <si>
    <t>aïe</t>
  </si>
  <si>
    <t>nounou</t>
  </si>
  <si>
    <t>pas</t>
  </si>
  <si>
    <t>bonbon</t>
  </si>
  <si>
    <t>date1</t>
  </si>
  <si>
    <t>date2</t>
  </si>
  <si>
    <t>date3</t>
  </si>
  <si>
    <t>date4</t>
  </si>
  <si>
    <t>pomme</t>
  </si>
  <si>
    <t>bottes</t>
  </si>
  <si>
    <t>ton</t>
  </si>
  <si>
    <t>dodo</t>
  </si>
  <si>
    <t>beau</t>
  </si>
  <si>
    <t>Echoïque 1</t>
  </si>
  <si>
    <t>1.2</t>
  </si>
  <si>
    <t>2.2</t>
  </si>
  <si>
    <t>1.3</t>
  </si>
  <si>
    <t>tutu</t>
  </si>
  <si>
    <t>doigt</t>
  </si>
  <si>
    <t>doudou</t>
  </si>
  <si>
    <t>nin-nin</t>
  </si>
  <si>
    <t>mais</t>
  </si>
  <si>
    <t>Sous total:</t>
  </si>
  <si>
    <t>Echoïque 2</t>
  </si>
  <si>
    <t>Echoïque 3</t>
  </si>
  <si>
    <t>Echoïque 4</t>
  </si>
  <si>
    <t>Echoïque 5</t>
  </si>
  <si>
    <t>Echoïque 6</t>
  </si>
  <si>
    <t>Echoïque 7</t>
  </si>
  <si>
    <r>
      <rPr>
        <b/>
        <sz val="11"/>
        <color rgb="FFFF0000"/>
        <rFont val="Calibri"/>
        <family val="2"/>
        <scheme val="minor"/>
      </rPr>
      <t xml:space="preserve">Groupe 2: combinaison de 2 syllabes: </t>
    </r>
    <r>
      <rPr>
        <i/>
        <sz val="11"/>
        <color theme="1"/>
        <rFont val="Calibri"/>
        <family val="2"/>
        <scheme val="minor"/>
      </rPr>
      <t xml:space="preserve">
objectifs: consonnes supplémentaires k,g,f,v,s,z,ch,j,l,r.</t>
    </r>
  </si>
  <si>
    <t>Début du test</t>
  </si>
  <si>
    <t>Echoïque 8</t>
  </si>
  <si>
    <t>poupée</t>
  </si>
  <si>
    <t>maison</t>
  </si>
  <si>
    <t>casser</t>
  </si>
  <si>
    <t>fermer</t>
  </si>
  <si>
    <t>balai</t>
  </si>
  <si>
    <t>gâteau</t>
  </si>
  <si>
    <t>photo</t>
  </si>
  <si>
    <t>garage</t>
  </si>
  <si>
    <t>école</t>
  </si>
  <si>
    <t>avion</t>
  </si>
  <si>
    <t>Echoïque 9</t>
  </si>
  <si>
    <t>danser</t>
  </si>
  <si>
    <t>nager</t>
  </si>
  <si>
    <t>cochon</t>
  </si>
  <si>
    <t>tomber</t>
  </si>
  <si>
    <t>cadeau</t>
  </si>
  <si>
    <t>cheval</t>
  </si>
  <si>
    <t>garçon</t>
  </si>
  <si>
    <t>manteau</t>
  </si>
  <si>
    <t>beaucoup</t>
  </si>
  <si>
    <t>musique</t>
  </si>
  <si>
    <t>Echoïque 10</t>
  </si>
  <si>
    <t>chaussures</t>
  </si>
  <si>
    <t>bouton</t>
  </si>
  <si>
    <t>camion</t>
  </si>
  <si>
    <t>poussette</t>
  </si>
  <si>
    <t>bonjour</t>
  </si>
  <si>
    <t>donner</t>
  </si>
  <si>
    <t>poisson</t>
  </si>
  <si>
    <t>savon</t>
  </si>
  <si>
    <t>lunettes</t>
  </si>
  <si>
    <t>changer</t>
  </si>
  <si>
    <t xml:space="preserve">Groupe 3: combinaison de 3 syllabes: </t>
  </si>
  <si>
    <t>chocolat</t>
  </si>
  <si>
    <t>attention</t>
  </si>
  <si>
    <t>écureuil</t>
  </si>
  <si>
    <t>couverture</t>
  </si>
  <si>
    <t>sac à dos</t>
  </si>
  <si>
    <t>éléphant</t>
  </si>
  <si>
    <t>mouchoir</t>
  </si>
  <si>
    <t>dinosaure</t>
  </si>
  <si>
    <t>toboggan</t>
  </si>
  <si>
    <t>téléphone</t>
  </si>
  <si>
    <t>lumière</t>
  </si>
  <si>
    <t>kangourou</t>
  </si>
  <si>
    <t>gaz de ville</t>
  </si>
  <si>
    <t>banane</t>
  </si>
  <si>
    <t>poubelle</t>
  </si>
  <si>
    <t>magazine</t>
  </si>
  <si>
    <t>s'il te plaît</t>
  </si>
  <si>
    <t>biberon</t>
  </si>
  <si>
    <t>lavabo</t>
  </si>
  <si>
    <t>enveloppe</t>
  </si>
  <si>
    <t>champignon</t>
  </si>
  <si>
    <t>pantalon</t>
  </si>
  <si>
    <t>brosse à dent</t>
  </si>
  <si>
    <t>cerisier</t>
  </si>
  <si>
    <t>jus de fruit</t>
  </si>
  <si>
    <t>pyjama</t>
  </si>
  <si>
    <t>alphabet</t>
  </si>
  <si>
    <t>jaguar</t>
  </si>
  <si>
    <t>escalier</t>
  </si>
  <si>
    <t>pansement</t>
  </si>
  <si>
    <r>
      <rPr>
        <b/>
        <sz val="11"/>
        <color rgb="FFFF0000"/>
        <rFont val="Calibri"/>
        <family val="2"/>
        <scheme val="minor"/>
      </rPr>
      <t xml:space="preserve">Groupe 4: prosodie dans les phrases: </t>
    </r>
    <r>
      <rPr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>Modèle:</t>
    </r>
    <r>
      <rPr>
        <i/>
        <sz val="11"/>
        <color theme="1"/>
        <rFont val="Calibri"/>
        <family val="2"/>
        <scheme val="minor"/>
      </rPr>
      <t xml:space="preserve"> insister sur les syllabes en gras.
</t>
    </r>
    <r>
      <rPr>
        <b/>
        <i/>
        <sz val="11"/>
        <color theme="1"/>
        <rFont val="Calibri"/>
        <family val="2"/>
        <scheme val="minor"/>
      </rPr>
      <t xml:space="preserve">Cotations : </t>
    </r>
    <r>
      <rPr>
        <i/>
        <sz val="11"/>
        <color theme="1"/>
        <rFont val="Calibri"/>
        <family val="2"/>
        <scheme val="minor"/>
      </rPr>
      <t xml:space="preserve"> Insiste sur la bonne syllabe = 1 pts;
                             Insiste sur une autre syllabe = 0,5 pts;
                     Réponse monotone (pas d'emphase) = 0 pts.</t>
    </r>
  </si>
  <si>
    <r>
      <t xml:space="preserve">Mais </t>
    </r>
    <r>
      <rPr>
        <b/>
        <sz val="11"/>
        <color theme="1"/>
        <rFont val="Calibri"/>
        <family val="2"/>
        <scheme val="minor"/>
      </rPr>
      <t>NON</t>
    </r>
  </si>
  <si>
    <r>
      <t xml:space="preserve">Dans une </t>
    </r>
    <r>
      <rPr>
        <b/>
        <sz val="11"/>
        <color theme="1"/>
        <rFont val="Calibri"/>
        <family val="2"/>
        <scheme val="minor"/>
      </rPr>
      <t>Minute</t>
    </r>
  </si>
  <si>
    <r>
      <t xml:space="preserve">Ma </t>
    </r>
    <r>
      <rPr>
        <b/>
        <sz val="11"/>
        <color theme="1"/>
        <rFont val="Calibri"/>
        <family val="2"/>
        <scheme val="minor"/>
      </rPr>
      <t>Maman</t>
    </r>
  </si>
  <si>
    <r>
      <t xml:space="preserve">MA </t>
    </r>
    <r>
      <rPr>
        <sz val="11"/>
        <color theme="1"/>
        <rFont val="Calibri"/>
        <family val="2"/>
        <scheme val="minor"/>
      </rPr>
      <t>maman</t>
    </r>
  </si>
  <si>
    <r>
      <t xml:space="preserve">Ouaf </t>
    </r>
    <r>
      <rPr>
        <b/>
        <sz val="11"/>
        <color theme="1"/>
        <rFont val="Calibri"/>
        <family val="2"/>
        <scheme val="minor"/>
      </rPr>
      <t>OUAF</t>
    </r>
  </si>
  <si>
    <r>
      <t>UN</t>
    </r>
    <r>
      <rPr>
        <sz val="11"/>
        <color theme="1"/>
        <rFont val="Calibri"/>
        <family val="2"/>
        <scheme val="minor"/>
      </rPr>
      <t xml:space="preserve"> lapin</t>
    </r>
  </si>
  <si>
    <r>
      <t>PRENDS</t>
    </r>
    <r>
      <rPr>
        <sz val="11"/>
        <color theme="1"/>
        <rFont val="Calibri"/>
        <family val="2"/>
        <scheme val="minor"/>
      </rPr>
      <t>-le</t>
    </r>
  </si>
  <si>
    <r>
      <t>HE</t>
    </r>
    <r>
      <rPr>
        <sz val="11"/>
        <color theme="1"/>
        <rFont val="Calibri"/>
        <family val="2"/>
        <scheme val="minor"/>
      </rPr>
      <t xml:space="preserve"> ho</t>
    </r>
  </si>
  <si>
    <r>
      <t>COUCOU</t>
    </r>
    <r>
      <rPr>
        <sz val="11"/>
        <color theme="1"/>
        <rFont val="Calibri"/>
        <family val="2"/>
        <scheme val="minor"/>
      </rPr>
      <t xml:space="preserve"> Caché</t>
    </r>
  </si>
  <si>
    <r>
      <rPr>
        <b/>
        <sz val="11"/>
        <color theme="1"/>
        <rFont val="Calibri"/>
        <family val="2"/>
        <scheme val="minor"/>
      </rPr>
      <t>CACHE</t>
    </r>
    <r>
      <rPr>
        <sz val="11"/>
        <color theme="1"/>
        <rFont val="Calibri"/>
        <family val="2"/>
        <scheme val="minor"/>
      </rPr>
      <t xml:space="preserve"> Coucou</t>
    </r>
  </si>
  <si>
    <r>
      <rPr>
        <b/>
        <sz val="11"/>
        <color rgb="FFFF0000"/>
        <rFont val="Calibri"/>
        <family val="2"/>
        <scheme val="minor"/>
      </rPr>
      <t xml:space="preserve">Groupe 5: prosodie dans d'autres contextes: </t>
    </r>
    <r>
      <rPr>
        <i/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>Cotations :</t>
    </r>
    <r>
      <rPr>
        <i/>
        <sz val="11"/>
        <color theme="1"/>
        <rFont val="Calibri"/>
        <family val="2"/>
        <scheme val="minor"/>
      </rPr>
      <t xml:space="preserve">  Réponse correcte ou presque = 1 pts;
        La réponse ne s'approche pas clairement du modèle = 0 pts.</t>
    </r>
  </si>
  <si>
    <t>Imitation</t>
  </si>
  <si>
    <t>Imite la variation d'intonation dans une ou deux phrases d'une chanson familière</t>
  </si>
  <si>
    <t>Imite une variation continue de changement d'intonation (oo-OO-oo-OO-oo)</t>
  </si>
  <si>
    <t>Intensité</t>
  </si>
  <si>
    <t>Imite le chuchotement</t>
  </si>
  <si>
    <r>
      <t xml:space="preserve">Imite la "petite voix" / "grosse voix" (coucou vs </t>
    </r>
    <r>
      <rPr>
        <b/>
        <sz val="11"/>
        <color theme="1"/>
        <rFont val="Calibri"/>
        <family val="2"/>
        <scheme val="minor"/>
      </rPr>
      <t>COUCOU</t>
    </r>
    <r>
      <rPr>
        <sz val="11"/>
        <color theme="1"/>
        <rFont val="Calibri"/>
        <family val="2"/>
        <scheme val="minor"/>
      </rPr>
      <t>)</t>
    </r>
  </si>
  <si>
    <t>Durée</t>
  </si>
  <si>
    <t>Imite un "A" soutenu pendant 3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</si>
</sst>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2F2F2F"/>
      <name val="&amp;quot"/>
    </font>
    <font>
      <sz val="12"/>
      <color rgb="FF2F2F2F"/>
      <name val="Segoe UI"/>
      <family val="2"/>
    </font>
    <font>
      <sz val="11"/>
      <name val="Calibri"/>
      <family val="2"/>
      <scheme val="minor"/>
    </font>
    <font>
      <sz val="11"/>
      <color rgb="FF2F2F2F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theme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auto="1"/>
        <bgColor theme="4" tint="0.59996337778862885"/>
      </patternFill>
    </fill>
    <fill>
      <patternFill patternType="solid">
        <fgColor theme="0"/>
        <bgColor auto="1"/>
      </patternFill>
    </fill>
    <fill>
      <patternFill patternType="solid">
        <fgColor theme="0"/>
        <bgColor theme="0" tint="-0.34998626667073579"/>
      </patternFill>
    </fill>
    <fill>
      <patternFill patternType="solid">
        <fgColor theme="0"/>
        <bgColor theme="9" tint="-0.24994659260841701"/>
      </patternFill>
    </fill>
    <fill>
      <patternFill patternType="solid">
        <fgColor theme="0"/>
        <bgColor rgb="FFFFFF00"/>
      </patternFill>
    </fill>
    <fill>
      <patternFill patternType="gray125">
        <fgColor theme="0" tint="-0.34998626667073579"/>
        <bgColor theme="0"/>
      </patternFill>
    </fill>
    <fill>
      <patternFill patternType="gray125">
        <fgColor theme="9" tint="-0.24994659260841701"/>
        <bgColor theme="0"/>
      </patternFill>
    </fill>
    <fill>
      <patternFill patternType="gray125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gray125">
        <fgColor theme="0" tint="-0.34998626667073579"/>
        <bgColor rgb="FFFFFF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textRotation="90"/>
      <protection locked="0"/>
    </xf>
    <xf numFmtId="0" fontId="0" fillId="3" borderId="14" xfId="0" applyFill="1" applyBorder="1" applyAlignment="1"/>
    <xf numFmtId="0" fontId="0" fillId="0" borderId="13" xfId="0" applyBorder="1" applyAlignment="1" applyProtection="1">
      <alignment horizontal="center" textRotation="90"/>
      <protection locked="0"/>
    </xf>
    <xf numFmtId="0" fontId="9" fillId="3" borderId="11" xfId="0" applyFont="1" applyFill="1" applyBorder="1"/>
    <xf numFmtId="0" fontId="10" fillId="3" borderId="11" xfId="0" applyFont="1" applyFill="1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 applyProtection="1">
      <alignment horizontal="center" textRotation="90"/>
      <protection locked="0"/>
    </xf>
    <xf numFmtId="9" fontId="0" fillId="0" borderId="0" xfId="0" applyNumberFormat="1"/>
    <xf numFmtId="0" fontId="0" fillId="3" borderId="11" xfId="0" applyFill="1" applyBorder="1" applyAlignment="1"/>
    <xf numFmtId="0" fontId="10" fillId="0" borderId="0" xfId="0" applyFont="1"/>
    <xf numFmtId="0" fontId="2" fillId="0" borderId="16" xfId="0" applyFont="1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NumberFormat="1" applyProtection="1"/>
    <xf numFmtId="0" fontId="0" fillId="0" borderId="0" xfId="0" applyProtection="1">
      <protection locked="0"/>
    </xf>
    <xf numFmtId="0" fontId="0" fillId="0" borderId="17" xfId="0" applyBorder="1" applyAlignment="1">
      <alignment vertical="top" wrapText="1"/>
    </xf>
    <xf numFmtId="0" fontId="0" fillId="0" borderId="15" xfId="0" applyBorder="1" applyAlignment="1">
      <alignment horizontal="center" vertical="top"/>
    </xf>
    <xf numFmtId="0" fontId="0" fillId="0" borderId="15" xfId="0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17" xfId="0" applyFont="1" applyBorder="1" applyAlignment="1">
      <alignment vertical="top" wrapText="1"/>
    </xf>
    <xf numFmtId="0" fontId="13" fillId="0" borderId="16" xfId="0" applyFont="1" applyBorder="1" applyAlignment="1">
      <alignment vertical="top" wrapText="1"/>
    </xf>
    <xf numFmtId="0" fontId="13" fillId="0" borderId="17" xfId="0" applyFont="1" applyBorder="1" applyAlignment="1">
      <alignment vertical="top" wrapText="1"/>
    </xf>
    <xf numFmtId="0" fontId="3" fillId="4" borderId="3" xfId="0" applyFont="1" applyFill="1" applyBorder="1" applyAlignment="1" applyProtection="1">
      <alignment wrapText="1"/>
    </xf>
    <xf numFmtId="0" fontId="0" fillId="0" borderId="0" xfId="0" applyAlignment="1"/>
    <xf numFmtId="0" fontId="0" fillId="5" borderId="0" xfId="0" applyFill="1" applyBorder="1" applyAlignment="1" applyProtection="1">
      <alignment horizontal="left" vertical="top" wrapText="1"/>
    </xf>
    <xf numFmtId="0" fontId="0" fillId="4" borderId="0" xfId="0" applyFill="1" applyAlignmen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3" borderId="19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vertical="center" wrapText="1"/>
    </xf>
    <xf numFmtId="0" fontId="0" fillId="6" borderId="0" xfId="0" applyFont="1" applyFill="1" applyBorder="1" applyAlignment="1">
      <alignment wrapText="1"/>
    </xf>
    <xf numFmtId="0" fontId="3" fillId="6" borderId="0" xfId="0" applyFont="1" applyFill="1" applyBorder="1" applyAlignment="1">
      <alignment vertical="center" wrapText="1"/>
    </xf>
    <xf numFmtId="9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 wrapText="1"/>
    </xf>
    <xf numFmtId="14" fontId="0" fillId="7" borderId="3" xfId="0" applyNumberFormat="1" applyFont="1" applyFill="1" applyBorder="1" applyAlignment="1">
      <alignment horizontal="center" vertical="center" wrapText="1"/>
    </xf>
    <xf numFmtId="0" fontId="0" fillId="8" borderId="3" xfId="0" applyFont="1" applyFill="1" applyBorder="1" applyAlignment="1">
      <alignment horizontal="center" vertical="center" wrapText="1"/>
    </xf>
    <xf numFmtId="14" fontId="0" fillId="8" borderId="3" xfId="0" applyNumberFormat="1" applyFont="1" applyFill="1" applyBorder="1" applyAlignment="1">
      <alignment horizontal="center" vertical="center" wrapText="1"/>
    </xf>
    <xf numFmtId="0" fontId="0" fillId="9" borderId="3" xfId="0" applyFont="1" applyFill="1" applyBorder="1" applyAlignment="1">
      <alignment horizontal="center" vertical="center" wrapText="1"/>
    </xf>
    <xf numFmtId="14" fontId="11" fillId="9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14" fontId="11" fillId="3" borderId="3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right" vertical="center" wrapText="1"/>
    </xf>
    <xf numFmtId="14" fontId="0" fillId="6" borderId="0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 applyAlignment="1">
      <alignment horizontal="center"/>
    </xf>
    <xf numFmtId="0" fontId="3" fillId="3" borderId="11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 wrapText="1"/>
    </xf>
    <xf numFmtId="14" fontId="0" fillId="7" borderId="0" xfId="0" applyNumberFormat="1" applyFont="1" applyFill="1" applyBorder="1" applyAlignment="1">
      <alignment horizontal="center" vertical="center" wrapText="1"/>
    </xf>
    <xf numFmtId="0" fontId="0" fillId="8" borderId="0" xfId="0" applyFont="1" applyFill="1" applyBorder="1" applyAlignment="1">
      <alignment horizontal="center" vertical="center" wrapText="1"/>
    </xf>
    <xf numFmtId="14" fontId="0" fillId="8" borderId="0" xfId="0" applyNumberFormat="1" applyFont="1" applyFill="1" applyBorder="1" applyAlignment="1">
      <alignment horizontal="center" vertical="center" wrapText="1"/>
    </xf>
    <xf numFmtId="0" fontId="0" fillId="9" borderId="0" xfId="0" applyFont="1" applyFill="1" applyBorder="1" applyAlignment="1">
      <alignment horizontal="center" vertical="center" wrapText="1"/>
    </xf>
    <xf numFmtId="14" fontId="0" fillId="9" borderId="0" xfId="0" applyNumberFormat="1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14" fontId="0" fillId="3" borderId="0" xfId="0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0" fillId="6" borderId="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16" fillId="3" borderId="20" xfId="0" applyFont="1" applyFill="1" applyBorder="1" applyAlignment="1">
      <alignment horizontal="center" vertical="center" wrapText="1"/>
    </xf>
    <xf numFmtId="14" fontId="11" fillId="10" borderId="14" xfId="0" applyNumberFormat="1" applyFont="1" applyFill="1" applyBorder="1" applyAlignment="1">
      <alignment horizontal="center" vertical="center"/>
    </xf>
    <xf numFmtId="0" fontId="11" fillId="10" borderId="21" xfId="0" applyFont="1" applyFill="1" applyBorder="1" applyAlignment="1">
      <alignment horizontal="center" vertical="center"/>
    </xf>
    <xf numFmtId="0" fontId="0" fillId="3" borderId="4" xfId="0" applyFill="1" applyBorder="1" applyAlignment="1"/>
    <xf numFmtId="0" fontId="0" fillId="3" borderId="4" xfId="0" applyFill="1" applyBorder="1"/>
    <xf numFmtId="0" fontId="11" fillId="11" borderId="14" xfId="0" applyFont="1" applyFill="1" applyBorder="1" applyAlignment="1">
      <alignment vertical="center"/>
    </xf>
    <xf numFmtId="0" fontId="11" fillId="11" borderId="21" xfId="0" applyFont="1" applyFill="1" applyBorder="1" applyAlignment="1">
      <alignment horizontal="center" vertical="center"/>
    </xf>
    <xf numFmtId="0" fontId="0" fillId="3" borderId="5" xfId="0" applyFill="1" applyBorder="1"/>
    <xf numFmtId="0" fontId="16" fillId="3" borderId="22" xfId="0" applyFont="1" applyFill="1" applyBorder="1" applyAlignment="1">
      <alignment horizontal="center" vertical="center" wrapText="1"/>
    </xf>
    <xf numFmtId="14" fontId="16" fillId="10" borderId="6" xfId="0" applyNumberFormat="1" applyFont="1" applyFill="1" applyBorder="1" applyAlignment="1">
      <alignment horizontal="center" vertical="center"/>
    </xf>
    <xf numFmtId="0" fontId="11" fillId="10" borderId="17" xfId="0" applyFont="1" applyFill="1" applyBorder="1" applyAlignment="1">
      <alignment horizontal="center" vertical="center"/>
    </xf>
    <xf numFmtId="14" fontId="0" fillId="3" borderId="6" xfId="0" applyNumberFormat="1" applyFill="1" applyBorder="1" applyAlignment="1"/>
    <xf numFmtId="14" fontId="0" fillId="3" borderId="7" xfId="0" applyNumberFormat="1" applyFill="1" applyBorder="1" applyAlignment="1"/>
    <xf numFmtId="0" fontId="0" fillId="3" borderId="7" xfId="0" applyFill="1" applyBorder="1" applyAlignment="1"/>
    <xf numFmtId="0" fontId="0" fillId="3" borderId="0" xfId="0" applyFill="1" applyBorder="1"/>
    <xf numFmtId="14" fontId="16" fillId="11" borderId="6" xfId="0" applyNumberFormat="1" applyFont="1" applyFill="1" applyBorder="1" applyAlignment="1">
      <alignment vertical="center"/>
    </xf>
    <xf numFmtId="0" fontId="11" fillId="11" borderId="17" xfId="0" applyFont="1" applyFill="1" applyBorder="1" applyAlignment="1">
      <alignment horizontal="center" vertical="center"/>
    </xf>
    <xf numFmtId="0" fontId="0" fillId="3" borderId="12" xfId="0" applyFill="1" applyBorder="1"/>
    <xf numFmtId="0" fontId="0" fillId="10" borderId="23" xfId="0" applyFill="1" applyBorder="1" applyAlignment="1">
      <alignment horizontal="center"/>
    </xf>
    <xf numFmtId="0" fontId="0" fillId="10" borderId="24" xfId="0" applyFill="1" applyBorder="1" applyAlignment="1" applyProtection="1">
      <alignment horizontal="center" vertical="center" wrapText="1"/>
      <protection locked="0"/>
    </xf>
    <xf numFmtId="0" fontId="0" fillId="10" borderId="25" xfId="0" applyFill="1" applyBorder="1" applyAlignment="1">
      <alignment horizontal="center"/>
    </xf>
    <xf numFmtId="0" fontId="0" fillId="11" borderId="23" xfId="0" applyFill="1" applyBorder="1" applyAlignment="1">
      <alignment horizontal="center"/>
    </xf>
    <xf numFmtId="0" fontId="0" fillId="11" borderId="24" xfId="0" applyFill="1" applyBorder="1" applyAlignment="1" applyProtection="1">
      <alignment horizontal="center" vertical="center" wrapText="1"/>
      <protection locked="0"/>
    </xf>
    <xf numFmtId="0" fontId="0" fillId="11" borderId="25" xfId="0" applyFill="1" applyBorder="1" applyAlignment="1">
      <alignment horizontal="center"/>
    </xf>
    <xf numFmtId="0" fontId="0" fillId="11" borderId="26" xfId="0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10" borderId="27" xfId="0" applyFill="1" applyBorder="1" applyAlignment="1">
      <alignment horizontal="center"/>
    </xf>
    <xf numFmtId="0" fontId="0" fillId="10" borderId="28" xfId="0" applyFill="1" applyBorder="1" applyAlignment="1" applyProtection="1">
      <alignment horizontal="center" vertical="center" wrapText="1"/>
      <protection locked="0"/>
    </xf>
    <xf numFmtId="0" fontId="0" fillId="10" borderId="29" xfId="0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28" xfId="0" applyFill="1" applyBorder="1" applyAlignment="1" applyProtection="1">
      <alignment horizontal="center" vertical="center" wrapText="1"/>
      <protection locked="0"/>
    </xf>
    <xf numFmtId="0" fontId="0" fillId="11" borderId="29" xfId="0" applyFill="1" applyBorder="1" applyAlignment="1">
      <alignment horizontal="center"/>
    </xf>
    <xf numFmtId="0" fontId="0" fillId="11" borderId="30" xfId="0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16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10" borderId="31" xfId="0" applyFill="1" applyBorder="1" applyAlignment="1">
      <alignment horizontal="center"/>
    </xf>
    <xf numFmtId="0" fontId="0" fillId="10" borderId="32" xfId="0" applyFill="1" applyBorder="1" applyAlignment="1" applyProtection="1">
      <alignment horizontal="center" vertical="center" wrapText="1"/>
      <protection locked="0"/>
    </xf>
    <xf numFmtId="0" fontId="0" fillId="10" borderId="33" xfId="0" applyFill="1" applyBorder="1" applyAlignment="1">
      <alignment horizontal="center"/>
    </xf>
    <xf numFmtId="0" fontId="0" fillId="11" borderId="31" xfId="0" applyFill="1" applyBorder="1" applyAlignment="1">
      <alignment horizontal="center"/>
    </xf>
    <xf numFmtId="0" fontId="0" fillId="11" borderId="32" xfId="0" applyFill="1" applyBorder="1" applyAlignment="1" applyProtection="1">
      <alignment horizontal="center" vertical="center" wrapText="1"/>
      <protection locked="0"/>
    </xf>
    <xf numFmtId="0" fontId="0" fillId="11" borderId="33" xfId="0" applyFill="1" applyBorder="1" applyAlignment="1">
      <alignment horizontal="center"/>
    </xf>
    <xf numFmtId="0" fontId="0" fillId="11" borderId="34" xfId="0" applyFill="1" applyBorder="1" applyAlignment="1" applyProtection="1">
      <alignment horizontal="center" vertical="center" wrapText="1"/>
      <protection locked="0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NumberFormat="1" applyBorder="1" applyAlignment="1" applyProtection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10" borderId="19" xfId="0" applyFont="1" applyFill="1" applyBorder="1" applyAlignment="1">
      <alignment horizontal="right" vertical="center"/>
    </xf>
    <xf numFmtId="0" fontId="3" fillId="10" borderId="35" xfId="0" applyFont="1" applyFill="1" applyBorder="1" applyAlignment="1">
      <alignment horizontal="right" vertical="center"/>
    </xf>
    <xf numFmtId="0" fontId="3" fillId="10" borderId="36" xfId="0" applyFont="1" applyFill="1" applyBorder="1"/>
    <xf numFmtId="0" fontId="3" fillId="11" borderId="19" xfId="0" applyFont="1" applyFill="1" applyBorder="1" applyAlignment="1">
      <alignment horizontal="right" vertical="center"/>
    </xf>
    <xf numFmtId="0" fontId="3" fillId="11" borderId="35" xfId="0" applyFont="1" applyFill="1" applyBorder="1" applyAlignment="1">
      <alignment horizontal="right" vertical="center"/>
    </xf>
    <xf numFmtId="0" fontId="3" fillId="11" borderId="37" xfId="0" applyFont="1" applyFill="1" applyBorder="1"/>
    <xf numFmtId="0" fontId="0" fillId="0" borderId="25" xfId="0" applyNumberFormat="1" applyBorder="1" applyAlignment="1" applyProtection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3" borderId="3" xfId="0" applyFill="1" applyBorder="1"/>
    <xf numFmtId="0" fontId="11" fillId="12" borderId="2" xfId="0" applyFont="1" applyFill="1" applyBorder="1" applyAlignment="1">
      <alignment horizontal="center" vertical="center"/>
    </xf>
    <xf numFmtId="0" fontId="11" fillId="12" borderId="16" xfId="0" applyFont="1" applyFill="1" applyBorder="1" applyAlignment="1">
      <alignment horizontal="center" vertical="center"/>
    </xf>
    <xf numFmtId="0" fontId="0" fillId="3" borderId="0" xfId="0" applyFill="1" applyBorder="1" applyAlignment="1"/>
    <xf numFmtId="0" fontId="11" fillId="3" borderId="2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14" fontId="16" fillId="12" borderId="6" xfId="0" applyNumberFormat="1" applyFont="1" applyFill="1" applyBorder="1" applyAlignment="1">
      <alignment horizontal="center" vertical="center"/>
    </xf>
    <xf numFmtId="0" fontId="11" fillId="12" borderId="17" xfId="0" applyFont="1" applyFill="1" applyBorder="1" applyAlignment="1">
      <alignment horizontal="center" vertical="center"/>
    </xf>
    <xf numFmtId="14" fontId="16" fillId="3" borderId="6" xfId="0" applyNumberFormat="1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 vertical="center"/>
    </xf>
    <xf numFmtId="0" fontId="0" fillId="12" borderId="23" xfId="0" applyFill="1" applyBorder="1" applyAlignment="1">
      <alignment horizontal="center"/>
    </xf>
    <xf numFmtId="0" fontId="0" fillId="12" borderId="24" xfId="0" applyFill="1" applyBorder="1" applyAlignment="1" applyProtection="1">
      <alignment horizontal="center" vertical="center" wrapText="1"/>
      <protection locked="0"/>
    </xf>
    <xf numFmtId="0" fontId="0" fillId="12" borderId="25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 applyProtection="1">
      <alignment horizontal="center" vertical="center" wrapText="1"/>
      <protection locked="0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 applyProtection="1">
      <alignment horizontal="center" vertical="center" wrapText="1"/>
      <protection locked="0"/>
    </xf>
    <xf numFmtId="0" fontId="0" fillId="12" borderId="27" xfId="0" applyFill="1" applyBorder="1" applyAlignment="1">
      <alignment horizontal="center"/>
    </xf>
    <xf numFmtId="0" fontId="0" fillId="12" borderId="28" xfId="0" applyFill="1" applyBorder="1" applyAlignment="1" applyProtection="1">
      <alignment horizontal="center" vertical="center" wrapText="1"/>
      <protection locked="0"/>
    </xf>
    <xf numFmtId="0" fontId="0" fillId="12" borderId="29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 applyProtection="1">
      <alignment horizontal="center" vertical="center" wrapText="1"/>
      <protection locked="0"/>
    </xf>
    <xf numFmtId="0" fontId="0" fillId="3" borderId="29" xfId="0" applyFill="1" applyBorder="1" applyAlignment="1">
      <alignment horizontal="center"/>
    </xf>
    <xf numFmtId="0" fontId="0" fillId="3" borderId="30" xfId="0" applyFill="1" applyBorder="1" applyAlignment="1" applyProtection="1">
      <alignment horizontal="center" vertical="center" wrapText="1"/>
      <protection locked="0"/>
    </xf>
    <xf numFmtId="0" fontId="0" fillId="12" borderId="31" xfId="0" applyFill="1" applyBorder="1" applyAlignment="1">
      <alignment horizontal="center"/>
    </xf>
    <xf numFmtId="0" fontId="0" fillId="12" borderId="32" xfId="0" applyFill="1" applyBorder="1" applyAlignment="1" applyProtection="1">
      <alignment horizontal="center" vertical="center" wrapText="1"/>
      <protection locked="0"/>
    </xf>
    <xf numFmtId="0" fontId="0" fillId="12" borderId="33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 applyProtection="1">
      <alignment horizontal="center" vertical="center" wrapText="1"/>
      <protection locked="0"/>
    </xf>
    <xf numFmtId="0" fontId="0" fillId="3" borderId="33" xfId="0" applyFill="1" applyBorder="1" applyAlignment="1">
      <alignment horizontal="center"/>
    </xf>
    <xf numFmtId="0" fontId="0" fillId="3" borderId="34" xfId="0" applyFill="1" applyBorder="1" applyAlignment="1" applyProtection="1">
      <alignment horizontal="center" vertical="center" wrapText="1"/>
      <protection locked="0"/>
    </xf>
    <xf numFmtId="0" fontId="16" fillId="3" borderId="38" xfId="0" applyFont="1" applyFill="1" applyBorder="1" applyAlignment="1">
      <alignment horizontal="center" vertical="center" wrapText="1"/>
    </xf>
    <xf numFmtId="0" fontId="3" fillId="12" borderId="39" xfId="0" applyFont="1" applyFill="1" applyBorder="1" applyAlignment="1">
      <alignment horizontal="right" vertical="center"/>
    </xf>
    <xf numFmtId="0" fontId="3" fillId="12" borderId="40" xfId="0" applyFont="1" applyFill="1" applyBorder="1" applyAlignment="1">
      <alignment horizontal="right" vertical="center"/>
    </xf>
    <xf numFmtId="0" fontId="3" fillId="12" borderId="41" xfId="0" applyFont="1" applyFill="1" applyBorder="1"/>
    <xf numFmtId="0" fontId="0" fillId="3" borderId="42" xfId="0" applyFill="1" applyBorder="1"/>
    <xf numFmtId="0" fontId="3" fillId="3" borderId="39" xfId="0" applyFont="1" applyFill="1" applyBorder="1" applyAlignment="1">
      <alignment horizontal="right" vertical="center"/>
    </xf>
    <xf numFmtId="0" fontId="3" fillId="3" borderId="40" xfId="0" applyFont="1" applyFill="1" applyBorder="1" applyAlignment="1">
      <alignment horizontal="right" vertical="center"/>
    </xf>
    <xf numFmtId="0" fontId="3" fillId="3" borderId="43" xfId="0" applyFont="1" applyFill="1" applyBorder="1"/>
    <xf numFmtId="0" fontId="6" fillId="3" borderId="2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right" vertical="center"/>
    </xf>
    <xf numFmtId="0" fontId="3" fillId="3" borderId="3" xfId="0" applyFont="1" applyFill="1" applyBorder="1"/>
    <xf numFmtId="0" fontId="3" fillId="3" borderId="0" xfId="0" applyFont="1" applyFill="1" applyBorder="1" applyAlignment="1">
      <alignment horizontal="right" vertical="center"/>
    </xf>
    <xf numFmtId="0" fontId="3" fillId="3" borderId="0" xfId="0" applyFont="1" applyFill="1" applyBorder="1"/>
    <xf numFmtId="0" fontId="3" fillId="10" borderId="25" xfId="0" applyFont="1" applyFill="1" applyBorder="1" applyAlignment="1">
      <alignment horizontal="center"/>
    </xf>
    <xf numFmtId="0" fontId="0" fillId="10" borderId="25" xfId="0" applyFont="1" applyFill="1" applyBorder="1" applyAlignment="1">
      <alignment horizontal="center"/>
    </xf>
    <xf numFmtId="0" fontId="0" fillId="11" borderId="25" xfId="0" applyFill="1" applyBorder="1" applyAlignment="1">
      <alignment horizontal="left"/>
    </xf>
    <xf numFmtId="0" fontId="3" fillId="11" borderId="25" xfId="0" applyFont="1" applyFill="1" applyBorder="1" applyAlignment="1">
      <alignment horizontal="center"/>
    </xf>
    <xf numFmtId="0" fontId="0" fillId="11" borderId="25" xfId="0" applyFont="1" applyFill="1" applyBorder="1" applyAlignment="1">
      <alignment horizontal="center"/>
    </xf>
    <xf numFmtId="0" fontId="3" fillId="10" borderId="27" xfId="0" applyFont="1" applyFill="1" applyBorder="1" applyAlignment="1">
      <alignment horizontal="center"/>
    </xf>
    <xf numFmtId="0" fontId="3" fillId="10" borderId="29" xfId="0" applyFont="1" applyFill="1" applyBorder="1" applyAlignment="1">
      <alignment horizontal="center"/>
    </xf>
    <xf numFmtId="0" fontId="3" fillId="11" borderId="27" xfId="0" applyFont="1" applyFill="1" applyBorder="1" applyAlignment="1">
      <alignment horizontal="center"/>
    </xf>
    <xf numFmtId="0" fontId="3" fillId="11" borderId="29" xfId="0" applyFont="1" applyFill="1" applyBorder="1" applyAlignment="1">
      <alignment horizontal="center"/>
    </xf>
    <xf numFmtId="0" fontId="0" fillId="3" borderId="9" xfId="0" applyFill="1" applyBorder="1"/>
    <xf numFmtId="14" fontId="11" fillId="12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/>
    </xf>
    <xf numFmtId="14" fontId="16" fillId="3" borderId="6" xfId="0" applyNumberFormat="1" applyFont="1" applyFill="1" applyBorder="1" applyAlignment="1">
      <alignment vertical="center"/>
    </xf>
    <xf numFmtId="0" fontId="3" fillId="12" borderId="25" xfId="0" applyFont="1" applyFill="1" applyBorder="1" applyAlignment="1">
      <alignment horizontal="center"/>
    </xf>
    <xf numFmtId="0" fontId="0" fillId="12" borderId="25" xfId="0" applyFont="1" applyFill="1" applyBorder="1" applyAlignment="1">
      <alignment horizontal="center"/>
    </xf>
    <xf numFmtId="0" fontId="0" fillId="3" borderId="25" xfId="0" applyFill="1" applyBorder="1" applyAlignment="1">
      <alignment horizontal="left"/>
    </xf>
    <xf numFmtId="0" fontId="3" fillId="3" borderId="25" xfId="0" applyFont="1" applyFill="1" applyBorder="1" applyAlignment="1">
      <alignment horizontal="center"/>
    </xf>
    <xf numFmtId="0" fontId="0" fillId="3" borderId="25" xfId="0" applyFont="1" applyFill="1" applyBorder="1" applyAlignment="1">
      <alignment horizontal="center"/>
    </xf>
    <xf numFmtId="0" fontId="3" fillId="12" borderId="27" xfId="0" applyFont="1" applyFill="1" applyBorder="1" applyAlignment="1">
      <alignment horizontal="center"/>
    </xf>
    <xf numFmtId="0" fontId="3" fillId="12" borderId="29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12" borderId="40" xfId="0" applyFont="1" applyFill="1" applyBorder="1"/>
    <xf numFmtId="0" fontId="0" fillId="3" borderId="44" xfId="0" applyFill="1" applyBorder="1"/>
    <xf numFmtId="0" fontId="16" fillId="3" borderId="22" xfId="0" applyFont="1" applyFill="1" applyBorder="1" applyAlignment="1">
      <alignment vertical="center" wrapText="1"/>
    </xf>
    <xf numFmtId="0" fontId="0" fillId="11" borderId="1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14" fontId="0" fillId="11" borderId="6" xfId="0" applyNumberForma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3" fillId="10" borderId="16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3" fillId="11" borderId="16" xfId="0" applyFont="1" applyFill="1" applyBorder="1" applyAlignment="1">
      <alignment horizontal="center"/>
    </xf>
    <xf numFmtId="0" fontId="0" fillId="10" borderId="19" xfId="0" applyFill="1" applyBorder="1" applyAlignment="1">
      <alignment horizontal="right" vertical="center"/>
    </xf>
    <xf numFmtId="0" fontId="0" fillId="10" borderId="35" xfId="0" applyFill="1" applyBorder="1" applyAlignment="1">
      <alignment horizontal="right" vertical="center"/>
    </xf>
    <xf numFmtId="0" fontId="0" fillId="10" borderId="36" xfId="0" applyFill="1" applyBorder="1" applyAlignment="1" applyProtection="1">
      <alignment horizontal="center" vertical="center" wrapText="1"/>
      <protection locked="0"/>
    </xf>
    <xf numFmtId="0" fontId="0" fillId="11" borderId="19" xfId="0" applyFill="1" applyBorder="1" applyAlignment="1">
      <alignment horizontal="right"/>
    </xf>
    <xf numFmtId="0" fontId="0" fillId="11" borderId="35" xfId="0" applyFill="1" applyBorder="1" applyAlignment="1">
      <alignment horizontal="right"/>
    </xf>
    <xf numFmtId="0" fontId="0" fillId="11" borderId="37" xfId="0" applyFill="1" applyBorder="1" applyAlignment="1" applyProtection="1">
      <alignment horizontal="center" vertical="center" wrapText="1"/>
      <protection locked="0"/>
    </xf>
    <xf numFmtId="0" fontId="0" fillId="10" borderId="0" xfId="0" applyFill="1" applyBorder="1"/>
    <xf numFmtId="0" fontId="0" fillId="11" borderId="0" xfId="0" applyFill="1" applyBorder="1"/>
    <xf numFmtId="0" fontId="0" fillId="11" borderId="12" xfId="0" applyFill="1" applyBorder="1"/>
    <xf numFmtId="0" fontId="0" fillId="10" borderId="19" xfId="0" applyFill="1" applyBorder="1" applyAlignment="1">
      <alignment horizontal="right"/>
    </xf>
    <xf numFmtId="0" fontId="0" fillId="10" borderId="35" xfId="0" applyFill="1" applyBorder="1" applyAlignment="1">
      <alignment horizontal="right"/>
    </xf>
    <xf numFmtId="0" fontId="0" fillId="11" borderId="19" xfId="0" applyFill="1" applyBorder="1" applyAlignment="1">
      <alignment horizontal="right" vertical="center"/>
    </xf>
    <xf numFmtId="0" fontId="0" fillId="11" borderId="35" xfId="0" applyFill="1" applyBorder="1" applyAlignment="1">
      <alignment horizontal="right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4" fontId="0" fillId="3" borderId="6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16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0" fillId="12" borderId="19" xfId="0" applyFill="1" applyBorder="1" applyAlignment="1">
      <alignment horizontal="right" vertical="center"/>
    </xf>
    <xf numFmtId="0" fontId="0" fillId="12" borderId="35" xfId="0" applyFill="1" applyBorder="1" applyAlignment="1">
      <alignment horizontal="right" vertical="center"/>
    </xf>
    <xf numFmtId="0" fontId="0" fillId="12" borderId="36" xfId="0" applyFill="1" applyBorder="1" applyAlignment="1" applyProtection="1">
      <alignment horizontal="center" vertical="center" wrapText="1"/>
      <protection locked="0"/>
    </xf>
    <xf numFmtId="0" fontId="0" fillId="3" borderId="19" xfId="0" applyFill="1" applyBorder="1" applyAlignment="1">
      <alignment horizontal="right"/>
    </xf>
    <xf numFmtId="0" fontId="0" fillId="3" borderId="35" xfId="0" applyFill="1" applyBorder="1" applyAlignment="1">
      <alignment horizontal="right"/>
    </xf>
    <xf numFmtId="0" fontId="0" fillId="3" borderId="37" xfId="0" applyFill="1" applyBorder="1" applyAlignment="1" applyProtection="1">
      <alignment horizontal="center" vertical="center" wrapText="1"/>
      <protection locked="0"/>
    </xf>
    <xf numFmtId="0" fontId="0" fillId="12" borderId="0" xfId="0" applyFill="1" applyBorder="1"/>
    <xf numFmtId="0" fontId="0" fillId="3" borderId="19" xfId="0" applyFill="1" applyBorder="1" applyAlignment="1">
      <alignment horizontal="right" vertical="center"/>
    </xf>
    <xf numFmtId="0" fontId="0" fillId="3" borderId="35" xfId="0" applyFill="1" applyBorder="1" applyAlignment="1">
      <alignment horizontal="right" vertical="center"/>
    </xf>
    <xf numFmtId="0" fontId="0" fillId="12" borderId="19" xfId="0" applyFill="1" applyBorder="1" applyAlignment="1">
      <alignment horizontal="right"/>
    </xf>
    <xf numFmtId="0" fontId="0" fillId="12" borderId="35" xfId="0" applyFill="1" applyBorder="1" applyAlignment="1">
      <alignment horizontal="right"/>
    </xf>
    <xf numFmtId="0" fontId="0" fillId="13" borderId="23" xfId="0" applyNumberFormat="1" applyFill="1" applyBorder="1" applyAlignment="1">
      <alignment horizontal="center" vertical="center"/>
    </xf>
    <xf numFmtId="0" fontId="0" fillId="13" borderId="24" xfId="0" applyNumberFormat="1" applyFill="1" applyBorder="1" applyAlignment="1">
      <alignment horizontal="center" vertical="center"/>
    </xf>
    <xf numFmtId="0" fontId="0" fillId="13" borderId="31" xfId="0" applyFill="1" applyBorder="1" applyAlignment="1">
      <alignment horizontal="center" vertical="center"/>
    </xf>
    <xf numFmtId="0" fontId="0" fillId="14" borderId="24" xfId="0" applyFill="1" applyBorder="1" applyAlignment="1" applyProtection="1">
      <alignment horizontal="center" vertical="center" wrapText="1"/>
      <protection locked="0"/>
    </xf>
    <xf numFmtId="0" fontId="0" fillId="14" borderId="28" xfId="0" applyFill="1" applyBorder="1" applyAlignment="1" applyProtection="1">
      <alignment horizontal="center" vertical="center" wrapText="1"/>
      <protection locked="0"/>
    </xf>
    <xf numFmtId="0" fontId="0" fillId="14" borderId="32" xfId="0" applyFill="1" applyBorder="1" applyAlignment="1" applyProtection="1">
      <alignment horizontal="center" vertical="center" wrapText="1"/>
      <protection locked="0"/>
    </xf>
    <xf numFmtId="0" fontId="0" fillId="0" borderId="32" xfId="0" applyFill="1" applyBorder="1" applyAlignment="1">
      <alignment horizontal="center" vertical="center"/>
    </xf>
    <xf numFmtId="0" fontId="0" fillId="13" borderId="1" xfId="0" applyFill="1" applyBorder="1" applyAlignment="1" applyProtection="1">
      <alignment horizontal="center" vertical="center" wrapText="1"/>
    </xf>
    <xf numFmtId="0" fontId="0" fillId="13" borderId="15" xfId="0" applyFill="1" applyBorder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306"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theme="7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rgb="FF00B050"/>
        </patternFill>
      </fill>
    </dxf>
    <dxf>
      <fill>
        <patternFill patternType="gray125">
          <fgColor rgb="FF92D050"/>
          <bgColor auto="1"/>
        </patternFill>
      </fill>
    </dxf>
    <dxf>
      <fill>
        <patternFill patternType="gray125">
          <fgColor rgb="FFFFC000"/>
          <bgColor auto="1"/>
        </patternFill>
      </fill>
    </dxf>
    <dxf>
      <font>
        <color auto="1"/>
      </font>
      <fill>
        <patternFill patternType="gray125">
          <fgColor theme="4" tint="0.59996337778862885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3.emf"/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12" Type="http://schemas.openxmlformats.org/officeDocument/2006/relationships/image" Target="../media/image4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Relationship Id="rId6" Type="http://schemas.openxmlformats.org/officeDocument/2006/relationships/image" Target="../media/image10.emf"/><Relationship Id="rId11" Type="http://schemas.openxmlformats.org/officeDocument/2006/relationships/image" Target="../media/image5.emf"/><Relationship Id="rId5" Type="http://schemas.openxmlformats.org/officeDocument/2006/relationships/image" Target="../media/image11.emf"/><Relationship Id="rId15" Type="http://schemas.openxmlformats.org/officeDocument/2006/relationships/image" Target="../media/image1.emf"/><Relationship Id="rId10" Type="http://schemas.openxmlformats.org/officeDocument/2006/relationships/image" Target="../media/image6.emf"/><Relationship Id="rId4" Type="http://schemas.openxmlformats.org/officeDocument/2006/relationships/image" Target="../media/image12.emf"/><Relationship Id="rId9" Type="http://schemas.openxmlformats.org/officeDocument/2006/relationships/image" Target="../media/image7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32.emf"/><Relationship Id="rId13" Type="http://schemas.openxmlformats.org/officeDocument/2006/relationships/image" Target="../media/image27.emf"/><Relationship Id="rId18" Type="http://schemas.openxmlformats.org/officeDocument/2006/relationships/image" Target="../media/image22.emf"/><Relationship Id="rId3" Type="http://schemas.openxmlformats.org/officeDocument/2006/relationships/image" Target="../media/image37.emf"/><Relationship Id="rId21" Type="http://schemas.openxmlformats.org/officeDocument/2006/relationships/image" Target="../media/image19.emf"/><Relationship Id="rId7" Type="http://schemas.openxmlformats.org/officeDocument/2006/relationships/image" Target="../media/image33.emf"/><Relationship Id="rId12" Type="http://schemas.openxmlformats.org/officeDocument/2006/relationships/image" Target="../media/image28.emf"/><Relationship Id="rId17" Type="http://schemas.openxmlformats.org/officeDocument/2006/relationships/image" Target="../media/image23.emf"/><Relationship Id="rId2" Type="http://schemas.openxmlformats.org/officeDocument/2006/relationships/image" Target="../media/image38.emf"/><Relationship Id="rId16" Type="http://schemas.openxmlformats.org/officeDocument/2006/relationships/image" Target="../media/image24.emf"/><Relationship Id="rId20" Type="http://schemas.openxmlformats.org/officeDocument/2006/relationships/image" Target="../media/image20.emf"/><Relationship Id="rId1" Type="http://schemas.openxmlformats.org/officeDocument/2006/relationships/image" Target="../media/image39.emf"/><Relationship Id="rId6" Type="http://schemas.openxmlformats.org/officeDocument/2006/relationships/image" Target="../media/image34.emf"/><Relationship Id="rId11" Type="http://schemas.openxmlformats.org/officeDocument/2006/relationships/image" Target="../media/image29.emf"/><Relationship Id="rId24" Type="http://schemas.openxmlformats.org/officeDocument/2006/relationships/image" Target="../media/image16.emf"/><Relationship Id="rId5" Type="http://schemas.openxmlformats.org/officeDocument/2006/relationships/image" Target="../media/image35.emf"/><Relationship Id="rId15" Type="http://schemas.openxmlformats.org/officeDocument/2006/relationships/image" Target="../media/image25.emf"/><Relationship Id="rId23" Type="http://schemas.openxmlformats.org/officeDocument/2006/relationships/image" Target="../media/image17.emf"/><Relationship Id="rId10" Type="http://schemas.openxmlformats.org/officeDocument/2006/relationships/image" Target="../media/image30.emf"/><Relationship Id="rId19" Type="http://schemas.openxmlformats.org/officeDocument/2006/relationships/image" Target="../media/image21.emf"/><Relationship Id="rId4" Type="http://schemas.openxmlformats.org/officeDocument/2006/relationships/image" Target="../media/image36.emf"/><Relationship Id="rId9" Type="http://schemas.openxmlformats.org/officeDocument/2006/relationships/image" Target="../media/image31.emf"/><Relationship Id="rId14" Type="http://schemas.openxmlformats.org/officeDocument/2006/relationships/image" Target="../media/image26.emf"/><Relationship Id="rId22" Type="http://schemas.openxmlformats.org/officeDocument/2006/relationships/image" Target="../media/image1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1590675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Nom et Prénom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4772025</xdr:colOff>
          <xdr:row>0</xdr:row>
          <xdr:rowOff>0</xdr:rowOff>
        </xdr:from>
        <xdr:to>
          <xdr:col>0</xdr:col>
          <xdr:colOff>6143625</xdr:colOff>
          <xdr:row>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0" anchor="t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Date de Naissance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7</xdr:row>
          <xdr:rowOff>657225</xdr:rowOff>
        </xdr:from>
        <xdr:to>
          <xdr:col>8</xdr:col>
          <xdr:colOff>695325</xdr:colOff>
          <xdr:row>9</xdr:row>
          <xdr:rowOff>171450</xdr:rowOff>
        </xdr:to>
        <xdr:sp macro="" textlink="">
          <xdr:nvSpPr>
            <xdr:cNvPr id="1027" name="ResetLigne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9</xdr:row>
          <xdr:rowOff>161925</xdr:rowOff>
        </xdr:from>
        <xdr:to>
          <xdr:col>8</xdr:col>
          <xdr:colOff>695325</xdr:colOff>
          <xdr:row>11</xdr:row>
          <xdr:rowOff>142875</xdr:rowOff>
        </xdr:to>
        <xdr:sp macro="" textlink="">
          <xdr:nvSpPr>
            <xdr:cNvPr id="1028" name="ResetLigne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11</xdr:row>
          <xdr:rowOff>152400</xdr:rowOff>
        </xdr:from>
        <xdr:to>
          <xdr:col>8</xdr:col>
          <xdr:colOff>695325</xdr:colOff>
          <xdr:row>13</xdr:row>
          <xdr:rowOff>152400</xdr:rowOff>
        </xdr:to>
        <xdr:sp macro="" textlink="">
          <xdr:nvSpPr>
            <xdr:cNvPr id="1029" name="ResetLigne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13</xdr:row>
          <xdr:rowOff>161925</xdr:rowOff>
        </xdr:from>
        <xdr:to>
          <xdr:col>8</xdr:col>
          <xdr:colOff>695325</xdr:colOff>
          <xdr:row>15</xdr:row>
          <xdr:rowOff>152400</xdr:rowOff>
        </xdr:to>
        <xdr:sp macro="" textlink="">
          <xdr:nvSpPr>
            <xdr:cNvPr id="1030" name="ResetLigne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15</xdr:row>
          <xdr:rowOff>161925</xdr:rowOff>
        </xdr:from>
        <xdr:to>
          <xdr:col>8</xdr:col>
          <xdr:colOff>695325</xdr:colOff>
          <xdr:row>17</xdr:row>
          <xdr:rowOff>152400</xdr:rowOff>
        </xdr:to>
        <xdr:sp macro="" textlink="">
          <xdr:nvSpPr>
            <xdr:cNvPr id="1031" name="ResetLigne5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17</xdr:row>
          <xdr:rowOff>161925</xdr:rowOff>
        </xdr:from>
        <xdr:to>
          <xdr:col>8</xdr:col>
          <xdr:colOff>695325</xdr:colOff>
          <xdr:row>19</xdr:row>
          <xdr:rowOff>152400</xdr:rowOff>
        </xdr:to>
        <xdr:sp macro="" textlink="">
          <xdr:nvSpPr>
            <xdr:cNvPr id="1032" name="ResetLigne6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19</xdr:row>
          <xdr:rowOff>161925</xdr:rowOff>
        </xdr:from>
        <xdr:to>
          <xdr:col>8</xdr:col>
          <xdr:colOff>695325</xdr:colOff>
          <xdr:row>21</xdr:row>
          <xdr:rowOff>152400</xdr:rowOff>
        </xdr:to>
        <xdr:sp macro="" textlink="">
          <xdr:nvSpPr>
            <xdr:cNvPr id="1033" name="ResetLigne7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21</xdr:row>
          <xdr:rowOff>161925</xdr:rowOff>
        </xdr:from>
        <xdr:to>
          <xdr:col>8</xdr:col>
          <xdr:colOff>695325</xdr:colOff>
          <xdr:row>23</xdr:row>
          <xdr:rowOff>152400</xdr:rowOff>
        </xdr:to>
        <xdr:sp macro="" textlink="">
          <xdr:nvSpPr>
            <xdr:cNvPr id="1034" name="ResetLigne8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23</xdr:row>
          <xdr:rowOff>161925</xdr:rowOff>
        </xdr:from>
        <xdr:to>
          <xdr:col>8</xdr:col>
          <xdr:colOff>695325</xdr:colOff>
          <xdr:row>25</xdr:row>
          <xdr:rowOff>152400</xdr:rowOff>
        </xdr:to>
        <xdr:sp macro="" textlink="">
          <xdr:nvSpPr>
            <xdr:cNvPr id="1035" name="ResetLigne9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25</xdr:row>
          <xdr:rowOff>161925</xdr:rowOff>
        </xdr:from>
        <xdr:to>
          <xdr:col>8</xdr:col>
          <xdr:colOff>695325</xdr:colOff>
          <xdr:row>27</xdr:row>
          <xdr:rowOff>152400</xdr:rowOff>
        </xdr:to>
        <xdr:sp macro="" textlink="">
          <xdr:nvSpPr>
            <xdr:cNvPr id="1036" name="ResetLigne10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180975</xdr:rowOff>
        </xdr:from>
        <xdr:to>
          <xdr:col>2</xdr:col>
          <xdr:colOff>352425</xdr:colOff>
          <xdr:row>8</xdr:row>
          <xdr:rowOff>0</xdr:rowOff>
        </xdr:to>
        <xdr:sp macro="" textlink="">
          <xdr:nvSpPr>
            <xdr:cNvPr id="1037" name="date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180975</xdr:rowOff>
        </xdr:from>
        <xdr:to>
          <xdr:col>3</xdr:col>
          <xdr:colOff>361950</xdr:colOff>
          <xdr:row>8</xdr:row>
          <xdr:rowOff>0</xdr:rowOff>
        </xdr:to>
        <xdr:sp macro="" textlink="">
          <xdr:nvSpPr>
            <xdr:cNvPr id="1038" name="date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180975</xdr:rowOff>
        </xdr:from>
        <xdr:to>
          <xdr:col>4</xdr:col>
          <xdr:colOff>352425</xdr:colOff>
          <xdr:row>8</xdr:row>
          <xdr:rowOff>0</xdr:rowOff>
        </xdr:to>
        <xdr:sp macro="" textlink="">
          <xdr:nvSpPr>
            <xdr:cNvPr id="1039" name="date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171450</xdr:rowOff>
        </xdr:from>
        <xdr:to>
          <xdr:col>5</xdr:col>
          <xdr:colOff>352425</xdr:colOff>
          <xdr:row>7</xdr:row>
          <xdr:rowOff>657225</xdr:rowOff>
        </xdr:to>
        <xdr:sp macro="" textlink="">
          <xdr:nvSpPr>
            <xdr:cNvPr id="1040" name="date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9525</xdr:rowOff>
        </xdr:from>
        <xdr:to>
          <xdr:col>2</xdr:col>
          <xdr:colOff>361950</xdr:colOff>
          <xdr:row>5</xdr:row>
          <xdr:rowOff>171450</xdr:rowOff>
        </xdr:to>
        <xdr:sp macro="" textlink="">
          <xdr:nvSpPr>
            <xdr:cNvPr id="1041" name="ResetCol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19050</xdr:rowOff>
        </xdr:from>
        <xdr:to>
          <xdr:col>3</xdr:col>
          <xdr:colOff>371475</xdr:colOff>
          <xdr:row>5</xdr:row>
          <xdr:rowOff>180975</xdr:rowOff>
        </xdr:to>
        <xdr:sp macro="" textlink="">
          <xdr:nvSpPr>
            <xdr:cNvPr id="1042" name="ResetCol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9525</xdr:rowOff>
        </xdr:from>
        <xdr:to>
          <xdr:col>4</xdr:col>
          <xdr:colOff>361950</xdr:colOff>
          <xdr:row>5</xdr:row>
          <xdr:rowOff>171450</xdr:rowOff>
        </xdr:to>
        <xdr:sp macro="" textlink="">
          <xdr:nvSpPr>
            <xdr:cNvPr id="1043" name="ResetCol3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9525</xdr:rowOff>
        </xdr:from>
        <xdr:to>
          <xdr:col>5</xdr:col>
          <xdr:colOff>361950</xdr:colOff>
          <xdr:row>5</xdr:row>
          <xdr:rowOff>171450</xdr:rowOff>
        </xdr:to>
        <xdr:sp macro="" textlink="">
          <xdr:nvSpPr>
            <xdr:cNvPr id="1044" name="ResetCol4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1419225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Nom et Prénom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0</xdr:rowOff>
        </xdr:from>
        <xdr:to>
          <xdr:col>3</xdr:col>
          <xdr:colOff>1066800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0" anchor="t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Date de Naissance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0</xdr:row>
          <xdr:rowOff>47625</xdr:rowOff>
        </xdr:from>
        <xdr:to>
          <xdr:col>11</xdr:col>
          <xdr:colOff>552450</xdr:colOff>
          <xdr:row>1</xdr:row>
          <xdr:rowOff>152400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programme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180975</xdr:rowOff>
        </xdr:from>
        <xdr:to>
          <xdr:col>2</xdr:col>
          <xdr:colOff>0</xdr:colOff>
          <xdr:row>11</xdr:row>
          <xdr:rowOff>19050</xdr:rowOff>
        </xdr:to>
        <xdr:sp macro="" textlink="">
          <xdr:nvSpPr>
            <xdr:cNvPr id="2052" name="date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19050</xdr:rowOff>
        </xdr:from>
        <xdr:to>
          <xdr:col>3</xdr:col>
          <xdr:colOff>0</xdr:colOff>
          <xdr:row>11</xdr:row>
          <xdr:rowOff>0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10</xdr:row>
          <xdr:rowOff>0</xdr:rowOff>
        </xdr:from>
        <xdr:to>
          <xdr:col>13</xdr:col>
          <xdr:colOff>9525</xdr:colOff>
          <xdr:row>11</xdr:row>
          <xdr:rowOff>0</xdr:rowOff>
        </xdr:to>
        <xdr:sp macro="" textlink="">
          <xdr:nvSpPr>
            <xdr:cNvPr id="2054" name="date2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9525</xdr:rowOff>
        </xdr:from>
        <xdr:to>
          <xdr:col>13</xdr:col>
          <xdr:colOff>447675</xdr:colOff>
          <xdr:row>11</xdr:row>
          <xdr:rowOff>0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18</xdr:row>
          <xdr:rowOff>9525</xdr:rowOff>
        </xdr:from>
        <xdr:to>
          <xdr:col>3</xdr:col>
          <xdr:colOff>9525</xdr:colOff>
          <xdr:row>20</xdr:row>
          <xdr:rowOff>0</xdr:rowOff>
        </xdr:to>
        <xdr:sp macro="" textlink="">
          <xdr:nvSpPr>
            <xdr:cNvPr id="2056" name="CommandButton3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9525</xdr:rowOff>
        </xdr:from>
        <xdr:to>
          <xdr:col>13</xdr:col>
          <xdr:colOff>438150</xdr:colOff>
          <xdr:row>20</xdr:row>
          <xdr:rowOff>9525</xdr:rowOff>
        </xdr:to>
        <xdr:sp macro="" textlink="">
          <xdr:nvSpPr>
            <xdr:cNvPr id="2057" name="CommandButton4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180975</xdr:rowOff>
        </xdr:from>
        <xdr:to>
          <xdr:col>2</xdr:col>
          <xdr:colOff>0</xdr:colOff>
          <xdr:row>20</xdr:row>
          <xdr:rowOff>9525</xdr:rowOff>
        </xdr:to>
        <xdr:sp macro="" textlink="">
          <xdr:nvSpPr>
            <xdr:cNvPr id="2058" name="date3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0</xdr:rowOff>
        </xdr:from>
        <xdr:to>
          <xdr:col>13</xdr:col>
          <xdr:colOff>0</xdr:colOff>
          <xdr:row>19</xdr:row>
          <xdr:rowOff>180975</xdr:rowOff>
        </xdr:to>
        <xdr:sp macro="" textlink="">
          <xdr:nvSpPr>
            <xdr:cNvPr id="2059" name="date4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27</xdr:row>
          <xdr:rowOff>9525</xdr:rowOff>
        </xdr:from>
        <xdr:to>
          <xdr:col>3</xdr:col>
          <xdr:colOff>9525</xdr:colOff>
          <xdr:row>29</xdr:row>
          <xdr:rowOff>0</xdr:rowOff>
        </xdr:to>
        <xdr:sp macro="" textlink="">
          <xdr:nvSpPr>
            <xdr:cNvPr id="2060" name="CommandButton5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27</xdr:row>
          <xdr:rowOff>9525</xdr:rowOff>
        </xdr:from>
        <xdr:to>
          <xdr:col>14</xdr:col>
          <xdr:colOff>9525</xdr:colOff>
          <xdr:row>29</xdr:row>
          <xdr:rowOff>0</xdr:rowOff>
        </xdr:to>
        <xdr:sp macro="" textlink="">
          <xdr:nvSpPr>
            <xdr:cNvPr id="2061" name="CommandButton6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37</xdr:row>
          <xdr:rowOff>9525</xdr:rowOff>
        </xdr:from>
        <xdr:to>
          <xdr:col>3</xdr:col>
          <xdr:colOff>9525</xdr:colOff>
          <xdr:row>39</xdr:row>
          <xdr:rowOff>0</xdr:rowOff>
        </xdr:to>
        <xdr:sp macro="" textlink="">
          <xdr:nvSpPr>
            <xdr:cNvPr id="2062" name="CommandButton7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37</xdr:row>
          <xdr:rowOff>9525</xdr:rowOff>
        </xdr:from>
        <xdr:to>
          <xdr:col>14</xdr:col>
          <xdr:colOff>9525</xdr:colOff>
          <xdr:row>39</xdr:row>
          <xdr:rowOff>0</xdr:rowOff>
        </xdr:to>
        <xdr:sp macro="" textlink="">
          <xdr:nvSpPr>
            <xdr:cNvPr id="2063" name="CommandButton8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47</xdr:row>
          <xdr:rowOff>9525</xdr:rowOff>
        </xdr:from>
        <xdr:to>
          <xdr:col>3</xdr:col>
          <xdr:colOff>9525</xdr:colOff>
          <xdr:row>49</xdr:row>
          <xdr:rowOff>0</xdr:rowOff>
        </xdr:to>
        <xdr:sp macro="" textlink="">
          <xdr:nvSpPr>
            <xdr:cNvPr id="2064" name="CommandButton10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47</xdr:row>
          <xdr:rowOff>9525</xdr:rowOff>
        </xdr:from>
        <xdr:to>
          <xdr:col>14</xdr:col>
          <xdr:colOff>9525</xdr:colOff>
          <xdr:row>49</xdr:row>
          <xdr:rowOff>0</xdr:rowOff>
        </xdr:to>
        <xdr:sp macro="" textlink="">
          <xdr:nvSpPr>
            <xdr:cNvPr id="2065" name="CommandButton11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57</xdr:row>
          <xdr:rowOff>9525</xdr:rowOff>
        </xdr:from>
        <xdr:to>
          <xdr:col>3</xdr:col>
          <xdr:colOff>9525</xdr:colOff>
          <xdr:row>59</xdr:row>
          <xdr:rowOff>0</xdr:rowOff>
        </xdr:to>
        <xdr:sp macro="" textlink="">
          <xdr:nvSpPr>
            <xdr:cNvPr id="2066" name="CommandButton1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57</xdr:row>
          <xdr:rowOff>9525</xdr:rowOff>
        </xdr:from>
        <xdr:to>
          <xdr:col>14</xdr:col>
          <xdr:colOff>9525</xdr:colOff>
          <xdr:row>59</xdr:row>
          <xdr:rowOff>0</xdr:rowOff>
        </xdr:to>
        <xdr:sp macro="" textlink="">
          <xdr:nvSpPr>
            <xdr:cNvPr id="2067" name="CommandButton13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67</xdr:row>
          <xdr:rowOff>9525</xdr:rowOff>
        </xdr:from>
        <xdr:to>
          <xdr:col>3</xdr:col>
          <xdr:colOff>9525</xdr:colOff>
          <xdr:row>69</xdr:row>
          <xdr:rowOff>0</xdr:rowOff>
        </xdr:to>
        <xdr:sp macro="" textlink="">
          <xdr:nvSpPr>
            <xdr:cNvPr id="2068" name="CommandButton14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67</xdr:row>
          <xdr:rowOff>9525</xdr:rowOff>
        </xdr:from>
        <xdr:to>
          <xdr:col>14</xdr:col>
          <xdr:colOff>9525</xdr:colOff>
          <xdr:row>69</xdr:row>
          <xdr:rowOff>0</xdr:rowOff>
        </xdr:to>
        <xdr:sp macro="" textlink="">
          <xdr:nvSpPr>
            <xdr:cNvPr id="2069" name="CommandButton15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9525</xdr:rowOff>
        </xdr:from>
        <xdr:to>
          <xdr:col>3</xdr:col>
          <xdr:colOff>9525</xdr:colOff>
          <xdr:row>75</xdr:row>
          <xdr:rowOff>0</xdr:rowOff>
        </xdr:to>
        <xdr:sp macro="" textlink="">
          <xdr:nvSpPr>
            <xdr:cNvPr id="2070" name="CommandButton16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73</xdr:row>
          <xdr:rowOff>9525</xdr:rowOff>
        </xdr:from>
        <xdr:to>
          <xdr:col>14</xdr:col>
          <xdr:colOff>9525</xdr:colOff>
          <xdr:row>75</xdr:row>
          <xdr:rowOff>0</xdr:rowOff>
        </xdr:to>
        <xdr:sp macro="" textlink="">
          <xdr:nvSpPr>
            <xdr:cNvPr id="2071" name="CommandButton17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79</xdr:row>
          <xdr:rowOff>9525</xdr:rowOff>
        </xdr:from>
        <xdr:to>
          <xdr:col>3</xdr:col>
          <xdr:colOff>9525</xdr:colOff>
          <xdr:row>81</xdr:row>
          <xdr:rowOff>0</xdr:rowOff>
        </xdr:to>
        <xdr:sp macro="" textlink="">
          <xdr:nvSpPr>
            <xdr:cNvPr id="2072" name="CommandButton18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79</xdr:row>
          <xdr:rowOff>9525</xdr:rowOff>
        </xdr:from>
        <xdr:to>
          <xdr:col>12</xdr:col>
          <xdr:colOff>466725</xdr:colOff>
          <xdr:row>81</xdr:row>
          <xdr:rowOff>0</xdr:rowOff>
        </xdr:to>
        <xdr:sp macro="" textlink="">
          <xdr:nvSpPr>
            <xdr:cNvPr id="2073" name="CommandButton19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91</xdr:row>
          <xdr:rowOff>9525</xdr:rowOff>
        </xdr:from>
        <xdr:to>
          <xdr:col>3</xdr:col>
          <xdr:colOff>9525</xdr:colOff>
          <xdr:row>93</xdr:row>
          <xdr:rowOff>0</xdr:rowOff>
        </xdr:to>
        <xdr:sp macro="" textlink="">
          <xdr:nvSpPr>
            <xdr:cNvPr id="2074" name="CommandButton20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91</xdr:row>
          <xdr:rowOff>9525</xdr:rowOff>
        </xdr:from>
        <xdr:to>
          <xdr:col>12</xdr:col>
          <xdr:colOff>466725</xdr:colOff>
          <xdr:row>93</xdr:row>
          <xdr:rowOff>0</xdr:rowOff>
        </xdr:to>
        <xdr:sp macro="" textlink="">
          <xdr:nvSpPr>
            <xdr:cNvPr id="2075" name="CommandButton21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A-VB/Evaluation%20VB-MAPP%20Vierg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tion%20du%20comportement%20verbal/A-MA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tion des jalons VB-MAPP"/>
      <sheetName val="Mand"/>
      <sheetName val="Tact"/>
      <sheetName val="Auditeur"/>
      <sheetName val="Perception"/>
      <sheetName val="Autonomie"/>
      <sheetName val="Social"/>
      <sheetName val="Imitation"/>
      <sheetName val="Echoïque"/>
      <sheetName val="Vocal"/>
      <sheetName val="RAFCC"/>
      <sheetName val="Intraverbal"/>
      <sheetName val="Groupe"/>
      <sheetName val="Linguistique"/>
      <sheetName val="Lecture"/>
      <sheetName val="Ecriture"/>
      <sheetName val="Maths"/>
      <sheetName val="SEE"/>
    </sheetNames>
    <definedNames>
      <definedName name="afficherUF2Echoïque"/>
      <definedName name="afficherUF2SEE"/>
      <definedName name="afficherUFEchoïque"/>
      <definedName name="afficherUFSEE"/>
      <definedName name="RenvEchoïqu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A-DEMANDE"/>
      <sheetName val="A-MAND"/>
    </sheetNames>
    <sheetDataSet>
      <sheetData sheetId="0">
        <row r="3">
          <cell r="Y3">
            <v>0</v>
          </cell>
        </row>
        <row r="4">
          <cell r="Y4">
            <v>0.5</v>
          </cell>
        </row>
        <row r="5">
          <cell r="Y5">
            <v>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image" Target="../media/image6.emf"/><Relationship Id="rId26" Type="http://schemas.openxmlformats.org/officeDocument/2006/relationships/image" Target="../media/image10.emf"/><Relationship Id="rId21" Type="http://schemas.openxmlformats.org/officeDocument/2006/relationships/control" Target="../activeX/activeX11.xml"/><Relationship Id="rId34" Type="http://schemas.openxmlformats.org/officeDocument/2006/relationships/image" Target="../media/image14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9.xml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7.xml"/><Relationship Id="rId38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0" Type="http://schemas.openxmlformats.org/officeDocument/2006/relationships/image" Target="../media/image7.emf"/><Relationship Id="rId29" Type="http://schemas.openxmlformats.org/officeDocument/2006/relationships/control" Target="../activeX/activeX1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9.emf"/><Relationship Id="rId32" Type="http://schemas.openxmlformats.org/officeDocument/2006/relationships/image" Target="../media/image13.emf"/><Relationship Id="rId37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image" Target="../media/image11.emf"/><Relationship Id="rId36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control" Target="../activeX/activeX16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image" Target="../media/image8.emf"/><Relationship Id="rId27" Type="http://schemas.openxmlformats.org/officeDocument/2006/relationships/control" Target="../activeX/activeX14.xml"/><Relationship Id="rId30" Type="http://schemas.openxmlformats.org/officeDocument/2006/relationships/image" Target="../media/image12.emf"/><Relationship Id="rId35" Type="http://schemas.openxmlformats.org/officeDocument/2006/relationships/control" Target="../activeX/activeX18.xml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0.emf"/><Relationship Id="rId18" Type="http://schemas.openxmlformats.org/officeDocument/2006/relationships/control" Target="../activeX/activeX26.xml"/><Relationship Id="rId26" Type="http://schemas.openxmlformats.org/officeDocument/2006/relationships/control" Target="../activeX/activeX30.xml"/><Relationship Id="rId39" Type="http://schemas.openxmlformats.org/officeDocument/2006/relationships/image" Target="../media/image33.emf"/><Relationship Id="rId21" Type="http://schemas.openxmlformats.org/officeDocument/2006/relationships/image" Target="../media/image24.emf"/><Relationship Id="rId34" Type="http://schemas.openxmlformats.org/officeDocument/2006/relationships/control" Target="../activeX/activeX34.xml"/><Relationship Id="rId42" Type="http://schemas.openxmlformats.org/officeDocument/2006/relationships/control" Target="../activeX/activeX38.xml"/><Relationship Id="rId47" Type="http://schemas.openxmlformats.org/officeDocument/2006/relationships/image" Target="../media/image37.emf"/><Relationship Id="rId50" Type="http://schemas.openxmlformats.org/officeDocument/2006/relationships/control" Target="../activeX/activeX42.xml"/><Relationship Id="rId7" Type="http://schemas.openxmlformats.org/officeDocument/2006/relationships/image" Target="../media/image17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25.xml"/><Relationship Id="rId29" Type="http://schemas.openxmlformats.org/officeDocument/2006/relationships/image" Target="../media/image28.emf"/><Relationship Id="rId11" Type="http://schemas.openxmlformats.org/officeDocument/2006/relationships/image" Target="../media/image19.emf"/><Relationship Id="rId24" Type="http://schemas.openxmlformats.org/officeDocument/2006/relationships/control" Target="../activeX/activeX29.xml"/><Relationship Id="rId32" Type="http://schemas.openxmlformats.org/officeDocument/2006/relationships/control" Target="../activeX/activeX33.xml"/><Relationship Id="rId37" Type="http://schemas.openxmlformats.org/officeDocument/2006/relationships/image" Target="../media/image32.emf"/><Relationship Id="rId40" Type="http://schemas.openxmlformats.org/officeDocument/2006/relationships/control" Target="../activeX/activeX37.xml"/><Relationship Id="rId45" Type="http://schemas.openxmlformats.org/officeDocument/2006/relationships/image" Target="../media/image36.emf"/><Relationship Id="rId53" Type="http://schemas.openxmlformats.org/officeDocument/2006/relationships/ctrlProp" Target="../ctrlProps/ctrlProp4.xml"/><Relationship Id="rId5" Type="http://schemas.openxmlformats.org/officeDocument/2006/relationships/image" Target="../media/image16.emf"/><Relationship Id="rId10" Type="http://schemas.openxmlformats.org/officeDocument/2006/relationships/control" Target="../activeX/activeX22.xml"/><Relationship Id="rId19" Type="http://schemas.openxmlformats.org/officeDocument/2006/relationships/image" Target="../media/image23.emf"/><Relationship Id="rId31" Type="http://schemas.openxmlformats.org/officeDocument/2006/relationships/image" Target="../media/image29.emf"/><Relationship Id="rId44" Type="http://schemas.openxmlformats.org/officeDocument/2006/relationships/control" Target="../activeX/activeX39.xml"/><Relationship Id="rId52" Type="http://schemas.openxmlformats.org/officeDocument/2006/relationships/ctrlProp" Target="../ctrlProps/ctrlProp3.xml"/><Relationship Id="rId4" Type="http://schemas.openxmlformats.org/officeDocument/2006/relationships/control" Target="../activeX/activeX19.xml"/><Relationship Id="rId9" Type="http://schemas.openxmlformats.org/officeDocument/2006/relationships/image" Target="../media/image18.emf"/><Relationship Id="rId14" Type="http://schemas.openxmlformats.org/officeDocument/2006/relationships/control" Target="../activeX/activeX24.xml"/><Relationship Id="rId22" Type="http://schemas.openxmlformats.org/officeDocument/2006/relationships/control" Target="../activeX/activeX28.xml"/><Relationship Id="rId27" Type="http://schemas.openxmlformats.org/officeDocument/2006/relationships/image" Target="../media/image27.emf"/><Relationship Id="rId30" Type="http://schemas.openxmlformats.org/officeDocument/2006/relationships/control" Target="../activeX/activeX32.xml"/><Relationship Id="rId35" Type="http://schemas.openxmlformats.org/officeDocument/2006/relationships/image" Target="../media/image31.emf"/><Relationship Id="rId43" Type="http://schemas.openxmlformats.org/officeDocument/2006/relationships/image" Target="../media/image35.emf"/><Relationship Id="rId48" Type="http://schemas.openxmlformats.org/officeDocument/2006/relationships/control" Target="../activeX/activeX41.xml"/><Relationship Id="rId8" Type="http://schemas.openxmlformats.org/officeDocument/2006/relationships/control" Target="../activeX/activeX21.xml"/><Relationship Id="rId51" Type="http://schemas.openxmlformats.org/officeDocument/2006/relationships/image" Target="../media/image39.emf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23.xml"/><Relationship Id="rId17" Type="http://schemas.openxmlformats.org/officeDocument/2006/relationships/image" Target="../media/image22.emf"/><Relationship Id="rId25" Type="http://schemas.openxmlformats.org/officeDocument/2006/relationships/image" Target="../media/image26.emf"/><Relationship Id="rId33" Type="http://schemas.openxmlformats.org/officeDocument/2006/relationships/image" Target="../media/image30.emf"/><Relationship Id="rId38" Type="http://schemas.openxmlformats.org/officeDocument/2006/relationships/control" Target="../activeX/activeX36.xml"/><Relationship Id="rId46" Type="http://schemas.openxmlformats.org/officeDocument/2006/relationships/control" Target="../activeX/activeX40.xml"/><Relationship Id="rId20" Type="http://schemas.openxmlformats.org/officeDocument/2006/relationships/control" Target="../activeX/activeX27.xml"/><Relationship Id="rId41" Type="http://schemas.openxmlformats.org/officeDocument/2006/relationships/image" Target="../media/image34.emf"/><Relationship Id="rId54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0.xml"/><Relationship Id="rId15" Type="http://schemas.openxmlformats.org/officeDocument/2006/relationships/image" Target="../media/image21.emf"/><Relationship Id="rId23" Type="http://schemas.openxmlformats.org/officeDocument/2006/relationships/image" Target="../media/image25.emf"/><Relationship Id="rId28" Type="http://schemas.openxmlformats.org/officeDocument/2006/relationships/control" Target="../activeX/activeX31.xml"/><Relationship Id="rId36" Type="http://schemas.openxmlformats.org/officeDocument/2006/relationships/control" Target="../activeX/activeX35.xml"/><Relationship Id="rId49" Type="http://schemas.openxmlformats.org/officeDocument/2006/relationships/image" Target="../media/image3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O42"/>
  <sheetViews>
    <sheetView tabSelected="1" workbookViewId="0">
      <selection activeCell="G10" sqref="G10"/>
    </sheetView>
  </sheetViews>
  <sheetFormatPr baseColWidth="10" defaultRowHeight="15"/>
  <cols>
    <col min="1" max="1" width="92.28515625" style="48" customWidth="1"/>
    <col min="3" max="6" width="5.7109375" customWidth="1"/>
    <col min="7" max="8" width="11.42578125" customWidth="1"/>
    <col min="9" max="9" width="11.42578125" style="48" customWidth="1"/>
    <col min="10" max="14" width="11.42578125" hidden="1" customWidth="1"/>
    <col min="15" max="15" width="11.42578125" customWidth="1"/>
  </cols>
  <sheetData>
    <row r="1" spans="1:15">
      <c r="A1" s="1" t="s">
        <v>0</v>
      </c>
      <c r="B1" s="2" t="s">
        <v>1</v>
      </c>
      <c r="C1" s="3"/>
      <c r="D1" s="4" t="s">
        <v>2</v>
      </c>
      <c r="E1" s="4"/>
      <c r="F1" s="4"/>
      <c r="G1" s="4"/>
      <c r="H1" s="4"/>
      <c r="I1" s="5"/>
    </row>
    <row r="2" spans="1:15" ht="12" customHeight="1">
      <c r="A2" s="6" t="str">
        <f>CONCATENATE( "Nom: ",M12,"   Âge: ",M11,)</f>
        <v>Nom: (Non informé)   Âge: (Date de naissance non informée)</v>
      </c>
      <c r="B2" s="7"/>
      <c r="C2" s="8"/>
      <c r="D2" s="9"/>
      <c r="E2" s="9"/>
      <c r="F2" s="9"/>
      <c r="G2" s="9"/>
      <c r="H2" s="9"/>
      <c r="I2" s="10"/>
    </row>
    <row r="3" spans="1:15" ht="30.75" customHeight="1">
      <c r="A3" s="11" t="s">
        <v>3</v>
      </c>
      <c r="B3" s="12"/>
      <c r="C3" s="12"/>
      <c r="D3" s="12"/>
      <c r="E3" s="12"/>
      <c r="F3" s="12"/>
      <c r="G3" s="12"/>
      <c r="H3" s="12"/>
      <c r="I3" s="13"/>
      <c r="N3">
        <v>0</v>
      </c>
    </row>
    <row r="4" spans="1:15" ht="15.75" customHeight="1" thickBot="1">
      <c r="A4" s="14" t="s">
        <v>4</v>
      </c>
      <c r="B4" s="15" t="s">
        <v>5</v>
      </c>
      <c r="C4" s="16"/>
      <c r="D4" s="16"/>
      <c r="E4" s="16"/>
      <c r="F4" s="16"/>
      <c r="G4" s="16"/>
      <c r="H4" s="16"/>
      <c r="I4" s="17"/>
      <c r="N4">
        <v>0.5</v>
      </c>
    </row>
    <row r="5" spans="1:15">
      <c r="A5" s="18" t="s">
        <v>6</v>
      </c>
      <c r="B5" s="19" t="s">
        <v>7</v>
      </c>
      <c r="C5" s="20"/>
      <c r="D5" s="20"/>
      <c r="E5" s="20"/>
      <c r="F5" s="20"/>
      <c r="I5" s="21"/>
      <c r="N5">
        <v>1</v>
      </c>
    </row>
    <row r="6" spans="1:15" ht="15.75" customHeight="1">
      <c r="A6" s="18"/>
      <c r="B6" s="18"/>
      <c r="C6" s="22"/>
      <c r="D6" s="22"/>
      <c r="E6" s="22"/>
      <c r="F6" s="22"/>
      <c r="I6" s="23"/>
      <c r="N6">
        <v>1</v>
      </c>
    </row>
    <row r="7" spans="1:15" ht="17.25">
      <c r="A7" s="18"/>
      <c r="B7" s="18"/>
      <c r="C7" s="22"/>
      <c r="D7" s="22"/>
      <c r="E7" s="22"/>
      <c r="F7" s="22"/>
      <c r="I7" s="24"/>
      <c r="J7" t="s">
        <v>8</v>
      </c>
      <c r="K7" t="s">
        <v>9</v>
      </c>
      <c r="L7" t="s">
        <v>10</v>
      </c>
    </row>
    <row r="8" spans="1:15" ht="52.5" customHeight="1">
      <c r="A8" s="25"/>
      <c r="B8" s="25"/>
      <c r="C8" s="26"/>
      <c r="D8" s="26"/>
      <c r="E8" s="26"/>
      <c r="F8" s="26"/>
      <c r="H8" s="27"/>
      <c r="I8" s="28"/>
      <c r="J8" s="29"/>
    </row>
    <row r="9" spans="1:15">
      <c r="A9" s="30" t="s">
        <v>11</v>
      </c>
      <c r="B9" s="31" t="str">
        <f>IF(J9&gt;0,J9,IF(K9&gt;0,K9,IF(L9&gt;0,L9,)))</f>
        <v>Non Evalué</v>
      </c>
      <c r="C9" s="287" t="str">
        <f>SEE!Y16</f>
        <v xml:space="preserve"> </v>
      </c>
      <c r="D9" s="33"/>
      <c r="E9" s="32"/>
      <c r="F9" s="33"/>
      <c r="G9">
        <f>SUM(C9:F9)</f>
        <v>0</v>
      </c>
      <c r="H9" s="34" t="str">
        <f>IFERROR(G9/G10,"Non Evalué")</f>
        <v>Non Evalué</v>
      </c>
      <c r="I9" s="35"/>
      <c r="J9" s="36">
        <f>IF(AND(0.1&lt;G10,H9&lt;0.7),J7,)</f>
        <v>0</v>
      </c>
      <c r="K9" s="35">
        <f>IF(AND(0.1&lt;G10,H9&gt;0.7),K7,)</f>
        <v>0</v>
      </c>
      <c r="L9" s="35" t="str">
        <f>IF(G10=0,L7,)</f>
        <v>Non Evalué</v>
      </c>
      <c r="M9" s="37">
        <f ca="1">DATEDIF('[1]Evaluation des jalons VB-MAPP'!C2,TODAY(),"Y")</f>
        <v>120</v>
      </c>
      <c r="N9" t="str">
        <f>A9</f>
        <v>1: Atteint au moins le score de 2 au sous-test SEE; (T)</v>
      </c>
      <c r="O9" s="38"/>
    </row>
    <row r="10" spans="1:15">
      <c r="A10" s="39"/>
      <c r="B10" s="40"/>
      <c r="C10" s="288"/>
      <c r="D10" s="42"/>
      <c r="E10" s="41"/>
      <c r="F10" s="42"/>
      <c r="G10">
        <f>COUNT(C9:F10)</f>
        <v>0</v>
      </c>
      <c r="H10" s="34"/>
      <c r="I10" s="35"/>
      <c r="J10" s="36"/>
      <c r="K10" s="35"/>
      <c r="L10" s="35"/>
      <c r="M10" s="43" t="str">
        <f ca="1">CONCATENATE(M9," ans")</f>
        <v>120 ans</v>
      </c>
      <c r="N10" t="str">
        <f>A11</f>
        <v>2: Atteint au moins le score de 5 au sous-test SEE; (T)</v>
      </c>
      <c r="O10" s="38"/>
    </row>
    <row r="11" spans="1:15">
      <c r="A11" s="30" t="s">
        <v>12</v>
      </c>
      <c r="B11" s="31" t="str">
        <f>IF(J11&gt;0,J11,IF(K11&gt;0,K11,IF(L11&gt;0,L11,)))</f>
        <v>Non Evalué</v>
      </c>
      <c r="C11" s="33"/>
      <c r="D11" s="33"/>
      <c r="E11" s="33"/>
      <c r="F11" s="33"/>
      <c r="G11">
        <f>SUM(C11:F12)</f>
        <v>0</v>
      </c>
      <c r="H11" s="34" t="str">
        <f>IFERROR(G11/G12,"Non Evalué")</f>
        <v>Non Evalué</v>
      </c>
      <c r="I11" s="35"/>
      <c r="J11" s="36">
        <f>IF(AND(0.1&lt;G12,H11&lt;0.7),J7,)</f>
        <v>0</v>
      </c>
      <c r="K11" s="35">
        <f>IF(AND(0.1&lt;G12,H11&gt;0.7),K7,)</f>
        <v>0</v>
      </c>
      <c r="L11" s="35" t="str">
        <f>IF(G12=0,L7,)</f>
        <v>Non Evalué</v>
      </c>
      <c r="M11" s="37" t="str">
        <f>IF(ISBLANK('[1]Evaluation des jalons VB-MAPP'!C2),"(Date de naissance non informée)",M10)</f>
        <v>(Date de naissance non informée)</v>
      </c>
      <c r="N11" t="str">
        <f>A13</f>
        <v>3: Atteint au moins le score de 10 au sous-test SEE; (T)</v>
      </c>
      <c r="O11" s="38"/>
    </row>
    <row r="12" spans="1:15" ht="14.25" customHeight="1">
      <c r="A12" s="39"/>
      <c r="B12" s="40"/>
      <c r="C12" s="42"/>
      <c r="D12" s="42"/>
      <c r="E12" s="42"/>
      <c r="F12" s="42"/>
      <c r="G12">
        <f>COUNT(C11:F12)</f>
        <v>0</v>
      </c>
      <c r="H12" s="34"/>
      <c r="I12" s="35"/>
      <c r="J12" s="36"/>
      <c r="K12" s="35"/>
      <c r="L12" s="35"/>
      <c r="M12" s="43" t="str">
        <f>IF(ISBLANK('[1]Evaluation des jalons VB-MAPP'!C1),"(Non informé)",'[1]Evaluation des jalons VB-MAPP'!C1)</f>
        <v>(Non informé)</v>
      </c>
      <c r="N12" t="str">
        <f>A15</f>
        <v>4: Atteint au moins le score de 15 au sous-test SEE; (T)</v>
      </c>
      <c r="O12" s="38"/>
    </row>
    <row r="13" spans="1:15">
      <c r="A13" s="30" t="s">
        <v>13</v>
      </c>
      <c r="B13" s="31" t="str">
        <f>IF(J13&gt;0,J13,IF(K13&gt;0,K13,IF(L13&gt;0,L13,)))</f>
        <v>Non Evalué</v>
      </c>
      <c r="C13" s="33"/>
      <c r="D13" s="33"/>
      <c r="E13" s="33"/>
      <c r="F13" s="33"/>
      <c r="G13">
        <f>SUM(C13:F14)</f>
        <v>0</v>
      </c>
      <c r="H13" s="34" t="str">
        <f>IFERROR(G13/G14,"Non Evalué")</f>
        <v>Non Evalué</v>
      </c>
      <c r="I13" s="35"/>
      <c r="J13" s="36">
        <f>IF(AND(0.1&lt;G14,H13&lt;0.7),J7,)</f>
        <v>0</v>
      </c>
      <c r="K13" s="35">
        <f>IF(AND(0.1&lt;G14,H13&gt;0.7),K7,)</f>
        <v>0</v>
      </c>
      <c r="L13" s="35" t="str">
        <f>IF(G14=0,L7,)</f>
        <v>Non Evalué</v>
      </c>
      <c r="N13" t="str">
        <f>A17</f>
        <v>5: Atteint au moins le score de 25 au sous-test SEE (au moins 20 au groupes 1); (T)</v>
      </c>
      <c r="O13" s="38"/>
    </row>
    <row r="14" spans="1:15">
      <c r="A14" s="39"/>
      <c r="B14" s="40"/>
      <c r="C14" s="42"/>
      <c r="D14" s="42"/>
      <c r="E14" s="42"/>
      <c r="F14" s="42"/>
      <c r="G14">
        <f>COUNT(C13:F14)</f>
        <v>0</v>
      </c>
      <c r="H14" s="34"/>
      <c r="I14" s="35"/>
      <c r="J14" s="36"/>
      <c r="K14" s="35"/>
      <c r="L14" s="35"/>
      <c r="N14" t="str">
        <f>A19</f>
        <v>6: Atteint au moins le score de 50 au sous-test SEE (au moins 20 au groupe 2); (T)</v>
      </c>
      <c r="O14" s="38"/>
    </row>
    <row r="15" spans="1:15">
      <c r="A15" s="30" t="s">
        <v>14</v>
      </c>
      <c r="B15" s="31" t="str">
        <f>IF(J15&gt;0,J15,IF(K15&gt;0,K15,IF(L15&gt;0,L15,)))</f>
        <v>Non Evalué</v>
      </c>
      <c r="C15" s="33"/>
      <c r="D15" s="33"/>
      <c r="E15" s="33"/>
      <c r="F15" s="33"/>
      <c r="G15">
        <f>SUM(C15:F16)</f>
        <v>0</v>
      </c>
      <c r="H15" s="34" t="str">
        <f>IFERROR(G15/G16,"Non Evalué")</f>
        <v>Non Evalué</v>
      </c>
      <c r="I15" s="35"/>
      <c r="J15" s="36">
        <f>IF(AND(0.1&lt;G16,H15&lt;0.7),J7,)</f>
        <v>0</v>
      </c>
      <c r="K15" s="35">
        <f>IF(AND(0.1&lt;G16,H15&gt;0.7),K7,)</f>
        <v>0</v>
      </c>
      <c r="L15" s="35" t="str">
        <f>IF(G16=0,L7,)</f>
        <v>Non Evalué</v>
      </c>
      <c r="N15" t="str">
        <f>A21</f>
        <v>7: Atteint au moins le score de 60 au sous-test SEE; (T)</v>
      </c>
      <c r="O15" s="38"/>
    </row>
    <row r="16" spans="1:15">
      <c r="A16" s="39"/>
      <c r="B16" s="40"/>
      <c r="C16" s="42"/>
      <c r="D16" s="42"/>
      <c r="E16" s="42"/>
      <c r="F16" s="42"/>
      <c r="G16">
        <f>COUNT(C15:F16)</f>
        <v>0</v>
      </c>
      <c r="H16" s="34"/>
      <c r="I16" s="35"/>
      <c r="J16" s="36"/>
      <c r="K16" s="35"/>
      <c r="L16" s="35"/>
      <c r="N16" t="str">
        <f>A23</f>
        <v>8: Atteint au moins le score de 70 au sous-test SEE; (T)</v>
      </c>
      <c r="O16" s="38"/>
    </row>
    <row r="17" spans="1:15">
      <c r="A17" s="30" t="s">
        <v>15</v>
      </c>
      <c r="B17" s="31" t="str">
        <f>IF(J17&gt;0,J17,IF(K17&gt;0,K17,IF(L17&gt;0,L17,)))</f>
        <v>Non Evalué</v>
      </c>
      <c r="C17" s="33"/>
      <c r="D17" s="33"/>
      <c r="E17" s="33"/>
      <c r="F17" s="33"/>
      <c r="G17">
        <f>SUM(C17:F18)</f>
        <v>0</v>
      </c>
      <c r="H17" s="34" t="str">
        <f>IFERROR(G17/G18,"Non Evalué")</f>
        <v>Non Evalué</v>
      </c>
      <c r="I17" s="35"/>
      <c r="J17" s="36">
        <f>IF(AND(0.1&lt;G18,H17&lt;0.7),J7,)</f>
        <v>0</v>
      </c>
      <c r="K17" s="35">
        <f>IF(AND(0.1&lt;G18,H17&gt;0.7),K7,)</f>
        <v>0</v>
      </c>
      <c r="L17" s="35" t="str">
        <f>IF(G18=0,L7,)</f>
        <v>Non Evalué</v>
      </c>
      <c r="N17" t="str">
        <f>A25</f>
        <v>9: Atteint au moins le score de 80 au sous-test SEE; (T)</v>
      </c>
      <c r="O17" s="38"/>
    </row>
    <row r="18" spans="1:15">
      <c r="A18" s="44"/>
      <c r="B18" s="40"/>
      <c r="C18" s="42"/>
      <c r="D18" s="42"/>
      <c r="E18" s="42"/>
      <c r="F18" s="42"/>
      <c r="G18">
        <f>COUNT(C17:F18)</f>
        <v>0</v>
      </c>
      <c r="H18" s="34"/>
      <c r="I18" s="35"/>
      <c r="J18" s="36"/>
      <c r="K18" s="35"/>
      <c r="L18" s="35"/>
      <c r="N18" t="str">
        <f>A27</f>
        <v>10: Atteint au moins le score de 90 au sous-test SEE (au moins 10 aux groupes 4 et 5); (T)</v>
      </c>
      <c r="O18" s="38"/>
    </row>
    <row r="19" spans="1:15">
      <c r="A19" s="45" t="s">
        <v>16</v>
      </c>
      <c r="B19" s="31" t="str">
        <f>IF(J19&gt;0,J19,IF(K19&gt;0,K19,IF(L19&gt;0,L19,)))</f>
        <v>Non Evalué</v>
      </c>
      <c r="C19" s="33"/>
      <c r="D19" s="33"/>
      <c r="E19" s="33"/>
      <c r="F19" s="33"/>
      <c r="G19">
        <f>SUM(C19:F20)</f>
        <v>0</v>
      </c>
      <c r="H19" s="34" t="str">
        <f>IFERROR(G19/G20,"Non Evalué")</f>
        <v>Non Evalué</v>
      </c>
      <c r="I19" s="35"/>
      <c r="J19" s="36">
        <f>IF(AND(0.1&lt;G20,H19&lt;0.7),J7,)</f>
        <v>0</v>
      </c>
      <c r="K19" s="35">
        <f>IF(AND(0.1&lt;G20,H19&gt;0.7),K7,)</f>
        <v>0</v>
      </c>
      <c r="L19" s="35" t="str">
        <f>IF(G20=0,L7,)</f>
        <v>Non Evalué</v>
      </c>
      <c r="O19" s="38"/>
    </row>
    <row r="20" spans="1:15">
      <c r="A20" s="46"/>
      <c r="B20" s="40"/>
      <c r="C20" s="42"/>
      <c r="D20" s="42"/>
      <c r="E20" s="42"/>
      <c r="F20" s="42"/>
      <c r="G20">
        <f>COUNT(C19:F20)</f>
        <v>0</v>
      </c>
      <c r="H20" s="34"/>
      <c r="I20" s="35"/>
      <c r="J20" s="36"/>
      <c r="K20" s="35"/>
      <c r="L20" s="35"/>
      <c r="O20" s="38"/>
    </row>
    <row r="21" spans="1:15">
      <c r="A21" s="45" t="s">
        <v>17</v>
      </c>
      <c r="B21" s="31" t="str">
        <f>IF(J21&gt;0,J21,IF(K21&gt;0,K21,IF(L21&gt;0,L21,)))</f>
        <v>Non Evalué</v>
      </c>
      <c r="C21" s="33"/>
      <c r="D21" s="33"/>
      <c r="E21" s="33"/>
      <c r="F21" s="33"/>
      <c r="G21">
        <f>SUM(C21:F22)</f>
        <v>0</v>
      </c>
      <c r="H21" s="34" t="str">
        <f>IFERROR(G21/G22,"Non Evalué")</f>
        <v>Non Evalué</v>
      </c>
      <c r="I21" s="35"/>
      <c r="J21" s="36">
        <f>IF(AND(0.1&lt;G22,H21&lt;0.7),J7,)</f>
        <v>0</v>
      </c>
      <c r="K21" s="35">
        <f>IF(AND(0.1&lt;G22,H21&gt;0.7),K7,)</f>
        <v>0</v>
      </c>
      <c r="L21" s="35" t="str">
        <f>IF(G22=0,L7,)</f>
        <v>Non Evalué</v>
      </c>
      <c r="O21" s="38"/>
    </row>
    <row r="22" spans="1:15">
      <c r="A22" s="46"/>
      <c r="B22" s="40"/>
      <c r="C22" s="42"/>
      <c r="D22" s="42"/>
      <c r="E22" s="42"/>
      <c r="F22" s="42"/>
      <c r="G22">
        <f>COUNT(C21:F22)</f>
        <v>0</v>
      </c>
      <c r="H22" s="34"/>
      <c r="I22" s="35"/>
      <c r="J22" s="36"/>
      <c r="K22" s="35"/>
      <c r="L22" s="35"/>
      <c r="O22" s="38"/>
    </row>
    <row r="23" spans="1:15">
      <c r="A23" s="45" t="s">
        <v>18</v>
      </c>
      <c r="B23" s="31" t="str">
        <f>IF(J23&gt;0,J23,IF(K23&gt;0,K23,IF(L23&gt;0,L23,)))</f>
        <v>Non Evalué</v>
      </c>
      <c r="C23" s="33"/>
      <c r="D23" s="33"/>
      <c r="E23" s="33"/>
      <c r="F23" s="33"/>
      <c r="G23">
        <f>SUM(C23:F24)</f>
        <v>0</v>
      </c>
      <c r="H23" s="34" t="str">
        <f>IFERROR(G23/G24,"Non Evalué")</f>
        <v>Non Evalué</v>
      </c>
      <c r="I23" s="35"/>
      <c r="J23" s="36">
        <f>IF(AND(0.1&lt;G24,H23&lt;0.7),J7,)</f>
        <v>0</v>
      </c>
      <c r="K23" s="35">
        <f>IF(AND(0.1&lt;G24,H23&gt;0.7),K7,)</f>
        <v>0</v>
      </c>
      <c r="L23" s="35" t="str">
        <f>IF(G24=0,L7,)</f>
        <v>Non Evalué</v>
      </c>
      <c r="O23" s="38"/>
    </row>
    <row r="24" spans="1:15">
      <c r="A24" s="46"/>
      <c r="B24" s="40"/>
      <c r="C24" s="42"/>
      <c r="D24" s="42"/>
      <c r="E24" s="42"/>
      <c r="F24" s="42"/>
      <c r="G24">
        <f>COUNT(C23:F24)</f>
        <v>0</v>
      </c>
      <c r="H24" s="34"/>
      <c r="I24" s="35"/>
      <c r="J24" s="36"/>
      <c r="K24" s="35"/>
      <c r="L24" s="35"/>
    </row>
    <row r="25" spans="1:15">
      <c r="A25" s="45" t="s">
        <v>19</v>
      </c>
      <c r="B25" s="31" t="str">
        <f>IF(J25&gt;0,J25,IF(K25&gt;0,K25,IF(L25&gt;0,L25,)))</f>
        <v>Non Evalué</v>
      </c>
      <c r="C25" s="33"/>
      <c r="D25" s="33"/>
      <c r="E25" s="33"/>
      <c r="F25" s="33"/>
      <c r="G25">
        <f>SUM(C25:F26)</f>
        <v>0</v>
      </c>
      <c r="H25" s="34" t="str">
        <f>IFERROR(G25/G26,"Non Evalué")</f>
        <v>Non Evalué</v>
      </c>
      <c r="I25" s="35"/>
      <c r="J25" s="36">
        <f>IF(AND(0.1&lt;G26,H25&lt;0.7),J7,)</f>
        <v>0</v>
      </c>
      <c r="K25" s="35">
        <f>IF(AND(0.1&lt;G26,H25&gt;0.7),K7,)</f>
        <v>0</v>
      </c>
      <c r="L25" s="35" t="str">
        <f>IF(G26=0,L7,)</f>
        <v>Non Evalué</v>
      </c>
    </row>
    <row r="26" spans="1:15">
      <c r="A26" s="46"/>
      <c r="B26" s="40"/>
      <c r="C26" s="42"/>
      <c r="D26" s="42"/>
      <c r="E26" s="42"/>
      <c r="F26" s="42"/>
      <c r="G26">
        <f>COUNT(C25:F26)</f>
        <v>0</v>
      </c>
      <c r="H26" s="34"/>
      <c r="I26" s="35"/>
      <c r="J26" s="36"/>
      <c r="K26" s="35"/>
      <c r="L26" s="35"/>
    </row>
    <row r="27" spans="1:15">
      <c r="A27" s="45" t="s">
        <v>20</v>
      </c>
      <c r="B27" s="31" t="str">
        <f>IF(J27&gt;0,J27,IF(K27&gt;0,K27,IF(L27&gt;0,L27,)))</f>
        <v>Non Evalué</v>
      </c>
      <c r="C27" s="33"/>
      <c r="D27" s="33"/>
      <c r="E27" s="33"/>
      <c r="F27" s="33"/>
      <c r="G27">
        <f>SUM(C27:F28)</f>
        <v>0</v>
      </c>
      <c r="H27" s="34" t="str">
        <f>IFERROR(G27/G28,"Non Evalué")</f>
        <v>Non Evalué</v>
      </c>
      <c r="I27" s="35"/>
      <c r="J27" s="36">
        <f>IF(AND(0.1&lt;G28,H27&lt;0.7),J7,)</f>
        <v>0</v>
      </c>
      <c r="K27" s="35">
        <f>IF(AND(0.1&lt;G28,H27&gt;0.7),K7,)</f>
        <v>0</v>
      </c>
      <c r="L27" s="35" t="str">
        <f>IF(G28=0,L7,)</f>
        <v>Non Evalué</v>
      </c>
    </row>
    <row r="28" spans="1:15" ht="15" customHeight="1">
      <c r="A28" s="46"/>
      <c r="B28" s="40"/>
      <c r="C28" s="42"/>
      <c r="D28" s="42"/>
      <c r="E28" s="42"/>
      <c r="F28" s="42"/>
      <c r="G28">
        <f>COUNT(C27:F28)</f>
        <v>0</v>
      </c>
      <c r="H28" s="34"/>
      <c r="I28" s="35"/>
      <c r="J28" s="36"/>
      <c r="K28" s="35"/>
      <c r="L28" s="35"/>
    </row>
    <row r="29" spans="1:15">
      <c r="A29" s="47"/>
    </row>
    <row r="30" spans="1:15">
      <c r="A30" s="49"/>
    </row>
    <row r="31" spans="1:15">
      <c r="A31" s="49"/>
    </row>
    <row r="32" spans="1:15">
      <c r="A32" s="49"/>
    </row>
    <row r="33" spans="1:1">
      <c r="A33" s="49"/>
    </row>
    <row r="34" spans="1:1">
      <c r="A34" s="49"/>
    </row>
    <row r="35" spans="1:1">
      <c r="A35" s="49"/>
    </row>
    <row r="36" spans="1:1">
      <c r="A36" s="49"/>
    </row>
    <row r="37" spans="1:1">
      <c r="A37" s="49"/>
    </row>
    <row r="38" spans="1:1">
      <c r="A38" s="49"/>
    </row>
    <row r="39" spans="1:1">
      <c r="A39" s="49"/>
    </row>
    <row r="40" spans="1:1">
      <c r="A40" s="49"/>
    </row>
    <row r="41" spans="1:1">
      <c r="A41" s="49"/>
    </row>
    <row r="42" spans="1:1">
      <c r="A42" s="50"/>
    </row>
  </sheetData>
  <mergeCells count="120">
    <mergeCell ref="F27:F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A27:A28"/>
    <mergeCell ref="B27:B28"/>
    <mergeCell ref="C27:C28"/>
    <mergeCell ref="D27:D28"/>
    <mergeCell ref="E27:E28"/>
    <mergeCell ref="A25:A26"/>
    <mergeCell ref="B25:B26"/>
    <mergeCell ref="C25:C26"/>
    <mergeCell ref="D25:D26"/>
    <mergeCell ref="E25:E26"/>
    <mergeCell ref="F25:F26"/>
    <mergeCell ref="F23:F24"/>
    <mergeCell ref="H23:H24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A23:A24"/>
    <mergeCell ref="B23:B24"/>
    <mergeCell ref="C23:C24"/>
    <mergeCell ref="D23:D24"/>
    <mergeCell ref="E23:E24"/>
    <mergeCell ref="A21:A22"/>
    <mergeCell ref="B21:B22"/>
    <mergeCell ref="C21:C22"/>
    <mergeCell ref="D21:D22"/>
    <mergeCell ref="E21:E22"/>
    <mergeCell ref="F21:F22"/>
    <mergeCell ref="F19:F20"/>
    <mergeCell ref="H19:H20"/>
    <mergeCell ref="I19:I20"/>
    <mergeCell ref="J19:J20"/>
    <mergeCell ref="K19:K20"/>
    <mergeCell ref="L19:L20"/>
    <mergeCell ref="H17:H18"/>
    <mergeCell ref="I17:I18"/>
    <mergeCell ref="J17:J18"/>
    <mergeCell ref="K17:K18"/>
    <mergeCell ref="L17:L18"/>
    <mergeCell ref="A19:A20"/>
    <mergeCell ref="B19:B20"/>
    <mergeCell ref="C19:C20"/>
    <mergeCell ref="D19:D20"/>
    <mergeCell ref="E19:E20"/>
    <mergeCell ref="A17:A18"/>
    <mergeCell ref="B17:B18"/>
    <mergeCell ref="C17:C18"/>
    <mergeCell ref="D17:D18"/>
    <mergeCell ref="E17:E18"/>
    <mergeCell ref="F17:F18"/>
    <mergeCell ref="F15:F16"/>
    <mergeCell ref="H15:H16"/>
    <mergeCell ref="I15:I16"/>
    <mergeCell ref="J15:J16"/>
    <mergeCell ref="K15:K16"/>
    <mergeCell ref="L15:L16"/>
    <mergeCell ref="H13:H14"/>
    <mergeCell ref="I13:I14"/>
    <mergeCell ref="J13:J14"/>
    <mergeCell ref="K13:K14"/>
    <mergeCell ref="L13:L14"/>
    <mergeCell ref="A15:A16"/>
    <mergeCell ref="B15:B16"/>
    <mergeCell ref="C15:C16"/>
    <mergeCell ref="D15:D16"/>
    <mergeCell ref="E15:E16"/>
    <mergeCell ref="A13:A14"/>
    <mergeCell ref="B13:B14"/>
    <mergeCell ref="C13:C14"/>
    <mergeCell ref="D13:D14"/>
    <mergeCell ref="E13:E14"/>
    <mergeCell ref="F13:F14"/>
    <mergeCell ref="F11:F12"/>
    <mergeCell ref="H11:H12"/>
    <mergeCell ref="I11:I12"/>
    <mergeCell ref="J11:J12"/>
    <mergeCell ref="K11:K12"/>
    <mergeCell ref="L11:L12"/>
    <mergeCell ref="H9:H10"/>
    <mergeCell ref="I9:I10"/>
    <mergeCell ref="J9:J10"/>
    <mergeCell ref="K9:K10"/>
    <mergeCell ref="L9:L10"/>
    <mergeCell ref="A11:A12"/>
    <mergeCell ref="B11:B12"/>
    <mergeCell ref="C11:C12"/>
    <mergeCell ref="D11:D12"/>
    <mergeCell ref="E11:E12"/>
    <mergeCell ref="A9:A10"/>
    <mergeCell ref="B9:B10"/>
    <mergeCell ref="C9:C10"/>
    <mergeCell ref="D9:D10"/>
    <mergeCell ref="E9:E10"/>
    <mergeCell ref="F9:F10"/>
    <mergeCell ref="B1:C2"/>
    <mergeCell ref="D1:I2"/>
    <mergeCell ref="A3:I3"/>
    <mergeCell ref="B4:I4"/>
    <mergeCell ref="A5:A8"/>
    <mergeCell ref="B5:B8"/>
    <mergeCell ref="C5:C8"/>
    <mergeCell ref="D5:D8"/>
    <mergeCell ref="E5:E8"/>
    <mergeCell ref="F5:F8"/>
  </mergeCells>
  <conditionalFormatting sqref="A9:B9 A11:B11 A13:B13 A15:B15 A17:B17 A25:B25 A19:B19 A27:B27 A21:B21 A23:B23">
    <cfRule type="containsText" dxfId="305" priority="4" operator="containsText" text="Non Evalué">
      <formula>NOT(ISERROR(SEARCH("Non Evalué",A9)))</formula>
    </cfRule>
    <cfRule type="containsText" dxfId="304" priority="5" operator="containsText" text="Non Acquis">
      <formula>NOT(ISERROR(SEARCH("Non Acquis",A9)))</formula>
    </cfRule>
    <cfRule type="beginsWith" dxfId="303" priority="6" operator="beginsWith" text="Acquis">
      <formula>LEFT(A9,LEN("Acquis"))="Acquis"</formula>
    </cfRule>
  </conditionalFormatting>
  <conditionalFormatting sqref="C9:F28">
    <cfRule type="containsText" dxfId="302" priority="1" operator="containsText" text="1">
      <formula>NOT(ISERROR(SEARCH("1",C9)))</formula>
    </cfRule>
    <cfRule type="containsText" dxfId="301" priority="2" operator="containsText" text="0,5">
      <formula>NOT(ISERROR(SEARCH("0,5",C9)))</formula>
    </cfRule>
    <cfRule type="containsText" dxfId="300" priority="3" operator="containsText" text="0">
      <formula>NOT(ISERROR(SEARCH("0",C9)))</formula>
    </cfRule>
  </conditionalFormatting>
  <dataValidations count="1">
    <dataValidation type="list" allowBlank="1" showInputMessage="1" showErrorMessage="1" sqref="N6">
      <formula1>$N$3:$N$5</formula1>
    </dataValidation>
  </dataValidations>
  <pageMargins left="0.7" right="0.7" top="0.75" bottom="0.75" header="0.3" footer="0.3"/>
  <pageSetup paperSize="119" orientation="portrait" r:id="rId1"/>
  <drawing r:id="rId2"/>
  <legacyDrawing r:id="rId3"/>
  <controls>
    <mc:AlternateContent xmlns:mc="http://schemas.openxmlformats.org/markup-compatibility/2006">
      <mc:Choice Requires="x14">
        <control shapeId="1044" r:id="rId4" name="ResetCol4">
          <controlPr defaultSize="0" autoLine="0" r:id="rId5">
            <anchor moveWithCells="1">
              <from>
                <xdr:col>5</xdr:col>
                <xdr:colOff>9525</xdr:colOff>
                <xdr:row>4</xdr:row>
                <xdr:rowOff>9525</xdr:rowOff>
              </from>
              <to>
                <xdr:col>5</xdr:col>
                <xdr:colOff>361950</xdr:colOff>
                <xdr:row>5</xdr:row>
                <xdr:rowOff>171450</xdr:rowOff>
              </to>
            </anchor>
          </controlPr>
        </control>
      </mc:Choice>
      <mc:Fallback>
        <control shapeId="1044" r:id="rId4" name="ResetCol4"/>
      </mc:Fallback>
    </mc:AlternateContent>
    <mc:AlternateContent xmlns:mc="http://schemas.openxmlformats.org/markup-compatibility/2006">
      <mc:Choice Requires="x14">
        <control shapeId="1043" r:id="rId6" name="ResetCol3">
          <controlPr defaultSize="0" autoLine="0" r:id="rId7">
            <anchor moveWithCells="1">
              <from>
                <xdr:col>4</xdr:col>
                <xdr:colOff>9525</xdr:colOff>
                <xdr:row>4</xdr:row>
                <xdr:rowOff>9525</xdr:rowOff>
              </from>
              <to>
                <xdr:col>4</xdr:col>
                <xdr:colOff>361950</xdr:colOff>
                <xdr:row>5</xdr:row>
                <xdr:rowOff>171450</xdr:rowOff>
              </to>
            </anchor>
          </controlPr>
        </control>
      </mc:Choice>
      <mc:Fallback>
        <control shapeId="1043" r:id="rId6" name="ResetCol3"/>
      </mc:Fallback>
    </mc:AlternateContent>
    <mc:AlternateContent xmlns:mc="http://schemas.openxmlformats.org/markup-compatibility/2006">
      <mc:Choice Requires="x14">
        <control shapeId="1042" r:id="rId8" name="ResetCol2">
          <controlPr defaultSize="0" autoLine="0" r:id="rId9">
            <anchor moveWithCells="1">
              <from>
                <xdr:col>3</xdr:col>
                <xdr:colOff>19050</xdr:colOff>
                <xdr:row>4</xdr:row>
                <xdr:rowOff>19050</xdr:rowOff>
              </from>
              <to>
                <xdr:col>3</xdr:col>
                <xdr:colOff>371475</xdr:colOff>
                <xdr:row>5</xdr:row>
                <xdr:rowOff>180975</xdr:rowOff>
              </to>
            </anchor>
          </controlPr>
        </control>
      </mc:Choice>
      <mc:Fallback>
        <control shapeId="1042" r:id="rId8" name="ResetCol2"/>
      </mc:Fallback>
    </mc:AlternateContent>
    <mc:AlternateContent xmlns:mc="http://schemas.openxmlformats.org/markup-compatibility/2006">
      <mc:Choice Requires="x14">
        <control shapeId="1041" r:id="rId10" name="ResetCol1">
          <controlPr defaultSize="0" autoLine="0" r:id="rId11">
            <anchor moveWithCells="1">
              <from>
                <xdr:col>2</xdr:col>
                <xdr:colOff>9525</xdr:colOff>
                <xdr:row>4</xdr:row>
                <xdr:rowOff>9525</xdr:rowOff>
              </from>
              <to>
                <xdr:col>2</xdr:col>
                <xdr:colOff>361950</xdr:colOff>
                <xdr:row>5</xdr:row>
                <xdr:rowOff>171450</xdr:rowOff>
              </to>
            </anchor>
          </controlPr>
        </control>
      </mc:Choice>
      <mc:Fallback>
        <control shapeId="1041" r:id="rId10" name="ResetCol1"/>
      </mc:Fallback>
    </mc:AlternateContent>
    <mc:AlternateContent xmlns:mc="http://schemas.openxmlformats.org/markup-compatibility/2006">
      <mc:Choice Requires="x14">
        <control shapeId="1040" r:id="rId12" name="date4">
          <controlPr defaultSize="0" autoLine="0" r:id="rId13">
            <anchor moveWithCells="1">
              <from>
                <xdr:col>5</xdr:col>
                <xdr:colOff>0</xdr:colOff>
                <xdr:row>5</xdr:row>
                <xdr:rowOff>171450</xdr:rowOff>
              </from>
              <to>
                <xdr:col>5</xdr:col>
                <xdr:colOff>352425</xdr:colOff>
                <xdr:row>7</xdr:row>
                <xdr:rowOff>657225</xdr:rowOff>
              </to>
            </anchor>
          </controlPr>
        </control>
      </mc:Choice>
      <mc:Fallback>
        <control shapeId="1040" r:id="rId12" name="date4"/>
      </mc:Fallback>
    </mc:AlternateContent>
    <mc:AlternateContent xmlns:mc="http://schemas.openxmlformats.org/markup-compatibility/2006">
      <mc:Choice Requires="x14">
        <control shapeId="1039" r:id="rId14" name="date3">
          <controlPr defaultSize="0" autoLine="0" r:id="rId13">
            <anchor moveWithCells="1">
              <from>
                <xdr:col>4</xdr:col>
                <xdr:colOff>0</xdr:colOff>
                <xdr:row>5</xdr:row>
                <xdr:rowOff>180975</xdr:rowOff>
              </from>
              <to>
                <xdr:col>4</xdr:col>
                <xdr:colOff>352425</xdr:colOff>
                <xdr:row>8</xdr:row>
                <xdr:rowOff>0</xdr:rowOff>
              </to>
            </anchor>
          </controlPr>
        </control>
      </mc:Choice>
      <mc:Fallback>
        <control shapeId="1039" r:id="rId14" name="date3"/>
      </mc:Fallback>
    </mc:AlternateContent>
    <mc:AlternateContent xmlns:mc="http://schemas.openxmlformats.org/markup-compatibility/2006">
      <mc:Choice Requires="x14">
        <control shapeId="1038" r:id="rId15" name="date2">
          <controlPr defaultSize="0" autoLine="0" r:id="rId13">
            <anchor moveWithCells="1">
              <from>
                <xdr:col>3</xdr:col>
                <xdr:colOff>9525</xdr:colOff>
                <xdr:row>5</xdr:row>
                <xdr:rowOff>180975</xdr:rowOff>
              </from>
              <to>
                <xdr:col>3</xdr:col>
                <xdr:colOff>361950</xdr:colOff>
                <xdr:row>8</xdr:row>
                <xdr:rowOff>0</xdr:rowOff>
              </to>
            </anchor>
          </controlPr>
        </control>
      </mc:Choice>
      <mc:Fallback>
        <control shapeId="1038" r:id="rId15" name="date2"/>
      </mc:Fallback>
    </mc:AlternateContent>
    <mc:AlternateContent xmlns:mc="http://schemas.openxmlformats.org/markup-compatibility/2006">
      <mc:Choice Requires="x14">
        <control shapeId="1037" r:id="rId16" name="date1">
          <controlPr defaultSize="0" autoLine="0" r:id="rId13">
            <anchor moveWithCells="1">
              <from>
                <xdr:col>2</xdr:col>
                <xdr:colOff>0</xdr:colOff>
                <xdr:row>5</xdr:row>
                <xdr:rowOff>180975</xdr:rowOff>
              </from>
              <to>
                <xdr:col>2</xdr:col>
                <xdr:colOff>352425</xdr:colOff>
                <xdr:row>8</xdr:row>
                <xdr:rowOff>0</xdr:rowOff>
              </to>
            </anchor>
          </controlPr>
        </control>
      </mc:Choice>
      <mc:Fallback>
        <control shapeId="1037" r:id="rId16" name="date1"/>
      </mc:Fallback>
    </mc:AlternateContent>
    <mc:AlternateContent xmlns:mc="http://schemas.openxmlformats.org/markup-compatibility/2006">
      <mc:Choice Requires="x14">
        <control shapeId="1036" r:id="rId17" name="ResetLigne10">
          <controlPr defaultSize="0" autoLine="0" r:id="rId18">
            <anchor moveWithCells="1">
              <from>
                <xdr:col>8</xdr:col>
                <xdr:colOff>76200</xdr:colOff>
                <xdr:row>25</xdr:row>
                <xdr:rowOff>161925</xdr:rowOff>
              </from>
              <to>
                <xdr:col>8</xdr:col>
                <xdr:colOff>695325</xdr:colOff>
                <xdr:row>27</xdr:row>
                <xdr:rowOff>152400</xdr:rowOff>
              </to>
            </anchor>
          </controlPr>
        </control>
      </mc:Choice>
      <mc:Fallback>
        <control shapeId="1036" r:id="rId17" name="ResetLigne10"/>
      </mc:Fallback>
    </mc:AlternateContent>
    <mc:AlternateContent xmlns:mc="http://schemas.openxmlformats.org/markup-compatibility/2006">
      <mc:Choice Requires="x14">
        <control shapeId="1035" r:id="rId19" name="ResetLigne9">
          <controlPr defaultSize="0" autoLine="0" r:id="rId20">
            <anchor moveWithCells="1">
              <from>
                <xdr:col>8</xdr:col>
                <xdr:colOff>76200</xdr:colOff>
                <xdr:row>23</xdr:row>
                <xdr:rowOff>161925</xdr:rowOff>
              </from>
              <to>
                <xdr:col>8</xdr:col>
                <xdr:colOff>695325</xdr:colOff>
                <xdr:row>25</xdr:row>
                <xdr:rowOff>152400</xdr:rowOff>
              </to>
            </anchor>
          </controlPr>
        </control>
      </mc:Choice>
      <mc:Fallback>
        <control shapeId="1035" r:id="rId19" name="ResetLigne9"/>
      </mc:Fallback>
    </mc:AlternateContent>
    <mc:AlternateContent xmlns:mc="http://schemas.openxmlformats.org/markup-compatibility/2006">
      <mc:Choice Requires="x14">
        <control shapeId="1034" r:id="rId21" name="ResetLigne8">
          <controlPr defaultSize="0" autoLine="0" r:id="rId22">
            <anchor moveWithCells="1">
              <from>
                <xdr:col>8</xdr:col>
                <xdr:colOff>76200</xdr:colOff>
                <xdr:row>21</xdr:row>
                <xdr:rowOff>161925</xdr:rowOff>
              </from>
              <to>
                <xdr:col>8</xdr:col>
                <xdr:colOff>695325</xdr:colOff>
                <xdr:row>23</xdr:row>
                <xdr:rowOff>152400</xdr:rowOff>
              </to>
            </anchor>
          </controlPr>
        </control>
      </mc:Choice>
      <mc:Fallback>
        <control shapeId="1034" r:id="rId21" name="ResetLigne8"/>
      </mc:Fallback>
    </mc:AlternateContent>
    <mc:AlternateContent xmlns:mc="http://schemas.openxmlformats.org/markup-compatibility/2006">
      <mc:Choice Requires="x14">
        <control shapeId="1033" r:id="rId23" name="ResetLigne7">
          <controlPr defaultSize="0" autoLine="0" r:id="rId24">
            <anchor moveWithCells="1">
              <from>
                <xdr:col>8</xdr:col>
                <xdr:colOff>76200</xdr:colOff>
                <xdr:row>19</xdr:row>
                <xdr:rowOff>161925</xdr:rowOff>
              </from>
              <to>
                <xdr:col>8</xdr:col>
                <xdr:colOff>695325</xdr:colOff>
                <xdr:row>21</xdr:row>
                <xdr:rowOff>152400</xdr:rowOff>
              </to>
            </anchor>
          </controlPr>
        </control>
      </mc:Choice>
      <mc:Fallback>
        <control shapeId="1033" r:id="rId23" name="ResetLigne7"/>
      </mc:Fallback>
    </mc:AlternateContent>
    <mc:AlternateContent xmlns:mc="http://schemas.openxmlformats.org/markup-compatibility/2006">
      <mc:Choice Requires="x14">
        <control shapeId="1032" r:id="rId25" name="ResetLigne6">
          <controlPr defaultSize="0" autoLine="0" r:id="rId26">
            <anchor moveWithCells="1">
              <from>
                <xdr:col>8</xdr:col>
                <xdr:colOff>76200</xdr:colOff>
                <xdr:row>17</xdr:row>
                <xdr:rowOff>161925</xdr:rowOff>
              </from>
              <to>
                <xdr:col>8</xdr:col>
                <xdr:colOff>695325</xdr:colOff>
                <xdr:row>19</xdr:row>
                <xdr:rowOff>152400</xdr:rowOff>
              </to>
            </anchor>
          </controlPr>
        </control>
      </mc:Choice>
      <mc:Fallback>
        <control shapeId="1032" r:id="rId25" name="ResetLigne6"/>
      </mc:Fallback>
    </mc:AlternateContent>
    <mc:AlternateContent xmlns:mc="http://schemas.openxmlformats.org/markup-compatibility/2006">
      <mc:Choice Requires="x14">
        <control shapeId="1031" r:id="rId27" name="ResetLigne5">
          <controlPr defaultSize="0" autoLine="0" r:id="rId28">
            <anchor moveWithCells="1">
              <from>
                <xdr:col>8</xdr:col>
                <xdr:colOff>76200</xdr:colOff>
                <xdr:row>15</xdr:row>
                <xdr:rowOff>161925</xdr:rowOff>
              </from>
              <to>
                <xdr:col>8</xdr:col>
                <xdr:colOff>695325</xdr:colOff>
                <xdr:row>17</xdr:row>
                <xdr:rowOff>152400</xdr:rowOff>
              </to>
            </anchor>
          </controlPr>
        </control>
      </mc:Choice>
      <mc:Fallback>
        <control shapeId="1031" r:id="rId27" name="ResetLigne5"/>
      </mc:Fallback>
    </mc:AlternateContent>
    <mc:AlternateContent xmlns:mc="http://schemas.openxmlformats.org/markup-compatibility/2006">
      <mc:Choice Requires="x14">
        <control shapeId="1030" r:id="rId29" name="ResetLigne4">
          <controlPr defaultSize="0" autoLine="0" r:id="rId30">
            <anchor moveWithCells="1">
              <from>
                <xdr:col>8</xdr:col>
                <xdr:colOff>76200</xdr:colOff>
                <xdr:row>13</xdr:row>
                <xdr:rowOff>161925</xdr:rowOff>
              </from>
              <to>
                <xdr:col>8</xdr:col>
                <xdr:colOff>695325</xdr:colOff>
                <xdr:row>15</xdr:row>
                <xdr:rowOff>152400</xdr:rowOff>
              </to>
            </anchor>
          </controlPr>
        </control>
      </mc:Choice>
      <mc:Fallback>
        <control shapeId="1030" r:id="rId29" name="ResetLigne4"/>
      </mc:Fallback>
    </mc:AlternateContent>
    <mc:AlternateContent xmlns:mc="http://schemas.openxmlformats.org/markup-compatibility/2006">
      <mc:Choice Requires="x14">
        <control shapeId="1029" r:id="rId31" name="ResetLigne3">
          <controlPr defaultSize="0" autoLine="0" r:id="rId32">
            <anchor moveWithCells="1">
              <from>
                <xdr:col>8</xdr:col>
                <xdr:colOff>76200</xdr:colOff>
                <xdr:row>11</xdr:row>
                <xdr:rowOff>152400</xdr:rowOff>
              </from>
              <to>
                <xdr:col>8</xdr:col>
                <xdr:colOff>695325</xdr:colOff>
                <xdr:row>13</xdr:row>
                <xdr:rowOff>152400</xdr:rowOff>
              </to>
            </anchor>
          </controlPr>
        </control>
      </mc:Choice>
      <mc:Fallback>
        <control shapeId="1029" r:id="rId31" name="ResetLigne3"/>
      </mc:Fallback>
    </mc:AlternateContent>
    <mc:AlternateContent xmlns:mc="http://schemas.openxmlformats.org/markup-compatibility/2006">
      <mc:Choice Requires="x14">
        <control shapeId="1028" r:id="rId33" name="ResetLigne2">
          <controlPr defaultSize="0" autoLine="0" r:id="rId34">
            <anchor moveWithCells="1">
              <from>
                <xdr:col>8</xdr:col>
                <xdr:colOff>76200</xdr:colOff>
                <xdr:row>9</xdr:row>
                <xdr:rowOff>161925</xdr:rowOff>
              </from>
              <to>
                <xdr:col>8</xdr:col>
                <xdr:colOff>695325</xdr:colOff>
                <xdr:row>11</xdr:row>
                <xdr:rowOff>142875</xdr:rowOff>
              </to>
            </anchor>
          </controlPr>
        </control>
      </mc:Choice>
      <mc:Fallback>
        <control shapeId="1028" r:id="rId33" name="ResetLigne2"/>
      </mc:Fallback>
    </mc:AlternateContent>
    <mc:AlternateContent xmlns:mc="http://schemas.openxmlformats.org/markup-compatibility/2006">
      <mc:Choice Requires="x14">
        <control shapeId="1027" r:id="rId35" name="ResetLigne1">
          <controlPr defaultSize="0" autoLine="0" r:id="rId36">
            <anchor moveWithCells="1">
              <from>
                <xdr:col>8</xdr:col>
                <xdr:colOff>76200</xdr:colOff>
                <xdr:row>7</xdr:row>
                <xdr:rowOff>657225</xdr:rowOff>
              </from>
              <to>
                <xdr:col>8</xdr:col>
                <xdr:colOff>695325</xdr:colOff>
                <xdr:row>9</xdr:row>
                <xdr:rowOff>171450</xdr:rowOff>
              </to>
            </anchor>
          </controlPr>
        </control>
      </mc:Choice>
      <mc:Fallback>
        <control shapeId="1027" r:id="rId35" name="ResetLigne1"/>
      </mc:Fallback>
    </mc:AlternateContent>
    <mc:AlternateContent xmlns:mc="http://schemas.openxmlformats.org/markup-compatibility/2006">
      <mc:Choice Requires="x14">
        <control shapeId="1025" r:id="rId37" name="Button 1">
          <controlPr defaultSize="0" print="0" autoFill="0" autoPict="0" macro="[1]!afficherUFEchoïque">
            <anchor moveWithCells="1" sizeWithCells="1">
              <from>
                <xdr:col>0</xdr:col>
                <xdr:colOff>9525</xdr:colOff>
                <xdr:row>0</xdr:row>
                <xdr:rowOff>19050</xdr:rowOff>
              </from>
              <to>
                <xdr:col>0</xdr:col>
                <xdr:colOff>1590675</xdr:colOff>
                <xdr:row>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38" name="Button 2">
          <controlPr defaultSize="0" print="0" autoFill="0" autoPict="0" macro="[1]!afficherUF2Echoïque">
            <anchor moveWithCells="1" sizeWithCells="1">
              <from>
                <xdr:col>0</xdr:col>
                <xdr:colOff>4772025</xdr:colOff>
                <xdr:row>0</xdr:row>
                <xdr:rowOff>0</xdr:rowOff>
              </from>
              <to>
                <xdr:col>0</xdr:col>
                <xdr:colOff>6143625</xdr:colOff>
                <xdr:row>0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AI102"/>
  <sheetViews>
    <sheetView topLeftCell="O7" workbookViewId="0">
      <selection activeCell="Y16" sqref="Y16"/>
    </sheetView>
  </sheetViews>
  <sheetFormatPr baseColWidth="10" defaultRowHeight="15"/>
  <cols>
    <col min="1" max="1" width="55.140625" customWidth="1"/>
    <col min="2" max="2" width="15.42578125" customWidth="1"/>
    <col min="3" max="3" width="6.85546875" customWidth="1"/>
    <col min="4" max="4" width="16.28515625" bestFit="1" customWidth="1"/>
    <col min="5" max="5" width="7" customWidth="1"/>
    <col min="6" max="6" width="12.85546875" bestFit="1" customWidth="1"/>
    <col min="7" max="7" width="6.85546875" customWidth="1"/>
    <col min="8" max="8" width="14.7109375" bestFit="1" customWidth="1"/>
    <col min="9" max="9" width="6.85546875" customWidth="1"/>
    <col min="10" max="10" width="13.85546875" bestFit="1" customWidth="1"/>
    <col min="11" max="11" width="6.85546875" customWidth="1"/>
    <col min="12" max="12" width="5.7109375" customWidth="1"/>
    <col min="13" max="13" width="13" customWidth="1"/>
    <col min="14" max="14" width="6.85546875" customWidth="1"/>
    <col min="15" max="15" width="16.28515625" bestFit="1" customWidth="1"/>
    <col min="16" max="16" width="9.28515625" customWidth="1"/>
    <col min="19" max="19" width="14.7109375" bestFit="1" customWidth="1"/>
    <col min="21" max="21" width="13.85546875" bestFit="1" customWidth="1"/>
    <col min="23" max="24" width="11.42578125" style="60"/>
    <col min="25" max="27" width="11.42578125" style="61"/>
    <col min="28" max="30" width="11.42578125" style="61" hidden="1" customWidth="1"/>
    <col min="31" max="31" width="11.42578125" style="61" customWidth="1"/>
    <col min="32" max="34" width="11.42578125" style="61"/>
  </cols>
  <sheetData>
    <row r="1" spans="1:35">
      <c r="A1" s="51" t="s">
        <v>0</v>
      </c>
      <c r="B1" s="52"/>
      <c r="C1" s="52"/>
      <c r="D1" s="53"/>
      <c r="E1" s="54" t="s">
        <v>21</v>
      </c>
      <c r="F1" s="55"/>
      <c r="G1" s="56" t="s">
        <v>22</v>
      </c>
      <c r="H1" s="56"/>
      <c r="I1" s="56"/>
      <c r="J1" s="56"/>
      <c r="K1" s="56"/>
      <c r="L1" s="57"/>
      <c r="M1" s="58"/>
      <c r="N1" s="58"/>
      <c r="O1" s="58"/>
      <c r="P1" s="58"/>
      <c r="Q1" s="58"/>
      <c r="R1" s="58"/>
      <c r="S1" s="58"/>
      <c r="T1" s="59"/>
      <c r="U1" s="59"/>
      <c r="V1" s="59"/>
      <c r="AF1" s="61">
        <f>SUM(C12,C13,C14,C15,C16,E12,E13,E14,E15,E16,G12,G13,G14,G15,G16,I12,I13,I14,I15,I16,K12,K13,K14,K15,K16)</f>
        <v>0</v>
      </c>
      <c r="AH1" s="62"/>
    </row>
    <row r="2" spans="1:35">
      <c r="A2" s="63" t="str">
        <f>CONCATENATE( "Nom: ",AB17,"   Âge: ",AB16,)</f>
        <v>Nom:    Âge: (Date de naissance non informée)</v>
      </c>
      <c r="B2" s="64"/>
      <c r="C2" s="64"/>
      <c r="D2" s="65"/>
      <c r="E2" s="54"/>
      <c r="F2" s="55"/>
      <c r="G2" s="56"/>
      <c r="H2" s="56"/>
      <c r="I2" s="56"/>
      <c r="J2" s="56"/>
      <c r="K2" s="56"/>
      <c r="L2" s="57"/>
      <c r="M2" s="58"/>
      <c r="N2" s="58"/>
      <c r="O2" s="58"/>
      <c r="P2" s="58"/>
      <c r="Q2" s="58"/>
      <c r="R2" s="58"/>
      <c r="S2" s="58"/>
      <c r="T2" s="59"/>
      <c r="U2" s="59"/>
      <c r="V2" s="59"/>
      <c r="AF2" s="61">
        <f>COUNT(C12,C13,C14,C15,C16,E12,E13,E14,E15,E16,G12,G13,G14,G15,G16,I12,I13,I14,I15,I16,K12,K13,K14,K15,K16)</f>
        <v>0</v>
      </c>
    </row>
    <row r="3" spans="1:35" ht="45" customHeight="1">
      <c r="A3" s="66" t="s">
        <v>23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8"/>
      <c r="M3" s="69"/>
      <c r="N3" s="69"/>
      <c r="O3" s="70"/>
      <c r="P3" s="71"/>
      <c r="Q3" s="71"/>
      <c r="R3" s="69"/>
      <c r="S3" s="69"/>
      <c r="T3" s="59"/>
      <c r="U3" s="59"/>
      <c r="V3" s="59"/>
      <c r="AF3" s="72" t="str">
        <f>IFERROR(AF1/AF2,"Non Evalué")</f>
        <v>Non Evalué</v>
      </c>
      <c r="AG3" s="72"/>
    </row>
    <row r="4" spans="1:35">
      <c r="A4" s="73"/>
      <c r="B4" s="74"/>
      <c r="C4" s="75"/>
      <c r="D4" s="76"/>
      <c r="E4" s="77"/>
      <c r="F4" s="78"/>
      <c r="G4" s="79"/>
      <c r="H4" s="80"/>
      <c r="I4" s="81"/>
      <c r="J4" s="82"/>
      <c r="K4" s="81"/>
      <c r="L4" s="81"/>
      <c r="M4" s="69"/>
      <c r="N4" s="83"/>
      <c r="O4" s="84"/>
      <c r="P4" s="85"/>
      <c r="Q4" s="71"/>
      <c r="R4" s="69"/>
      <c r="S4" s="69"/>
      <c r="T4" s="59"/>
      <c r="U4" s="59"/>
      <c r="V4" s="59"/>
      <c r="AF4" s="61" t="s">
        <v>8</v>
      </c>
    </row>
    <row r="5" spans="1:35">
      <c r="A5" s="86"/>
      <c r="B5" s="87"/>
      <c r="C5" s="88"/>
      <c r="D5" s="89"/>
      <c r="E5" s="90"/>
      <c r="F5" s="91"/>
      <c r="G5" s="92"/>
      <c r="H5" s="93"/>
      <c r="I5" s="94"/>
      <c r="J5" s="95"/>
      <c r="K5" s="96"/>
      <c r="L5" s="96"/>
      <c r="M5" s="69"/>
      <c r="N5" s="69"/>
      <c r="O5" s="84"/>
      <c r="P5" s="97"/>
      <c r="Q5" s="71"/>
      <c r="R5" s="69"/>
      <c r="S5" s="69"/>
      <c r="T5" s="59"/>
      <c r="U5" s="59"/>
      <c r="V5" s="59"/>
      <c r="AF5" s="61" t="s">
        <v>9</v>
      </c>
    </row>
    <row r="6" spans="1:35">
      <c r="A6" s="86"/>
      <c r="B6" s="87"/>
      <c r="C6" s="88"/>
      <c r="D6" s="89"/>
      <c r="E6" s="90"/>
      <c r="F6" s="91"/>
      <c r="G6" s="92"/>
      <c r="H6" s="93"/>
      <c r="I6" s="94"/>
      <c r="J6" s="95"/>
      <c r="K6" s="96"/>
      <c r="L6" s="96"/>
      <c r="M6" s="69"/>
      <c r="N6" s="69"/>
      <c r="O6" s="84"/>
      <c r="P6" s="97"/>
      <c r="Q6" s="71"/>
      <c r="R6" s="69"/>
      <c r="S6" s="69"/>
      <c r="T6" s="59"/>
      <c r="U6" s="59"/>
      <c r="V6" s="59"/>
      <c r="AF6" s="61" t="s">
        <v>10</v>
      </c>
    </row>
    <row r="7" spans="1:35">
      <c r="A7" s="86"/>
      <c r="B7" s="87"/>
      <c r="C7" s="88"/>
      <c r="D7" s="89"/>
      <c r="E7" s="90"/>
      <c r="F7" s="91"/>
      <c r="G7" s="92"/>
      <c r="H7" s="93"/>
      <c r="I7" s="94"/>
      <c r="J7" s="95"/>
      <c r="K7" s="96"/>
      <c r="L7" s="96"/>
      <c r="M7" s="69"/>
      <c r="N7" s="69"/>
      <c r="O7" s="84"/>
      <c r="P7" s="97"/>
      <c r="Q7" s="71"/>
      <c r="R7" s="69"/>
      <c r="S7" s="69"/>
      <c r="T7" s="59"/>
      <c r="U7" s="59"/>
      <c r="V7" s="59"/>
      <c r="AF7" s="61">
        <f>IF(AND(0.1&lt;AF2,AF3&lt;0.7),AF4,)</f>
        <v>0</v>
      </c>
    </row>
    <row r="8" spans="1:35">
      <c r="A8" s="86"/>
      <c r="B8" s="87"/>
      <c r="C8" s="88"/>
      <c r="D8" s="89"/>
      <c r="E8" s="90"/>
      <c r="F8" s="91"/>
      <c r="G8" s="92"/>
      <c r="H8" s="93"/>
      <c r="I8" s="94"/>
      <c r="J8" s="95"/>
      <c r="K8" s="96"/>
      <c r="L8" s="96"/>
      <c r="M8" s="69"/>
      <c r="N8" s="69"/>
      <c r="O8" s="71"/>
      <c r="P8" s="71"/>
      <c r="Q8" s="71"/>
      <c r="R8" s="69"/>
      <c r="S8" s="69"/>
      <c r="T8" s="59"/>
      <c r="U8" s="59"/>
      <c r="V8" s="59"/>
      <c r="AF8" s="61">
        <f>IF(AND(0.1&lt;AF2,AF3&gt;0.7),AF5,)</f>
        <v>0</v>
      </c>
    </row>
    <row r="9" spans="1:35" ht="15.75" thickBot="1">
      <c r="A9" s="98"/>
      <c r="B9" s="99"/>
      <c r="C9" s="99"/>
      <c r="D9" s="99"/>
      <c r="E9" s="99"/>
      <c r="F9" s="99"/>
      <c r="G9" s="99"/>
      <c r="H9" s="99"/>
      <c r="I9" s="99"/>
      <c r="J9" s="99"/>
      <c r="K9" s="99"/>
      <c r="L9" s="69"/>
      <c r="M9" s="69"/>
      <c r="N9" s="69"/>
      <c r="O9" s="69"/>
      <c r="P9" s="69"/>
      <c r="Q9" s="69"/>
      <c r="R9" s="69"/>
      <c r="S9" s="69"/>
      <c r="T9" s="59"/>
      <c r="U9" s="59"/>
      <c r="V9" s="59"/>
      <c r="AC9" s="61">
        <v>0</v>
      </c>
      <c r="AD9" s="61">
        <v>0</v>
      </c>
      <c r="AF9" s="61">
        <f>IF(AF2=0,A6,)</f>
        <v>0</v>
      </c>
    </row>
    <row r="10" spans="1:35">
      <c r="A10" s="100" t="s">
        <v>24</v>
      </c>
      <c r="B10" s="101" t="s">
        <v>25</v>
      </c>
      <c r="C10" s="102"/>
      <c r="D10" s="21"/>
      <c r="E10" s="103"/>
      <c r="F10" s="103"/>
      <c r="G10" s="103"/>
      <c r="H10" s="104"/>
      <c r="I10" s="104"/>
      <c r="J10" s="104"/>
      <c r="K10" s="104"/>
      <c r="L10" s="104"/>
      <c r="M10" s="105" t="s">
        <v>25</v>
      </c>
      <c r="N10" s="106"/>
      <c r="O10" s="21"/>
      <c r="P10" s="103"/>
      <c r="Q10" s="103"/>
      <c r="R10" s="103"/>
      <c r="S10" s="104"/>
      <c r="T10" s="104"/>
      <c r="U10" s="104"/>
      <c r="V10" s="107"/>
      <c r="AC10" s="61">
        <v>0.5</v>
      </c>
      <c r="AD10" s="61">
        <v>1</v>
      </c>
    </row>
    <row r="11" spans="1:35">
      <c r="A11" s="108"/>
      <c r="B11" s="109"/>
      <c r="C11" s="110"/>
      <c r="D11" s="111"/>
      <c r="E11" s="112"/>
      <c r="F11" s="112"/>
      <c r="G11" s="113"/>
      <c r="H11" s="114"/>
      <c r="I11" s="114"/>
      <c r="J11" s="114"/>
      <c r="K11" s="114"/>
      <c r="L11" s="114"/>
      <c r="M11" s="115"/>
      <c r="N11" s="116"/>
      <c r="O11" s="111"/>
      <c r="P11" s="112"/>
      <c r="Q11" s="112"/>
      <c r="R11" s="113"/>
      <c r="S11" s="114"/>
      <c r="T11" s="114"/>
      <c r="U11" s="114"/>
      <c r="V11" s="117"/>
      <c r="AC11" s="61">
        <v>1</v>
      </c>
      <c r="AF11" s="61">
        <f>IF(AF7&gt;0,AF7,IF(AF8&gt;0,AF8,IF(AF9&gt;0,AF9,)))</f>
        <v>0</v>
      </c>
    </row>
    <row r="12" spans="1:35">
      <c r="A12" s="108"/>
      <c r="B12" s="118" t="s">
        <v>26</v>
      </c>
      <c r="C12" s="283"/>
      <c r="D12" s="120" t="s">
        <v>27</v>
      </c>
      <c r="E12" s="283"/>
      <c r="F12" s="120" t="s">
        <v>28</v>
      </c>
      <c r="G12" s="283"/>
      <c r="H12" s="120" t="s">
        <v>29</v>
      </c>
      <c r="I12" s="283"/>
      <c r="J12" s="120" t="s">
        <v>30</v>
      </c>
      <c r="K12" s="283"/>
      <c r="L12" s="114"/>
      <c r="M12" s="121" t="s">
        <v>26</v>
      </c>
      <c r="N12" s="122"/>
      <c r="O12" s="123" t="s">
        <v>27</v>
      </c>
      <c r="P12" s="122"/>
      <c r="Q12" s="123" t="s">
        <v>28</v>
      </c>
      <c r="R12" s="122"/>
      <c r="S12" s="123" t="s">
        <v>29</v>
      </c>
      <c r="T12" s="122"/>
      <c r="U12" s="123" t="s">
        <v>30</v>
      </c>
      <c r="V12" s="124"/>
      <c r="W12" s="125"/>
      <c r="X12" s="125"/>
      <c r="Y12" s="126"/>
      <c r="Z12" s="126"/>
      <c r="AC12" s="61">
        <v>1</v>
      </c>
    </row>
    <row r="13" spans="1:35">
      <c r="A13" s="108"/>
      <c r="B13" s="127" t="s">
        <v>31</v>
      </c>
      <c r="C13" s="284"/>
      <c r="D13" s="129" t="s">
        <v>32</v>
      </c>
      <c r="E13" s="284"/>
      <c r="F13" s="129" t="s">
        <v>33</v>
      </c>
      <c r="G13" s="284"/>
      <c r="H13" s="129" t="s">
        <v>34</v>
      </c>
      <c r="I13" s="284"/>
      <c r="J13" s="129" t="s">
        <v>35</v>
      </c>
      <c r="K13" s="284"/>
      <c r="L13" s="114"/>
      <c r="M13" s="130" t="s">
        <v>31</v>
      </c>
      <c r="N13" s="131"/>
      <c r="O13" s="132" t="s">
        <v>32</v>
      </c>
      <c r="P13" s="131"/>
      <c r="Q13" s="132" t="s">
        <v>33</v>
      </c>
      <c r="R13" s="131"/>
      <c r="S13" s="132" t="s">
        <v>34</v>
      </c>
      <c r="T13" s="131"/>
      <c r="U13" s="132" t="s">
        <v>35</v>
      </c>
      <c r="V13" s="133"/>
      <c r="W13" s="125"/>
      <c r="X13" s="125"/>
      <c r="Y13" s="126"/>
      <c r="Z13" s="126"/>
    </row>
    <row r="14" spans="1:35">
      <c r="A14" s="108"/>
      <c r="B14" s="127" t="s">
        <v>36</v>
      </c>
      <c r="C14" s="284"/>
      <c r="D14" s="129" t="s">
        <v>37</v>
      </c>
      <c r="E14" s="284"/>
      <c r="F14" s="129" t="s">
        <v>38</v>
      </c>
      <c r="G14" s="284"/>
      <c r="H14" s="129" t="s">
        <v>39</v>
      </c>
      <c r="I14" s="284"/>
      <c r="J14" s="129" t="s">
        <v>40</v>
      </c>
      <c r="K14" s="284"/>
      <c r="L14" s="114"/>
      <c r="M14" s="130" t="s">
        <v>36</v>
      </c>
      <c r="N14" s="131"/>
      <c r="O14" s="132" t="s">
        <v>37</v>
      </c>
      <c r="P14" s="131"/>
      <c r="Q14" s="132" t="s">
        <v>38</v>
      </c>
      <c r="R14" s="131"/>
      <c r="S14" s="132" t="s">
        <v>39</v>
      </c>
      <c r="T14" s="131"/>
      <c r="U14" s="132" t="s">
        <v>40</v>
      </c>
      <c r="V14" s="133"/>
      <c r="W14" s="125"/>
      <c r="X14" s="125"/>
      <c r="Y14" s="134" t="s">
        <v>41</v>
      </c>
      <c r="Z14" s="135"/>
      <c r="AA14" s="134" t="s">
        <v>42</v>
      </c>
      <c r="AB14" s="136"/>
      <c r="AC14" s="136"/>
      <c r="AD14" s="136"/>
      <c r="AE14" s="135"/>
      <c r="AF14" s="134" t="s">
        <v>43</v>
      </c>
      <c r="AG14" s="135"/>
      <c r="AH14" s="134" t="s">
        <v>44</v>
      </c>
      <c r="AI14" s="135"/>
    </row>
    <row r="15" spans="1:35">
      <c r="A15" s="108"/>
      <c r="B15" s="127" t="s">
        <v>45</v>
      </c>
      <c r="C15" s="284"/>
      <c r="D15" s="129" t="s">
        <v>46</v>
      </c>
      <c r="E15" s="284"/>
      <c r="F15" s="129" t="s">
        <v>47</v>
      </c>
      <c r="G15" s="284"/>
      <c r="H15" s="129" t="s">
        <v>48</v>
      </c>
      <c r="I15" s="284"/>
      <c r="J15" s="129" t="s">
        <v>49</v>
      </c>
      <c r="K15" s="284"/>
      <c r="L15" s="114"/>
      <c r="M15" s="130" t="s">
        <v>45</v>
      </c>
      <c r="N15" s="131"/>
      <c r="O15" s="132" t="s">
        <v>46</v>
      </c>
      <c r="P15" s="131"/>
      <c r="Q15" s="132" t="s">
        <v>47</v>
      </c>
      <c r="R15" s="131"/>
      <c r="S15" s="132" t="s">
        <v>48</v>
      </c>
      <c r="T15" s="131"/>
      <c r="U15" s="132" t="s">
        <v>49</v>
      </c>
      <c r="V15" s="133"/>
      <c r="X15" s="137" t="s">
        <v>50</v>
      </c>
      <c r="Y15" s="280">
        <f>SUM(COUNT(groupe1_date1),COUNT(groupe2_date1),COUNT(groupe3_date1),COUNT(groupe4_date1),COUNT(groupe5_date1))</f>
        <v>0</v>
      </c>
      <c r="Z15" s="281" t="str">
        <f>IF(SUM(K17,K36,K56,K72,I90)&gt;=2,"1","0")</f>
        <v>0</v>
      </c>
      <c r="AA15" s="138">
        <f>SUM(COUNT(groupe1_date2),COUNT(groupe2_date2),COUNT(groupe3_date2),COUNT(groupe4_date2),COUNT(groupe5_date2))</f>
        <v>0</v>
      </c>
      <c r="AB15" s="140" t="s">
        <v>51</v>
      </c>
      <c r="AC15" s="141" t="s">
        <v>52</v>
      </c>
      <c r="AD15" s="140" t="s">
        <v>53</v>
      </c>
      <c r="AE15" s="142" t="str">
        <f>IF(SUM(V17,V36,V56,V72,S90)&gt;=2,"1","0")</f>
        <v>0</v>
      </c>
      <c r="AF15" s="138">
        <f>SUM(COUNT(groupe1_date3),COUNT(groupe2_date3),COUNT(groupe3_date3),COUNT(groupe4_date3),COUNT(groupe5_date3))</f>
        <v>0</v>
      </c>
      <c r="AG15" s="139" t="str">
        <f>IF(SUM(K26,K46,K66,K78,I102)&gt;=2,"1","0")</f>
        <v>0</v>
      </c>
      <c r="AH15" s="143">
        <f>SUM(COUNT(groupe1_date4),COUNT(groupe2_date4),COUNT(groupe3_date4),COUNT(groupe4_date4),COUNT(groupe5_date4))</f>
        <v>0</v>
      </c>
      <c r="AI15" s="144" t="str">
        <f>IF(SUM(V26,V46,V66,V78,S102)&gt;=2,"1","0")</f>
        <v>0</v>
      </c>
    </row>
    <row r="16" spans="1:35">
      <c r="A16" s="108"/>
      <c r="B16" s="145" t="s">
        <v>54</v>
      </c>
      <c r="C16" s="285"/>
      <c r="D16" s="147" t="s">
        <v>55</v>
      </c>
      <c r="E16" s="285"/>
      <c r="F16" s="147" t="s">
        <v>56</v>
      </c>
      <c r="G16" s="285"/>
      <c r="H16" s="147" t="s">
        <v>57</v>
      </c>
      <c r="I16" s="285"/>
      <c r="J16" s="147" t="s">
        <v>58</v>
      </c>
      <c r="K16" s="285"/>
      <c r="L16" s="114"/>
      <c r="M16" s="148" t="s">
        <v>54</v>
      </c>
      <c r="N16" s="149"/>
      <c r="O16" s="150" t="s">
        <v>55</v>
      </c>
      <c r="P16" s="149"/>
      <c r="Q16" s="150" t="s">
        <v>56</v>
      </c>
      <c r="R16" s="149"/>
      <c r="S16" s="150" t="s">
        <v>57</v>
      </c>
      <c r="T16" s="149"/>
      <c r="U16" s="150" t="s">
        <v>58</v>
      </c>
      <c r="V16" s="151"/>
      <c r="X16" s="135"/>
      <c r="Y16" s="282" t="str">
        <f>IF(Y15&gt;0,Z15," ")</f>
        <v xml:space="preserve"> </v>
      </c>
      <c r="Z16" s="286"/>
      <c r="AA16" s="152" t="str">
        <f>IF(AA15&gt;0,AE15,"Non évalué")</f>
        <v>Non évalué</v>
      </c>
      <c r="AB16" s="154" t="str">
        <f>IF(ISBLANK('[1]Evaluation des jalons VB-MAPP'!C2),"(Date de naissance non informée)",AB15)</f>
        <v>(Date de naissance non informée)</v>
      </c>
      <c r="AC16" s="155"/>
      <c r="AD16" s="155"/>
      <c r="AE16" s="153"/>
      <c r="AF16" s="152" t="str">
        <f>IF(AF15&gt;0,AG15,"Non évalué")</f>
        <v>Non évalué</v>
      </c>
      <c r="AG16" s="153"/>
      <c r="AH16" s="152" t="str">
        <f>IF(AH15&gt;0,AI15,"Non évalué")</f>
        <v>Non évalué</v>
      </c>
      <c r="AI16" s="153"/>
    </row>
    <row r="17" spans="1:35">
      <c r="A17" s="108"/>
      <c r="B17" s="156" t="s">
        <v>59</v>
      </c>
      <c r="C17" s="157"/>
      <c r="D17" s="157"/>
      <c r="E17" s="157"/>
      <c r="F17" s="157"/>
      <c r="G17" s="157"/>
      <c r="H17" s="157"/>
      <c r="I17" s="157"/>
      <c r="J17" s="157"/>
      <c r="K17" s="158">
        <f>SUM(C12,C13,C14,C15,C16,E12,E13,E14,E15,E16,G12,G13,G14,G15,G16,I12,I13,I16,I15,K12,K13,K15,K16,I14,K14)</f>
        <v>0</v>
      </c>
      <c r="L17" s="114"/>
      <c r="M17" s="159" t="s">
        <v>59</v>
      </c>
      <c r="N17" s="160"/>
      <c r="O17" s="160"/>
      <c r="P17" s="160"/>
      <c r="Q17" s="160"/>
      <c r="R17" s="160"/>
      <c r="S17" s="160"/>
      <c r="T17" s="160"/>
      <c r="U17" s="160"/>
      <c r="V17" s="161">
        <f>SUM(N12,N13,N14,N15,N16,P12,P13,P14,P15,P16,R12,R13,R14,R15,R16,T12,T13,T16,T15,V12,V13,V15,V16,T14,V14)</f>
        <v>0</v>
      </c>
      <c r="X17" s="137" t="s">
        <v>60</v>
      </c>
      <c r="Y17" s="138"/>
      <c r="Z17" s="139" t="str">
        <f>IF(SUM(K17,K36,K56,K72,I90)&gt;=5,"1","0")</f>
        <v>0</v>
      </c>
      <c r="AA17" s="138"/>
      <c r="AB17" s="162"/>
      <c r="AC17" s="163"/>
      <c r="AD17" s="163"/>
      <c r="AE17" s="139" t="str">
        <f>IF(SUM(V17,V36,V56,V72,S90)&gt;=5,"1","0")</f>
        <v>0</v>
      </c>
      <c r="AF17" s="138"/>
      <c r="AG17" s="139" t="str">
        <f>IF(SUM(K26,K46,K66,K78,I102)&gt;=5,"1","0")</f>
        <v>0</v>
      </c>
      <c r="AH17" s="138"/>
      <c r="AI17" s="144" t="str">
        <f>IF(SUM(V26,V46,V66,V78,S102)&gt;=5,"1","0")</f>
        <v>0</v>
      </c>
    </row>
    <row r="18" spans="1:35">
      <c r="A18" s="108"/>
      <c r="B18" s="114"/>
      <c r="C18" s="114"/>
      <c r="D18" s="16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7"/>
      <c r="X18" s="135"/>
      <c r="Y18" s="152" t="str">
        <f>IF(Y15&gt;0,Z17,"Non évalué")</f>
        <v>Non évalué</v>
      </c>
      <c r="Z18" s="153"/>
      <c r="AA18" s="152" t="str">
        <f>IF(AA15&gt;0,AE17,"Non évalué")</f>
        <v>Non évalué</v>
      </c>
      <c r="AB18" s="154" t="str">
        <f>IF(ISBLANK('[1]Evaluation des jalons VB-MAPP'!C4),"(Date de naissance non informée)",AB17)</f>
        <v>(Date de naissance non informée)</v>
      </c>
      <c r="AC18" s="155"/>
      <c r="AD18" s="155"/>
      <c r="AE18" s="153"/>
      <c r="AF18" s="152" t="str">
        <f>IF(AF15&gt;0,AG17,"Non évalué")</f>
        <v>Non évalué</v>
      </c>
      <c r="AG18" s="153"/>
      <c r="AH18" s="152" t="str">
        <f>IF(AH15&gt;0,AI17,"Non évalué")</f>
        <v>Non évalué</v>
      </c>
      <c r="AI18" s="153"/>
    </row>
    <row r="19" spans="1:35">
      <c r="A19" s="108"/>
      <c r="B19" s="165" t="s">
        <v>25</v>
      </c>
      <c r="C19" s="166"/>
      <c r="D19" s="167"/>
      <c r="E19" s="167"/>
      <c r="F19" s="167"/>
      <c r="G19" s="167"/>
      <c r="H19" s="114"/>
      <c r="I19" s="114"/>
      <c r="J19" s="114"/>
      <c r="K19" s="114"/>
      <c r="L19" s="114"/>
      <c r="M19" s="168" t="s">
        <v>25</v>
      </c>
      <c r="N19" s="169"/>
      <c r="O19" s="28"/>
      <c r="P19" s="167"/>
      <c r="Q19" s="167"/>
      <c r="R19" s="167"/>
      <c r="S19" s="114"/>
      <c r="T19" s="114"/>
      <c r="U19" s="114"/>
      <c r="V19" s="117"/>
      <c r="X19" s="137" t="s">
        <v>61</v>
      </c>
      <c r="Y19" s="138"/>
      <c r="Z19" s="139" t="str">
        <f>IF(SUM(K17,K36,K56,K72,I90)&gt;=10,"1","0")</f>
        <v>0</v>
      </c>
      <c r="AA19" s="138"/>
      <c r="AB19" s="163"/>
      <c r="AC19" s="163"/>
      <c r="AD19" s="163"/>
      <c r="AE19" s="139" t="str">
        <f>IF(SUM(V17,V36,V56,V72,S90)&gt;=10,"1","0")</f>
        <v>0</v>
      </c>
      <c r="AF19" s="138"/>
      <c r="AG19" s="139" t="str">
        <f>IF(SUM(K26,K46,K66,K78,I102)&gt;=10,"1","0")</f>
        <v>0</v>
      </c>
      <c r="AH19" s="138"/>
      <c r="AI19" s="144" t="str">
        <f>IF(SUM(V26,V46,V66,V78,S102)&gt;=10,"1","0")</f>
        <v>0</v>
      </c>
    </row>
    <row r="20" spans="1:35">
      <c r="A20" s="108"/>
      <c r="B20" s="170"/>
      <c r="C20" s="171"/>
      <c r="D20" s="112"/>
      <c r="E20" s="112"/>
      <c r="F20" s="112"/>
      <c r="G20" s="113"/>
      <c r="H20" s="114"/>
      <c r="I20" s="114"/>
      <c r="J20" s="114"/>
      <c r="K20" s="114"/>
      <c r="L20" s="114"/>
      <c r="M20" s="172"/>
      <c r="N20" s="173"/>
      <c r="O20" s="111"/>
      <c r="P20" s="112"/>
      <c r="Q20" s="112"/>
      <c r="R20" s="113"/>
      <c r="S20" s="114"/>
      <c r="T20" s="114"/>
      <c r="U20" s="114"/>
      <c r="V20" s="117"/>
      <c r="X20" s="135"/>
      <c r="Y20" s="152" t="str">
        <f>IF(Y15&gt;0,Z19,"Non évalué")</f>
        <v>Non évalué</v>
      </c>
      <c r="Z20" s="153"/>
      <c r="AA20" s="152" t="str">
        <f>IF(AA15&gt;0,AE19,"Non évalué")</f>
        <v>Non évalué</v>
      </c>
      <c r="AB20" s="154" t="str">
        <f>IF(ISBLANK('[1]Evaluation des jalons VB-MAPP'!C6),"(Date de naissance non informée)",AB19)</f>
        <v>(Date de naissance non informée)</v>
      </c>
      <c r="AC20" s="155"/>
      <c r="AD20" s="155"/>
      <c r="AE20" s="153"/>
      <c r="AF20" s="152" t="str">
        <f>IF(AF15&gt;0,AG19,"Non évalué")</f>
        <v>Non évalué</v>
      </c>
      <c r="AG20" s="153"/>
      <c r="AH20" s="152" t="str">
        <f>IF(AH15&gt;0,AI19,"Non évalué")</f>
        <v>Non évalué</v>
      </c>
      <c r="AI20" s="153"/>
    </row>
    <row r="21" spans="1:35">
      <c r="A21" s="108"/>
      <c r="B21" s="174" t="s">
        <v>26</v>
      </c>
      <c r="C21" s="175"/>
      <c r="D21" s="176" t="s">
        <v>27</v>
      </c>
      <c r="E21" s="175"/>
      <c r="F21" s="176" t="s">
        <v>28</v>
      </c>
      <c r="G21" s="175"/>
      <c r="H21" s="176" t="s">
        <v>29</v>
      </c>
      <c r="I21" s="175"/>
      <c r="J21" s="176" t="s">
        <v>30</v>
      </c>
      <c r="K21" s="175"/>
      <c r="L21" s="114"/>
      <c r="M21" s="177" t="s">
        <v>26</v>
      </c>
      <c r="N21" s="178"/>
      <c r="O21" s="179" t="s">
        <v>27</v>
      </c>
      <c r="P21" s="178"/>
      <c r="Q21" s="179" t="s">
        <v>28</v>
      </c>
      <c r="R21" s="178"/>
      <c r="S21" s="179" t="s">
        <v>29</v>
      </c>
      <c r="T21" s="178"/>
      <c r="U21" s="179" t="s">
        <v>30</v>
      </c>
      <c r="V21" s="180"/>
      <c r="X21" s="137" t="s">
        <v>62</v>
      </c>
      <c r="Y21" s="138"/>
      <c r="Z21" s="139" t="str">
        <f>IF(SUM(K17,K36,K56,K72,I90)&gt;=15,"1","0")</f>
        <v>0</v>
      </c>
      <c r="AA21" s="138"/>
      <c r="AB21" s="163"/>
      <c r="AC21" s="163"/>
      <c r="AD21" s="163"/>
      <c r="AE21" s="139" t="str">
        <f>IF(SUM(V17,V36,V56,V72,S90)&gt;=15,"1","0")</f>
        <v>0</v>
      </c>
      <c r="AF21" s="138"/>
      <c r="AG21" s="139" t="str">
        <f>IF(SUM(K26,K46,K66,K78,I102)&gt;=15,"1","0")</f>
        <v>0</v>
      </c>
      <c r="AH21" s="143"/>
      <c r="AI21" s="144" t="str">
        <f>IF(SUM(V26,V46,V66,V78,S102)&gt;=15,"1","0")</f>
        <v>0</v>
      </c>
    </row>
    <row r="22" spans="1:35">
      <c r="A22" s="108"/>
      <c r="B22" s="181" t="s">
        <v>31</v>
      </c>
      <c r="C22" s="182"/>
      <c r="D22" s="183" t="s">
        <v>32</v>
      </c>
      <c r="E22" s="182"/>
      <c r="F22" s="183" t="s">
        <v>33</v>
      </c>
      <c r="G22" s="182"/>
      <c r="H22" s="183" t="s">
        <v>34</v>
      </c>
      <c r="I22" s="182"/>
      <c r="J22" s="183" t="s">
        <v>35</v>
      </c>
      <c r="K22" s="182"/>
      <c r="L22" s="114"/>
      <c r="M22" s="184" t="s">
        <v>31</v>
      </c>
      <c r="N22" s="185"/>
      <c r="O22" s="186" t="s">
        <v>32</v>
      </c>
      <c r="P22" s="185"/>
      <c r="Q22" s="186" t="s">
        <v>33</v>
      </c>
      <c r="R22" s="185"/>
      <c r="S22" s="186" t="s">
        <v>34</v>
      </c>
      <c r="T22" s="185"/>
      <c r="U22" s="186" t="s">
        <v>35</v>
      </c>
      <c r="V22" s="187"/>
      <c r="X22" s="135"/>
      <c r="Y22" s="152" t="str">
        <f>IF(Y15&gt;0,Z21,"Non évalué")</f>
        <v>Non évalué</v>
      </c>
      <c r="Z22" s="153"/>
      <c r="AA22" s="152" t="str">
        <f>IF(AA15&gt;0,AE21,"Non évalué")</f>
        <v>Non évalué</v>
      </c>
      <c r="AB22" s="154" t="str">
        <f>IF(ISBLANK('[1]Evaluation des jalons VB-MAPP'!C8),"(Date de naissance non informée)",AB21)</f>
        <v>(Date de naissance non informée)</v>
      </c>
      <c r="AC22" s="155"/>
      <c r="AD22" s="155"/>
      <c r="AE22" s="153"/>
      <c r="AF22" s="152" t="str">
        <f>IF(AF15&gt;0,AG21,"Non évalué")</f>
        <v>Non évalué</v>
      </c>
      <c r="AG22" s="153"/>
      <c r="AH22" s="152" t="str">
        <f>IF(AH15&gt;0,AI21,"Non évalué")</f>
        <v>Non évalué</v>
      </c>
      <c r="AI22" s="153"/>
    </row>
    <row r="23" spans="1:35">
      <c r="A23" s="108"/>
      <c r="B23" s="181" t="s">
        <v>36</v>
      </c>
      <c r="C23" s="182"/>
      <c r="D23" s="183" t="s">
        <v>37</v>
      </c>
      <c r="E23" s="182"/>
      <c r="F23" s="183" t="s">
        <v>38</v>
      </c>
      <c r="G23" s="182"/>
      <c r="H23" s="183" t="s">
        <v>39</v>
      </c>
      <c r="I23" s="182"/>
      <c r="J23" s="183" t="s">
        <v>40</v>
      </c>
      <c r="K23" s="182"/>
      <c r="L23" s="114"/>
      <c r="M23" s="184" t="s">
        <v>36</v>
      </c>
      <c r="N23" s="185"/>
      <c r="O23" s="186" t="s">
        <v>37</v>
      </c>
      <c r="P23" s="185"/>
      <c r="Q23" s="186" t="s">
        <v>38</v>
      </c>
      <c r="R23" s="185"/>
      <c r="S23" s="186" t="s">
        <v>39</v>
      </c>
      <c r="T23" s="185"/>
      <c r="U23" s="186" t="s">
        <v>40</v>
      </c>
      <c r="V23" s="187"/>
      <c r="X23" s="137" t="s">
        <v>63</v>
      </c>
      <c r="Y23" s="138"/>
      <c r="Z23" s="139" t="str">
        <f>IF(AND(SUM(K17,K36,K56,K72,I90)&gt;=25,K17&gt;=20),"1","0")</f>
        <v>0</v>
      </c>
      <c r="AA23" s="138"/>
      <c r="AB23" s="163"/>
      <c r="AC23" s="163"/>
      <c r="AD23" s="163"/>
      <c r="AE23" s="139" t="str">
        <f>IF(AND(SUM(V17,V36,V56,V72,S90)&gt;=25,V17&gt;=20),"1","0")</f>
        <v>0</v>
      </c>
      <c r="AF23" s="138"/>
      <c r="AG23" s="139" t="str">
        <f>IF(AND(SUM(K26,K46,K66,K78,I102)&gt;=25,K26&gt;=20),"1","0")</f>
        <v>0</v>
      </c>
      <c r="AH23" s="138"/>
      <c r="AI23" s="144" t="str">
        <f>IF(AND(SUM(V26,V46,V66,V78,S102)&gt;=25,V26&gt;=20),"1","0")</f>
        <v>0</v>
      </c>
    </row>
    <row r="24" spans="1:35">
      <c r="A24" s="108"/>
      <c r="B24" s="181" t="s">
        <v>45</v>
      </c>
      <c r="C24" s="182"/>
      <c r="D24" s="183" t="s">
        <v>46</v>
      </c>
      <c r="E24" s="182"/>
      <c r="F24" s="183" t="s">
        <v>47</v>
      </c>
      <c r="G24" s="182"/>
      <c r="H24" s="183" t="s">
        <v>48</v>
      </c>
      <c r="I24" s="182"/>
      <c r="J24" s="183" t="s">
        <v>49</v>
      </c>
      <c r="K24" s="182"/>
      <c r="L24" s="114"/>
      <c r="M24" s="184" t="s">
        <v>45</v>
      </c>
      <c r="N24" s="185"/>
      <c r="O24" s="186" t="s">
        <v>46</v>
      </c>
      <c r="P24" s="185"/>
      <c r="Q24" s="186" t="s">
        <v>47</v>
      </c>
      <c r="R24" s="185"/>
      <c r="S24" s="186" t="s">
        <v>48</v>
      </c>
      <c r="T24" s="185"/>
      <c r="U24" s="186" t="s">
        <v>49</v>
      </c>
      <c r="V24" s="187"/>
      <c r="X24" s="135"/>
      <c r="Y24" s="152" t="str">
        <f>IF(Y15&gt;0,Z23,"Non évalué")</f>
        <v>Non évalué</v>
      </c>
      <c r="Z24" s="153"/>
      <c r="AA24" s="152" t="str">
        <f>IF(AA15&gt;0,AE23,"Non évalué")</f>
        <v>Non évalué</v>
      </c>
      <c r="AB24" s="155"/>
      <c r="AC24" s="155"/>
      <c r="AD24" s="155"/>
      <c r="AE24" s="153"/>
      <c r="AF24" s="152" t="str">
        <f>IF(AF15&gt;0,AG23,"Non évalué")</f>
        <v>Non évalué</v>
      </c>
      <c r="AG24" s="153"/>
      <c r="AH24" s="152" t="str">
        <f>IF(AH15&gt;0,AI23,"Non évalué")</f>
        <v>Non évalué</v>
      </c>
      <c r="AI24" s="153"/>
    </row>
    <row r="25" spans="1:35">
      <c r="A25" s="108"/>
      <c r="B25" s="188" t="s">
        <v>54</v>
      </c>
      <c r="C25" s="189"/>
      <c r="D25" s="190" t="s">
        <v>55</v>
      </c>
      <c r="E25" s="189"/>
      <c r="F25" s="190" t="s">
        <v>56</v>
      </c>
      <c r="G25" s="189"/>
      <c r="H25" s="190" t="s">
        <v>57</v>
      </c>
      <c r="I25" s="189"/>
      <c r="J25" s="190" t="s">
        <v>58</v>
      </c>
      <c r="K25" s="189"/>
      <c r="L25" s="114"/>
      <c r="M25" s="191" t="s">
        <v>54</v>
      </c>
      <c r="N25" s="192"/>
      <c r="O25" s="193" t="s">
        <v>55</v>
      </c>
      <c r="P25" s="192"/>
      <c r="Q25" s="193" t="s">
        <v>56</v>
      </c>
      <c r="R25" s="192"/>
      <c r="S25" s="193" t="s">
        <v>57</v>
      </c>
      <c r="T25" s="192"/>
      <c r="U25" s="193" t="s">
        <v>58</v>
      </c>
      <c r="V25" s="194"/>
      <c r="X25" s="137" t="s">
        <v>64</v>
      </c>
      <c r="Y25" s="138"/>
      <c r="Z25" s="139" t="str">
        <f>IF(AND(SUM(K17,K36,K56,K72,I90)&gt;=50,K36&gt;=20),"1","0")</f>
        <v>0</v>
      </c>
      <c r="AA25" s="138"/>
      <c r="AB25" s="163"/>
      <c r="AC25" s="163"/>
      <c r="AD25" s="163"/>
      <c r="AE25" s="139" t="str">
        <f>IF(AND(SUM(V17,V36,V56,V72,S90)&gt;=50,V36&gt;=20),"1","0")</f>
        <v>0</v>
      </c>
      <c r="AF25" s="138"/>
      <c r="AG25" s="139" t="str">
        <f>IF(AND(SUM(K26,K46,K66,K78,I102)&gt;=50,K46&gt;=20),"1","0")</f>
        <v>0</v>
      </c>
      <c r="AH25" s="138"/>
      <c r="AI25" s="144" t="str">
        <f>IF(AND(SUM(V26,V46,V66,V78,S102)&gt;=50,V46&gt;=20),"1","0")</f>
        <v>0</v>
      </c>
    </row>
    <row r="26" spans="1:35" ht="15.75" thickBot="1">
      <c r="A26" s="195"/>
      <c r="B26" s="196" t="s">
        <v>59</v>
      </c>
      <c r="C26" s="197"/>
      <c r="D26" s="197"/>
      <c r="E26" s="197"/>
      <c r="F26" s="197"/>
      <c r="G26" s="197"/>
      <c r="H26" s="197"/>
      <c r="I26" s="197"/>
      <c r="J26" s="197"/>
      <c r="K26" s="198">
        <f>SUM(C21,C22,C23,C24,C25,E21,E22,E23,E24,E25,G21,G22,G23,G24,G25,I21,I22,I25,I24,K21,K22,K24,K25,I23,K23)</f>
        <v>0</v>
      </c>
      <c r="L26" s="199"/>
      <c r="M26" s="200" t="s">
        <v>59</v>
      </c>
      <c r="N26" s="201"/>
      <c r="O26" s="201"/>
      <c r="P26" s="201"/>
      <c r="Q26" s="201"/>
      <c r="R26" s="201"/>
      <c r="S26" s="201"/>
      <c r="T26" s="201"/>
      <c r="U26" s="201"/>
      <c r="V26" s="202">
        <f>SUM(N21,N22,N23,N24,N25,P21,P22,P23,P24,P25,R21,R22,R23,R24,R25,T21,T22,T25,T24,V21,V22,V24,V25,T23,V23)</f>
        <v>0</v>
      </c>
      <c r="X26" s="135"/>
      <c r="Y26" s="152" t="str">
        <f>IF(Y15&gt;0,Z25,"Non évalué")</f>
        <v>Non évalué</v>
      </c>
      <c r="Z26" s="153"/>
      <c r="AA26" s="152" t="str">
        <f>IF(AA15&gt;0,AE25,"Non évalué")</f>
        <v>Non évalué</v>
      </c>
      <c r="AB26" s="155"/>
      <c r="AC26" s="155"/>
      <c r="AD26" s="155"/>
      <c r="AE26" s="153"/>
      <c r="AF26" s="152" t="str">
        <f>IF(AF15&gt;0,AG25,"Non évalué")</f>
        <v>Non évalué</v>
      </c>
      <c r="AG26" s="153"/>
      <c r="AH26" s="152" t="str">
        <f>IF(AH15&gt;0,AI25,"Non évalué")</f>
        <v>Non évalué</v>
      </c>
      <c r="AI26" s="153"/>
    </row>
    <row r="27" spans="1:35" ht="15.75" thickBot="1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X27" s="137" t="s">
        <v>65</v>
      </c>
      <c r="Y27" s="138"/>
      <c r="Z27" s="139" t="str">
        <f>IF(SUM(K17,K36,K56,K72,I90)&gt;=60,"1","0")</f>
        <v>0</v>
      </c>
      <c r="AA27" s="138"/>
      <c r="AB27" s="163"/>
      <c r="AC27" s="163"/>
      <c r="AD27" s="163"/>
      <c r="AE27" s="139" t="str">
        <f>IF(SUM(V17,V36,V56,V72,S90)&gt;=60,"1","0")</f>
        <v>0</v>
      </c>
      <c r="AF27" s="138"/>
      <c r="AG27" s="139" t="str">
        <f>IF(SUM(K26,K46,K66,K78,I102)&gt;=60,"1","0")</f>
        <v>0</v>
      </c>
      <c r="AH27" s="143"/>
      <c r="AI27" s="144" t="str">
        <f>IF(SUM(V26,V46,V66,V78,S102)&gt;=60,"1","0")</f>
        <v>0</v>
      </c>
    </row>
    <row r="28" spans="1:35">
      <c r="A28" s="100" t="s">
        <v>66</v>
      </c>
      <c r="B28" s="101" t="s">
        <v>67</v>
      </c>
      <c r="C28" s="102"/>
      <c r="D28" s="21"/>
      <c r="E28" s="103"/>
      <c r="F28" s="103"/>
      <c r="G28" s="103"/>
      <c r="H28" s="104"/>
      <c r="I28" s="104"/>
      <c r="J28" s="104"/>
      <c r="K28" s="104"/>
      <c r="L28" s="104"/>
      <c r="M28" s="105" t="s">
        <v>67</v>
      </c>
      <c r="N28" s="106"/>
      <c r="O28" s="21"/>
      <c r="P28" s="103"/>
      <c r="Q28" s="103"/>
      <c r="R28" s="103"/>
      <c r="S28" s="104"/>
      <c r="T28" s="104"/>
      <c r="U28" s="104"/>
      <c r="V28" s="107"/>
      <c r="X28" s="135"/>
      <c r="Y28" s="152" t="str">
        <f>IF(Y15&gt;0,Z27,"Non évalué")</f>
        <v>Non évalué</v>
      </c>
      <c r="Z28" s="153"/>
      <c r="AA28" s="152" t="str">
        <f>IF(AA15&gt;0,AE27,"Non évalué")</f>
        <v>Non évalué</v>
      </c>
      <c r="AB28" s="155"/>
      <c r="AC28" s="155"/>
      <c r="AD28" s="155"/>
      <c r="AE28" s="153"/>
      <c r="AF28" s="152" t="str">
        <f>IF(AF15&gt;0,AG27,"Non évalué")</f>
        <v>Non évalué</v>
      </c>
      <c r="AG28" s="153"/>
      <c r="AH28" s="152" t="str">
        <f>IF(AH15&gt;0,AI27,"Non évalué")</f>
        <v>Non évalué</v>
      </c>
      <c r="AI28" s="153"/>
    </row>
    <row r="29" spans="1:35">
      <c r="A29" s="108"/>
      <c r="B29" s="109"/>
      <c r="C29" s="110"/>
      <c r="D29" s="111"/>
      <c r="E29" s="112"/>
      <c r="F29" s="112"/>
      <c r="G29" s="113"/>
      <c r="H29" s="114"/>
      <c r="I29" s="114"/>
      <c r="J29" s="114"/>
      <c r="K29" s="114"/>
      <c r="L29" s="114"/>
      <c r="M29" s="115" t="str">
        <f>IF(M11="","",M11)</f>
        <v/>
      </c>
      <c r="N29" s="116"/>
      <c r="O29" s="111"/>
      <c r="P29" s="112"/>
      <c r="Q29" s="112"/>
      <c r="R29" s="113"/>
      <c r="S29" s="114"/>
      <c r="T29" s="114"/>
      <c r="U29" s="114"/>
      <c r="V29" s="117"/>
      <c r="X29" s="137" t="s">
        <v>68</v>
      </c>
      <c r="Y29" s="138"/>
      <c r="Z29" s="139" t="str">
        <f>IF(SUM(K17,K36,K56,K72,I90)&gt;=70,"1","0")</f>
        <v>0</v>
      </c>
      <c r="AA29" s="138"/>
      <c r="AB29" s="163"/>
      <c r="AC29" s="163"/>
      <c r="AD29" s="163"/>
      <c r="AE29" s="139" t="str">
        <f>IF(SUM(V17,V36,V56,V72,S90)&gt;=70,"1","0")</f>
        <v>0</v>
      </c>
      <c r="AF29" s="138"/>
      <c r="AG29" s="139" t="str">
        <f>IF(SUM(K26,K46,K66,K78,I102)&gt;=70,"1","0")</f>
        <v>0</v>
      </c>
      <c r="AH29" s="138"/>
      <c r="AI29" s="144" t="str">
        <f>IF(SUM(V26,V46,V66,V78,S102)&gt;=70,"1","0")</f>
        <v>0</v>
      </c>
    </row>
    <row r="30" spans="1:35">
      <c r="A30" s="108"/>
      <c r="B30" s="118" t="s">
        <v>69</v>
      </c>
      <c r="C30" s="119"/>
      <c r="D30" s="120" t="s">
        <v>70</v>
      </c>
      <c r="E30" s="119"/>
      <c r="F30" s="120" t="s">
        <v>71</v>
      </c>
      <c r="G30" s="119"/>
      <c r="H30" s="120" t="s">
        <v>72</v>
      </c>
      <c r="I30" s="119"/>
      <c r="J30" s="120" t="s">
        <v>73</v>
      </c>
      <c r="K30" s="119"/>
      <c r="L30" s="114"/>
      <c r="M30" s="121" t="s">
        <v>69</v>
      </c>
      <c r="N30" s="122"/>
      <c r="O30" s="123" t="s">
        <v>70</v>
      </c>
      <c r="P30" s="122"/>
      <c r="Q30" s="123" t="s">
        <v>71</v>
      </c>
      <c r="R30" s="122"/>
      <c r="S30" s="123" t="s">
        <v>72</v>
      </c>
      <c r="T30" s="122"/>
      <c r="U30" s="123" t="s">
        <v>73</v>
      </c>
      <c r="V30" s="124"/>
      <c r="X30" s="135"/>
      <c r="Y30" s="152" t="str">
        <f>IF(Y15&gt;0,Z29,"Non évalué")</f>
        <v>Non évalué</v>
      </c>
      <c r="Z30" s="153"/>
      <c r="AA30" s="152" t="str">
        <f>IF(AA15&gt;0,AE29,"Non évalué")</f>
        <v>Non évalué</v>
      </c>
      <c r="AB30" s="155"/>
      <c r="AC30" s="155"/>
      <c r="AD30" s="155"/>
      <c r="AE30" s="153"/>
      <c r="AF30" s="152" t="str">
        <f>IF(AF15&gt;0,AG29,"Non évalué")</f>
        <v>Non évalué</v>
      </c>
      <c r="AG30" s="153"/>
      <c r="AH30" s="152" t="str">
        <f>IF(AH15&gt;0,AI29,"Non évalué")</f>
        <v>Non évalué</v>
      </c>
      <c r="AI30" s="153"/>
    </row>
    <row r="31" spans="1:35">
      <c r="A31" s="108"/>
      <c r="B31" s="127" t="s">
        <v>74</v>
      </c>
      <c r="C31" s="128"/>
      <c r="D31" s="129" t="s">
        <v>75</v>
      </c>
      <c r="E31" s="128"/>
      <c r="F31" s="129" t="s">
        <v>76</v>
      </c>
      <c r="G31" s="128"/>
      <c r="H31" s="129" t="s">
        <v>77</v>
      </c>
      <c r="I31" s="128"/>
      <c r="J31" s="129" t="s">
        <v>78</v>
      </c>
      <c r="K31" s="128"/>
      <c r="L31" s="114"/>
      <c r="M31" s="130" t="s">
        <v>74</v>
      </c>
      <c r="N31" s="131"/>
      <c r="O31" s="132" t="s">
        <v>75</v>
      </c>
      <c r="P31" s="131"/>
      <c r="Q31" s="132" t="s">
        <v>76</v>
      </c>
      <c r="R31" s="131"/>
      <c r="S31" s="132" t="s">
        <v>77</v>
      </c>
      <c r="T31" s="131"/>
      <c r="U31" s="132" t="s">
        <v>78</v>
      </c>
      <c r="V31" s="133"/>
      <c r="X31" s="137" t="s">
        <v>79</v>
      </c>
      <c r="Y31" s="138"/>
      <c r="Z31" s="139" t="str">
        <f>IF(SUM(K17,K36,K56,K72,I90)&gt;=80,"1","0")</f>
        <v>0</v>
      </c>
      <c r="AA31" s="138"/>
      <c r="AB31" s="163"/>
      <c r="AC31" s="163"/>
      <c r="AD31" s="163"/>
      <c r="AE31" s="139" t="str">
        <f>IF(SUM(V17,V36,V56,V72,S90)&gt;=80,"1","0")</f>
        <v>0</v>
      </c>
      <c r="AF31" s="138"/>
      <c r="AG31" s="139" t="str">
        <f>IF(SUM(K26,K46,K66,K78,I102)&gt;=80,"1","0")</f>
        <v>0</v>
      </c>
      <c r="AH31" s="138"/>
      <c r="AI31" s="144" t="str">
        <f>IF(SUM(V26,V46,V66,V78,S102)&gt;=80,"1","0")</f>
        <v>0</v>
      </c>
    </row>
    <row r="32" spans="1:35">
      <c r="A32" s="108"/>
      <c r="B32" s="127" t="s">
        <v>80</v>
      </c>
      <c r="C32" s="128"/>
      <c r="D32" s="129" t="s">
        <v>81</v>
      </c>
      <c r="E32" s="128"/>
      <c r="F32" s="129" t="s">
        <v>82</v>
      </c>
      <c r="G32" s="128"/>
      <c r="H32" s="129" t="s">
        <v>83</v>
      </c>
      <c r="I32" s="128"/>
      <c r="J32" s="129" t="s">
        <v>84</v>
      </c>
      <c r="K32" s="128"/>
      <c r="L32" s="114"/>
      <c r="M32" s="130" t="s">
        <v>80</v>
      </c>
      <c r="N32" s="131"/>
      <c r="O32" s="132" t="s">
        <v>81</v>
      </c>
      <c r="P32" s="131"/>
      <c r="Q32" s="132" t="s">
        <v>82</v>
      </c>
      <c r="R32" s="131"/>
      <c r="S32" s="132" t="s">
        <v>83</v>
      </c>
      <c r="T32" s="131"/>
      <c r="U32" s="132" t="s">
        <v>84</v>
      </c>
      <c r="V32" s="133"/>
      <c r="X32" s="135"/>
      <c r="Y32" s="152" t="str">
        <f>IF(Y15&gt;0,Z31,"Non évalué")</f>
        <v>Non évalué</v>
      </c>
      <c r="Z32" s="153"/>
      <c r="AA32" s="152" t="str">
        <f>IF(AA15&gt;0,AE31,"Non évalué")</f>
        <v>Non évalué</v>
      </c>
      <c r="AB32" s="155"/>
      <c r="AC32" s="155"/>
      <c r="AD32" s="155"/>
      <c r="AE32" s="153"/>
      <c r="AF32" s="152" t="str">
        <f>IF(AF15&gt;0,AG31,"Non évalué")</f>
        <v>Non évalué</v>
      </c>
      <c r="AG32" s="153"/>
      <c r="AH32" s="152" t="str">
        <f>IF(AH15&gt;0,AI31,"Non évalué")</f>
        <v>Non évalué</v>
      </c>
      <c r="AI32" s="153"/>
    </row>
    <row r="33" spans="1:35">
      <c r="A33" s="108"/>
      <c r="B33" s="127" t="s">
        <v>85</v>
      </c>
      <c r="C33" s="128"/>
      <c r="D33" s="129" t="s">
        <v>86</v>
      </c>
      <c r="E33" s="128"/>
      <c r="F33" s="129" t="s">
        <v>87</v>
      </c>
      <c r="G33" s="128"/>
      <c r="H33" s="129" t="s">
        <v>88</v>
      </c>
      <c r="I33" s="128"/>
      <c r="J33" s="129" t="s">
        <v>89</v>
      </c>
      <c r="K33" s="128"/>
      <c r="L33" s="114"/>
      <c r="M33" s="130" t="s">
        <v>85</v>
      </c>
      <c r="N33" s="131"/>
      <c r="O33" s="132" t="s">
        <v>86</v>
      </c>
      <c r="P33" s="131"/>
      <c r="Q33" s="132" t="s">
        <v>87</v>
      </c>
      <c r="R33" s="131"/>
      <c r="S33" s="132" t="s">
        <v>88</v>
      </c>
      <c r="T33" s="131"/>
      <c r="U33" s="132" t="s">
        <v>89</v>
      </c>
      <c r="V33" s="133"/>
      <c r="X33" s="137" t="s">
        <v>90</v>
      </c>
      <c r="Y33" s="138"/>
      <c r="Z33" s="139" t="str">
        <f>IF(AND(SUM(K17,K36,K56,K72,I90)&gt;=90,K72&gt;=10,I90&gt;=10),"1","0")</f>
        <v>0</v>
      </c>
      <c r="AA33" s="138"/>
      <c r="AB33" s="163"/>
      <c r="AC33" s="163"/>
      <c r="AD33" s="163"/>
      <c r="AE33" s="139" t="str">
        <f>IF(AND(SUM(V17,V36,V56,V72,S90)&gt;=90,V72&gt;=10,S90&gt;=10),"1","0")</f>
        <v>0</v>
      </c>
      <c r="AF33" s="138"/>
      <c r="AG33" s="139" t="str">
        <f>IF(AND(SUM(K26,K46,K66,K78,I102)&gt;=90,K78&gt;=10,I102&gt;=10),"1","0")</f>
        <v>0</v>
      </c>
      <c r="AH33" s="143"/>
      <c r="AI33" s="144" t="str">
        <f>IF(AND(SUM(V26,V46,V66,V78,S102)&gt;=90,V78&gt;=10,S102&gt;=10),"1","0")</f>
        <v>0</v>
      </c>
    </row>
    <row r="34" spans="1:35">
      <c r="A34" s="108"/>
      <c r="B34" s="127" t="s">
        <v>91</v>
      </c>
      <c r="C34" s="128"/>
      <c r="D34" s="129" t="s">
        <v>92</v>
      </c>
      <c r="E34" s="128"/>
      <c r="F34" s="129" t="s">
        <v>93</v>
      </c>
      <c r="G34" s="128"/>
      <c r="H34" s="129" t="s">
        <v>94</v>
      </c>
      <c r="I34" s="128"/>
      <c r="J34" s="129" t="s">
        <v>95</v>
      </c>
      <c r="K34" s="128"/>
      <c r="L34" s="114"/>
      <c r="M34" s="130" t="s">
        <v>91</v>
      </c>
      <c r="N34" s="131"/>
      <c r="O34" s="132" t="s">
        <v>92</v>
      </c>
      <c r="P34" s="131"/>
      <c r="Q34" s="132" t="s">
        <v>93</v>
      </c>
      <c r="R34" s="131"/>
      <c r="S34" s="132" t="s">
        <v>94</v>
      </c>
      <c r="T34" s="131"/>
      <c r="U34" s="132" t="s">
        <v>95</v>
      </c>
      <c r="V34" s="133"/>
      <c r="X34" s="135"/>
      <c r="Y34" s="152" t="str">
        <f>IF(Y15&gt;0,Z33,"Non évalué")</f>
        <v>Non évalué</v>
      </c>
      <c r="Z34" s="153"/>
      <c r="AA34" s="152" t="str">
        <f>IF(AA15&gt;0,AE33,"Non évalué")</f>
        <v>Non évalué</v>
      </c>
      <c r="AB34" s="155"/>
      <c r="AC34" s="155"/>
      <c r="AD34" s="155"/>
      <c r="AE34" s="153"/>
      <c r="AF34" s="152" t="str">
        <f>IF(AF15&gt;0,AG33,"Non évalué")</f>
        <v>Non évalué</v>
      </c>
      <c r="AG34" s="153"/>
      <c r="AH34" s="152" t="str">
        <f>IF(AH15&gt;0,AI33,"Non évalué")</f>
        <v>Non évalué</v>
      </c>
      <c r="AI34" s="153"/>
    </row>
    <row r="35" spans="1:35">
      <c r="A35" s="108"/>
      <c r="B35" s="145" t="s">
        <v>96</v>
      </c>
      <c r="C35" s="146"/>
      <c r="D35" s="147" t="s">
        <v>97</v>
      </c>
      <c r="E35" s="146"/>
      <c r="F35" s="147" t="s">
        <v>98</v>
      </c>
      <c r="G35" s="146"/>
      <c r="H35" s="147" t="s">
        <v>99</v>
      </c>
      <c r="I35" s="146"/>
      <c r="J35" s="147" t="s">
        <v>100</v>
      </c>
      <c r="K35" s="146"/>
      <c r="L35" s="114"/>
      <c r="M35" s="148" t="s">
        <v>96</v>
      </c>
      <c r="N35" s="149"/>
      <c r="O35" s="150" t="s">
        <v>97</v>
      </c>
      <c r="P35" s="149"/>
      <c r="Q35" s="150" t="s">
        <v>98</v>
      </c>
      <c r="R35" s="149"/>
      <c r="S35" s="150" t="s">
        <v>99</v>
      </c>
      <c r="T35" s="149"/>
      <c r="U35" s="150" t="s">
        <v>100</v>
      </c>
      <c r="V35" s="151"/>
    </row>
    <row r="36" spans="1:35">
      <c r="A36" s="108"/>
      <c r="B36" s="156" t="s">
        <v>59</v>
      </c>
      <c r="C36" s="157"/>
      <c r="D36" s="157"/>
      <c r="E36" s="157"/>
      <c r="F36" s="157"/>
      <c r="G36" s="157"/>
      <c r="H36" s="157"/>
      <c r="I36" s="157"/>
      <c r="J36" s="157"/>
      <c r="K36" s="158">
        <f>SUM(C30,C31,C32,C33,E33,G33,I33,K33,C34,C35,E30,E31,E32,E34,E35,G30,G31,G32,G34,G35,I30,I31,I35,I34,K30,K31,K34,K35,I32,K32)</f>
        <v>0</v>
      </c>
      <c r="L36" s="114"/>
      <c r="M36" s="159" t="s">
        <v>59</v>
      </c>
      <c r="N36" s="160"/>
      <c r="O36" s="160"/>
      <c r="P36" s="160"/>
      <c r="Q36" s="160"/>
      <c r="R36" s="160"/>
      <c r="S36" s="160"/>
      <c r="T36" s="160"/>
      <c r="U36" s="160"/>
      <c r="V36" s="161">
        <f>SUM(N30,N31,N32,N34,N33,P33,R33,T33,V33,N35,P30,P31,P32,P34,P35,R30,R31,R32,R34,R35,T30,T31,T35,T34,V30,V31,V34,V35,T32,V32)</f>
        <v>0</v>
      </c>
    </row>
    <row r="37" spans="1:35">
      <c r="A37" s="108"/>
      <c r="B37" s="114"/>
      <c r="C37" s="114"/>
      <c r="D37" s="16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7"/>
    </row>
    <row r="38" spans="1:35">
      <c r="A38" s="108"/>
      <c r="B38" s="165" t="s">
        <v>67</v>
      </c>
      <c r="C38" s="166"/>
      <c r="D38" s="167"/>
      <c r="E38" s="167"/>
      <c r="F38" s="167"/>
      <c r="G38" s="167"/>
      <c r="H38" s="114"/>
      <c r="I38" s="114"/>
      <c r="J38" s="114"/>
      <c r="K38" s="114"/>
      <c r="L38" s="114"/>
      <c r="M38" s="168" t="s">
        <v>67</v>
      </c>
      <c r="N38" s="169"/>
      <c r="O38" s="28"/>
      <c r="P38" s="167"/>
      <c r="Q38" s="167"/>
      <c r="R38" s="167"/>
      <c r="S38" s="114"/>
      <c r="T38" s="114"/>
      <c r="U38" s="114"/>
      <c r="V38" s="117"/>
    </row>
    <row r="39" spans="1:35">
      <c r="A39" s="108"/>
      <c r="B39" s="170" t="str">
        <f>IF(B20="","",B20)</f>
        <v/>
      </c>
      <c r="C39" s="171"/>
      <c r="D39" s="112"/>
      <c r="E39" s="112"/>
      <c r="F39" s="112"/>
      <c r="G39" s="113"/>
      <c r="H39" s="114"/>
      <c r="I39" s="114"/>
      <c r="J39" s="114"/>
      <c r="K39" s="114"/>
      <c r="L39" s="114"/>
      <c r="M39" s="172" t="str">
        <f>IF(M20="","",M20)</f>
        <v/>
      </c>
      <c r="N39" s="173"/>
      <c r="O39" s="111"/>
      <c r="P39" s="112"/>
      <c r="Q39" s="112"/>
      <c r="R39" s="113"/>
      <c r="S39" s="114"/>
      <c r="T39" s="114"/>
      <c r="U39" s="114"/>
      <c r="V39" s="117"/>
    </row>
    <row r="40" spans="1:35">
      <c r="A40" s="108"/>
      <c r="B40" s="174" t="s">
        <v>69</v>
      </c>
      <c r="C40" s="175"/>
      <c r="D40" s="176" t="s">
        <v>70</v>
      </c>
      <c r="E40" s="175"/>
      <c r="F40" s="176" t="s">
        <v>71</v>
      </c>
      <c r="G40" s="175"/>
      <c r="H40" s="176" t="s">
        <v>72</v>
      </c>
      <c r="I40" s="175"/>
      <c r="J40" s="176" t="s">
        <v>73</v>
      </c>
      <c r="K40" s="175"/>
      <c r="L40" s="114"/>
      <c r="M40" s="177" t="s">
        <v>69</v>
      </c>
      <c r="N40" s="178"/>
      <c r="O40" s="179" t="s">
        <v>70</v>
      </c>
      <c r="P40" s="178"/>
      <c r="Q40" s="179" t="s">
        <v>71</v>
      </c>
      <c r="R40" s="178"/>
      <c r="S40" s="179" t="s">
        <v>72</v>
      </c>
      <c r="T40" s="178"/>
      <c r="U40" s="179" t="s">
        <v>73</v>
      </c>
      <c r="V40" s="180"/>
    </row>
    <row r="41" spans="1:35">
      <c r="A41" s="108"/>
      <c r="B41" s="181" t="s">
        <v>74</v>
      </c>
      <c r="C41" s="182"/>
      <c r="D41" s="183" t="s">
        <v>75</v>
      </c>
      <c r="E41" s="182"/>
      <c r="F41" s="183" t="s">
        <v>76</v>
      </c>
      <c r="G41" s="182"/>
      <c r="H41" s="183" t="s">
        <v>77</v>
      </c>
      <c r="I41" s="182"/>
      <c r="J41" s="183" t="s">
        <v>78</v>
      </c>
      <c r="K41" s="182"/>
      <c r="L41" s="114"/>
      <c r="M41" s="184" t="s">
        <v>74</v>
      </c>
      <c r="N41" s="185"/>
      <c r="O41" s="186" t="s">
        <v>75</v>
      </c>
      <c r="P41" s="185"/>
      <c r="Q41" s="186" t="s">
        <v>76</v>
      </c>
      <c r="R41" s="185"/>
      <c r="S41" s="186" t="s">
        <v>77</v>
      </c>
      <c r="T41" s="185"/>
      <c r="U41" s="186" t="s">
        <v>78</v>
      </c>
      <c r="V41" s="187"/>
    </row>
    <row r="42" spans="1:35">
      <c r="A42" s="108"/>
      <c r="B42" s="181" t="s">
        <v>80</v>
      </c>
      <c r="C42" s="182"/>
      <c r="D42" s="183" t="s">
        <v>81</v>
      </c>
      <c r="E42" s="182"/>
      <c r="F42" s="183" t="s">
        <v>82</v>
      </c>
      <c r="G42" s="182"/>
      <c r="H42" s="183" t="s">
        <v>83</v>
      </c>
      <c r="I42" s="182"/>
      <c r="J42" s="183" t="s">
        <v>84</v>
      </c>
      <c r="K42" s="182"/>
      <c r="L42" s="114"/>
      <c r="M42" s="184" t="s">
        <v>80</v>
      </c>
      <c r="N42" s="185"/>
      <c r="O42" s="186" t="s">
        <v>81</v>
      </c>
      <c r="P42" s="185"/>
      <c r="Q42" s="186" t="s">
        <v>82</v>
      </c>
      <c r="R42" s="185"/>
      <c r="S42" s="186" t="s">
        <v>83</v>
      </c>
      <c r="T42" s="185"/>
      <c r="U42" s="186" t="s">
        <v>84</v>
      </c>
      <c r="V42" s="187"/>
    </row>
    <row r="43" spans="1:35">
      <c r="A43" s="108"/>
      <c r="B43" s="181" t="s">
        <v>85</v>
      </c>
      <c r="C43" s="182"/>
      <c r="D43" s="183" t="s">
        <v>86</v>
      </c>
      <c r="E43" s="182"/>
      <c r="F43" s="183" t="s">
        <v>87</v>
      </c>
      <c r="G43" s="182"/>
      <c r="H43" s="183" t="s">
        <v>88</v>
      </c>
      <c r="I43" s="182"/>
      <c r="J43" s="183" t="s">
        <v>89</v>
      </c>
      <c r="K43" s="182"/>
      <c r="L43" s="114"/>
      <c r="M43" s="184" t="s">
        <v>85</v>
      </c>
      <c r="N43" s="185"/>
      <c r="O43" s="186" t="s">
        <v>86</v>
      </c>
      <c r="P43" s="185"/>
      <c r="Q43" s="186" t="s">
        <v>87</v>
      </c>
      <c r="R43" s="185"/>
      <c r="S43" s="186" t="s">
        <v>88</v>
      </c>
      <c r="T43" s="185"/>
      <c r="U43" s="186" t="s">
        <v>89</v>
      </c>
      <c r="V43" s="187"/>
    </row>
    <row r="44" spans="1:35">
      <c r="A44" s="108"/>
      <c r="B44" s="181" t="s">
        <v>91</v>
      </c>
      <c r="C44" s="182"/>
      <c r="D44" s="183" t="s">
        <v>92</v>
      </c>
      <c r="E44" s="182"/>
      <c r="F44" s="183" t="s">
        <v>93</v>
      </c>
      <c r="G44" s="182"/>
      <c r="H44" s="183" t="s">
        <v>94</v>
      </c>
      <c r="I44" s="182"/>
      <c r="J44" s="183" t="s">
        <v>95</v>
      </c>
      <c r="K44" s="182"/>
      <c r="L44" s="114"/>
      <c r="M44" s="184" t="s">
        <v>91</v>
      </c>
      <c r="N44" s="185"/>
      <c r="O44" s="186" t="s">
        <v>92</v>
      </c>
      <c r="P44" s="185"/>
      <c r="Q44" s="186" t="s">
        <v>93</v>
      </c>
      <c r="R44" s="185"/>
      <c r="S44" s="186" t="s">
        <v>94</v>
      </c>
      <c r="T44" s="185"/>
      <c r="U44" s="186" t="s">
        <v>95</v>
      </c>
      <c r="V44" s="187"/>
    </row>
    <row r="45" spans="1:35">
      <c r="A45" s="108"/>
      <c r="B45" s="188" t="s">
        <v>96</v>
      </c>
      <c r="C45" s="189"/>
      <c r="D45" s="190" t="s">
        <v>97</v>
      </c>
      <c r="E45" s="189"/>
      <c r="F45" s="190" t="s">
        <v>98</v>
      </c>
      <c r="G45" s="189"/>
      <c r="H45" s="190" t="s">
        <v>99</v>
      </c>
      <c r="I45" s="189"/>
      <c r="J45" s="190" t="s">
        <v>100</v>
      </c>
      <c r="K45" s="189"/>
      <c r="L45" s="114"/>
      <c r="M45" s="191" t="s">
        <v>96</v>
      </c>
      <c r="N45" s="192"/>
      <c r="O45" s="193" t="s">
        <v>97</v>
      </c>
      <c r="P45" s="192"/>
      <c r="Q45" s="193" t="s">
        <v>98</v>
      </c>
      <c r="R45" s="192"/>
      <c r="S45" s="193" t="s">
        <v>99</v>
      </c>
      <c r="T45" s="192"/>
      <c r="U45" s="193" t="s">
        <v>100</v>
      </c>
      <c r="V45" s="194"/>
    </row>
    <row r="46" spans="1:35" ht="15.75" thickBot="1">
      <c r="A46" s="195"/>
      <c r="B46" s="196" t="s">
        <v>59</v>
      </c>
      <c r="C46" s="197"/>
      <c r="D46" s="197"/>
      <c r="E46" s="197"/>
      <c r="F46" s="197"/>
      <c r="G46" s="197"/>
      <c r="H46" s="197"/>
      <c r="I46" s="197"/>
      <c r="J46" s="197"/>
      <c r="K46" s="198">
        <f>SUM(C40,C42,E42,G42,I42,K42,C41,C43,C44,C45,E40,E41,E43,E44,E45,G40,G41,G43,G44,G45,I40,I41,I45,I44,K40,K41,K44,K45,I43,K43)</f>
        <v>0</v>
      </c>
      <c r="L46" s="199"/>
      <c r="M46" s="200" t="s">
        <v>59</v>
      </c>
      <c r="N46" s="201"/>
      <c r="O46" s="201"/>
      <c r="P46" s="201"/>
      <c r="Q46" s="201"/>
      <c r="R46" s="201"/>
      <c r="S46" s="201"/>
      <c r="T46" s="201"/>
      <c r="U46" s="201"/>
      <c r="V46" s="202">
        <f>SUM(N40,N41,N43,N44,N45,N42,P42,R42,T42,V42,P40,P41,P43,P44,P45,R40,R41,R43,R44,R45,T40,T41,T45,T44,V40,V41,V44,V45,T43,V43)</f>
        <v>0</v>
      </c>
    </row>
    <row r="47" spans="1:35" ht="15.75" thickBot="1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</row>
    <row r="48" spans="1:35">
      <c r="A48" s="203" t="s">
        <v>101</v>
      </c>
      <c r="B48" s="101" t="s">
        <v>67</v>
      </c>
      <c r="C48" s="102"/>
      <c r="D48" s="21"/>
      <c r="E48" s="103"/>
      <c r="F48" s="103"/>
      <c r="G48" s="103"/>
      <c r="H48" s="104"/>
      <c r="I48" s="104"/>
      <c r="J48" s="104"/>
      <c r="K48" s="104"/>
      <c r="L48" s="104"/>
      <c r="M48" s="105" t="s">
        <v>67</v>
      </c>
      <c r="N48" s="106"/>
      <c r="O48" s="21"/>
      <c r="P48" s="103"/>
      <c r="Q48" s="103"/>
      <c r="R48" s="103"/>
      <c r="S48" s="104"/>
      <c r="T48" s="104"/>
      <c r="U48" s="104"/>
      <c r="V48" s="107"/>
    </row>
    <row r="49" spans="1:22">
      <c r="A49" s="108"/>
      <c r="B49" s="109" t="str">
        <f>IF(B11="","",B11)</f>
        <v/>
      </c>
      <c r="C49" s="110"/>
      <c r="D49" s="111"/>
      <c r="E49" s="112"/>
      <c r="F49" s="112"/>
      <c r="G49" s="113"/>
      <c r="H49" s="114"/>
      <c r="I49" s="114"/>
      <c r="J49" s="114"/>
      <c r="K49" s="114"/>
      <c r="L49" s="114"/>
      <c r="M49" s="115" t="str">
        <f>IF(M11="","",M11)</f>
        <v/>
      </c>
      <c r="N49" s="116"/>
      <c r="O49" s="111"/>
      <c r="P49" s="112"/>
      <c r="Q49" s="112"/>
      <c r="R49" s="113"/>
      <c r="S49" s="114"/>
      <c r="T49" s="114"/>
      <c r="U49" s="114"/>
      <c r="V49" s="117"/>
    </row>
    <row r="50" spans="1:22">
      <c r="A50" s="108"/>
      <c r="B50" s="118" t="s">
        <v>102</v>
      </c>
      <c r="C50" s="119"/>
      <c r="D50" s="120" t="s">
        <v>103</v>
      </c>
      <c r="E50" s="119"/>
      <c r="F50" s="120" t="s">
        <v>104</v>
      </c>
      <c r="G50" s="119"/>
      <c r="H50" s="120" t="s">
        <v>105</v>
      </c>
      <c r="I50" s="119"/>
      <c r="J50" s="120" t="s">
        <v>106</v>
      </c>
      <c r="K50" s="119"/>
      <c r="L50" s="114"/>
      <c r="M50" s="121" t="s">
        <v>102</v>
      </c>
      <c r="N50" s="122"/>
      <c r="O50" s="123" t="s">
        <v>103</v>
      </c>
      <c r="P50" s="122"/>
      <c r="Q50" s="123" t="s">
        <v>104</v>
      </c>
      <c r="R50" s="122"/>
      <c r="S50" s="123" t="s">
        <v>105</v>
      </c>
      <c r="T50" s="122"/>
      <c r="U50" s="123" t="s">
        <v>106</v>
      </c>
      <c r="V50" s="124"/>
    </row>
    <row r="51" spans="1:22">
      <c r="A51" s="108"/>
      <c r="B51" s="127" t="s">
        <v>107</v>
      </c>
      <c r="C51" s="128"/>
      <c r="D51" s="129" t="s">
        <v>108</v>
      </c>
      <c r="E51" s="128"/>
      <c r="F51" s="129" t="s">
        <v>109</v>
      </c>
      <c r="G51" s="128"/>
      <c r="H51" s="129" t="s">
        <v>110</v>
      </c>
      <c r="I51" s="128"/>
      <c r="J51" s="129" t="s">
        <v>111</v>
      </c>
      <c r="K51" s="128"/>
      <c r="L51" s="114"/>
      <c r="M51" s="130" t="s">
        <v>107</v>
      </c>
      <c r="N51" s="131"/>
      <c r="O51" s="132" t="s">
        <v>108</v>
      </c>
      <c r="P51" s="131"/>
      <c r="Q51" s="132" t="s">
        <v>109</v>
      </c>
      <c r="R51" s="131"/>
      <c r="S51" s="132" t="s">
        <v>110</v>
      </c>
      <c r="T51" s="131"/>
      <c r="U51" s="132" t="s">
        <v>111</v>
      </c>
      <c r="V51" s="133"/>
    </row>
    <row r="52" spans="1:22">
      <c r="A52" s="108"/>
      <c r="B52" s="127" t="s">
        <v>112</v>
      </c>
      <c r="C52" s="128"/>
      <c r="D52" s="129" t="s">
        <v>113</v>
      </c>
      <c r="E52" s="128"/>
      <c r="F52" s="129" t="s">
        <v>114</v>
      </c>
      <c r="G52" s="128"/>
      <c r="H52" s="129" t="s">
        <v>115</v>
      </c>
      <c r="I52" s="128"/>
      <c r="J52" s="129" t="s">
        <v>116</v>
      </c>
      <c r="K52" s="128"/>
      <c r="L52" s="114"/>
      <c r="M52" s="130" t="s">
        <v>112</v>
      </c>
      <c r="N52" s="131"/>
      <c r="O52" s="132" t="s">
        <v>113</v>
      </c>
      <c r="P52" s="131"/>
      <c r="Q52" s="132" t="s">
        <v>114</v>
      </c>
      <c r="R52" s="131"/>
      <c r="S52" s="132" t="s">
        <v>115</v>
      </c>
      <c r="T52" s="131"/>
      <c r="U52" s="132" t="s">
        <v>116</v>
      </c>
      <c r="V52" s="133"/>
    </row>
    <row r="53" spans="1:22">
      <c r="A53" s="108"/>
      <c r="B53" s="127" t="s">
        <v>117</v>
      </c>
      <c r="C53" s="128"/>
      <c r="D53" s="129" t="s">
        <v>118</v>
      </c>
      <c r="E53" s="128"/>
      <c r="F53" s="129" t="s">
        <v>119</v>
      </c>
      <c r="G53" s="128"/>
      <c r="H53" s="129" t="s">
        <v>120</v>
      </c>
      <c r="I53" s="128"/>
      <c r="J53" s="129" t="s">
        <v>121</v>
      </c>
      <c r="K53" s="128"/>
      <c r="L53" s="114"/>
      <c r="M53" s="130" t="s">
        <v>117</v>
      </c>
      <c r="N53" s="131"/>
      <c r="O53" s="132" t="s">
        <v>118</v>
      </c>
      <c r="P53" s="131"/>
      <c r="Q53" s="132" t="s">
        <v>119</v>
      </c>
      <c r="R53" s="131"/>
      <c r="S53" s="132" t="s">
        <v>120</v>
      </c>
      <c r="T53" s="131"/>
      <c r="U53" s="132" t="s">
        <v>121</v>
      </c>
      <c r="V53" s="133"/>
    </row>
    <row r="54" spans="1:22">
      <c r="A54" s="108"/>
      <c r="B54" s="127" t="s">
        <v>122</v>
      </c>
      <c r="C54" s="128"/>
      <c r="D54" s="129" t="s">
        <v>123</v>
      </c>
      <c r="E54" s="128"/>
      <c r="F54" s="129" t="s">
        <v>124</v>
      </c>
      <c r="G54" s="128"/>
      <c r="H54" s="129" t="s">
        <v>125</v>
      </c>
      <c r="I54" s="128"/>
      <c r="J54" s="129" t="s">
        <v>126</v>
      </c>
      <c r="K54" s="128"/>
      <c r="L54" s="114"/>
      <c r="M54" s="130" t="s">
        <v>122</v>
      </c>
      <c r="N54" s="131"/>
      <c r="O54" s="132" t="s">
        <v>123</v>
      </c>
      <c r="P54" s="131"/>
      <c r="Q54" s="132" t="s">
        <v>124</v>
      </c>
      <c r="R54" s="131"/>
      <c r="S54" s="132" t="s">
        <v>125</v>
      </c>
      <c r="T54" s="131"/>
      <c r="U54" s="132" t="s">
        <v>126</v>
      </c>
      <c r="V54" s="133"/>
    </row>
    <row r="55" spans="1:22">
      <c r="A55" s="108"/>
      <c r="B55" s="145" t="s">
        <v>127</v>
      </c>
      <c r="C55" s="146"/>
      <c r="D55" s="147" t="s">
        <v>128</v>
      </c>
      <c r="E55" s="146"/>
      <c r="F55" s="147" t="s">
        <v>129</v>
      </c>
      <c r="G55" s="146"/>
      <c r="H55" s="147" t="s">
        <v>130</v>
      </c>
      <c r="I55" s="146"/>
      <c r="J55" s="147" t="s">
        <v>131</v>
      </c>
      <c r="K55" s="146"/>
      <c r="L55" s="114"/>
      <c r="M55" s="148" t="s">
        <v>127</v>
      </c>
      <c r="N55" s="149"/>
      <c r="O55" s="150" t="s">
        <v>128</v>
      </c>
      <c r="P55" s="149"/>
      <c r="Q55" s="150" t="s">
        <v>129</v>
      </c>
      <c r="R55" s="149"/>
      <c r="S55" s="150" t="s">
        <v>130</v>
      </c>
      <c r="T55" s="149"/>
      <c r="U55" s="150" t="s">
        <v>131</v>
      </c>
      <c r="V55" s="151"/>
    </row>
    <row r="56" spans="1:22">
      <c r="A56" s="108"/>
      <c r="B56" s="156" t="s">
        <v>59</v>
      </c>
      <c r="C56" s="157"/>
      <c r="D56" s="157"/>
      <c r="E56" s="157"/>
      <c r="F56" s="157"/>
      <c r="G56" s="157"/>
      <c r="H56" s="157"/>
      <c r="I56" s="157"/>
      <c r="J56" s="157"/>
      <c r="K56" s="158">
        <f>SUM(C50,C51,C52,C53,E53,G53,I53,K53,C54,C55,E50,E51,E52,E54,E55,G50,G51,G52,G54,G55,I50,I51,I55,I54,K50,K51,K54,K55,I52,K52)</f>
        <v>0</v>
      </c>
      <c r="L56" s="114"/>
      <c r="M56" s="159" t="s">
        <v>59</v>
      </c>
      <c r="N56" s="160"/>
      <c r="O56" s="160"/>
      <c r="P56" s="160"/>
      <c r="Q56" s="160"/>
      <c r="R56" s="160"/>
      <c r="S56" s="160"/>
      <c r="T56" s="160"/>
      <c r="U56" s="160"/>
      <c r="V56" s="161">
        <f>SUM(N50,N51,N52,N54,N53,P53,R53,T53,V53,N55,P50,P51,P52,P54,P55,R50,R51,R52,R54,R55,T50,T51,T55,T54,V50,V51,V54,V55,T52,V52)</f>
        <v>0</v>
      </c>
    </row>
    <row r="57" spans="1:22">
      <c r="A57" s="108"/>
      <c r="B57" s="114"/>
      <c r="C57" s="114"/>
      <c r="D57" s="16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7"/>
    </row>
    <row r="58" spans="1:22">
      <c r="A58" s="108"/>
      <c r="B58" s="165" t="s">
        <v>67</v>
      </c>
      <c r="C58" s="166"/>
      <c r="D58" s="167"/>
      <c r="E58" s="167"/>
      <c r="F58" s="167"/>
      <c r="G58" s="167"/>
      <c r="H58" s="114"/>
      <c r="I58" s="114"/>
      <c r="J58" s="114"/>
      <c r="K58" s="114"/>
      <c r="L58" s="114"/>
      <c r="M58" s="168" t="s">
        <v>67</v>
      </c>
      <c r="N58" s="169"/>
      <c r="O58" s="28"/>
      <c r="P58" s="167"/>
      <c r="Q58" s="167"/>
      <c r="R58" s="167"/>
      <c r="S58" s="114"/>
      <c r="T58" s="114"/>
      <c r="U58" s="114"/>
      <c r="V58" s="117"/>
    </row>
    <row r="59" spans="1:22">
      <c r="A59" s="108"/>
      <c r="B59" s="170" t="str">
        <f>IF(B20="","",B20)</f>
        <v/>
      </c>
      <c r="C59" s="171"/>
      <c r="D59" s="112"/>
      <c r="E59" s="112"/>
      <c r="F59" s="112"/>
      <c r="G59" s="113"/>
      <c r="H59" s="114"/>
      <c r="I59" s="114"/>
      <c r="J59" s="114"/>
      <c r="K59" s="114"/>
      <c r="L59" s="114"/>
      <c r="M59" s="172" t="str">
        <f>IF(M20="","",M20)</f>
        <v/>
      </c>
      <c r="N59" s="173"/>
      <c r="O59" s="111"/>
      <c r="P59" s="112"/>
      <c r="Q59" s="112"/>
      <c r="R59" s="113"/>
      <c r="S59" s="114"/>
      <c r="T59" s="114"/>
      <c r="U59" s="114"/>
      <c r="V59" s="117"/>
    </row>
    <row r="60" spans="1:22">
      <c r="A60" s="108"/>
      <c r="B60" s="174" t="s">
        <v>102</v>
      </c>
      <c r="C60" s="175"/>
      <c r="D60" s="176" t="s">
        <v>103</v>
      </c>
      <c r="E60" s="175"/>
      <c r="F60" s="176" t="s">
        <v>104</v>
      </c>
      <c r="G60" s="175"/>
      <c r="H60" s="176" t="s">
        <v>105</v>
      </c>
      <c r="I60" s="175"/>
      <c r="J60" s="176" t="s">
        <v>106</v>
      </c>
      <c r="K60" s="175"/>
      <c r="L60" s="114"/>
      <c r="M60" s="177" t="s">
        <v>102</v>
      </c>
      <c r="N60" s="178"/>
      <c r="O60" s="179" t="s">
        <v>103</v>
      </c>
      <c r="P60" s="178"/>
      <c r="Q60" s="179" t="s">
        <v>104</v>
      </c>
      <c r="R60" s="178"/>
      <c r="S60" s="179" t="s">
        <v>105</v>
      </c>
      <c r="T60" s="178"/>
      <c r="U60" s="179" t="s">
        <v>106</v>
      </c>
      <c r="V60" s="180"/>
    </row>
    <row r="61" spans="1:22">
      <c r="A61" s="108"/>
      <c r="B61" s="181" t="s">
        <v>107</v>
      </c>
      <c r="C61" s="182"/>
      <c r="D61" s="183" t="s">
        <v>108</v>
      </c>
      <c r="E61" s="182"/>
      <c r="F61" s="183" t="s">
        <v>109</v>
      </c>
      <c r="G61" s="182"/>
      <c r="H61" s="183" t="s">
        <v>110</v>
      </c>
      <c r="I61" s="182"/>
      <c r="J61" s="183" t="s">
        <v>111</v>
      </c>
      <c r="K61" s="182"/>
      <c r="L61" s="114"/>
      <c r="M61" s="184" t="s">
        <v>107</v>
      </c>
      <c r="N61" s="185"/>
      <c r="O61" s="186" t="s">
        <v>108</v>
      </c>
      <c r="P61" s="185"/>
      <c r="Q61" s="186" t="s">
        <v>109</v>
      </c>
      <c r="R61" s="185"/>
      <c r="S61" s="186" t="s">
        <v>110</v>
      </c>
      <c r="T61" s="185"/>
      <c r="U61" s="186" t="s">
        <v>111</v>
      </c>
      <c r="V61" s="187"/>
    </row>
    <row r="62" spans="1:22">
      <c r="A62" s="108"/>
      <c r="B62" s="181" t="s">
        <v>112</v>
      </c>
      <c r="C62" s="182"/>
      <c r="D62" s="183" t="s">
        <v>113</v>
      </c>
      <c r="E62" s="182"/>
      <c r="F62" s="183" t="s">
        <v>114</v>
      </c>
      <c r="G62" s="182"/>
      <c r="H62" s="183" t="s">
        <v>115</v>
      </c>
      <c r="I62" s="182"/>
      <c r="J62" s="183" t="s">
        <v>116</v>
      </c>
      <c r="K62" s="182"/>
      <c r="L62" s="114"/>
      <c r="M62" s="184" t="s">
        <v>112</v>
      </c>
      <c r="N62" s="185"/>
      <c r="O62" s="186" t="s">
        <v>113</v>
      </c>
      <c r="P62" s="185"/>
      <c r="Q62" s="186" t="s">
        <v>114</v>
      </c>
      <c r="R62" s="185"/>
      <c r="S62" s="186" t="s">
        <v>115</v>
      </c>
      <c r="T62" s="185"/>
      <c r="U62" s="186" t="s">
        <v>116</v>
      </c>
      <c r="V62" s="187"/>
    </row>
    <row r="63" spans="1:22">
      <c r="A63" s="108"/>
      <c r="B63" s="181" t="s">
        <v>117</v>
      </c>
      <c r="C63" s="182"/>
      <c r="D63" s="183" t="s">
        <v>118</v>
      </c>
      <c r="E63" s="182"/>
      <c r="F63" s="183" t="s">
        <v>119</v>
      </c>
      <c r="G63" s="182"/>
      <c r="H63" s="183" t="s">
        <v>120</v>
      </c>
      <c r="I63" s="182"/>
      <c r="J63" s="183" t="s">
        <v>121</v>
      </c>
      <c r="K63" s="182"/>
      <c r="L63" s="114"/>
      <c r="M63" s="184" t="s">
        <v>117</v>
      </c>
      <c r="N63" s="185"/>
      <c r="O63" s="186" t="s">
        <v>118</v>
      </c>
      <c r="P63" s="185"/>
      <c r="Q63" s="186" t="s">
        <v>119</v>
      </c>
      <c r="R63" s="185"/>
      <c r="S63" s="186" t="s">
        <v>120</v>
      </c>
      <c r="T63" s="185"/>
      <c r="U63" s="186" t="s">
        <v>121</v>
      </c>
      <c r="V63" s="187"/>
    </row>
    <row r="64" spans="1:22">
      <c r="A64" s="108"/>
      <c r="B64" s="181" t="s">
        <v>122</v>
      </c>
      <c r="C64" s="182"/>
      <c r="D64" s="183" t="s">
        <v>123</v>
      </c>
      <c r="E64" s="182"/>
      <c r="F64" s="183" t="s">
        <v>124</v>
      </c>
      <c r="G64" s="182"/>
      <c r="H64" s="183" t="s">
        <v>125</v>
      </c>
      <c r="I64" s="182"/>
      <c r="J64" s="183" t="s">
        <v>126</v>
      </c>
      <c r="K64" s="182"/>
      <c r="L64" s="114"/>
      <c r="M64" s="184" t="s">
        <v>122</v>
      </c>
      <c r="N64" s="185"/>
      <c r="O64" s="186" t="s">
        <v>123</v>
      </c>
      <c r="P64" s="185"/>
      <c r="Q64" s="186" t="s">
        <v>124</v>
      </c>
      <c r="R64" s="185"/>
      <c r="S64" s="186" t="s">
        <v>125</v>
      </c>
      <c r="T64" s="185"/>
      <c r="U64" s="186" t="s">
        <v>126</v>
      </c>
      <c r="V64" s="187"/>
    </row>
    <row r="65" spans="1:22">
      <c r="A65" s="108"/>
      <c r="B65" s="188" t="s">
        <v>127</v>
      </c>
      <c r="C65" s="189"/>
      <c r="D65" s="190" t="s">
        <v>128</v>
      </c>
      <c r="E65" s="189"/>
      <c r="F65" s="190" t="s">
        <v>129</v>
      </c>
      <c r="G65" s="189"/>
      <c r="H65" s="190" t="s">
        <v>130</v>
      </c>
      <c r="I65" s="189"/>
      <c r="J65" s="190" t="s">
        <v>131</v>
      </c>
      <c r="K65" s="189"/>
      <c r="L65" s="114"/>
      <c r="M65" s="191" t="s">
        <v>127</v>
      </c>
      <c r="N65" s="192"/>
      <c r="O65" s="193" t="s">
        <v>128</v>
      </c>
      <c r="P65" s="192"/>
      <c r="Q65" s="193" t="s">
        <v>129</v>
      </c>
      <c r="R65" s="192"/>
      <c r="S65" s="193" t="s">
        <v>130</v>
      </c>
      <c r="T65" s="192"/>
      <c r="U65" s="193" t="s">
        <v>131</v>
      </c>
      <c r="V65" s="194"/>
    </row>
    <row r="66" spans="1:22" ht="15.75" thickBot="1">
      <c r="A66" s="195"/>
      <c r="B66" s="196" t="s">
        <v>59</v>
      </c>
      <c r="C66" s="197"/>
      <c r="D66" s="197"/>
      <c r="E66" s="197"/>
      <c r="F66" s="197"/>
      <c r="G66" s="197"/>
      <c r="H66" s="197"/>
      <c r="I66" s="197"/>
      <c r="J66" s="197"/>
      <c r="K66" s="198">
        <f>SUM(C60,C62,E62,G62,I62,K62,C61,C63,C64,C65,E60,E61,E63,E64,E65,G60,G61,G63,G64,G65,I60,I61,I65,I64,K60,K61,K64,K65,I63,K63)</f>
        <v>0</v>
      </c>
      <c r="L66" s="199"/>
      <c r="M66" s="200" t="s">
        <v>59</v>
      </c>
      <c r="N66" s="201"/>
      <c r="O66" s="201"/>
      <c r="P66" s="201"/>
      <c r="Q66" s="201"/>
      <c r="R66" s="201"/>
      <c r="S66" s="201"/>
      <c r="T66" s="201"/>
      <c r="U66" s="201"/>
      <c r="V66" s="202">
        <f>SUM(N60,N61,N63,N64,N65,N62,P62,R62,T62,V62,P60,P61,P63,P64,P65,R60,R61,R63,R64,R65,T60,T61,T65,T64,V60,V61,V64,V65,T63,V63)</f>
        <v>0</v>
      </c>
    </row>
    <row r="67" spans="1:22" ht="15.75" thickBot="1">
      <c r="A67" s="204"/>
      <c r="B67" s="205"/>
      <c r="C67" s="205"/>
      <c r="D67" s="205"/>
      <c r="E67" s="205"/>
      <c r="F67" s="205"/>
      <c r="G67" s="205"/>
      <c r="H67" s="205"/>
      <c r="I67" s="205"/>
      <c r="J67" s="205"/>
      <c r="K67" s="206"/>
      <c r="L67" s="114"/>
      <c r="M67" s="207"/>
      <c r="N67" s="207"/>
      <c r="O67" s="207"/>
      <c r="P67" s="207"/>
      <c r="Q67" s="207"/>
      <c r="R67" s="207"/>
      <c r="S67" s="207"/>
      <c r="T67" s="207"/>
      <c r="U67" s="207"/>
      <c r="V67" s="208"/>
    </row>
    <row r="68" spans="1:22" ht="15" customHeight="1">
      <c r="A68" s="100" t="s">
        <v>132</v>
      </c>
      <c r="B68" s="101" t="s">
        <v>67</v>
      </c>
      <c r="C68" s="102"/>
      <c r="D68" s="21"/>
      <c r="E68" s="103"/>
      <c r="F68" s="103"/>
      <c r="G68" s="103"/>
      <c r="H68" s="104"/>
      <c r="I68" s="104"/>
      <c r="J68" s="104"/>
      <c r="K68" s="104"/>
      <c r="L68" s="104"/>
      <c r="M68" s="105" t="s">
        <v>67</v>
      </c>
      <c r="N68" s="106"/>
      <c r="O68" s="21"/>
      <c r="P68" s="103"/>
      <c r="Q68" s="103"/>
      <c r="R68" s="103"/>
      <c r="S68" s="104"/>
      <c r="T68" s="104"/>
      <c r="U68" s="104"/>
      <c r="V68" s="107"/>
    </row>
    <row r="69" spans="1:22">
      <c r="A69" s="108"/>
      <c r="B69" s="109" t="str">
        <f>IF(B11="","",B11)</f>
        <v/>
      </c>
      <c r="C69" s="110"/>
      <c r="D69" s="111"/>
      <c r="E69" s="112"/>
      <c r="F69" s="112"/>
      <c r="G69" s="113"/>
      <c r="H69" s="114"/>
      <c r="I69" s="114"/>
      <c r="J69" s="114"/>
      <c r="K69" s="114"/>
      <c r="L69" s="114"/>
      <c r="M69" s="115" t="str">
        <f>IF(M11="","",M11)</f>
        <v/>
      </c>
      <c r="N69" s="116"/>
      <c r="O69" s="111"/>
      <c r="P69" s="112"/>
      <c r="Q69" s="112"/>
      <c r="R69" s="113"/>
      <c r="S69" s="114"/>
      <c r="T69" s="114"/>
      <c r="U69" s="114"/>
      <c r="V69" s="117"/>
    </row>
    <row r="70" spans="1:22">
      <c r="A70" s="108"/>
      <c r="B70" s="118" t="s">
        <v>133</v>
      </c>
      <c r="C70" s="119"/>
      <c r="D70" s="120" t="s">
        <v>134</v>
      </c>
      <c r="E70" s="119"/>
      <c r="F70" s="120" t="s">
        <v>135</v>
      </c>
      <c r="G70" s="119"/>
      <c r="H70" s="209" t="s">
        <v>136</v>
      </c>
      <c r="I70" s="119"/>
      <c r="J70" s="210" t="s">
        <v>137</v>
      </c>
      <c r="K70" s="119"/>
      <c r="L70" s="114"/>
      <c r="M70" s="121" t="s">
        <v>133</v>
      </c>
      <c r="N70" s="122"/>
      <c r="O70" s="211" t="s">
        <v>134</v>
      </c>
      <c r="P70" s="122"/>
      <c r="Q70" s="123" t="s">
        <v>135</v>
      </c>
      <c r="R70" s="122"/>
      <c r="S70" s="212" t="s">
        <v>136</v>
      </c>
      <c r="T70" s="122"/>
      <c r="U70" s="213" t="s">
        <v>137</v>
      </c>
      <c r="V70" s="124"/>
    </row>
    <row r="71" spans="1:22">
      <c r="A71" s="108"/>
      <c r="B71" s="214" t="s">
        <v>138</v>
      </c>
      <c r="C71" s="128"/>
      <c r="D71" s="215" t="s">
        <v>139</v>
      </c>
      <c r="E71" s="128"/>
      <c r="F71" s="215" t="s">
        <v>140</v>
      </c>
      <c r="G71" s="128"/>
      <c r="H71" s="215" t="s">
        <v>141</v>
      </c>
      <c r="I71" s="128"/>
      <c r="J71" s="129" t="s">
        <v>142</v>
      </c>
      <c r="K71" s="128"/>
      <c r="L71" s="114"/>
      <c r="M71" s="216" t="s">
        <v>138</v>
      </c>
      <c r="N71" s="131"/>
      <c r="O71" s="217" t="s">
        <v>139</v>
      </c>
      <c r="P71" s="131"/>
      <c r="Q71" s="217" t="s">
        <v>140</v>
      </c>
      <c r="R71" s="131"/>
      <c r="S71" s="217" t="s">
        <v>141</v>
      </c>
      <c r="T71" s="131"/>
      <c r="U71" s="132" t="s">
        <v>142</v>
      </c>
      <c r="V71" s="133"/>
    </row>
    <row r="72" spans="1:22">
      <c r="A72" s="108"/>
      <c r="B72" s="156" t="s">
        <v>59</v>
      </c>
      <c r="C72" s="157"/>
      <c r="D72" s="157"/>
      <c r="E72" s="157"/>
      <c r="F72" s="157"/>
      <c r="G72" s="157"/>
      <c r="H72" s="157"/>
      <c r="I72" s="157"/>
      <c r="J72" s="157"/>
      <c r="K72" s="158">
        <f>SUM(C70,C71,E70,E71,G70,G71,I70,I71,K70,K71)</f>
        <v>0</v>
      </c>
      <c r="L72" s="59"/>
      <c r="M72" s="159" t="s">
        <v>59</v>
      </c>
      <c r="N72" s="160"/>
      <c r="O72" s="160"/>
      <c r="P72" s="160"/>
      <c r="Q72" s="160"/>
      <c r="R72" s="160"/>
      <c r="S72" s="160"/>
      <c r="T72" s="160"/>
      <c r="U72" s="160"/>
      <c r="V72" s="161">
        <f>SUM(N70,N71,P70,P71,R70,R71,T70,T71,V70,V71)</f>
        <v>0</v>
      </c>
    </row>
    <row r="73" spans="1:22">
      <c r="A73" s="108"/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218"/>
    </row>
    <row r="74" spans="1:22">
      <c r="A74" s="108"/>
      <c r="B74" s="219" t="s">
        <v>67</v>
      </c>
      <c r="C74" s="166"/>
      <c r="D74" s="28"/>
      <c r="E74" s="167"/>
      <c r="F74" s="167"/>
      <c r="G74" s="167"/>
      <c r="H74" s="114"/>
      <c r="I74" s="114"/>
      <c r="J74" s="114"/>
      <c r="K74" s="114"/>
      <c r="L74" s="114"/>
      <c r="M74" s="220" t="s">
        <v>67</v>
      </c>
      <c r="N74" s="169"/>
      <c r="O74" s="28"/>
      <c r="P74" s="167"/>
      <c r="Q74" s="167"/>
      <c r="R74" s="167"/>
      <c r="S74" s="114"/>
      <c r="T74" s="114"/>
      <c r="U74" s="114"/>
      <c r="V74" s="117"/>
    </row>
    <row r="75" spans="1:22">
      <c r="A75" s="108"/>
      <c r="B75" s="170" t="str">
        <f>IF(B20="","",B20)</f>
        <v/>
      </c>
      <c r="C75" s="171"/>
      <c r="D75" s="111"/>
      <c r="E75" s="112"/>
      <c r="F75" s="112"/>
      <c r="G75" s="113"/>
      <c r="H75" s="114"/>
      <c r="I75" s="114"/>
      <c r="J75" s="114"/>
      <c r="K75" s="114"/>
      <c r="L75" s="114"/>
      <c r="M75" s="221" t="str">
        <f>IF(M20="","",M20)</f>
        <v/>
      </c>
      <c r="N75" s="173"/>
      <c r="O75" s="111"/>
      <c r="P75" s="112"/>
      <c r="Q75" s="112"/>
      <c r="R75" s="113"/>
      <c r="S75" s="114"/>
      <c r="T75" s="114"/>
      <c r="U75" s="114"/>
      <c r="V75" s="117"/>
    </row>
    <row r="76" spans="1:22">
      <c r="A76" s="108"/>
      <c r="B76" s="174" t="s">
        <v>133</v>
      </c>
      <c r="C76" s="175"/>
      <c r="D76" s="176" t="s">
        <v>134</v>
      </c>
      <c r="E76" s="175"/>
      <c r="F76" s="176" t="s">
        <v>135</v>
      </c>
      <c r="G76" s="175"/>
      <c r="H76" s="222" t="s">
        <v>136</v>
      </c>
      <c r="I76" s="175"/>
      <c r="J76" s="223" t="s">
        <v>137</v>
      </c>
      <c r="K76" s="175"/>
      <c r="L76" s="114"/>
      <c r="M76" s="177" t="s">
        <v>133</v>
      </c>
      <c r="N76" s="178"/>
      <c r="O76" s="224" t="s">
        <v>134</v>
      </c>
      <c r="P76" s="178"/>
      <c r="Q76" s="179" t="s">
        <v>135</v>
      </c>
      <c r="R76" s="178"/>
      <c r="S76" s="225" t="s">
        <v>136</v>
      </c>
      <c r="T76" s="178"/>
      <c r="U76" s="226" t="s">
        <v>137</v>
      </c>
      <c r="V76" s="180"/>
    </row>
    <row r="77" spans="1:22">
      <c r="A77" s="108"/>
      <c r="B77" s="227" t="s">
        <v>138</v>
      </c>
      <c r="C77" s="182"/>
      <c r="D77" s="228" t="s">
        <v>139</v>
      </c>
      <c r="E77" s="182"/>
      <c r="F77" s="228" t="s">
        <v>140</v>
      </c>
      <c r="G77" s="182"/>
      <c r="H77" s="228" t="s">
        <v>141</v>
      </c>
      <c r="I77" s="182"/>
      <c r="J77" s="183" t="s">
        <v>142</v>
      </c>
      <c r="K77" s="182"/>
      <c r="L77" s="114"/>
      <c r="M77" s="229" t="s">
        <v>138</v>
      </c>
      <c r="N77" s="185"/>
      <c r="O77" s="230" t="s">
        <v>139</v>
      </c>
      <c r="P77" s="185"/>
      <c r="Q77" s="230" t="s">
        <v>140</v>
      </c>
      <c r="R77" s="185"/>
      <c r="S77" s="230" t="s">
        <v>141</v>
      </c>
      <c r="T77" s="185"/>
      <c r="U77" s="186" t="s">
        <v>142</v>
      </c>
      <c r="V77" s="187"/>
    </row>
    <row r="78" spans="1:22" ht="15.75" thickBot="1">
      <c r="A78" s="195"/>
      <c r="B78" s="196" t="s">
        <v>59</v>
      </c>
      <c r="C78" s="197"/>
      <c r="D78" s="197"/>
      <c r="E78" s="197"/>
      <c r="F78" s="197"/>
      <c r="G78" s="197"/>
      <c r="H78" s="197"/>
      <c r="I78" s="197"/>
      <c r="J78" s="197"/>
      <c r="K78" s="231">
        <f>SUM(C76,C77,E76,E77,G76,G77,I76,I77,K76,K77)</f>
        <v>0</v>
      </c>
      <c r="L78" s="232"/>
      <c r="M78" s="200" t="s">
        <v>59</v>
      </c>
      <c r="N78" s="201"/>
      <c r="O78" s="201"/>
      <c r="P78" s="201"/>
      <c r="Q78" s="201"/>
      <c r="R78" s="201"/>
      <c r="S78" s="201"/>
      <c r="T78" s="201"/>
      <c r="U78" s="201"/>
      <c r="V78" s="202">
        <f>SUM(N76,N77,P76,P77,R76,R77,T76,T77,V76,V77)</f>
        <v>0</v>
      </c>
    </row>
    <row r="79" spans="1:22" ht="15.75" thickBot="1">
      <c r="A79" s="233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</row>
    <row r="80" spans="1:22" ht="15" customHeight="1">
      <c r="A80" s="100" t="s">
        <v>143</v>
      </c>
      <c r="B80" s="101" t="s">
        <v>67</v>
      </c>
      <c r="C80" s="102"/>
      <c r="D80" s="104"/>
      <c r="E80" s="104"/>
      <c r="F80" s="104"/>
      <c r="G80" s="104"/>
      <c r="H80" s="104"/>
      <c r="I80" s="104"/>
      <c r="J80" s="104"/>
      <c r="K80" s="234" t="s">
        <v>67</v>
      </c>
      <c r="L80" s="235"/>
      <c r="M80" s="236"/>
      <c r="N80" s="104"/>
      <c r="O80" s="104"/>
      <c r="P80" s="104"/>
      <c r="Q80" s="104"/>
      <c r="R80" s="104"/>
      <c r="S80" s="107"/>
      <c r="T80" s="59"/>
      <c r="U80" s="59"/>
      <c r="V80" s="59"/>
    </row>
    <row r="81" spans="1:22">
      <c r="A81" s="108"/>
      <c r="B81" s="109" t="str">
        <f>IF(B11="","",B11)</f>
        <v/>
      </c>
      <c r="C81" s="110"/>
      <c r="D81" s="114"/>
      <c r="E81" s="114"/>
      <c r="F81" s="114"/>
      <c r="G81" s="114"/>
      <c r="H81" s="114"/>
      <c r="I81" s="114"/>
      <c r="J81" s="114"/>
      <c r="K81" s="237" t="str">
        <f>IF(M11="","",M11)</f>
        <v/>
      </c>
      <c r="L81" s="238"/>
      <c r="M81" s="239"/>
      <c r="N81" s="114"/>
      <c r="O81" s="114"/>
      <c r="P81" s="114"/>
      <c r="Q81" s="114"/>
      <c r="R81" s="114"/>
      <c r="S81" s="117"/>
      <c r="T81" s="59"/>
      <c r="U81" s="59"/>
      <c r="V81" s="59"/>
    </row>
    <row r="82" spans="1:22">
      <c r="A82" s="108"/>
      <c r="B82" s="240" t="s">
        <v>144</v>
      </c>
      <c r="C82" s="241"/>
      <c r="D82" s="114"/>
      <c r="E82" s="114"/>
      <c r="F82" s="114"/>
      <c r="G82" s="114"/>
      <c r="H82" s="114"/>
      <c r="I82" s="114"/>
      <c r="J82" s="114"/>
      <c r="K82" s="242" t="s">
        <v>144</v>
      </c>
      <c r="L82" s="243"/>
      <c r="M82" s="244"/>
      <c r="N82" s="114"/>
      <c r="O82" s="114"/>
      <c r="P82" s="114"/>
      <c r="Q82" s="114"/>
      <c r="R82" s="114"/>
      <c r="S82" s="117"/>
      <c r="T82" s="59"/>
      <c r="U82" s="59"/>
      <c r="V82" s="59"/>
    </row>
    <row r="83" spans="1:22">
      <c r="A83" s="108"/>
      <c r="B83" s="245" t="s">
        <v>145</v>
      </c>
      <c r="C83" s="246"/>
      <c r="D83" s="246"/>
      <c r="E83" s="246"/>
      <c r="F83" s="246"/>
      <c r="G83" s="246"/>
      <c r="H83" s="246"/>
      <c r="I83" s="247"/>
      <c r="J83" s="114"/>
      <c r="K83" s="248" t="s">
        <v>145</v>
      </c>
      <c r="L83" s="249"/>
      <c r="M83" s="249"/>
      <c r="N83" s="249"/>
      <c r="O83" s="249"/>
      <c r="P83" s="249"/>
      <c r="Q83" s="249"/>
      <c r="R83" s="249"/>
      <c r="S83" s="250"/>
      <c r="T83" s="59"/>
      <c r="U83" s="59"/>
      <c r="V83" s="59"/>
    </row>
    <row r="84" spans="1:22">
      <c r="A84" s="108"/>
      <c r="B84" s="245" t="s">
        <v>146</v>
      </c>
      <c r="C84" s="246"/>
      <c r="D84" s="246"/>
      <c r="E84" s="246"/>
      <c r="F84" s="246"/>
      <c r="G84" s="246"/>
      <c r="H84" s="246"/>
      <c r="I84" s="247"/>
      <c r="J84" s="114"/>
      <c r="K84" s="248" t="s">
        <v>146</v>
      </c>
      <c r="L84" s="249"/>
      <c r="M84" s="249"/>
      <c r="N84" s="249"/>
      <c r="O84" s="249"/>
      <c r="P84" s="249"/>
      <c r="Q84" s="249"/>
      <c r="R84" s="249"/>
      <c r="S84" s="250"/>
      <c r="T84" s="59"/>
      <c r="U84" s="59"/>
      <c r="V84" s="59"/>
    </row>
    <row r="85" spans="1:22">
      <c r="A85" s="108"/>
      <c r="B85" s="240" t="s">
        <v>147</v>
      </c>
      <c r="C85" s="241"/>
      <c r="D85" s="251"/>
      <c r="E85" s="251"/>
      <c r="F85" s="251"/>
      <c r="G85" s="251"/>
      <c r="H85" s="251"/>
      <c r="I85" s="251"/>
      <c r="J85" s="114"/>
      <c r="K85" s="242" t="s">
        <v>147</v>
      </c>
      <c r="L85" s="243"/>
      <c r="M85" s="244"/>
      <c r="N85" s="252"/>
      <c r="O85" s="252"/>
      <c r="P85" s="252"/>
      <c r="Q85" s="252"/>
      <c r="R85" s="252"/>
      <c r="S85" s="253"/>
      <c r="T85" s="59"/>
      <c r="U85" s="59"/>
      <c r="V85" s="59"/>
    </row>
    <row r="86" spans="1:22">
      <c r="A86" s="108"/>
      <c r="B86" s="254" t="s">
        <v>148</v>
      </c>
      <c r="C86" s="255"/>
      <c r="D86" s="255"/>
      <c r="E86" s="255"/>
      <c r="F86" s="255"/>
      <c r="G86" s="255"/>
      <c r="H86" s="255"/>
      <c r="I86" s="247"/>
      <c r="J86" s="114"/>
      <c r="K86" s="256" t="s">
        <v>148</v>
      </c>
      <c r="L86" s="257"/>
      <c r="M86" s="257"/>
      <c r="N86" s="257"/>
      <c r="O86" s="257"/>
      <c r="P86" s="257"/>
      <c r="Q86" s="257"/>
      <c r="R86" s="257"/>
      <c r="S86" s="250"/>
      <c r="T86" s="59"/>
      <c r="U86" s="59"/>
      <c r="V86" s="59"/>
    </row>
    <row r="87" spans="1:22">
      <c r="A87" s="108"/>
      <c r="B87" s="245" t="s">
        <v>149</v>
      </c>
      <c r="C87" s="246"/>
      <c r="D87" s="246"/>
      <c r="E87" s="246"/>
      <c r="F87" s="246"/>
      <c r="G87" s="246"/>
      <c r="H87" s="246"/>
      <c r="I87" s="247"/>
      <c r="J87" s="114"/>
      <c r="K87" s="256" t="s">
        <v>149</v>
      </c>
      <c r="L87" s="257"/>
      <c r="M87" s="257"/>
      <c r="N87" s="257"/>
      <c r="O87" s="257"/>
      <c r="P87" s="257"/>
      <c r="Q87" s="257"/>
      <c r="R87" s="257"/>
      <c r="S87" s="250"/>
      <c r="T87" s="59"/>
      <c r="U87" s="59"/>
      <c r="V87" s="59"/>
    </row>
    <row r="88" spans="1:22">
      <c r="A88" s="108"/>
      <c r="B88" s="240" t="s">
        <v>150</v>
      </c>
      <c r="C88" s="241"/>
      <c r="D88" s="251"/>
      <c r="E88" s="251"/>
      <c r="F88" s="251"/>
      <c r="G88" s="251"/>
      <c r="H88" s="251"/>
      <c r="I88" s="251"/>
      <c r="J88" s="114"/>
      <c r="K88" s="242" t="s">
        <v>150</v>
      </c>
      <c r="L88" s="243"/>
      <c r="M88" s="244"/>
      <c r="N88" s="252"/>
      <c r="O88" s="252"/>
      <c r="P88" s="252"/>
      <c r="Q88" s="252"/>
      <c r="R88" s="252"/>
      <c r="S88" s="253"/>
      <c r="T88" s="59"/>
      <c r="U88" s="59"/>
      <c r="V88" s="59"/>
    </row>
    <row r="89" spans="1:22">
      <c r="A89" s="108"/>
      <c r="B89" s="254" t="s">
        <v>151</v>
      </c>
      <c r="C89" s="255"/>
      <c r="D89" s="255"/>
      <c r="E89" s="255"/>
      <c r="F89" s="255"/>
      <c r="G89" s="255"/>
      <c r="H89" s="255"/>
      <c r="I89" s="247"/>
      <c r="J89" s="114"/>
      <c r="K89" s="256" t="s">
        <v>151</v>
      </c>
      <c r="L89" s="257"/>
      <c r="M89" s="257"/>
      <c r="N89" s="257"/>
      <c r="O89" s="257"/>
      <c r="P89" s="257"/>
      <c r="Q89" s="257"/>
      <c r="R89" s="257"/>
      <c r="S89" s="250"/>
      <c r="T89" s="59"/>
      <c r="U89" s="59"/>
      <c r="V89" s="59"/>
    </row>
    <row r="90" spans="1:22">
      <c r="A90" s="108"/>
      <c r="B90" s="156" t="s">
        <v>59</v>
      </c>
      <c r="C90" s="157"/>
      <c r="D90" s="157"/>
      <c r="E90" s="157"/>
      <c r="F90" s="157"/>
      <c r="G90" s="157"/>
      <c r="H90" s="157"/>
      <c r="I90" s="158">
        <f>SUM(I83,I84,I86,I87,I89)</f>
        <v>0</v>
      </c>
      <c r="J90" s="58"/>
      <c r="K90" s="159" t="s">
        <v>59</v>
      </c>
      <c r="L90" s="160"/>
      <c r="M90" s="160"/>
      <c r="N90" s="160"/>
      <c r="O90" s="160"/>
      <c r="P90" s="160"/>
      <c r="Q90" s="160"/>
      <c r="R90" s="160"/>
      <c r="S90" s="161">
        <f>SUM(R83,R84,R86,R87,R89)</f>
        <v>0</v>
      </c>
      <c r="T90" s="59"/>
      <c r="U90" s="59"/>
      <c r="V90" s="59"/>
    </row>
    <row r="91" spans="1:22">
      <c r="A91" s="108"/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7"/>
      <c r="T91" s="59"/>
      <c r="U91" s="59"/>
      <c r="V91" s="59"/>
    </row>
    <row r="92" spans="1:22">
      <c r="A92" s="108"/>
      <c r="B92" s="219" t="s">
        <v>67</v>
      </c>
      <c r="C92" s="166"/>
      <c r="D92" s="114"/>
      <c r="E92" s="114"/>
      <c r="F92" s="114"/>
      <c r="G92" s="114"/>
      <c r="H92" s="114"/>
      <c r="I92" s="114"/>
      <c r="J92" s="114"/>
      <c r="K92" s="258" t="s">
        <v>67</v>
      </c>
      <c r="L92" s="259"/>
      <c r="M92" s="260"/>
      <c r="N92" s="114"/>
      <c r="O92" s="114"/>
      <c r="P92" s="114"/>
      <c r="Q92" s="114"/>
      <c r="R92" s="114"/>
      <c r="S92" s="117"/>
      <c r="T92" s="59"/>
      <c r="U92" s="59"/>
      <c r="V92" s="59"/>
    </row>
    <row r="93" spans="1:22">
      <c r="A93" s="108"/>
      <c r="B93" s="170" t="str">
        <f>IF(B20="","",B20)</f>
        <v/>
      </c>
      <c r="C93" s="171"/>
      <c r="D93" s="114"/>
      <c r="E93" s="114"/>
      <c r="F93" s="114"/>
      <c r="G93" s="114"/>
      <c r="H93" s="114"/>
      <c r="I93" s="114"/>
      <c r="J93" s="114"/>
      <c r="K93" s="261" t="str">
        <f>IF(M20="","",M20)</f>
        <v/>
      </c>
      <c r="L93" s="262"/>
      <c r="M93" s="263"/>
      <c r="N93" s="114"/>
      <c r="O93" s="114"/>
      <c r="P93" s="114"/>
      <c r="Q93" s="114"/>
      <c r="R93" s="114"/>
      <c r="S93" s="117"/>
      <c r="T93" s="59"/>
      <c r="U93" s="59"/>
      <c r="V93" s="59"/>
    </row>
    <row r="94" spans="1:22">
      <c r="A94" s="108"/>
      <c r="B94" s="264" t="s">
        <v>144</v>
      </c>
      <c r="C94" s="265"/>
      <c r="D94" s="114"/>
      <c r="E94" s="114"/>
      <c r="F94" s="114"/>
      <c r="G94" s="114"/>
      <c r="H94" s="114"/>
      <c r="I94" s="114"/>
      <c r="J94" s="114"/>
      <c r="K94" s="266" t="s">
        <v>144</v>
      </c>
      <c r="L94" s="267"/>
      <c r="M94" s="268"/>
      <c r="N94" s="114"/>
      <c r="O94" s="114"/>
      <c r="P94" s="114"/>
      <c r="Q94" s="114"/>
      <c r="R94" s="114"/>
      <c r="S94" s="117"/>
      <c r="T94" s="59"/>
      <c r="U94" s="59"/>
      <c r="V94" s="59"/>
    </row>
    <row r="95" spans="1:22">
      <c r="A95" s="108"/>
      <c r="B95" s="269" t="s">
        <v>145</v>
      </c>
      <c r="C95" s="270"/>
      <c r="D95" s="270"/>
      <c r="E95" s="270"/>
      <c r="F95" s="270"/>
      <c r="G95" s="270"/>
      <c r="H95" s="270"/>
      <c r="I95" s="271"/>
      <c r="J95" s="114"/>
      <c r="K95" s="272" t="s">
        <v>145</v>
      </c>
      <c r="L95" s="273"/>
      <c r="M95" s="273"/>
      <c r="N95" s="273"/>
      <c r="O95" s="273"/>
      <c r="P95" s="273"/>
      <c r="Q95" s="273"/>
      <c r="R95" s="273"/>
      <c r="S95" s="274"/>
      <c r="T95" s="59"/>
      <c r="U95" s="59"/>
      <c r="V95" s="59"/>
    </row>
    <row r="96" spans="1:22">
      <c r="A96" s="108"/>
      <c r="B96" s="269" t="s">
        <v>146</v>
      </c>
      <c r="C96" s="270"/>
      <c r="D96" s="270"/>
      <c r="E96" s="270"/>
      <c r="F96" s="270"/>
      <c r="G96" s="270"/>
      <c r="H96" s="270"/>
      <c r="I96" s="271"/>
      <c r="J96" s="114"/>
      <c r="K96" s="272" t="s">
        <v>146</v>
      </c>
      <c r="L96" s="273"/>
      <c r="M96" s="273"/>
      <c r="N96" s="273"/>
      <c r="O96" s="273"/>
      <c r="P96" s="273"/>
      <c r="Q96" s="273"/>
      <c r="R96" s="273"/>
      <c r="S96" s="274"/>
      <c r="T96" s="59"/>
      <c r="U96" s="59"/>
      <c r="V96" s="59"/>
    </row>
    <row r="97" spans="1:22">
      <c r="A97" s="108"/>
      <c r="B97" s="264" t="s">
        <v>147</v>
      </c>
      <c r="C97" s="265"/>
      <c r="D97" s="275"/>
      <c r="E97" s="275"/>
      <c r="F97" s="275"/>
      <c r="G97" s="275"/>
      <c r="H97" s="275"/>
      <c r="I97" s="275"/>
      <c r="J97" s="114"/>
      <c r="K97" s="266" t="s">
        <v>147</v>
      </c>
      <c r="L97" s="267"/>
      <c r="M97" s="268"/>
      <c r="N97" s="114"/>
      <c r="O97" s="114"/>
      <c r="P97" s="114"/>
      <c r="Q97" s="114"/>
      <c r="R97" s="114"/>
      <c r="S97" s="117"/>
      <c r="T97" s="59"/>
      <c r="U97" s="59"/>
      <c r="V97" s="59"/>
    </row>
    <row r="98" spans="1:22">
      <c r="A98" s="108"/>
      <c r="B98" s="269" t="s">
        <v>148</v>
      </c>
      <c r="C98" s="270"/>
      <c r="D98" s="270"/>
      <c r="E98" s="270"/>
      <c r="F98" s="270"/>
      <c r="G98" s="270"/>
      <c r="H98" s="270"/>
      <c r="I98" s="271"/>
      <c r="J98" s="114"/>
      <c r="K98" s="276" t="s">
        <v>148</v>
      </c>
      <c r="L98" s="277"/>
      <c r="M98" s="277"/>
      <c r="N98" s="277"/>
      <c r="O98" s="277"/>
      <c r="P98" s="277"/>
      <c r="Q98" s="277"/>
      <c r="R98" s="277"/>
      <c r="S98" s="274"/>
      <c r="T98" s="59"/>
      <c r="U98" s="59"/>
      <c r="V98" s="59"/>
    </row>
    <row r="99" spans="1:22">
      <c r="A99" s="108"/>
      <c r="B99" s="269" t="s">
        <v>149</v>
      </c>
      <c r="C99" s="270"/>
      <c r="D99" s="270"/>
      <c r="E99" s="270"/>
      <c r="F99" s="270"/>
      <c r="G99" s="270"/>
      <c r="H99" s="270"/>
      <c r="I99" s="271"/>
      <c r="J99" s="114"/>
      <c r="K99" s="276" t="s">
        <v>149</v>
      </c>
      <c r="L99" s="277"/>
      <c r="M99" s="277"/>
      <c r="N99" s="277"/>
      <c r="O99" s="277"/>
      <c r="P99" s="277"/>
      <c r="Q99" s="277"/>
      <c r="R99" s="277"/>
      <c r="S99" s="274"/>
      <c r="T99" s="59"/>
      <c r="U99" s="59"/>
      <c r="V99" s="59"/>
    </row>
    <row r="100" spans="1:22">
      <c r="A100" s="108"/>
      <c r="B100" s="264" t="s">
        <v>150</v>
      </c>
      <c r="C100" s="265"/>
      <c r="D100" s="275"/>
      <c r="E100" s="275"/>
      <c r="F100" s="275"/>
      <c r="G100" s="275"/>
      <c r="H100" s="275"/>
      <c r="I100" s="275"/>
      <c r="J100" s="114"/>
      <c r="K100" s="266" t="s">
        <v>150</v>
      </c>
      <c r="L100" s="267"/>
      <c r="M100" s="268"/>
      <c r="N100" s="114"/>
      <c r="O100" s="114"/>
      <c r="P100" s="114"/>
      <c r="Q100" s="114"/>
      <c r="R100" s="114"/>
      <c r="S100" s="117"/>
      <c r="T100" s="59"/>
      <c r="U100" s="59"/>
      <c r="V100" s="59"/>
    </row>
    <row r="101" spans="1:22">
      <c r="A101" s="108"/>
      <c r="B101" s="278" t="s">
        <v>151</v>
      </c>
      <c r="C101" s="279"/>
      <c r="D101" s="279"/>
      <c r="E101" s="279"/>
      <c r="F101" s="279"/>
      <c r="G101" s="279"/>
      <c r="H101" s="279"/>
      <c r="I101" s="271"/>
      <c r="J101" s="114"/>
      <c r="K101" s="276" t="s">
        <v>151</v>
      </c>
      <c r="L101" s="277"/>
      <c r="M101" s="277"/>
      <c r="N101" s="277"/>
      <c r="O101" s="277"/>
      <c r="P101" s="277"/>
      <c r="Q101" s="277"/>
      <c r="R101" s="277"/>
      <c r="S101" s="274"/>
      <c r="T101" s="59"/>
      <c r="U101" s="59"/>
      <c r="V101" s="59"/>
    </row>
    <row r="102" spans="1:22" ht="15.75" thickBot="1">
      <c r="A102" s="195"/>
      <c r="B102" s="196" t="s">
        <v>59</v>
      </c>
      <c r="C102" s="197"/>
      <c r="D102" s="197"/>
      <c r="E102" s="197"/>
      <c r="F102" s="197"/>
      <c r="G102" s="197"/>
      <c r="H102" s="197"/>
      <c r="I102" s="198">
        <f>SUM(I95,I96,I98,I99,I101)</f>
        <v>0</v>
      </c>
      <c r="J102" s="199"/>
      <c r="K102" s="200" t="s">
        <v>59</v>
      </c>
      <c r="L102" s="201"/>
      <c r="M102" s="201"/>
      <c r="N102" s="201"/>
      <c r="O102" s="201"/>
      <c r="P102" s="201"/>
      <c r="Q102" s="201"/>
      <c r="R102" s="201"/>
      <c r="S102" s="202">
        <f>SUM(R95,R96,R98,R99,R101)</f>
        <v>0</v>
      </c>
      <c r="T102" s="59"/>
      <c r="U102" s="59"/>
      <c r="V102" s="59"/>
    </row>
  </sheetData>
  <mergeCells count="100">
    <mergeCell ref="B101:H101"/>
    <mergeCell ref="K101:R101"/>
    <mergeCell ref="B102:H102"/>
    <mergeCell ref="K102:R102"/>
    <mergeCell ref="B98:H98"/>
    <mergeCell ref="K98:R98"/>
    <mergeCell ref="B99:H99"/>
    <mergeCell ref="K99:R99"/>
    <mergeCell ref="B100:C100"/>
    <mergeCell ref="K100:M100"/>
    <mergeCell ref="B95:H95"/>
    <mergeCell ref="K95:R95"/>
    <mergeCell ref="B96:H96"/>
    <mergeCell ref="K96:R96"/>
    <mergeCell ref="B97:C97"/>
    <mergeCell ref="K97:M97"/>
    <mergeCell ref="C92:C93"/>
    <mergeCell ref="K92:L92"/>
    <mergeCell ref="M92:M93"/>
    <mergeCell ref="K93:L93"/>
    <mergeCell ref="B94:C94"/>
    <mergeCell ref="K94:M94"/>
    <mergeCell ref="B88:C88"/>
    <mergeCell ref="K88:M88"/>
    <mergeCell ref="B89:H89"/>
    <mergeCell ref="K89:R89"/>
    <mergeCell ref="B90:H90"/>
    <mergeCell ref="K90:R90"/>
    <mergeCell ref="K84:R84"/>
    <mergeCell ref="B85:C85"/>
    <mergeCell ref="K85:M85"/>
    <mergeCell ref="B86:H86"/>
    <mergeCell ref="K86:R86"/>
    <mergeCell ref="B87:H87"/>
    <mergeCell ref="K87:R87"/>
    <mergeCell ref="A80:A102"/>
    <mergeCell ref="C80:C81"/>
    <mergeCell ref="K80:L80"/>
    <mergeCell ref="M80:M81"/>
    <mergeCell ref="K81:L81"/>
    <mergeCell ref="B82:C82"/>
    <mergeCell ref="K82:M82"/>
    <mergeCell ref="B83:H83"/>
    <mergeCell ref="K83:R83"/>
    <mergeCell ref="B84:H84"/>
    <mergeCell ref="A68:A78"/>
    <mergeCell ref="C68:C69"/>
    <mergeCell ref="N68:N69"/>
    <mergeCell ref="B72:J72"/>
    <mergeCell ref="M72:U72"/>
    <mergeCell ref="C74:C75"/>
    <mergeCell ref="N74:N75"/>
    <mergeCell ref="B78:J78"/>
    <mergeCell ref="M78:U78"/>
    <mergeCell ref="A48:A66"/>
    <mergeCell ref="C48:C49"/>
    <mergeCell ref="N48:N49"/>
    <mergeCell ref="B56:J56"/>
    <mergeCell ref="M56:U56"/>
    <mergeCell ref="C58:C59"/>
    <mergeCell ref="N58:N59"/>
    <mergeCell ref="B66:J66"/>
    <mergeCell ref="M66:U66"/>
    <mergeCell ref="X33:X34"/>
    <mergeCell ref="B36:J36"/>
    <mergeCell ref="M36:U36"/>
    <mergeCell ref="C38:C39"/>
    <mergeCell ref="N38:N39"/>
    <mergeCell ref="B46:J46"/>
    <mergeCell ref="M46:U46"/>
    <mergeCell ref="X23:X24"/>
    <mergeCell ref="X25:X26"/>
    <mergeCell ref="B26:J26"/>
    <mergeCell ref="M26:U26"/>
    <mergeCell ref="X27:X28"/>
    <mergeCell ref="A28:A46"/>
    <mergeCell ref="C28:C29"/>
    <mergeCell ref="N28:N29"/>
    <mergeCell ref="X29:X30"/>
    <mergeCell ref="X31:X32"/>
    <mergeCell ref="M17:U17"/>
    <mergeCell ref="X17:X18"/>
    <mergeCell ref="C19:C20"/>
    <mergeCell ref="N19:N20"/>
    <mergeCell ref="X19:X20"/>
    <mergeCell ref="X21:X22"/>
    <mergeCell ref="N10:N11"/>
    <mergeCell ref="Y14:Z14"/>
    <mergeCell ref="AA14:AE14"/>
    <mergeCell ref="AF14:AG14"/>
    <mergeCell ref="AH14:AI14"/>
    <mergeCell ref="X15:X16"/>
    <mergeCell ref="A1:D1"/>
    <mergeCell ref="E1:F2"/>
    <mergeCell ref="G1:L2"/>
    <mergeCell ref="A2:D2"/>
    <mergeCell ref="A3:L3"/>
    <mergeCell ref="A10:A26"/>
    <mergeCell ref="C10:C11"/>
    <mergeCell ref="B17:J17"/>
  </mergeCells>
  <conditionalFormatting sqref="C12:C16">
    <cfRule type="containsText" dxfId="299" priority="298" operator="containsText" text="1">
      <formula>NOT(ISERROR(SEARCH("1",C12)))</formula>
    </cfRule>
    <cfRule type="containsText" dxfId="298" priority="299" operator="containsText" text="0,5">
      <formula>NOT(ISERROR(SEARCH("0,5",C12)))</formula>
    </cfRule>
    <cfRule type="containsText" dxfId="297" priority="300" operator="containsText" text="0">
      <formula>NOT(ISERROR(SEARCH("0",C12)))</formula>
    </cfRule>
  </conditionalFormatting>
  <conditionalFormatting sqref="N21:N25">
    <cfRule type="containsText" dxfId="296" priority="253" operator="containsText" text="1">
      <formula>NOT(ISERROR(SEARCH("1",N21)))</formula>
    </cfRule>
    <cfRule type="containsText" dxfId="295" priority="254" operator="containsText" text="0,5">
      <formula>NOT(ISERROR(SEARCH("0,5",N21)))</formula>
    </cfRule>
    <cfRule type="containsText" dxfId="294" priority="255" operator="containsText" text="0">
      <formula>NOT(ISERROR(SEARCH("0",N21)))</formula>
    </cfRule>
  </conditionalFormatting>
  <conditionalFormatting sqref="E12:E16">
    <cfRule type="containsText" dxfId="293" priority="295" operator="containsText" text="1">
      <formula>NOT(ISERROR(SEARCH("1",E12)))</formula>
    </cfRule>
    <cfRule type="containsText" dxfId="292" priority="296" operator="containsText" text="0,5">
      <formula>NOT(ISERROR(SEARCH("0,5",E12)))</formula>
    </cfRule>
    <cfRule type="containsText" dxfId="291" priority="297" operator="containsText" text="0">
      <formula>NOT(ISERROR(SEARCH("0",E12)))</formula>
    </cfRule>
  </conditionalFormatting>
  <conditionalFormatting sqref="G12:G16">
    <cfRule type="containsText" dxfId="290" priority="292" operator="containsText" text="1">
      <formula>NOT(ISERROR(SEARCH("1",G12)))</formula>
    </cfRule>
    <cfRule type="containsText" dxfId="289" priority="293" operator="containsText" text="0,5">
      <formula>NOT(ISERROR(SEARCH("0,5",G12)))</formula>
    </cfRule>
    <cfRule type="containsText" dxfId="288" priority="294" operator="containsText" text="0">
      <formula>NOT(ISERROR(SEARCH("0",G12)))</formula>
    </cfRule>
  </conditionalFormatting>
  <conditionalFormatting sqref="K12:K16">
    <cfRule type="containsText" dxfId="287" priority="289" operator="containsText" text="1">
      <formula>NOT(ISERROR(SEARCH("1",K12)))</formula>
    </cfRule>
    <cfRule type="containsText" dxfId="286" priority="290" operator="containsText" text="0,5">
      <formula>NOT(ISERROR(SEARCH("0,5",K12)))</formula>
    </cfRule>
    <cfRule type="containsText" dxfId="285" priority="291" operator="containsText" text="0">
      <formula>NOT(ISERROR(SEARCH("0",K12)))</formula>
    </cfRule>
  </conditionalFormatting>
  <conditionalFormatting sqref="I12:I16">
    <cfRule type="containsText" dxfId="284" priority="286" operator="containsText" text="1">
      <formula>NOT(ISERROR(SEARCH("1",I12)))</formula>
    </cfRule>
    <cfRule type="containsText" dxfId="283" priority="287" operator="containsText" text="0,5">
      <formula>NOT(ISERROR(SEARCH("0,5",I12)))</formula>
    </cfRule>
    <cfRule type="containsText" dxfId="282" priority="288" operator="containsText" text="0">
      <formula>NOT(ISERROR(SEARCH("0",I12)))</formula>
    </cfRule>
  </conditionalFormatting>
  <conditionalFormatting sqref="N12:N16">
    <cfRule type="containsText" dxfId="281" priority="283" operator="containsText" text="1">
      <formula>NOT(ISERROR(SEARCH("1",N12)))</formula>
    </cfRule>
    <cfRule type="containsText" dxfId="280" priority="284" operator="containsText" text="0,5">
      <formula>NOT(ISERROR(SEARCH("0,5",N12)))</formula>
    </cfRule>
    <cfRule type="containsText" dxfId="279" priority="285" operator="containsText" text="0">
      <formula>NOT(ISERROR(SEARCH("0",N12)))</formula>
    </cfRule>
  </conditionalFormatting>
  <conditionalFormatting sqref="P12:P16">
    <cfRule type="containsText" dxfId="278" priority="280" operator="containsText" text="1">
      <formula>NOT(ISERROR(SEARCH("1",P12)))</formula>
    </cfRule>
    <cfRule type="containsText" dxfId="277" priority="281" operator="containsText" text="0,5">
      <formula>NOT(ISERROR(SEARCH("0,5",P12)))</formula>
    </cfRule>
    <cfRule type="containsText" dxfId="276" priority="282" operator="containsText" text="0">
      <formula>NOT(ISERROR(SEARCH("0",P12)))</formula>
    </cfRule>
  </conditionalFormatting>
  <conditionalFormatting sqref="R12:R16">
    <cfRule type="containsText" dxfId="275" priority="277" operator="containsText" text="1">
      <formula>NOT(ISERROR(SEARCH("1",R12)))</formula>
    </cfRule>
    <cfRule type="containsText" dxfId="274" priority="278" operator="containsText" text="0,5">
      <formula>NOT(ISERROR(SEARCH("0,5",R12)))</formula>
    </cfRule>
    <cfRule type="containsText" dxfId="273" priority="279" operator="containsText" text="0">
      <formula>NOT(ISERROR(SEARCH("0",R12)))</formula>
    </cfRule>
  </conditionalFormatting>
  <conditionalFormatting sqref="V12:V16">
    <cfRule type="containsText" dxfId="272" priority="274" operator="containsText" text="1">
      <formula>NOT(ISERROR(SEARCH("1",V12)))</formula>
    </cfRule>
    <cfRule type="containsText" dxfId="271" priority="275" operator="containsText" text="0,5">
      <formula>NOT(ISERROR(SEARCH("0,5",V12)))</formula>
    </cfRule>
    <cfRule type="containsText" dxfId="270" priority="276" operator="containsText" text="0">
      <formula>NOT(ISERROR(SEARCH("0",V12)))</formula>
    </cfRule>
  </conditionalFormatting>
  <conditionalFormatting sqref="T12:T16">
    <cfRule type="containsText" dxfId="269" priority="271" operator="containsText" text="1">
      <formula>NOT(ISERROR(SEARCH("1",T12)))</formula>
    </cfRule>
    <cfRule type="containsText" dxfId="268" priority="272" operator="containsText" text="0,5">
      <formula>NOT(ISERROR(SEARCH("0,5",T12)))</formula>
    </cfRule>
    <cfRule type="containsText" dxfId="267" priority="273" operator="containsText" text="0">
      <formula>NOT(ISERROR(SEARCH("0",T12)))</formula>
    </cfRule>
  </conditionalFormatting>
  <conditionalFormatting sqref="C21:C25">
    <cfRule type="containsText" dxfId="266" priority="268" operator="containsText" text="1">
      <formula>NOT(ISERROR(SEARCH("1",C21)))</formula>
    </cfRule>
    <cfRule type="containsText" dxfId="265" priority="269" operator="containsText" text="0,5">
      <formula>NOT(ISERROR(SEARCH("0,5",C21)))</formula>
    </cfRule>
    <cfRule type="containsText" dxfId="264" priority="270" operator="containsText" text="0">
      <formula>NOT(ISERROR(SEARCH("0",C21)))</formula>
    </cfRule>
  </conditionalFormatting>
  <conditionalFormatting sqref="E21:E25">
    <cfRule type="containsText" dxfId="263" priority="265" operator="containsText" text="1">
      <formula>NOT(ISERROR(SEARCH("1",E21)))</formula>
    </cfRule>
    <cfRule type="containsText" dxfId="262" priority="266" operator="containsText" text="0,5">
      <formula>NOT(ISERROR(SEARCH("0,5",E21)))</formula>
    </cfRule>
    <cfRule type="containsText" dxfId="261" priority="267" operator="containsText" text="0">
      <formula>NOT(ISERROR(SEARCH("0",E21)))</formula>
    </cfRule>
  </conditionalFormatting>
  <conditionalFormatting sqref="G21:G25">
    <cfRule type="containsText" dxfId="260" priority="262" operator="containsText" text="1">
      <formula>NOT(ISERROR(SEARCH("1",G21)))</formula>
    </cfRule>
    <cfRule type="containsText" dxfId="259" priority="263" operator="containsText" text="0,5">
      <formula>NOT(ISERROR(SEARCH("0,5",G21)))</formula>
    </cfRule>
    <cfRule type="containsText" dxfId="258" priority="264" operator="containsText" text="0">
      <formula>NOT(ISERROR(SEARCH("0",G21)))</formula>
    </cfRule>
  </conditionalFormatting>
  <conditionalFormatting sqref="K21:K25">
    <cfRule type="containsText" dxfId="257" priority="259" operator="containsText" text="1">
      <formula>NOT(ISERROR(SEARCH("1",K21)))</formula>
    </cfRule>
    <cfRule type="containsText" dxfId="256" priority="260" operator="containsText" text="0,5">
      <formula>NOT(ISERROR(SEARCH("0,5",K21)))</formula>
    </cfRule>
    <cfRule type="containsText" dxfId="255" priority="261" operator="containsText" text="0">
      <formula>NOT(ISERROR(SEARCH("0",K21)))</formula>
    </cfRule>
  </conditionalFormatting>
  <conditionalFormatting sqref="I21:I25">
    <cfRule type="containsText" dxfId="254" priority="256" operator="containsText" text="1">
      <formula>NOT(ISERROR(SEARCH("1",I21)))</formula>
    </cfRule>
    <cfRule type="containsText" dxfId="253" priority="257" operator="containsText" text="0,5">
      <formula>NOT(ISERROR(SEARCH("0,5",I21)))</formula>
    </cfRule>
    <cfRule type="containsText" dxfId="252" priority="258" operator="containsText" text="0">
      <formula>NOT(ISERROR(SEARCH("0",I21)))</formula>
    </cfRule>
  </conditionalFormatting>
  <conditionalFormatting sqref="P21:P25">
    <cfRule type="containsText" dxfId="251" priority="250" operator="containsText" text="1">
      <formula>NOT(ISERROR(SEARCH("1",P21)))</formula>
    </cfRule>
    <cfRule type="containsText" dxfId="250" priority="251" operator="containsText" text="0,5">
      <formula>NOT(ISERROR(SEARCH("0,5",P21)))</formula>
    </cfRule>
    <cfRule type="containsText" dxfId="249" priority="252" operator="containsText" text="0">
      <formula>NOT(ISERROR(SEARCH("0",P21)))</formula>
    </cfRule>
  </conditionalFormatting>
  <conditionalFormatting sqref="R21:R25">
    <cfRule type="containsText" dxfId="248" priority="247" operator="containsText" text="1">
      <formula>NOT(ISERROR(SEARCH("1",R21)))</formula>
    </cfRule>
    <cfRule type="containsText" dxfId="247" priority="248" operator="containsText" text="0,5">
      <formula>NOT(ISERROR(SEARCH("0,5",R21)))</formula>
    </cfRule>
    <cfRule type="containsText" dxfId="246" priority="249" operator="containsText" text="0">
      <formula>NOT(ISERROR(SEARCH("0",R21)))</formula>
    </cfRule>
  </conditionalFormatting>
  <conditionalFormatting sqref="V21:V25">
    <cfRule type="containsText" dxfId="245" priority="244" operator="containsText" text="1">
      <formula>NOT(ISERROR(SEARCH("1",V21)))</formula>
    </cfRule>
    <cfRule type="containsText" dxfId="244" priority="245" operator="containsText" text="0,5">
      <formula>NOT(ISERROR(SEARCH("0,5",V21)))</formula>
    </cfRule>
    <cfRule type="containsText" dxfId="243" priority="246" operator="containsText" text="0">
      <formula>NOT(ISERROR(SEARCH("0",V21)))</formula>
    </cfRule>
  </conditionalFormatting>
  <conditionalFormatting sqref="T21:T25">
    <cfRule type="containsText" dxfId="242" priority="241" operator="containsText" text="1">
      <formula>NOT(ISERROR(SEARCH("1",T21)))</formula>
    </cfRule>
    <cfRule type="containsText" dxfId="241" priority="242" operator="containsText" text="0,5">
      <formula>NOT(ISERROR(SEARCH("0,5",T21)))</formula>
    </cfRule>
    <cfRule type="containsText" dxfId="240" priority="243" operator="containsText" text="0">
      <formula>NOT(ISERROR(SEARCH("0",T21)))</formula>
    </cfRule>
  </conditionalFormatting>
  <conditionalFormatting sqref="C30:C35">
    <cfRule type="containsText" dxfId="239" priority="238" operator="containsText" text="1">
      <formula>NOT(ISERROR(SEARCH("1",C30)))</formula>
    </cfRule>
    <cfRule type="containsText" dxfId="238" priority="239" operator="containsText" text="0,5">
      <formula>NOT(ISERROR(SEARCH("0,5",C30)))</formula>
    </cfRule>
    <cfRule type="containsText" dxfId="237" priority="240" operator="containsText" text="0">
      <formula>NOT(ISERROR(SEARCH("0",C30)))</formula>
    </cfRule>
  </conditionalFormatting>
  <conditionalFormatting sqref="C60:C65">
    <cfRule type="containsText" dxfId="236" priority="163" operator="containsText" text="1">
      <formula>NOT(ISERROR(SEARCH("1",C60)))</formula>
    </cfRule>
    <cfRule type="containsText" dxfId="235" priority="164" operator="containsText" text="0,5">
      <formula>NOT(ISERROR(SEARCH("0,5",C60)))</formula>
    </cfRule>
    <cfRule type="containsText" dxfId="234" priority="165" operator="containsText" text="0">
      <formula>NOT(ISERROR(SEARCH("0",C60)))</formula>
    </cfRule>
  </conditionalFormatting>
  <conditionalFormatting sqref="E30:E35">
    <cfRule type="containsText" dxfId="233" priority="235" operator="containsText" text="1">
      <formula>NOT(ISERROR(SEARCH("1",E30)))</formula>
    </cfRule>
    <cfRule type="containsText" dxfId="232" priority="236" operator="containsText" text="0,5">
      <formula>NOT(ISERROR(SEARCH("0,5",E30)))</formula>
    </cfRule>
    <cfRule type="containsText" dxfId="231" priority="237" operator="containsText" text="0">
      <formula>NOT(ISERROR(SEARCH("0",E30)))</formula>
    </cfRule>
  </conditionalFormatting>
  <conditionalFormatting sqref="G30:G35">
    <cfRule type="containsText" dxfId="230" priority="232" operator="containsText" text="1">
      <formula>NOT(ISERROR(SEARCH("1",G30)))</formula>
    </cfRule>
    <cfRule type="containsText" dxfId="229" priority="233" operator="containsText" text="0,5">
      <formula>NOT(ISERROR(SEARCH("0,5",G30)))</formula>
    </cfRule>
    <cfRule type="containsText" dxfId="228" priority="234" operator="containsText" text="0">
      <formula>NOT(ISERROR(SEARCH("0",G30)))</formula>
    </cfRule>
  </conditionalFormatting>
  <conditionalFormatting sqref="K30:K35">
    <cfRule type="containsText" dxfId="227" priority="229" operator="containsText" text="1">
      <formula>NOT(ISERROR(SEARCH("1",K30)))</formula>
    </cfRule>
    <cfRule type="containsText" dxfId="226" priority="230" operator="containsText" text="0,5">
      <formula>NOT(ISERROR(SEARCH("0,5",K30)))</formula>
    </cfRule>
    <cfRule type="containsText" dxfId="225" priority="231" operator="containsText" text="0">
      <formula>NOT(ISERROR(SEARCH("0",K30)))</formula>
    </cfRule>
  </conditionalFormatting>
  <conditionalFormatting sqref="I30:I35">
    <cfRule type="containsText" dxfId="224" priority="226" operator="containsText" text="1">
      <formula>NOT(ISERROR(SEARCH("1",I30)))</formula>
    </cfRule>
    <cfRule type="containsText" dxfId="223" priority="227" operator="containsText" text="0,5">
      <formula>NOT(ISERROR(SEARCH("0,5",I30)))</formula>
    </cfRule>
    <cfRule type="containsText" dxfId="222" priority="228" operator="containsText" text="0">
      <formula>NOT(ISERROR(SEARCH("0",I30)))</formula>
    </cfRule>
  </conditionalFormatting>
  <conditionalFormatting sqref="E60:E65">
    <cfRule type="containsText" dxfId="221" priority="160" operator="containsText" text="1">
      <formula>NOT(ISERROR(SEARCH("1",E60)))</formula>
    </cfRule>
    <cfRule type="containsText" dxfId="220" priority="161" operator="containsText" text="0,5">
      <formula>NOT(ISERROR(SEARCH("0,5",E60)))</formula>
    </cfRule>
    <cfRule type="containsText" dxfId="219" priority="162" operator="containsText" text="0">
      <formula>NOT(ISERROR(SEARCH("0",E60)))</formula>
    </cfRule>
  </conditionalFormatting>
  <conditionalFormatting sqref="G60:G65">
    <cfRule type="containsText" dxfId="218" priority="157" operator="containsText" text="1">
      <formula>NOT(ISERROR(SEARCH("1",G60)))</formula>
    </cfRule>
    <cfRule type="containsText" dxfId="217" priority="158" operator="containsText" text="0,5">
      <formula>NOT(ISERROR(SEARCH("0,5",G60)))</formula>
    </cfRule>
    <cfRule type="containsText" dxfId="216" priority="159" operator="containsText" text="0">
      <formula>NOT(ISERROR(SEARCH("0",G60)))</formula>
    </cfRule>
  </conditionalFormatting>
  <conditionalFormatting sqref="K60:K65">
    <cfRule type="containsText" dxfId="215" priority="154" operator="containsText" text="1">
      <formula>NOT(ISERROR(SEARCH("1",K60)))</formula>
    </cfRule>
    <cfRule type="containsText" dxfId="214" priority="155" operator="containsText" text="0,5">
      <formula>NOT(ISERROR(SEARCH("0,5",K60)))</formula>
    </cfRule>
    <cfRule type="containsText" dxfId="213" priority="156" operator="containsText" text="0">
      <formula>NOT(ISERROR(SEARCH("0",K60)))</formula>
    </cfRule>
  </conditionalFormatting>
  <conditionalFormatting sqref="I60:I65">
    <cfRule type="containsText" dxfId="212" priority="151" operator="containsText" text="1">
      <formula>NOT(ISERROR(SEARCH("1",I60)))</formula>
    </cfRule>
    <cfRule type="containsText" dxfId="211" priority="152" operator="containsText" text="0,5">
      <formula>NOT(ISERROR(SEARCH("0,5",I60)))</formula>
    </cfRule>
    <cfRule type="containsText" dxfId="210" priority="153" operator="containsText" text="0">
      <formula>NOT(ISERROR(SEARCH("0",I60)))</formula>
    </cfRule>
  </conditionalFormatting>
  <conditionalFormatting sqref="N30:N35">
    <cfRule type="containsText" dxfId="209" priority="223" operator="containsText" text="1">
      <formula>NOT(ISERROR(SEARCH("1",N30)))</formula>
    </cfRule>
    <cfRule type="containsText" dxfId="208" priority="224" operator="containsText" text="0,5">
      <formula>NOT(ISERROR(SEARCH("0,5",N30)))</formula>
    </cfRule>
    <cfRule type="containsText" dxfId="207" priority="225" operator="containsText" text="0">
      <formula>NOT(ISERROR(SEARCH("0",N30)))</formula>
    </cfRule>
  </conditionalFormatting>
  <conditionalFormatting sqref="P30:P35">
    <cfRule type="containsText" dxfId="206" priority="220" operator="containsText" text="1">
      <formula>NOT(ISERROR(SEARCH("1",P30)))</formula>
    </cfRule>
    <cfRule type="containsText" dxfId="205" priority="221" operator="containsText" text="0,5">
      <formula>NOT(ISERROR(SEARCH("0,5",P30)))</formula>
    </cfRule>
    <cfRule type="containsText" dxfId="204" priority="222" operator="containsText" text="0">
      <formula>NOT(ISERROR(SEARCH("0",P30)))</formula>
    </cfRule>
  </conditionalFormatting>
  <conditionalFormatting sqref="R30:R35">
    <cfRule type="containsText" dxfId="203" priority="217" operator="containsText" text="1">
      <formula>NOT(ISERROR(SEARCH("1",R30)))</formula>
    </cfRule>
    <cfRule type="containsText" dxfId="202" priority="218" operator="containsText" text="0,5">
      <formula>NOT(ISERROR(SEARCH("0,5",R30)))</formula>
    </cfRule>
    <cfRule type="containsText" dxfId="201" priority="219" operator="containsText" text="0">
      <formula>NOT(ISERROR(SEARCH("0",R30)))</formula>
    </cfRule>
  </conditionalFormatting>
  <conditionalFormatting sqref="V30:V35">
    <cfRule type="containsText" dxfId="200" priority="214" operator="containsText" text="1">
      <formula>NOT(ISERROR(SEARCH("1",V30)))</formula>
    </cfRule>
    <cfRule type="containsText" dxfId="199" priority="215" operator="containsText" text="0,5">
      <formula>NOT(ISERROR(SEARCH("0,5",V30)))</formula>
    </cfRule>
    <cfRule type="containsText" dxfId="198" priority="216" operator="containsText" text="0">
      <formula>NOT(ISERROR(SEARCH("0",V30)))</formula>
    </cfRule>
  </conditionalFormatting>
  <conditionalFormatting sqref="T30:T35">
    <cfRule type="containsText" dxfId="197" priority="211" operator="containsText" text="1">
      <formula>NOT(ISERROR(SEARCH("1",T30)))</formula>
    </cfRule>
    <cfRule type="containsText" dxfId="196" priority="212" operator="containsText" text="0,5">
      <formula>NOT(ISERROR(SEARCH("0,5",T30)))</formula>
    </cfRule>
    <cfRule type="containsText" dxfId="195" priority="213" operator="containsText" text="0">
      <formula>NOT(ISERROR(SEARCH("0",T30)))</formula>
    </cfRule>
  </conditionalFormatting>
  <conditionalFormatting sqref="C40:C45">
    <cfRule type="containsText" dxfId="194" priority="208" operator="containsText" text="1">
      <formula>NOT(ISERROR(SEARCH("1",C40)))</formula>
    </cfRule>
    <cfRule type="containsText" dxfId="193" priority="209" operator="containsText" text="0,5">
      <formula>NOT(ISERROR(SEARCH("0,5",C40)))</formula>
    </cfRule>
    <cfRule type="containsText" dxfId="192" priority="210" operator="containsText" text="0">
      <formula>NOT(ISERROR(SEARCH("0",C40)))</formula>
    </cfRule>
  </conditionalFormatting>
  <conditionalFormatting sqref="E40:E45">
    <cfRule type="containsText" dxfId="191" priority="205" operator="containsText" text="1">
      <formula>NOT(ISERROR(SEARCH("1",E40)))</formula>
    </cfRule>
    <cfRule type="containsText" dxfId="190" priority="206" operator="containsText" text="0,5">
      <formula>NOT(ISERROR(SEARCH("0,5",E40)))</formula>
    </cfRule>
    <cfRule type="containsText" dxfId="189" priority="207" operator="containsText" text="0">
      <formula>NOT(ISERROR(SEARCH("0",E40)))</formula>
    </cfRule>
  </conditionalFormatting>
  <conditionalFormatting sqref="G40:G45">
    <cfRule type="containsText" dxfId="188" priority="202" operator="containsText" text="1">
      <formula>NOT(ISERROR(SEARCH("1",G40)))</formula>
    </cfRule>
    <cfRule type="containsText" dxfId="187" priority="203" operator="containsText" text="0,5">
      <formula>NOT(ISERROR(SEARCH("0,5",G40)))</formula>
    </cfRule>
    <cfRule type="containsText" dxfId="186" priority="204" operator="containsText" text="0">
      <formula>NOT(ISERROR(SEARCH("0",G40)))</formula>
    </cfRule>
  </conditionalFormatting>
  <conditionalFormatting sqref="K40:K45">
    <cfRule type="containsText" dxfId="185" priority="199" operator="containsText" text="1">
      <formula>NOT(ISERROR(SEARCH("1",K40)))</formula>
    </cfRule>
    <cfRule type="containsText" dxfId="184" priority="200" operator="containsText" text="0,5">
      <formula>NOT(ISERROR(SEARCH("0,5",K40)))</formula>
    </cfRule>
    <cfRule type="containsText" dxfId="183" priority="201" operator="containsText" text="0">
      <formula>NOT(ISERROR(SEARCH("0",K40)))</formula>
    </cfRule>
  </conditionalFormatting>
  <conditionalFormatting sqref="I40:I45">
    <cfRule type="containsText" dxfId="182" priority="196" operator="containsText" text="1">
      <formula>NOT(ISERROR(SEARCH("1",I40)))</formula>
    </cfRule>
    <cfRule type="containsText" dxfId="181" priority="197" operator="containsText" text="0,5">
      <formula>NOT(ISERROR(SEARCH("0,5",I40)))</formula>
    </cfRule>
    <cfRule type="containsText" dxfId="180" priority="198" operator="containsText" text="0">
      <formula>NOT(ISERROR(SEARCH("0",I40)))</formula>
    </cfRule>
  </conditionalFormatting>
  <conditionalFormatting sqref="N40:N45">
    <cfRule type="containsText" dxfId="179" priority="193" operator="containsText" text="1">
      <formula>NOT(ISERROR(SEARCH("1",N40)))</formula>
    </cfRule>
    <cfRule type="containsText" dxfId="178" priority="194" operator="containsText" text="0,5">
      <formula>NOT(ISERROR(SEARCH("0,5",N40)))</formula>
    </cfRule>
    <cfRule type="containsText" dxfId="177" priority="195" operator="containsText" text="0">
      <formula>NOT(ISERROR(SEARCH("0",N40)))</formula>
    </cfRule>
  </conditionalFormatting>
  <conditionalFormatting sqref="P40:P45">
    <cfRule type="containsText" dxfId="176" priority="190" operator="containsText" text="1">
      <formula>NOT(ISERROR(SEARCH("1",P40)))</formula>
    </cfRule>
    <cfRule type="containsText" dxfId="175" priority="191" operator="containsText" text="0,5">
      <formula>NOT(ISERROR(SEARCH("0,5",P40)))</formula>
    </cfRule>
    <cfRule type="containsText" dxfId="174" priority="192" operator="containsText" text="0">
      <formula>NOT(ISERROR(SEARCH("0",P40)))</formula>
    </cfRule>
  </conditionalFormatting>
  <conditionalFormatting sqref="R40:R45">
    <cfRule type="containsText" dxfId="173" priority="187" operator="containsText" text="1">
      <formula>NOT(ISERROR(SEARCH("1",R40)))</formula>
    </cfRule>
    <cfRule type="containsText" dxfId="172" priority="188" operator="containsText" text="0,5">
      <formula>NOT(ISERROR(SEARCH("0,5",R40)))</formula>
    </cfRule>
    <cfRule type="containsText" dxfId="171" priority="189" operator="containsText" text="0">
      <formula>NOT(ISERROR(SEARCH("0",R40)))</formula>
    </cfRule>
  </conditionalFormatting>
  <conditionalFormatting sqref="V40:V45">
    <cfRule type="containsText" dxfId="170" priority="184" operator="containsText" text="1">
      <formula>NOT(ISERROR(SEARCH("1",V40)))</formula>
    </cfRule>
    <cfRule type="containsText" dxfId="169" priority="185" operator="containsText" text="0,5">
      <formula>NOT(ISERROR(SEARCH("0,5",V40)))</formula>
    </cfRule>
    <cfRule type="containsText" dxfId="168" priority="186" operator="containsText" text="0">
      <formula>NOT(ISERROR(SEARCH("0",V40)))</formula>
    </cfRule>
  </conditionalFormatting>
  <conditionalFormatting sqref="T40:T45">
    <cfRule type="containsText" dxfId="167" priority="181" operator="containsText" text="1">
      <formula>NOT(ISERROR(SEARCH("1",T40)))</formula>
    </cfRule>
    <cfRule type="containsText" dxfId="166" priority="182" operator="containsText" text="0,5">
      <formula>NOT(ISERROR(SEARCH("0,5",T40)))</formula>
    </cfRule>
    <cfRule type="containsText" dxfId="165" priority="183" operator="containsText" text="0">
      <formula>NOT(ISERROR(SEARCH("0",T40)))</formula>
    </cfRule>
  </conditionalFormatting>
  <conditionalFormatting sqref="C50:C55">
    <cfRule type="containsText" dxfId="164" priority="178" operator="containsText" text="1">
      <formula>NOT(ISERROR(SEARCH("1",C50)))</formula>
    </cfRule>
    <cfRule type="containsText" dxfId="163" priority="179" operator="containsText" text="0,5">
      <formula>NOT(ISERROR(SEARCH("0,5",C50)))</formula>
    </cfRule>
    <cfRule type="containsText" dxfId="162" priority="180" operator="containsText" text="0">
      <formula>NOT(ISERROR(SEARCH("0",C50)))</formula>
    </cfRule>
  </conditionalFormatting>
  <conditionalFormatting sqref="E50:E55">
    <cfRule type="containsText" dxfId="161" priority="175" operator="containsText" text="1">
      <formula>NOT(ISERROR(SEARCH("1",E50)))</formula>
    </cfRule>
    <cfRule type="containsText" dxfId="160" priority="176" operator="containsText" text="0,5">
      <formula>NOT(ISERROR(SEARCH("0,5",E50)))</formula>
    </cfRule>
    <cfRule type="containsText" dxfId="159" priority="177" operator="containsText" text="0">
      <formula>NOT(ISERROR(SEARCH("0",E50)))</formula>
    </cfRule>
  </conditionalFormatting>
  <conditionalFormatting sqref="G50:G55">
    <cfRule type="containsText" dxfId="158" priority="172" operator="containsText" text="1">
      <formula>NOT(ISERROR(SEARCH("1",G50)))</formula>
    </cfRule>
    <cfRule type="containsText" dxfId="157" priority="173" operator="containsText" text="0,5">
      <formula>NOT(ISERROR(SEARCH("0,5",G50)))</formula>
    </cfRule>
    <cfRule type="containsText" dxfId="156" priority="174" operator="containsText" text="0">
      <formula>NOT(ISERROR(SEARCH("0",G50)))</formula>
    </cfRule>
  </conditionalFormatting>
  <conditionalFormatting sqref="K50:K55">
    <cfRule type="containsText" dxfId="155" priority="169" operator="containsText" text="1">
      <formula>NOT(ISERROR(SEARCH("1",K50)))</formula>
    </cfRule>
    <cfRule type="containsText" dxfId="154" priority="170" operator="containsText" text="0,5">
      <formula>NOT(ISERROR(SEARCH("0,5",K50)))</formula>
    </cfRule>
    <cfRule type="containsText" dxfId="153" priority="171" operator="containsText" text="0">
      <formula>NOT(ISERROR(SEARCH("0",K50)))</formula>
    </cfRule>
  </conditionalFormatting>
  <conditionalFormatting sqref="I50:I55">
    <cfRule type="containsText" dxfId="152" priority="166" operator="containsText" text="1">
      <formula>NOT(ISERROR(SEARCH("1",I50)))</formula>
    </cfRule>
    <cfRule type="containsText" dxfId="151" priority="167" operator="containsText" text="0,5">
      <formula>NOT(ISERROR(SEARCH("0,5",I50)))</formula>
    </cfRule>
    <cfRule type="containsText" dxfId="150" priority="168" operator="containsText" text="0">
      <formula>NOT(ISERROR(SEARCH("0",I50)))</formula>
    </cfRule>
  </conditionalFormatting>
  <conditionalFormatting sqref="N50:N55">
    <cfRule type="containsText" dxfId="149" priority="148" operator="containsText" text="1">
      <formula>NOT(ISERROR(SEARCH("1",N50)))</formula>
    </cfRule>
    <cfRule type="containsText" dxfId="148" priority="149" operator="containsText" text="0,5">
      <formula>NOT(ISERROR(SEARCH("0,5",N50)))</formula>
    </cfRule>
    <cfRule type="containsText" dxfId="147" priority="150" operator="containsText" text="0">
      <formula>NOT(ISERROR(SEARCH("0",N50)))</formula>
    </cfRule>
  </conditionalFormatting>
  <conditionalFormatting sqref="P50:P55">
    <cfRule type="containsText" dxfId="146" priority="145" operator="containsText" text="1">
      <formula>NOT(ISERROR(SEARCH("1",P50)))</formula>
    </cfRule>
    <cfRule type="containsText" dxfId="145" priority="146" operator="containsText" text="0,5">
      <formula>NOT(ISERROR(SEARCH("0,5",P50)))</formula>
    </cfRule>
    <cfRule type="containsText" dxfId="144" priority="147" operator="containsText" text="0">
      <formula>NOT(ISERROR(SEARCH("0",P50)))</formula>
    </cfRule>
  </conditionalFormatting>
  <conditionalFormatting sqref="R50:R55">
    <cfRule type="containsText" dxfId="143" priority="142" operator="containsText" text="1">
      <formula>NOT(ISERROR(SEARCH("1",R50)))</formula>
    </cfRule>
    <cfRule type="containsText" dxfId="142" priority="143" operator="containsText" text="0,5">
      <formula>NOT(ISERROR(SEARCH("0,5",R50)))</formula>
    </cfRule>
    <cfRule type="containsText" dxfId="141" priority="144" operator="containsText" text="0">
      <formula>NOT(ISERROR(SEARCH("0",R50)))</formula>
    </cfRule>
  </conditionalFormatting>
  <conditionalFormatting sqref="V50:V55">
    <cfRule type="containsText" dxfId="140" priority="139" operator="containsText" text="1">
      <formula>NOT(ISERROR(SEARCH("1",V50)))</formula>
    </cfRule>
    <cfRule type="containsText" dxfId="139" priority="140" operator="containsText" text="0,5">
      <formula>NOT(ISERROR(SEARCH("0,5",V50)))</formula>
    </cfRule>
    <cfRule type="containsText" dxfId="138" priority="141" operator="containsText" text="0">
      <formula>NOT(ISERROR(SEARCH("0",V50)))</formula>
    </cfRule>
  </conditionalFormatting>
  <conditionalFormatting sqref="T50:T55">
    <cfRule type="containsText" dxfId="137" priority="136" operator="containsText" text="1">
      <formula>NOT(ISERROR(SEARCH("1",T50)))</formula>
    </cfRule>
    <cfRule type="containsText" dxfId="136" priority="137" operator="containsText" text="0,5">
      <formula>NOT(ISERROR(SEARCH("0,5",T50)))</formula>
    </cfRule>
    <cfRule type="containsText" dxfId="135" priority="138" operator="containsText" text="0">
      <formula>NOT(ISERROR(SEARCH("0",T50)))</formula>
    </cfRule>
  </conditionalFormatting>
  <conditionalFormatting sqref="N60:N65">
    <cfRule type="containsText" dxfId="134" priority="133" operator="containsText" text="1">
      <formula>NOT(ISERROR(SEARCH("1",N60)))</formula>
    </cfRule>
    <cfRule type="containsText" dxfId="133" priority="134" operator="containsText" text="0,5">
      <formula>NOT(ISERROR(SEARCH("0,5",N60)))</formula>
    </cfRule>
    <cfRule type="containsText" dxfId="132" priority="135" operator="containsText" text="0">
      <formula>NOT(ISERROR(SEARCH("0",N60)))</formula>
    </cfRule>
  </conditionalFormatting>
  <conditionalFormatting sqref="P60:P65">
    <cfRule type="containsText" dxfId="131" priority="130" operator="containsText" text="1">
      <formula>NOT(ISERROR(SEARCH("1",P60)))</formula>
    </cfRule>
    <cfRule type="containsText" dxfId="130" priority="131" operator="containsText" text="0,5">
      <formula>NOT(ISERROR(SEARCH("0,5",P60)))</formula>
    </cfRule>
    <cfRule type="containsText" dxfId="129" priority="132" operator="containsText" text="0">
      <formula>NOT(ISERROR(SEARCH("0",P60)))</formula>
    </cfRule>
  </conditionalFormatting>
  <conditionalFormatting sqref="R60:R65">
    <cfRule type="containsText" dxfId="128" priority="127" operator="containsText" text="1">
      <formula>NOT(ISERROR(SEARCH("1",R60)))</formula>
    </cfRule>
    <cfRule type="containsText" dxfId="127" priority="128" operator="containsText" text="0,5">
      <formula>NOT(ISERROR(SEARCH("0,5",R60)))</formula>
    </cfRule>
    <cfRule type="containsText" dxfId="126" priority="129" operator="containsText" text="0">
      <formula>NOT(ISERROR(SEARCH("0",R60)))</formula>
    </cfRule>
  </conditionalFormatting>
  <conditionalFormatting sqref="V60:V65">
    <cfRule type="containsText" dxfId="125" priority="124" operator="containsText" text="1">
      <formula>NOT(ISERROR(SEARCH("1",V60)))</formula>
    </cfRule>
    <cfRule type="containsText" dxfId="124" priority="125" operator="containsText" text="0,5">
      <formula>NOT(ISERROR(SEARCH("0,5",V60)))</formula>
    </cfRule>
    <cfRule type="containsText" dxfId="123" priority="126" operator="containsText" text="0">
      <formula>NOT(ISERROR(SEARCH("0",V60)))</formula>
    </cfRule>
  </conditionalFormatting>
  <conditionalFormatting sqref="T60:T65">
    <cfRule type="containsText" dxfId="122" priority="121" operator="containsText" text="1">
      <formula>NOT(ISERROR(SEARCH("1",T60)))</formula>
    </cfRule>
    <cfRule type="containsText" dxfId="121" priority="122" operator="containsText" text="0,5">
      <formula>NOT(ISERROR(SEARCH("0,5",T60)))</formula>
    </cfRule>
    <cfRule type="containsText" dxfId="120" priority="123" operator="containsText" text="0">
      <formula>NOT(ISERROR(SEARCH("0",T60)))</formula>
    </cfRule>
  </conditionalFormatting>
  <conditionalFormatting sqref="C70:C71">
    <cfRule type="containsText" dxfId="119" priority="118" operator="containsText" text="1">
      <formula>NOT(ISERROR(SEARCH("1",C70)))</formula>
    </cfRule>
    <cfRule type="containsText" dxfId="118" priority="119" operator="containsText" text="0,5">
      <formula>NOT(ISERROR(SEARCH("0,5",C70)))</formula>
    </cfRule>
    <cfRule type="containsText" dxfId="117" priority="120" operator="containsText" text="0">
      <formula>NOT(ISERROR(SEARCH("0",C70)))</formula>
    </cfRule>
  </conditionalFormatting>
  <conditionalFormatting sqref="E70:E71">
    <cfRule type="containsText" dxfId="116" priority="115" operator="containsText" text="1">
      <formula>NOT(ISERROR(SEARCH("1",E70)))</formula>
    </cfRule>
    <cfRule type="containsText" dxfId="115" priority="116" operator="containsText" text="0,5">
      <formula>NOT(ISERROR(SEARCH("0,5",E70)))</formula>
    </cfRule>
    <cfRule type="containsText" dxfId="114" priority="117" operator="containsText" text="0">
      <formula>NOT(ISERROR(SEARCH("0",E70)))</formula>
    </cfRule>
  </conditionalFormatting>
  <conditionalFormatting sqref="G70:G71">
    <cfRule type="containsText" dxfId="113" priority="112" operator="containsText" text="1">
      <formula>NOT(ISERROR(SEARCH("1",G70)))</formula>
    </cfRule>
    <cfRule type="containsText" dxfId="112" priority="113" operator="containsText" text="0,5">
      <formula>NOT(ISERROR(SEARCH("0,5",G70)))</formula>
    </cfRule>
    <cfRule type="containsText" dxfId="111" priority="114" operator="containsText" text="0">
      <formula>NOT(ISERROR(SEARCH("0",G70)))</formula>
    </cfRule>
  </conditionalFormatting>
  <conditionalFormatting sqref="K70:K71">
    <cfRule type="containsText" dxfId="110" priority="109" operator="containsText" text="1">
      <formula>NOT(ISERROR(SEARCH("1",K70)))</formula>
    </cfRule>
    <cfRule type="containsText" dxfId="109" priority="110" operator="containsText" text="0,5">
      <formula>NOT(ISERROR(SEARCH("0,5",K70)))</formula>
    </cfRule>
    <cfRule type="containsText" dxfId="108" priority="111" operator="containsText" text="0">
      <formula>NOT(ISERROR(SEARCH("0",K70)))</formula>
    </cfRule>
  </conditionalFormatting>
  <conditionalFormatting sqref="I70:I71">
    <cfRule type="containsText" dxfId="107" priority="106" operator="containsText" text="1">
      <formula>NOT(ISERROR(SEARCH("1",I70)))</formula>
    </cfRule>
    <cfRule type="containsText" dxfId="106" priority="107" operator="containsText" text="0,5">
      <formula>NOT(ISERROR(SEARCH("0,5",I70)))</formula>
    </cfRule>
    <cfRule type="containsText" dxfId="105" priority="108" operator="containsText" text="0">
      <formula>NOT(ISERROR(SEARCH("0",I70)))</formula>
    </cfRule>
  </conditionalFormatting>
  <conditionalFormatting sqref="C76:C77">
    <cfRule type="containsText" dxfId="104" priority="94" operator="containsText" text="1">
      <formula>NOT(ISERROR(SEARCH("1",C76)))</formula>
    </cfRule>
    <cfRule type="containsText" dxfId="103" priority="95" operator="containsText" text="0,5">
      <formula>NOT(ISERROR(SEARCH("0,5",C76)))</formula>
    </cfRule>
    <cfRule type="containsText" dxfId="102" priority="96" operator="containsText" text="0">
      <formula>NOT(ISERROR(SEARCH("0",C76)))</formula>
    </cfRule>
  </conditionalFormatting>
  <conditionalFormatting sqref="E76:E77">
    <cfRule type="containsText" dxfId="101" priority="91" operator="containsText" text="1">
      <formula>NOT(ISERROR(SEARCH("1",E76)))</formula>
    </cfRule>
    <cfRule type="containsText" dxfId="100" priority="92" operator="containsText" text="0,5">
      <formula>NOT(ISERROR(SEARCH("0,5",E76)))</formula>
    </cfRule>
    <cfRule type="containsText" dxfId="99" priority="93" operator="containsText" text="0">
      <formula>NOT(ISERROR(SEARCH("0",E76)))</formula>
    </cfRule>
  </conditionalFormatting>
  <conditionalFormatting sqref="V70:V71">
    <cfRule type="containsText" dxfId="98" priority="103" operator="containsText" text="1">
      <formula>NOT(ISERROR(SEARCH("1",V70)))</formula>
    </cfRule>
    <cfRule type="containsText" dxfId="97" priority="104" operator="containsText" text="0,5">
      <formula>NOT(ISERROR(SEARCH("0,5",V70)))</formula>
    </cfRule>
    <cfRule type="containsText" dxfId="96" priority="105" operator="containsText" text="0">
      <formula>NOT(ISERROR(SEARCH("0",V70)))</formula>
    </cfRule>
  </conditionalFormatting>
  <conditionalFormatting sqref="I76:I77">
    <cfRule type="containsText" dxfId="95" priority="85" operator="containsText" text="1">
      <formula>NOT(ISERROR(SEARCH("1",I76)))</formula>
    </cfRule>
    <cfRule type="containsText" dxfId="94" priority="86" operator="containsText" text="0,5">
      <formula>NOT(ISERROR(SEARCH("0,5",I76)))</formula>
    </cfRule>
    <cfRule type="containsText" dxfId="93" priority="87" operator="containsText" text="0">
      <formula>NOT(ISERROR(SEARCH("0",I76)))</formula>
    </cfRule>
  </conditionalFormatting>
  <conditionalFormatting sqref="N76:N77">
    <cfRule type="containsText" dxfId="92" priority="70" operator="containsText" text="1">
      <formula>NOT(ISERROR(SEARCH("1",N76)))</formula>
    </cfRule>
    <cfRule type="containsText" dxfId="91" priority="71" operator="containsText" text="0,5">
      <formula>NOT(ISERROR(SEARCH("0,5",N76)))</formula>
    </cfRule>
    <cfRule type="containsText" dxfId="90" priority="72" operator="containsText" text="0">
      <formula>NOT(ISERROR(SEARCH("0",N76)))</formula>
    </cfRule>
  </conditionalFormatting>
  <conditionalFormatting sqref="P76:P77">
    <cfRule type="containsText" dxfId="89" priority="67" operator="containsText" text="1">
      <formula>NOT(ISERROR(SEARCH("1",P76)))</formula>
    </cfRule>
    <cfRule type="containsText" dxfId="88" priority="68" operator="containsText" text="0,5">
      <formula>NOT(ISERROR(SEARCH("0,5",P76)))</formula>
    </cfRule>
    <cfRule type="containsText" dxfId="87" priority="69" operator="containsText" text="0">
      <formula>NOT(ISERROR(SEARCH("0",P76)))</formula>
    </cfRule>
  </conditionalFormatting>
  <conditionalFormatting sqref="R76:R77">
    <cfRule type="containsText" dxfId="86" priority="64" operator="containsText" text="1">
      <formula>NOT(ISERROR(SEARCH("1",R76)))</formula>
    </cfRule>
    <cfRule type="containsText" dxfId="85" priority="65" operator="containsText" text="0,5">
      <formula>NOT(ISERROR(SEARCH("0,5",R76)))</formula>
    </cfRule>
    <cfRule type="containsText" dxfId="84" priority="66" operator="containsText" text="0">
      <formula>NOT(ISERROR(SEARCH("0",R76)))</formula>
    </cfRule>
  </conditionalFormatting>
  <conditionalFormatting sqref="K76:K77">
    <cfRule type="containsText" dxfId="83" priority="100" operator="containsText" text="1">
      <formula>NOT(ISERROR(SEARCH("1",K76)))</formula>
    </cfRule>
    <cfRule type="containsText" dxfId="82" priority="101" operator="containsText" text="0,5">
      <formula>NOT(ISERROR(SEARCH("0,5",K76)))</formula>
    </cfRule>
    <cfRule type="containsText" dxfId="81" priority="102" operator="containsText" text="0">
      <formula>NOT(ISERROR(SEARCH("0",K76)))</formula>
    </cfRule>
  </conditionalFormatting>
  <conditionalFormatting sqref="P70:P71">
    <cfRule type="containsText" dxfId="80" priority="79" operator="containsText" text="1">
      <formula>NOT(ISERROR(SEARCH("1",P70)))</formula>
    </cfRule>
    <cfRule type="containsText" dxfId="79" priority="80" operator="containsText" text="0,5">
      <formula>NOT(ISERROR(SEARCH("0,5",P70)))</formula>
    </cfRule>
    <cfRule type="containsText" dxfId="78" priority="81" operator="containsText" text="0">
      <formula>NOT(ISERROR(SEARCH("0",P70)))</formula>
    </cfRule>
  </conditionalFormatting>
  <conditionalFormatting sqref="R70:R71">
    <cfRule type="containsText" dxfId="77" priority="76" operator="containsText" text="1">
      <formula>NOT(ISERROR(SEARCH("1",R70)))</formula>
    </cfRule>
    <cfRule type="containsText" dxfId="76" priority="77" operator="containsText" text="0,5">
      <formula>NOT(ISERROR(SEARCH("0,5",R70)))</formula>
    </cfRule>
    <cfRule type="containsText" dxfId="75" priority="78" operator="containsText" text="0">
      <formula>NOT(ISERROR(SEARCH("0",R70)))</formula>
    </cfRule>
  </conditionalFormatting>
  <conditionalFormatting sqref="T70:T71">
    <cfRule type="containsText" dxfId="74" priority="73" operator="containsText" text="1">
      <formula>NOT(ISERROR(SEARCH("1",T70)))</formula>
    </cfRule>
    <cfRule type="containsText" dxfId="73" priority="74" operator="containsText" text="0,5">
      <formula>NOT(ISERROR(SEARCH("0,5",T70)))</formula>
    </cfRule>
    <cfRule type="containsText" dxfId="72" priority="75" operator="containsText" text="0">
      <formula>NOT(ISERROR(SEARCH("0",T70)))</formula>
    </cfRule>
  </conditionalFormatting>
  <conditionalFormatting sqref="V76:V77">
    <cfRule type="containsText" dxfId="71" priority="97" operator="containsText" text="1">
      <formula>NOT(ISERROR(SEARCH("1",V76)))</formula>
    </cfRule>
    <cfRule type="containsText" dxfId="70" priority="98" operator="containsText" text="0,5">
      <formula>NOT(ISERROR(SEARCH("0,5",V76)))</formula>
    </cfRule>
    <cfRule type="containsText" dxfId="69" priority="99" operator="containsText" text="0">
      <formula>NOT(ISERROR(SEARCH("0",V76)))</formula>
    </cfRule>
  </conditionalFormatting>
  <conditionalFormatting sqref="G76:G77">
    <cfRule type="containsText" dxfId="68" priority="88" operator="containsText" text="1">
      <formula>NOT(ISERROR(SEARCH("1",G76)))</formula>
    </cfRule>
    <cfRule type="containsText" dxfId="67" priority="89" operator="containsText" text="0,5">
      <formula>NOT(ISERROR(SEARCH("0,5",G76)))</formula>
    </cfRule>
    <cfRule type="containsText" dxfId="66" priority="90" operator="containsText" text="0">
      <formula>NOT(ISERROR(SEARCH("0",G76)))</formula>
    </cfRule>
  </conditionalFormatting>
  <conditionalFormatting sqref="N70:N71">
    <cfRule type="containsText" dxfId="65" priority="82" operator="containsText" text="1">
      <formula>NOT(ISERROR(SEARCH("1",N70)))</formula>
    </cfRule>
    <cfRule type="containsText" dxfId="64" priority="83" operator="containsText" text="0,5">
      <formula>NOT(ISERROR(SEARCH("0,5",N70)))</formula>
    </cfRule>
    <cfRule type="containsText" dxfId="63" priority="84" operator="containsText" text="0">
      <formula>NOT(ISERROR(SEARCH("0",N70)))</formula>
    </cfRule>
  </conditionalFormatting>
  <conditionalFormatting sqref="T76:T77">
    <cfRule type="containsText" dxfId="62" priority="61" operator="containsText" text="1">
      <formula>NOT(ISERROR(SEARCH("1",T76)))</formula>
    </cfRule>
    <cfRule type="containsText" dxfId="61" priority="62" operator="containsText" text="0,5">
      <formula>NOT(ISERROR(SEARCH("0,5",T76)))</formula>
    </cfRule>
    <cfRule type="containsText" dxfId="60" priority="63" operator="containsText" text="0">
      <formula>NOT(ISERROR(SEARCH("0",T76)))</formula>
    </cfRule>
  </conditionalFormatting>
  <conditionalFormatting sqref="I89">
    <cfRule type="containsText" dxfId="59" priority="46" operator="containsText" text="1">
      <formula>NOT(ISERROR(SEARCH("1",I89)))</formula>
    </cfRule>
    <cfRule type="containsText" dxfId="58" priority="47" operator="containsText" text="0,5">
      <formula>NOT(ISERROR(SEARCH("0,5",I89)))</formula>
    </cfRule>
    <cfRule type="containsText" dxfId="57" priority="48" operator="containsText" text="0">
      <formula>NOT(ISERROR(SEARCH("0",I89)))</formula>
    </cfRule>
  </conditionalFormatting>
  <conditionalFormatting sqref="I83">
    <cfRule type="containsText" dxfId="56" priority="58" operator="containsText" text="1">
      <formula>NOT(ISERROR(SEARCH("1",I83)))</formula>
    </cfRule>
    <cfRule type="containsText" dxfId="55" priority="59" operator="containsText" text="0,5">
      <formula>NOT(ISERROR(SEARCH("0,5",I83)))</formula>
    </cfRule>
    <cfRule type="containsText" dxfId="54" priority="60" operator="containsText" text="0">
      <formula>NOT(ISERROR(SEARCH("0",I83)))</formula>
    </cfRule>
  </conditionalFormatting>
  <conditionalFormatting sqref="I84">
    <cfRule type="containsText" dxfId="53" priority="55" operator="containsText" text="1">
      <formula>NOT(ISERROR(SEARCH("1",I84)))</formula>
    </cfRule>
    <cfRule type="containsText" dxfId="52" priority="56" operator="containsText" text="0,5">
      <formula>NOT(ISERROR(SEARCH("0,5",I84)))</formula>
    </cfRule>
    <cfRule type="containsText" dxfId="51" priority="57" operator="containsText" text="0">
      <formula>NOT(ISERROR(SEARCH("0",I84)))</formula>
    </cfRule>
  </conditionalFormatting>
  <conditionalFormatting sqref="I86">
    <cfRule type="containsText" dxfId="50" priority="52" operator="containsText" text="1">
      <formula>NOT(ISERROR(SEARCH("1",I86)))</formula>
    </cfRule>
    <cfRule type="containsText" dxfId="49" priority="53" operator="containsText" text="0,5">
      <formula>NOT(ISERROR(SEARCH("0,5",I86)))</formula>
    </cfRule>
    <cfRule type="containsText" dxfId="48" priority="54" operator="containsText" text="0">
      <formula>NOT(ISERROR(SEARCH("0",I86)))</formula>
    </cfRule>
  </conditionalFormatting>
  <conditionalFormatting sqref="I87">
    <cfRule type="containsText" dxfId="47" priority="49" operator="containsText" text="1">
      <formula>NOT(ISERROR(SEARCH("1",I87)))</formula>
    </cfRule>
    <cfRule type="containsText" dxfId="46" priority="50" operator="containsText" text="0,5">
      <formula>NOT(ISERROR(SEARCH("0,5",I87)))</formula>
    </cfRule>
    <cfRule type="containsText" dxfId="45" priority="51" operator="containsText" text="0">
      <formula>NOT(ISERROR(SEARCH("0",I87)))</formula>
    </cfRule>
  </conditionalFormatting>
  <conditionalFormatting sqref="I101">
    <cfRule type="containsText" dxfId="44" priority="31" operator="containsText" text="1">
      <formula>NOT(ISERROR(SEARCH("1",I101)))</formula>
    </cfRule>
    <cfRule type="containsText" dxfId="43" priority="32" operator="containsText" text="0,5">
      <formula>NOT(ISERROR(SEARCH("0,5",I101)))</formula>
    </cfRule>
    <cfRule type="containsText" dxfId="42" priority="33" operator="containsText" text="0">
      <formula>NOT(ISERROR(SEARCH("0",I101)))</formula>
    </cfRule>
  </conditionalFormatting>
  <conditionalFormatting sqref="I95">
    <cfRule type="containsText" dxfId="41" priority="43" operator="containsText" text="1">
      <formula>NOT(ISERROR(SEARCH("1",I95)))</formula>
    </cfRule>
    <cfRule type="containsText" dxfId="40" priority="44" operator="containsText" text="0,5">
      <formula>NOT(ISERROR(SEARCH("0,5",I95)))</formula>
    </cfRule>
    <cfRule type="containsText" dxfId="39" priority="45" operator="containsText" text="0">
      <formula>NOT(ISERROR(SEARCH("0",I95)))</formula>
    </cfRule>
  </conditionalFormatting>
  <conditionalFormatting sqref="I96">
    <cfRule type="containsText" dxfId="38" priority="40" operator="containsText" text="1">
      <formula>NOT(ISERROR(SEARCH("1",I96)))</formula>
    </cfRule>
    <cfRule type="containsText" dxfId="37" priority="41" operator="containsText" text="0,5">
      <formula>NOT(ISERROR(SEARCH("0,5",I96)))</formula>
    </cfRule>
    <cfRule type="containsText" dxfId="36" priority="42" operator="containsText" text="0">
      <formula>NOT(ISERROR(SEARCH("0",I96)))</formula>
    </cfRule>
  </conditionalFormatting>
  <conditionalFormatting sqref="I98">
    <cfRule type="containsText" dxfId="35" priority="37" operator="containsText" text="1">
      <formula>NOT(ISERROR(SEARCH("1",I98)))</formula>
    </cfRule>
    <cfRule type="containsText" dxfId="34" priority="38" operator="containsText" text="0,5">
      <formula>NOT(ISERROR(SEARCH("0,5",I98)))</formula>
    </cfRule>
    <cfRule type="containsText" dxfId="33" priority="39" operator="containsText" text="0">
      <formula>NOT(ISERROR(SEARCH("0",I98)))</formula>
    </cfRule>
  </conditionalFormatting>
  <conditionalFormatting sqref="I99">
    <cfRule type="containsText" dxfId="32" priority="34" operator="containsText" text="1">
      <formula>NOT(ISERROR(SEARCH("1",I99)))</formula>
    </cfRule>
    <cfRule type="containsText" dxfId="31" priority="35" operator="containsText" text="0,5">
      <formula>NOT(ISERROR(SEARCH("0,5",I99)))</formula>
    </cfRule>
    <cfRule type="containsText" dxfId="30" priority="36" operator="containsText" text="0">
      <formula>NOT(ISERROR(SEARCH("0",I99)))</formula>
    </cfRule>
  </conditionalFormatting>
  <conditionalFormatting sqref="S89">
    <cfRule type="containsText" dxfId="29" priority="16" operator="containsText" text="1">
      <formula>NOT(ISERROR(SEARCH("1",S89)))</formula>
    </cfRule>
    <cfRule type="containsText" dxfId="28" priority="17" operator="containsText" text="0,5">
      <formula>NOT(ISERROR(SEARCH("0,5",S89)))</formula>
    </cfRule>
    <cfRule type="containsText" dxfId="27" priority="18" operator="containsText" text="0">
      <formula>NOT(ISERROR(SEARCH("0",S89)))</formula>
    </cfRule>
  </conditionalFormatting>
  <conditionalFormatting sqref="S83">
    <cfRule type="containsText" dxfId="26" priority="28" operator="containsText" text="1">
      <formula>NOT(ISERROR(SEARCH("1",S83)))</formula>
    </cfRule>
    <cfRule type="containsText" dxfId="25" priority="29" operator="containsText" text="0,5">
      <formula>NOT(ISERROR(SEARCH("0,5",S83)))</formula>
    </cfRule>
    <cfRule type="containsText" dxfId="24" priority="30" operator="containsText" text="0">
      <formula>NOT(ISERROR(SEARCH("0",S83)))</formula>
    </cfRule>
  </conditionalFormatting>
  <conditionalFormatting sqref="S84">
    <cfRule type="containsText" dxfId="23" priority="25" operator="containsText" text="1">
      <formula>NOT(ISERROR(SEARCH("1",S84)))</formula>
    </cfRule>
    <cfRule type="containsText" dxfId="22" priority="26" operator="containsText" text="0,5">
      <formula>NOT(ISERROR(SEARCH("0,5",S84)))</formula>
    </cfRule>
    <cfRule type="containsText" dxfId="21" priority="27" operator="containsText" text="0">
      <formula>NOT(ISERROR(SEARCH("0",S84)))</formula>
    </cfRule>
  </conditionalFormatting>
  <conditionalFormatting sqref="S86">
    <cfRule type="containsText" dxfId="20" priority="22" operator="containsText" text="1">
      <formula>NOT(ISERROR(SEARCH("1",S86)))</formula>
    </cfRule>
    <cfRule type="containsText" dxfId="19" priority="23" operator="containsText" text="0,5">
      <formula>NOT(ISERROR(SEARCH("0,5",S86)))</formula>
    </cfRule>
    <cfRule type="containsText" dxfId="18" priority="24" operator="containsText" text="0">
      <formula>NOT(ISERROR(SEARCH("0",S86)))</formula>
    </cfRule>
  </conditionalFormatting>
  <conditionalFormatting sqref="S87">
    <cfRule type="containsText" dxfId="17" priority="19" operator="containsText" text="1">
      <formula>NOT(ISERROR(SEARCH("1",S87)))</formula>
    </cfRule>
    <cfRule type="containsText" dxfId="16" priority="20" operator="containsText" text="0,5">
      <formula>NOT(ISERROR(SEARCH("0,5",S87)))</formula>
    </cfRule>
    <cfRule type="containsText" dxfId="15" priority="21" operator="containsText" text="0">
      <formula>NOT(ISERROR(SEARCH("0",S87)))</formula>
    </cfRule>
  </conditionalFormatting>
  <conditionalFormatting sqref="S101">
    <cfRule type="containsText" dxfId="14" priority="1" operator="containsText" text="1">
      <formula>NOT(ISERROR(SEARCH("1",S101)))</formula>
    </cfRule>
    <cfRule type="containsText" dxfId="13" priority="2" operator="containsText" text="0,5">
      <formula>NOT(ISERROR(SEARCH("0,5",S101)))</formula>
    </cfRule>
    <cfRule type="containsText" dxfId="12" priority="3" operator="containsText" text="0">
      <formula>NOT(ISERROR(SEARCH("0",S101)))</formula>
    </cfRule>
  </conditionalFormatting>
  <conditionalFormatting sqref="S95">
    <cfRule type="containsText" dxfId="11" priority="13" operator="containsText" text="1">
      <formula>NOT(ISERROR(SEARCH("1",S95)))</formula>
    </cfRule>
    <cfRule type="containsText" dxfId="10" priority="14" operator="containsText" text="0,5">
      <formula>NOT(ISERROR(SEARCH("0,5",S95)))</formula>
    </cfRule>
    <cfRule type="containsText" dxfId="9" priority="15" operator="containsText" text="0">
      <formula>NOT(ISERROR(SEARCH("0",S95)))</formula>
    </cfRule>
  </conditionalFormatting>
  <conditionalFormatting sqref="S96">
    <cfRule type="containsText" dxfId="8" priority="10" operator="containsText" text="1">
      <formula>NOT(ISERROR(SEARCH("1",S96)))</formula>
    </cfRule>
    <cfRule type="containsText" dxfId="7" priority="11" operator="containsText" text="0,5">
      <formula>NOT(ISERROR(SEARCH("0,5",S96)))</formula>
    </cfRule>
    <cfRule type="containsText" dxfId="6" priority="12" operator="containsText" text="0">
      <formula>NOT(ISERROR(SEARCH("0",S96)))</formula>
    </cfRule>
  </conditionalFormatting>
  <conditionalFormatting sqref="S98">
    <cfRule type="containsText" dxfId="5" priority="7" operator="containsText" text="1">
      <formula>NOT(ISERROR(SEARCH("1",S98)))</formula>
    </cfRule>
    <cfRule type="containsText" dxfId="4" priority="8" operator="containsText" text="0,5">
      <formula>NOT(ISERROR(SEARCH("0,5",S98)))</formula>
    </cfRule>
    <cfRule type="containsText" dxfId="3" priority="9" operator="containsText" text="0">
      <formula>NOT(ISERROR(SEARCH("0",S98)))</formula>
    </cfRule>
  </conditionalFormatting>
  <conditionalFormatting sqref="S99">
    <cfRule type="containsText" dxfId="2" priority="4" operator="containsText" text="1">
      <formula>NOT(ISERROR(SEARCH("1",S99)))</formula>
    </cfRule>
    <cfRule type="containsText" dxfId="1" priority="5" operator="containsText" text="0,5">
      <formula>NOT(ISERROR(SEARCH("0,5",S99)))</formula>
    </cfRule>
    <cfRule type="containsText" dxfId="0" priority="6" operator="containsText" text="0">
      <formula>NOT(ISERROR(SEARCH("0",S99)))</formula>
    </cfRule>
  </conditionalFormatting>
  <dataValidations count="2">
    <dataValidation type="list" allowBlank="1" showInputMessage="1" showErrorMessage="1" sqref="I83:I84 S101 S98:S99 S95:S96 S89 S86:S87 S83:S84 I101 I98:I99 I95:I96 I89 I86:I87">
      <formula1>$AD$9:$AD$10</formula1>
    </dataValidation>
    <dataValidation type="list" allowBlank="1" showInputMessage="1" showErrorMessage="1" sqref="AC12 T76:T77 P76:P77 R76:R77 N76:N77 K76:K77 V76:V77 T70:T71 P70:P71 R70:R71 N70:N71 K70:K71 I70:I71 E70:E71 G70:G71 C70:C71 V70:V71 I76:I77 E76:E77 G76:G77 C76:C77 V60:V65 T60:T65 P60:P65 R60:R65 N60:N65 K50:K55 I50:I55 E50:E55 G50:G55 C50:C55 K60:K65 I60:I65 E60:E65 G60:G65 C60:C65 V50:V55 T50:T55 P50:P55 R50:R55 N50:N55 V40:V45 T40:T45 P40:P45 R40:R45 N40:N45 K30:K35 I30:I35 E30:E35 G30:G35 C30:C35 V30:V35 T30:T35 P30:P35 R30:R35 N30:N35 K40:K45 I40:I45 E40:E45 G40:G45 C40:C45 K12:K16 I12:I16 E12:E16 G12:G16 C12:C16 V12:V16 T12:T16 P12:P16 R12:R16 N12:N16 K21:K25 I21:I25 E21:E25 G21:G25 C21:C25 V21:V25 T21:T25 P21:P25 R21:R25 N21:N25">
      <formula1>$AC$9:$AC$11</formula1>
    </dataValidation>
  </dataValidations>
  <pageMargins left="0.7" right="0.7" top="0.75" bottom="0.75" header="0.3" footer="0.3"/>
  <pageSetup paperSize="119" orientation="portrait" r:id="rId1"/>
  <drawing r:id="rId2"/>
  <legacyDrawing r:id="rId3"/>
  <controls>
    <mc:AlternateContent xmlns:mc="http://schemas.openxmlformats.org/markup-compatibility/2006">
      <mc:Choice Requires="x14">
        <control shapeId="2075" r:id="rId4" name="CommandButton21">
          <controlPr defaultSize="0" autoLine="0" r:id="rId5">
            <anchor moveWithCells="1">
              <from>
                <xdr:col>12</xdr:col>
                <xdr:colOff>19050</xdr:colOff>
                <xdr:row>91</xdr:row>
                <xdr:rowOff>9525</xdr:rowOff>
              </from>
              <to>
                <xdr:col>12</xdr:col>
                <xdr:colOff>466725</xdr:colOff>
                <xdr:row>93</xdr:row>
                <xdr:rowOff>0</xdr:rowOff>
              </to>
            </anchor>
          </controlPr>
        </control>
      </mc:Choice>
      <mc:Fallback>
        <control shapeId="2075" r:id="rId4" name="CommandButton21"/>
      </mc:Fallback>
    </mc:AlternateContent>
    <mc:AlternateContent xmlns:mc="http://schemas.openxmlformats.org/markup-compatibility/2006">
      <mc:Choice Requires="x14">
        <control shapeId="2074" r:id="rId6" name="CommandButton20">
          <controlPr defaultSize="0" autoLine="0" r:id="rId7">
            <anchor moveWithCells="1">
              <from>
                <xdr:col>2</xdr:col>
                <xdr:colOff>19050</xdr:colOff>
                <xdr:row>91</xdr:row>
                <xdr:rowOff>9525</xdr:rowOff>
              </from>
              <to>
                <xdr:col>3</xdr:col>
                <xdr:colOff>9525</xdr:colOff>
                <xdr:row>93</xdr:row>
                <xdr:rowOff>0</xdr:rowOff>
              </to>
            </anchor>
          </controlPr>
        </control>
      </mc:Choice>
      <mc:Fallback>
        <control shapeId="2074" r:id="rId6" name="CommandButton20"/>
      </mc:Fallback>
    </mc:AlternateContent>
    <mc:AlternateContent xmlns:mc="http://schemas.openxmlformats.org/markup-compatibility/2006">
      <mc:Choice Requires="x14">
        <control shapeId="2073" r:id="rId8" name="CommandButton19">
          <controlPr defaultSize="0" autoLine="0" r:id="rId9">
            <anchor moveWithCells="1">
              <from>
                <xdr:col>12</xdr:col>
                <xdr:colOff>19050</xdr:colOff>
                <xdr:row>79</xdr:row>
                <xdr:rowOff>9525</xdr:rowOff>
              </from>
              <to>
                <xdr:col>12</xdr:col>
                <xdr:colOff>466725</xdr:colOff>
                <xdr:row>81</xdr:row>
                <xdr:rowOff>0</xdr:rowOff>
              </to>
            </anchor>
          </controlPr>
        </control>
      </mc:Choice>
      <mc:Fallback>
        <control shapeId="2073" r:id="rId8" name="CommandButton19"/>
      </mc:Fallback>
    </mc:AlternateContent>
    <mc:AlternateContent xmlns:mc="http://schemas.openxmlformats.org/markup-compatibility/2006">
      <mc:Choice Requires="x14">
        <control shapeId="2072" r:id="rId10" name="CommandButton18">
          <controlPr defaultSize="0" autoLine="0" r:id="rId11">
            <anchor moveWithCells="1">
              <from>
                <xdr:col>2</xdr:col>
                <xdr:colOff>19050</xdr:colOff>
                <xdr:row>79</xdr:row>
                <xdr:rowOff>9525</xdr:rowOff>
              </from>
              <to>
                <xdr:col>3</xdr:col>
                <xdr:colOff>9525</xdr:colOff>
                <xdr:row>81</xdr:row>
                <xdr:rowOff>0</xdr:rowOff>
              </to>
            </anchor>
          </controlPr>
        </control>
      </mc:Choice>
      <mc:Fallback>
        <control shapeId="2072" r:id="rId10" name="CommandButton18"/>
      </mc:Fallback>
    </mc:AlternateContent>
    <mc:AlternateContent xmlns:mc="http://schemas.openxmlformats.org/markup-compatibility/2006">
      <mc:Choice Requires="x14">
        <control shapeId="2071" r:id="rId12" name="CommandButton17">
          <controlPr defaultSize="0" autoLine="0" r:id="rId13">
            <anchor moveWithCells="1">
              <from>
                <xdr:col>13</xdr:col>
                <xdr:colOff>19050</xdr:colOff>
                <xdr:row>73</xdr:row>
                <xdr:rowOff>9525</xdr:rowOff>
              </from>
              <to>
                <xdr:col>14</xdr:col>
                <xdr:colOff>9525</xdr:colOff>
                <xdr:row>75</xdr:row>
                <xdr:rowOff>0</xdr:rowOff>
              </to>
            </anchor>
          </controlPr>
        </control>
      </mc:Choice>
      <mc:Fallback>
        <control shapeId="2071" r:id="rId12" name="CommandButton17"/>
      </mc:Fallback>
    </mc:AlternateContent>
    <mc:AlternateContent xmlns:mc="http://schemas.openxmlformats.org/markup-compatibility/2006">
      <mc:Choice Requires="x14">
        <control shapeId="2070" r:id="rId14" name="CommandButton16">
          <controlPr defaultSize="0" autoLine="0" r:id="rId15">
            <anchor moveWithCells="1">
              <from>
                <xdr:col>2</xdr:col>
                <xdr:colOff>19050</xdr:colOff>
                <xdr:row>73</xdr:row>
                <xdr:rowOff>9525</xdr:rowOff>
              </from>
              <to>
                <xdr:col>3</xdr:col>
                <xdr:colOff>9525</xdr:colOff>
                <xdr:row>75</xdr:row>
                <xdr:rowOff>0</xdr:rowOff>
              </to>
            </anchor>
          </controlPr>
        </control>
      </mc:Choice>
      <mc:Fallback>
        <control shapeId="2070" r:id="rId14" name="CommandButton16"/>
      </mc:Fallback>
    </mc:AlternateContent>
    <mc:AlternateContent xmlns:mc="http://schemas.openxmlformats.org/markup-compatibility/2006">
      <mc:Choice Requires="x14">
        <control shapeId="2069" r:id="rId16" name="CommandButton15">
          <controlPr defaultSize="0" autoLine="0" r:id="rId17">
            <anchor moveWithCells="1">
              <from>
                <xdr:col>13</xdr:col>
                <xdr:colOff>19050</xdr:colOff>
                <xdr:row>67</xdr:row>
                <xdr:rowOff>9525</xdr:rowOff>
              </from>
              <to>
                <xdr:col>14</xdr:col>
                <xdr:colOff>9525</xdr:colOff>
                <xdr:row>69</xdr:row>
                <xdr:rowOff>0</xdr:rowOff>
              </to>
            </anchor>
          </controlPr>
        </control>
      </mc:Choice>
      <mc:Fallback>
        <control shapeId="2069" r:id="rId16" name="CommandButton15"/>
      </mc:Fallback>
    </mc:AlternateContent>
    <mc:AlternateContent xmlns:mc="http://schemas.openxmlformats.org/markup-compatibility/2006">
      <mc:Choice Requires="x14">
        <control shapeId="2068" r:id="rId18" name="CommandButton14">
          <controlPr defaultSize="0" autoLine="0" r:id="rId19">
            <anchor moveWithCells="1">
              <from>
                <xdr:col>2</xdr:col>
                <xdr:colOff>19050</xdr:colOff>
                <xdr:row>67</xdr:row>
                <xdr:rowOff>9525</xdr:rowOff>
              </from>
              <to>
                <xdr:col>3</xdr:col>
                <xdr:colOff>9525</xdr:colOff>
                <xdr:row>69</xdr:row>
                <xdr:rowOff>0</xdr:rowOff>
              </to>
            </anchor>
          </controlPr>
        </control>
      </mc:Choice>
      <mc:Fallback>
        <control shapeId="2068" r:id="rId18" name="CommandButton14"/>
      </mc:Fallback>
    </mc:AlternateContent>
    <mc:AlternateContent xmlns:mc="http://schemas.openxmlformats.org/markup-compatibility/2006">
      <mc:Choice Requires="x14">
        <control shapeId="2067" r:id="rId20" name="CommandButton13">
          <controlPr defaultSize="0" autoLine="0" r:id="rId21">
            <anchor moveWithCells="1">
              <from>
                <xdr:col>13</xdr:col>
                <xdr:colOff>19050</xdr:colOff>
                <xdr:row>57</xdr:row>
                <xdr:rowOff>9525</xdr:rowOff>
              </from>
              <to>
                <xdr:col>14</xdr:col>
                <xdr:colOff>9525</xdr:colOff>
                <xdr:row>59</xdr:row>
                <xdr:rowOff>0</xdr:rowOff>
              </to>
            </anchor>
          </controlPr>
        </control>
      </mc:Choice>
      <mc:Fallback>
        <control shapeId="2067" r:id="rId20" name="CommandButton13"/>
      </mc:Fallback>
    </mc:AlternateContent>
    <mc:AlternateContent xmlns:mc="http://schemas.openxmlformats.org/markup-compatibility/2006">
      <mc:Choice Requires="x14">
        <control shapeId="2066" r:id="rId22" name="CommandButton12">
          <controlPr defaultSize="0" autoLine="0" r:id="rId23">
            <anchor moveWithCells="1">
              <from>
                <xdr:col>2</xdr:col>
                <xdr:colOff>19050</xdr:colOff>
                <xdr:row>57</xdr:row>
                <xdr:rowOff>9525</xdr:rowOff>
              </from>
              <to>
                <xdr:col>3</xdr:col>
                <xdr:colOff>9525</xdr:colOff>
                <xdr:row>59</xdr:row>
                <xdr:rowOff>0</xdr:rowOff>
              </to>
            </anchor>
          </controlPr>
        </control>
      </mc:Choice>
      <mc:Fallback>
        <control shapeId="2066" r:id="rId22" name="CommandButton12"/>
      </mc:Fallback>
    </mc:AlternateContent>
    <mc:AlternateContent xmlns:mc="http://schemas.openxmlformats.org/markup-compatibility/2006">
      <mc:Choice Requires="x14">
        <control shapeId="2065" r:id="rId24" name="CommandButton11">
          <controlPr defaultSize="0" autoLine="0" r:id="rId25">
            <anchor moveWithCells="1">
              <from>
                <xdr:col>13</xdr:col>
                <xdr:colOff>19050</xdr:colOff>
                <xdr:row>47</xdr:row>
                <xdr:rowOff>9525</xdr:rowOff>
              </from>
              <to>
                <xdr:col>14</xdr:col>
                <xdr:colOff>9525</xdr:colOff>
                <xdr:row>49</xdr:row>
                <xdr:rowOff>0</xdr:rowOff>
              </to>
            </anchor>
          </controlPr>
        </control>
      </mc:Choice>
      <mc:Fallback>
        <control shapeId="2065" r:id="rId24" name="CommandButton11"/>
      </mc:Fallback>
    </mc:AlternateContent>
    <mc:AlternateContent xmlns:mc="http://schemas.openxmlformats.org/markup-compatibility/2006">
      <mc:Choice Requires="x14">
        <control shapeId="2064" r:id="rId26" name="CommandButton10">
          <controlPr defaultSize="0" autoLine="0" r:id="rId27">
            <anchor moveWithCells="1">
              <from>
                <xdr:col>2</xdr:col>
                <xdr:colOff>19050</xdr:colOff>
                <xdr:row>47</xdr:row>
                <xdr:rowOff>9525</xdr:rowOff>
              </from>
              <to>
                <xdr:col>3</xdr:col>
                <xdr:colOff>9525</xdr:colOff>
                <xdr:row>49</xdr:row>
                <xdr:rowOff>0</xdr:rowOff>
              </to>
            </anchor>
          </controlPr>
        </control>
      </mc:Choice>
      <mc:Fallback>
        <control shapeId="2064" r:id="rId26" name="CommandButton10"/>
      </mc:Fallback>
    </mc:AlternateContent>
    <mc:AlternateContent xmlns:mc="http://schemas.openxmlformats.org/markup-compatibility/2006">
      <mc:Choice Requires="x14">
        <control shapeId="2063" r:id="rId28" name="CommandButton8">
          <controlPr defaultSize="0" autoLine="0" r:id="rId29">
            <anchor moveWithCells="1">
              <from>
                <xdr:col>13</xdr:col>
                <xdr:colOff>19050</xdr:colOff>
                <xdr:row>37</xdr:row>
                <xdr:rowOff>9525</xdr:rowOff>
              </from>
              <to>
                <xdr:col>14</xdr:col>
                <xdr:colOff>9525</xdr:colOff>
                <xdr:row>39</xdr:row>
                <xdr:rowOff>0</xdr:rowOff>
              </to>
            </anchor>
          </controlPr>
        </control>
      </mc:Choice>
      <mc:Fallback>
        <control shapeId="2063" r:id="rId28" name="CommandButton8"/>
      </mc:Fallback>
    </mc:AlternateContent>
    <mc:AlternateContent xmlns:mc="http://schemas.openxmlformats.org/markup-compatibility/2006">
      <mc:Choice Requires="x14">
        <control shapeId="2062" r:id="rId30" name="CommandButton7">
          <controlPr defaultSize="0" autoLine="0" r:id="rId31">
            <anchor moveWithCells="1">
              <from>
                <xdr:col>2</xdr:col>
                <xdr:colOff>19050</xdr:colOff>
                <xdr:row>37</xdr:row>
                <xdr:rowOff>9525</xdr:rowOff>
              </from>
              <to>
                <xdr:col>3</xdr:col>
                <xdr:colOff>9525</xdr:colOff>
                <xdr:row>39</xdr:row>
                <xdr:rowOff>0</xdr:rowOff>
              </to>
            </anchor>
          </controlPr>
        </control>
      </mc:Choice>
      <mc:Fallback>
        <control shapeId="2062" r:id="rId30" name="CommandButton7"/>
      </mc:Fallback>
    </mc:AlternateContent>
    <mc:AlternateContent xmlns:mc="http://schemas.openxmlformats.org/markup-compatibility/2006">
      <mc:Choice Requires="x14">
        <control shapeId="2061" r:id="rId32" name="CommandButton6">
          <controlPr defaultSize="0" autoLine="0" r:id="rId33">
            <anchor moveWithCells="1">
              <from>
                <xdr:col>13</xdr:col>
                <xdr:colOff>19050</xdr:colOff>
                <xdr:row>27</xdr:row>
                <xdr:rowOff>9525</xdr:rowOff>
              </from>
              <to>
                <xdr:col>14</xdr:col>
                <xdr:colOff>9525</xdr:colOff>
                <xdr:row>29</xdr:row>
                <xdr:rowOff>0</xdr:rowOff>
              </to>
            </anchor>
          </controlPr>
        </control>
      </mc:Choice>
      <mc:Fallback>
        <control shapeId="2061" r:id="rId32" name="CommandButton6"/>
      </mc:Fallback>
    </mc:AlternateContent>
    <mc:AlternateContent xmlns:mc="http://schemas.openxmlformats.org/markup-compatibility/2006">
      <mc:Choice Requires="x14">
        <control shapeId="2060" r:id="rId34" name="CommandButton5">
          <controlPr defaultSize="0" autoLine="0" r:id="rId35">
            <anchor moveWithCells="1">
              <from>
                <xdr:col>2</xdr:col>
                <xdr:colOff>19050</xdr:colOff>
                <xdr:row>27</xdr:row>
                <xdr:rowOff>9525</xdr:rowOff>
              </from>
              <to>
                <xdr:col>3</xdr:col>
                <xdr:colOff>9525</xdr:colOff>
                <xdr:row>29</xdr:row>
                <xdr:rowOff>0</xdr:rowOff>
              </to>
            </anchor>
          </controlPr>
        </control>
      </mc:Choice>
      <mc:Fallback>
        <control shapeId="2060" r:id="rId34" name="CommandButton5"/>
      </mc:Fallback>
    </mc:AlternateContent>
    <mc:AlternateContent xmlns:mc="http://schemas.openxmlformats.org/markup-compatibility/2006">
      <mc:Choice Requires="x14">
        <control shapeId="2059" r:id="rId36" name="date4">
          <controlPr defaultSize="0" autoLine="0" r:id="rId37">
            <anchor moveWithCells="1">
              <from>
                <xdr:col>12</xdr:col>
                <xdr:colOff>19050</xdr:colOff>
                <xdr:row>19</xdr:row>
                <xdr:rowOff>0</xdr:rowOff>
              </from>
              <to>
                <xdr:col>13</xdr:col>
                <xdr:colOff>0</xdr:colOff>
                <xdr:row>19</xdr:row>
                <xdr:rowOff>180975</xdr:rowOff>
              </to>
            </anchor>
          </controlPr>
        </control>
      </mc:Choice>
      <mc:Fallback>
        <control shapeId="2059" r:id="rId36" name="date4"/>
      </mc:Fallback>
    </mc:AlternateContent>
    <mc:AlternateContent xmlns:mc="http://schemas.openxmlformats.org/markup-compatibility/2006">
      <mc:Choice Requires="x14">
        <control shapeId="2058" r:id="rId38" name="date3">
          <controlPr defaultSize="0" autoLine="0" r:id="rId39">
            <anchor moveWithCells="1">
              <from>
                <xdr:col>1</xdr:col>
                <xdr:colOff>9525</xdr:colOff>
                <xdr:row>18</xdr:row>
                <xdr:rowOff>180975</xdr:rowOff>
              </from>
              <to>
                <xdr:col>2</xdr:col>
                <xdr:colOff>0</xdr:colOff>
                <xdr:row>20</xdr:row>
                <xdr:rowOff>9525</xdr:rowOff>
              </to>
            </anchor>
          </controlPr>
        </control>
      </mc:Choice>
      <mc:Fallback>
        <control shapeId="2058" r:id="rId38" name="date3"/>
      </mc:Fallback>
    </mc:AlternateContent>
    <mc:AlternateContent xmlns:mc="http://schemas.openxmlformats.org/markup-compatibility/2006">
      <mc:Choice Requires="x14">
        <control shapeId="2057" r:id="rId40" name="CommandButton4">
          <controlPr defaultSize="0" autoLine="0" r:id="rId41">
            <anchor moveWithCells="1">
              <from>
                <xdr:col>13</xdr:col>
                <xdr:colOff>0</xdr:colOff>
                <xdr:row>18</xdr:row>
                <xdr:rowOff>9525</xdr:rowOff>
              </from>
              <to>
                <xdr:col>13</xdr:col>
                <xdr:colOff>438150</xdr:colOff>
                <xdr:row>20</xdr:row>
                <xdr:rowOff>9525</xdr:rowOff>
              </to>
            </anchor>
          </controlPr>
        </control>
      </mc:Choice>
      <mc:Fallback>
        <control shapeId="2057" r:id="rId40" name="CommandButton4"/>
      </mc:Fallback>
    </mc:AlternateContent>
    <mc:AlternateContent xmlns:mc="http://schemas.openxmlformats.org/markup-compatibility/2006">
      <mc:Choice Requires="x14">
        <control shapeId="2056" r:id="rId42" name="CommandButton3">
          <controlPr defaultSize="0" autoLine="0" r:id="rId43">
            <anchor moveWithCells="1">
              <from>
                <xdr:col>2</xdr:col>
                <xdr:colOff>19050</xdr:colOff>
                <xdr:row>18</xdr:row>
                <xdr:rowOff>9525</xdr:rowOff>
              </from>
              <to>
                <xdr:col>3</xdr:col>
                <xdr:colOff>9525</xdr:colOff>
                <xdr:row>20</xdr:row>
                <xdr:rowOff>0</xdr:rowOff>
              </to>
            </anchor>
          </controlPr>
        </control>
      </mc:Choice>
      <mc:Fallback>
        <control shapeId="2056" r:id="rId42" name="CommandButton3"/>
      </mc:Fallback>
    </mc:AlternateContent>
    <mc:AlternateContent xmlns:mc="http://schemas.openxmlformats.org/markup-compatibility/2006">
      <mc:Choice Requires="x14">
        <control shapeId="2055" r:id="rId44" name="CommandButton2">
          <controlPr defaultSize="0" autoLine="0" r:id="rId45">
            <anchor moveWithCells="1">
              <from>
                <xdr:col>13</xdr:col>
                <xdr:colOff>9525</xdr:colOff>
                <xdr:row>9</xdr:row>
                <xdr:rowOff>9525</xdr:rowOff>
              </from>
              <to>
                <xdr:col>13</xdr:col>
                <xdr:colOff>447675</xdr:colOff>
                <xdr:row>11</xdr:row>
                <xdr:rowOff>0</xdr:rowOff>
              </to>
            </anchor>
          </controlPr>
        </control>
      </mc:Choice>
      <mc:Fallback>
        <control shapeId="2055" r:id="rId44" name="CommandButton2"/>
      </mc:Fallback>
    </mc:AlternateContent>
    <mc:AlternateContent xmlns:mc="http://schemas.openxmlformats.org/markup-compatibility/2006">
      <mc:Choice Requires="x14">
        <control shapeId="2054" r:id="rId46" name="date2">
          <controlPr defaultSize="0" autoLine="0" r:id="rId47">
            <anchor moveWithCells="1">
              <from>
                <xdr:col>12</xdr:col>
                <xdr:colOff>9525</xdr:colOff>
                <xdr:row>10</xdr:row>
                <xdr:rowOff>0</xdr:rowOff>
              </from>
              <to>
                <xdr:col>13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2054" r:id="rId46" name="date2"/>
      </mc:Fallback>
    </mc:AlternateContent>
    <mc:AlternateContent xmlns:mc="http://schemas.openxmlformats.org/markup-compatibility/2006">
      <mc:Choice Requires="x14">
        <control shapeId="2053" r:id="rId48" name="CommandButton1">
          <controlPr defaultSize="0" autoLine="0" r:id="rId49">
            <anchor moveWithCells="1">
              <from>
                <xdr:col>2</xdr:col>
                <xdr:colOff>9525</xdr:colOff>
                <xdr:row>9</xdr:row>
                <xdr:rowOff>19050</xdr:rowOff>
              </from>
              <to>
                <xdr:col>3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2053" r:id="rId48" name="CommandButton1"/>
      </mc:Fallback>
    </mc:AlternateContent>
    <mc:AlternateContent xmlns:mc="http://schemas.openxmlformats.org/markup-compatibility/2006">
      <mc:Choice Requires="x14">
        <control shapeId="2052" r:id="rId50" name="date1">
          <controlPr defaultSize="0" autoLine="0" r:id="rId51">
            <anchor moveWithCells="1">
              <from>
                <xdr:col>1</xdr:col>
                <xdr:colOff>9525</xdr:colOff>
                <xdr:row>9</xdr:row>
                <xdr:rowOff>180975</xdr:rowOff>
              </from>
              <to>
                <xdr:col>2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052" r:id="rId50" name="date1"/>
      </mc:Fallback>
    </mc:AlternateContent>
    <mc:AlternateContent xmlns:mc="http://schemas.openxmlformats.org/markup-compatibility/2006">
      <mc:Choice Requires="x14">
        <control shapeId="2049" r:id="rId52" name="Button 1">
          <controlPr defaultSize="0" print="0" autoFill="0" autoPict="0" macro="[1]!afficherUFSEE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1419225</xdr:colOff>
                <xdr:row>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53" name="Button 2">
          <controlPr defaultSize="0" print="0" autoFill="0" autoPict="0" macro="[1]!afficherUF2SEE">
            <anchor moveWithCells="1" sizeWithCells="1">
              <from>
                <xdr:col>2</xdr:col>
                <xdr:colOff>28575</xdr:colOff>
                <xdr:row>0</xdr:row>
                <xdr:rowOff>0</xdr:rowOff>
              </from>
              <to>
                <xdr:col>3</xdr:col>
                <xdr:colOff>1066800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54" name="Button 3">
          <controlPr defaultSize="0" print="0" autoFill="0" autoPict="0" macro="[1]!RenvEchoïque">
            <anchor moveWithCells="1" sizeWithCells="1">
              <from>
                <xdr:col>9</xdr:col>
                <xdr:colOff>571500</xdr:colOff>
                <xdr:row>0</xdr:row>
                <xdr:rowOff>47625</xdr:rowOff>
              </from>
              <to>
                <xdr:col>11</xdr:col>
                <xdr:colOff>552450</xdr:colOff>
                <xdr:row>1</xdr:row>
                <xdr:rowOff>152400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Echoïque</vt:lpstr>
      <vt:lpstr>SEE</vt:lpstr>
      <vt:lpstr>SEE!groupe1_date1</vt:lpstr>
      <vt:lpstr>SEE!groupe1_date2</vt:lpstr>
      <vt:lpstr>SEE!groupe1_date3</vt:lpstr>
      <vt:lpstr>SEE!groupe1_date4</vt:lpstr>
      <vt:lpstr>SEE!groupe2_date1</vt:lpstr>
      <vt:lpstr>SEE!groupe2_date2</vt:lpstr>
      <vt:lpstr>SEE!groupe2_date3</vt:lpstr>
      <vt:lpstr>SEE!groupe2_date4</vt:lpstr>
      <vt:lpstr>SEE!groupe3_date1</vt:lpstr>
      <vt:lpstr>SEE!groupe3_date2</vt:lpstr>
      <vt:lpstr>SEE!groupe3_date3</vt:lpstr>
      <vt:lpstr>SEE!groupe3_date4</vt:lpstr>
      <vt:lpstr>SEE!groupe4_date1</vt:lpstr>
      <vt:lpstr>SEE!groupe4_date2</vt:lpstr>
      <vt:lpstr>SEE!groupe4_date3</vt:lpstr>
      <vt:lpstr>SEE!groupe4_date4</vt:lpstr>
      <vt:lpstr>SEE!groupe5_date2</vt:lpstr>
      <vt:lpstr>SEE!groupe5_date3</vt:lpstr>
      <vt:lpstr>SEE!groupe5_date4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LUIZ</dc:creator>
  <cp:lastModifiedBy>MICHAEL LUIZ</cp:lastModifiedBy>
  <dcterms:created xsi:type="dcterms:W3CDTF">2020-04-07T08:43:56Z</dcterms:created>
  <dcterms:modified xsi:type="dcterms:W3CDTF">2020-04-07T09:02:37Z</dcterms:modified>
</cp:coreProperties>
</file>