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ferol-p-01.sacem.fr\TS_Redirection\pastwas\Desktop\"/>
    </mc:Choice>
  </mc:AlternateContent>
  <xr:revisionPtr revIDLastSave="0" documentId="13_ncr:1_{10284016-9555-4C64-BFDD-441FEA5F5DD6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JANVIER" sheetId="2" r:id="rId1"/>
    <sheet name="ESSAI" sheetId="6" r:id="rId2"/>
    <sheet name="LISTES" sheetId="3" r:id="rId3"/>
    <sheet name="FERIES" sheetId="5" r:id="rId4"/>
  </sheets>
  <definedNames>
    <definedName name="ainuméro1">JANVIER!$B$7</definedName>
    <definedName name="ainuméro2">JANVIER!$C$7</definedName>
    <definedName name="ainuméro3">JANVIER!$D$7</definedName>
    <definedName name="ainuméro4">JANVIER!$E$7</definedName>
    <definedName name="ainuméro5">JANVIER!$F$7</definedName>
    <definedName name="annee">LISTES!$C$2:$C$12</definedName>
    <definedName name="feries">FERIES!$B$3:$B$15</definedName>
    <definedName name="mois">LISTES!$A$2:$A$13</definedName>
    <definedName name="numero">LISTES!$B$2:$B$13</definedName>
    <definedName name="plageainuméro1">JANVIER!$B$8:$B$38</definedName>
    <definedName name="plageainuméro2">JANVIER!$C$8:$C$38</definedName>
    <definedName name="plageainuméro3">JANVIER!$D$8:$D$38</definedName>
    <definedName name="plageainuméro4">JANVIER!$E$8:$E$38</definedName>
    <definedName name="plageainuméro5">JANVIER!$F$8:$F$38</definedName>
    <definedName name="plagejours">JANVIER!$G$8:$G$38</definedName>
    <definedName name="_xlnm.Print_Area" localSheetId="0">JANVIER!$A$5:$F$38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9" i="2" l="1"/>
  <c r="A10" i="2"/>
  <c r="A11" i="2" s="1"/>
  <c r="A12" i="2" s="1"/>
  <c r="A13" i="2" s="1"/>
  <c r="A14" i="2" s="1"/>
  <c r="A15" i="2" s="1"/>
  <c r="A16" i="2" s="1"/>
  <c r="A17" i="2" s="1"/>
  <c r="A18" i="2" s="1"/>
  <c r="A8" i="2"/>
  <c r="O12" i="2" l="1"/>
  <c r="M12" i="2"/>
  <c r="N12" i="2"/>
  <c r="P12" i="2"/>
  <c r="P11" i="2"/>
  <c r="O11" i="2"/>
  <c r="N11" i="2"/>
  <c r="M11" i="2"/>
  <c r="L11" i="2"/>
  <c r="P10" i="2"/>
  <c r="O10" i="2"/>
  <c r="N10" i="2"/>
  <c r="M10" i="2"/>
  <c r="L10" i="2"/>
  <c r="P7" i="2"/>
  <c r="O7" i="2"/>
  <c r="N7" i="2"/>
  <c r="M7" i="2"/>
  <c r="L7" i="2"/>
  <c r="L8" i="2" l="1"/>
  <c r="L12" i="2"/>
  <c r="A5" i="2"/>
  <c r="A4" i="6"/>
  <c r="C6" i="6"/>
  <c r="D6" i="6" s="1"/>
  <c r="E6" i="6" s="1"/>
  <c r="F6" i="6" s="1"/>
  <c r="G6" i="6" s="1"/>
  <c r="H6" i="6" s="1"/>
  <c r="I6" i="6" s="1"/>
  <c r="J6" i="6" s="1"/>
  <c r="K6" i="6" s="1"/>
  <c r="L6" i="6" s="1"/>
  <c r="M6" i="6" s="1"/>
  <c r="N6" i="6" s="1"/>
  <c r="O6" i="6" s="1"/>
  <c r="P6" i="6" s="1"/>
  <c r="Q6" i="6" s="1"/>
  <c r="R6" i="6" s="1"/>
  <c r="S6" i="6" s="1"/>
  <c r="T6" i="6" s="1"/>
  <c r="U6" i="6" s="1"/>
  <c r="V6" i="6" s="1"/>
  <c r="W6" i="6" s="1"/>
  <c r="X6" i="6" s="1"/>
  <c r="Y6" i="6" s="1"/>
  <c r="Z6" i="6" s="1"/>
  <c r="AA6" i="6" s="1"/>
  <c r="AB6" i="6" s="1"/>
  <c r="AC6" i="6" s="1"/>
  <c r="AD6" i="6" s="1"/>
  <c r="AE6" i="6" s="1"/>
  <c r="AF6" i="6" s="1"/>
  <c r="B6" i="6"/>
  <c r="B3" i="3" l="1"/>
  <c r="B4" i="3"/>
  <c r="B5" i="3"/>
  <c r="B6" i="3"/>
  <c r="B7" i="3"/>
  <c r="B8" i="3"/>
  <c r="B9" i="3"/>
  <c r="B10" i="3"/>
  <c r="B11" i="3"/>
  <c r="B12" i="3"/>
  <c r="B13" i="3"/>
  <c r="B2" i="3"/>
  <c r="B15" i="5" l="1"/>
  <c r="B14" i="5"/>
  <c r="B13" i="5"/>
  <c r="B12" i="5"/>
  <c r="B11" i="5"/>
  <c r="B7" i="5"/>
  <c r="B6" i="5"/>
  <c r="B4" i="5"/>
  <c r="B10" i="5" s="1"/>
  <c r="B3" i="5"/>
  <c r="C14" i="5"/>
  <c r="C4" i="5"/>
  <c r="C3" i="5"/>
  <c r="C6" i="5"/>
  <c r="C5" i="5"/>
  <c r="C8" i="5"/>
  <c r="C15" i="5"/>
  <c r="C7" i="5"/>
  <c r="C10" i="5"/>
  <c r="C9" i="5"/>
  <c r="C12" i="5"/>
  <c r="C11" i="5"/>
  <c r="C13" i="5"/>
  <c r="B5" i="5" l="1"/>
  <c r="B8" i="5"/>
  <c r="B9" i="5"/>
  <c r="A19" i="2" l="1"/>
  <c r="A20" i="2" s="1"/>
  <c r="A21" i="2" l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</calcChain>
</file>

<file path=xl/sharedStrings.xml><?xml version="1.0" encoding="utf-8"?>
<sst xmlns="http://schemas.openxmlformats.org/spreadsheetml/2006/main" count="44" uniqueCount="39">
  <si>
    <t>Amandine</t>
  </si>
  <si>
    <t>Séverine</t>
  </si>
  <si>
    <t>Claude-Michèle</t>
  </si>
  <si>
    <t>Nadia</t>
  </si>
  <si>
    <t>Stéphanie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</si>
  <si>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</si>
  <si>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</si>
  <si>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</si>
  <si>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</si>
  <si>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</si>
  <si>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</si>
  <si>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</si>
  <si>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</si>
  <si>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</si>
  <si>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</si>
  <si>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</si>
  <si>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</si>
  <si>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</si>
  <si>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</si>
  <si>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</si>
  <si>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</si>
  <si>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</si>
  <si>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</si>
  <si>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</si>
  <si>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</si>
  <si>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</si>
  <si>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</si>
  <si>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</si>
  <si>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</si>
  <si>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</si>
  <si>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</si>
  <si>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Total LUNDI</t>
  </si>
  <si>
    <t>Total VENDREDI</t>
  </si>
  <si>
    <t>Total TEL 2</t>
  </si>
  <si>
    <t>Total TEL 1</t>
  </si>
  <si>
    <t>Total TEL</t>
  </si>
  <si>
    <t>TEL 1</t>
  </si>
  <si>
    <t>Webmails + chèques</t>
  </si>
  <si>
    <r>
      <rPr>
        <u/>
        <sz val="11"/>
        <color rgb="FF000000"/>
        <rFont val="Calibri"/>
        <family val="2"/>
      </rPr>
      <t>Légende</t>
    </r>
    <r>
      <rPr>
        <sz val="11"/>
        <color indexed="8"/>
        <rFont val="Calibri"/>
        <family val="2"/>
      </rPr>
      <t xml:space="preserve">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</si>
</sst>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"/>
    <numFmt numFmtId="165" formatCode="dddd"/>
  </numFmts>
  <fonts count="12" x14ac:knownFonts="1">
    <font>
      <sz val="11"/>
      <color indexed="8"/>
      <name val="Calibri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8"/>
      <name val="Calibri"/>
      <family val="2"/>
    </font>
    <font>
      <sz val="11"/>
      <color indexed="8"/>
      <name val="Arial"/>
      <family val="2"/>
    </font>
    <font>
      <sz val="11"/>
      <color rgb="FFC00000"/>
      <name val="Arial"/>
      <family val="2"/>
    </font>
    <font>
      <b/>
      <sz val="18"/>
      <color theme="0" tint="-0.249977111117893"/>
      <name val="Calibri"/>
      <family val="2"/>
    </font>
    <font>
      <b/>
      <u val="double"/>
      <sz val="14"/>
      <color rgb="FFCC0066"/>
      <name val="Calibri"/>
      <family val="2"/>
    </font>
    <font>
      <b/>
      <sz val="11"/>
      <color theme="0"/>
      <name val="Calibri"/>
      <family val="2"/>
    </font>
    <font>
      <u/>
      <sz val="11"/>
      <color rgb="FF000000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 applyFill="0" applyProtection="0"/>
    <xf numFmtId="0" fontId="3" fillId="0" borderId="0"/>
  </cellStyleXfs>
  <cellXfs count="41">
    <xf numFmtId="0" fontId="0" fillId="0" borderId="0" xfId="0" applyFill="1" applyProtection="1"/>
    <xf numFmtId="14" fontId="0" fillId="0" borderId="0" xfId="0" applyNumberFormat="1" applyFill="1" applyProtection="1"/>
    <xf numFmtId="0" fontId="0" fillId="0" borderId="0" xfId="0" applyFill="1" applyAlignment="1" applyProtection="1">
      <alignment horizontal="center" vertical="center"/>
    </xf>
    <xf numFmtId="0" fontId="0" fillId="0" borderId="0" xfId="0"/>
    <xf numFmtId="0" fontId="0" fillId="0" borderId="2" xfId="0" applyBorder="1"/>
    <xf numFmtId="14" fontId="0" fillId="0" borderId="2" xfId="0" applyNumberFormat="1" applyBorder="1"/>
    <xf numFmtId="0" fontId="0" fillId="0" borderId="3" xfId="0" applyBorder="1"/>
    <xf numFmtId="14" fontId="0" fillId="0" borderId="3" xfId="0" applyNumberFormat="1" applyBorder="1"/>
    <xf numFmtId="16" fontId="0" fillId="0" borderId="3" xfId="0" quotePrefix="1" applyNumberFormat="1" applyBorder="1"/>
    <xf numFmtId="0" fontId="0" fillId="0" borderId="3" xfId="0" quotePrefix="1" applyBorder="1"/>
    <xf numFmtId="16" fontId="0" fillId="0" borderId="4" xfId="0" quotePrefix="1" applyNumberFormat="1" applyBorder="1"/>
    <xf numFmtId="14" fontId="0" fillId="0" borderId="4" xfId="0" applyNumberFormat="1" applyBorder="1"/>
    <xf numFmtId="0" fontId="0" fillId="0" borderId="4" xfId="0" applyBorder="1"/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 applyProtection="1">
      <alignment vertical="center"/>
    </xf>
    <xf numFmtId="0" fontId="2" fillId="0" borderId="0" xfId="0" applyFont="1" applyFill="1" applyProtection="1"/>
    <xf numFmtId="0" fontId="0" fillId="0" borderId="1" xfId="0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Protection="1"/>
    <xf numFmtId="0" fontId="6" fillId="0" borderId="0" xfId="0" applyFont="1" applyFill="1" applyProtection="1"/>
    <xf numFmtId="164" fontId="5" fillId="0" borderId="0" xfId="0" applyNumberFormat="1" applyFont="1" applyFill="1" applyAlignment="1" applyProtection="1">
      <alignment horizontal="center" textRotation="90"/>
    </xf>
    <xf numFmtId="0" fontId="5" fillId="0" borderId="1" xfId="0" applyFont="1" applyFill="1" applyBorder="1" applyProtection="1"/>
    <xf numFmtId="0" fontId="5" fillId="2" borderId="1" xfId="0" applyFont="1" applyFill="1" applyBorder="1" applyAlignment="1" applyProtection="1">
      <alignment horizontal="left" vertical="center"/>
    </xf>
    <xf numFmtId="164" fontId="5" fillId="3" borderId="1" xfId="0" applyNumberFormat="1" applyFont="1" applyFill="1" applyBorder="1" applyAlignment="1" applyProtection="1">
      <alignment horizontal="center" textRotation="90"/>
    </xf>
    <xf numFmtId="164" fontId="1" fillId="0" borderId="1" xfId="0" applyNumberFormat="1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left" vertical="center"/>
    </xf>
    <xf numFmtId="0" fontId="2" fillId="0" borderId="1" xfId="0" applyFont="1" applyFill="1" applyBorder="1" applyAlignment="1" applyProtection="1">
      <alignment vertical="center"/>
    </xf>
    <xf numFmtId="0" fontId="9" fillId="4" borderId="1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11" fillId="5" borderId="0" xfId="0" applyFont="1" applyFill="1" applyAlignment="1" applyProtection="1">
      <alignment vertical="center"/>
    </xf>
    <xf numFmtId="165" fontId="0" fillId="0" borderId="0" xfId="0" applyNumberFormat="1" applyFill="1" applyProtection="1"/>
    <xf numFmtId="165" fontId="0" fillId="0" borderId="0" xfId="0" applyNumberFormat="1" applyFill="1" applyAlignment="1" applyProtection="1">
      <alignment horizontal="center" vertical="center"/>
    </xf>
    <xf numFmtId="165" fontId="0" fillId="0" borderId="0" xfId="0" applyNumberFormat="1" applyFill="1" applyAlignment="1" applyProtection="1">
      <alignment vertical="center"/>
    </xf>
    <xf numFmtId="0" fontId="8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0" fontId="0" fillId="0" borderId="0" xfId="0" applyNumberFormat="1" applyFill="1" applyProtection="1"/>
    <xf numFmtId="0" fontId="0" fillId="0" borderId="0" xfId="0" applyNumberFormat="1" applyFill="1" applyAlignment="1" applyProtection="1">
      <alignment horizontal="center" vertical="center"/>
    </xf>
    <xf numFmtId="0" fontId="0" fillId="0" borderId="0" xfId="0" applyNumberFormat="1" applyFill="1" applyAlignment="1" applyProtection="1">
      <alignment vertical="center"/>
    </xf>
  </cellXfs>
  <cellStyles count="2">
    <cellStyle name="Normal" xfId="0" builtinId="0"/>
    <cellStyle name="Normal 2" xfId="1" xr:uid="{00000000-0005-0000-0000-00002F000000}"/>
  </cellStyles>
  <dxfs count="2">
    <dxf>
      <fill>
        <patternFill>
          <bgColor theme="0" tint="-0.499984740745262"/>
        </patternFill>
      </fill>
    </dxf>
    <dxf>
      <fill>
        <patternFill patternType="solid">
          <bgColor theme="0" tint="-0.49998474074526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98FB98"/>
      <rgbColor rgb="00E8E8FF"/>
      <rgbColor rgb="0088BB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CC"/>
      <color rgb="FFFFCCFF"/>
      <color rgb="FFD089D5"/>
      <color rgb="FFCC0066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2" fmlaLink="$A$1" fmlaRange="LISTES!$A$2:$A$13" noThreeD="1" sel="1" val="0"/>
</file>

<file path=xl/ctrlProps/ctrlProp2.xml><?xml version="1.0" encoding="utf-8"?>
<formControlPr xmlns="http://schemas.microsoft.com/office/spreadsheetml/2009/9/main" objectType="Drop" dropStyle="combo" dx="22" fmlaLink="$A$2" fmlaRange="LISTES!$C$2:$C$12" noThreeD="1" sel="1" val="0"/>
</file>

<file path=xl/ctrlProps/ctrlProp3.xml><?xml version="1.0" encoding="utf-8"?>
<formControlPr xmlns="http://schemas.microsoft.com/office/spreadsheetml/2009/9/main" objectType="Drop" dropStyle="combo" dx="22" fmlaLink="$A$1" fmlaRange="LISTES!$A$2:$A$13" noThreeD="1" sel="1" val="0"/>
</file>

<file path=xl/ctrlProps/ctrlProp4.xml><?xml version="1.0" encoding="utf-8"?>
<formControlPr xmlns="http://schemas.microsoft.com/office/spreadsheetml/2009/9/main" objectType="Drop" dropStyle="combo" dx="22" fmlaLink="$A$2" fmlaRange="LISTES!$C$2:$C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762000</xdr:colOff>
          <xdr:row>1</xdr:row>
          <xdr:rowOff>9525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762000</xdr:colOff>
          <xdr:row>2</xdr:row>
          <xdr:rowOff>9525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0F260-2E1A-41A0-915C-D52B65B84042}">
  <sheetPr codeName="Feuil2">
    <pageSetUpPr fitToPage="1"/>
  </sheetPr>
  <dimension ref="A1:P205"/>
  <sheetViews>
    <sheetView tabSelected="1" workbookViewId="0">
      <selection activeCell="I11" sqref="I11"/>
    </sheetView>
  </sheetViews>
  <sheetFormatPr baseColWidth="10" defaultRowHeight="15" x14ac:dyDescent="0.25"/>
  <cols>
    <col min="1" max="1" width="14.7109375" customWidth="1"/>
    <col min="2" max="6" width="15.7109375" customWidth="1"/>
    <col min="7" max="7" width="9.7109375" style="38" bestFit="1" customWidth="1"/>
    <col min="8" max="8" width="8.7109375" style="33" customWidth="1"/>
    <col min="9" max="10" width="8.7109375" customWidth="1"/>
    <col min="11" max="16" width="15.7109375" customWidth="1"/>
    <col min="17" max="32" width="8.7109375" customWidth="1"/>
  </cols>
  <sheetData>
    <row r="1" spans="1:16" ht="20.100000000000001" customHeight="1" x14ac:dyDescent="0.25">
      <c r="A1" s="28">
        <v>1</v>
      </c>
      <c r="C1" s="17"/>
    </row>
    <row r="2" spans="1:16" ht="20.100000000000001" customHeight="1" x14ac:dyDescent="0.25">
      <c r="A2" s="28">
        <v>1</v>
      </c>
    </row>
    <row r="5" spans="1:16" ht="18.75" x14ac:dyDescent="0.3">
      <c r="A5" s="36" t="str">
        <f>"Période du "&amp;TEXT(DATE(A2+2019,A1,1),"jj mmmm aaaa")&amp;" au "&amp;TEXT(DATE(A2+2019,A1+1,1)-1,"jj mmmm aaaa")</f>
        <v>Période du 01 janvier 2020 au 31 janvier 2020</v>
      </c>
      <c r="B5" s="36"/>
      <c r="C5" s="36"/>
      <c r="D5" s="36"/>
      <c r="E5" s="36"/>
      <c r="F5" s="36"/>
    </row>
    <row r="7" spans="1:16" s="2" customFormat="1" ht="39" customHeight="1" x14ac:dyDescent="0.25">
      <c r="B7" s="30" t="s">
        <v>0</v>
      </c>
      <c r="C7" s="30" t="s">
        <v>1</v>
      </c>
      <c r="D7" s="30" t="s">
        <v>2</v>
      </c>
      <c r="E7" s="30" t="s">
        <v>3</v>
      </c>
      <c r="F7" s="30" t="s">
        <v>4</v>
      </c>
      <c r="G7" s="39"/>
      <c r="H7" s="34"/>
      <c r="L7" s="18" t="str">
        <f>ainuméro1</f>
        <v>Amandine</v>
      </c>
      <c r="M7" s="18" t="str">
        <f>ainuméro2</f>
        <v>Séverine</v>
      </c>
      <c r="N7" s="18" t="str">
        <f>ainuméro3</f>
        <v>Claude-Michèle</v>
      </c>
      <c r="O7" s="18" t="str">
        <f>ainuméro4</f>
        <v>Nadia</v>
      </c>
      <c r="P7" s="18" t="str">
        <f>ainuméro5</f>
        <v>Stéphanie</v>
      </c>
    </row>
    <row r="8" spans="1:16" s="16" customFormat="1" ht="20.100000000000001" customHeight="1" x14ac:dyDescent="0.25">
      <c r="A8" s="26">
        <f>DATE(A2,A1,1)</f>
        <v>367</v>
      </c>
      <c r="B8" s="27"/>
      <c r="C8" s="27"/>
      <c r="D8" s="27"/>
      <c r="E8" s="27"/>
      <c r="F8" s="27"/>
      <c r="G8" s="40"/>
      <c r="H8" s="35"/>
      <c r="K8" s="29" t="s">
        <v>31</v>
      </c>
      <c r="L8" s="18">
        <f>COUNTIFS(plagejours,"lundi",plageainuméro1,"TEL *")</f>
        <v>0</v>
      </c>
      <c r="M8" s="18"/>
      <c r="N8" s="18"/>
      <c r="O8" s="18"/>
      <c r="P8" s="18"/>
    </row>
    <row r="9" spans="1:16" s="16" customFormat="1" ht="20.100000000000001" customHeight="1" x14ac:dyDescent="0.25">
      <c r="A9" s="26">
        <f>A8+1</f>
        <v>368</v>
      </c>
      <c r="B9" s="27"/>
      <c r="C9" s="27"/>
      <c r="D9" s="27"/>
      <c r="E9" s="27"/>
      <c r="F9" s="27"/>
      <c r="G9" s="40"/>
      <c r="H9" s="35"/>
      <c r="K9" s="29" t="s">
        <v>32</v>
      </c>
      <c r="L9" s="18"/>
      <c r="M9" s="18"/>
      <c r="N9" s="18"/>
      <c r="O9" s="18"/>
      <c r="P9" s="18"/>
    </row>
    <row r="10" spans="1:16" s="16" customFormat="1" ht="20.100000000000001" customHeight="1" x14ac:dyDescent="0.25">
      <c r="A10" s="26">
        <f t="shared" ref="A10:A35" si="0">A9+1</f>
        <v>369</v>
      </c>
      <c r="B10" s="27"/>
      <c r="C10" s="27"/>
      <c r="D10" s="27"/>
      <c r="E10" s="27"/>
      <c r="F10" s="27"/>
      <c r="G10" s="40"/>
      <c r="H10" s="35"/>
      <c r="K10" s="29" t="s">
        <v>34</v>
      </c>
      <c r="L10" s="18">
        <f>COUNTIF(plageainuméro1,"TEL 1")</f>
        <v>1</v>
      </c>
      <c r="M10" s="18">
        <f>COUNTIF(plageainuméro2,"TEL 1")</f>
        <v>0</v>
      </c>
      <c r="N10" s="18">
        <f>COUNTIF(plageainuméro3,"TEL 1")</f>
        <v>0</v>
      </c>
      <c r="O10" s="18">
        <f>COUNTIF(plageainuméro4,"TEL 1")</f>
        <v>0</v>
      </c>
      <c r="P10" s="18">
        <f>COUNTIF(plageainuméro5,"TEL 1")</f>
        <v>0</v>
      </c>
    </row>
    <row r="11" spans="1:16" s="16" customFormat="1" ht="20.100000000000001" customHeight="1" x14ac:dyDescent="0.25">
      <c r="A11" s="26">
        <f t="shared" si="0"/>
        <v>370</v>
      </c>
      <c r="B11" s="27"/>
      <c r="C11" s="27"/>
      <c r="D11" s="27"/>
      <c r="E11" s="27"/>
      <c r="F11" s="27"/>
      <c r="G11" s="40"/>
      <c r="H11" s="35"/>
      <c r="K11" s="29" t="s">
        <v>33</v>
      </c>
      <c r="L11" s="18">
        <f>COUNTIF(plageainuméro1,"TEL 2")</f>
        <v>0</v>
      </c>
      <c r="M11" s="18">
        <f>COUNTIF(plageainuméro2,"TEL 2")</f>
        <v>0</v>
      </c>
      <c r="N11" s="18">
        <f>COUNTIF(plageainuméro3,"TEL 2")</f>
        <v>0</v>
      </c>
      <c r="O11" s="18">
        <f>COUNTIF(plageainuméro4,"TEL 2")</f>
        <v>0</v>
      </c>
      <c r="P11" s="18">
        <f>COUNTIF(plageainuméro5,"TEL 2")</f>
        <v>0</v>
      </c>
    </row>
    <row r="12" spans="1:16" s="16" customFormat="1" ht="20.100000000000001" customHeight="1" x14ac:dyDescent="0.25">
      <c r="A12" s="26">
        <f t="shared" si="0"/>
        <v>371</v>
      </c>
      <c r="B12" s="27"/>
      <c r="C12" s="27"/>
      <c r="D12" s="27"/>
      <c r="E12" s="27"/>
      <c r="F12" s="27"/>
      <c r="G12" s="40"/>
      <c r="H12" s="35"/>
      <c r="K12" s="29" t="s">
        <v>35</v>
      </c>
      <c r="L12" s="18">
        <f>L10+L11</f>
        <v>1</v>
      </c>
      <c r="M12" s="18">
        <f t="shared" ref="M12:P12" si="1">M10+M11</f>
        <v>0</v>
      </c>
      <c r="N12" s="18">
        <f t="shared" si="1"/>
        <v>0</v>
      </c>
      <c r="O12" s="18">
        <f>O10+O11</f>
        <v>0</v>
      </c>
      <c r="P12" s="18">
        <f t="shared" si="1"/>
        <v>0</v>
      </c>
    </row>
    <row r="13" spans="1:16" s="16" customFormat="1" ht="20.100000000000001" customHeight="1" x14ac:dyDescent="0.25">
      <c r="A13" s="26">
        <f t="shared" si="0"/>
        <v>372</v>
      </c>
      <c r="B13" s="27"/>
      <c r="C13" s="27"/>
      <c r="D13" s="27"/>
      <c r="E13" s="27"/>
      <c r="F13" s="27"/>
      <c r="G13" s="40"/>
      <c r="H13" s="35"/>
    </row>
    <row r="14" spans="1:16" s="16" customFormat="1" ht="20.100000000000001" customHeight="1" x14ac:dyDescent="0.25">
      <c r="A14" s="26">
        <f t="shared" si="0"/>
        <v>373</v>
      </c>
      <c r="B14" s="27" t="s">
        <v>36</v>
      </c>
      <c r="C14" s="27"/>
      <c r="D14" s="27"/>
      <c r="E14" s="27"/>
      <c r="F14" s="27"/>
      <c r="G14" s="40"/>
      <c r="H14" s="35"/>
      <c r="K14" s="31" t="s">
        <v>38</v>
      </c>
    </row>
    <row r="15" spans="1:16" s="16" customFormat="1" ht="20.100000000000001" customHeight="1" x14ac:dyDescent="0.25">
      <c r="A15" s="26">
        <f t="shared" si="0"/>
        <v>374</v>
      </c>
      <c r="B15" s="27"/>
      <c r="C15" s="27"/>
      <c r="D15" s="27"/>
      <c r="E15" s="27"/>
      <c r="F15" s="27"/>
      <c r="G15" s="40"/>
      <c r="H15" s="35"/>
      <c r="K15" s="32"/>
      <c r="L15" s="31" t="s">
        <v>37</v>
      </c>
    </row>
    <row r="16" spans="1:16" s="16" customFormat="1" ht="20.100000000000001" customHeight="1" x14ac:dyDescent="0.25">
      <c r="A16" s="26">
        <f t="shared" si="0"/>
        <v>375</v>
      </c>
      <c r="B16" s="27"/>
      <c r="C16" s="27"/>
      <c r="D16" s="27"/>
      <c r="E16" s="27"/>
      <c r="F16" s="27"/>
      <c r="G16" s="40"/>
      <c r="H16" s="35"/>
    </row>
    <row r="17" spans="1:8" s="16" customFormat="1" ht="20.100000000000001" customHeight="1" x14ac:dyDescent="0.25">
      <c r="A17" s="26">
        <f t="shared" si="0"/>
        <v>376</v>
      </c>
      <c r="B17" s="27"/>
      <c r="C17" s="27"/>
      <c r="D17" s="27"/>
      <c r="E17" s="27"/>
      <c r="F17" s="27"/>
      <c r="G17" s="40"/>
      <c r="H17" s="35"/>
    </row>
    <row r="18" spans="1:8" s="16" customFormat="1" ht="20.100000000000001" customHeight="1" x14ac:dyDescent="0.25">
      <c r="A18" s="26">
        <f t="shared" si="0"/>
        <v>377</v>
      </c>
      <c r="B18" s="27"/>
      <c r="C18" s="27"/>
      <c r="D18" s="27"/>
      <c r="E18" s="27"/>
      <c r="F18" s="27"/>
      <c r="G18" s="40"/>
      <c r="H18" s="35"/>
    </row>
    <row r="19" spans="1:8" s="16" customFormat="1" ht="20.100000000000001" customHeight="1" x14ac:dyDescent="0.25">
      <c r="A19" s="26">
        <f t="shared" si="0"/>
        <v>378</v>
      </c>
      <c r="B19" s="27"/>
      <c r="C19" s="27"/>
      <c r="D19" s="27"/>
      <c r="E19" s="27"/>
      <c r="F19" s="27"/>
      <c r="G19" s="40"/>
      <c r="H19" s="35"/>
    </row>
    <row r="20" spans="1:8" s="16" customFormat="1" ht="20.100000000000001" customHeight="1" x14ac:dyDescent="0.25">
      <c r="A20" s="26">
        <f t="shared" si="0"/>
        <v>379</v>
      </c>
      <c r="B20" s="27"/>
      <c r="C20" s="27"/>
      <c r="D20" s="27"/>
      <c r="E20" s="27"/>
      <c r="F20" s="27"/>
      <c r="G20" s="40"/>
      <c r="H20" s="35"/>
    </row>
    <row r="21" spans="1:8" s="16" customFormat="1" ht="20.100000000000001" customHeight="1" x14ac:dyDescent="0.25">
      <c r="A21" s="26">
        <f t="shared" si="0"/>
        <v>380</v>
      </c>
      <c r="B21" s="27"/>
      <c r="C21" s="27"/>
      <c r="D21" s="27"/>
      <c r="E21" s="27"/>
      <c r="F21" s="27"/>
      <c r="G21" s="40"/>
      <c r="H21" s="35"/>
    </row>
    <row r="22" spans="1:8" s="16" customFormat="1" ht="20.100000000000001" customHeight="1" x14ac:dyDescent="0.25">
      <c r="A22" s="26">
        <f t="shared" si="0"/>
        <v>381</v>
      </c>
      <c r="B22" s="27"/>
      <c r="C22" s="27"/>
      <c r="D22" s="27"/>
      <c r="E22" s="27"/>
      <c r="F22" s="27"/>
      <c r="G22" s="40"/>
      <c r="H22" s="35"/>
    </row>
    <row r="23" spans="1:8" s="16" customFormat="1" ht="20.100000000000001" customHeight="1" x14ac:dyDescent="0.25">
      <c r="A23" s="26">
        <f t="shared" si="0"/>
        <v>382</v>
      </c>
      <c r="B23" s="27"/>
      <c r="C23" s="27"/>
      <c r="D23" s="27"/>
      <c r="E23" s="27"/>
      <c r="F23" s="27"/>
      <c r="G23" s="40"/>
      <c r="H23" s="35"/>
    </row>
    <row r="24" spans="1:8" s="16" customFormat="1" ht="20.100000000000001" customHeight="1" x14ac:dyDescent="0.25">
      <c r="A24" s="26">
        <f t="shared" si="0"/>
        <v>383</v>
      </c>
      <c r="B24" s="27"/>
      <c r="C24" s="27"/>
      <c r="D24" s="27"/>
      <c r="E24" s="27"/>
      <c r="F24" s="27"/>
      <c r="G24" s="40"/>
      <c r="H24" s="35"/>
    </row>
    <row r="25" spans="1:8" s="16" customFormat="1" ht="20.100000000000001" customHeight="1" x14ac:dyDescent="0.25">
      <c r="A25" s="26">
        <f t="shared" si="0"/>
        <v>384</v>
      </c>
      <c r="B25" s="27"/>
      <c r="C25" s="27"/>
      <c r="D25" s="27"/>
      <c r="E25" s="27"/>
      <c r="F25" s="27"/>
      <c r="G25" s="40"/>
      <c r="H25" s="35"/>
    </row>
    <row r="26" spans="1:8" s="16" customFormat="1" ht="20.100000000000001" customHeight="1" x14ac:dyDescent="0.25">
      <c r="A26" s="26">
        <f t="shared" si="0"/>
        <v>385</v>
      </c>
      <c r="B26" s="27"/>
      <c r="C26" s="27"/>
      <c r="D26" s="27"/>
      <c r="E26" s="27"/>
      <c r="F26" s="27"/>
      <c r="G26" s="40"/>
      <c r="H26" s="35"/>
    </row>
    <row r="27" spans="1:8" s="16" customFormat="1" ht="20.100000000000001" customHeight="1" x14ac:dyDescent="0.25">
      <c r="A27" s="26">
        <f t="shared" si="0"/>
        <v>386</v>
      </c>
      <c r="B27" s="27"/>
      <c r="C27" s="27"/>
      <c r="D27" s="27"/>
      <c r="E27" s="27"/>
      <c r="F27" s="27"/>
      <c r="G27" s="40"/>
      <c r="H27" s="35"/>
    </row>
    <row r="28" spans="1:8" s="16" customFormat="1" ht="20.100000000000001" customHeight="1" x14ac:dyDescent="0.25">
      <c r="A28" s="26">
        <f t="shared" si="0"/>
        <v>387</v>
      </c>
      <c r="B28" s="27"/>
      <c r="C28" s="27"/>
      <c r="D28" s="27"/>
      <c r="E28" s="27"/>
      <c r="F28" s="27"/>
      <c r="G28" s="40"/>
      <c r="H28" s="35"/>
    </row>
    <row r="29" spans="1:8" s="16" customFormat="1" ht="20.100000000000001" customHeight="1" x14ac:dyDescent="0.25">
      <c r="A29" s="26">
        <f t="shared" si="0"/>
        <v>388</v>
      </c>
      <c r="B29" s="27"/>
      <c r="C29" s="27"/>
      <c r="D29" s="27"/>
      <c r="E29" s="27"/>
      <c r="F29" s="27"/>
      <c r="G29" s="40"/>
      <c r="H29" s="35"/>
    </row>
    <row r="30" spans="1:8" s="16" customFormat="1" ht="20.100000000000001" customHeight="1" x14ac:dyDescent="0.25">
      <c r="A30" s="26">
        <f t="shared" si="0"/>
        <v>389</v>
      </c>
      <c r="B30" s="27"/>
      <c r="C30" s="27"/>
      <c r="D30" s="27"/>
      <c r="E30" s="27"/>
      <c r="F30" s="27"/>
      <c r="G30" s="40"/>
      <c r="H30" s="35"/>
    </row>
    <row r="31" spans="1:8" s="16" customFormat="1" ht="20.100000000000001" customHeight="1" x14ac:dyDescent="0.25">
      <c r="A31" s="26">
        <f t="shared" si="0"/>
        <v>390</v>
      </c>
      <c r="B31" s="27"/>
      <c r="C31" s="27"/>
      <c r="D31" s="27"/>
      <c r="E31" s="27"/>
      <c r="F31" s="27"/>
      <c r="G31" s="40"/>
      <c r="H31" s="35"/>
    </row>
    <row r="32" spans="1:8" s="16" customFormat="1" ht="20.100000000000001" customHeight="1" x14ac:dyDescent="0.25">
      <c r="A32" s="26">
        <f t="shared" si="0"/>
        <v>391</v>
      </c>
      <c r="B32" s="27"/>
      <c r="C32" s="27"/>
      <c r="D32" s="27"/>
      <c r="E32" s="27"/>
      <c r="F32" s="27"/>
      <c r="G32" s="40"/>
      <c r="H32" s="35"/>
    </row>
    <row r="33" spans="1:8" s="16" customFormat="1" ht="20.100000000000001" customHeight="1" x14ac:dyDescent="0.25">
      <c r="A33" s="26">
        <f t="shared" si="0"/>
        <v>392</v>
      </c>
      <c r="B33" s="27"/>
      <c r="C33" s="27"/>
      <c r="D33" s="27"/>
      <c r="E33" s="27"/>
      <c r="F33" s="27"/>
      <c r="G33" s="40"/>
      <c r="H33" s="35"/>
    </row>
    <row r="34" spans="1:8" s="16" customFormat="1" ht="20.100000000000001" customHeight="1" x14ac:dyDescent="0.25">
      <c r="A34" s="26">
        <f t="shared" si="0"/>
        <v>393</v>
      </c>
      <c r="B34" s="27"/>
      <c r="C34" s="27"/>
      <c r="D34" s="27"/>
      <c r="E34" s="27"/>
      <c r="F34" s="27"/>
      <c r="G34" s="40"/>
      <c r="H34" s="35"/>
    </row>
    <row r="35" spans="1:8" s="16" customFormat="1" ht="20.100000000000001" customHeight="1" x14ac:dyDescent="0.25">
      <c r="A35" s="26">
        <f t="shared" si="0"/>
        <v>394</v>
      </c>
      <c r="B35" s="27"/>
      <c r="C35" s="27"/>
      <c r="D35" s="27"/>
      <c r="E35" s="27"/>
      <c r="F35" s="27"/>
      <c r="G35" s="40"/>
      <c r="H35" s="35"/>
    </row>
    <row r="36" spans="1:8" s="16" customFormat="1" ht="20.100000000000001" customHeight="1" x14ac:dyDescent="0.25">
      <c r="A36" s="26">
        <f>IF(A35="","",IF(MONTH(A35+1)&gt;MONTH(A35),"",A35+1))</f>
        <v>395</v>
      </c>
      <c r="B36" s="27"/>
      <c r="C36" s="27"/>
      <c r="D36" s="27"/>
      <c r="E36" s="27"/>
      <c r="F36" s="27"/>
      <c r="G36" s="40"/>
      <c r="H36" s="35"/>
    </row>
    <row r="37" spans="1:8" s="16" customFormat="1" ht="20.100000000000001" customHeight="1" x14ac:dyDescent="0.25">
      <c r="A37" s="26">
        <f t="shared" ref="A37:A38" si="2">IF(A36="","",IF(MONTH(A36+1)&gt;MONTH(A36),"",A36+1))</f>
        <v>396</v>
      </c>
      <c r="B37" s="27"/>
      <c r="C37" s="27"/>
      <c r="D37" s="27"/>
      <c r="E37" s="27"/>
      <c r="F37" s="27"/>
      <c r="G37" s="40"/>
      <c r="H37" s="35"/>
    </row>
    <row r="38" spans="1:8" s="16" customFormat="1" ht="20.100000000000001" customHeight="1" x14ac:dyDescent="0.25">
      <c r="A38" s="26">
        <f t="shared" si="2"/>
        <v>397</v>
      </c>
      <c r="B38" s="27"/>
      <c r="C38" s="27"/>
      <c r="D38" s="27"/>
      <c r="E38" s="27"/>
      <c r="F38" s="27"/>
      <c r="G38" s="40"/>
      <c r="H38" s="35"/>
    </row>
    <row r="39" spans="1:8" x14ac:dyDescent="0.25">
      <c r="A39" s="1"/>
    </row>
    <row r="40" spans="1:8" x14ac:dyDescent="0.25">
      <c r="A40" s="1"/>
    </row>
    <row r="41" spans="1:8" x14ac:dyDescent="0.25">
      <c r="A41" s="1"/>
    </row>
    <row r="42" spans="1:8" x14ac:dyDescent="0.25">
      <c r="A42" s="1"/>
    </row>
    <row r="43" spans="1:8" x14ac:dyDescent="0.25">
      <c r="A43" s="1"/>
    </row>
    <row r="44" spans="1:8" x14ac:dyDescent="0.25">
      <c r="A44" s="1"/>
    </row>
    <row r="45" spans="1:8" x14ac:dyDescent="0.25">
      <c r="A45" s="1"/>
    </row>
    <row r="46" spans="1:8" x14ac:dyDescent="0.25">
      <c r="A46" s="1"/>
    </row>
    <row r="47" spans="1:8" x14ac:dyDescent="0.25">
      <c r="A47" s="1"/>
    </row>
    <row r="48" spans="1:8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</sheetData>
  <mergeCells count="1">
    <mergeCell ref="A5:F5"/>
  </mergeCells>
  <conditionalFormatting sqref="A8:F38">
    <cfRule type="expression" dxfId="1" priority="12">
      <formula>WEEKDAY($A8,2)&gt;=6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Drop Down 5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Drop Down 8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00000000-000E-0000-0000-000008000000}">
            <xm:f>COUNTIFS(FERIES!$B$3:$B$15,$A$8)&gt;0</xm:f>
            <x14:dxf>
              <fill>
                <patternFill>
                  <bgColor theme="0" tint="-0.499984740745262"/>
                </patternFill>
              </fill>
            </x14:dxf>
          </x14:cfRule>
          <xm:sqref>A8:F38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02C72-C8A3-4D00-BCF6-9916B5B6CBA8}">
  <sheetPr codeName="Feuil1"/>
  <dimension ref="A1:AF11"/>
  <sheetViews>
    <sheetView workbookViewId="0">
      <selection activeCell="F29" sqref="F29"/>
    </sheetView>
  </sheetViews>
  <sheetFormatPr baseColWidth="10" defaultRowHeight="14.25" x14ac:dyDescent="0.2"/>
  <cols>
    <col min="1" max="1" width="17.5703125" style="20" customWidth="1"/>
    <col min="2" max="32" width="5.7109375" style="20" customWidth="1"/>
    <col min="33" max="16384" width="11.42578125" style="20"/>
  </cols>
  <sheetData>
    <row r="1" spans="1:32" x14ac:dyDescent="0.2">
      <c r="A1" s="20">
        <v>1</v>
      </c>
    </row>
    <row r="2" spans="1:32" x14ac:dyDescent="0.2">
      <c r="A2" s="20">
        <v>1</v>
      </c>
    </row>
    <row r="3" spans="1:32" x14ac:dyDescent="0.2">
      <c r="B3" s="21"/>
    </row>
    <row r="4" spans="1:32" x14ac:dyDescent="0.2">
      <c r="A4" s="37" t="str">
        <f>"Période du "&amp;TEXT(DATE(A1,A2,1),"jj mmmm aaaa")&amp;" au "&amp;TEXT(DATE(A1,A2+1,1)-1,"jj mmmm aaaa")</f>
        <v>Période du 01 janvier 1901 au 31 janvier 1901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</row>
    <row r="6" spans="1:32" s="22" customFormat="1" ht="68.25" x14ac:dyDescent="0.25">
      <c r="B6" s="25">
        <f>DATE(A2+2019,A1,1)</f>
        <v>43831</v>
      </c>
      <c r="C6" s="25">
        <f>+B6+1</f>
        <v>43832</v>
      </c>
      <c r="D6" s="25">
        <f t="shared" ref="D6:AF6" si="0">+C6+1</f>
        <v>43833</v>
      </c>
      <c r="E6" s="25">
        <f t="shared" si="0"/>
        <v>43834</v>
      </c>
      <c r="F6" s="25">
        <f t="shared" si="0"/>
        <v>43835</v>
      </c>
      <c r="G6" s="25">
        <f t="shared" si="0"/>
        <v>43836</v>
      </c>
      <c r="H6" s="25">
        <f t="shared" si="0"/>
        <v>43837</v>
      </c>
      <c r="I6" s="25">
        <f t="shared" si="0"/>
        <v>43838</v>
      </c>
      <c r="J6" s="25">
        <f t="shared" si="0"/>
        <v>43839</v>
      </c>
      <c r="K6" s="25">
        <f t="shared" si="0"/>
        <v>43840</v>
      </c>
      <c r="L6" s="25">
        <f t="shared" si="0"/>
        <v>43841</v>
      </c>
      <c r="M6" s="25">
        <f t="shared" si="0"/>
        <v>43842</v>
      </c>
      <c r="N6" s="25">
        <f t="shared" si="0"/>
        <v>43843</v>
      </c>
      <c r="O6" s="25">
        <f t="shared" si="0"/>
        <v>43844</v>
      </c>
      <c r="P6" s="25">
        <f t="shared" si="0"/>
        <v>43845</v>
      </c>
      <c r="Q6" s="25">
        <f t="shared" si="0"/>
        <v>43846</v>
      </c>
      <c r="R6" s="25">
        <f t="shared" si="0"/>
        <v>43847</v>
      </c>
      <c r="S6" s="25">
        <f t="shared" si="0"/>
        <v>43848</v>
      </c>
      <c r="T6" s="25">
        <f t="shared" si="0"/>
        <v>43849</v>
      </c>
      <c r="U6" s="25">
        <f t="shared" si="0"/>
        <v>43850</v>
      </c>
      <c r="V6" s="25">
        <f t="shared" si="0"/>
        <v>43851</v>
      </c>
      <c r="W6" s="25">
        <f t="shared" si="0"/>
        <v>43852</v>
      </c>
      <c r="X6" s="25">
        <f>+W6+1</f>
        <v>43853</v>
      </c>
      <c r="Y6" s="25">
        <f t="shared" si="0"/>
        <v>43854</v>
      </c>
      <c r="Z6" s="25">
        <f t="shared" si="0"/>
        <v>43855</v>
      </c>
      <c r="AA6" s="25">
        <f t="shared" si="0"/>
        <v>43856</v>
      </c>
      <c r="AB6" s="25">
        <f t="shared" si="0"/>
        <v>43857</v>
      </c>
      <c r="AC6" s="25">
        <f>+AB6+1</f>
        <v>43858</v>
      </c>
      <c r="AD6" s="25">
        <f t="shared" si="0"/>
        <v>43859</v>
      </c>
      <c r="AE6" s="25">
        <f t="shared" si="0"/>
        <v>43860</v>
      </c>
      <c r="AF6" s="25">
        <f t="shared" si="0"/>
        <v>43861</v>
      </c>
    </row>
    <row r="7" spans="1:32" x14ac:dyDescent="0.2">
      <c r="A7" s="24" t="s"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</row>
    <row r="8" spans="1:32" x14ac:dyDescent="0.2">
      <c r="A8" s="24" t="s">
        <v>1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1:32" x14ac:dyDescent="0.2">
      <c r="A9" s="24" t="s">
        <v>2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</row>
    <row r="10" spans="1:32" x14ac:dyDescent="0.2">
      <c r="A10" s="24" t="s">
        <v>3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</row>
    <row r="11" spans="1:32" x14ac:dyDescent="0.2">
      <c r="A11" s="24" t="s">
        <v>4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</row>
  </sheetData>
  <mergeCells count="1">
    <mergeCell ref="A4:A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762000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0</xdr:col>
                    <xdr:colOff>762000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A2131-D910-4BB0-9362-9504ABE416F7}">
  <sheetPr codeName="Feuil3"/>
  <dimension ref="A2:D13"/>
  <sheetViews>
    <sheetView workbookViewId="0">
      <selection activeCell="F19" sqref="F19"/>
    </sheetView>
  </sheetViews>
  <sheetFormatPr baseColWidth="10" defaultRowHeight="15" x14ac:dyDescent="0.25"/>
  <cols>
    <col min="4" max="4" width="15" bestFit="1" customWidth="1"/>
  </cols>
  <sheetData>
    <row r="2" spans="1:4" x14ac:dyDescent="0.25">
      <c r="A2" t="s">
        <v>5</v>
      </c>
      <c r="B2">
        <f>MONTH(1&amp;A2)</f>
        <v>1</v>
      </c>
      <c r="C2">
        <v>2020</v>
      </c>
      <c r="D2" s="19"/>
    </row>
    <row r="3" spans="1:4" x14ac:dyDescent="0.25">
      <c r="A3" t="s">
        <v>6</v>
      </c>
      <c r="B3">
        <f t="shared" ref="B3:B13" si="0">MONTH(1&amp;A3)</f>
        <v>2</v>
      </c>
      <c r="C3">
        <v>2021</v>
      </c>
      <c r="D3" s="19"/>
    </row>
    <row r="4" spans="1:4" x14ac:dyDescent="0.25">
      <c r="A4" t="s">
        <v>7</v>
      </c>
      <c r="B4">
        <f t="shared" si="0"/>
        <v>3</v>
      </c>
      <c r="C4">
        <v>2022</v>
      </c>
      <c r="D4" s="19"/>
    </row>
    <row r="5" spans="1:4" x14ac:dyDescent="0.25">
      <c r="A5" t="s">
        <v>8</v>
      </c>
      <c r="B5">
        <f t="shared" si="0"/>
        <v>4</v>
      </c>
      <c r="C5">
        <v>2023</v>
      </c>
      <c r="D5" s="19"/>
    </row>
    <row r="6" spans="1:4" x14ac:dyDescent="0.25">
      <c r="A6" t="s">
        <v>9</v>
      </c>
      <c r="B6">
        <f t="shared" si="0"/>
        <v>5</v>
      </c>
      <c r="C6">
        <v>2024</v>
      </c>
      <c r="D6" s="19"/>
    </row>
    <row r="7" spans="1:4" x14ac:dyDescent="0.25">
      <c r="A7" t="s">
        <v>10</v>
      </c>
      <c r="B7">
        <f t="shared" si="0"/>
        <v>6</v>
      </c>
      <c r="C7">
        <v>2025</v>
      </c>
    </row>
    <row r="8" spans="1:4" x14ac:dyDescent="0.25">
      <c r="A8" t="s">
        <v>11</v>
      </c>
      <c r="B8">
        <f t="shared" si="0"/>
        <v>7</v>
      </c>
      <c r="C8">
        <v>2026</v>
      </c>
    </row>
    <row r="9" spans="1:4" x14ac:dyDescent="0.25">
      <c r="A9" t="s">
        <v>12</v>
      </c>
      <c r="B9">
        <f t="shared" si="0"/>
        <v>8</v>
      </c>
      <c r="C9">
        <v>2027</v>
      </c>
    </row>
    <row r="10" spans="1:4" x14ac:dyDescent="0.25">
      <c r="A10" t="s">
        <v>13</v>
      </c>
      <c r="B10">
        <f t="shared" si="0"/>
        <v>9</v>
      </c>
      <c r="C10">
        <v>2028</v>
      </c>
    </row>
    <row r="11" spans="1:4" x14ac:dyDescent="0.25">
      <c r="A11" t="s">
        <v>14</v>
      </c>
      <c r="B11">
        <f t="shared" si="0"/>
        <v>10</v>
      </c>
      <c r="C11">
        <v>2029</v>
      </c>
    </row>
    <row r="12" spans="1:4" x14ac:dyDescent="0.25">
      <c r="A12" t="s">
        <v>15</v>
      </c>
      <c r="B12">
        <f t="shared" si="0"/>
        <v>11</v>
      </c>
      <c r="C12">
        <v>2030</v>
      </c>
    </row>
    <row r="13" spans="1:4" x14ac:dyDescent="0.25">
      <c r="A13" t="s">
        <v>16</v>
      </c>
      <c r="B13">
        <f t="shared" si="0"/>
        <v>12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8F0DB-15F6-4FBC-B352-0A6B567F691D}">
  <sheetPr codeName="Feuil4"/>
  <dimension ref="A1:C15"/>
  <sheetViews>
    <sheetView workbookViewId="0"/>
  </sheetViews>
  <sheetFormatPr baseColWidth="10" defaultRowHeight="15" x14ac:dyDescent="0.25"/>
  <cols>
    <col min="1" max="1" width="20.28515625" bestFit="1" customWidth="1"/>
    <col min="2" max="2" width="12.140625" customWidth="1"/>
    <col min="3" max="3" width="59.140625" bestFit="1" customWidth="1"/>
  </cols>
  <sheetData>
    <row r="1" spans="1:3" s="16" customFormat="1" ht="23.25" x14ac:dyDescent="0.25">
      <c r="A1" s="13" t="s">
        <v>17</v>
      </c>
      <c r="B1" s="14">
        <v>2020</v>
      </c>
      <c r="C1" s="15"/>
    </row>
    <row r="2" spans="1:3" x14ac:dyDescent="0.25">
      <c r="A2" s="3"/>
      <c r="B2" s="3"/>
      <c r="C2" s="3"/>
    </row>
    <row r="3" spans="1:3" x14ac:dyDescent="0.25">
      <c r="A3" s="4" t="s">
        <v>18</v>
      </c>
      <c r="B3" s="5">
        <f>DATE($B$1,1,1)</f>
        <v>43831</v>
      </c>
      <c r="C3" s="4" t="str">
        <f ca="1">_xlfn.FORMULATEXT(B3)</f>
        <v>=DATE($B$1;1;1)</v>
      </c>
    </row>
    <row r="4" spans="1:3" x14ac:dyDescent="0.25">
      <c r="A4" s="6" t="s">
        <v>19</v>
      </c>
      <c r="B4" s="7">
        <f>ROUND(DATE($B$1,4,MOD(234-11*MOD($B$1,19),30))/7,)*7-6</f>
        <v>43933</v>
      </c>
      <c r="C4" s="6" t="str">
        <f t="shared" ref="C4:C15" ca="1" si="0">_xlfn.FORMULATEXT(B4)</f>
        <v>=ARRONDI(DATE($B$1;4;MOD(234-11*MOD($B$1;19);30))/7;)*7-6</v>
      </c>
    </row>
    <row r="5" spans="1:3" x14ac:dyDescent="0.25">
      <c r="A5" s="6" t="s">
        <v>20</v>
      </c>
      <c r="B5" s="7">
        <f>B4+1</f>
        <v>43934</v>
      </c>
      <c r="C5" s="6" t="str">
        <f t="shared" ca="1" si="0"/>
        <v>=B4+1</v>
      </c>
    </row>
    <row r="6" spans="1:3" x14ac:dyDescent="0.25">
      <c r="A6" s="6" t="s">
        <v>21</v>
      </c>
      <c r="B6" s="7">
        <f>DATE($B$1,5,1)</f>
        <v>43952</v>
      </c>
      <c r="C6" s="6" t="str">
        <f t="shared" ca="1" si="0"/>
        <v>=DATE($B$1;5;1)</v>
      </c>
    </row>
    <row r="7" spans="1:3" x14ac:dyDescent="0.25">
      <c r="A7" s="8" t="s">
        <v>22</v>
      </c>
      <c r="B7" s="7">
        <f>DATE($B$1,5,8)</f>
        <v>43959</v>
      </c>
      <c r="C7" s="6" t="str">
        <f t="shared" ca="1" si="0"/>
        <v>=DATE($B$1;5;8)</v>
      </c>
    </row>
    <row r="8" spans="1:3" x14ac:dyDescent="0.25">
      <c r="A8" s="6" t="s">
        <v>23</v>
      </c>
      <c r="B8" s="7">
        <f>B4+39</f>
        <v>43972</v>
      </c>
      <c r="C8" s="6" t="str">
        <f t="shared" ca="1" si="0"/>
        <v>=B4+39</v>
      </c>
    </row>
    <row r="9" spans="1:3" x14ac:dyDescent="0.25">
      <c r="A9" s="6" t="s">
        <v>24</v>
      </c>
      <c r="B9" s="7">
        <f>B4+49</f>
        <v>43982</v>
      </c>
      <c r="C9" s="6" t="str">
        <f t="shared" ca="1" si="0"/>
        <v>=B4+49</v>
      </c>
    </row>
    <row r="10" spans="1:3" x14ac:dyDescent="0.25">
      <c r="A10" s="6" t="s">
        <v>25</v>
      </c>
      <c r="B10" s="7">
        <f>B4+50</f>
        <v>43983</v>
      </c>
      <c r="C10" s="6" t="str">
        <f t="shared" ca="1" si="0"/>
        <v>=B4+50</v>
      </c>
    </row>
    <row r="11" spans="1:3" x14ac:dyDescent="0.25">
      <c r="A11" s="9" t="s">
        <v>26</v>
      </c>
      <c r="B11" s="7">
        <f>DATE($B$1,7,14)</f>
        <v>44026</v>
      </c>
      <c r="C11" s="6" t="str">
        <f t="shared" ca="1" si="0"/>
        <v>=DATE($B$1;7;14)</v>
      </c>
    </row>
    <row r="12" spans="1:3" x14ac:dyDescent="0.25">
      <c r="A12" s="9" t="s">
        <v>27</v>
      </c>
      <c r="B12" s="7">
        <f>DATE($B$1,8,15)</f>
        <v>44058</v>
      </c>
      <c r="C12" s="6" t="str">
        <f t="shared" ca="1" si="0"/>
        <v>=DATE($B$1;8;15)</v>
      </c>
    </row>
    <row r="13" spans="1:3" x14ac:dyDescent="0.25">
      <c r="A13" s="9" t="s">
        <v>28</v>
      </c>
      <c r="B13" s="7">
        <f>DATE($B$1,11,1)</f>
        <v>44136</v>
      </c>
      <c r="C13" s="6" t="str">
        <f t="shared" ca="1" si="0"/>
        <v>=DATE($B$1;11;1)</v>
      </c>
    </row>
    <row r="14" spans="1:3" x14ac:dyDescent="0.25">
      <c r="A14" s="9" t="s">
        <v>29</v>
      </c>
      <c r="B14" s="7">
        <f>DATE($B$1,11,11)</f>
        <v>44146</v>
      </c>
      <c r="C14" s="6" t="str">
        <f t="shared" ca="1" si="0"/>
        <v>=DATE($B$1;11;11)</v>
      </c>
    </row>
    <row r="15" spans="1:3" x14ac:dyDescent="0.25">
      <c r="A15" s="10" t="s">
        <v>30</v>
      </c>
      <c r="B15" s="11">
        <f>DATE($B$1,12,25)</f>
        <v>44190</v>
      </c>
      <c r="C15" s="12" t="str">
        <f t="shared" ca="1" si="0"/>
        <v>=DATE($B$1;12;25)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JANVIER</vt:lpstr>
      <vt:lpstr>ESSAI</vt:lpstr>
      <vt:lpstr>LISTES</vt:lpstr>
      <vt:lpstr>FERIES</vt:lpstr>
      <vt:lpstr>ainuméro1</vt:lpstr>
      <vt:lpstr>ainuméro2</vt:lpstr>
      <vt:lpstr>ainuméro3</vt:lpstr>
      <vt:lpstr>ainuméro4</vt:lpstr>
      <vt:lpstr>ainuméro5</vt:lpstr>
      <vt:lpstr>annee</vt:lpstr>
      <vt:lpstr>feries</vt:lpstr>
      <vt:lpstr>mois</vt:lpstr>
      <vt:lpstr>numero</vt:lpstr>
      <vt:lpstr>plageainuméro1</vt:lpstr>
      <vt:lpstr>plageainuméro2</vt:lpstr>
      <vt:lpstr>plageainuméro3</vt:lpstr>
      <vt:lpstr>plageainuméro4</vt:lpstr>
      <vt:lpstr>plageainuméro5</vt:lpstr>
      <vt:lpstr>plagejours</vt:lpstr>
      <vt:lpstr>JANVIER!Zone_d_impression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plannings.fr</dc:creator>
  <cp:keywords>office 2007 openxml php</cp:keywords>
  <dc:description>Planning excel avec vacances scolaires, jours feries et numeros de semaine.</dc:description>
  <cp:lastModifiedBy>PASTWA Stephanie</cp:lastModifiedBy>
  <cp:lastPrinted>2019-12-16T16:13:41Z</cp:lastPrinted>
  <dcterms:created xsi:type="dcterms:W3CDTF">2019-10-28T14:42:06Z</dcterms:created>
  <dcterms:modified xsi:type="dcterms:W3CDTF">2019-12-18T15:19:21Z</dcterms:modified>
  <cp:category>time calendar</cp:category>
</cp:coreProperties>
</file>