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ain.glb.corp.local\ep-ao$\Home\CLV\Home-CLV-9\L0434999\Desktop\"/>
    </mc:Choice>
  </mc:AlternateContent>
  <bookViews>
    <workbookView xWindow="0" yWindow="0" windowWidth="28800" windowHeight="12435" activeTab="7"/>
  </bookViews>
  <sheets>
    <sheet name="additifs" sheetId="3" r:id="rId1"/>
    <sheet name="arômes" sheetId="2" r:id="rId2"/>
    <sheet name="Dosage arômes" sheetId="7" r:id="rId3"/>
    <sheet name="Stock" sheetId="4" r:id="rId4"/>
    <sheet name="Recettes" sheetId="1" r:id="rId5"/>
    <sheet name="Liste recettes" sheetId="8" r:id="rId6"/>
    <sheet name="recettes et ingredient" sheetId="6" r:id="rId7"/>
    <sheet name="Commandes" sheetId="9" r:id="rId8"/>
  </sheets>
  <definedNames>
    <definedName name="add">additifs!$B$2:$C$14</definedName>
    <definedName name="additifs">additifs!$B$3:$B$14</definedName>
    <definedName name="Aromes">arômes!$B$4:$C$153</definedName>
    <definedName name="recettes">'Liste recettes'!$B$3:$B$77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3" i="1" l="1"/>
  <c r="G153" i="1"/>
  <c r="G21" i="1"/>
  <c r="G22" i="1"/>
  <c r="G100" i="1"/>
  <c r="G101" i="1"/>
  <c r="G99" i="1"/>
  <c r="E95" i="1"/>
  <c r="F95" i="1"/>
  <c r="G95" i="1"/>
  <c r="H95" i="1"/>
  <c r="I95" i="1"/>
  <c r="D95" i="1"/>
  <c r="E90" i="1"/>
  <c r="F90" i="1"/>
  <c r="G90" i="1"/>
  <c r="H90" i="1"/>
  <c r="I90" i="1"/>
  <c r="D90" i="1"/>
  <c r="E85" i="1"/>
  <c r="F85" i="1"/>
  <c r="G85" i="1"/>
  <c r="H85" i="1"/>
  <c r="I85" i="1"/>
  <c r="D85" i="1"/>
  <c r="E80" i="1"/>
  <c r="F80" i="1"/>
  <c r="G80" i="1"/>
  <c r="H80" i="1"/>
  <c r="I80" i="1"/>
  <c r="D80" i="1"/>
  <c r="D72" i="1"/>
  <c r="H88" i="6"/>
  <c r="F115" i="6"/>
  <c r="B115" i="6"/>
  <c r="D115" i="6"/>
  <c r="I135" i="1"/>
  <c r="J74" i="6"/>
  <c r="D74" i="6"/>
  <c r="L39" i="6"/>
  <c r="P26" i="6"/>
  <c r="N1" i="6"/>
  <c r="J1" i="6"/>
  <c r="P101" i="6"/>
  <c r="N101" i="6"/>
  <c r="D139" i="1"/>
  <c r="L101" i="6"/>
  <c r="J101" i="6"/>
  <c r="H101" i="6"/>
  <c r="F101" i="6"/>
  <c r="D101" i="6"/>
  <c r="P88" i="6"/>
  <c r="L88" i="6"/>
  <c r="N88" i="6"/>
  <c r="J88" i="6"/>
  <c r="B88" i="6"/>
  <c r="P74" i="6"/>
  <c r="N74" i="6"/>
  <c r="L74" i="6"/>
  <c r="F74" i="6"/>
  <c r="H74" i="6"/>
  <c r="B74" i="6"/>
  <c r="P63" i="6"/>
  <c r="J63" i="6"/>
  <c r="H63" i="6"/>
  <c r="F63" i="6"/>
  <c r="D63" i="6"/>
  <c r="B63" i="6"/>
  <c r="P51" i="6"/>
  <c r="J51" i="6"/>
  <c r="H51" i="6"/>
  <c r="F51" i="6"/>
  <c r="D51" i="6"/>
  <c r="B51" i="6"/>
  <c r="P39" i="6"/>
  <c r="N39" i="6"/>
  <c r="J39" i="6"/>
  <c r="H39" i="6"/>
  <c r="F39" i="6"/>
  <c r="D39" i="6"/>
  <c r="N26" i="6"/>
  <c r="B39" i="6"/>
  <c r="L26" i="6"/>
  <c r="J26" i="6"/>
  <c r="H26" i="6"/>
  <c r="F26" i="6"/>
  <c r="D26" i="6"/>
  <c r="B26" i="6"/>
  <c r="P15" i="6"/>
  <c r="N15" i="6"/>
  <c r="J15" i="6"/>
  <c r="H15" i="6"/>
  <c r="F15" i="6"/>
  <c r="D15" i="6"/>
  <c r="B15" i="6"/>
  <c r="P1" i="6"/>
  <c r="L1" i="6"/>
  <c r="F1" i="6"/>
  <c r="D1" i="6"/>
  <c r="B1" i="6"/>
  <c r="H1" i="6"/>
  <c r="F98" i="1"/>
  <c r="F141" i="1"/>
  <c r="N110" i="1"/>
  <c r="L114" i="1"/>
  <c r="L113" i="1"/>
  <c r="N108" i="1"/>
  <c r="L109" i="1"/>
  <c r="L110" i="1"/>
  <c r="D30" i="1"/>
  <c r="I72" i="1"/>
  <c r="H72" i="1"/>
  <c r="G72" i="1"/>
  <c r="F72" i="1"/>
  <c r="E72" i="1"/>
  <c r="I66" i="1"/>
  <c r="H66" i="1"/>
  <c r="G66" i="1"/>
  <c r="F66" i="1"/>
  <c r="E66" i="1"/>
  <c r="D66" i="1"/>
  <c r="I60" i="1"/>
  <c r="H60" i="1"/>
  <c r="G60" i="1"/>
  <c r="F60" i="1"/>
  <c r="E60" i="1"/>
  <c r="D60" i="1"/>
  <c r="I54" i="1"/>
  <c r="H54" i="1"/>
  <c r="G54" i="1"/>
  <c r="F54" i="1"/>
  <c r="E54" i="1"/>
  <c r="D54" i="1"/>
  <c r="I48" i="1"/>
  <c r="H48" i="1"/>
  <c r="G48" i="1"/>
  <c r="F48" i="1"/>
  <c r="E48" i="1"/>
  <c r="D48" i="1"/>
  <c r="I42" i="1"/>
  <c r="H42" i="1"/>
  <c r="G42" i="1"/>
  <c r="F42" i="1"/>
  <c r="E42" i="1"/>
  <c r="D42" i="1"/>
  <c r="I36" i="1"/>
  <c r="H36" i="1"/>
  <c r="G36" i="1"/>
  <c r="F36" i="1"/>
  <c r="E36" i="1"/>
  <c r="D36" i="1"/>
  <c r="E30" i="1"/>
  <c r="F30" i="1"/>
  <c r="G30" i="1"/>
  <c r="H30" i="1"/>
  <c r="I30" i="1"/>
  <c r="D98" i="1"/>
  <c r="D141" i="1"/>
  <c r="I147" i="1"/>
  <c r="H147" i="1"/>
  <c r="G147" i="1"/>
  <c r="F147" i="1"/>
  <c r="E147" i="1"/>
  <c r="D147" i="1"/>
  <c r="I143" i="1"/>
  <c r="H143" i="1"/>
  <c r="G143" i="1"/>
  <c r="F143" i="1"/>
  <c r="E143" i="1"/>
  <c r="D143" i="1"/>
  <c r="I139" i="1"/>
  <c r="H139" i="1"/>
  <c r="G139" i="1"/>
  <c r="F139" i="1"/>
  <c r="E139" i="1"/>
  <c r="H135" i="1"/>
  <c r="G135" i="1"/>
  <c r="F135" i="1"/>
  <c r="E135" i="1"/>
  <c r="D135" i="1"/>
  <c r="I131" i="1"/>
  <c r="H131" i="1"/>
  <c r="G131" i="1"/>
  <c r="F131" i="1"/>
  <c r="E131" i="1"/>
  <c r="D131" i="1"/>
  <c r="I127" i="1"/>
  <c r="H127" i="1"/>
  <c r="G127" i="1"/>
  <c r="F127" i="1"/>
  <c r="E127" i="1"/>
  <c r="D127" i="1"/>
  <c r="I123" i="1"/>
  <c r="H123" i="1"/>
  <c r="G123" i="1"/>
  <c r="F123" i="1"/>
  <c r="E123" i="1"/>
  <c r="D123" i="1"/>
  <c r="I119" i="1"/>
  <c r="H119" i="1"/>
  <c r="G119" i="1"/>
  <c r="F119" i="1"/>
  <c r="E119" i="1"/>
  <c r="D119" i="1"/>
  <c r="I115" i="1"/>
  <c r="H115" i="1"/>
  <c r="G115" i="1"/>
  <c r="F115" i="1"/>
  <c r="E115" i="1"/>
  <c r="D115" i="1"/>
  <c r="I111" i="1"/>
  <c r="H111" i="1"/>
  <c r="G111" i="1"/>
  <c r="F111" i="1"/>
  <c r="E111" i="1"/>
  <c r="D111" i="1"/>
  <c r="I107" i="1"/>
  <c r="H107" i="1"/>
  <c r="G107" i="1"/>
  <c r="F107" i="1"/>
  <c r="E107" i="1"/>
  <c r="D107" i="1"/>
  <c r="I103" i="1"/>
  <c r="H103" i="1"/>
  <c r="G103" i="1"/>
  <c r="F103" i="1"/>
  <c r="E103" i="1"/>
  <c r="D103" i="1"/>
  <c r="I11" i="1"/>
  <c r="I23" i="1"/>
  <c r="I153" i="1"/>
  <c r="I21" i="1"/>
  <c r="I22" i="1"/>
  <c r="I17" i="1"/>
  <c r="I24" i="1"/>
  <c r="I98" i="1"/>
  <c r="I105" i="1"/>
  <c r="I109" i="1"/>
  <c r="I113" i="1"/>
  <c r="I117" i="1"/>
  <c r="I121" i="1"/>
  <c r="I125" i="1"/>
  <c r="I129" i="1"/>
  <c r="I133" i="1"/>
  <c r="I137" i="1"/>
  <c r="I141" i="1"/>
  <c r="I145" i="1"/>
  <c r="I149" i="1"/>
  <c r="I154" i="1"/>
  <c r="I156" i="1"/>
  <c r="I157" i="1"/>
  <c r="H11" i="1"/>
  <c r="H17" i="1"/>
  <c r="H23" i="1"/>
  <c r="H153" i="1"/>
  <c r="H21" i="1"/>
  <c r="H22" i="1"/>
  <c r="H24" i="1"/>
  <c r="H98" i="1"/>
  <c r="H105" i="1"/>
  <c r="H109" i="1"/>
  <c r="H113" i="1"/>
  <c r="H117" i="1"/>
  <c r="H121" i="1"/>
  <c r="H125" i="1"/>
  <c r="H129" i="1"/>
  <c r="H133" i="1"/>
  <c r="H137" i="1"/>
  <c r="H141" i="1"/>
  <c r="H145" i="1"/>
  <c r="H149" i="1"/>
  <c r="H154" i="1"/>
  <c r="H156" i="1"/>
  <c r="H157" i="1"/>
  <c r="G11" i="1"/>
  <c r="G17" i="1"/>
  <c r="G24" i="1"/>
  <c r="G98" i="1"/>
  <c r="G105" i="1"/>
  <c r="G109" i="1"/>
  <c r="G113" i="1"/>
  <c r="G117" i="1"/>
  <c r="G137" i="1"/>
  <c r="G121" i="1"/>
  <c r="G125" i="1"/>
  <c r="G129" i="1"/>
  <c r="G133" i="1"/>
  <c r="G141" i="1"/>
  <c r="G145" i="1"/>
  <c r="G149" i="1"/>
  <c r="G154" i="1"/>
  <c r="G156" i="1"/>
  <c r="G157" i="1"/>
  <c r="F11" i="1"/>
  <c r="F17" i="1"/>
  <c r="F23" i="1"/>
  <c r="F153" i="1"/>
  <c r="F21" i="1"/>
  <c r="F22" i="1"/>
  <c r="F24" i="1"/>
  <c r="F105" i="1"/>
  <c r="F109" i="1"/>
  <c r="F113" i="1"/>
  <c r="F117" i="1"/>
  <c r="F137" i="1"/>
  <c r="F121" i="1"/>
  <c r="F125" i="1"/>
  <c r="F129" i="1"/>
  <c r="F133" i="1"/>
  <c r="F145" i="1"/>
  <c r="F149" i="1"/>
  <c r="F154" i="1"/>
  <c r="F156" i="1"/>
  <c r="F157" i="1"/>
  <c r="E11" i="1"/>
  <c r="E17" i="1"/>
  <c r="E23" i="1"/>
  <c r="E153" i="1"/>
  <c r="E21" i="1"/>
  <c r="E22" i="1"/>
  <c r="E24" i="1"/>
  <c r="E98" i="1"/>
  <c r="E105" i="1"/>
  <c r="E109" i="1"/>
  <c r="E113" i="1"/>
  <c r="E117" i="1"/>
  <c r="E121" i="1"/>
  <c r="E125" i="1"/>
  <c r="E129" i="1"/>
  <c r="E133" i="1"/>
  <c r="E137" i="1"/>
  <c r="E141" i="1"/>
  <c r="E145" i="1"/>
  <c r="E149" i="1"/>
  <c r="E154" i="1"/>
  <c r="E156" i="1"/>
  <c r="E157" i="1"/>
  <c r="D11" i="1"/>
  <c r="D23" i="1"/>
  <c r="D105" i="1"/>
  <c r="D109" i="1"/>
  <c r="D113" i="1"/>
  <c r="D117" i="1"/>
  <c r="D121" i="1"/>
  <c r="D125" i="1"/>
  <c r="D129" i="1"/>
  <c r="D133" i="1"/>
  <c r="D137" i="1"/>
  <c r="D145" i="1"/>
  <c r="D149" i="1"/>
  <c r="D154" i="1"/>
  <c r="D156" i="1"/>
  <c r="I100" i="1"/>
  <c r="I101" i="1"/>
  <c r="I99" i="1"/>
  <c r="I152" i="1"/>
  <c r="H100" i="1"/>
  <c r="H101" i="1"/>
  <c r="H99" i="1"/>
  <c r="H152" i="1"/>
  <c r="G152" i="1"/>
  <c r="F100" i="1"/>
  <c r="F101" i="1"/>
  <c r="F99" i="1"/>
  <c r="F152" i="1"/>
  <c r="E100" i="1"/>
  <c r="E101" i="1"/>
  <c r="E99" i="1"/>
  <c r="E152" i="1"/>
  <c r="I150" i="1"/>
  <c r="H150" i="1"/>
  <c r="G150" i="1"/>
  <c r="F150" i="1"/>
  <c r="E150" i="1"/>
  <c r="I146" i="1"/>
  <c r="H146" i="1"/>
  <c r="G146" i="1"/>
  <c r="F146" i="1"/>
  <c r="E146" i="1"/>
  <c r="I142" i="1"/>
  <c r="H142" i="1"/>
  <c r="G142" i="1"/>
  <c r="F142" i="1"/>
  <c r="E142" i="1"/>
  <c r="I138" i="1"/>
  <c r="H138" i="1"/>
  <c r="G138" i="1"/>
  <c r="F138" i="1"/>
  <c r="E138" i="1"/>
  <c r="I134" i="1"/>
  <c r="H134" i="1"/>
  <c r="G134" i="1"/>
  <c r="F134" i="1"/>
  <c r="E134" i="1"/>
  <c r="I130" i="1"/>
  <c r="H130" i="1"/>
  <c r="G130" i="1"/>
  <c r="F130" i="1"/>
  <c r="E130" i="1"/>
  <c r="I126" i="1"/>
  <c r="H126" i="1"/>
  <c r="G126" i="1"/>
  <c r="F126" i="1"/>
  <c r="E126" i="1"/>
  <c r="I122" i="1"/>
  <c r="H122" i="1"/>
  <c r="G122" i="1"/>
  <c r="F122" i="1"/>
  <c r="E122" i="1"/>
  <c r="I118" i="1"/>
  <c r="H118" i="1"/>
  <c r="G118" i="1"/>
  <c r="F118" i="1"/>
  <c r="E118" i="1"/>
  <c r="I114" i="1"/>
  <c r="H114" i="1"/>
  <c r="G114" i="1"/>
  <c r="F114" i="1"/>
  <c r="E114" i="1"/>
  <c r="I110" i="1"/>
  <c r="H110" i="1"/>
  <c r="G110" i="1"/>
  <c r="F110" i="1"/>
  <c r="E110" i="1"/>
  <c r="I106" i="1"/>
  <c r="H106" i="1"/>
  <c r="G106" i="1"/>
  <c r="F106" i="1"/>
  <c r="E106" i="1"/>
  <c r="D138" i="1"/>
  <c r="D101" i="1"/>
  <c r="D17" i="1"/>
  <c r="D106" i="1"/>
  <c r="D118" i="1"/>
  <c r="D122" i="1"/>
  <c r="D126" i="1"/>
  <c r="D130" i="1"/>
  <c r="D134" i="1"/>
  <c r="D142" i="1"/>
  <c r="D146" i="1"/>
  <c r="D150" i="1"/>
  <c r="D110" i="1"/>
  <c r="D114" i="1"/>
  <c r="D153" i="1"/>
  <c r="D21" i="1"/>
  <c r="D22" i="1"/>
  <c r="D24" i="1"/>
  <c r="D157" i="1"/>
  <c r="D100" i="1"/>
  <c r="D99" i="1"/>
  <c r="D152" i="1"/>
</calcChain>
</file>

<file path=xl/sharedStrings.xml><?xml version="1.0" encoding="utf-8"?>
<sst xmlns="http://schemas.openxmlformats.org/spreadsheetml/2006/main" count="1623" uniqueCount="805">
  <si>
    <t>Acetyl pyrazine</t>
  </si>
  <si>
    <t>bitter wizard</t>
  </si>
  <si>
    <t>creme oncteuse</t>
  </si>
  <si>
    <t>Ethyl Maltol</t>
  </si>
  <si>
    <t>Ethyl Vanilline</t>
  </si>
  <si>
    <t>Flash</t>
  </si>
  <si>
    <t>Fresh Ice</t>
  </si>
  <si>
    <t>Koolada</t>
  </si>
  <si>
    <t>MTS vape wizard</t>
  </si>
  <si>
    <t>Acide malique (sour)</t>
  </si>
  <si>
    <t>Sweetner</t>
  </si>
  <si>
    <t>Autres</t>
  </si>
  <si>
    <t>Liste</t>
  </si>
  <si>
    <t>NA</t>
  </si>
  <si>
    <t>Abricot fruits</t>
  </si>
  <si>
    <t>Absinthe</t>
  </si>
  <si>
    <t>Alimoncello</t>
  </si>
  <si>
    <t>Amande</t>
  </si>
  <si>
    <t>Ananas</t>
  </si>
  <si>
    <t>Anis</t>
  </si>
  <si>
    <t>Banane flambée</t>
  </si>
  <si>
    <t>Banana</t>
  </si>
  <si>
    <t>Barbe à papa</t>
  </si>
  <si>
    <t>Biere</t>
  </si>
  <si>
    <t>Biscuit</t>
  </si>
  <si>
    <t>Brioche</t>
  </si>
  <si>
    <t>Cacahuete</t>
  </si>
  <si>
    <t>Cactus</t>
  </si>
  <si>
    <t>Café Dark</t>
  </si>
  <si>
    <t>Cannelle</t>
  </si>
  <si>
    <t>Cappuccino</t>
  </si>
  <si>
    <t>Caramel</t>
  </si>
  <si>
    <t>Caramel bonbon</t>
  </si>
  <si>
    <t>Caramel au beurre salé</t>
  </si>
  <si>
    <t>Caramel gourmand</t>
  </si>
  <si>
    <t>2.90</t>
  </si>
  <si>
    <t>Caramel cremeux vanillé</t>
  </si>
  <si>
    <t>Cassis</t>
  </si>
  <si>
    <t>Cédrat Corse Naturel</t>
  </si>
  <si>
    <t>Cerise Noire</t>
  </si>
  <si>
    <t>Chantilly</t>
  </si>
  <si>
    <t>Chamallow</t>
  </si>
  <si>
    <t>Chataigne Corse</t>
  </si>
  <si>
    <t>Cheesecake</t>
  </si>
  <si>
    <t>Chocolat au lait</t>
  </si>
  <si>
    <t>Chocolat blanc</t>
  </si>
  <si>
    <t>Chocolat noir</t>
  </si>
  <si>
    <t>Citron jaune</t>
  </si>
  <si>
    <t>Citron vert</t>
  </si>
  <si>
    <t>Citron meringué</t>
  </si>
  <si>
    <t>Clémentine</t>
  </si>
  <si>
    <t>Clémentine Corse</t>
  </si>
  <si>
    <t>Coca</t>
  </si>
  <si>
    <t>coco noix de</t>
  </si>
  <si>
    <t>Cœur de caramel</t>
  </si>
  <si>
    <t>Coing</t>
  </si>
  <si>
    <t>Conconbre</t>
  </si>
  <si>
    <t>Confiture de lait</t>
  </si>
  <si>
    <t>Cookie</t>
  </si>
  <si>
    <t>Coquelicot</t>
  </si>
  <si>
    <t>Corossol Guanabana</t>
  </si>
  <si>
    <t>Crème Anglaise</t>
  </si>
  <si>
    <t>Crème brulée</t>
  </si>
  <si>
    <t>Crème de Bano</t>
  </si>
  <si>
    <t>Crème de Kawouet</t>
  </si>
  <si>
    <t>Crème Fraiche</t>
  </si>
  <si>
    <t>Crêpe</t>
  </si>
  <si>
    <t>Crumble fruits rouges</t>
  </si>
  <si>
    <t>Figue Corse</t>
  </si>
  <si>
    <t>Fleur d'oranger</t>
  </si>
  <si>
    <t>Fleur de cerisier</t>
  </si>
  <si>
    <t>FR4</t>
  </si>
  <si>
    <t>Framboise nouvelle</t>
  </si>
  <si>
    <t>Fraises nouvelle</t>
  </si>
  <si>
    <t>Fruits du dragon</t>
  </si>
  <si>
    <t>Fruits rouges</t>
  </si>
  <si>
    <t>Gaufre</t>
  </si>
  <si>
    <t>Goyave</t>
  </si>
  <si>
    <t>Graham Crackers</t>
  </si>
  <si>
    <t>Grenade</t>
  </si>
  <si>
    <t>Grenadine</t>
  </si>
  <si>
    <t>Groseille</t>
  </si>
  <si>
    <t>Guimauve</t>
  </si>
  <si>
    <t>Havane Cigar</t>
  </si>
  <si>
    <t>Immortelle</t>
  </si>
  <si>
    <t>Irish Coffe</t>
  </si>
  <si>
    <t>Irish cream</t>
  </si>
  <si>
    <t>Jacinthe</t>
  </si>
  <si>
    <t>Jus de goyave</t>
  </si>
  <si>
    <t>Tabac Kentucky</t>
  </si>
  <si>
    <t>Kiwi</t>
  </si>
  <si>
    <t>Lavande</t>
  </si>
  <si>
    <t>Lait nouvelle version</t>
  </si>
  <si>
    <t>Lychee</t>
  </si>
  <si>
    <t>Mandarine (Arôme naturel)</t>
  </si>
  <si>
    <t>Mangoustan</t>
  </si>
  <si>
    <t>Mangue nouvelle</t>
  </si>
  <si>
    <t>Melon</t>
  </si>
  <si>
    <t>Menthe eucalyptus</t>
  </si>
  <si>
    <t>Menthe fraiche</t>
  </si>
  <si>
    <t>Menthe légère</t>
  </si>
  <si>
    <t>Menthe verte</t>
  </si>
  <si>
    <t>Menthe poivrée</t>
  </si>
  <si>
    <t>Meringue nouvelle version</t>
  </si>
  <si>
    <t>Miel</t>
  </si>
  <si>
    <t>Mûre</t>
  </si>
  <si>
    <t>Myrte de Corse</t>
  </si>
  <si>
    <t>Myrtille</t>
  </si>
  <si>
    <t>Noisette fraiche</t>
  </si>
  <si>
    <t>Noisette grillée</t>
  </si>
  <si>
    <t>Noix</t>
  </si>
  <si>
    <t>Noix de coco</t>
  </si>
  <si>
    <t>Noix de cajou</t>
  </si>
  <si>
    <t>Noix de pecan</t>
  </si>
  <si>
    <t>Nougat</t>
  </si>
  <si>
    <t>Nougatine</t>
  </si>
  <si>
    <t>Orange sanguine</t>
  </si>
  <si>
    <t>Pain d'épices</t>
  </si>
  <si>
    <t>Pamplemouse rose</t>
  </si>
  <si>
    <t>Pastèque</t>
  </si>
  <si>
    <t>Pâte à tartiner</t>
  </si>
  <si>
    <t>Perect Banana</t>
  </si>
  <si>
    <t>Pêche blanche</t>
  </si>
  <si>
    <t>Pistache</t>
  </si>
  <si>
    <t>Poire (comice)</t>
  </si>
  <si>
    <t>Poire amande</t>
  </si>
  <si>
    <t>Poire vanillée</t>
  </si>
  <si>
    <t>Pomme verte</t>
  </si>
  <si>
    <t>Pomme rouge</t>
  </si>
  <si>
    <t>Pomme jaune</t>
  </si>
  <si>
    <t>Pomme rose</t>
  </si>
  <si>
    <t>Popy</t>
  </si>
  <si>
    <t>Prune (Quetsche)</t>
  </si>
  <si>
    <t>Pruneau</t>
  </si>
  <si>
    <t>Raisin vert</t>
  </si>
  <si>
    <t>Raisin noir</t>
  </si>
  <si>
    <t>Réglisse bonbon</t>
  </si>
  <si>
    <t>Réglisse baton</t>
  </si>
  <si>
    <t>Rhubarbe</t>
  </si>
  <si>
    <t>Rhum ancien</t>
  </si>
  <si>
    <t>Rhum blanc</t>
  </si>
  <si>
    <t>Rose</t>
  </si>
  <si>
    <t>Royale Custard</t>
  </si>
  <si>
    <t>Royal (tabac)</t>
  </si>
  <si>
    <t>RY4 Supérieur</t>
  </si>
  <si>
    <t>Sirop d'érable</t>
  </si>
  <si>
    <t>Spéculoos</t>
  </si>
  <si>
    <t>USA MIX Tabac</t>
  </si>
  <si>
    <t>Taro</t>
  </si>
  <si>
    <t>Tarte aux fraises</t>
  </si>
  <si>
    <t>Tarte Tatin</t>
  </si>
  <si>
    <t>Thé vert</t>
  </si>
  <si>
    <t>Thé noir</t>
  </si>
  <si>
    <t>TnT custard</t>
  </si>
  <si>
    <t>Vanille bourbon</t>
  </si>
  <si>
    <t>Vanille bourbon 2</t>
  </si>
  <si>
    <t>Vanille de Tahiti</t>
  </si>
  <si>
    <t>Verveine</t>
  </si>
  <si>
    <t>Verveine citron</t>
  </si>
  <si>
    <t>Verveine menthe</t>
  </si>
  <si>
    <t>Violette</t>
  </si>
  <si>
    <t>Virginia Tabac</t>
  </si>
  <si>
    <t>Whisky</t>
  </si>
  <si>
    <t>Yaourt</t>
  </si>
  <si>
    <t>Yuzu (Arôme naturel)</t>
  </si>
  <si>
    <t>AROMES</t>
  </si>
  <si>
    <t>Flacons en stock</t>
  </si>
  <si>
    <t>Dosages max</t>
  </si>
  <si>
    <t>max 8%</t>
  </si>
  <si>
    <t>max 6%</t>
  </si>
  <si>
    <t>max 4%</t>
  </si>
  <si>
    <t>max 10%</t>
  </si>
  <si>
    <t>max 12%</t>
  </si>
  <si>
    <t>a la goutte</t>
  </si>
  <si>
    <t>Jus de Goyave</t>
  </si>
  <si>
    <t>Royale custard</t>
  </si>
  <si>
    <t xml:space="preserve"> coco de noix</t>
  </si>
  <si>
    <t>TnT Custard</t>
  </si>
  <si>
    <t>Perfect banana</t>
  </si>
  <si>
    <t>Purple Kiss</t>
  </si>
  <si>
    <t>L'aigle noir</t>
  </si>
  <si>
    <t>Golden gate</t>
  </si>
  <si>
    <t>Corsicavap</t>
  </si>
  <si>
    <t>Flacons a commandé</t>
  </si>
  <si>
    <t>ADDITIFS</t>
  </si>
  <si>
    <t>BASE / BOOSTERS</t>
  </si>
  <si>
    <t>Base 30/70</t>
  </si>
  <si>
    <t>6,90/100 ml</t>
  </si>
  <si>
    <t>15,90/1000 ml</t>
  </si>
  <si>
    <t>Boosters</t>
  </si>
  <si>
    <t>1,20/10 ml</t>
  </si>
  <si>
    <t>10/ les 10</t>
  </si>
  <si>
    <t>Base 50/50</t>
  </si>
  <si>
    <t>6.90/100 ml</t>
  </si>
  <si>
    <t>15.90/1000 ml</t>
  </si>
  <si>
    <t>Pruneaux</t>
  </si>
  <si>
    <t>Autres fabricants</t>
  </si>
  <si>
    <t>Abréviations</t>
  </si>
  <si>
    <t>Fabricants</t>
  </si>
  <si>
    <t>Ananas (VS)</t>
  </si>
  <si>
    <t>Ethyl maltol (VS)</t>
  </si>
  <si>
    <t>VS</t>
  </si>
  <si>
    <t>Vapotsyle</t>
  </si>
  <si>
    <t>Barbe à papa (VS)</t>
  </si>
  <si>
    <t>Sweetener (VS)</t>
  </si>
  <si>
    <t>TPA</t>
  </si>
  <si>
    <t>Perfumer Apprentice</t>
  </si>
  <si>
    <t>DX Bavarian cream (TPA)</t>
  </si>
  <si>
    <t>Base 50/50 (VDLV)</t>
  </si>
  <si>
    <t>9,90 les 500 Ml</t>
  </si>
  <si>
    <t>Beignet (VS)</t>
  </si>
  <si>
    <t>Booster (VDLV)</t>
  </si>
  <si>
    <t>1,97 les 10 Ml</t>
  </si>
  <si>
    <t>Cheesecake graham crust (TPA)</t>
  </si>
  <si>
    <t>Fraises (VS)</t>
  </si>
  <si>
    <t>Framboises (VS)</t>
  </si>
  <si>
    <t>Fruits du dragon (TPA)</t>
  </si>
  <si>
    <t>Goyave (VS)</t>
  </si>
  <si>
    <t>Mandarine (VS)</t>
  </si>
  <si>
    <t>Mangue (VS)</t>
  </si>
  <si>
    <t>Peche jaune (VS)</t>
  </si>
  <si>
    <t>Stramberry Ripe (TPA) (fraise mure)</t>
  </si>
  <si>
    <t>Vanilla swirl (TPA)</t>
  </si>
  <si>
    <t>RECETTES</t>
  </si>
  <si>
    <t>Nom de la recette</t>
  </si>
  <si>
    <t>COURSE EN SAC</t>
  </si>
  <si>
    <t>PURPLE KISS</t>
  </si>
  <si>
    <t>GEKKO</t>
  </si>
  <si>
    <t>EN ROUGE ET NOIR</t>
  </si>
  <si>
    <t>Base PG/VG</t>
  </si>
  <si>
    <t>50/50</t>
  </si>
  <si>
    <t>30/70</t>
  </si>
  <si>
    <t>Taux de nicotine (mg/ml)</t>
  </si>
  <si>
    <t>Prix du flacon</t>
  </si>
  <si>
    <t>Volume du flacon (ml)</t>
  </si>
  <si>
    <t>Prix du ml</t>
  </si>
  <si>
    <t>Taux Nicotine (mg)</t>
  </si>
  <si>
    <t>Quantité finale désiré (ml)</t>
  </si>
  <si>
    <t>Taux de nicotine désiré (mg/ml)</t>
  </si>
  <si>
    <t>Quantité Arômes (ml)</t>
  </si>
  <si>
    <t>Quantité base (ml)</t>
  </si>
  <si>
    <t>Quantité booster (ml)</t>
  </si>
  <si>
    <t>Prix de la base au ml</t>
  </si>
  <si>
    <t>Arômes</t>
  </si>
  <si>
    <t>Arôme 1</t>
  </si>
  <si>
    <t>Marques</t>
  </si>
  <si>
    <t>corsicavap</t>
  </si>
  <si>
    <t>Dosage recommandé</t>
  </si>
  <si>
    <t>Prix</t>
  </si>
  <si>
    <t>Temps de Steep (Jrs)</t>
  </si>
  <si>
    <t>Arôme 2</t>
  </si>
  <si>
    <t>Arôme 3</t>
  </si>
  <si>
    <t>Arôme 4</t>
  </si>
  <si>
    <t>Arôme 5</t>
  </si>
  <si>
    <t>Arôme 6</t>
  </si>
  <si>
    <t>Arôme 7</t>
  </si>
  <si>
    <t>Arôme 8</t>
  </si>
  <si>
    <t>Additifs</t>
  </si>
  <si>
    <t>Additifs 1</t>
  </si>
  <si>
    <t>Additifs 2</t>
  </si>
  <si>
    <t>Additifs 3</t>
  </si>
  <si>
    <t>Additifs 4</t>
  </si>
  <si>
    <t>Volume total de la recette en ml</t>
  </si>
  <si>
    <t>Base plus booster</t>
  </si>
  <si>
    <t>Base en ml</t>
  </si>
  <si>
    <t>Boosters en ml</t>
  </si>
  <si>
    <t>Arômes et additifs</t>
  </si>
  <si>
    <t>Arômes 1</t>
  </si>
  <si>
    <t>Dosage</t>
  </si>
  <si>
    <t>Dosage en ml</t>
  </si>
  <si>
    <t>Nbr de gouttes</t>
  </si>
  <si>
    <t>Calculs dosage de % a ml/gts</t>
  </si>
  <si>
    <t>Calculs dosage de ml a %/gts</t>
  </si>
  <si>
    <t>Arômes 2</t>
  </si>
  <si>
    <t>ml</t>
  </si>
  <si>
    <t>Dosage %</t>
  </si>
  <si>
    <t>Dosage ml</t>
  </si>
  <si>
    <t>Dosage gts</t>
  </si>
  <si>
    <t>Arômes 3</t>
  </si>
  <si>
    <t>Calculs dosage de gts a ml/%</t>
  </si>
  <si>
    <t>Arômes 4</t>
  </si>
  <si>
    <t>Arômes 5</t>
  </si>
  <si>
    <t>Arômes 6</t>
  </si>
  <si>
    <t>Arômes 7</t>
  </si>
  <si>
    <t>Arômes 8</t>
  </si>
  <si>
    <t>Additif 1</t>
  </si>
  <si>
    <t>Additif 2</t>
  </si>
  <si>
    <t>Additif 3</t>
  </si>
  <si>
    <t>Additif 4</t>
  </si>
  <si>
    <t>Volume Base en ml</t>
  </si>
  <si>
    <t>Volume arômes et additifs en %</t>
  </si>
  <si>
    <t>Volume arômes et additifs en ml</t>
  </si>
  <si>
    <t>Steep en jours</t>
  </si>
  <si>
    <t>Prix arômes</t>
  </si>
  <si>
    <t>Prix Total de la recettes</t>
  </si>
  <si>
    <t>AUTUMN APPLE BREAD</t>
  </si>
  <si>
    <t>APPLE BUTTER SNICKER</t>
  </si>
  <si>
    <t>A COSA</t>
  </si>
  <si>
    <t>A L'AUBE DU NIL</t>
  </si>
  <si>
    <t>AND THEN THERE WERE DONE</t>
  </si>
  <si>
    <t>AMANDINE</t>
  </si>
  <si>
    <t>ALOHA</t>
  </si>
  <si>
    <t>ATOMIC</t>
  </si>
  <si>
    <t>ASTONISHING</t>
  </si>
  <si>
    <t>AMYLEE</t>
  </si>
  <si>
    <t>BLACK CAT</t>
  </si>
  <si>
    <t>BANANA NOG</t>
  </si>
  <si>
    <t>BOURBON ISLAND</t>
  </si>
  <si>
    <t>BLACK CACTUS</t>
  </si>
  <si>
    <t>BLOODY MURDER</t>
  </si>
  <si>
    <t>BAD BLOOD</t>
  </si>
  <si>
    <t>BLACK CAULDRON</t>
  </si>
  <si>
    <t>BLACK KISS</t>
  </si>
  <si>
    <t>BUNNY'S TARO</t>
  </si>
  <si>
    <t>BERRYNOIDE</t>
  </si>
  <si>
    <t>CRUEL SUMMER</t>
  </si>
  <si>
    <t>CHEWBA-K</t>
  </si>
  <si>
    <t>CASCADE</t>
  </si>
  <si>
    <t>COPACABANA</t>
  </si>
  <si>
    <t>CAMP FIRE</t>
  </si>
  <si>
    <t>DOUBLE DICE</t>
  </si>
  <si>
    <t>DYNAMITE MONKEY</t>
  </si>
  <si>
    <t>DARK MANGO</t>
  </si>
  <si>
    <t>DRAGON IMPERATRICE</t>
  </si>
  <si>
    <t>DIRTY MONKEY</t>
  </si>
  <si>
    <t>FRENCH PINK MILK</t>
  </si>
  <si>
    <t>FRAISE BLANCHE</t>
  </si>
  <si>
    <t>FUZZ MANGO</t>
  </si>
  <si>
    <t>GALAXY WHITE</t>
  </si>
  <si>
    <t>GOLDEN GATE</t>
  </si>
  <si>
    <t>HONEY HEART</t>
  </si>
  <si>
    <t>JUNGLE FEVER</t>
  </si>
  <si>
    <t>KING BLUE</t>
  </si>
  <si>
    <t>LADY LEMONADE</t>
  </si>
  <si>
    <t>LADY DYNAMITE</t>
  </si>
  <si>
    <t>L'AIGLE NOIR</t>
  </si>
  <si>
    <t>LA DUCHESSE</t>
  </si>
  <si>
    <t>LE JOUR LE PLUS LONG</t>
  </si>
  <si>
    <t>LULU LA SUCREE</t>
  </si>
  <si>
    <t>LITTLE BUNNY</t>
  </si>
  <si>
    <t>THE LAST STAND</t>
  </si>
  <si>
    <t>MANGO BLOSSOM</t>
  </si>
  <si>
    <t>MANDARIN</t>
  </si>
  <si>
    <t>MELON CASTLE</t>
  </si>
  <si>
    <t>MELON MELEE</t>
  </si>
  <si>
    <t>PARLER AUX ANGES</t>
  </si>
  <si>
    <t>PINK LEMONADE</t>
  </si>
  <si>
    <t>POUSSIERES</t>
  </si>
  <si>
    <t>PONDICHERY</t>
  </si>
  <si>
    <t>RED FACTION</t>
  </si>
  <si>
    <t>RHUM BANO EVA</t>
  </si>
  <si>
    <t>ROYALE STRAWBERRY</t>
  </si>
  <si>
    <t>RED DRAGON</t>
  </si>
  <si>
    <t>SCARFACE</t>
  </si>
  <si>
    <t>SUMMER GIRLS</t>
  </si>
  <si>
    <t>STRAWBERRY ISLAND</t>
  </si>
  <si>
    <t>SMOOTH OPERATOR</t>
  </si>
  <si>
    <t>STRAWBERRY DRIZZLE</t>
  </si>
  <si>
    <t>THAI NA NA</t>
  </si>
  <si>
    <t>TOQUE CUIVREE</t>
  </si>
  <si>
    <t>UNDEAD</t>
  </si>
  <si>
    <t>UMBRELLA CORP</t>
  </si>
  <si>
    <t>WEDNESDAY</t>
  </si>
  <si>
    <t>WIL BLACK</t>
  </si>
  <si>
    <t>WINTER IS COMING</t>
  </si>
  <si>
    <t xml:space="preserve"> 6.0% Tarte tatin</t>
  </si>
  <si>
    <t>5.0% Royale Custard</t>
  </si>
  <si>
    <t> 6.5% Grenadine</t>
  </si>
  <si>
    <t> 5.0% TNT Custard</t>
  </si>
  <si>
    <t> 5.9% Mangue nouvelle</t>
  </si>
  <si>
    <t> 6.0% Royale Custard</t>
  </si>
  <si>
    <t> 4.0% Cookie</t>
  </si>
  <si>
    <t xml:space="preserve"> 3.0% Cookie</t>
  </si>
  <si>
    <t>4.5% Crème brulée</t>
  </si>
  <si>
    <t>2.0% Framboise</t>
  </si>
  <si>
    <t> 4.5% Fraises nouvelle</t>
  </si>
  <si>
    <t>4.0% Banana</t>
  </si>
  <si>
    <t> 4.6% Framboise nouvelle</t>
  </si>
  <si>
    <t> 4.0% Perfect Banana</t>
  </si>
  <si>
    <t> 2.5% Pomme rose</t>
  </si>
  <si>
    <t xml:space="preserve"> 2.0% Graham Crackers</t>
  </si>
  <si>
    <t> 2.0% Graham Crackers</t>
  </si>
  <si>
    <t>1.0% Myrtille</t>
  </si>
  <si>
    <t> 2.5% Cerise noire</t>
  </si>
  <si>
    <t> 3.0% Cheesecake</t>
  </si>
  <si>
    <t xml:space="preserve">1.0% Réglisse </t>
  </si>
  <si>
    <t> 1.0% Cerise Noire</t>
  </si>
  <si>
    <t> 2.0% Tarte tatin</t>
  </si>
  <si>
    <t>2.0% Royale Custard</t>
  </si>
  <si>
    <t>1.5% Cookie</t>
  </si>
  <si>
    <t>1.0% Tarte Tatin</t>
  </si>
  <si>
    <t> 0.5% Poire (Comice)</t>
  </si>
  <si>
    <t>1.7% Crème fraîche</t>
  </si>
  <si>
    <t>1.0% Crème fraîche</t>
  </si>
  <si>
    <t> 1.0% Myrtille</t>
  </si>
  <si>
    <t> 1.5% Royale Custard</t>
  </si>
  <si>
    <t xml:space="preserve"> 1.0% Crème Fraîche</t>
  </si>
  <si>
    <t> 1.5% Crème Fraîche</t>
  </si>
  <si>
    <t>1.0% Biscuit</t>
  </si>
  <si>
    <t> 0.8% Biscuit</t>
  </si>
  <si>
    <t xml:space="preserve"> 1.0% Cheesecake </t>
  </si>
  <si>
    <t> 1.0% Biscuit</t>
  </si>
  <si>
    <t xml:space="preserve"> 1.0% Pain d'Epice</t>
  </si>
  <si>
    <t> 0.8% Pain d'Epice</t>
  </si>
  <si>
    <t>1.0% Crème fraiche</t>
  </si>
  <si>
    <t>0.5% Caramel beurre salé</t>
  </si>
  <si>
    <t> 0.5% Amande</t>
  </si>
  <si>
    <t> 0.5% Confiture de Lait</t>
  </si>
  <si>
    <t>1.0% Meringue</t>
  </si>
  <si>
    <t> 0.5% Sweetener</t>
  </si>
  <si>
    <t xml:space="preserve"> 0.4% Nougatine </t>
  </si>
  <si>
    <t>Additifs :</t>
  </si>
  <si>
    <t xml:space="preserve"> 2gt/10ml Sour </t>
  </si>
  <si>
    <t xml:space="preserve"> 2gt Sweetener</t>
  </si>
  <si>
    <t> 2gt Sweetener</t>
  </si>
  <si>
    <t> 7.0% Kiwi</t>
  </si>
  <si>
    <t> 6.0% Abricot fruit</t>
  </si>
  <si>
    <t>5.5% Pêche Blanche</t>
  </si>
  <si>
    <t> 5.7% Fraises</t>
  </si>
  <si>
    <t> 5.8% Pastèque</t>
  </si>
  <si>
    <t>4.0% Citron jaune</t>
  </si>
  <si>
    <t>7% Caramel beurre salé</t>
  </si>
  <si>
    <t>4.5% Réglisse</t>
  </si>
  <si>
    <t> 4.0% Pomme Rose</t>
  </si>
  <si>
    <t> 4.0% Mangue nouvelle</t>
  </si>
  <si>
    <t> 5.5% Fruit du dragon</t>
  </si>
  <si>
    <t>5.0% Framboise</t>
  </si>
  <si>
    <t> 3.0% Melon</t>
  </si>
  <si>
    <t> 2.5% Framboise</t>
  </si>
  <si>
    <t>4.5% Cappuccino</t>
  </si>
  <si>
    <t>3.0% Confiture de lait</t>
  </si>
  <si>
    <t> 1.0% Mangue nouvelle</t>
  </si>
  <si>
    <t> 3.0% Coco noix de</t>
  </si>
  <si>
    <t> 3.0% Crème fraîche</t>
  </si>
  <si>
    <t> 2.1% Mangue</t>
  </si>
  <si>
    <t> 3.0% Fraises nouvelles</t>
  </si>
  <si>
    <t>1.0% Pomme Rose</t>
  </si>
  <si>
    <t>1% Caramel bonbon</t>
  </si>
  <si>
    <t> 1.5% Chamallow</t>
  </si>
  <si>
    <t> 0.5% Coing</t>
  </si>
  <si>
    <t> 2.0% Vanille Bourbon 2</t>
  </si>
  <si>
    <t> 2.1% Ananas</t>
  </si>
  <si>
    <t> 2.0% Fruit du Dragon</t>
  </si>
  <si>
    <t>1.0% Champagne</t>
  </si>
  <si>
    <t> 1% Taro</t>
  </si>
  <si>
    <t> 1.5% Caramel bonbon</t>
  </si>
  <si>
    <t xml:space="preserve"> 1.0% Cerise noire </t>
  </si>
  <si>
    <t>1.0% Crème de citron</t>
  </si>
  <si>
    <t> 1% Noix de Pécan</t>
  </si>
  <si>
    <t xml:space="preserve">1.5% Caramel crémeux vanillé </t>
  </si>
  <si>
    <t>0.5% Citron vert</t>
  </si>
  <si>
    <t> 0.3% Vanille Bourbon</t>
  </si>
  <si>
    <t>0.5% Ethyl Maltol</t>
  </si>
  <si>
    <t> 2gt/10ml Sweetener</t>
  </si>
  <si>
    <t> 1.0% Ethyl Maltol</t>
  </si>
  <si>
    <t>0.3% Meringue</t>
  </si>
  <si>
    <t xml:space="preserve"> 0.2% Popy </t>
  </si>
  <si>
    <t> 2gt/10ml Sour</t>
  </si>
  <si>
    <t> 3gt/10ml Cannelle</t>
  </si>
  <si>
    <t> 2.0% Sour</t>
  </si>
  <si>
    <t xml:space="preserve">1.0% Ethyl Maltol </t>
  </si>
  <si>
    <t xml:space="preserve">ROYALE STRAWBERRY </t>
  </si>
  <si>
    <t> 6.0% Cassis</t>
  </si>
  <si>
    <t> 5.1% Réglisse</t>
  </si>
  <si>
    <t> 3.0% Myrtille</t>
  </si>
  <si>
    <t> 5.4% Caramel Bonbon</t>
  </si>
  <si>
    <t>3.0% Caramel crémeux</t>
  </si>
  <si>
    <t> 7.5% Fraises nouvelles</t>
  </si>
  <si>
    <t> 4.0% Royale Custard</t>
  </si>
  <si>
    <t xml:space="preserve"> 3% Perfect Banana</t>
  </si>
  <si>
    <t>4.0% Pomme Rose</t>
  </si>
  <si>
    <t> 4.3% Fraises</t>
  </si>
  <si>
    <t> 3.0% Mûre</t>
  </si>
  <si>
    <t> 3.6% Cookie</t>
  </si>
  <si>
    <t xml:space="preserve">2.5% Vanille Bourbon 2 </t>
  </si>
  <si>
    <t>2.5% Ananas</t>
  </si>
  <si>
    <t xml:space="preserve"> 3% Caramel bonbon</t>
  </si>
  <si>
    <t> 3.0% Mangue</t>
  </si>
  <si>
    <t> 0.9% Chamallow</t>
  </si>
  <si>
    <t> 3.0% Fraises</t>
  </si>
  <si>
    <t> 2.7% Caramel crémeux vanillé</t>
  </si>
  <si>
    <t>2.0% Miel</t>
  </si>
  <si>
    <t>1.4% Crème Fraîche</t>
  </si>
  <si>
    <t> 2.5% Goyave</t>
  </si>
  <si>
    <t> 2% Caramel crémeux vanillé</t>
  </si>
  <si>
    <t> 0.5% Cassis</t>
  </si>
  <si>
    <t> 2.0% Framboise</t>
  </si>
  <si>
    <t> 1.8% Caramel au beure salé</t>
  </si>
  <si>
    <t>1.0% Fruit du Dragon</t>
  </si>
  <si>
    <t>2.0% Vanille Bourbon</t>
  </si>
  <si>
    <t>- 1.5% Crème anglaise</t>
  </si>
  <si>
    <t>Additifs:</t>
  </si>
  <si>
    <t> 0.5% Pomme Granny (verte)</t>
  </si>
  <si>
    <t> 2.0% Réglisse</t>
  </si>
  <si>
    <t>1.4% Graham Crackers</t>
  </si>
  <si>
    <t> 0.5% Meringue</t>
  </si>
  <si>
    <t>0.6% Meringue</t>
  </si>
  <si>
    <t> 1.0% Mangue</t>
  </si>
  <si>
    <t> 1% Crème Fraîche</t>
  </si>
  <si>
    <t> 0.5% Anis</t>
  </si>
  <si>
    <t> 0.5% Poppy</t>
  </si>
  <si>
    <t xml:space="preserve"> 1.0% Rhum ancien </t>
  </si>
  <si>
    <t> 1.% Irish Cream</t>
  </si>
  <si>
    <t>0.7% Sweetener</t>
  </si>
  <si>
    <t> 0.5% Ethyl Maltol</t>
  </si>
  <si>
    <t> 2gt/10ml Ethyl Maltol</t>
  </si>
  <si>
    <t> 1gt/10ml Sour</t>
  </si>
  <si>
    <t> 8.0% Poire Vanillée</t>
  </si>
  <si>
    <t> 4.8% Corossol Guanabana</t>
  </si>
  <si>
    <t xml:space="preserve"> 4.0% Raisin noir</t>
  </si>
  <si>
    <t> 3.9% Cerise noire</t>
  </si>
  <si>
    <t>6.5% Mangue Nouvelle</t>
  </si>
  <si>
    <t> 4.9% Fraises nouvelles</t>
  </si>
  <si>
    <t> 4.5% Fraises</t>
  </si>
  <si>
    <t> 4.0% Ananas</t>
  </si>
  <si>
    <t> 3.6% Noix de Coco</t>
  </si>
  <si>
    <t> 3.7% Crème Fraîche</t>
  </si>
  <si>
    <t>2.5% Cactus</t>
  </si>
  <si>
    <t>3.9% Fraises nouvelles</t>
  </si>
  <si>
    <t> 3.0% Pêche Blanche</t>
  </si>
  <si>
    <t>3.2% Pomme Rose</t>
  </si>
  <si>
    <t> 3.0% Chamallow</t>
  </si>
  <si>
    <t> 4.0% Pêche Blanche</t>
  </si>
  <si>
    <t> 1.5% Menthe poivrée</t>
  </si>
  <si>
    <t>2.8% Mangue Nouvelle</t>
  </si>
  <si>
    <t> 2.0% Fraises nouvelle</t>
  </si>
  <si>
    <t>2.0% Groseille</t>
  </si>
  <si>
    <t> 2.8% Crème de Bano</t>
  </si>
  <si>
    <t>2.0% Ananas</t>
  </si>
  <si>
    <t> 2.5% Mangue nouvelle</t>
  </si>
  <si>
    <t> 1.2% Anis</t>
  </si>
  <si>
    <t> 2.6% Rhum Blanc</t>
  </si>
  <si>
    <t> 1.0% Fruit du Dragon</t>
  </si>
  <si>
    <t> 2.0% Framboise nouvelle</t>
  </si>
  <si>
    <t> 1.0% Orange sanguine</t>
  </si>
  <si>
    <t> 1.6% Chamallow</t>
  </si>
  <si>
    <t> 1.5% Mangue nouvelle</t>
  </si>
  <si>
    <t> 1.0% Fraises</t>
  </si>
  <si>
    <t>0.7% Cannelle</t>
  </si>
  <si>
    <t> 1.3% Coco Noix de</t>
  </si>
  <si>
    <t> 1.1% Cassis</t>
  </si>
  <si>
    <t>1.6% Crème Fraîche</t>
  </si>
  <si>
    <t> 1.0% Crème fraîche</t>
  </si>
  <si>
    <t>0.5% Pomme Granny (verte)</t>
  </si>
  <si>
    <t> 0.5% Framboise nouvelle</t>
  </si>
  <si>
    <t xml:space="preserve"> 0.8% Poire Comice </t>
  </si>
  <si>
    <t>0.5% Meringue</t>
  </si>
  <si>
    <t> 2gt/10ml Ethyl maltol</t>
  </si>
  <si>
    <t xml:space="preserve"> 1.0% Ethyl Maltol </t>
  </si>
  <si>
    <t>O/N</t>
  </si>
  <si>
    <t> 4.5% Réglisse</t>
  </si>
  <si>
    <t> 7.0% Fraises</t>
  </si>
  <si>
    <t> 6.1% Fraises</t>
  </si>
  <si>
    <t> 7.5% Réglisse</t>
  </si>
  <si>
    <t>4.0% Citron Jaune</t>
  </si>
  <si>
    <t> 4.0% Crème de Bano</t>
  </si>
  <si>
    <t>3.0% Crème brulée</t>
  </si>
  <si>
    <t> 4.2% Royale Custard</t>
  </si>
  <si>
    <t> 3.0% Bonbon caramel</t>
  </si>
  <si>
    <t>3.0% Framboise</t>
  </si>
  <si>
    <t> 3.5% Myrtille</t>
  </si>
  <si>
    <t> 3.0% Cassis</t>
  </si>
  <si>
    <t xml:space="preserve">3.0% Rhum Ancien </t>
  </si>
  <si>
    <t> 3.0% Crème Fraîche</t>
  </si>
  <si>
    <t>3.3% Graham Crackers</t>
  </si>
  <si>
    <t>1.5% Chamallow</t>
  </si>
  <si>
    <t> 0.5% Mûre</t>
  </si>
  <si>
    <t> 1.8% Cerise Noire</t>
  </si>
  <si>
    <t>1.0% Anis</t>
  </si>
  <si>
    <t> 1.0% Cactus</t>
  </si>
  <si>
    <t> 3.0% Chocolat Noir</t>
  </si>
  <si>
    <t> 2.0% Caramel</t>
  </si>
  <si>
    <t> 2.5% Cheesecake</t>
  </si>
  <si>
    <t> 1.0% Meringue</t>
  </si>
  <si>
    <t> 1.8% Mûre</t>
  </si>
  <si>
    <t>0.5% Absinthe</t>
  </si>
  <si>
    <t> 0.5% Pomme Rose</t>
  </si>
  <si>
    <t> 2.0% Ananas</t>
  </si>
  <si>
    <t> 1.0% Taro</t>
  </si>
  <si>
    <t> 2.5% Vanille Bourbon</t>
  </si>
  <si>
    <t> 1.8% Framboise</t>
  </si>
  <si>
    <t> 0.5% Goyave</t>
  </si>
  <si>
    <t>2.0% Vanille bourbon 2</t>
  </si>
  <si>
    <t> 1.7% Crème de Kawouet</t>
  </si>
  <si>
    <t> 0.5% Citron Vert</t>
  </si>
  <si>
    <t> 1.0% Liqueur de Café (Calhua)</t>
  </si>
  <si>
    <t> 0.5% Chamallow</t>
  </si>
  <si>
    <t xml:space="preserve"> 0.8% Chamallow </t>
  </si>
  <si>
    <t> 0.5% Irish Cream</t>
  </si>
  <si>
    <t>2gt/10ml Sour</t>
  </si>
  <si>
    <t> 0.5% Calhua</t>
  </si>
  <si>
    <t xml:space="preserve">0.5% Acetyl Pyrazine </t>
  </si>
  <si>
    <t> 6.3% Grenade</t>
  </si>
  <si>
    <t> 3.6% Mangue</t>
  </si>
  <si>
    <t> 4.5% Royale Custard</t>
  </si>
  <si>
    <t> 7.0% Poire Amande</t>
  </si>
  <si>
    <t xml:space="preserve"> 4.0% Pomme Rose </t>
  </si>
  <si>
    <t>6.0% Mangue</t>
  </si>
  <si>
    <t> 6.0% Fraises</t>
  </si>
  <si>
    <t xml:space="preserve"> 7.0% Fraises </t>
  </si>
  <si>
    <t>4.7% Myrtille</t>
  </si>
  <si>
    <t> 2.7% Crème anglaise</t>
  </si>
  <si>
    <t> 4.5% Cheesecake</t>
  </si>
  <si>
    <t>4.0% Coeur de caramel</t>
  </si>
  <si>
    <t> 3.0% Fraises nouvelle</t>
  </si>
  <si>
    <t> 3.0% Yaourt</t>
  </si>
  <si>
    <t> 3.0% Vanille Bourbon</t>
  </si>
  <si>
    <t> 2.7% Crème fraîche</t>
  </si>
  <si>
    <t> 3.0% Framboise</t>
  </si>
  <si>
    <t> 2.4% Chocolat noir</t>
  </si>
  <si>
    <t> 3.0% Goyave</t>
  </si>
  <si>
    <t> 1.5% Crème de citron</t>
  </si>
  <si>
    <t> 1.0% Poire Vanillée</t>
  </si>
  <si>
    <t> 2.2% Pêche blanche</t>
  </si>
  <si>
    <t>1.5% Crème Fraîche</t>
  </si>
  <si>
    <t> 1.6% Biscuit</t>
  </si>
  <si>
    <t>3.0% Mandarine</t>
  </si>
  <si>
    <t>1.0% Noix de Coco</t>
  </si>
  <si>
    <t> 1.0% Framboise nouvelle</t>
  </si>
  <si>
    <t> 2.2% Chamallow</t>
  </si>
  <si>
    <t> 1.0% Chamallow</t>
  </si>
  <si>
    <t> 1.0% Crème Patissière</t>
  </si>
  <si>
    <t>1.0% Vanille Bourbon</t>
  </si>
  <si>
    <t> 1.5% Meringue</t>
  </si>
  <si>
    <t> 0.5% Caramel bonbon</t>
  </si>
  <si>
    <t> 0.5% Fruit du Dragon</t>
  </si>
  <si>
    <t> 1.0% Crème Fraiche</t>
  </si>
  <si>
    <t xml:space="preserve"> 1gt/10ml Sour </t>
  </si>
  <si>
    <t xml:space="preserve"> 2gt/10ml Sweetener </t>
  </si>
  <si>
    <t> 4.0% Cheesecake</t>
  </si>
  <si>
    <t> 8.0% Pastèque</t>
  </si>
  <si>
    <t>7.0% Fraises</t>
  </si>
  <si>
    <t> 5.0% Guanabana</t>
  </si>
  <si>
    <t xml:space="preserve"> 9.2% Fraises Nouvelle </t>
  </si>
  <si>
    <t>2.0% Mangue</t>
  </si>
  <si>
    <t>6.0% Chocolat au lait</t>
  </si>
  <si>
    <t> 3.0% Caramel crémeux</t>
  </si>
  <si>
    <t>3.0% Crème de Kawouet</t>
  </si>
  <si>
    <t> 5.0% Fraises</t>
  </si>
  <si>
    <t> 5.0% Pomme Rose</t>
  </si>
  <si>
    <t> 4.6% Pastèque</t>
  </si>
  <si>
    <t> 2.0% Amande</t>
  </si>
  <si>
    <t>6.0% Chamallow</t>
  </si>
  <si>
    <t> 1.2% Royale Custard</t>
  </si>
  <si>
    <t> 3.0% Royale Custard</t>
  </si>
  <si>
    <t xml:space="preserve"> 1.0% Melon </t>
  </si>
  <si>
    <t> 4.0% Pêche blanche</t>
  </si>
  <si>
    <t>2.5% Mangue</t>
  </si>
  <si>
    <t>1.1% Coco noix de</t>
  </si>
  <si>
    <t> 2.0% Meringue</t>
  </si>
  <si>
    <t> 3.0% Graham Crackers</t>
  </si>
  <si>
    <t> 1.0% Menthe fraîche</t>
  </si>
  <si>
    <t> 0.5% Banana</t>
  </si>
  <si>
    <t> 1.5% Ananas</t>
  </si>
  <si>
    <t> 0.8% Fruit du Dragon</t>
  </si>
  <si>
    <t> 2.0% Biscuit</t>
  </si>
  <si>
    <t> 0.7% Meringue</t>
  </si>
  <si>
    <t> 1.0% Confiture de lait</t>
  </si>
  <si>
    <t> 1.0% Caramel</t>
  </si>
  <si>
    <t> 0.5% Cactus</t>
  </si>
  <si>
    <t>0.5% Chamallow</t>
  </si>
  <si>
    <t> 1.0% Caramel bonbon</t>
  </si>
  <si>
    <t> 1.0% vanille Bourbon</t>
  </si>
  <si>
    <t> 1.0% Corossol Guanabana</t>
  </si>
  <si>
    <t> 0.5% Confiture de lait</t>
  </si>
  <si>
    <t> 1.0% Koolada</t>
  </si>
  <si>
    <t xml:space="preserve"> 0.5% Ethyl Maltol </t>
  </si>
  <si>
    <t xml:space="preserve">3gt/10ml Vanilline </t>
  </si>
  <si>
    <t> 3gt/10ml Vanilline</t>
  </si>
  <si>
    <t xml:space="preserve">1gt Sour </t>
  </si>
  <si>
    <t> 1.0% Acetyl Pyrazine</t>
  </si>
  <si>
    <t> 0.25% Sweetener</t>
  </si>
  <si>
    <t xml:space="preserve"> 0.5% Vanilline </t>
  </si>
  <si>
    <t xml:space="preserve"> 9.0% Fraises </t>
  </si>
  <si>
    <t> 4.0% Poire Williams</t>
  </si>
  <si>
    <t> 5.5% Crème anglaise</t>
  </si>
  <si>
    <t> 5.9% Fraises</t>
  </si>
  <si>
    <t xml:space="preserve"> 5.0% Ananas </t>
  </si>
  <si>
    <t> 3.0% Yuzu</t>
  </si>
  <si>
    <t> 6.0% Poire (Comice)</t>
  </si>
  <si>
    <t> 4.0% Abricot</t>
  </si>
  <si>
    <t> 2.3% Vanille Bourbon</t>
  </si>
  <si>
    <t> 4.9% Framboise (Solubarome)</t>
  </si>
  <si>
    <t xml:space="preserve">2.0% Yuzu </t>
  </si>
  <si>
    <t xml:space="preserve"> 2.5% Mangue </t>
  </si>
  <si>
    <t> 2.0% Noix de Coco</t>
  </si>
  <si>
    <t> 1.5% Mangue</t>
  </si>
  <si>
    <t> 2.0% Melon</t>
  </si>
  <si>
    <t> 2.0% Crème patissière</t>
  </si>
  <si>
    <t xml:space="preserve"> 2.0% Ananas </t>
  </si>
  <si>
    <t> 1.5% Graham Crackers</t>
  </si>
  <si>
    <t xml:space="preserve"> 2.0% Crème Fraîche</t>
  </si>
  <si>
    <t xml:space="preserve"> 2.0% Rose </t>
  </si>
  <si>
    <t> 1.0% Poire vanillée</t>
  </si>
  <si>
    <t> 2.0% Fraises</t>
  </si>
  <si>
    <t> 2.0% Pâte à tarte</t>
  </si>
  <si>
    <t> 2.0% Mangue</t>
  </si>
  <si>
    <t>1.0% Crème Fraîche</t>
  </si>
  <si>
    <t xml:space="preserve"> 1.5% Framboise </t>
  </si>
  <si>
    <t> 2.0% Chamallow</t>
  </si>
  <si>
    <t> 1.0% Barbe à papa</t>
  </si>
  <si>
    <t> 2.0% Pastèque</t>
  </si>
  <si>
    <t> 1.0% Crème Fraîche</t>
  </si>
  <si>
    <t>1.0% Pain d'épice</t>
  </si>
  <si>
    <t xml:space="preserve"> 1.0% Lychee </t>
  </si>
  <si>
    <t> 1.0% Grenade</t>
  </si>
  <si>
    <t> 0.5% Menthe fraiche</t>
  </si>
  <si>
    <t xml:space="preserve"> 0.8% Popy </t>
  </si>
  <si>
    <t xml:space="preserve"> 0.8% Meringue</t>
  </si>
  <si>
    <t xml:space="preserve"> 0.6% Lychee </t>
  </si>
  <si>
    <t>- 2gt Sweetener</t>
  </si>
  <si>
    <t> 3gt Sweetener</t>
  </si>
  <si>
    <t> 2gt Sour</t>
  </si>
  <si>
    <t> 2gt/10ml Vanilline</t>
  </si>
  <si>
    <t> 2gt Ethyl Maltol</t>
  </si>
  <si>
    <t>- 1gt Sour</t>
  </si>
  <si>
    <t xml:space="preserve"> 2gt Sour </t>
  </si>
  <si>
    <t xml:space="preserve"> 1gt Sour </t>
  </si>
  <si>
    <t xml:space="preserve"> 3.0% Taro </t>
  </si>
  <si>
    <t> 4.8% Mangue</t>
  </si>
  <si>
    <t> 3.5% Crêpe</t>
  </si>
  <si>
    <t xml:space="preserve"> 0.5 ml Myrtille </t>
  </si>
  <si>
    <t xml:space="preserve">4.5% Fraises </t>
  </si>
  <si>
    <t> 4.2% Chocolat Blanc</t>
  </si>
  <si>
    <t> 4.0% Melon</t>
  </si>
  <si>
    <t xml:space="preserve"> 3.0% Rocka </t>
  </si>
  <si>
    <t> 3.6% Crème brulée</t>
  </si>
  <si>
    <t> 3.0% Crème brûlée</t>
  </si>
  <si>
    <t> 3.0% Caramel crémeux vanillé</t>
  </si>
  <si>
    <t> 0.5 ml Pêche Blanche</t>
  </si>
  <si>
    <t xml:space="preserve"> 4.2% Kiwi </t>
  </si>
  <si>
    <t> 2.8% Caramel</t>
  </si>
  <si>
    <t> 4.0% Pastèque</t>
  </si>
  <si>
    <t xml:space="preserve"> 2.0% Confiture de Lait </t>
  </si>
  <si>
    <t xml:space="preserve"> 1.2% Chamallow </t>
  </si>
  <si>
    <t> 2.0% Tarte Tatin</t>
  </si>
  <si>
    <t> 2.5% Gauffre</t>
  </si>
  <si>
    <t xml:space="preserve"> 0.3 ml Royale Custard </t>
  </si>
  <si>
    <t>2.0% Grenade</t>
  </si>
  <si>
    <t> 2.1% Crème de Kawouet</t>
  </si>
  <si>
    <t> 4.0% Crème Fraiche</t>
  </si>
  <si>
    <t>2.0% Irish Cream</t>
  </si>
  <si>
    <t> 1.2% Meringue</t>
  </si>
  <si>
    <t>2.0% Meringue</t>
  </si>
  <si>
    <t> 1.5% Royal Custard</t>
  </si>
  <si>
    <t> 0.2 ml Thé vert</t>
  </si>
  <si>
    <t xml:space="preserve"> 0.7% Menthol </t>
  </si>
  <si>
    <t> 2.1% Cookie</t>
  </si>
  <si>
    <t> 1.0% Lychee</t>
  </si>
  <si>
    <t> 0.6% Fruit du Dragon</t>
  </si>
  <si>
    <t> 1.5% Rhum Blanc</t>
  </si>
  <si>
    <t xml:space="preserve"> 0.5% Fruit du Dragon </t>
  </si>
  <si>
    <t> 2.1% Chamallow</t>
  </si>
  <si>
    <t> 1.0% Goyave</t>
  </si>
  <si>
    <t> 0.5% Caramel crémeux vanillé</t>
  </si>
  <si>
    <t> 0.6% Melon</t>
  </si>
  <si>
    <t xml:space="preserve"> 0.5% Meringue </t>
  </si>
  <si>
    <t> 0.5% Royal Custard</t>
  </si>
  <si>
    <t> 2gt Koolada</t>
  </si>
  <si>
    <t>1gt Sweetener</t>
  </si>
  <si>
    <t xml:space="preserve">1gt Ethyl Maltol </t>
  </si>
  <si>
    <t xml:space="preserve"> 1gt Acetyl Pyrazine </t>
  </si>
  <si>
    <t xml:space="preserve"> 1gt Ethyl Maltol </t>
  </si>
  <si>
    <t xml:space="preserve"> 2gt Sweetener </t>
  </si>
  <si>
    <t>3,6% Mangue</t>
  </si>
  <si>
    <t>7% Fraises</t>
  </si>
  <si>
    <t>1% Bano</t>
  </si>
  <si>
    <t>2,7% Crème Anglaise</t>
  </si>
  <si>
    <t>4% Goyave</t>
  </si>
  <si>
    <t>3% Rhum ancien</t>
  </si>
  <si>
    <t>2,7% Crème Fraiche</t>
  </si>
  <si>
    <t>2% Chamallow</t>
  </si>
  <si>
    <t>2% Vaniile bourbon 2</t>
  </si>
  <si>
    <t>2,2% Pêche Blanche</t>
  </si>
  <si>
    <t>0,5% Meringue</t>
  </si>
  <si>
    <t>3% Banane flambée</t>
  </si>
  <si>
    <t>2,2% Chamallow</t>
  </si>
  <si>
    <t>1,5% Meringue</t>
  </si>
  <si>
    <t>N/A</t>
  </si>
  <si>
    <t>Listes</t>
  </si>
  <si>
    <t>QUI</t>
  </si>
  <si>
    <t>QUOI</t>
  </si>
  <si>
    <t>COMBIEN</t>
  </si>
  <si>
    <t>Jean Pierre</t>
  </si>
  <si>
    <t>Laure</t>
  </si>
  <si>
    <t>Cyril</t>
  </si>
  <si>
    <t>Rouge et noir</t>
  </si>
  <si>
    <t>Fabrice</t>
  </si>
  <si>
    <t>5 x 50 ml</t>
  </si>
  <si>
    <t>1 x 50 ml</t>
  </si>
  <si>
    <t>NICOTINE</t>
  </si>
  <si>
    <t>6mg</t>
  </si>
  <si>
    <t>3mg</t>
  </si>
  <si>
    <t>BESOIN</t>
  </si>
  <si>
    <t>QUANTITE</t>
  </si>
  <si>
    <t>PRIX</t>
  </si>
  <si>
    <t>Fraises nouvelles</t>
  </si>
  <si>
    <t>Framboises nouvelles</t>
  </si>
  <si>
    <t>3 Flacons</t>
  </si>
  <si>
    <t>2 Flacons</t>
  </si>
  <si>
    <t>1 Flacons</t>
  </si>
  <si>
    <t>Nicotine</t>
  </si>
  <si>
    <t>Base</t>
  </si>
  <si>
    <t>20 Flacons</t>
  </si>
  <si>
    <t>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</si>
</sst>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333333"/>
      <name val="Trebuchet MS"/>
      <family val="2"/>
    </font>
    <font>
      <u/>
      <sz val="10"/>
      <color rgb="FF333333"/>
      <name val="Trebuchet MS"/>
      <family val="2"/>
    </font>
    <font>
      <sz val="10"/>
      <color rgb="FF000000"/>
      <name val="Trebuchet MS"/>
      <family val="2"/>
    </font>
    <font>
      <sz val="9.5"/>
      <color rgb="FF333333"/>
      <name val="Trebuchet MS"/>
      <family val="2"/>
    </font>
    <font>
      <u/>
      <sz val="9.5"/>
      <color rgb="FF333333"/>
      <name val="Trebuchet MS"/>
      <family val="2"/>
    </font>
    <font>
      <sz val="11"/>
      <color rgb="FF333333"/>
      <name val="Calibri"/>
      <family val="2"/>
      <scheme val="minor"/>
    </font>
    <font>
      <sz val="10"/>
      <color rgb="FF333333"/>
      <name val="Lucida Grande"/>
      <family val="2"/>
    </font>
    <font>
      <sz val="10"/>
      <color rgb="FF000000"/>
      <name val="Lucida Grande"/>
      <family val="2"/>
    </font>
    <font>
      <sz val="9"/>
      <color rgb="FF444444"/>
      <name val="Segoe UI"/>
      <charset val="1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CF3F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 vertical="center"/>
    </xf>
    <xf numFmtId="10" fontId="0" fillId="0" borderId="0" xfId="0" applyNumberFormat="1"/>
    <xf numFmtId="0" fontId="0" fillId="0" borderId="1" xfId="0" applyNumberFormat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0" fillId="0" borderId="11" xfId="0" applyBorder="1" applyAlignment="1" applyProtection="1">
      <alignment horizontal="center"/>
      <protection locked="0"/>
    </xf>
    <xf numFmtId="164" fontId="0" fillId="0" borderId="11" xfId="0" applyNumberFormat="1" applyBorder="1" applyAlignment="1" applyProtection="1">
      <alignment horizontal="center"/>
      <protection locked="0"/>
    </xf>
    <xf numFmtId="0" fontId="0" fillId="0" borderId="11" xfId="0" applyNumberFormat="1" applyBorder="1" applyAlignment="1" applyProtection="1">
      <alignment horizontal="center" vertical="center"/>
      <protection locked="0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4" fontId="0" fillId="0" borderId="0" xfId="0" applyNumberFormat="1"/>
    <xf numFmtId="0" fontId="1" fillId="0" borderId="0" xfId="0" applyFont="1"/>
    <xf numFmtId="164" fontId="0" fillId="0" borderId="1" xfId="0" applyNumberFormat="1" applyBorder="1" applyAlignment="1" applyProtection="1">
      <alignment horizontal="center"/>
    </xf>
    <xf numFmtId="0" fontId="0" fillId="0" borderId="0" xfId="0" applyFont="1"/>
    <xf numFmtId="0" fontId="0" fillId="1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12" borderId="1" xfId="0" applyNumberForma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15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1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0" fontId="0" fillId="17" borderId="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17" borderId="0" xfId="0" applyFill="1" applyAlignment="1">
      <alignment horizontal="center"/>
    </xf>
    <xf numFmtId="0" fontId="0" fillId="17" borderId="0" xfId="0" applyFill="1" applyBorder="1" applyAlignment="1">
      <alignment horizontal="center"/>
    </xf>
    <xf numFmtId="4" fontId="0" fillId="0" borderId="0" xfId="0" applyNumberFormat="1" applyAlignment="1">
      <alignment horizontal="right"/>
    </xf>
    <xf numFmtId="0" fontId="0" fillId="0" borderId="10" xfId="0" applyBorder="1" applyAlignment="1">
      <alignment horizontal="center"/>
    </xf>
    <xf numFmtId="0" fontId="13" fillId="0" borderId="0" xfId="0" applyFont="1"/>
    <xf numFmtId="0" fontId="0" fillId="17" borderId="0" xfId="0" applyFill="1" applyAlignment="1">
      <alignment horizontal="center" vertical="center"/>
    </xf>
    <xf numFmtId="0" fontId="0" fillId="0" borderId="1" xfId="0" applyBorder="1" applyProtection="1">
      <protection locked="0"/>
    </xf>
    <xf numFmtId="0" fontId="0" fillId="6" borderId="10" xfId="0" applyFill="1" applyBorder="1" applyAlignment="1" applyProtection="1">
      <protection locked="0"/>
    </xf>
    <xf numFmtId="0" fontId="0" fillId="6" borderId="12" xfId="0" applyFill="1" applyBorder="1" applyAlignment="1" applyProtection="1">
      <protection locked="0"/>
    </xf>
    <xf numFmtId="0" fontId="0" fillId="6" borderId="11" xfId="0" applyFill="1" applyBorder="1" applyAlignment="1" applyProtection="1">
      <protection locked="0"/>
    </xf>
    <xf numFmtId="164" fontId="0" fillId="0" borderId="11" xfId="0" applyNumberFormat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0" fontId="0" fillId="0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10" fontId="0" fillId="0" borderId="1" xfId="0" applyNumberFormat="1" applyBorder="1" applyAlignment="1" applyProtection="1">
      <alignment horizontal="center"/>
    </xf>
    <xf numFmtId="165" fontId="0" fillId="0" borderId="1" xfId="0" applyNumberFormat="1" applyBorder="1" applyAlignment="1" applyProtection="1">
      <alignment horizontal="center"/>
    </xf>
    <xf numFmtId="10" fontId="0" fillId="4" borderId="1" xfId="0" applyNumberFormat="1" applyFill="1" applyBorder="1" applyAlignment="1" applyProtection="1">
      <alignment horizontal="center"/>
    </xf>
    <xf numFmtId="2" fontId="0" fillId="4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/>
    </xf>
    <xf numFmtId="164" fontId="0" fillId="9" borderId="1" xfId="0" applyNumberFormat="1" applyFill="1" applyBorder="1" applyAlignment="1" applyProtection="1">
      <alignment horizontal="center" vertical="center"/>
    </xf>
    <xf numFmtId="2" fontId="0" fillId="0" borderId="0" xfId="0" applyNumberFormat="1"/>
    <xf numFmtId="0" fontId="3" fillId="11" borderId="10" xfId="0" applyFont="1" applyFill="1" applyBorder="1" applyAlignment="1">
      <alignment horizontal="center"/>
    </xf>
    <xf numFmtId="0" fontId="3" fillId="11" borderId="12" xfId="0" applyFont="1" applyFill="1" applyBorder="1" applyAlignment="1">
      <alignment horizontal="center"/>
    </xf>
    <xf numFmtId="0" fontId="3" fillId="11" borderId="11" xfId="0" applyFont="1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1" fillId="4" borderId="10" xfId="0" applyFont="1" applyFill="1" applyBorder="1" applyAlignment="1" applyProtection="1">
      <alignment horizontal="center"/>
      <protection locked="0"/>
    </xf>
    <xf numFmtId="0" fontId="1" fillId="4" borderId="11" xfId="0" applyFont="1" applyFill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2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5" borderId="10" xfId="0" applyFill="1" applyBorder="1" applyAlignment="1" applyProtection="1">
      <alignment horizontal="center"/>
      <protection locked="0"/>
    </xf>
    <xf numFmtId="0" fontId="0" fillId="5" borderId="11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1" fillId="13" borderId="10" xfId="0" applyFont="1" applyFill="1" applyBorder="1" applyAlignment="1" applyProtection="1">
      <alignment horizontal="center" vertical="center"/>
      <protection locked="0"/>
    </xf>
    <xf numFmtId="0" fontId="1" fillId="13" borderId="11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1" fillId="5" borderId="10" xfId="0" applyFont="1" applyFill="1" applyBorder="1" applyAlignment="1" applyProtection="1">
      <alignment horizontal="center" vertical="center"/>
      <protection locked="0"/>
    </xf>
    <xf numFmtId="0" fontId="1" fillId="5" borderId="1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1" fillId="6" borderId="10" xfId="0" applyFont="1" applyFill="1" applyBorder="1" applyAlignment="1" applyProtection="1">
      <alignment horizontal="center" vertical="center"/>
      <protection locked="0"/>
    </xf>
    <xf numFmtId="0" fontId="1" fillId="6" borderId="11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 applyProtection="1">
      <alignment horizontal="center"/>
      <protection locked="0"/>
    </xf>
    <xf numFmtId="0" fontId="1" fillId="9" borderId="11" xfId="0" applyFont="1" applyFill="1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center"/>
      <protection locked="0"/>
    </xf>
    <xf numFmtId="0" fontId="0" fillId="0" borderId="11" xfId="0" applyFont="1" applyBorder="1" applyAlignment="1" applyProtection="1">
      <alignment horizont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0" fontId="0" fillId="9" borderId="10" xfId="0" applyFill="1" applyBorder="1" applyAlignment="1" applyProtection="1">
      <alignment horizontal="center"/>
      <protection locked="0"/>
    </xf>
    <xf numFmtId="0" fontId="0" fillId="9" borderId="11" xfId="0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6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workbookViewId="0">
      <selection activeCell="H13" sqref="H13"/>
    </sheetView>
  </sheetViews>
  <sheetFormatPr baseColWidth="10" defaultColWidth="11.42578125" defaultRowHeight="15"/>
  <cols>
    <col min="2" max="2" width="19.140625" customWidth="1"/>
  </cols>
  <sheetData>
    <row r="1" spans="2:3">
      <c r="B1" t="s">
        <v>779</v>
      </c>
    </row>
    <row r="2" spans="2:3">
      <c r="B2" t="s">
        <v>778</v>
      </c>
      <c r="C2" s="84">
        <v>0</v>
      </c>
    </row>
    <row r="3" spans="2:3">
      <c r="B3" t="s">
        <v>0</v>
      </c>
      <c r="C3" s="84">
        <v>2.9</v>
      </c>
    </row>
    <row r="4" spans="2:3">
      <c r="B4" t="s">
        <v>9</v>
      </c>
      <c r="C4" s="84">
        <v>2.9</v>
      </c>
    </row>
    <row r="5" spans="2:3">
      <c r="B5" t="s">
        <v>11</v>
      </c>
      <c r="C5" s="84"/>
    </row>
    <row r="6" spans="2:3">
      <c r="B6" t="s">
        <v>1</v>
      </c>
      <c r="C6" s="84">
        <v>4.9000000000000004</v>
      </c>
    </row>
    <row r="7" spans="2:3">
      <c r="B7" t="s">
        <v>2</v>
      </c>
      <c r="C7" s="84">
        <v>4.9000000000000004</v>
      </c>
    </row>
    <row r="8" spans="2:3">
      <c r="B8" t="s">
        <v>3</v>
      </c>
      <c r="C8" s="84">
        <v>2.9</v>
      </c>
    </row>
    <row r="9" spans="2:3">
      <c r="B9" t="s">
        <v>4</v>
      </c>
      <c r="C9" s="84">
        <v>2.9</v>
      </c>
    </row>
    <row r="10" spans="2:3">
      <c r="B10" t="s">
        <v>5</v>
      </c>
      <c r="C10" s="84">
        <v>4.9000000000000004</v>
      </c>
    </row>
    <row r="11" spans="2:3">
      <c r="B11" t="s">
        <v>6</v>
      </c>
      <c r="C11" s="84">
        <v>4.9000000000000004</v>
      </c>
    </row>
    <row r="12" spans="2:3">
      <c r="B12" t="s">
        <v>7</v>
      </c>
      <c r="C12" s="84">
        <v>2.9</v>
      </c>
    </row>
    <row r="13" spans="2:3">
      <c r="B13" t="s">
        <v>8</v>
      </c>
      <c r="C13" s="84">
        <v>4.9000000000000004</v>
      </c>
    </row>
    <row r="14" spans="2:3">
      <c r="B14" t="s">
        <v>10</v>
      </c>
      <c r="C14" s="84">
        <v>2.9</v>
      </c>
    </row>
  </sheetData>
  <sortState ref="B3:B14">
    <sortCondition ref="B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54"/>
  <sheetViews>
    <sheetView topLeftCell="A64" workbookViewId="0">
      <selection activeCell="H36" sqref="H36"/>
    </sheetView>
  </sheetViews>
  <sheetFormatPr baseColWidth="10" defaultColWidth="11.42578125" defaultRowHeight="15"/>
  <cols>
    <col min="2" max="2" width="25.42578125" bestFit="1" customWidth="1"/>
  </cols>
  <sheetData>
    <row r="3" spans="2:3">
      <c r="B3" s="26" t="s">
        <v>12</v>
      </c>
      <c r="C3" s="25"/>
    </row>
    <row r="4" spans="2:3">
      <c r="B4" s="28" t="s">
        <v>13</v>
      </c>
      <c r="C4" s="25">
        <v>0</v>
      </c>
    </row>
    <row r="5" spans="2:3">
      <c r="B5" t="s">
        <v>14</v>
      </c>
      <c r="C5" s="25">
        <v>2.9</v>
      </c>
    </row>
    <row r="6" spans="2:3">
      <c r="B6" t="s">
        <v>15</v>
      </c>
      <c r="C6" s="25">
        <v>2.9</v>
      </c>
    </row>
    <row r="7" spans="2:3">
      <c r="B7" t="s">
        <v>16</v>
      </c>
      <c r="C7" s="25">
        <v>3.9</v>
      </c>
    </row>
    <row r="8" spans="2:3">
      <c r="B8" t="s">
        <v>17</v>
      </c>
      <c r="C8" s="25">
        <v>2.9</v>
      </c>
    </row>
    <row r="9" spans="2:3">
      <c r="B9" t="s">
        <v>18</v>
      </c>
      <c r="C9" s="25">
        <v>4.9000000000000004</v>
      </c>
    </row>
    <row r="10" spans="2:3">
      <c r="B10" t="s">
        <v>19</v>
      </c>
      <c r="C10" s="25">
        <v>3.9</v>
      </c>
    </row>
    <row r="11" spans="2:3">
      <c r="B11" t="s">
        <v>20</v>
      </c>
      <c r="C11" s="25">
        <v>4.9000000000000004</v>
      </c>
    </row>
    <row r="12" spans="2:3">
      <c r="B12" t="s">
        <v>21</v>
      </c>
      <c r="C12" s="25">
        <v>5.9</v>
      </c>
    </row>
    <row r="13" spans="2:3">
      <c r="B13" t="s">
        <v>22</v>
      </c>
      <c r="C13" s="25">
        <v>0</v>
      </c>
    </row>
    <row r="14" spans="2:3">
      <c r="B14" t="s">
        <v>23</v>
      </c>
      <c r="C14" s="25">
        <v>2.9</v>
      </c>
    </row>
    <row r="15" spans="2:3">
      <c r="B15" t="s">
        <v>24</v>
      </c>
      <c r="C15" s="25">
        <v>2.9</v>
      </c>
    </row>
    <row r="16" spans="2:3">
      <c r="B16" t="s">
        <v>25</v>
      </c>
      <c r="C16" s="25">
        <v>3.9</v>
      </c>
    </row>
    <row r="17" spans="2:3">
      <c r="B17" t="s">
        <v>26</v>
      </c>
      <c r="C17" s="25">
        <v>2.9</v>
      </c>
    </row>
    <row r="18" spans="2:3">
      <c r="B18" t="s">
        <v>27</v>
      </c>
      <c r="C18" s="25">
        <v>2.9</v>
      </c>
    </row>
    <row r="19" spans="2:3">
      <c r="B19" t="s">
        <v>28</v>
      </c>
      <c r="C19" s="25">
        <v>4.9000000000000004</v>
      </c>
    </row>
    <row r="20" spans="2:3">
      <c r="B20" t="s">
        <v>29</v>
      </c>
      <c r="C20" s="25">
        <v>2.9</v>
      </c>
    </row>
    <row r="21" spans="2:3">
      <c r="B21" t="s">
        <v>30</v>
      </c>
      <c r="C21" s="25">
        <v>3.9</v>
      </c>
    </row>
    <row r="22" spans="2:3">
      <c r="B22" t="s">
        <v>31</v>
      </c>
      <c r="C22" s="25">
        <v>3.9</v>
      </c>
    </row>
    <row r="23" spans="2:3">
      <c r="B23" t="s">
        <v>32</v>
      </c>
      <c r="C23" s="25">
        <v>2.9</v>
      </c>
    </row>
    <row r="24" spans="2:3">
      <c r="B24" t="s">
        <v>33</v>
      </c>
      <c r="C24" s="25">
        <v>4.9000000000000004</v>
      </c>
    </row>
    <row r="25" spans="2:3">
      <c r="B25" t="s">
        <v>34</v>
      </c>
      <c r="C25" s="65" t="s">
        <v>35</v>
      </c>
    </row>
    <row r="26" spans="2:3">
      <c r="B26" t="s">
        <v>36</v>
      </c>
      <c r="C26" s="25">
        <v>4.9000000000000004</v>
      </c>
    </row>
    <row r="27" spans="2:3">
      <c r="B27" t="s">
        <v>37</v>
      </c>
      <c r="C27" s="25">
        <v>2.9</v>
      </c>
    </row>
    <row r="28" spans="2:3">
      <c r="B28" t="s">
        <v>38</v>
      </c>
      <c r="C28" s="25">
        <v>3.9</v>
      </c>
    </row>
    <row r="29" spans="2:3">
      <c r="B29" t="s">
        <v>39</v>
      </c>
      <c r="C29" s="25">
        <v>5.9</v>
      </c>
    </row>
    <row r="30" spans="2:3">
      <c r="B30" t="s">
        <v>40</v>
      </c>
      <c r="C30" s="65" t="s">
        <v>35</v>
      </c>
    </row>
    <row r="31" spans="2:3">
      <c r="B31" t="s">
        <v>41</v>
      </c>
      <c r="C31" s="25">
        <v>3.9</v>
      </c>
    </row>
    <row r="32" spans="2:3">
      <c r="B32" t="s">
        <v>42</v>
      </c>
      <c r="C32" s="25">
        <v>3.9</v>
      </c>
    </row>
    <row r="33" spans="2:3">
      <c r="B33" t="s">
        <v>43</v>
      </c>
      <c r="C33" s="25">
        <v>5.9</v>
      </c>
    </row>
    <row r="34" spans="2:3">
      <c r="B34" t="s">
        <v>44</v>
      </c>
      <c r="C34" s="25">
        <v>2.9</v>
      </c>
    </row>
    <row r="35" spans="2:3">
      <c r="B35" t="s">
        <v>45</v>
      </c>
      <c r="C35" s="25">
        <v>2.9</v>
      </c>
    </row>
    <row r="36" spans="2:3">
      <c r="B36" t="s">
        <v>46</v>
      </c>
      <c r="C36" s="25">
        <v>2.9</v>
      </c>
    </row>
    <row r="37" spans="2:3">
      <c r="B37" t="s">
        <v>47</v>
      </c>
      <c r="C37" s="25">
        <v>2.9</v>
      </c>
    </row>
    <row r="38" spans="2:3">
      <c r="B38" t="s">
        <v>48</v>
      </c>
      <c r="C38" s="25">
        <v>2.9</v>
      </c>
    </row>
    <row r="39" spans="2:3">
      <c r="B39" t="s">
        <v>49</v>
      </c>
      <c r="C39" s="25">
        <v>2.9</v>
      </c>
    </row>
    <row r="40" spans="2:3">
      <c r="B40" t="s">
        <v>50</v>
      </c>
      <c r="C40" s="25">
        <v>2.9</v>
      </c>
    </row>
    <row r="41" spans="2:3">
      <c r="B41" t="s">
        <v>51</v>
      </c>
      <c r="C41" s="25">
        <v>3.9</v>
      </c>
    </row>
    <row r="42" spans="2:3">
      <c r="B42" t="s">
        <v>52</v>
      </c>
      <c r="C42" s="25">
        <v>3.9</v>
      </c>
    </row>
    <row r="43" spans="2:3">
      <c r="B43" t="s">
        <v>53</v>
      </c>
      <c r="C43" s="25">
        <v>2.9</v>
      </c>
    </row>
    <row r="44" spans="2:3">
      <c r="B44" t="s">
        <v>54</v>
      </c>
      <c r="C44" s="25">
        <v>4.9000000000000004</v>
      </c>
    </row>
    <row r="45" spans="2:3">
      <c r="B45" t="s">
        <v>55</v>
      </c>
      <c r="C45" s="25">
        <v>2.9</v>
      </c>
    </row>
    <row r="46" spans="2:3">
      <c r="B46" t="s">
        <v>56</v>
      </c>
      <c r="C46" s="25">
        <v>2.9</v>
      </c>
    </row>
    <row r="47" spans="2:3">
      <c r="B47" t="s">
        <v>57</v>
      </c>
      <c r="C47" s="25">
        <v>2.9</v>
      </c>
    </row>
    <row r="48" spans="2:3">
      <c r="B48" t="s">
        <v>58</v>
      </c>
      <c r="C48" s="25">
        <v>2.9</v>
      </c>
    </row>
    <row r="49" spans="2:3">
      <c r="B49" t="s">
        <v>59</v>
      </c>
      <c r="C49" s="25">
        <v>2.9</v>
      </c>
    </row>
    <row r="50" spans="2:3">
      <c r="B50" t="s">
        <v>60</v>
      </c>
      <c r="C50" s="25">
        <v>3.9</v>
      </c>
    </row>
    <row r="51" spans="2:3">
      <c r="B51" t="s">
        <v>61</v>
      </c>
      <c r="C51" s="25">
        <v>2.9</v>
      </c>
    </row>
    <row r="52" spans="2:3">
      <c r="B52" t="s">
        <v>62</v>
      </c>
      <c r="C52" s="25">
        <v>2.9</v>
      </c>
    </row>
    <row r="53" spans="2:3">
      <c r="B53" t="s">
        <v>63</v>
      </c>
      <c r="C53" s="25">
        <v>7.9</v>
      </c>
    </row>
    <row r="54" spans="2:3">
      <c r="B54" t="s">
        <v>64</v>
      </c>
      <c r="C54" s="25">
        <v>4.9000000000000004</v>
      </c>
    </row>
    <row r="55" spans="2:3">
      <c r="B55" t="s">
        <v>65</v>
      </c>
      <c r="C55" s="25">
        <v>2.9</v>
      </c>
    </row>
    <row r="56" spans="2:3">
      <c r="B56" t="s">
        <v>66</v>
      </c>
      <c r="C56" s="25">
        <v>2.9</v>
      </c>
    </row>
    <row r="57" spans="2:3">
      <c r="B57" t="s">
        <v>67</v>
      </c>
      <c r="C57" s="25">
        <v>2.9</v>
      </c>
    </row>
    <row r="58" spans="2:3">
      <c r="B58" t="s">
        <v>68</v>
      </c>
      <c r="C58" s="25">
        <v>3.9</v>
      </c>
    </row>
    <row r="59" spans="2:3">
      <c r="B59" t="s">
        <v>69</v>
      </c>
      <c r="C59" s="25">
        <v>2.9</v>
      </c>
    </row>
    <row r="60" spans="2:3">
      <c r="B60" t="s">
        <v>70</v>
      </c>
      <c r="C60" s="25">
        <v>2.9</v>
      </c>
    </row>
    <row r="61" spans="2:3">
      <c r="B61" t="s">
        <v>71</v>
      </c>
      <c r="C61" s="25">
        <v>0</v>
      </c>
    </row>
    <row r="62" spans="2:3">
      <c r="B62" t="s">
        <v>72</v>
      </c>
      <c r="C62" s="25">
        <v>3.9</v>
      </c>
    </row>
    <row r="63" spans="2:3">
      <c r="B63" t="s">
        <v>73</v>
      </c>
      <c r="C63" s="25">
        <v>3.9</v>
      </c>
    </row>
    <row r="64" spans="2:3">
      <c r="B64" t="s">
        <v>74</v>
      </c>
      <c r="C64" s="25">
        <v>3.9</v>
      </c>
    </row>
    <row r="65" spans="2:3">
      <c r="B65" t="s">
        <v>75</v>
      </c>
      <c r="C65" s="25">
        <v>3.9</v>
      </c>
    </row>
    <row r="66" spans="2:3">
      <c r="B66" t="s">
        <v>76</v>
      </c>
      <c r="C66" s="25">
        <v>2.9</v>
      </c>
    </row>
    <row r="67" spans="2:3">
      <c r="B67" t="s">
        <v>77</v>
      </c>
      <c r="C67" s="25">
        <v>3.9</v>
      </c>
    </row>
    <row r="68" spans="2:3">
      <c r="B68" t="s">
        <v>78</v>
      </c>
      <c r="C68" s="25">
        <v>2.9</v>
      </c>
    </row>
    <row r="69" spans="2:3">
      <c r="B69" t="s">
        <v>79</v>
      </c>
      <c r="C69" s="25">
        <v>2.9</v>
      </c>
    </row>
    <row r="70" spans="2:3">
      <c r="B70" t="s">
        <v>80</v>
      </c>
      <c r="C70" s="25">
        <v>3.9</v>
      </c>
    </row>
    <row r="71" spans="2:3">
      <c r="B71" t="s">
        <v>81</v>
      </c>
      <c r="C71" s="25">
        <v>2.9</v>
      </c>
    </row>
    <row r="72" spans="2:3">
      <c r="B72" t="s">
        <v>82</v>
      </c>
      <c r="C72" s="25">
        <v>2.9</v>
      </c>
    </row>
    <row r="73" spans="2:3">
      <c r="B73" t="s">
        <v>83</v>
      </c>
      <c r="C73" s="25">
        <v>3.9</v>
      </c>
    </row>
    <row r="74" spans="2:3">
      <c r="B74" t="s">
        <v>84</v>
      </c>
      <c r="C74" s="25">
        <v>0</v>
      </c>
    </row>
    <row r="75" spans="2:3">
      <c r="B75" t="s">
        <v>85</v>
      </c>
      <c r="C75" s="25">
        <v>5.9</v>
      </c>
    </row>
    <row r="76" spans="2:3">
      <c r="B76" t="s">
        <v>86</v>
      </c>
      <c r="C76" s="25">
        <v>2.9</v>
      </c>
    </row>
    <row r="77" spans="2:3">
      <c r="B77" t="s">
        <v>87</v>
      </c>
      <c r="C77" s="25">
        <v>0</v>
      </c>
    </row>
    <row r="78" spans="2:3">
      <c r="B78" t="s">
        <v>88</v>
      </c>
      <c r="C78" s="25">
        <v>4.9000000000000004</v>
      </c>
    </row>
    <row r="79" spans="2:3">
      <c r="B79" t="s">
        <v>89</v>
      </c>
      <c r="C79" s="25">
        <v>3.9</v>
      </c>
    </row>
    <row r="80" spans="2:3">
      <c r="B80" t="s">
        <v>90</v>
      </c>
      <c r="C80" s="25">
        <v>2.9</v>
      </c>
    </row>
    <row r="81" spans="2:3">
      <c r="B81" t="s">
        <v>91</v>
      </c>
      <c r="C81" s="25">
        <v>0</v>
      </c>
    </row>
    <row r="82" spans="2:3">
      <c r="B82" t="s">
        <v>92</v>
      </c>
      <c r="C82" s="25">
        <v>4.9000000000000004</v>
      </c>
    </row>
    <row r="83" spans="2:3">
      <c r="B83" t="s">
        <v>93</v>
      </c>
      <c r="C83" s="25">
        <v>2.9</v>
      </c>
    </row>
    <row r="84" spans="2:3">
      <c r="B84" t="s">
        <v>94</v>
      </c>
      <c r="C84" s="25">
        <v>2.9</v>
      </c>
    </row>
    <row r="85" spans="2:3">
      <c r="B85" t="s">
        <v>95</v>
      </c>
      <c r="C85" s="25">
        <v>3.9</v>
      </c>
    </row>
    <row r="86" spans="2:3">
      <c r="B86" t="s">
        <v>96</v>
      </c>
      <c r="C86" s="25">
        <v>3.9</v>
      </c>
    </row>
    <row r="87" spans="2:3">
      <c r="B87" t="s">
        <v>97</v>
      </c>
      <c r="C87" s="25">
        <v>2.9</v>
      </c>
    </row>
    <row r="88" spans="2:3">
      <c r="B88" t="s">
        <v>98</v>
      </c>
      <c r="C88" s="25">
        <v>4.9000000000000004</v>
      </c>
    </row>
    <row r="89" spans="2:3">
      <c r="B89" t="s">
        <v>99</v>
      </c>
      <c r="C89" s="25">
        <v>4.9000000000000004</v>
      </c>
    </row>
    <row r="90" spans="2:3">
      <c r="B90" t="s">
        <v>100</v>
      </c>
      <c r="C90" s="25">
        <v>4.9000000000000004</v>
      </c>
    </row>
    <row r="91" spans="2:3">
      <c r="B91" t="s">
        <v>101</v>
      </c>
      <c r="C91" s="25">
        <v>4.9000000000000004</v>
      </c>
    </row>
    <row r="92" spans="2:3">
      <c r="B92" t="s">
        <v>102</v>
      </c>
      <c r="C92" s="25">
        <v>4.9000000000000004</v>
      </c>
    </row>
    <row r="93" spans="2:3">
      <c r="B93" t="s">
        <v>103</v>
      </c>
      <c r="C93" s="25">
        <v>4.9000000000000004</v>
      </c>
    </row>
    <row r="94" spans="2:3">
      <c r="B94" t="s">
        <v>104</v>
      </c>
      <c r="C94" s="25">
        <v>2.9</v>
      </c>
    </row>
    <row r="95" spans="2:3">
      <c r="B95" t="s">
        <v>105</v>
      </c>
      <c r="C95" s="25">
        <v>2.9</v>
      </c>
    </row>
    <row r="96" spans="2:3">
      <c r="B96" t="s">
        <v>106</v>
      </c>
      <c r="C96" s="25">
        <v>3.9</v>
      </c>
    </row>
    <row r="97" spans="2:3">
      <c r="B97" t="s">
        <v>107</v>
      </c>
      <c r="C97" s="25">
        <v>2.9</v>
      </c>
    </row>
    <row r="98" spans="2:3">
      <c r="B98" t="s">
        <v>108</v>
      </c>
      <c r="C98" s="25">
        <v>2.9</v>
      </c>
    </row>
    <row r="99" spans="2:3">
      <c r="B99" t="s">
        <v>109</v>
      </c>
      <c r="C99" s="25">
        <v>2.9</v>
      </c>
    </row>
    <row r="100" spans="2:3">
      <c r="B100" t="s">
        <v>110</v>
      </c>
      <c r="C100" s="25">
        <v>2.9</v>
      </c>
    </row>
    <row r="101" spans="2:3">
      <c r="B101" t="s">
        <v>111</v>
      </c>
      <c r="C101" s="25">
        <v>0</v>
      </c>
    </row>
    <row r="102" spans="2:3">
      <c r="B102" t="s">
        <v>112</v>
      </c>
      <c r="C102" s="25">
        <v>3.9</v>
      </c>
    </row>
    <row r="103" spans="2:3">
      <c r="B103" t="s">
        <v>113</v>
      </c>
      <c r="C103" s="25">
        <v>2.9</v>
      </c>
    </row>
    <row r="104" spans="2:3">
      <c r="B104" t="s">
        <v>114</v>
      </c>
      <c r="C104" s="25">
        <v>4.9000000000000004</v>
      </c>
    </row>
    <row r="105" spans="2:3">
      <c r="B105" t="s">
        <v>115</v>
      </c>
      <c r="C105" s="25">
        <v>2.9</v>
      </c>
    </row>
    <row r="106" spans="2:3">
      <c r="B106" t="s">
        <v>116</v>
      </c>
      <c r="C106" s="25">
        <v>3.9</v>
      </c>
    </row>
    <row r="107" spans="2:3">
      <c r="B107" t="s">
        <v>117</v>
      </c>
      <c r="C107" s="25">
        <v>2.9</v>
      </c>
    </row>
    <row r="108" spans="2:3">
      <c r="B108" t="s">
        <v>118</v>
      </c>
      <c r="C108" s="25">
        <v>3.9</v>
      </c>
    </row>
    <row r="109" spans="2:3">
      <c r="B109" t="s">
        <v>119</v>
      </c>
      <c r="C109" s="25">
        <v>3.9</v>
      </c>
    </row>
    <row r="110" spans="2:3">
      <c r="B110" t="s">
        <v>120</v>
      </c>
      <c r="C110" s="25">
        <v>2.9</v>
      </c>
    </row>
    <row r="111" spans="2:3">
      <c r="B111" t="s">
        <v>121</v>
      </c>
      <c r="C111" s="25">
        <v>7.9</v>
      </c>
    </row>
    <row r="112" spans="2:3">
      <c r="B112" t="s">
        <v>122</v>
      </c>
      <c r="C112" s="25">
        <v>2.9</v>
      </c>
    </row>
    <row r="113" spans="2:3">
      <c r="B113" t="s">
        <v>123</v>
      </c>
      <c r="C113" s="25">
        <v>2.9</v>
      </c>
    </row>
    <row r="114" spans="2:3">
      <c r="B114" t="s">
        <v>124</v>
      </c>
      <c r="C114" s="25">
        <v>2.9</v>
      </c>
    </row>
    <row r="115" spans="2:3">
      <c r="B115" t="s">
        <v>125</v>
      </c>
      <c r="C115" s="25">
        <v>2.9</v>
      </c>
    </row>
    <row r="116" spans="2:3">
      <c r="B116" t="s">
        <v>126</v>
      </c>
      <c r="C116" s="25">
        <v>3.9</v>
      </c>
    </row>
    <row r="117" spans="2:3">
      <c r="B117" t="s">
        <v>127</v>
      </c>
      <c r="C117" s="25">
        <v>2.9</v>
      </c>
    </row>
    <row r="118" spans="2:3">
      <c r="B118" t="s">
        <v>128</v>
      </c>
      <c r="C118" s="25">
        <v>4.9000000000000004</v>
      </c>
    </row>
    <row r="119" spans="2:3">
      <c r="B119" t="s">
        <v>129</v>
      </c>
      <c r="C119" s="25">
        <v>2.9</v>
      </c>
    </row>
    <row r="120" spans="2:3">
      <c r="B120" t="s">
        <v>130</v>
      </c>
      <c r="C120" s="25">
        <v>4.9000000000000004</v>
      </c>
    </row>
    <row r="121" spans="2:3">
      <c r="B121" t="s">
        <v>131</v>
      </c>
      <c r="C121" s="25">
        <v>3.9</v>
      </c>
    </row>
    <row r="122" spans="2:3">
      <c r="B122" t="s">
        <v>132</v>
      </c>
      <c r="C122" s="25">
        <v>2.9</v>
      </c>
    </row>
    <row r="123" spans="2:3">
      <c r="B123" t="s">
        <v>133</v>
      </c>
      <c r="C123" s="65" t="s">
        <v>35</v>
      </c>
    </row>
    <row r="124" spans="2:3">
      <c r="B124" t="s">
        <v>134</v>
      </c>
      <c r="C124" s="25">
        <v>2.9</v>
      </c>
    </row>
    <row r="125" spans="2:3">
      <c r="B125" t="s">
        <v>135</v>
      </c>
      <c r="C125" s="25">
        <v>3.9</v>
      </c>
    </row>
    <row r="126" spans="2:3">
      <c r="B126" t="s">
        <v>136</v>
      </c>
      <c r="C126" s="25">
        <v>4.9000000000000004</v>
      </c>
    </row>
    <row r="127" spans="2:3">
      <c r="B127" t="s">
        <v>137</v>
      </c>
      <c r="C127" s="25">
        <v>2.9</v>
      </c>
    </row>
    <row r="128" spans="2:3">
      <c r="B128" t="s">
        <v>138</v>
      </c>
      <c r="C128" s="25">
        <v>2.9</v>
      </c>
    </row>
    <row r="129" spans="2:3">
      <c r="B129" t="s">
        <v>139</v>
      </c>
      <c r="C129" s="25">
        <v>3.9</v>
      </c>
    </row>
    <row r="130" spans="2:3">
      <c r="B130" t="s">
        <v>140</v>
      </c>
      <c r="C130" s="25">
        <v>3.9</v>
      </c>
    </row>
    <row r="131" spans="2:3">
      <c r="B131" t="s">
        <v>141</v>
      </c>
      <c r="C131" s="25">
        <v>2.9</v>
      </c>
    </row>
    <row r="132" spans="2:3">
      <c r="B132" t="s">
        <v>142</v>
      </c>
      <c r="C132" s="25">
        <v>7.9</v>
      </c>
    </row>
    <row r="133" spans="2:3">
      <c r="B133" t="s">
        <v>143</v>
      </c>
      <c r="C133" s="25">
        <v>4.9000000000000004</v>
      </c>
    </row>
    <row r="134" spans="2:3">
      <c r="B134" t="s">
        <v>144</v>
      </c>
      <c r="C134" s="25">
        <v>4.9000000000000004</v>
      </c>
    </row>
    <row r="135" spans="2:3">
      <c r="B135" t="s">
        <v>145</v>
      </c>
      <c r="C135" s="25">
        <v>4.9000000000000004</v>
      </c>
    </row>
    <row r="136" spans="2:3">
      <c r="B136" t="s">
        <v>146</v>
      </c>
      <c r="C136" s="25">
        <v>2.9</v>
      </c>
    </row>
    <row r="137" spans="2:3">
      <c r="B137" t="s">
        <v>147</v>
      </c>
      <c r="C137" s="25">
        <v>3.9</v>
      </c>
    </row>
    <row r="138" spans="2:3">
      <c r="B138" t="s">
        <v>148</v>
      </c>
      <c r="C138" s="25">
        <v>2.9</v>
      </c>
    </row>
    <row r="139" spans="2:3">
      <c r="B139" t="s">
        <v>149</v>
      </c>
      <c r="C139" s="25">
        <v>4.9000000000000004</v>
      </c>
    </row>
    <row r="140" spans="2:3">
      <c r="B140" t="s">
        <v>150</v>
      </c>
      <c r="C140" s="25">
        <v>2.9</v>
      </c>
    </row>
    <row r="141" spans="2:3">
      <c r="B141" t="s">
        <v>151</v>
      </c>
      <c r="C141" s="25">
        <v>2.9</v>
      </c>
    </row>
    <row r="142" spans="2:3">
      <c r="B142" t="s">
        <v>152</v>
      </c>
      <c r="C142" s="25">
        <v>0</v>
      </c>
    </row>
    <row r="143" spans="2:3">
      <c r="B143" t="s">
        <v>153</v>
      </c>
      <c r="C143" s="25">
        <v>7.9</v>
      </c>
    </row>
    <row r="144" spans="2:3">
      <c r="B144" t="s">
        <v>154</v>
      </c>
      <c r="C144" s="25">
        <v>5.9</v>
      </c>
    </row>
    <row r="145" spans="2:3">
      <c r="B145" t="s">
        <v>155</v>
      </c>
      <c r="C145" s="25">
        <v>4.9000000000000004</v>
      </c>
    </row>
    <row r="146" spans="2:3">
      <c r="B146" t="s">
        <v>156</v>
      </c>
      <c r="C146" s="25">
        <v>2.9</v>
      </c>
    </row>
    <row r="147" spans="2:3">
      <c r="B147" t="s">
        <v>157</v>
      </c>
      <c r="C147" s="25">
        <v>2.9</v>
      </c>
    </row>
    <row r="148" spans="2:3">
      <c r="B148" t="s">
        <v>158</v>
      </c>
      <c r="C148" s="25">
        <v>2.9</v>
      </c>
    </row>
    <row r="149" spans="2:3">
      <c r="B149" t="s">
        <v>159</v>
      </c>
      <c r="C149" s="25">
        <v>2.9</v>
      </c>
    </row>
    <row r="150" spans="2:3">
      <c r="B150" t="s">
        <v>160</v>
      </c>
      <c r="C150" s="25">
        <v>4.9000000000000004</v>
      </c>
    </row>
    <row r="151" spans="2:3">
      <c r="B151" t="s">
        <v>161</v>
      </c>
      <c r="C151" s="25">
        <v>5.9</v>
      </c>
    </row>
    <row r="152" spans="2:3">
      <c r="B152" t="s">
        <v>162</v>
      </c>
      <c r="C152" s="25">
        <v>2.9</v>
      </c>
    </row>
    <row r="153" spans="2:3">
      <c r="B153" t="s">
        <v>163</v>
      </c>
      <c r="C153" s="25">
        <v>2.9</v>
      </c>
    </row>
    <row r="154" spans="2:3">
      <c r="B154" t="s">
        <v>164</v>
      </c>
      <c r="C154" s="42" t="s">
        <v>35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5"/>
  <sheetViews>
    <sheetView topLeftCell="A19" workbookViewId="0">
      <selection activeCell="M36" sqref="M36"/>
    </sheetView>
  </sheetViews>
  <sheetFormatPr baseColWidth="10" defaultColWidth="11.42578125" defaultRowHeight="15"/>
  <cols>
    <col min="2" max="2" width="34.140625" customWidth="1"/>
    <col min="3" max="3" width="16" customWidth="1"/>
    <col min="4" max="4" width="19.7109375" customWidth="1"/>
    <col min="5" max="5" width="25.28515625" customWidth="1"/>
    <col min="6" max="6" width="17" customWidth="1"/>
    <col min="7" max="7" width="20.28515625" customWidth="1"/>
    <col min="8" max="8" width="26.140625" customWidth="1"/>
    <col min="9" max="9" width="16" customWidth="1"/>
    <col min="10" max="10" width="18.85546875" customWidth="1"/>
  </cols>
  <sheetData>
    <row r="2" spans="2:10">
      <c r="B2" s="22" t="s">
        <v>165</v>
      </c>
      <c r="C2" s="2" t="s">
        <v>166</v>
      </c>
      <c r="D2" s="2" t="s">
        <v>167</v>
      </c>
      <c r="E2" s="22" t="s">
        <v>165</v>
      </c>
      <c r="F2" s="2" t="s">
        <v>166</v>
      </c>
      <c r="G2" s="2" t="s">
        <v>167</v>
      </c>
      <c r="H2" s="22" t="s">
        <v>165</v>
      </c>
      <c r="I2" s="2" t="s">
        <v>166</v>
      </c>
      <c r="J2" s="2" t="s">
        <v>167</v>
      </c>
    </row>
    <row r="3" spans="2:10">
      <c r="B3" s="2" t="s">
        <v>14</v>
      </c>
      <c r="C3" s="22">
        <v>1</v>
      </c>
      <c r="D3" s="2" t="s">
        <v>168</v>
      </c>
      <c r="E3" s="2" t="s">
        <v>71</v>
      </c>
      <c r="F3" s="2">
        <v>0</v>
      </c>
      <c r="G3" s="2"/>
      <c r="H3" s="2" t="s">
        <v>125</v>
      </c>
      <c r="I3" s="2">
        <v>0</v>
      </c>
      <c r="J3" s="2"/>
    </row>
    <row r="4" spans="2:10">
      <c r="B4" s="2" t="s">
        <v>15</v>
      </c>
      <c r="C4" s="22">
        <v>1</v>
      </c>
      <c r="D4" s="2" t="s">
        <v>169</v>
      </c>
      <c r="E4" s="2" t="s">
        <v>73</v>
      </c>
      <c r="F4" s="22">
        <v>1</v>
      </c>
      <c r="G4" s="2" t="s">
        <v>170</v>
      </c>
      <c r="H4" s="2" t="s">
        <v>126</v>
      </c>
      <c r="I4" s="2">
        <v>0</v>
      </c>
      <c r="J4" s="2"/>
    </row>
    <row r="5" spans="2:10">
      <c r="B5" s="2" t="s">
        <v>16</v>
      </c>
      <c r="C5" s="2">
        <v>0</v>
      </c>
      <c r="D5" s="2"/>
      <c r="E5" s="66" t="s">
        <v>72</v>
      </c>
      <c r="F5" s="22">
        <v>1</v>
      </c>
      <c r="G5" s="2" t="s">
        <v>170</v>
      </c>
      <c r="H5" s="2" t="s">
        <v>127</v>
      </c>
      <c r="I5" s="22">
        <v>1</v>
      </c>
      <c r="J5" s="2" t="s">
        <v>171</v>
      </c>
    </row>
    <row r="6" spans="2:10">
      <c r="B6" s="2" t="s">
        <v>17</v>
      </c>
      <c r="C6" s="2">
        <v>0</v>
      </c>
      <c r="D6" s="2"/>
      <c r="E6" s="2" t="s">
        <v>74</v>
      </c>
      <c r="F6" s="22">
        <v>2</v>
      </c>
      <c r="G6" s="2" t="s">
        <v>172</v>
      </c>
      <c r="H6" s="2" t="s">
        <v>128</v>
      </c>
      <c r="I6" s="2">
        <v>0</v>
      </c>
      <c r="J6" s="2"/>
    </row>
    <row r="7" spans="2:10">
      <c r="B7" s="2" t="s">
        <v>18</v>
      </c>
      <c r="C7" s="22">
        <v>1</v>
      </c>
      <c r="D7" s="2" t="s">
        <v>170</v>
      </c>
      <c r="E7" s="2" t="s">
        <v>75</v>
      </c>
      <c r="F7" s="2">
        <v>0</v>
      </c>
      <c r="G7" s="2"/>
      <c r="H7" s="2" t="s">
        <v>129</v>
      </c>
      <c r="I7" s="2">
        <v>0</v>
      </c>
      <c r="J7" s="2"/>
    </row>
    <row r="8" spans="2:10">
      <c r="B8" s="2" t="s">
        <v>19</v>
      </c>
      <c r="C8" s="2">
        <v>1</v>
      </c>
      <c r="D8" s="2"/>
      <c r="E8" s="2" t="s">
        <v>76</v>
      </c>
      <c r="F8" s="2">
        <v>0</v>
      </c>
      <c r="G8" s="2"/>
      <c r="H8" s="2" t="s">
        <v>130</v>
      </c>
      <c r="I8" s="22">
        <v>1</v>
      </c>
      <c r="J8" s="2" t="s">
        <v>170</v>
      </c>
    </row>
    <row r="9" spans="2:10">
      <c r="B9" s="2" t="s">
        <v>20</v>
      </c>
      <c r="C9" s="2">
        <v>0</v>
      </c>
      <c r="D9" s="2"/>
      <c r="E9" s="2" t="s">
        <v>78</v>
      </c>
      <c r="F9" s="2">
        <v>0</v>
      </c>
      <c r="G9" s="2"/>
      <c r="H9" s="2" t="s">
        <v>131</v>
      </c>
      <c r="I9" s="2">
        <v>0</v>
      </c>
      <c r="J9" s="2"/>
    </row>
    <row r="10" spans="2:10">
      <c r="B10" s="2" t="s">
        <v>21</v>
      </c>
      <c r="C10" s="2">
        <v>0</v>
      </c>
      <c r="D10" s="2"/>
      <c r="E10" s="2" t="s">
        <v>77</v>
      </c>
      <c r="F10" s="2">
        <v>1</v>
      </c>
      <c r="G10" s="2"/>
      <c r="H10" s="2" t="s">
        <v>132</v>
      </c>
      <c r="I10" s="2">
        <v>0</v>
      </c>
      <c r="J10" s="2"/>
    </row>
    <row r="11" spans="2:10">
      <c r="B11" s="2" t="s">
        <v>22</v>
      </c>
      <c r="C11" s="2">
        <v>1</v>
      </c>
      <c r="D11" s="2"/>
      <c r="E11" s="2" t="s">
        <v>79</v>
      </c>
      <c r="F11" s="2">
        <v>0</v>
      </c>
      <c r="G11" s="2"/>
      <c r="H11" s="2" t="s">
        <v>133</v>
      </c>
      <c r="I11" s="2">
        <v>0</v>
      </c>
      <c r="J11" s="2"/>
    </row>
    <row r="12" spans="2:10">
      <c r="B12" s="2" t="s">
        <v>23</v>
      </c>
      <c r="C12" s="2">
        <v>0</v>
      </c>
      <c r="D12" s="2"/>
      <c r="E12" s="2" t="s">
        <v>80</v>
      </c>
      <c r="F12" s="22">
        <v>1</v>
      </c>
      <c r="G12" s="2" t="s">
        <v>172</v>
      </c>
      <c r="H12" s="2" t="s">
        <v>134</v>
      </c>
      <c r="I12" s="2">
        <v>0</v>
      </c>
      <c r="J12" s="2"/>
    </row>
    <row r="13" spans="2:10">
      <c r="B13" s="2" t="s">
        <v>24</v>
      </c>
      <c r="C13" s="2">
        <v>0</v>
      </c>
      <c r="D13" s="2"/>
      <c r="E13" s="2" t="s">
        <v>81</v>
      </c>
      <c r="F13" s="22">
        <v>1</v>
      </c>
      <c r="G13" s="2" t="s">
        <v>170</v>
      </c>
      <c r="H13" s="2" t="s">
        <v>135</v>
      </c>
      <c r="I13" s="22">
        <v>1</v>
      </c>
      <c r="J13" s="2" t="s">
        <v>169</v>
      </c>
    </row>
    <row r="14" spans="2:10">
      <c r="B14" s="2" t="s">
        <v>25</v>
      </c>
      <c r="C14" s="2">
        <v>0</v>
      </c>
      <c r="D14" s="2"/>
      <c r="E14" s="2" t="s">
        <v>82</v>
      </c>
      <c r="F14" s="2">
        <v>0</v>
      </c>
      <c r="G14" s="2"/>
      <c r="H14" s="2" t="s">
        <v>136</v>
      </c>
      <c r="I14" s="22">
        <v>1</v>
      </c>
      <c r="J14" s="2" t="s">
        <v>172</v>
      </c>
    </row>
    <row r="15" spans="2:10">
      <c r="B15" s="2" t="s">
        <v>26</v>
      </c>
      <c r="C15" s="2">
        <v>0</v>
      </c>
      <c r="D15" s="2"/>
      <c r="E15" s="2" t="s">
        <v>83</v>
      </c>
      <c r="F15" s="2">
        <v>0</v>
      </c>
      <c r="G15" s="2"/>
      <c r="H15" s="2" t="s">
        <v>137</v>
      </c>
      <c r="I15" s="22">
        <v>1</v>
      </c>
      <c r="J15" s="2" t="s">
        <v>173</v>
      </c>
    </row>
    <row r="16" spans="2:10">
      <c r="B16" s="2" t="s">
        <v>27</v>
      </c>
      <c r="C16" s="22">
        <v>2</v>
      </c>
      <c r="D16" s="2" t="s">
        <v>172</v>
      </c>
      <c r="E16" s="2" t="s">
        <v>84</v>
      </c>
      <c r="F16" s="2">
        <v>0</v>
      </c>
      <c r="G16" s="2"/>
      <c r="H16" s="2" t="s">
        <v>138</v>
      </c>
      <c r="I16" s="2">
        <v>0</v>
      </c>
      <c r="J16" s="2"/>
    </row>
    <row r="17" spans="2:10">
      <c r="B17" s="2" t="s">
        <v>28</v>
      </c>
      <c r="C17" s="2">
        <v>0</v>
      </c>
      <c r="D17" s="2"/>
      <c r="E17" s="2" t="s">
        <v>85</v>
      </c>
      <c r="F17" s="2">
        <v>0</v>
      </c>
      <c r="G17" s="2"/>
      <c r="H17" s="2" t="s">
        <v>139</v>
      </c>
      <c r="I17" s="2">
        <v>0</v>
      </c>
      <c r="J17" s="2"/>
    </row>
    <row r="18" spans="2:10">
      <c r="B18" s="2" t="s">
        <v>29</v>
      </c>
      <c r="C18" s="2">
        <v>0</v>
      </c>
      <c r="D18" s="2"/>
      <c r="E18" s="2" t="s">
        <v>86</v>
      </c>
      <c r="F18" s="2">
        <v>0</v>
      </c>
      <c r="G18" s="2"/>
      <c r="H18" s="2" t="s">
        <v>140</v>
      </c>
      <c r="I18" s="2">
        <v>0</v>
      </c>
      <c r="J18" s="2"/>
    </row>
    <row r="19" spans="2:10">
      <c r="B19" s="2" t="s">
        <v>30</v>
      </c>
      <c r="C19" s="2">
        <v>0</v>
      </c>
      <c r="D19" s="2"/>
      <c r="E19" s="2" t="s">
        <v>87</v>
      </c>
      <c r="F19" s="2">
        <v>0</v>
      </c>
      <c r="G19" s="2"/>
      <c r="H19" s="2" t="s">
        <v>141</v>
      </c>
      <c r="I19" s="2">
        <v>0</v>
      </c>
      <c r="J19" s="2"/>
    </row>
    <row r="20" spans="2:10">
      <c r="B20" s="2" t="s">
        <v>31</v>
      </c>
      <c r="C20" s="2">
        <v>0</v>
      </c>
      <c r="D20" s="2"/>
      <c r="E20" s="2" t="s">
        <v>174</v>
      </c>
      <c r="F20" s="2">
        <v>0</v>
      </c>
      <c r="G20" s="2"/>
      <c r="H20" s="2" t="s">
        <v>175</v>
      </c>
      <c r="I20" s="2">
        <v>0</v>
      </c>
      <c r="J20" s="2"/>
    </row>
    <row r="21" spans="2:10">
      <c r="B21" s="2" t="s">
        <v>32</v>
      </c>
      <c r="C21" s="22">
        <v>1</v>
      </c>
      <c r="D21" s="2" t="s">
        <v>168</v>
      </c>
      <c r="E21" s="2" t="s">
        <v>89</v>
      </c>
      <c r="F21" s="2">
        <v>0</v>
      </c>
      <c r="G21" s="2"/>
      <c r="H21" s="2" t="s">
        <v>143</v>
      </c>
      <c r="I21" s="2">
        <v>0</v>
      </c>
      <c r="J21" s="2"/>
    </row>
    <row r="22" spans="2:10">
      <c r="B22" s="2" t="s">
        <v>33</v>
      </c>
      <c r="C22" s="2">
        <v>0</v>
      </c>
      <c r="D22" s="2"/>
      <c r="E22" s="2" t="s">
        <v>90</v>
      </c>
      <c r="F22" s="2">
        <v>0</v>
      </c>
      <c r="G22" s="2"/>
      <c r="H22" s="2" t="s">
        <v>144</v>
      </c>
      <c r="I22" s="2">
        <v>0</v>
      </c>
      <c r="J22" s="2"/>
    </row>
    <row r="23" spans="2:10">
      <c r="B23" s="2" t="s">
        <v>36</v>
      </c>
      <c r="C23" s="2">
        <v>0</v>
      </c>
      <c r="D23" s="2"/>
      <c r="E23" s="2" t="s">
        <v>91</v>
      </c>
      <c r="F23" s="2">
        <v>0</v>
      </c>
      <c r="G23" s="2"/>
      <c r="H23" s="2" t="s">
        <v>145</v>
      </c>
      <c r="I23" s="2">
        <v>0</v>
      </c>
      <c r="J23" s="2"/>
    </row>
    <row r="24" spans="2:10">
      <c r="B24" s="2" t="s">
        <v>37</v>
      </c>
      <c r="C24" s="22">
        <v>2</v>
      </c>
      <c r="D24" s="2" t="s">
        <v>169</v>
      </c>
      <c r="E24" s="2" t="s">
        <v>92</v>
      </c>
      <c r="F24" s="2">
        <v>0</v>
      </c>
      <c r="G24" s="2"/>
      <c r="H24" s="2" t="s">
        <v>146</v>
      </c>
      <c r="I24" s="2">
        <v>0</v>
      </c>
      <c r="J24" s="2"/>
    </row>
    <row r="25" spans="2:10">
      <c r="B25" s="2" t="s">
        <v>38</v>
      </c>
      <c r="C25" s="2">
        <v>0</v>
      </c>
      <c r="D25" s="2"/>
      <c r="E25" s="2" t="s">
        <v>93</v>
      </c>
      <c r="F25" s="2">
        <v>0</v>
      </c>
      <c r="G25" s="2"/>
      <c r="H25" s="2" t="s">
        <v>147</v>
      </c>
      <c r="I25" s="2">
        <v>0</v>
      </c>
      <c r="J25" s="2"/>
    </row>
    <row r="26" spans="2:10">
      <c r="B26" s="2" t="s">
        <v>39</v>
      </c>
      <c r="C26" s="22">
        <v>1</v>
      </c>
      <c r="D26" s="2" t="s">
        <v>169</v>
      </c>
      <c r="E26" s="2" t="s">
        <v>95</v>
      </c>
      <c r="F26" s="2">
        <v>0</v>
      </c>
      <c r="G26" s="2"/>
      <c r="H26" s="2" t="s">
        <v>148</v>
      </c>
      <c r="I26" s="2">
        <v>0</v>
      </c>
      <c r="J26" s="2"/>
    </row>
    <row r="27" spans="2:10">
      <c r="B27" s="2" t="s">
        <v>41</v>
      </c>
      <c r="C27" s="22">
        <v>1</v>
      </c>
      <c r="D27" s="2" t="s">
        <v>171</v>
      </c>
      <c r="E27" s="2" t="s">
        <v>96</v>
      </c>
      <c r="F27" s="22">
        <v>1</v>
      </c>
      <c r="G27" s="2" t="s">
        <v>169</v>
      </c>
      <c r="H27" s="2" t="s">
        <v>149</v>
      </c>
      <c r="I27" s="2">
        <v>0</v>
      </c>
      <c r="J27" s="2"/>
    </row>
    <row r="28" spans="2:10">
      <c r="B28" s="2" t="s">
        <v>42</v>
      </c>
      <c r="C28" s="2">
        <v>0</v>
      </c>
      <c r="D28" s="2"/>
      <c r="E28" s="2" t="s">
        <v>94</v>
      </c>
      <c r="F28" s="41">
        <v>1</v>
      </c>
      <c r="G28" s="2"/>
      <c r="H28" s="2" t="s">
        <v>150</v>
      </c>
      <c r="I28" s="2">
        <v>0</v>
      </c>
      <c r="J28" s="2"/>
    </row>
    <row r="29" spans="2:10">
      <c r="B29" s="2" t="s">
        <v>43</v>
      </c>
      <c r="C29" s="2">
        <v>1</v>
      </c>
      <c r="D29" s="2"/>
      <c r="E29" s="2" t="s">
        <v>97</v>
      </c>
      <c r="F29" s="2">
        <v>0</v>
      </c>
      <c r="G29" s="2"/>
      <c r="H29" s="2" t="s">
        <v>151</v>
      </c>
      <c r="I29" s="2">
        <v>0</v>
      </c>
      <c r="J29" s="2"/>
    </row>
    <row r="30" spans="2:10">
      <c r="B30" s="2" t="s">
        <v>44</v>
      </c>
      <c r="C30" s="2">
        <v>0</v>
      </c>
      <c r="D30" s="2"/>
      <c r="E30" s="2" t="s">
        <v>98</v>
      </c>
      <c r="F30" s="2">
        <v>0</v>
      </c>
      <c r="G30" s="2"/>
      <c r="H30" s="2" t="s">
        <v>152</v>
      </c>
      <c r="I30" s="2">
        <v>0</v>
      </c>
      <c r="J30" s="2"/>
    </row>
    <row r="31" spans="2:10">
      <c r="B31" s="2" t="s">
        <v>45</v>
      </c>
      <c r="C31" s="2">
        <v>0</v>
      </c>
      <c r="D31" s="2"/>
      <c r="E31" s="2" t="s">
        <v>99</v>
      </c>
      <c r="F31" s="2">
        <v>0</v>
      </c>
      <c r="G31" s="2"/>
      <c r="H31" s="2" t="s">
        <v>154</v>
      </c>
      <c r="I31" s="2">
        <v>0</v>
      </c>
      <c r="J31" s="2"/>
    </row>
    <row r="32" spans="2:10">
      <c r="B32" s="2" t="s">
        <v>46</v>
      </c>
      <c r="C32" s="2">
        <v>0</v>
      </c>
      <c r="D32" s="2"/>
      <c r="E32" s="2" t="s">
        <v>101</v>
      </c>
      <c r="F32" s="2">
        <v>0</v>
      </c>
      <c r="G32" s="2"/>
      <c r="H32" s="2" t="s">
        <v>155</v>
      </c>
      <c r="I32" s="2">
        <v>0</v>
      </c>
      <c r="J32" s="2"/>
    </row>
    <row r="33" spans="2:10">
      <c r="B33" s="2" t="s">
        <v>49</v>
      </c>
      <c r="C33" s="2">
        <v>0</v>
      </c>
      <c r="D33" s="2"/>
      <c r="E33" s="2" t="s">
        <v>100</v>
      </c>
      <c r="F33" s="2">
        <v>0</v>
      </c>
      <c r="G33" s="2"/>
      <c r="H33" s="2" t="s">
        <v>156</v>
      </c>
      <c r="I33" s="2">
        <v>0</v>
      </c>
      <c r="J33" s="2"/>
    </row>
    <row r="34" spans="2:10">
      <c r="B34" s="2" t="s">
        <v>47</v>
      </c>
      <c r="C34" s="2">
        <v>0</v>
      </c>
      <c r="D34" s="2"/>
      <c r="E34" s="2" t="s">
        <v>102</v>
      </c>
      <c r="F34" s="2">
        <v>0</v>
      </c>
      <c r="G34" s="2"/>
      <c r="H34" s="2" t="s">
        <v>157</v>
      </c>
      <c r="I34" s="2">
        <v>0</v>
      </c>
      <c r="J34" s="2"/>
    </row>
    <row r="35" spans="2:10">
      <c r="B35" s="2" t="s">
        <v>48</v>
      </c>
      <c r="C35" s="2">
        <v>0</v>
      </c>
      <c r="D35" s="2"/>
      <c r="E35" s="2" t="s">
        <v>103</v>
      </c>
      <c r="F35" s="22">
        <v>1</v>
      </c>
      <c r="G35" s="2" t="s">
        <v>169</v>
      </c>
      <c r="H35" s="2" t="s">
        <v>158</v>
      </c>
      <c r="I35" s="2">
        <v>0</v>
      </c>
      <c r="J35" s="2"/>
    </row>
    <row r="36" spans="2:10">
      <c r="B36" s="2" t="s">
        <v>50</v>
      </c>
      <c r="C36" s="2">
        <v>0</v>
      </c>
      <c r="D36" s="2"/>
      <c r="E36" s="2" t="s">
        <v>104</v>
      </c>
      <c r="F36" s="2">
        <v>0</v>
      </c>
      <c r="G36" s="2"/>
      <c r="H36" s="2" t="s">
        <v>159</v>
      </c>
      <c r="I36" s="2">
        <v>0</v>
      </c>
      <c r="J36" s="2"/>
    </row>
    <row r="37" spans="2:10">
      <c r="B37" s="2" t="s">
        <v>51</v>
      </c>
      <c r="C37" s="2">
        <v>0</v>
      </c>
      <c r="D37" s="2"/>
      <c r="E37" s="2" t="s">
        <v>105</v>
      </c>
      <c r="F37" s="22">
        <v>1</v>
      </c>
      <c r="G37" s="2" t="s">
        <v>171</v>
      </c>
      <c r="H37" s="2" t="s">
        <v>160</v>
      </c>
      <c r="I37" s="2">
        <v>0</v>
      </c>
      <c r="J37" s="2"/>
    </row>
    <row r="38" spans="2:10">
      <c r="B38" s="2" t="s">
        <v>52</v>
      </c>
      <c r="C38" s="2">
        <v>0</v>
      </c>
      <c r="D38" s="2"/>
      <c r="E38" s="2" t="s">
        <v>106</v>
      </c>
      <c r="F38" s="2">
        <v>0</v>
      </c>
      <c r="G38" s="2"/>
      <c r="H38" s="2" t="s">
        <v>161</v>
      </c>
      <c r="I38" s="2">
        <v>0</v>
      </c>
      <c r="J38" s="2"/>
    </row>
    <row r="39" spans="2:10">
      <c r="B39" s="2" t="s">
        <v>176</v>
      </c>
      <c r="C39" s="2">
        <v>0</v>
      </c>
      <c r="D39" s="2"/>
      <c r="E39" s="2" t="s">
        <v>107</v>
      </c>
      <c r="F39" s="22">
        <v>1</v>
      </c>
      <c r="G39" s="2" t="s">
        <v>168</v>
      </c>
      <c r="H39" s="2" t="s">
        <v>162</v>
      </c>
      <c r="I39" s="2">
        <v>0</v>
      </c>
      <c r="J39" s="2"/>
    </row>
    <row r="40" spans="2:10">
      <c r="B40" s="2" t="s">
        <v>54</v>
      </c>
      <c r="C40" s="2">
        <v>0</v>
      </c>
      <c r="D40" s="2"/>
      <c r="E40" s="2" t="s">
        <v>108</v>
      </c>
      <c r="F40" s="2">
        <v>0</v>
      </c>
      <c r="G40" s="2"/>
      <c r="H40" s="2" t="s">
        <v>163</v>
      </c>
      <c r="I40" s="2">
        <v>0</v>
      </c>
      <c r="J40" s="2"/>
    </row>
    <row r="41" spans="2:10">
      <c r="B41" s="2" t="s">
        <v>55</v>
      </c>
      <c r="C41" s="2">
        <v>0</v>
      </c>
      <c r="D41" s="2"/>
      <c r="E41" s="2" t="s">
        <v>109</v>
      </c>
      <c r="F41" s="2">
        <v>0</v>
      </c>
      <c r="G41" s="2"/>
      <c r="H41" s="2" t="s">
        <v>164</v>
      </c>
      <c r="I41" s="2">
        <v>0</v>
      </c>
      <c r="J41" s="2"/>
    </row>
    <row r="42" spans="2:10">
      <c r="B42" s="2" t="s">
        <v>56</v>
      </c>
      <c r="C42" s="2">
        <v>0</v>
      </c>
      <c r="D42" s="2"/>
      <c r="E42" s="2" t="s">
        <v>111</v>
      </c>
      <c r="F42" s="2">
        <v>0</v>
      </c>
      <c r="G42" s="2"/>
      <c r="H42" s="39" t="s">
        <v>177</v>
      </c>
      <c r="I42" s="2">
        <v>0</v>
      </c>
      <c r="J42" s="1"/>
    </row>
    <row r="43" spans="2:10">
      <c r="B43" s="2" t="s">
        <v>57</v>
      </c>
      <c r="C43" s="2">
        <v>0</v>
      </c>
      <c r="D43" s="2"/>
      <c r="E43" s="2" t="s">
        <v>112</v>
      </c>
      <c r="F43" s="2">
        <v>0</v>
      </c>
      <c r="G43" s="2"/>
      <c r="H43" s="39" t="s">
        <v>178</v>
      </c>
      <c r="I43" s="2">
        <v>0</v>
      </c>
      <c r="J43" s="1"/>
    </row>
    <row r="44" spans="2:10">
      <c r="B44" s="2" t="s">
        <v>58</v>
      </c>
      <c r="C44" s="2">
        <v>0</v>
      </c>
      <c r="D44" s="2"/>
      <c r="E44" s="2" t="s">
        <v>110</v>
      </c>
      <c r="F44" s="2">
        <v>0</v>
      </c>
      <c r="G44" s="2"/>
      <c r="H44" s="39" t="s">
        <v>63</v>
      </c>
      <c r="I44" s="39">
        <v>0</v>
      </c>
      <c r="J44" s="1"/>
    </row>
    <row r="45" spans="2:10">
      <c r="B45" s="2" t="s">
        <v>59</v>
      </c>
      <c r="C45" s="2">
        <v>0</v>
      </c>
      <c r="D45" s="2"/>
      <c r="E45" s="2" t="s">
        <v>113</v>
      </c>
      <c r="F45" s="2">
        <v>0</v>
      </c>
      <c r="G45" s="2"/>
      <c r="H45" s="61" t="s">
        <v>40</v>
      </c>
      <c r="I45" s="61">
        <v>0</v>
      </c>
      <c r="J45" s="60"/>
    </row>
    <row r="46" spans="2:10">
      <c r="B46" s="2" t="s">
        <v>60</v>
      </c>
      <c r="C46" s="2">
        <v>0</v>
      </c>
      <c r="D46" s="2"/>
      <c r="E46" s="2" t="s">
        <v>114</v>
      </c>
      <c r="F46" s="2">
        <v>0</v>
      </c>
      <c r="G46" s="2"/>
      <c r="H46" s="61" t="s">
        <v>195</v>
      </c>
      <c r="I46" s="61">
        <v>0</v>
      </c>
      <c r="J46" s="60"/>
    </row>
    <row r="47" spans="2:10">
      <c r="B47" s="2" t="s">
        <v>61</v>
      </c>
      <c r="C47" s="2">
        <v>0</v>
      </c>
      <c r="D47" s="2"/>
      <c r="E47" s="2" t="s">
        <v>115</v>
      </c>
      <c r="F47" s="2">
        <v>0</v>
      </c>
      <c r="G47" s="2"/>
      <c r="H47" s="62" t="s">
        <v>34</v>
      </c>
      <c r="I47" s="62">
        <v>0</v>
      </c>
      <c r="J47" s="58"/>
    </row>
    <row r="48" spans="2:10">
      <c r="B48" s="2" t="s">
        <v>62</v>
      </c>
      <c r="C48" s="2">
        <v>0</v>
      </c>
      <c r="D48" s="2"/>
      <c r="E48" s="2" t="s">
        <v>116</v>
      </c>
      <c r="F48" s="2">
        <v>0</v>
      </c>
      <c r="G48" s="2"/>
    </row>
    <row r="49" spans="2:7">
      <c r="B49" s="2" t="s">
        <v>64</v>
      </c>
      <c r="C49" s="2">
        <v>0</v>
      </c>
      <c r="D49" s="2"/>
      <c r="E49" s="2" t="s">
        <v>117</v>
      </c>
      <c r="F49" s="2">
        <v>0</v>
      </c>
      <c r="G49" s="2"/>
    </row>
    <row r="50" spans="2:7">
      <c r="B50" s="2" t="s">
        <v>65</v>
      </c>
      <c r="C50" s="22">
        <v>2</v>
      </c>
      <c r="D50" s="2" t="s">
        <v>171</v>
      </c>
      <c r="E50" s="2" t="s">
        <v>118</v>
      </c>
      <c r="F50" s="2">
        <v>0</v>
      </c>
      <c r="G50" s="2"/>
    </row>
    <row r="51" spans="2:7">
      <c r="B51" s="2" t="s">
        <v>66</v>
      </c>
      <c r="C51" s="2">
        <v>0</v>
      </c>
      <c r="D51" s="2"/>
      <c r="E51" s="2" t="s">
        <v>119</v>
      </c>
      <c r="F51" s="2">
        <v>0</v>
      </c>
      <c r="G51" s="2"/>
    </row>
    <row r="52" spans="2:7">
      <c r="B52" s="2" t="s">
        <v>67</v>
      </c>
      <c r="C52" s="2">
        <v>0</v>
      </c>
      <c r="D52" s="2"/>
      <c r="E52" s="2" t="s">
        <v>120</v>
      </c>
      <c r="F52" s="2">
        <v>0</v>
      </c>
      <c r="G52" s="2"/>
    </row>
    <row r="53" spans="2:7">
      <c r="B53" s="2" t="s">
        <v>68</v>
      </c>
      <c r="C53" s="2">
        <v>0</v>
      </c>
      <c r="D53" s="2"/>
      <c r="E53" s="2" t="s">
        <v>122</v>
      </c>
      <c r="F53" s="22">
        <v>1</v>
      </c>
      <c r="G53" s="2" t="s">
        <v>170</v>
      </c>
    </row>
    <row r="54" spans="2:7">
      <c r="B54" s="2" t="s">
        <v>69</v>
      </c>
      <c r="C54" s="2">
        <v>0</v>
      </c>
      <c r="D54" s="2"/>
      <c r="E54" s="2" t="s">
        <v>123</v>
      </c>
      <c r="F54" s="2">
        <v>0</v>
      </c>
      <c r="G54" s="2"/>
    </row>
    <row r="55" spans="2:7">
      <c r="B55" s="2" t="s">
        <v>70</v>
      </c>
      <c r="C55" s="2">
        <v>0</v>
      </c>
      <c r="D55" s="2"/>
      <c r="E55" s="2" t="s">
        <v>124</v>
      </c>
      <c r="F55" s="22">
        <v>1</v>
      </c>
      <c r="G55" s="2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90"/>
  <sheetViews>
    <sheetView topLeftCell="A25" workbookViewId="0">
      <selection activeCell="H56" sqref="H56"/>
    </sheetView>
  </sheetViews>
  <sheetFormatPr baseColWidth="10" defaultColWidth="11.42578125" defaultRowHeight="15"/>
  <cols>
    <col min="2" max="2" width="34.140625" customWidth="1"/>
    <col min="3" max="3" width="16" customWidth="1"/>
    <col min="4" max="4" width="19.7109375" customWidth="1"/>
    <col min="5" max="5" width="25.28515625" customWidth="1"/>
    <col min="6" max="6" width="17" customWidth="1"/>
    <col min="7" max="7" width="20.28515625" customWidth="1"/>
    <col min="8" max="8" width="26.140625" customWidth="1"/>
    <col min="9" max="9" width="16" customWidth="1"/>
    <col min="10" max="10" width="18.85546875" style="35" customWidth="1"/>
    <col min="11" max="11" width="24.28515625" customWidth="1"/>
    <col min="12" max="12" width="15.140625" customWidth="1"/>
    <col min="13" max="13" width="19.42578125" customWidth="1"/>
  </cols>
  <sheetData>
    <row r="3" spans="2:13" ht="18.75">
      <c r="F3" s="85" t="s">
        <v>182</v>
      </c>
      <c r="G3" s="86"/>
      <c r="H3" s="87"/>
    </row>
    <row r="5" spans="2:13">
      <c r="B5" s="22" t="s">
        <v>165</v>
      </c>
      <c r="C5" s="2" t="s">
        <v>166</v>
      </c>
      <c r="D5" s="2" t="s">
        <v>183</v>
      </c>
      <c r="E5" s="22" t="s">
        <v>165</v>
      </c>
      <c r="F5" s="2" t="s">
        <v>166</v>
      </c>
      <c r="G5" s="2" t="s">
        <v>183</v>
      </c>
      <c r="H5" s="22" t="s">
        <v>165</v>
      </c>
      <c r="I5" s="2" t="s">
        <v>166</v>
      </c>
      <c r="J5" s="2" t="s">
        <v>183</v>
      </c>
      <c r="K5" s="23" t="s">
        <v>184</v>
      </c>
      <c r="L5" s="2" t="s">
        <v>166</v>
      </c>
      <c r="M5" s="2" t="s">
        <v>183</v>
      </c>
    </row>
    <row r="6" spans="2:13">
      <c r="B6" s="2" t="s">
        <v>14</v>
      </c>
      <c r="C6" s="56">
        <v>0</v>
      </c>
      <c r="D6" s="2">
        <v>1</v>
      </c>
      <c r="E6" s="2" t="s">
        <v>71</v>
      </c>
      <c r="F6" s="2">
        <v>0</v>
      </c>
      <c r="G6" s="2"/>
      <c r="H6" s="2" t="s">
        <v>125</v>
      </c>
      <c r="I6" s="2">
        <v>0</v>
      </c>
      <c r="J6" s="2"/>
      <c r="K6" s="2" t="s">
        <v>0</v>
      </c>
      <c r="L6" s="2">
        <v>0</v>
      </c>
      <c r="M6" s="2"/>
    </row>
    <row r="7" spans="2:13">
      <c r="B7" s="2" t="s">
        <v>15</v>
      </c>
      <c r="C7" s="22">
        <v>1</v>
      </c>
      <c r="D7" s="2"/>
      <c r="E7" s="2" t="s">
        <v>73</v>
      </c>
      <c r="F7" s="22">
        <v>1</v>
      </c>
      <c r="G7" s="2">
        <v>1</v>
      </c>
      <c r="H7" s="2" t="s">
        <v>126</v>
      </c>
      <c r="I7" s="2">
        <v>0</v>
      </c>
      <c r="J7" s="2">
        <v>1</v>
      </c>
      <c r="K7" s="2" t="s">
        <v>1</v>
      </c>
      <c r="L7" s="2">
        <v>0</v>
      </c>
      <c r="M7" s="2"/>
    </row>
    <row r="8" spans="2:13">
      <c r="B8" s="2" t="s">
        <v>16</v>
      </c>
      <c r="C8" s="2">
        <v>0</v>
      </c>
      <c r="D8" s="2"/>
      <c r="E8" s="66" t="s">
        <v>72</v>
      </c>
      <c r="F8" s="22">
        <v>1</v>
      </c>
      <c r="G8" s="2"/>
      <c r="H8" s="2" t="s">
        <v>127</v>
      </c>
      <c r="I8" s="22">
        <v>1</v>
      </c>
      <c r="J8" s="2"/>
      <c r="K8" s="2" t="s">
        <v>2</v>
      </c>
      <c r="L8" s="2">
        <v>0</v>
      </c>
      <c r="M8" s="2"/>
    </row>
    <row r="9" spans="2:13">
      <c r="B9" s="2" t="s">
        <v>17</v>
      </c>
      <c r="C9" s="2">
        <v>0</v>
      </c>
      <c r="D9" s="2"/>
      <c r="E9" s="2" t="s">
        <v>74</v>
      </c>
      <c r="F9" s="22">
        <v>2</v>
      </c>
      <c r="G9" s="2"/>
      <c r="H9" s="2" t="s">
        <v>128</v>
      </c>
      <c r="I9" s="2">
        <v>0</v>
      </c>
      <c r="J9" s="2"/>
      <c r="K9" s="2" t="s">
        <v>3</v>
      </c>
      <c r="L9" s="22">
        <v>1</v>
      </c>
      <c r="M9" s="2"/>
    </row>
    <row r="10" spans="2:13">
      <c r="B10" s="2" t="s">
        <v>18</v>
      </c>
      <c r="C10" s="22">
        <v>1</v>
      </c>
      <c r="D10" s="2"/>
      <c r="E10" s="2" t="s">
        <v>75</v>
      </c>
      <c r="F10" s="2">
        <v>0</v>
      </c>
      <c r="G10" s="2"/>
      <c r="H10" s="2" t="s">
        <v>129</v>
      </c>
      <c r="I10" s="2">
        <v>0</v>
      </c>
      <c r="J10" s="2"/>
      <c r="K10" s="2" t="s">
        <v>4</v>
      </c>
      <c r="L10" s="2">
        <v>0</v>
      </c>
      <c r="M10" s="2">
        <v>1</v>
      </c>
    </row>
    <row r="11" spans="2:13">
      <c r="B11" s="2" t="s">
        <v>19</v>
      </c>
      <c r="C11" s="22">
        <v>1</v>
      </c>
      <c r="D11" s="2"/>
      <c r="E11" s="2" t="s">
        <v>76</v>
      </c>
      <c r="F11" s="2">
        <v>0</v>
      </c>
      <c r="G11" s="2"/>
      <c r="H11" s="2" t="s">
        <v>130</v>
      </c>
      <c r="I11" s="22">
        <v>1</v>
      </c>
      <c r="J11" s="2"/>
      <c r="K11" s="2" t="s">
        <v>5</v>
      </c>
      <c r="L11" s="2">
        <v>0</v>
      </c>
      <c r="M11" s="2"/>
    </row>
    <row r="12" spans="2:13">
      <c r="B12" s="2" t="s">
        <v>20</v>
      </c>
      <c r="C12" s="2">
        <v>0</v>
      </c>
      <c r="D12" s="2">
        <v>1</v>
      </c>
      <c r="E12" s="2" t="s">
        <v>78</v>
      </c>
      <c r="F12" s="2">
        <v>0</v>
      </c>
      <c r="G12" s="2">
        <v>1</v>
      </c>
      <c r="H12" s="2" t="s">
        <v>131</v>
      </c>
      <c r="I12" s="2">
        <v>0</v>
      </c>
      <c r="J12" s="2">
        <v>1</v>
      </c>
      <c r="K12" s="2" t="s">
        <v>6</v>
      </c>
      <c r="L12" s="2">
        <v>0</v>
      </c>
      <c r="M12" s="2"/>
    </row>
    <row r="13" spans="2:13">
      <c r="B13" s="2" t="s">
        <v>21</v>
      </c>
      <c r="C13" s="2">
        <v>0</v>
      </c>
      <c r="D13" s="2">
        <v>1</v>
      </c>
      <c r="E13" s="2" t="s">
        <v>77</v>
      </c>
      <c r="F13" s="3">
        <v>1</v>
      </c>
      <c r="G13" s="2">
        <v>1</v>
      </c>
      <c r="H13" s="2" t="s">
        <v>132</v>
      </c>
      <c r="I13" s="2">
        <v>0</v>
      </c>
      <c r="J13" s="2"/>
      <c r="K13" s="2" t="s">
        <v>7</v>
      </c>
      <c r="L13" s="2">
        <v>0</v>
      </c>
      <c r="M13" s="2">
        <v>1</v>
      </c>
    </row>
    <row r="14" spans="2:13">
      <c r="B14" s="2" t="s">
        <v>22</v>
      </c>
      <c r="C14" s="3">
        <v>1</v>
      </c>
      <c r="D14" s="2"/>
      <c r="E14" s="2" t="s">
        <v>79</v>
      </c>
      <c r="F14" s="2">
        <v>0</v>
      </c>
      <c r="G14" s="2">
        <v>1</v>
      </c>
      <c r="H14" s="2" t="s">
        <v>133</v>
      </c>
      <c r="I14" s="2">
        <v>0</v>
      </c>
      <c r="J14" s="2"/>
      <c r="K14" s="2" t="s">
        <v>8</v>
      </c>
      <c r="L14" s="2">
        <v>0</v>
      </c>
      <c r="M14" s="2"/>
    </row>
    <row r="15" spans="2:13">
      <c r="B15" s="2" t="s">
        <v>23</v>
      </c>
      <c r="C15" s="2">
        <v>0</v>
      </c>
      <c r="D15" s="2"/>
      <c r="E15" s="2" t="s">
        <v>80</v>
      </c>
      <c r="F15" s="22">
        <v>1</v>
      </c>
      <c r="G15" s="2"/>
      <c r="H15" s="2" t="s">
        <v>134</v>
      </c>
      <c r="I15" s="2">
        <v>0</v>
      </c>
      <c r="J15" s="2"/>
      <c r="K15" s="2" t="s">
        <v>9</v>
      </c>
      <c r="L15" s="22">
        <v>1</v>
      </c>
      <c r="M15" s="2"/>
    </row>
    <row r="16" spans="2:13">
      <c r="B16" s="2" t="s">
        <v>24</v>
      </c>
      <c r="C16" s="2">
        <v>0</v>
      </c>
      <c r="D16" s="2"/>
      <c r="E16" s="2" t="s">
        <v>81</v>
      </c>
      <c r="F16" s="22">
        <v>1</v>
      </c>
      <c r="G16" s="2"/>
      <c r="H16" s="2" t="s">
        <v>135</v>
      </c>
      <c r="I16" s="22">
        <v>1</v>
      </c>
      <c r="J16" s="2"/>
      <c r="K16" s="2" t="s">
        <v>10</v>
      </c>
      <c r="L16" s="22">
        <v>1</v>
      </c>
      <c r="M16" s="2"/>
    </row>
    <row r="17" spans="2:13">
      <c r="B17" s="2" t="s">
        <v>25</v>
      </c>
      <c r="C17" s="2">
        <v>0</v>
      </c>
      <c r="D17" s="2"/>
      <c r="E17" s="2" t="s">
        <v>82</v>
      </c>
      <c r="F17" s="2">
        <v>0</v>
      </c>
      <c r="G17" s="2">
        <v>1</v>
      </c>
      <c r="H17" s="2" t="s">
        <v>136</v>
      </c>
      <c r="I17" s="22">
        <v>1</v>
      </c>
      <c r="J17" s="2"/>
      <c r="K17" s="1"/>
      <c r="L17" s="1"/>
      <c r="M17" s="2"/>
    </row>
    <row r="18" spans="2:13">
      <c r="B18" s="2" t="s">
        <v>26</v>
      </c>
      <c r="C18" s="2">
        <v>0</v>
      </c>
      <c r="D18" s="2"/>
      <c r="E18" s="2" t="s">
        <v>83</v>
      </c>
      <c r="F18" s="2">
        <v>0</v>
      </c>
      <c r="G18" s="2"/>
      <c r="H18" s="2" t="s">
        <v>137</v>
      </c>
      <c r="I18" s="22">
        <v>1</v>
      </c>
      <c r="J18" s="2"/>
      <c r="K18" s="1"/>
      <c r="L18" s="1"/>
      <c r="M18" s="2"/>
    </row>
    <row r="19" spans="2:13">
      <c r="B19" s="2" t="s">
        <v>27</v>
      </c>
      <c r="C19" s="22">
        <v>2</v>
      </c>
      <c r="D19" s="2"/>
      <c r="E19" s="2" t="s">
        <v>84</v>
      </c>
      <c r="F19" s="2">
        <v>0</v>
      </c>
      <c r="G19" s="2"/>
      <c r="H19" s="2" t="s">
        <v>138</v>
      </c>
      <c r="I19" s="2">
        <v>0</v>
      </c>
      <c r="J19" s="2"/>
      <c r="K19" s="1"/>
      <c r="L19" s="1"/>
      <c r="M19" s="2"/>
    </row>
    <row r="20" spans="2:13">
      <c r="B20" s="2" t="s">
        <v>28</v>
      </c>
      <c r="C20" s="2">
        <v>0</v>
      </c>
      <c r="D20" s="2"/>
      <c r="E20" s="2" t="s">
        <v>85</v>
      </c>
      <c r="F20" s="2">
        <v>0</v>
      </c>
      <c r="G20" s="2"/>
      <c r="H20" s="2" t="s">
        <v>139</v>
      </c>
      <c r="I20" s="2">
        <v>0</v>
      </c>
      <c r="J20" s="2">
        <v>1</v>
      </c>
      <c r="K20" s="1"/>
      <c r="L20" s="1"/>
      <c r="M20" s="2"/>
    </row>
    <row r="21" spans="2:13">
      <c r="B21" s="2" t="s">
        <v>29</v>
      </c>
      <c r="C21" s="2">
        <v>0</v>
      </c>
      <c r="D21" s="2"/>
      <c r="E21" s="2" t="s">
        <v>86</v>
      </c>
      <c r="F21" s="2">
        <v>0</v>
      </c>
      <c r="G21" s="2"/>
      <c r="H21" s="2" t="s">
        <v>140</v>
      </c>
      <c r="I21" s="2">
        <v>0</v>
      </c>
      <c r="J21" s="2">
        <v>1</v>
      </c>
      <c r="K21" s="1"/>
      <c r="L21" s="1"/>
      <c r="M21" s="2"/>
    </row>
    <row r="22" spans="2:13">
      <c r="B22" s="2" t="s">
        <v>30</v>
      </c>
      <c r="C22" s="2">
        <v>0</v>
      </c>
      <c r="D22" s="2"/>
      <c r="E22" s="2" t="s">
        <v>87</v>
      </c>
      <c r="F22" s="2">
        <v>0</v>
      </c>
      <c r="G22" s="2"/>
      <c r="H22" s="2" t="s">
        <v>141</v>
      </c>
      <c r="I22" s="2">
        <v>0</v>
      </c>
      <c r="J22" s="2"/>
      <c r="K22" s="1"/>
      <c r="L22" s="1"/>
      <c r="M22" s="2"/>
    </row>
    <row r="23" spans="2:13">
      <c r="B23" s="2" t="s">
        <v>31</v>
      </c>
      <c r="C23" s="2">
        <v>0</v>
      </c>
      <c r="D23" s="2"/>
      <c r="E23" s="2" t="s">
        <v>174</v>
      </c>
      <c r="F23" s="2">
        <v>0</v>
      </c>
      <c r="G23" s="2"/>
      <c r="H23" s="2" t="s">
        <v>175</v>
      </c>
      <c r="I23" s="2">
        <v>0</v>
      </c>
      <c r="J23" s="2">
        <v>1</v>
      </c>
      <c r="K23" s="24" t="s">
        <v>185</v>
      </c>
      <c r="L23" s="1"/>
      <c r="M23" s="2"/>
    </row>
    <row r="24" spans="2:13">
      <c r="B24" s="2" t="s">
        <v>32</v>
      </c>
      <c r="C24" s="22">
        <v>1</v>
      </c>
      <c r="D24" s="2"/>
      <c r="E24" s="2" t="s">
        <v>89</v>
      </c>
      <c r="F24" s="2">
        <v>0</v>
      </c>
      <c r="G24" s="2"/>
      <c r="H24" s="2" t="s">
        <v>143</v>
      </c>
      <c r="I24" s="2">
        <v>0</v>
      </c>
      <c r="J24" s="2"/>
      <c r="K24" s="2" t="s">
        <v>186</v>
      </c>
      <c r="L24" s="2" t="s">
        <v>187</v>
      </c>
      <c r="M24" s="2"/>
    </row>
    <row r="25" spans="2:13">
      <c r="B25" s="2" t="s">
        <v>33</v>
      </c>
      <c r="C25" s="2">
        <v>0</v>
      </c>
      <c r="D25" s="2">
        <v>1</v>
      </c>
      <c r="E25" s="2" t="s">
        <v>90</v>
      </c>
      <c r="F25" s="2">
        <v>0</v>
      </c>
      <c r="G25" s="2"/>
      <c r="H25" s="2" t="s">
        <v>144</v>
      </c>
      <c r="I25" s="2">
        <v>0</v>
      </c>
      <c r="J25" s="2"/>
      <c r="K25" s="2" t="s">
        <v>186</v>
      </c>
      <c r="L25" s="2" t="s">
        <v>188</v>
      </c>
      <c r="M25" s="2"/>
    </row>
    <row r="26" spans="2:13">
      <c r="B26" s="2" t="s">
        <v>36</v>
      </c>
      <c r="C26" s="2">
        <v>0</v>
      </c>
      <c r="D26" s="2">
        <v>1</v>
      </c>
      <c r="E26" s="2" t="s">
        <v>91</v>
      </c>
      <c r="F26" s="2">
        <v>0</v>
      </c>
      <c r="G26" s="2"/>
      <c r="H26" s="2" t="s">
        <v>145</v>
      </c>
      <c r="I26" s="2">
        <v>0</v>
      </c>
      <c r="J26" s="2"/>
      <c r="K26" s="2"/>
      <c r="L26" s="2"/>
      <c r="M26" s="2"/>
    </row>
    <row r="27" spans="2:13">
      <c r="B27" s="2" t="s">
        <v>37</v>
      </c>
      <c r="C27" s="22">
        <v>2</v>
      </c>
      <c r="D27" s="2"/>
      <c r="E27" s="2" t="s">
        <v>92</v>
      </c>
      <c r="F27" s="2">
        <v>0</v>
      </c>
      <c r="G27" s="2"/>
      <c r="H27" s="2" t="s">
        <v>146</v>
      </c>
      <c r="I27" s="2">
        <v>0</v>
      </c>
      <c r="J27" s="2"/>
      <c r="K27" s="2" t="s">
        <v>189</v>
      </c>
      <c r="L27" s="2" t="s">
        <v>190</v>
      </c>
      <c r="M27" s="2"/>
    </row>
    <row r="28" spans="2:13">
      <c r="B28" s="2" t="s">
        <v>38</v>
      </c>
      <c r="C28" s="2">
        <v>0</v>
      </c>
      <c r="D28" s="2"/>
      <c r="E28" s="2" t="s">
        <v>93</v>
      </c>
      <c r="F28" s="2">
        <v>0</v>
      </c>
      <c r="G28" s="2">
        <v>1</v>
      </c>
      <c r="H28" s="2" t="s">
        <v>147</v>
      </c>
      <c r="I28" s="2">
        <v>0</v>
      </c>
      <c r="J28" s="2"/>
      <c r="K28" s="2" t="s">
        <v>189</v>
      </c>
      <c r="L28" s="2" t="s">
        <v>191</v>
      </c>
      <c r="M28" s="2"/>
    </row>
    <row r="29" spans="2:13">
      <c r="B29" s="2" t="s">
        <v>39</v>
      </c>
      <c r="C29" s="22">
        <v>1</v>
      </c>
      <c r="D29" s="2"/>
      <c r="E29" s="2" t="s">
        <v>95</v>
      </c>
      <c r="F29" s="2">
        <v>0</v>
      </c>
      <c r="G29" s="2"/>
      <c r="H29" s="2" t="s">
        <v>148</v>
      </c>
      <c r="I29" s="2">
        <v>0</v>
      </c>
      <c r="J29" s="2"/>
      <c r="K29" s="2"/>
      <c r="L29" s="2"/>
      <c r="M29" s="2"/>
    </row>
    <row r="30" spans="2:13">
      <c r="B30" s="2" t="s">
        <v>41</v>
      </c>
      <c r="C30" s="22">
        <v>1</v>
      </c>
      <c r="D30" s="2"/>
      <c r="E30" s="2" t="s">
        <v>96</v>
      </c>
      <c r="F30" s="22">
        <v>1</v>
      </c>
      <c r="G30" s="2"/>
      <c r="H30" s="2" t="s">
        <v>149</v>
      </c>
      <c r="I30" s="2">
        <v>0</v>
      </c>
      <c r="J30" s="2"/>
      <c r="K30" s="2" t="s">
        <v>192</v>
      </c>
      <c r="L30" s="2" t="s">
        <v>193</v>
      </c>
      <c r="M30" s="2"/>
    </row>
    <row r="31" spans="2:13">
      <c r="B31" s="2" t="s">
        <v>42</v>
      </c>
      <c r="C31" s="2">
        <v>0</v>
      </c>
      <c r="D31" s="2"/>
      <c r="E31" s="2" t="s">
        <v>94</v>
      </c>
      <c r="F31" s="3">
        <v>1</v>
      </c>
      <c r="G31" s="2"/>
      <c r="H31" s="2" t="s">
        <v>150</v>
      </c>
      <c r="I31" s="2">
        <v>0</v>
      </c>
      <c r="J31" s="2"/>
      <c r="K31" s="2" t="s">
        <v>192</v>
      </c>
      <c r="L31" s="2" t="s">
        <v>194</v>
      </c>
      <c r="M31" s="2"/>
    </row>
    <row r="32" spans="2:13">
      <c r="B32" s="2" t="s">
        <v>43</v>
      </c>
      <c r="C32" s="2">
        <v>0</v>
      </c>
      <c r="D32" s="2"/>
      <c r="E32" s="2" t="s">
        <v>97</v>
      </c>
      <c r="F32" s="2">
        <v>0</v>
      </c>
      <c r="G32" s="2">
        <v>1</v>
      </c>
      <c r="H32" s="2" t="s">
        <v>151</v>
      </c>
      <c r="I32" s="2">
        <v>0</v>
      </c>
      <c r="J32" s="2"/>
      <c r="K32" s="2"/>
      <c r="L32" s="2"/>
      <c r="M32" s="2"/>
    </row>
    <row r="33" spans="2:13">
      <c r="B33" s="2" t="s">
        <v>44</v>
      </c>
      <c r="C33" s="2">
        <v>0</v>
      </c>
      <c r="D33" s="2"/>
      <c r="E33" s="2" t="s">
        <v>98</v>
      </c>
      <c r="F33" s="2">
        <v>0</v>
      </c>
      <c r="G33" s="2"/>
      <c r="H33" s="2" t="s">
        <v>152</v>
      </c>
      <c r="I33" s="2">
        <v>0</v>
      </c>
      <c r="J33" s="2"/>
      <c r="K33" s="2"/>
      <c r="L33" s="2"/>
      <c r="M33" s="2"/>
    </row>
    <row r="34" spans="2:13">
      <c r="B34" s="2" t="s">
        <v>45</v>
      </c>
      <c r="C34" s="2">
        <v>0</v>
      </c>
      <c r="D34" s="2"/>
      <c r="E34" s="2" t="s">
        <v>99</v>
      </c>
      <c r="F34" s="2">
        <v>0</v>
      </c>
      <c r="G34" s="2">
        <v>1</v>
      </c>
      <c r="H34" s="2" t="s">
        <v>154</v>
      </c>
      <c r="I34" s="2">
        <v>0</v>
      </c>
      <c r="J34" s="2"/>
    </row>
    <row r="35" spans="2:13">
      <c r="B35" s="2" t="s">
        <v>46</v>
      </c>
      <c r="C35" s="2">
        <v>0</v>
      </c>
      <c r="D35" s="2"/>
      <c r="E35" s="2" t="s">
        <v>101</v>
      </c>
      <c r="F35" s="2">
        <v>0</v>
      </c>
      <c r="G35" s="2"/>
      <c r="H35" s="2" t="s">
        <v>155</v>
      </c>
      <c r="I35" s="2">
        <v>0</v>
      </c>
      <c r="J35" s="2">
        <v>1</v>
      </c>
    </row>
    <row r="36" spans="2:13">
      <c r="B36" s="2" t="s">
        <v>49</v>
      </c>
      <c r="C36" s="2">
        <v>0</v>
      </c>
      <c r="D36" s="2"/>
      <c r="E36" s="2" t="s">
        <v>100</v>
      </c>
      <c r="F36" s="2">
        <v>0</v>
      </c>
      <c r="G36" s="2"/>
      <c r="H36" s="2" t="s">
        <v>156</v>
      </c>
      <c r="I36" s="2">
        <v>0</v>
      </c>
      <c r="J36" s="2"/>
    </row>
    <row r="37" spans="2:13">
      <c r="B37" s="2" t="s">
        <v>47</v>
      </c>
      <c r="C37" s="2">
        <v>0</v>
      </c>
      <c r="D37" s="2"/>
      <c r="E37" s="2" t="s">
        <v>102</v>
      </c>
      <c r="F37" s="2">
        <v>0</v>
      </c>
      <c r="G37" s="2"/>
      <c r="H37" s="2" t="s">
        <v>157</v>
      </c>
      <c r="I37" s="2">
        <v>0</v>
      </c>
      <c r="J37" s="2"/>
    </row>
    <row r="38" spans="2:13">
      <c r="B38" s="2" t="s">
        <v>48</v>
      </c>
      <c r="C38" s="2">
        <v>0</v>
      </c>
      <c r="D38" s="2"/>
      <c r="E38" s="2" t="s">
        <v>103</v>
      </c>
      <c r="F38" s="22">
        <v>1</v>
      </c>
      <c r="G38" s="2"/>
      <c r="H38" s="2" t="s">
        <v>158</v>
      </c>
      <c r="I38" s="2">
        <v>0</v>
      </c>
      <c r="J38" s="2"/>
    </row>
    <row r="39" spans="2:13">
      <c r="B39" s="2" t="s">
        <v>50</v>
      </c>
      <c r="C39" s="2">
        <v>0</v>
      </c>
      <c r="D39" s="2"/>
      <c r="E39" s="2" t="s">
        <v>104</v>
      </c>
      <c r="F39" s="2">
        <v>0</v>
      </c>
      <c r="G39" s="2">
        <v>1</v>
      </c>
      <c r="H39" s="2" t="s">
        <v>159</v>
      </c>
      <c r="I39" s="2">
        <v>0</v>
      </c>
      <c r="J39" s="2"/>
    </row>
    <row r="40" spans="2:13">
      <c r="B40" s="2" t="s">
        <v>51</v>
      </c>
      <c r="C40" s="2">
        <v>0</v>
      </c>
      <c r="D40" s="2"/>
      <c r="E40" s="2" t="s">
        <v>105</v>
      </c>
      <c r="F40" s="22">
        <v>1</v>
      </c>
      <c r="G40" s="2"/>
      <c r="H40" s="2" t="s">
        <v>160</v>
      </c>
      <c r="I40" s="2">
        <v>0</v>
      </c>
      <c r="J40" s="2"/>
    </row>
    <row r="41" spans="2:13">
      <c r="B41" s="2" t="s">
        <v>52</v>
      </c>
      <c r="C41" s="2">
        <v>0</v>
      </c>
      <c r="D41" s="2"/>
      <c r="E41" s="2" t="s">
        <v>106</v>
      </c>
      <c r="F41" s="2">
        <v>0</v>
      </c>
      <c r="G41" s="2"/>
      <c r="H41" s="2" t="s">
        <v>161</v>
      </c>
      <c r="I41" s="2">
        <v>0</v>
      </c>
      <c r="J41" s="2"/>
    </row>
    <row r="42" spans="2:13">
      <c r="B42" s="2" t="s">
        <v>176</v>
      </c>
      <c r="C42" s="2">
        <v>0</v>
      </c>
      <c r="D42" s="2">
        <v>1</v>
      </c>
      <c r="E42" s="2" t="s">
        <v>107</v>
      </c>
      <c r="F42" s="22">
        <v>1</v>
      </c>
      <c r="G42" s="2"/>
      <c r="H42" s="2" t="s">
        <v>162</v>
      </c>
      <c r="I42" s="2">
        <v>0</v>
      </c>
      <c r="J42" s="2"/>
    </row>
    <row r="43" spans="2:13">
      <c r="B43" s="2" t="s">
        <v>54</v>
      </c>
      <c r="C43" s="2">
        <v>0</v>
      </c>
      <c r="D43" s="2"/>
      <c r="E43" s="2" t="s">
        <v>108</v>
      </c>
      <c r="F43" s="2">
        <v>0</v>
      </c>
      <c r="G43" s="2"/>
      <c r="H43" s="2" t="s">
        <v>163</v>
      </c>
      <c r="I43" s="2">
        <v>0</v>
      </c>
      <c r="J43" s="2"/>
    </row>
    <row r="44" spans="2:13">
      <c r="B44" s="2" t="s">
        <v>55</v>
      </c>
      <c r="C44" s="2">
        <v>0</v>
      </c>
      <c r="D44" s="2"/>
      <c r="E44" s="2" t="s">
        <v>109</v>
      </c>
      <c r="F44" s="2">
        <v>0</v>
      </c>
      <c r="G44" s="2"/>
      <c r="H44" s="2" t="s">
        <v>164</v>
      </c>
      <c r="I44" s="2">
        <v>0</v>
      </c>
      <c r="J44" s="2">
        <v>1</v>
      </c>
    </row>
    <row r="45" spans="2:13">
      <c r="B45" s="2" t="s">
        <v>56</v>
      </c>
      <c r="C45" s="2">
        <v>0</v>
      </c>
      <c r="D45" s="2"/>
      <c r="E45" s="2" t="s">
        <v>111</v>
      </c>
      <c r="F45" s="2">
        <v>0</v>
      </c>
      <c r="G45" s="2"/>
      <c r="H45" s="39" t="s">
        <v>177</v>
      </c>
      <c r="I45" s="2">
        <v>0</v>
      </c>
      <c r="J45" s="2">
        <v>1</v>
      </c>
    </row>
    <row r="46" spans="2:13">
      <c r="B46" s="2" t="s">
        <v>57</v>
      </c>
      <c r="C46" s="2">
        <v>0</v>
      </c>
      <c r="D46" s="2"/>
      <c r="E46" s="2" t="s">
        <v>112</v>
      </c>
      <c r="F46" s="2">
        <v>0</v>
      </c>
      <c r="G46" s="2"/>
      <c r="H46" s="39" t="s">
        <v>178</v>
      </c>
      <c r="I46" s="2">
        <v>0</v>
      </c>
      <c r="J46" s="2"/>
    </row>
    <row r="47" spans="2:13">
      <c r="B47" s="2" t="s">
        <v>58</v>
      </c>
      <c r="C47" s="2">
        <v>0</v>
      </c>
      <c r="D47" s="2">
        <v>1</v>
      </c>
      <c r="E47" s="2" t="s">
        <v>110</v>
      </c>
      <c r="F47" s="2">
        <v>0</v>
      </c>
      <c r="G47" s="2"/>
      <c r="H47" s="57" t="s">
        <v>63</v>
      </c>
      <c r="I47" s="57">
        <v>0</v>
      </c>
      <c r="J47" s="59">
        <v>1</v>
      </c>
    </row>
    <row r="48" spans="2:13">
      <c r="B48" s="2" t="s">
        <v>59</v>
      </c>
      <c r="C48" s="2">
        <v>0</v>
      </c>
      <c r="D48" s="2"/>
      <c r="E48" s="2" t="s">
        <v>113</v>
      </c>
      <c r="F48" s="2">
        <v>0</v>
      </c>
      <c r="G48" s="66"/>
      <c r="H48" s="61" t="s">
        <v>40</v>
      </c>
      <c r="I48" s="61">
        <v>0</v>
      </c>
      <c r="J48" s="60"/>
    </row>
    <row r="49" spans="2:13">
      <c r="B49" s="2" t="s">
        <v>60</v>
      </c>
      <c r="C49" s="2">
        <v>0</v>
      </c>
      <c r="D49" s="2">
        <v>1</v>
      </c>
      <c r="E49" s="2" t="s">
        <v>114</v>
      </c>
      <c r="F49" s="2">
        <v>0</v>
      </c>
      <c r="G49" s="66"/>
      <c r="H49" s="61" t="s">
        <v>195</v>
      </c>
      <c r="I49" s="61">
        <v>0</v>
      </c>
      <c r="J49" s="60"/>
    </row>
    <row r="50" spans="2:13">
      <c r="B50" s="2" t="s">
        <v>61</v>
      </c>
      <c r="C50" s="2">
        <v>0</v>
      </c>
      <c r="D50" s="2">
        <v>1</v>
      </c>
      <c r="E50" s="2" t="s">
        <v>115</v>
      </c>
      <c r="F50" s="2">
        <v>0</v>
      </c>
      <c r="G50" s="66"/>
      <c r="H50" s="62" t="s">
        <v>34</v>
      </c>
      <c r="I50" s="62">
        <v>0</v>
      </c>
      <c r="J50" s="58"/>
    </row>
    <row r="51" spans="2:13">
      <c r="B51" s="2" t="s">
        <v>62</v>
      </c>
      <c r="C51" s="2">
        <v>0</v>
      </c>
      <c r="D51" s="2">
        <v>1</v>
      </c>
      <c r="E51" s="2" t="s">
        <v>116</v>
      </c>
      <c r="F51" s="2">
        <v>0</v>
      </c>
      <c r="G51" s="2"/>
    </row>
    <row r="52" spans="2:13">
      <c r="B52" s="2" t="s">
        <v>64</v>
      </c>
      <c r="C52" s="2">
        <v>0</v>
      </c>
      <c r="D52" s="2"/>
      <c r="E52" s="2" t="s">
        <v>117</v>
      </c>
      <c r="F52" s="2">
        <v>0</v>
      </c>
      <c r="G52" s="2"/>
    </row>
    <row r="53" spans="2:13">
      <c r="B53" s="2" t="s">
        <v>65</v>
      </c>
      <c r="C53" s="22">
        <v>2</v>
      </c>
      <c r="D53" s="2"/>
      <c r="E53" s="2" t="s">
        <v>118</v>
      </c>
      <c r="F53" s="2">
        <v>0</v>
      </c>
      <c r="G53" s="2"/>
    </row>
    <row r="54" spans="2:13">
      <c r="B54" s="2" t="s">
        <v>66</v>
      </c>
      <c r="C54" s="2">
        <v>0</v>
      </c>
      <c r="D54" s="2"/>
      <c r="E54" s="2" t="s">
        <v>119</v>
      </c>
      <c r="F54" s="2">
        <v>0</v>
      </c>
      <c r="G54" s="2">
        <v>1</v>
      </c>
    </row>
    <row r="55" spans="2:13">
      <c r="B55" s="2" t="s">
        <v>67</v>
      </c>
      <c r="C55" s="2">
        <v>0</v>
      </c>
      <c r="D55" s="2"/>
      <c r="E55" s="2" t="s">
        <v>120</v>
      </c>
      <c r="F55" s="2">
        <v>0</v>
      </c>
      <c r="G55" s="2"/>
    </row>
    <row r="56" spans="2:13">
      <c r="B56" s="2" t="s">
        <v>68</v>
      </c>
      <c r="C56" s="2">
        <v>0</v>
      </c>
      <c r="D56" s="2"/>
      <c r="E56" s="2" t="s">
        <v>122</v>
      </c>
      <c r="F56" s="22">
        <v>1</v>
      </c>
      <c r="G56" s="2"/>
    </row>
    <row r="57" spans="2:13">
      <c r="B57" s="2" t="s">
        <v>69</v>
      </c>
      <c r="C57" s="2">
        <v>0</v>
      </c>
      <c r="D57" s="2"/>
      <c r="E57" s="2" t="s">
        <v>123</v>
      </c>
      <c r="F57" s="2">
        <v>0</v>
      </c>
      <c r="G57" s="2"/>
    </row>
    <row r="58" spans="2:13">
      <c r="B58" s="2" t="s">
        <v>70</v>
      </c>
      <c r="C58" s="2">
        <v>0</v>
      </c>
      <c r="D58" s="2"/>
      <c r="E58" s="2" t="s">
        <v>124</v>
      </c>
      <c r="F58" s="22">
        <v>1</v>
      </c>
      <c r="G58" s="2"/>
    </row>
    <row r="62" spans="2:13">
      <c r="F62" s="88" t="s">
        <v>196</v>
      </c>
      <c r="G62" s="89"/>
      <c r="H62" s="90"/>
    </row>
    <row r="64" spans="2:13">
      <c r="B64" s="22" t="s">
        <v>165</v>
      </c>
      <c r="C64" s="2" t="s">
        <v>166</v>
      </c>
      <c r="D64" s="2" t="s">
        <v>183</v>
      </c>
      <c r="H64" s="23" t="s">
        <v>184</v>
      </c>
      <c r="I64" s="2" t="s">
        <v>166</v>
      </c>
      <c r="J64" s="2" t="s">
        <v>183</v>
      </c>
      <c r="L64" s="2" t="s">
        <v>197</v>
      </c>
      <c r="M64" s="2" t="s">
        <v>198</v>
      </c>
    </row>
    <row r="65" spans="2:13">
      <c r="B65" s="2" t="s">
        <v>199</v>
      </c>
      <c r="C65" s="2">
        <v>1</v>
      </c>
      <c r="D65" s="2"/>
      <c r="H65" s="2" t="s">
        <v>200</v>
      </c>
      <c r="I65" s="2">
        <v>1</v>
      </c>
      <c r="J65" s="2"/>
      <c r="L65" s="2" t="s">
        <v>201</v>
      </c>
      <c r="M65" s="2" t="s">
        <v>202</v>
      </c>
    </row>
    <row r="66" spans="2:13">
      <c r="B66" s="2" t="s">
        <v>203</v>
      </c>
      <c r="C66" s="2">
        <v>1</v>
      </c>
      <c r="D66" s="2"/>
      <c r="H66" s="2" t="s">
        <v>204</v>
      </c>
      <c r="I66" s="2">
        <v>1</v>
      </c>
      <c r="J66" s="2"/>
      <c r="L66" s="2" t="s">
        <v>205</v>
      </c>
      <c r="M66" s="2" t="s">
        <v>206</v>
      </c>
    </row>
    <row r="67" spans="2:13">
      <c r="B67" s="2" t="s">
        <v>207</v>
      </c>
      <c r="C67" s="2">
        <v>1</v>
      </c>
      <c r="D67" s="2"/>
      <c r="H67" s="2" t="s">
        <v>208</v>
      </c>
      <c r="I67" s="2">
        <v>1</v>
      </c>
      <c r="J67" s="2" t="s">
        <v>209</v>
      </c>
      <c r="L67" s="2"/>
      <c r="M67" s="2"/>
    </row>
    <row r="68" spans="2:13">
      <c r="B68" s="2" t="s">
        <v>210</v>
      </c>
      <c r="C68" s="2">
        <v>1</v>
      </c>
      <c r="D68" s="2"/>
      <c r="H68" s="2" t="s">
        <v>211</v>
      </c>
      <c r="I68" s="2">
        <v>9</v>
      </c>
      <c r="J68" s="2" t="s">
        <v>212</v>
      </c>
      <c r="L68" s="2"/>
      <c r="M68" s="2"/>
    </row>
    <row r="69" spans="2:13">
      <c r="B69" s="2" t="s">
        <v>213</v>
      </c>
      <c r="C69" s="2">
        <v>1</v>
      </c>
      <c r="D69" s="2"/>
      <c r="H69" s="2"/>
      <c r="I69" s="2"/>
      <c r="J69" s="2"/>
      <c r="L69" s="2"/>
      <c r="M69" s="2"/>
    </row>
    <row r="70" spans="2:13">
      <c r="B70" s="2" t="s">
        <v>214</v>
      </c>
      <c r="C70" s="2">
        <v>1</v>
      </c>
      <c r="D70" s="2"/>
      <c r="H70" s="2"/>
      <c r="I70" s="2"/>
      <c r="J70" s="2"/>
      <c r="L70" s="2"/>
      <c r="M70" s="2"/>
    </row>
    <row r="71" spans="2:13">
      <c r="B71" s="2" t="s">
        <v>215</v>
      </c>
      <c r="C71" s="2">
        <v>1</v>
      </c>
      <c r="D71" s="2"/>
      <c r="H71" s="2"/>
      <c r="I71" s="2"/>
      <c r="J71" s="2"/>
      <c r="L71" s="2"/>
      <c r="M71" s="2"/>
    </row>
    <row r="72" spans="2:13">
      <c r="B72" s="2" t="s">
        <v>216</v>
      </c>
      <c r="C72" s="2">
        <v>1</v>
      </c>
      <c r="D72" s="2"/>
      <c r="H72" s="2"/>
      <c r="I72" s="2"/>
      <c r="J72" s="2"/>
      <c r="L72" s="2"/>
      <c r="M72" s="2"/>
    </row>
    <row r="73" spans="2:13">
      <c r="B73" s="2" t="s">
        <v>217</v>
      </c>
      <c r="C73" s="2">
        <v>1</v>
      </c>
      <c r="D73" s="2"/>
      <c r="H73" s="2"/>
      <c r="I73" s="2"/>
      <c r="J73" s="2"/>
      <c r="L73" s="2"/>
      <c r="M73" s="2"/>
    </row>
    <row r="74" spans="2:13">
      <c r="B74" s="2" t="s">
        <v>218</v>
      </c>
      <c r="C74" s="2">
        <v>1</v>
      </c>
      <c r="D74" s="2"/>
      <c r="H74" s="2"/>
      <c r="I74" s="2"/>
      <c r="J74" s="2"/>
      <c r="L74" s="2"/>
      <c r="M74" s="2"/>
    </row>
    <row r="75" spans="2:13">
      <c r="B75" s="2" t="s">
        <v>219</v>
      </c>
      <c r="C75" s="2">
        <v>1</v>
      </c>
      <c r="D75" s="2"/>
      <c r="H75" s="2"/>
      <c r="I75" s="2"/>
      <c r="J75" s="2"/>
      <c r="L75" s="2"/>
      <c r="M75" s="2"/>
    </row>
    <row r="76" spans="2:13">
      <c r="B76" s="2" t="s">
        <v>220</v>
      </c>
      <c r="C76" s="2">
        <v>1</v>
      </c>
      <c r="D76" s="2"/>
      <c r="H76" s="2"/>
      <c r="I76" s="2"/>
      <c r="J76" s="2"/>
      <c r="L76" s="2"/>
      <c r="M76" s="2"/>
    </row>
    <row r="77" spans="2:13">
      <c r="B77" s="2" t="s">
        <v>221</v>
      </c>
      <c r="C77" s="2">
        <v>1</v>
      </c>
      <c r="D77" s="2"/>
      <c r="H77" s="2"/>
      <c r="I77" s="2"/>
      <c r="J77" s="2"/>
      <c r="L77" s="2"/>
      <c r="M77" s="2"/>
    </row>
    <row r="78" spans="2:13">
      <c r="B78" s="2" t="s">
        <v>222</v>
      </c>
      <c r="C78" s="2">
        <v>1</v>
      </c>
      <c r="D78" s="2"/>
      <c r="H78" s="2"/>
      <c r="I78" s="2"/>
      <c r="J78" s="2"/>
      <c r="L78" s="2"/>
      <c r="M78" s="2"/>
    </row>
    <row r="79" spans="2:13">
      <c r="B79" s="2"/>
      <c r="C79" s="2"/>
      <c r="D79" s="2"/>
      <c r="H79" s="2"/>
      <c r="I79" s="2"/>
      <c r="J79" s="2"/>
      <c r="L79" s="2"/>
      <c r="M79" s="2"/>
    </row>
    <row r="80" spans="2:13">
      <c r="B80" s="2"/>
      <c r="C80" s="2"/>
      <c r="D80" s="2"/>
      <c r="H80" s="2"/>
      <c r="I80" s="2"/>
      <c r="J80" s="2"/>
      <c r="L80" s="2"/>
      <c r="M80" s="2"/>
    </row>
    <row r="81" spans="2:13">
      <c r="B81" s="2"/>
      <c r="C81" s="2"/>
      <c r="D81" s="2"/>
      <c r="H81" s="2"/>
      <c r="I81" s="2"/>
      <c r="J81" s="2"/>
      <c r="L81" s="2"/>
      <c r="M81" s="2"/>
    </row>
    <row r="82" spans="2:13">
      <c r="B82" s="2"/>
      <c r="C82" s="2"/>
      <c r="D82" s="2"/>
      <c r="H82" s="2"/>
      <c r="I82" s="2"/>
      <c r="J82" s="2"/>
      <c r="L82" s="2"/>
      <c r="M82" s="2"/>
    </row>
    <row r="83" spans="2:13">
      <c r="B83" s="2"/>
      <c r="C83" s="2"/>
      <c r="D83" s="2"/>
      <c r="H83" s="2"/>
      <c r="I83" s="2"/>
      <c r="J83" s="2"/>
      <c r="L83" s="2"/>
      <c r="M83" s="2"/>
    </row>
    <row r="84" spans="2:13">
      <c r="B84" s="2"/>
      <c r="C84" s="2"/>
      <c r="D84" s="2"/>
      <c r="H84" s="2"/>
      <c r="I84" s="2"/>
      <c r="J84" s="2"/>
      <c r="L84" s="2"/>
      <c r="M84" s="2"/>
    </row>
    <row r="85" spans="2:13">
      <c r="B85" s="2"/>
      <c r="C85" s="2"/>
      <c r="D85" s="2"/>
      <c r="H85" s="2"/>
      <c r="I85" s="2"/>
      <c r="J85" s="2"/>
      <c r="L85" s="2"/>
      <c r="M85" s="2"/>
    </row>
    <row r="86" spans="2:13">
      <c r="B86" s="2"/>
      <c r="C86" s="2"/>
      <c r="D86" s="2"/>
      <c r="H86" s="2"/>
      <c r="I86" s="2"/>
      <c r="J86" s="2"/>
      <c r="L86" s="2"/>
      <c r="M86" s="2"/>
    </row>
    <row r="87" spans="2:13">
      <c r="B87" s="2"/>
      <c r="C87" s="2"/>
      <c r="D87" s="2"/>
      <c r="H87" s="2"/>
      <c r="I87" s="2"/>
      <c r="J87" s="2"/>
      <c r="L87" s="2"/>
      <c r="M87" s="2"/>
    </row>
    <row r="88" spans="2:13">
      <c r="B88" s="2"/>
      <c r="C88" s="2"/>
      <c r="D88" s="2"/>
      <c r="H88" s="2"/>
      <c r="I88" s="2"/>
      <c r="J88" s="2"/>
      <c r="L88" s="2"/>
      <c r="M88" s="2"/>
    </row>
    <row r="89" spans="2:13">
      <c r="B89" s="2"/>
      <c r="C89" s="2"/>
      <c r="D89" s="2"/>
      <c r="H89" s="2"/>
      <c r="I89" s="2"/>
      <c r="J89" s="2"/>
      <c r="L89" s="2"/>
      <c r="M89" s="2"/>
    </row>
    <row r="90" spans="2:13">
      <c r="B90" s="2"/>
      <c r="C90" s="2"/>
      <c r="D90" s="2"/>
      <c r="H90" s="2"/>
      <c r="I90" s="2"/>
      <c r="J90" s="2"/>
      <c r="L90" s="2"/>
      <c r="M90" s="2"/>
    </row>
  </sheetData>
  <mergeCells count="2">
    <mergeCell ref="F3:H3"/>
    <mergeCell ref="F62:H6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57"/>
  <sheetViews>
    <sheetView workbookViewId="0">
      <selection activeCell="B18" sqref="B18:I18"/>
    </sheetView>
  </sheetViews>
  <sheetFormatPr baseColWidth="10" defaultColWidth="11.42578125" defaultRowHeight="15"/>
  <cols>
    <col min="2" max="2" width="14.140625" customWidth="1"/>
    <col min="3" max="3" width="16.7109375" customWidth="1"/>
    <col min="4" max="4" width="23" customWidth="1"/>
    <col min="5" max="5" width="24.7109375" customWidth="1"/>
    <col min="6" max="6" width="23" customWidth="1"/>
    <col min="7" max="7" width="24.85546875" customWidth="1"/>
    <col min="8" max="8" width="23" customWidth="1"/>
    <col min="9" max="9" width="25.42578125" customWidth="1"/>
    <col min="11" max="11" width="11.42578125" customWidth="1"/>
  </cols>
  <sheetData>
    <row r="3" spans="2:9" ht="15" customHeight="1">
      <c r="B3" s="120" t="s">
        <v>223</v>
      </c>
      <c r="C3" s="121"/>
      <c r="D3" s="121"/>
      <c r="E3" s="121"/>
      <c r="F3" s="121"/>
      <c r="G3" s="121"/>
      <c r="H3" s="121"/>
      <c r="I3" s="122"/>
    </row>
    <row r="4" spans="2:9">
      <c r="B4" s="123"/>
      <c r="C4" s="124"/>
      <c r="D4" s="124"/>
      <c r="E4" s="124"/>
      <c r="F4" s="124"/>
      <c r="G4" s="124"/>
      <c r="H4" s="124"/>
      <c r="I4" s="125"/>
    </row>
    <row r="5" spans="2:9">
      <c r="B5" s="126"/>
      <c r="C5" s="127"/>
      <c r="D5" s="127"/>
      <c r="E5" s="127"/>
      <c r="F5" s="127"/>
      <c r="G5" s="127"/>
      <c r="H5" s="127"/>
      <c r="I5" s="128"/>
    </row>
    <row r="6" spans="2:9" ht="30" customHeight="1">
      <c r="B6" s="137" t="s">
        <v>224</v>
      </c>
      <c r="C6" s="138"/>
      <c r="D6" s="4"/>
      <c r="E6" s="4"/>
      <c r="F6" s="4" t="s">
        <v>329</v>
      </c>
      <c r="G6" s="4" t="s">
        <v>226</v>
      </c>
      <c r="H6" s="4" t="s">
        <v>335</v>
      </c>
      <c r="I6" s="4" t="s">
        <v>228</v>
      </c>
    </row>
    <row r="7" spans="2:9">
      <c r="B7" s="93" t="s">
        <v>229</v>
      </c>
      <c r="C7" s="94"/>
      <c r="D7" s="5" t="s">
        <v>230</v>
      </c>
      <c r="E7" s="19" t="s">
        <v>231</v>
      </c>
      <c r="F7" s="8" t="s">
        <v>230</v>
      </c>
      <c r="G7" s="8" t="s">
        <v>230</v>
      </c>
      <c r="H7" s="8" t="s">
        <v>230</v>
      </c>
      <c r="I7" s="8" t="s">
        <v>230</v>
      </c>
    </row>
    <row r="8" spans="2:9">
      <c r="B8" s="97" t="s">
        <v>232</v>
      </c>
      <c r="C8" s="98"/>
      <c r="D8" s="5">
        <v>6</v>
      </c>
      <c r="E8" s="19">
        <v>6</v>
      </c>
      <c r="F8" s="8">
        <v>6</v>
      </c>
      <c r="G8" s="8">
        <v>3</v>
      </c>
      <c r="H8" s="8">
        <v>6</v>
      </c>
      <c r="I8" s="8">
        <v>6</v>
      </c>
    </row>
    <row r="9" spans="2:9">
      <c r="B9" s="97" t="s">
        <v>233</v>
      </c>
      <c r="C9" s="98"/>
      <c r="D9" s="6">
        <v>9.9</v>
      </c>
      <c r="E9" s="20">
        <v>10.5</v>
      </c>
      <c r="F9" s="9">
        <v>10.5</v>
      </c>
      <c r="G9" s="9">
        <v>10.5</v>
      </c>
      <c r="H9" s="9">
        <v>9.9</v>
      </c>
      <c r="I9" s="9">
        <v>9.9</v>
      </c>
    </row>
    <row r="10" spans="2:9">
      <c r="B10" s="97" t="s">
        <v>234</v>
      </c>
      <c r="C10" s="98"/>
      <c r="D10" s="7">
        <v>500</v>
      </c>
      <c r="E10" s="21">
        <v>100</v>
      </c>
      <c r="F10" s="7">
        <v>500</v>
      </c>
      <c r="G10" s="7">
        <v>500</v>
      </c>
      <c r="H10" s="7">
        <v>500</v>
      </c>
      <c r="I10" s="7">
        <v>500</v>
      </c>
    </row>
    <row r="11" spans="2:9" ht="30" customHeight="1">
      <c r="B11" s="131" t="s">
        <v>235</v>
      </c>
      <c r="C11" s="132"/>
      <c r="D11" s="12">
        <f t="shared" ref="D11:I11" si="0">D9/D10</f>
        <v>1.9800000000000002E-2</v>
      </c>
      <c r="E11" s="73">
        <f t="shared" si="0"/>
        <v>0.105</v>
      </c>
      <c r="F11" s="12">
        <f t="shared" si="0"/>
        <v>2.1000000000000001E-2</v>
      </c>
      <c r="G11" s="12">
        <f t="shared" si="0"/>
        <v>2.1000000000000001E-2</v>
      </c>
      <c r="H11" s="12">
        <f t="shared" si="0"/>
        <v>1.9800000000000002E-2</v>
      </c>
      <c r="I11" s="12">
        <f t="shared" si="0"/>
        <v>1.9800000000000002E-2</v>
      </c>
    </row>
    <row r="12" spans="2:9">
      <c r="B12" s="101"/>
      <c r="C12" s="102"/>
      <c r="D12" s="102"/>
      <c r="E12" s="102"/>
      <c r="F12" s="102"/>
      <c r="G12" s="102"/>
      <c r="H12" s="102"/>
      <c r="I12" s="103"/>
    </row>
    <row r="13" spans="2:9">
      <c r="B13" s="93" t="s">
        <v>189</v>
      </c>
      <c r="C13" s="94"/>
      <c r="D13" s="8"/>
      <c r="E13" s="69"/>
      <c r="F13" s="69"/>
      <c r="G13" s="69"/>
      <c r="H13" s="69"/>
      <c r="I13" s="69"/>
    </row>
    <row r="14" spans="2:9">
      <c r="B14" s="97" t="s">
        <v>233</v>
      </c>
      <c r="C14" s="98"/>
      <c r="D14" s="9">
        <v>1.95</v>
      </c>
      <c r="E14" s="9">
        <v>1.95</v>
      </c>
      <c r="F14" s="9">
        <v>1.95</v>
      </c>
      <c r="G14" s="9">
        <v>1.95</v>
      </c>
      <c r="H14" s="9">
        <v>1.95</v>
      </c>
      <c r="I14" s="9">
        <v>1.95</v>
      </c>
    </row>
    <row r="15" spans="2:9">
      <c r="B15" s="97" t="s">
        <v>236</v>
      </c>
      <c r="C15" s="98"/>
      <c r="D15" s="14">
        <v>20</v>
      </c>
      <c r="E15" s="14">
        <v>20</v>
      </c>
      <c r="F15" s="14">
        <v>20</v>
      </c>
      <c r="G15" s="14">
        <v>20</v>
      </c>
      <c r="H15" s="14">
        <v>20</v>
      </c>
      <c r="I15" s="14">
        <v>20</v>
      </c>
    </row>
    <row r="16" spans="2:9">
      <c r="B16" s="97" t="s">
        <v>234</v>
      </c>
      <c r="C16" s="98"/>
      <c r="D16" s="8">
        <v>10</v>
      </c>
      <c r="E16" s="8">
        <v>10</v>
      </c>
      <c r="F16" s="8">
        <v>10</v>
      </c>
      <c r="G16" s="8">
        <v>10</v>
      </c>
      <c r="H16" s="8">
        <v>10</v>
      </c>
      <c r="I16" s="8">
        <v>10</v>
      </c>
    </row>
    <row r="17" spans="2:9" ht="29.25" customHeight="1">
      <c r="B17" s="131" t="s">
        <v>235</v>
      </c>
      <c r="C17" s="132"/>
      <c r="D17" s="12">
        <f t="shared" ref="D17:I17" si="1">D14/D16</f>
        <v>0.19500000000000001</v>
      </c>
      <c r="E17" s="12">
        <f t="shared" si="1"/>
        <v>0.19500000000000001</v>
      </c>
      <c r="F17" s="12">
        <f t="shared" si="1"/>
        <v>0.19500000000000001</v>
      </c>
      <c r="G17" s="12">
        <f t="shared" si="1"/>
        <v>0.19500000000000001</v>
      </c>
      <c r="H17" s="12">
        <f t="shared" si="1"/>
        <v>0.19500000000000001</v>
      </c>
      <c r="I17" s="12">
        <f t="shared" si="1"/>
        <v>0.19500000000000001</v>
      </c>
    </row>
    <row r="18" spans="2:9">
      <c r="B18" s="101"/>
      <c r="C18" s="102"/>
      <c r="D18" s="102"/>
      <c r="E18" s="102"/>
      <c r="F18" s="102"/>
      <c r="G18" s="102"/>
      <c r="H18" s="102"/>
      <c r="I18" s="103"/>
    </row>
    <row r="19" spans="2:9">
      <c r="B19" s="133" t="s">
        <v>237</v>
      </c>
      <c r="C19" s="134"/>
      <c r="D19" s="16">
        <v>50</v>
      </c>
      <c r="E19" s="16">
        <v>10</v>
      </c>
      <c r="F19" s="16">
        <v>50</v>
      </c>
      <c r="G19" s="16">
        <v>50</v>
      </c>
      <c r="H19" s="16">
        <v>50</v>
      </c>
      <c r="I19" s="16">
        <v>50</v>
      </c>
    </row>
    <row r="20" spans="2:9">
      <c r="B20" s="93" t="s">
        <v>238</v>
      </c>
      <c r="C20" s="94"/>
      <c r="D20" s="8">
        <v>6</v>
      </c>
      <c r="E20" s="8">
        <v>6</v>
      </c>
      <c r="F20" s="8">
        <v>6</v>
      </c>
      <c r="G20" s="8">
        <v>3</v>
      </c>
      <c r="H20" s="8">
        <v>6</v>
      </c>
      <c r="I20" s="8">
        <v>6</v>
      </c>
    </row>
    <row r="21" spans="2:9">
      <c r="B21" s="135" t="s">
        <v>239</v>
      </c>
      <c r="C21" s="136"/>
      <c r="D21" s="10">
        <f t="shared" ref="D21:I21" si="2">D19*D153</f>
        <v>0</v>
      </c>
      <c r="E21" s="10">
        <f t="shared" si="2"/>
        <v>0</v>
      </c>
      <c r="F21" s="10">
        <f t="shared" si="2"/>
        <v>7.35</v>
      </c>
      <c r="G21" s="10">
        <f t="shared" si="2"/>
        <v>6.5</v>
      </c>
      <c r="H21" s="10">
        <f t="shared" si="2"/>
        <v>6.75</v>
      </c>
      <c r="I21" s="10">
        <f t="shared" si="2"/>
        <v>5.5000000000000009</v>
      </c>
    </row>
    <row r="22" spans="2:9">
      <c r="B22" s="97" t="s">
        <v>240</v>
      </c>
      <c r="C22" s="98"/>
      <c r="D22" s="10">
        <f t="shared" ref="D22:I22" si="3">D19-D23-D21</f>
        <v>35</v>
      </c>
      <c r="E22" s="10">
        <f t="shared" si="3"/>
        <v>7</v>
      </c>
      <c r="F22" s="10">
        <f t="shared" si="3"/>
        <v>27.65</v>
      </c>
      <c r="G22" s="10">
        <f t="shared" si="3"/>
        <v>36</v>
      </c>
      <c r="H22" s="10">
        <f t="shared" si="3"/>
        <v>28.25</v>
      </c>
      <c r="I22" s="10">
        <f t="shared" si="3"/>
        <v>29.5</v>
      </c>
    </row>
    <row r="23" spans="2:9">
      <c r="B23" s="97" t="s">
        <v>241</v>
      </c>
      <c r="C23" s="98"/>
      <c r="D23" s="10">
        <f t="shared" ref="D23:I23" si="4">D19*D20/D15</f>
        <v>15</v>
      </c>
      <c r="E23" s="10">
        <f t="shared" si="4"/>
        <v>3</v>
      </c>
      <c r="F23" s="10">
        <f t="shared" si="4"/>
        <v>15</v>
      </c>
      <c r="G23" s="10">
        <f t="shared" si="4"/>
        <v>7.5</v>
      </c>
      <c r="H23" s="10">
        <f t="shared" si="4"/>
        <v>15</v>
      </c>
      <c r="I23" s="10">
        <f t="shared" si="4"/>
        <v>15</v>
      </c>
    </row>
    <row r="24" spans="2:9">
      <c r="B24" s="95" t="s">
        <v>242</v>
      </c>
      <c r="C24" s="96"/>
      <c r="D24" s="74">
        <f t="shared" ref="D24:I24" si="5">(D23*D17)+(D22*D11)</f>
        <v>3.6180000000000003</v>
      </c>
      <c r="E24" s="74">
        <f t="shared" si="5"/>
        <v>1.3199999999999998</v>
      </c>
      <c r="F24" s="74">
        <f t="shared" si="5"/>
        <v>3.5056500000000002</v>
      </c>
      <c r="G24" s="74">
        <f t="shared" si="5"/>
        <v>2.2185000000000001</v>
      </c>
      <c r="H24" s="74">
        <f t="shared" si="5"/>
        <v>3.4843500000000001</v>
      </c>
      <c r="I24" s="74">
        <f t="shared" si="5"/>
        <v>3.5091000000000001</v>
      </c>
    </row>
    <row r="25" spans="2:9">
      <c r="B25" s="101"/>
      <c r="C25" s="102"/>
      <c r="D25" s="102"/>
      <c r="E25" s="102"/>
      <c r="F25" s="102"/>
      <c r="G25" s="102"/>
      <c r="H25" s="102"/>
      <c r="I25" s="103"/>
    </row>
    <row r="26" spans="2:9" ht="30" customHeight="1">
      <c r="B26" s="129" t="s">
        <v>243</v>
      </c>
      <c r="C26" s="130"/>
      <c r="D26" s="70"/>
      <c r="E26" s="71"/>
      <c r="F26" s="71"/>
      <c r="G26" s="71"/>
      <c r="H26" s="71"/>
      <c r="I26" s="72"/>
    </row>
    <row r="27" spans="2:9" ht="30" customHeight="1">
      <c r="B27" s="118" t="s">
        <v>244</v>
      </c>
      <c r="C27" s="119"/>
      <c r="D27" s="33" t="s">
        <v>13</v>
      </c>
      <c r="E27" s="33" t="s">
        <v>13</v>
      </c>
      <c r="F27" s="33" t="s">
        <v>73</v>
      </c>
      <c r="G27" s="33" t="s">
        <v>39</v>
      </c>
      <c r="H27" s="33" t="s">
        <v>107</v>
      </c>
      <c r="I27" s="33" t="s">
        <v>73</v>
      </c>
    </row>
    <row r="28" spans="2:9">
      <c r="B28" s="97" t="s">
        <v>245</v>
      </c>
      <c r="C28" s="98"/>
      <c r="D28" s="8" t="s">
        <v>182</v>
      </c>
      <c r="E28" s="8" t="s">
        <v>182</v>
      </c>
      <c r="F28" s="8" t="s">
        <v>246</v>
      </c>
      <c r="G28" s="8" t="s">
        <v>246</v>
      </c>
      <c r="H28" s="8" t="s">
        <v>246</v>
      </c>
      <c r="I28" s="8" t="s">
        <v>182</v>
      </c>
    </row>
    <row r="29" spans="2:9">
      <c r="B29" s="97" t="s">
        <v>247</v>
      </c>
      <c r="C29" s="98"/>
      <c r="D29" s="11">
        <v>0.04</v>
      </c>
      <c r="E29" s="11">
        <v>0.12</v>
      </c>
      <c r="F29" s="11">
        <v>0</v>
      </c>
      <c r="G29" s="11">
        <v>0</v>
      </c>
      <c r="H29" s="11">
        <v>0</v>
      </c>
      <c r="I29" s="11">
        <v>0</v>
      </c>
    </row>
    <row r="30" spans="2:9">
      <c r="B30" s="97" t="s">
        <v>248</v>
      </c>
      <c r="C30" s="98"/>
      <c r="D30" s="27">
        <f>VLOOKUP(D27,[0]!Aromes,2,FALSE)</f>
        <v>0</v>
      </c>
      <c r="E30" s="27">
        <f>VLOOKUP(E27,[0]!Aromes,2,FALSE)</f>
        <v>0</v>
      </c>
      <c r="F30" s="27">
        <f>VLOOKUP(F27,[0]!Aromes,2,FALSE)</f>
        <v>3.9</v>
      </c>
      <c r="G30" s="27">
        <f>VLOOKUP(G27,[0]!Aromes,2,FALSE)</f>
        <v>5.9</v>
      </c>
      <c r="H30" s="27">
        <f>VLOOKUP(H27,[0]!Aromes,2,FALSE)</f>
        <v>2.9</v>
      </c>
      <c r="I30" s="27">
        <f>VLOOKUP(I27,[0]!Aromes,2,FALSE)</f>
        <v>3.9</v>
      </c>
    </row>
    <row r="31" spans="2:9">
      <c r="B31" s="97" t="s">
        <v>234</v>
      </c>
      <c r="C31" s="98"/>
      <c r="D31" s="8">
        <v>12</v>
      </c>
      <c r="E31" s="8">
        <v>12</v>
      </c>
      <c r="F31" s="8">
        <v>12</v>
      </c>
      <c r="G31" s="8">
        <v>12</v>
      </c>
      <c r="H31" s="8">
        <v>12</v>
      </c>
      <c r="I31" s="8">
        <v>12</v>
      </c>
    </row>
    <row r="32" spans="2:9">
      <c r="B32" s="97" t="s">
        <v>249</v>
      </c>
      <c r="C32" s="98"/>
      <c r="D32" s="8">
        <v>0.5</v>
      </c>
      <c r="E32" s="8">
        <v>0.5</v>
      </c>
      <c r="F32" s="8">
        <v>0.5</v>
      </c>
      <c r="G32" s="8">
        <v>1</v>
      </c>
      <c r="H32" s="8">
        <v>0.5</v>
      </c>
      <c r="I32" s="8">
        <v>0.5</v>
      </c>
    </row>
    <row r="33" spans="2:9" ht="30.75" customHeight="1">
      <c r="B33" s="118" t="s">
        <v>250</v>
      </c>
      <c r="C33" s="119"/>
      <c r="D33" s="33" t="s">
        <v>13</v>
      </c>
      <c r="E33" s="33" t="s">
        <v>13</v>
      </c>
      <c r="F33" s="33" t="s">
        <v>72</v>
      </c>
      <c r="G33" s="33" t="s">
        <v>73</v>
      </c>
      <c r="H33" s="33" t="s">
        <v>105</v>
      </c>
      <c r="I33" s="33" t="s">
        <v>72</v>
      </c>
    </row>
    <row r="34" spans="2:9">
      <c r="B34" s="97" t="s">
        <v>245</v>
      </c>
      <c r="C34" s="98"/>
      <c r="D34" s="8" t="s">
        <v>182</v>
      </c>
      <c r="E34" s="8" t="s">
        <v>182</v>
      </c>
      <c r="F34" s="8" t="s">
        <v>246</v>
      </c>
      <c r="G34" s="8" t="s">
        <v>246</v>
      </c>
      <c r="H34" s="8" t="s">
        <v>246</v>
      </c>
      <c r="I34" s="8" t="s">
        <v>182</v>
      </c>
    </row>
    <row r="35" spans="2:9">
      <c r="B35" s="97" t="s">
        <v>247</v>
      </c>
      <c r="C35" s="98"/>
      <c r="D35" s="11">
        <v>0.04</v>
      </c>
      <c r="E35" s="11">
        <v>0.08</v>
      </c>
      <c r="F35" s="11">
        <v>0</v>
      </c>
      <c r="G35" s="11">
        <v>0</v>
      </c>
      <c r="H35" s="11">
        <v>0</v>
      </c>
      <c r="I35" s="11">
        <v>0</v>
      </c>
    </row>
    <row r="36" spans="2:9">
      <c r="B36" s="97" t="s">
        <v>248</v>
      </c>
      <c r="C36" s="98"/>
      <c r="D36" s="27">
        <f>VLOOKUP(D33,[0]!Aromes,2,FALSE)</f>
        <v>0</v>
      </c>
      <c r="E36" s="27">
        <f>VLOOKUP(E33,[0]!Aromes,2,FALSE)</f>
        <v>0</v>
      </c>
      <c r="F36" s="27">
        <f>VLOOKUP(F33,[0]!Aromes,2,FALSE)</f>
        <v>3.9</v>
      </c>
      <c r="G36" s="27">
        <f>VLOOKUP(G33,[0]!Aromes,2,FALSE)</f>
        <v>3.9</v>
      </c>
      <c r="H36" s="27">
        <f>VLOOKUP(H33,[0]!Aromes,2,FALSE)</f>
        <v>2.9</v>
      </c>
      <c r="I36" s="27">
        <f>VLOOKUP(I33,[0]!Aromes,2,FALSE)</f>
        <v>3.9</v>
      </c>
    </row>
    <row r="37" spans="2:9">
      <c r="B37" s="97" t="s">
        <v>234</v>
      </c>
      <c r="C37" s="98"/>
      <c r="D37" s="8">
        <v>12</v>
      </c>
      <c r="E37" s="8">
        <v>12</v>
      </c>
      <c r="F37" s="8">
        <v>12</v>
      </c>
      <c r="G37" s="8">
        <v>12</v>
      </c>
      <c r="H37" s="8">
        <v>12</v>
      </c>
      <c r="I37" s="8">
        <v>12</v>
      </c>
    </row>
    <row r="38" spans="2:9">
      <c r="B38" s="97" t="s">
        <v>249</v>
      </c>
      <c r="C38" s="98"/>
      <c r="D38" s="8">
        <v>0.5</v>
      </c>
      <c r="E38" s="8">
        <v>0.5</v>
      </c>
      <c r="F38" s="8">
        <v>0.5</v>
      </c>
      <c r="G38" s="8">
        <v>1</v>
      </c>
      <c r="H38" s="8">
        <v>0.5</v>
      </c>
      <c r="I38" s="8">
        <v>0.5</v>
      </c>
    </row>
    <row r="39" spans="2:9" ht="30" customHeight="1">
      <c r="B39" s="118" t="s">
        <v>251</v>
      </c>
      <c r="C39" s="119"/>
      <c r="D39" s="33" t="s">
        <v>13</v>
      </c>
      <c r="E39" s="33" t="s">
        <v>13</v>
      </c>
      <c r="F39" s="33" t="s">
        <v>96</v>
      </c>
      <c r="G39" s="33" t="s">
        <v>81</v>
      </c>
      <c r="H39" s="33" t="s">
        <v>73</v>
      </c>
      <c r="I39" s="33" t="s">
        <v>105</v>
      </c>
    </row>
    <row r="40" spans="2:9">
      <c r="B40" s="97" t="s">
        <v>245</v>
      </c>
      <c r="C40" s="98"/>
      <c r="D40" s="8" t="s">
        <v>182</v>
      </c>
      <c r="E40" s="8" t="s">
        <v>182</v>
      </c>
      <c r="F40" s="8" t="s">
        <v>246</v>
      </c>
      <c r="G40" s="8" t="s">
        <v>246</v>
      </c>
      <c r="H40" s="8" t="s">
        <v>246</v>
      </c>
      <c r="I40" s="8" t="s">
        <v>182</v>
      </c>
    </row>
    <row r="41" spans="2:9">
      <c r="B41" s="97" t="s">
        <v>247</v>
      </c>
      <c r="C41" s="98"/>
      <c r="D41" s="11">
        <v>0.04</v>
      </c>
      <c r="E41" s="11">
        <v>0.1</v>
      </c>
      <c r="F41" s="11">
        <v>0</v>
      </c>
      <c r="G41" s="11">
        <v>0</v>
      </c>
      <c r="H41" s="11">
        <v>0</v>
      </c>
      <c r="I41" s="11">
        <v>0</v>
      </c>
    </row>
    <row r="42" spans="2:9">
      <c r="B42" s="97" t="s">
        <v>248</v>
      </c>
      <c r="C42" s="98"/>
      <c r="D42" s="27">
        <f>VLOOKUP(D39,[0]!Aromes,2,FALSE)</f>
        <v>0</v>
      </c>
      <c r="E42" s="27">
        <f>VLOOKUP(E39,[0]!Aromes,2,FALSE)</f>
        <v>0</v>
      </c>
      <c r="F42" s="27">
        <f>VLOOKUP(F39,[0]!Aromes,2,FALSE)</f>
        <v>3.9</v>
      </c>
      <c r="G42" s="27">
        <f>VLOOKUP(G39,[0]!Aromes,2,FALSE)</f>
        <v>2.9</v>
      </c>
      <c r="H42" s="27">
        <f>VLOOKUP(H39,[0]!Aromes,2,FALSE)</f>
        <v>3.9</v>
      </c>
      <c r="I42" s="27">
        <f>VLOOKUP(I39,[0]!Aromes,2,FALSE)</f>
        <v>2.9</v>
      </c>
    </row>
    <row r="43" spans="2:9">
      <c r="B43" s="97" t="s">
        <v>234</v>
      </c>
      <c r="C43" s="98"/>
      <c r="D43" s="8">
        <v>12</v>
      </c>
      <c r="E43" s="8">
        <v>12</v>
      </c>
      <c r="F43" s="8">
        <v>12</v>
      </c>
      <c r="G43" s="8">
        <v>12</v>
      </c>
      <c r="H43" s="8">
        <v>12</v>
      </c>
      <c r="I43" s="8">
        <v>12</v>
      </c>
    </row>
    <row r="44" spans="2:9">
      <c r="B44" s="97" t="s">
        <v>249</v>
      </c>
      <c r="C44" s="98"/>
      <c r="D44" s="8">
        <v>0.5</v>
      </c>
      <c r="E44" s="8">
        <v>0.5</v>
      </c>
      <c r="F44" s="8">
        <v>0.5</v>
      </c>
      <c r="G44" s="8">
        <v>1</v>
      </c>
      <c r="H44" s="8">
        <v>0.5</v>
      </c>
      <c r="I44" s="8">
        <v>0.5</v>
      </c>
    </row>
    <row r="45" spans="2:9" ht="29.25" customHeight="1">
      <c r="B45" s="118" t="s">
        <v>252</v>
      </c>
      <c r="C45" s="119"/>
      <c r="D45" s="33" t="s">
        <v>13</v>
      </c>
      <c r="E45" s="33" t="s">
        <v>13</v>
      </c>
      <c r="F45" s="33" t="s">
        <v>18</v>
      </c>
      <c r="G45" s="33" t="s">
        <v>72</v>
      </c>
      <c r="H45" s="33" t="s">
        <v>72</v>
      </c>
      <c r="I45" s="33" t="s">
        <v>37</v>
      </c>
    </row>
    <row r="46" spans="2:9">
      <c r="B46" s="97" t="s">
        <v>245</v>
      </c>
      <c r="C46" s="98"/>
      <c r="D46" s="8" t="s">
        <v>182</v>
      </c>
      <c r="E46" s="8" t="s">
        <v>182</v>
      </c>
      <c r="F46" s="8" t="s">
        <v>246</v>
      </c>
      <c r="G46" s="8" t="s">
        <v>246</v>
      </c>
      <c r="H46" s="8" t="s">
        <v>246</v>
      </c>
      <c r="I46" s="8" t="s">
        <v>182</v>
      </c>
    </row>
    <row r="47" spans="2:9">
      <c r="B47" s="97" t="s">
        <v>247</v>
      </c>
      <c r="C47" s="98"/>
      <c r="D47" s="11">
        <v>0.06</v>
      </c>
      <c r="E47" s="11">
        <v>0.06</v>
      </c>
      <c r="F47" s="11">
        <v>0</v>
      </c>
      <c r="G47" s="11">
        <v>0</v>
      </c>
      <c r="H47" s="11">
        <v>0</v>
      </c>
      <c r="I47" s="11">
        <v>0</v>
      </c>
    </row>
    <row r="48" spans="2:9">
      <c r="B48" s="97" t="s">
        <v>248</v>
      </c>
      <c r="C48" s="98"/>
      <c r="D48" s="27">
        <f>VLOOKUP(D45,[0]!Aromes,2,FALSE)</f>
        <v>0</v>
      </c>
      <c r="E48" s="27">
        <f>VLOOKUP(E45,[0]!Aromes,2,FALSE)</f>
        <v>0</v>
      </c>
      <c r="F48" s="27">
        <f>VLOOKUP(F45,[0]!Aromes,2,FALSE)</f>
        <v>4.9000000000000004</v>
      </c>
      <c r="G48" s="27">
        <f>VLOOKUP(G45,[0]!Aromes,2,FALSE)</f>
        <v>3.9</v>
      </c>
      <c r="H48" s="27">
        <f>VLOOKUP(H45,[0]!Aromes,2,FALSE)</f>
        <v>3.9</v>
      </c>
      <c r="I48" s="27">
        <f>VLOOKUP(I45,[0]!Aromes,2,FALSE)</f>
        <v>2.9</v>
      </c>
    </row>
    <row r="49" spans="2:9">
      <c r="B49" s="97" t="s">
        <v>234</v>
      </c>
      <c r="C49" s="98"/>
      <c r="D49" s="8">
        <v>12</v>
      </c>
      <c r="E49" s="8">
        <v>12</v>
      </c>
      <c r="F49" s="8">
        <v>12</v>
      </c>
      <c r="G49" s="8">
        <v>12</v>
      </c>
      <c r="H49" s="8">
        <v>12</v>
      </c>
      <c r="I49" s="8">
        <v>12</v>
      </c>
    </row>
    <row r="50" spans="2:9">
      <c r="B50" s="97" t="s">
        <v>249</v>
      </c>
      <c r="C50" s="98"/>
      <c r="D50" s="8">
        <v>0.5</v>
      </c>
      <c r="E50" s="8">
        <v>0.5</v>
      </c>
      <c r="F50" s="8">
        <v>0.5</v>
      </c>
      <c r="G50" s="8">
        <v>1</v>
      </c>
      <c r="H50" s="8">
        <v>0.5</v>
      </c>
      <c r="I50" s="8">
        <v>0.5</v>
      </c>
    </row>
    <row r="51" spans="2:9" ht="30" customHeight="1">
      <c r="B51" s="118" t="s">
        <v>253</v>
      </c>
      <c r="C51" s="119"/>
      <c r="D51" s="33" t="s">
        <v>13</v>
      </c>
      <c r="E51" s="33" t="s">
        <v>13</v>
      </c>
      <c r="F51" s="33" t="s">
        <v>13</v>
      </c>
      <c r="G51" s="33" t="s">
        <v>37</v>
      </c>
      <c r="H51" s="33" t="s">
        <v>137</v>
      </c>
      <c r="I51" s="33" t="s">
        <v>13</v>
      </c>
    </row>
    <row r="52" spans="2:9">
      <c r="B52" s="97" t="s">
        <v>245</v>
      </c>
      <c r="C52" s="98"/>
      <c r="D52" s="8" t="s">
        <v>182</v>
      </c>
      <c r="E52" s="8" t="s">
        <v>182</v>
      </c>
      <c r="F52" s="8" t="s">
        <v>182</v>
      </c>
      <c r="G52" s="8" t="s">
        <v>182</v>
      </c>
      <c r="H52" s="8" t="s">
        <v>246</v>
      </c>
      <c r="I52" s="8" t="s">
        <v>182</v>
      </c>
    </row>
    <row r="53" spans="2:9">
      <c r="B53" s="97" t="s">
        <v>247</v>
      </c>
      <c r="C53" s="98"/>
      <c r="D53" s="11">
        <v>0.12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</row>
    <row r="54" spans="2:9">
      <c r="B54" s="97" t="s">
        <v>248</v>
      </c>
      <c r="C54" s="98"/>
      <c r="D54" s="27">
        <f>VLOOKUP(D51,[0]!Aromes,2,FALSE)</f>
        <v>0</v>
      </c>
      <c r="E54" s="27">
        <f>VLOOKUP(E51,[0]!Aromes,2,FALSE)</f>
        <v>0</v>
      </c>
      <c r="F54" s="27">
        <f>VLOOKUP(F51,[0]!Aromes,2,FALSE)</f>
        <v>0</v>
      </c>
      <c r="G54" s="27">
        <f>VLOOKUP(G51,[0]!Aromes,2,FALSE)</f>
        <v>2.9</v>
      </c>
      <c r="H54" s="27">
        <f>VLOOKUP(H51,[0]!Aromes,2,FALSE)</f>
        <v>2.9</v>
      </c>
      <c r="I54" s="27">
        <f>VLOOKUP(I51,[0]!Aromes,2,FALSE)</f>
        <v>0</v>
      </c>
    </row>
    <row r="55" spans="2:9">
      <c r="B55" s="97" t="s">
        <v>234</v>
      </c>
      <c r="C55" s="98"/>
      <c r="D55" s="8">
        <v>0</v>
      </c>
      <c r="E55" s="8">
        <v>12</v>
      </c>
      <c r="F55" s="8">
        <v>0</v>
      </c>
      <c r="G55" s="8">
        <v>12</v>
      </c>
      <c r="H55" s="8">
        <v>12</v>
      </c>
      <c r="I55" s="8">
        <v>12</v>
      </c>
    </row>
    <row r="56" spans="2:9">
      <c r="B56" s="97" t="s">
        <v>249</v>
      </c>
      <c r="C56" s="98"/>
      <c r="D56" s="8">
        <v>0</v>
      </c>
      <c r="E56" s="8">
        <v>0.5</v>
      </c>
      <c r="F56" s="8"/>
      <c r="G56" s="8"/>
      <c r="H56" s="8">
        <v>0.5</v>
      </c>
      <c r="I56" s="8">
        <v>1</v>
      </c>
    </row>
    <row r="57" spans="2:9" ht="30.75" customHeight="1">
      <c r="B57" s="118" t="s">
        <v>254</v>
      </c>
      <c r="C57" s="119"/>
      <c r="D57" s="33" t="s">
        <v>13</v>
      </c>
      <c r="E57" s="33" t="s">
        <v>13</v>
      </c>
      <c r="F57" s="33" t="s">
        <v>13</v>
      </c>
      <c r="G57" s="33" t="s">
        <v>13</v>
      </c>
      <c r="H57" s="33" t="s">
        <v>19</v>
      </c>
      <c r="I57" s="33" t="s">
        <v>13</v>
      </c>
    </row>
    <row r="58" spans="2:9">
      <c r="B58" s="97" t="s">
        <v>245</v>
      </c>
      <c r="C58" s="98"/>
      <c r="D58" s="8" t="s">
        <v>182</v>
      </c>
      <c r="E58" s="8" t="s">
        <v>182</v>
      </c>
      <c r="F58" s="8" t="s">
        <v>182</v>
      </c>
      <c r="G58" s="8" t="s">
        <v>182</v>
      </c>
      <c r="H58" s="8" t="s">
        <v>182</v>
      </c>
      <c r="I58" s="8" t="s">
        <v>182</v>
      </c>
    </row>
    <row r="59" spans="2:9">
      <c r="B59" s="97" t="s">
        <v>247</v>
      </c>
      <c r="C59" s="98"/>
      <c r="D59" s="11">
        <v>0.12</v>
      </c>
      <c r="E59" s="11">
        <v>0</v>
      </c>
      <c r="F59" s="11"/>
      <c r="G59" s="11">
        <v>0</v>
      </c>
      <c r="H59" s="11"/>
      <c r="I59" s="11">
        <v>0</v>
      </c>
    </row>
    <row r="60" spans="2:9">
      <c r="B60" s="97" t="s">
        <v>248</v>
      </c>
      <c r="C60" s="98"/>
      <c r="D60" s="27">
        <f>VLOOKUP(D57,[0]!Aromes,2,FALSE)</f>
        <v>0</v>
      </c>
      <c r="E60" s="27">
        <f>VLOOKUP(E57,[0]!Aromes,2,FALSE)</f>
        <v>0</v>
      </c>
      <c r="F60" s="27">
        <f>VLOOKUP(F57,[0]!Aromes,2,FALSE)</f>
        <v>0</v>
      </c>
      <c r="G60" s="27">
        <f>VLOOKUP(G57,[0]!Aromes,2,FALSE)</f>
        <v>0</v>
      </c>
      <c r="H60" s="27">
        <f>VLOOKUP(H57,[0]!Aromes,2,FALSE)</f>
        <v>3.9</v>
      </c>
      <c r="I60" s="27">
        <f>VLOOKUP(I57,[0]!Aromes,2,FALSE)</f>
        <v>0</v>
      </c>
    </row>
    <row r="61" spans="2:9">
      <c r="B61" s="97" t="s">
        <v>234</v>
      </c>
      <c r="C61" s="98"/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12</v>
      </c>
    </row>
    <row r="62" spans="2:9">
      <c r="B62" s="97" t="s">
        <v>249</v>
      </c>
      <c r="C62" s="98"/>
      <c r="D62" s="8">
        <v>0</v>
      </c>
      <c r="E62" s="8">
        <v>0</v>
      </c>
      <c r="F62" s="8"/>
      <c r="G62" s="8"/>
      <c r="H62" s="8"/>
      <c r="I62" s="8"/>
    </row>
    <row r="63" spans="2:9" ht="30" customHeight="1">
      <c r="B63" s="118" t="s">
        <v>255</v>
      </c>
      <c r="C63" s="119"/>
      <c r="D63" s="33" t="s">
        <v>13</v>
      </c>
      <c r="E63" s="33" t="s">
        <v>13</v>
      </c>
      <c r="F63" s="33" t="s">
        <v>13</v>
      </c>
      <c r="G63" s="33" t="s">
        <v>13</v>
      </c>
      <c r="H63" s="33" t="s">
        <v>13</v>
      </c>
      <c r="I63" s="33" t="s">
        <v>13</v>
      </c>
    </row>
    <row r="64" spans="2:9">
      <c r="B64" s="97" t="s">
        <v>245</v>
      </c>
      <c r="C64" s="98"/>
      <c r="D64" s="8" t="s">
        <v>182</v>
      </c>
      <c r="E64" s="8" t="s">
        <v>182</v>
      </c>
      <c r="F64" s="8" t="s">
        <v>182</v>
      </c>
      <c r="G64" s="8" t="s">
        <v>182</v>
      </c>
      <c r="H64" s="8" t="s">
        <v>182</v>
      </c>
      <c r="I64" s="8" t="s">
        <v>182</v>
      </c>
    </row>
    <row r="65" spans="2:9">
      <c r="B65" s="97" t="s">
        <v>247</v>
      </c>
      <c r="C65" s="98"/>
      <c r="D65" s="11"/>
      <c r="E65" s="11">
        <v>0</v>
      </c>
      <c r="F65" s="11"/>
      <c r="G65" s="11"/>
      <c r="H65" s="11"/>
      <c r="I65" s="11"/>
    </row>
    <row r="66" spans="2:9">
      <c r="B66" s="97" t="s">
        <v>248</v>
      </c>
      <c r="C66" s="98"/>
      <c r="D66" s="27">
        <f>VLOOKUP(D63,[0]!Aromes,2,FALSE)</f>
        <v>0</v>
      </c>
      <c r="E66" s="27">
        <f>VLOOKUP(E63,[0]!Aromes,2,FALSE)</f>
        <v>0</v>
      </c>
      <c r="F66" s="27">
        <f>VLOOKUP(F63,[0]!Aromes,2,FALSE)</f>
        <v>0</v>
      </c>
      <c r="G66" s="27">
        <f>VLOOKUP(G63,[0]!Aromes,2,FALSE)</f>
        <v>0</v>
      </c>
      <c r="H66" s="27">
        <f>VLOOKUP(H63,[0]!Aromes,2,FALSE)</f>
        <v>0</v>
      </c>
      <c r="I66" s="27">
        <f>VLOOKUP(I63,[0]!Aromes,2,FALSE)</f>
        <v>0</v>
      </c>
    </row>
    <row r="67" spans="2:9">
      <c r="B67" s="97" t="s">
        <v>234</v>
      </c>
      <c r="C67" s="98"/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</row>
    <row r="68" spans="2:9">
      <c r="B68" s="97" t="s">
        <v>249</v>
      </c>
      <c r="C68" s="98"/>
      <c r="D68" s="8"/>
      <c r="E68" s="8">
        <v>0</v>
      </c>
      <c r="F68" s="8"/>
      <c r="G68" s="8"/>
      <c r="H68" s="8"/>
      <c r="I68" s="8"/>
    </row>
    <row r="69" spans="2:9" ht="30" customHeight="1">
      <c r="B69" s="118" t="s">
        <v>256</v>
      </c>
      <c r="C69" s="119"/>
      <c r="D69" s="33" t="s">
        <v>14</v>
      </c>
      <c r="E69" s="33" t="s">
        <v>13</v>
      </c>
      <c r="F69" s="33" t="s">
        <v>13</v>
      </c>
      <c r="G69" s="33" t="s">
        <v>13</v>
      </c>
      <c r="H69" s="33" t="s">
        <v>13</v>
      </c>
      <c r="I69" s="33" t="s">
        <v>13</v>
      </c>
    </row>
    <row r="70" spans="2:9">
      <c r="B70" s="97" t="s">
        <v>245</v>
      </c>
      <c r="C70" s="98"/>
      <c r="D70" s="8" t="s">
        <v>182</v>
      </c>
      <c r="E70" s="8" t="s">
        <v>182</v>
      </c>
      <c r="F70" s="8" t="s">
        <v>182</v>
      </c>
      <c r="G70" s="8" t="s">
        <v>182</v>
      </c>
      <c r="H70" s="8" t="s">
        <v>182</v>
      </c>
      <c r="I70" s="8" t="s">
        <v>182</v>
      </c>
    </row>
    <row r="71" spans="2:9">
      <c r="B71" s="97" t="s">
        <v>247</v>
      </c>
      <c r="C71" s="98"/>
      <c r="D71" s="11"/>
      <c r="E71" s="11"/>
      <c r="F71" s="11"/>
      <c r="G71" s="11"/>
      <c r="H71" s="11"/>
      <c r="I71" s="11"/>
    </row>
    <row r="72" spans="2:9">
      <c r="B72" s="97" t="s">
        <v>248</v>
      </c>
      <c r="C72" s="98"/>
      <c r="D72" s="27">
        <f>VLOOKUP(D69,[0]!Aromes,2,FALSE)</f>
        <v>2.9</v>
      </c>
      <c r="E72" s="27">
        <f>VLOOKUP(E69,[0]!Aromes,2,FALSE)</f>
        <v>0</v>
      </c>
      <c r="F72" s="27">
        <f>VLOOKUP(F69,[0]!Aromes,2,FALSE)</f>
        <v>0</v>
      </c>
      <c r="G72" s="27">
        <f>VLOOKUP(G69,[0]!Aromes,2,FALSE)</f>
        <v>0</v>
      </c>
      <c r="H72" s="27">
        <f>VLOOKUP(H69,[0]!Aromes,2,FALSE)</f>
        <v>0</v>
      </c>
      <c r="I72" s="27">
        <f>VLOOKUP(I69,[0]!Aromes,2,FALSE)</f>
        <v>0</v>
      </c>
    </row>
    <row r="73" spans="2:9">
      <c r="B73" s="97" t="s">
        <v>234</v>
      </c>
      <c r="C73" s="98"/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</row>
    <row r="74" spans="2:9">
      <c r="B74" s="97" t="s">
        <v>249</v>
      </c>
      <c r="C74" s="98"/>
      <c r="D74" s="8"/>
      <c r="E74" s="8"/>
      <c r="F74" s="8"/>
      <c r="G74" s="8"/>
      <c r="H74" s="8"/>
      <c r="I74" s="8"/>
    </row>
    <row r="75" spans="2:9">
      <c r="B75" s="101"/>
      <c r="C75" s="102"/>
      <c r="D75" s="102"/>
      <c r="E75" s="102"/>
      <c r="F75" s="102"/>
      <c r="G75" s="102"/>
      <c r="H75" s="102"/>
      <c r="I75" s="103"/>
    </row>
    <row r="76" spans="2:9" ht="30" customHeight="1">
      <c r="B76" s="113" t="s">
        <v>257</v>
      </c>
      <c r="C76" s="114"/>
      <c r="D76" s="115"/>
      <c r="E76" s="116"/>
      <c r="F76" s="116"/>
      <c r="G76" s="116"/>
      <c r="H76" s="116"/>
      <c r="I76" s="117"/>
    </row>
    <row r="77" spans="2:9" ht="29.25" customHeight="1">
      <c r="B77" s="111" t="s">
        <v>258</v>
      </c>
      <c r="C77" s="112"/>
      <c r="D77" s="34" t="s">
        <v>778</v>
      </c>
      <c r="E77" s="34" t="s">
        <v>778</v>
      </c>
      <c r="F77" s="34" t="s">
        <v>778</v>
      </c>
      <c r="G77" s="34" t="s">
        <v>778</v>
      </c>
      <c r="H77" s="34" t="s">
        <v>778</v>
      </c>
      <c r="I77" s="34" t="s">
        <v>778</v>
      </c>
    </row>
    <row r="78" spans="2:9">
      <c r="B78" s="97" t="s">
        <v>245</v>
      </c>
      <c r="C78" s="98"/>
      <c r="D78" s="8" t="s">
        <v>246</v>
      </c>
      <c r="E78" s="8" t="s">
        <v>246</v>
      </c>
      <c r="F78" s="8" t="s">
        <v>246</v>
      </c>
      <c r="G78" s="8" t="s">
        <v>246</v>
      </c>
      <c r="H78" s="8" t="s">
        <v>246</v>
      </c>
      <c r="I78" s="8" t="s">
        <v>246</v>
      </c>
    </row>
    <row r="79" spans="2:9">
      <c r="B79" s="97" t="s">
        <v>247</v>
      </c>
      <c r="C79" s="98"/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</row>
    <row r="80" spans="2:9">
      <c r="B80" s="97" t="s">
        <v>248</v>
      </c>
      <c r="C80" s="98"/>
      <c r="D80" s="27">
        <f t="shared" ref="D80:I80" si="6">VLOOKUP(D77,add,2,FALSE)</f>
        <v>0</v>
      </c>
      <c r="E80" s="27">
        <f t="shared" si="6"/>
        <v>0</v>
      </c>
      <c r="F80" s="27">
        <f t="shared" si="6"/>
        <v>0</v>
      </c>
      <c r="G80" s="27">
        <f t="shared" si="6"/>
        <v>0</v>
      </c>
      <c r="H80" s="27">
        <f t="shared" si="6"/>
        <v>0</v>
      </c>
      <c r="I80" s="27">
        <f t="shared" si="6"/>
        <v>0</v>
      </c>
    </row>
    <row r="81" spans="2:9">
      <c r="B81" s="97" t="s">
        <v>234</v>
      </c>
      <c r="C81" s="98"/>
      <c r="D81" s="8">
        <v>12</v>
      </c>
      <c r="E81" s="8">
        <v>12</v>
      </c>
      <c r="F81" s="8">
        <v>12</v>
      </c>
      <c r="G81" s="8">
        <v>12</v>
      </c>
      <c r="H81" s="8">
        <v>12</v>
      </c>
      <c r="I81" s="8">
        <v>0</v>
      </c>
    </row>
    <row r="82" spans="2:9" ht="30" customHeight="1">
      <c r="B82" s="111" t="s">
        <v>259</v>
      </c>
      <c r="C82" s="112"/>
      <c r="D82" s="34" t="s">
        <v>778</v>
      </c>
      <c r="E82" s="34" t="s">
        <v>778</v>
      </c>
      <c r="F82" s="34" t="s">
        <v>778</v>
      </c>
      <c r="G82" s="34" t="s">
        <v>778</v>
      </c>
      <c r="H82" s="34" t="s">
        <v>778</v>
      </c>
      <c r="I82" s="34" t="s">
        <v>778</v>
      </c>
    </row>
    <row r="83" spans="2:9">
      <c r="B83" s="97" t="s">
        <v>245</v>
      </c>
      <c r="C83" s="98"/>
      <c r="D83" s="8" t="s">
        <v>246</v>
      </c>
      <c r="E83" s="8" t="s">
        <v>246</v>
      </c>
      <c r="F83" s="8" t="s">
        <v>246</v>
      </c>
      <c r="G83" s="8" t="s">
        <v>246</v>
      </c>
      <c r="H83" s="8" t="s">
        <v>246</v>
      </c>
      <c r="I83" s="8" t="s">
        <v>246</v>
      </c>
    </row>
    <row r="84" spans="2:9">
      <c r="B84" s="97" t="s">
        <v>247</v>
      </c>
      <c r="C84" s="98"/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</row>
    <row r="85" spans="2:9">
      <c r="B85" s="97" t="s">
        <v>248</v>
      </c>
      <c r="C85" s="98"/>
      <c r="D85" s="27">
        <f t="shared" ref="D85:I85" si="7">VLOOKUP(D82,add,2,FALSE)</f>
        <v>0</v>
      </c>
      <c r="E85" s="27">
        <f t="shared" si="7"/>
        <v>0</v>
      </c>
      <c r="F85" s="27">
        <f t="shared" si="7"/>
        <v>0</v>
      </c>
      <c r="G85" s="27">
        <f t="shared" si="7"/>
        <v>0</v>
      </c>
      <c r="H85" s="27">
        <f t="shared" si="7"/>
        <v>0</v>
      </c>
      <c r="I85" s="27">
        <f t="shared" si="7"/>
        <v>0</v>
      </c>
    </row>
    <row r="86" spans="2:9">
      <c r="B86" s="97" t="s">
        <v>234</v>
      </c>
      <c r="C86" s="98"/>
      <c r="D86" s="8">
        <v>12</v>
      </c>
      <c r="E86" s="8">
        <v>12</v>
      </c>
      <c r="F86" s="8">
        <v>12</v>
      </c>
      <c r="G86" s="8">
        <v>0</v>
      </c>
      <c r="H86" s="8">
        <v>12</v>
      </c>
      <c r="I86" s="8">
        <v>0</v>
      </c>
    </row>
    <row r="87" spans="2:9" ht="30.75" customHeight="1">
      <c r="B87" s="111" t="s">
        <v>260</v>
      </c>
      <c r="C87" s="112"/>
      <c r="D87" s="34" t="s">
        <v>778</v>
      </c>
      <c r="E87" s="34" t="s">
        <v>778</v>
      </c>
      <c r="F87" s="34" t="s">
        <v>778</v>
      </c>
      <c r="G87" s="34" t="s">
        <v>778</v>
      </c>
      <c r="H87" s="34" t="s">
        <v>778</v>
      </c>
      <c r="I87" s="34" t="s">
        <v>778</v>
      </c>
    </row>
    <row r="88" spans="2:9">
      <c r="B88" s="97" t="s">
        <v>245</v>
      </c>
      <c r="C88" s="98"/>
      <c r="D88" s="8" t="s">
        <v>246</v>
      </c>
      <c r="E88" s="8" t="s">
        <v>246</v>
      </c>
      <c r="F88" s="8" t="s">
        <v>246</v>
      </c>
      <c r="G88" s="8" t="s">
        <v>246</v>
      </c>
      <c r="H88" s="8" t="s">
        <v>246</v>
      </c>
      <c r="I88" s="8" t="s">
        <v>246</v>
      </c>
    </row>
    <row r="89" spans="2:9">
      <c r="B89" s="97" t="s">
        <v>247</v>
      </c>
      <c r="C89" s="98"/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</row>
    <row r="90" spans="2:9">
      <c r="B90" s="97" t="s">
        <v>248</v>
      </c>
      <c r="C90" s="98"/>
      <c r="D90" s="27">
        <f t="shared" ref="D90:I90" si="8">VLOOKUP(D87,add,2,FALSE)</f>
        <v>0</v>
      </c>
      <c r="E90" s="27">
        <f t="shared" si="8"/>
        <v>0</v>
      </c>
      <c r="F90" s="27">
        <f t="shared" si="8"/>
        <v>0</v>
      </c>
      <c r="G90" s="27">
        <f t="shared" si="8"/>
        <v>0</v>
      </c>
      <c r="H90" s="27">
        <f t="shared" si="8"/>
        <v>0</v>
      </c>
      <c r="I90" s="27">
        <f t="shared" si="8"/>
        <v>0</v>
      </c>
    </row>
    <row r="91" spans="2:9">
      <c r="B91" s="97" t="s">
        <v>234</v>
      </c>
      <c r="C91" s="98"/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</row>
    <row r="92" spans="2:9" ht="30.75" customHeight="1">
      <c r="B92" s="111" t="s">
        <v>261</v>
      </c>
      <c r="C92" s="112"/>
      <c r="D92" s="34" t="s">
        <v>778</v>
      </c>
      <c r="E92" s="34" t="s">
        <v>778</v>
      </c>
      <c r="F92" s="34" t="s">
        <v>778</v>
      </c>
      <c r="G92" s="34" t="s">
        <v>778</v>
      </c>
      <c r="H92" s="34" t="s">
        <v>778</v>
      </c>
      <c r="I92" s="34" t="s">
        <v>778</v>
      </c>
    </row>
    <row r="93" spans="2:9">
      <c r="B93" s="97" t="s">
        <v>245</v>
      </c>
      <c r="C93" s="98"/>
      <c r="D93" s="8" t="s">
        <v>246</v>
      </c>
      <c r="E93" s="8" t="s">
        <v>246</v>
      </c>
      <c r="F93" s="8" t="s">
        <v>246</v>
      </c>
      <c r="G93" s="8" t="s">
        <v>246</v>
      </c>
      <c r="H93" s="8" t="s">
        <v>246</v>
      </c>
      <c r="I93" s="8" t="s">
        <v>246</v>
      </c>
    </row>
    <row r="94" spans="2:9">
      <c r="B94" s="97" t="s">
        <v>247</v>
      </c>
      <c r="C94" s="98"/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</row>
    <row r="95" spans="2:9">
      <c r="B95" s="97" t="s">
        <v>248</v>
      </c>
      <c r="C95" s="98"/>
      <c r="D95" s="27">
        <f t="shared" ref="D95:I95" si="9">VLOOKUP(D92,add,2,FALSE)</f>
        <v>0</v>
      </c>
      <c r="E95" s="27">
        <f t="shared" si="9"/>
        <v>0</v>
      </c>
      <c r="F95" s="27">
        <f t="shared" si="9"/>
        <v>0</v>
      </c>
      <c r="G95" s="27">
        <f t="shared" si="9"/>
        <v>0</v>
      </c>
      <c r="H95" s="27">
        <f t="shared" si="9"/>
        <v>0</v>
      </c>
      <c r="I95" s="27">
        <f t="shared" si="9"/>
        <v>0</v>
      </c>
    </row>
    <row r="96" spans="2:9">
      <c r="B96" s="97" t="s">
        <v>234</v>
      </c>
      <c r="C96" s="98"/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</row>
    <row r="97" spans="2:14">
      <c r="B97" s="101"/>
      <c r="C97" s="102"/>
      <c r="D97" s="102"/>
      <c r="E97" s="102"/>
      <c r="F97" s="102"/>
      <c r="G97" s="102"/>
      <c r="H97" s="102"/>
      <c r="I97" s="103"/>
    </row>
    <row r="98" spans="2:14">
      <c r="B98" s="91" t="s">
        <v>262</v>
      </c>
      <c r="C98" s="92"/>
      <c r="D98" s="15">
        <f t="shared" ref="D98:I98" si="10">D19</f>
        <v>50</v>
      </c>
      <c r="E98" s="15">
        <f t="shared" si="10"/>
        <v>10</v>
      </c>
      <c r="F98" s="15">
        <f t="shared" si="10"/>
        <v>50</v>
      </c>
      <c r="G98" s="15">
        <f t="shared" si="10"/>
        <v>50</v>
      </c>
      <c r="H98" s="15">
        <f t="shared" si="10"/>
        <v>50</v>
      </c>
      <c r="I98" s="15">
        <f t="shared" si="10"/>
        <v>50</v>
      </c>
    </row>
    <row r="99" spans="2:14">
      <c r="B99" s="106" t="s">
        <v>263</v>
      </c>
      <c r="C99" s="107"/>
      <c r="D99" s="75">
        <f t="shared" ref="D99:I99" si="11">D100+D101</f>
        <v>50</v>
      </c>
      <c r="E99" s="75">
        <f t="shared" si="11"/>
        <v>10</v>
      </c>
      <c r="F99" s="75">
        <f t="shared" si="11"/>
        <v>42.65</v>
      </c>
      <c r="G99" s="75">
        <f t="shared" si="11"/>
        <v>43.5</v>
      </c>
      <c r="H99" s="75">
        <f t="shared" si="11"/>
        <v>43.25</v>
      </c>
      <c r="I99" s="75">
        <f t="shared" si="11"/>
        <v>44.5</v>
      </c>
    </row>
    <row r="100" spans="2:14">
      <c r="B100" s="97" t="s">
        <v>264</v>
      </c>
      <c r="C100" s="98"/>
      <c r="D100" s="10">
        <f t="shared" ref="D100:I101" si="12">D22</f>
        <v>35</v>
      </c>
      <c r="E100" s="10">
        <f t="shared" si="12"/>
        <v>7</v>
      </c>
      <c r="F100" s="10">
        <f t="shared" si="12"/>
        <v>27.65</v>
      </c>
      <c r="G100" s="10">
        <f t="shared" si="12"/>
        <v>36</v>
      </c>
      <c r="H100" s="10">
        <f t="shared" si="12"/>
        <v>28.25</v>
      </c>
      <c r="I100" s="10">
        <f t="shared" si="12"/>
        <v>29.5</v>
      </c>
    </row>
    <row r="101" spans="2:14">
      <c r="B101" s="97" t="s">
        <v>265</v>
      </c>
      <c r="C101" s="98"/>
      <c r="D101" s="10">
        <f t="shared" si="12"/>
        <v>15</v>
      </c>
      <c r="E101" s="10">
        <f t="shared" si="12"/>
        <v>3</v>
      </c>
      <c r="F101" s="10">
        <f t="shared" si="12"/>
        <v>15</v>
      </c>
      <c r="G101" s="10">
        <f t="shared" si="12"/>
        <v>7.5</v>
      </c>
      <c r="H101" s="10">
        <f t="shared" si="12"/>
        <v>15</v>
      </c>
      <c r="I101" s="10">
        <f t="shared" si="12"/>
        <v>15</v>
      </c>
    </row>
    <row r="102" spans="2:14">
      <c r="B102" s="108" t="s">
        <v>266</v>
      </c>
      <c r="C102" s="109"/>
      <c r="D102" s="106"/>
      <c r="E102" s="110"/>
      <c r="F102" s="110"/>
      <c r="G102" s="110"/>
      <c r="H102" s="110"/>
      <c r="I102" s="107"/>
    </row>
    <row r="103" spans="2:14">
      <c r="B103" s="104" t="s">
        <v>267</v>
      </c>
      <c r="C103" s="105"/>
      <c r="D103" s="17" t="str">
        <f t="shared" ref="D103:I103" si="13">D27</f>
        <v>NA</v>
      </c>
      <c r="E103" s="17" t="str">
        <f t="shared" si="13"/>
        <v>NA</v>
      </c>
      <c r="F103" s="17" t="str">
        <f t="shared" si="13"/>
        <v>Fraises nouvelle</v>
      </c>
      <c r="G103" s="17" t="str">
        <f t="shared" si="13"/>
        <v>Cerise Noire</v>
      </c>
      <c r="H103" s="17" t="str">
        <f t="shared" si="13"/>
        <v>Myrtille</v>
      </c>
      <c r="I103" s="17" t="str">
        <f t="shared" si="13"/>
        <v>Fraises nouvelle</v>
      </c>
    </row>
    <row r="104" spans="2:14">
      <c r="B104" s="97" t="s">
        <v>268</v>
      </c>
      <c r="C104" s="98"/>
      <c r="D104" s="11">
        <v>0</v>
      </c>
      <c r="E104" s="11">
        <v>0</v>
      </c>
      <c r="F104" s="11">
        <v>5.7000000000000002E-2</v>
      </c>
      <c r="G104" s="11">
        <v>0.04</v>
      </c>
      <c r="H104" s="11">
        <v>0.03</v>
      </c>
      <c r="I104" s="11">
        <v>7.0000000000000007E-2</v>
      </c>
    </row>
    <row r="105" spans="2:14">
      <c r="B105" s="97" t="s">
        <v>269</v>
      </c>
      <c r="C105" s="98"/>
      <c r="D105" s="10">
        <f t="shared" ref="D105:I105" si="14">D98*D104</f>
        <v>0</v>
      </c>
      <c r="E105" s="10">
        <f t="shared" si="14"/>
        <v>0</v>
      </c>
      <c r="F105" s="10">
        <f t="shared" si="14"/>
        <v>2.85</v>
      </c>
      <c r="G105" s="10">
        <f t="shared" si="14"/>
        <v>2</v>
      </c>
      <c r="H105" s="10">
        <f t="shared" si="14"/>
        <v>1.5</v>
      </c>
      <c r="I105" s="10">
        <f t="shared" si="14"/>
        <v>3.5000000000000004</v>
      </c>
    </row>
    <row r="106" spans="2:14">
      <c r="B106" s="97" t="s">
        <v>270</v>
      </c>
      <c r="C106" s="98"/>
      <c r="D106" s="10">
        <f t="shared" ref="D106:I106" si="15">D105*30</f>
        <v>0</v>
      </c>
      <c r="E106" s="10">
        <f t="shared" si="15"/>
        <v>0</v>
      </c>
      <c r="F106" s="10">
        <f t="shared" si="15"/>
        <v>85.5</v>
      </c>
      <c r="G106" s="10">
        <f t="shared" si="15"/>
        <v>60</v>
      </c>
      <c r="H106" s="10">
        <f t="shared" si="15"/>
        <v>45</v>
      </c>
      <c r="I106" s="10">
        <f t="shared" si="15"/>
        <v>105.00000000000001</v>
      </c>
      <c r="K106" s="139" t="s">
        <v>271</v>
      </c>
      <c r="L106" s="90"/>
      <c r="M106" s="139" t="s">
        <v>272</v>
      </c>
      <c r="N106" s="140"/>
    </row>
    <row r="107" spans="2:14">
      <c r="B107" s="104" t="s">
        <v>273</v>
      </c>
      <c r="C107" s="105"/>
      <c r="D107" s="17" t="str">
        <f t="shared" ref="D107:I107" si="16">D33</f>
        <v>NA</v>
      </c>
      <c r="E107" s="17" t="str">
        <f t="shared" si="16"/>
        <v>NA</v>
      </c>
      <c r="F107" s="17" t="str">
        <f t="shared" si="16"/>
        <v>Framboise nouvelle</v>
      </c>
      <c r="G107" s="17" t="str">
        <f t="shared" si="16"/>
        <v>Fraises nouvelle</v>
      </c>
      <c r="H107" s="17" t="str">
        <f t="shared" si="16"/>
        <v>Mûre</v>
      </c>
      <c r="I107" s="17" t="str">
        <f t="shared" si="16"/>
        <v>Framboise nouvelle</v>
      </c>
      <c r="K107" s="2" t="s">
        <v>274</v>
      </c>
      <c r="L107" s="30">
        <v>10</v>
      </c>
      <c r="M107" s="2" t="s">
        <v>274</v>
      </c>
      <c r="N107" s="2">
        <v>10</v>
      </c>
    </row>
    <row r="108" spans="2:14">
      <c r="B108" s="97" t="s">
        <v>268</v>
      </c>
      <c r="C108" s="98"/>
      <c r="D108" s="11">
        <v>0</v>
      </c>
      <c r="E108" s="11">
        <v>0</v>
      </c>
      <c r="F108" s="11">
        <v>0.05</v>
      </c>
      <c r="G108" s="11">
        <v>0.04</v>
      </c>
      <c r="H108" s="11">
        <v>0.03</v>
      </c>
      <c r="I108" s="11">
        <v>0.03</v>
      </c>
      <c r="K108" s="2" t="s">
        <v>275</v>
      </c>
      <c r="L108" s="31">
        <v>0.1</v>
      </c>
      <c r="M108" s="2" t="s">
        <v>275</v>
      </c>
      <c r="N108" s="76">
        <f>N109/N107</f>
        <v>0.3</v>
      </c>
    </row>
    <row r="109" spans="2:14">
      <c r="B109" s="97" t="s">
        <v>269</v>
      </c>
      <c r="C109" s="98"/>
      <c r="D109" s="10">
        <f t="shared" ref="D109:I109" si="17">D98*D108</f>
        <v>0</v>
      </c>
      <c r="E109" s="10">
        <f t="shared" si="17"/>
        <v>0</v>
      </c>
      <c r="F109" s="10">
        <f t="shared" si="17"/>
        <v>2.5</v>
      </c>
      <c r="G109" s="10">
        <f t="shared" si="17"/>
        <v>2</v>
      </c>
      <c r="H109" s="10">
        <f t="shared" si="17"/>
        <v>1.5</v>
      </c>
      <c r="I109" s="10">
        <f t="shared" si="17"/>
        <v>1.5</v>
      </c>
      <c r="K109" s="2" t="s">
        <v>276</v>
      </c>
      <c r="L109" s="77">
        <f>L107*L108</f>
        <v>1</v>
      </c>
      <c r="M109" s="2" t="s">
        <v>276</v>
      </c>
      <c r="N109" s="32">
        <v>3</v>
      </c>
    </row>
    <row r="110" spans="2:14">
      <c r="B110" s="97" t="s">
        <v>270</v>
      </c>
      <c r="C110" s="98"/>
      <c r="D110" s="10">
        <f t="shared" ref="D110:I110" si="18">D109*30</f>
        <v>0</v>
      </c>
      <c r="E110" s="10">
        <f t="shared" si="18"/>
        <v>0</v>
      </c>
      <c r="F110" s="10">
        <f t="shared" si="18"/>
        <v>75</v>
      </c>
      <c r="G110" s="10">
        <f t="shared" si="18"/>
        <v>60</v>
      </c>
      <c r="H110" s="10">
        <f t="shared" si="18"/>
        <v>45</v>
      </c>
      <c r="I110" s="10">
        <f t="shared" si="18"/>
        <v>45</v>
      </c>
      <c r="K110" s="2" t="s">
        <v>277</v>
      </c>
      <c r="L110" s="10">
        <f>L109*30</f>
        <v>30</v>
      </c>
      <c r="M110" s="2" t="s">
        <v>277</v>
      </c>
      <c r="N110" s="10">
        <f>N109*30</f>
        <v>90</v>
      </c>
    </row>
    <row r="111" spans="2:14">
      <c r="B111" s="104" t="s">
        <v>278</v>
      </c>
      <c r="C111" s="105"/>
      <c r="D111" s="17" t="str">
        <f t="shared" ref="D111:I111" si="19">D39</f>
        <v>NA</v>
      </c>
      <c r="E111" s="17" t="str">
        <f t="shared" si="19"/>
        <v>NA</v>
      </c>
      <c r="F111" s="17" t="str">
        <f t="shared" si="19"/>
        <v>Mangue nouvelle</v>
      </c>
      <c r="G111" s="17" t="str">
        <f t="shared" si="19"/>
        <v>Groseille</v>
      </c>
      <c r="H111" s="17" t="str">
        <f t="shared" si="19"/>
        <v>Fraises nouvelle</v>
      </c>
      <c r="I111" s="17" t="str">
        <f t="shared" si="19"/>
        <v>Mûre</v>
      </c>
      <c r="K111" s="139" t="s">
        <v>279</v>
      </c>
      <c r="L111" s="140"/>
    </row>
    <row r="112" spans="2:14">
      <c r="B112" s="97" t="s">
        <v>268</v>
      </c>
      <c r="C112" s="98"/>
      <c r="D112" s="11">
        <v>0</v>
      </c>
      <c r="E112" s="11">
        <v>0</v>
      </c>
      <c r="F112" s="11">
        <v>0.02</v>
      </c>
      <c r="G112" s="11">
        <v>0.02</v>
      </c>
      <c r="H112" s="11">
        <v>0.03</v>
      </c>
      <c r="I112" s="11">
        <v>5.0000000000000001E-3</v>
      </c>
      <c r="K112" s="2" t="s">
        <v>274</v>
      </c>
      <c r="L112" s="2">
        <v>10</v>
      </c>
    </row>
    <row r="113" spans="2:12">
      <c r="B113" s="97" t="s">
        <v>269</v>
      </c>
      <c r="C113" s="98"/>
      <c r="D113" s="10">
        <f t="shared" ref="D113:I113" si="20">D98*D112</f>
        <v>0</v>
      </c>
      <c r="E113" s="10">
        <f t="shared" si="20"/>
        <v>0</v>
      </c>
      <c r="F113" s="10">
        <f t="shared" si="20"/>
        <v>1</v>
      </c>
      <c r="G113" s="10">
        <f t="shared" si="20"/>
        <v>1</v>
      </c>
      <c r="H113" s="10">
        <f t="shared" si="20"/>
        <v>1.5</v>
      </c>
      <c r="I113" s="10">
        <f t="shared" si="20"/>
        <v>0.25</v>
      </c>
      <c r="K113" s="2" t="s">
        <v>275</v>
      </c>
      <c r="L113" s="78">
        <f>L114/L112</f>
        <v>6.6666666666666662E-3</v>
      </c>
    </row>
    <row r="114" spans="2:12">
      <c r="B114" s="97" t="s">
        <v>270</v>
      </c>
      <c r="C114" s="98"/>
      <c r="D114" s="10">
        <f t="shared" ref="D114:I114" si="21">D113*30</f>
        <v>0</v>
      </c>
      <c r="E114" s="10">
        <f t="shared" si="21"/>
        <v>0</v>
      </c>
      <c r="F114" s="10">
        <f t="shared" si="21"/>
        <v>30</v>
      </c>
      <c r="G114" s="10">
        <f t="shared" si="21"/>
        <v>30</v>
      </c>
      <c r="H114" s="10">
        <f t="shared" si="21"/>
        <v>45</v>
      </c>
      <c r="I114" s="10">
        <f t="shared" si="21"/>
        <v>7.5</v>
      </c>
      <c r="K114" s="2" t="s">
        <v>276</v>
      </c>
      <c r="L114" s="79">
        <f>L115/30</f>
        <v>6.6666666666666666E-2</v>
      </c>
    </row>
    <row r="115" spans="2:12">
      <c r="B115" s="104" t="s">
        <v>280</v>
      </c>
      <c r="C115" s="105"/>
      <c r="D115" s="17" t="str">
        <f t="shared" ref="D115:I115" si="22">D45</f>
        <v>NA</v>
      </c>
      <c r="E115" s="17" t="str">
        <f t="shared" si="22"/>
        <v>NA</v>
      </c>
      <c r="F115" s="17" t="str">
        <f t="shared" si="22"/>
        <v>Ananas</v>
      </c>
      <c r="G115" s="17" t="str">
        <f t="shared" si="22"/>
        <v>Framboise nouvelle</v>
      </c>
      <c r="H115" s="17" t="str">
        <f t="shared" si="22"/>
        <v>Framboise nouvelle</v>
      </c>
      <c r="I115" s="17" t="str">
        <f t="shared" si="22"/>
        <v>Cassis</v>
      </c>
      <c r="K115" s="2" t="s">
        <v>277</v>
      </c>
      <c r="L115" s="29">
        <v>2</v>
      </c>
    </row>
    <row r="116" spans="2:12">
      <c r="B116" s="97" t="s">
        <v>268</v>
      </c>
      <c r="C116" s="98"/>
      <c r="D116" s="11">
        <v>0</v>
      </c>
      <c r="E116" s="11">
        <v>0</v>
      </c>
      <c r="F116" s="11">
        <v>0.02</v>
      </c>
      <c r="G116" s="11">
        <v>0.02</v>
      </c>
      <c r="H116" s="11">
        <v>0.02</v>
      </c>
      <c r="I116" s="11">
        <v>5.0000000000000001E-3</v>
      </c>
    </row>
    <row r="117" spans="2:12">
      <c r="B117" s="97" t="s">
        <v>269</v>
      </c>
      <c r="C117" s="98"/>
      <c r="D117" s="10">
        <f t="shared" ref="D117:I117" si="23">D98*D116</f>
        <v>0</v>
      </c>
      <c r="E117" s="10">
        <f t="shared" si="23"/>
        <v>0</v>
      </c>
      <c r="F117" s="10">
        <f t="shared" si="23"/>
        <v>1</v>
      </c>
      <c r="G117" s="10">
        <f t="shared" si="23"/>
        <v>1</v>
      </c>
      <c r="H117" s="10">
        <f t="shared" si="23"/>
        <v>1</v>
      </c>
      <c r="I117" s="10">
        <f t="shared" si="23"/>
        <v>0.25</v>
      </c>
    </row>
    <row r="118" spans="2:12">
      <c r="B118" s="97" t="s">
        <v>270</v>
      </c>
      <c r="C118" s="98"/>
      <c r="D118" s="10">
        <f t="shared" ref="D118:I118" si="24">D117*30</f>
        <v>0</v>
      </c>
      <c r="E118" s="10">
        <f t="shared" si="24"/>
        <v>0</v>
      </c>
      <c r="F118" s="10">
        <f t="shared" si="24"/>
        <v>30</v>
      </c>
      <c r="G118" s="10">
        <f t="shared" si="24"/>
        <v>30</v>
      </c>
      <c r="H118" s="10">
        <f t="shared" si="24"/>
        <v>30</v>
      </c>
      <c r="I118" s="10">
        <f t="shared" si="24"/>
        <v>7.5</v>
      </c>
    </row>
    <row r="119" spans="2:12">
      <c r="B119" s="104" t="s">
        <v>281</v>
      </c>
      <c r="C119" s="105"/>
      <c r="D119" s="17" t="str">
        <f t="shared" ref="D119:I119" si="25">D51</f>
        <v>NA</v>
      </c>
      <c r="E119" s="17" t="str">
        <f t="shared" si="25"/>
        <v>NA</v>
      </c>
      <c r="F119" s="17" t="str">
        <f t="shared" si="25"/>
        <v>NA</v>
      </c>
      <c r="G119" s="17" t="str">
        <f t="shared" si="25"/>
        <v>Cassis</v>
      </c>
      <c r="H119" s="17" t="str">
        <f t="shared" si="25"/>
        <v>Réglisse baton</v>
      </c>
      <c r="I119" s="17" t="str">
        <f t="shared" si="25"/>
        <v>NA</v>
      </c>
    </row>
    <row r="120" spans="2:12">
      <c r="B120" s="97" t="s">
        <v>268</v>
      </c>
      <c r="C120" s="98"/>
      <c r="D120" s="11">
        <v>0</v>
      </c>
      <c r="E120" s="11">
        <v>0</v>
      </c>
      <c r="F120" s="11">
        <v>0</v>
      </c>
      <c r="G120" s="11">
        <v>0.01</v>
      </c>
      <c r="H120" s="11">
        <v>0.02</v>
      </c>
      <c r="I120" s="11">
        <v>0</v>
      </c>
    </row>
    <row r="121" spans="2:12">
      <c r="B121" s="97" t="s">
        <v>269</v>
      </c>
      <c r="C121" s="98"/>
      <c r="D121" s="10">
        <f t="shared" ref="D121:I121" si="26">D98*D120</f>
        <v>0</v>
      </c>
      <c r="E121" s="10">
        <f t="shared" si="26"/>
        <v>0</v>
      </c>
      <c r="F121" s="10">
        <f t="shared" si="26"/>
        <v>0</v>
      </c>
      <c r="G121" s="10">
        <f t="shared" si="26"/>
        <v>0.5</v>
      </c>
      <c r="H121" s="10">
        <f t="shared" si="26"/>
        <v>1</v>
      </c>
      <c r="I121" s="10">
        <f t="shared" si="26"/>
        <v>0</v>
      </c>
    </row>
    <row r="122" spans="2:12">
      <c r="B122" s="97" t="s">
        <v>270</v>
      </c>
      <c r="C122" s="98"/>
      <c r="D122" s="10">
        <f t="shared" ref="D122:I122" si="27">D121*30</f>
        <v>0</v>
      </c>
      <c r="E122" s="10">
        <f t="shared" si="27"/>
        <v>0</v>
      </c>
      <c r="F122" s="10">
        <f t="shared" si="27"/>
        <v>0</v>
      </c>
      <c r="G122" s="10">
        <f t="shared" si="27"/>
        <v>15</v>
      </c>
      <c r="H122" s="10">
        <f t="shared" si="27"/>
        <v>30</v>
      </c>
      <c r="I122" s="10">
        <f t="shared" si="27"/>
        <v>0</v>
      </c>
    </row>
    <row r="123" spans="2:12">
      <c r="B123" s="104" t="s">
        <v>282</v>
      </c>
      <c r="C123" s="105"/>
      <c r="D123" s="17" t="str">
        <f t="shared" ref="D123:I123" si="28">D57</f>
        <v>NA</v>
      </c>
      <c r="E123" s="17" t="str">
        <f t="shared" si="28"/>
        <v>NA</v>
      </c>
      <c r="F123" s="17" t="str">
        <f t="shared" si="28"/>
        <v>NA</v>
      </c>
      <c r="G123" s="17" t="str">
        <f t="shared" si="28"/>
        <v>NA</v>
      </c>
      <c r="H123" s="17" t="str">
        <f t="shared" si="28"/>
        <v>Anis</v>
      </c>
      <c r="I123" s="17" t="str">
        <f t="shared" si="28"/>
        <v>NA</v>
      </c>
    </row>
    <row r="124" spans="2:12">
      <c r="B124" s="97" t="s">
        <v>268</v>
      </c>
      <c r="C124" s="98"/>
      <c r="D124" s="11">
        <v>0</v>
      </c>
      <c r="E124" s="11">
        <v>0</v>
      </c>
      <c r="F124" s="11">
        <v>0</v>
      </c>
      <c r="G124" s="11">
        <v>0</v>
      </c>
      <c r="H124" s="11">
        <v>5.0000000000000001E-3</v>
      </c>
      <c r="I124" s="11">
        <v>0</v>
      </c>
    </row>
    <row r="125" spans="2:12">
      <c r="B125" s="97" t="s">
        <v>269</v>
      </c>
      <c r="C125" s="98"/>
      <c r="D125" s="10">
        <f t="shared" ref="D125:I125" si="29">D98*D124</f>
        <v>0</v>
      </c>
      <c r="E125" s="10">
        <f t="shared" si="29"/>
        <v>0</v>
      </c>
      <c r="F125" s="10">
        <f t="shared" si="29"/>
        <v>0</v>
      </c>
      <c r="G125" s="10">
        <f t="shared" si="29"/>
        <v>0</v>
      </c>
      <c r="H125" s="10">
        <f t="shared" si="29"/>
        <v>0.25</v>
      </c>
      <c r="I125" s="10">
        <f t="shared" si="29"/>
        <v>0</v>
      </c>
    </row>
    <row r="126" spans="2:12">
      <c r="B126" s="97" t="s">
        <v>270</v>
      </c>
      <c r="C126" s="98"/>
      <c r="D126" s="10">
        <f t="shared" ref="D126:I126" si="30">D125*30</f>
        <v>0</v>
      </c>
      <c r="E126" s="10">
        <f t="shared" si="30"/>
        <v>0</v>
      </c>
      <c r="F126" s="10">
        <f t="shared" si="30"/>
        <v>0</v>
      </c>
      <c r="G126" s="10">
        <f t="shared" si="30"/>
        <v>0</v>
      </c>
      <c r="H126" s="10">
        <f t="shared" si="30"/>
        <v>7.5</v>
      </c>
      <c r="I126" s="10">
        <f t="shared" si="30"/>
        <v>0</v>
      </c>
    </row>
    <row r="127" spans="2:12">
      <c r="B127" s="104" t="s">
        <v>283</v>
      </c>
      <c r="C127" s="105"/>
      <c r="D127" s="17" t="str">
        <f t="shared" ref="D127:I127" si="31">D63</f>
        <v>NA</v>
      </c>
      <c r="E127" s="17" t="str">
        <f t="shared" si="31"/>
        <v>NA</v>
      </c>
      <c r="F127" s="17" t="str">
        <f t="shared" si="31"/>
        <v>NA</v>
      </c>
      <c r="G127" s="17" t="str">
        <f t="shared" si="31"/>
        <v>NA</v>
      </c>
      <c r="H127" s="17" t="str">
        <f t="shared" si="31"/>
        <v>NA</v>
      </c>
      <c r="I127" s="17" t="str">
        <f t="shared" si="31"/>
        <v>NA</v>
      </c>
    </row>
    <row r="128" spans="2:12">
      <c r="B128" s="97" t="s">
        <v>268</v>
      </c>
      <c r="C128" s="98"/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</row>
    <row r="129" spans="2:11">
      <c r="B129" s="97" t="s">
        <v>269</v>
      </c>
      <c r="C129" s="98"/>
      <c r="D129" s="10">
        <f t="shared" ref="D129:I129" si="32">D98*D128</f>
        <v>0</v>
      </c>
      <c r="E129" s="10">
        <f t="shared" si="32"/>
        <v>0</v>
      </c>
      <c r="F129" s="10">
        <f t="shared" si="32"/>
        <v>0</v>
      </c>
      <c r="G129" s="10">
        <f t="shared" si="32"/>
        <v>0</v>
      </c>
      <c r="H129" s="10">
        <f t="shared" si="32"/>
        <v>0</v>
      </c>
      <c r="I129" s="10">
        <f t="shared" si="32"/>
        <v>0</v>
      </c>
    </row>
    <row r="130" spans="2:11">
      <c r="B130" s="97" t="s">
        <v>270</v>
      </c>
      <c r="C130" s="98"/>
      <c r="D130" s="10">
        <f t="shared" ref="D130:I130" si="33">D129*30</f>
        <v>0</v>
      </c>
      <c r="E130" s="10">
        <f t="shared" si="33"/>
        <v>0</v>
      </c>
      <c r="F130" s="10">
        <f t="shared" si="33"/>
        <v>0</v>
      </c>
      <c r="G130" s="10">
        <f t="shared" si="33"/>
        <v>0</v>
      </c>
      <c r="H130" s="10">
        <f t="shared" si="33"/>
        <v>0</v>
      </c>
      <c r="I130" s="10">
        <f t="shared" si="33"/>
        <v>0</v>
      </c>
    </row>
    <row r="131" spans="2:11">
      <c r="B131" s="104" t="s">
        <v>284</v>
      </c>
      <c r="C131" s="105"/>
      <c r="D131" s="17" t="str">
        <f t="shared" ref="D131:I131" si="34">D69</f>
        <v>Abricot fruits</v>
      </c>
      <c r="E131" s="17" t="str">
        <f t="shared" si="34"/>
        <v>NA</v>
      </c>
      <c r="F131" s="17" t="str">
        <f t="shared" si="34"/>
        <v>NA</v>
      </c>
      <c r="G131" s="17" t="str">
        <f t="shared" si="34"/>
        <v>NA</v>
      </c>
      <c r="H131" s="17" t="str">
        <f t="shared" si="34"/>
        <v>NA</v>
      </c>
      <c r="I131" s="17" t="str">
        <f t="shared" si="34"/>
        <v>NA</v>
      </c>
    </row>
    <row r="132" spans="2:11">
      <c r="B132" s="97" t="s">
        <v>268</v>
      </c>
      <c r="C132" s="98"/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</row>
    <row r="133" spans="2:11">
      <c r="B133" s="97" t="s">
        <v>269</v>
      </c>
      <c r="C133" s="98"/>
      <c r="D133" s="10">
        <f t="shared" ref="D133:I133" si="35">D98*D132</f>
        <v>0</v>
      </c>
      <c r="E133" s="10">
        <f t="shared" si="35"/>
        <v>0</v>
      </c>
      <c r="F133" s="10">
        <f t="shared" si="35"/>
        <v>0</v>
      </c>
      <c r="G133" s="10">
        <f t="shared" si="35"/>
        <v>0</v>
      </c>
      <c r="H133" s="10">
        <f t="shared" si="35"/>
        <v>0</v>
      </c>
      <c r="I133" s="10">
        <f t="shared" si="35"/>
        <v>0</v>
      </c>
    </row>
    <row r="134" spans="2:11">
      <c r="B134" s="97" t="s">
        <v>270</v>
      </c>
      <c r="C134" s="98"/>
      <c r="D134" s="10">
        <f t="shared" ref="D134:I134" si="36">D133*30</f>
        <v>0</v>
      </c>
      <c r="E134" s="10">
        <f t="shared" si="36"/>
        <v>0</v>
      </c>
      <c r="F134" s="10">
        <f t="shared" si="36"/>
        <v>0</v>
      </c>
      <c r="G134" s="10">
        <f t="shared" si="36"/>
        <v>0</v>
      </c>
      <c r="H134" s="10">
        <f t="shared" si="36"/>
        <v>0</v>
      </c>
      <c r="I134" s="10">
        <f t="shared" si="36"/>
        <v>0</v>
      </c>
    </row>
    <row r="135" spans="2:11">
      <c r="B135" s="99" t="s">
        <v>285</v>
      </c>
      <c r="C135" s="100"/>
      <c r="D135" s="18" t="str">
        <f t="shared" ref="D135:I135" si="37">D77</f>
        <v>N/A</v>
      </c>
      <c r="E135" s="18" t="str">
        <f t="shared" si="37"/>
        <v>N/A</v>
      </c>
      <c r="F135" s="18" t="str">
        <f t="shared" si="37"/>
        <v>N/A</v>
      </c>
      <c r="G135" s="18" t="str">
        <f t="shared" si="37"/>
        <v>N/A</v>
      </c>
      <c r="H135" s="18" t="str">
        <f t="shared" si="37"/>
        <v>N/A</v>
      </c>
      <c r="I135" s="18" t="str">
        <f t="shared" si="37"/>
        <v>N/A</v>
      </c>
    </row>
    <row r="136" spans="2:11">
      <c r="B136" s="97" t="s">
        <v>268</v>
      </c>
      <c r="C136" s="98"/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</row>
    <row r="137" spans="2:11">
      <c r="B137" s="97" t="s">
        <v>269</v>
      </c>
      <c r="C137" s="98"/>
      <c r="D137" s="10">
        <f t="shared" ref="D137:I137" si="38">D98*D136</f>
        <v>0</v>
      </c>
      <c r="E137" s="10">
        <f t="shared" si="38"/>
        <v>0</v>
      </c>
      <c r="F137" s="10">
        <f t="shared" si="38"/>
        <v>0</v>
      </c>
      <c r="G137" s="10">
        <f t="shared" si="38"/>
        <v>0</v>
      </c>
      <c r="H137" s="10">
        <f t="shared" si="38"/>
        <v>0</v>
      </c>
      <c r="I137" s="10">
        <f t="shared" si="38"/>
        <v>0</v>
      </c>
      <c r="K137" s="13"/>
    </row>
    <row r="138" spans="2:11">
      <c r="B138" s="97" t="s">
        <v>270</v>
      </c>
      <c r="C138" s="98"/>
      <c r="D138" s="10">
        <f t="shared" ref="D138:I138" si="39">D137*30</f>
        <v>0</v>
      </c>
      <c r="E138" s="10">
        <f t="shared" si="39"/>
        <v>0</v>
      </c>
      <c r="F138" s="10">
        <f t="shared" si="39"/>
        <v>0</v>
      </c>
      <c r="G138" s="10">
        <f t="shared" si="39"/>
        <v>0</v>
      </c>
      <c r="H138" s="10">
        <f t="shared" si="39"/>
        <v>0</v>
      </c>
      <c r="I138" s="10">
        <f t="shared" si="39"/>
        <v>0</v>
      </c>
    </row>
    <row r="139" spans="2:11">
      <c r="B139" s="99" t="s">
        <v>286</v>
      </c>
      <c r="C139" s="100"/>
      <c r="D139" s="18" t="str">
        <f t="shared" ref="D139:I139" si="40">D82</f>
        <v>N/A</v>
      </c>
      <c r="E139" s="18" t="str">
        <f t="shared" si="40"/>
        <v>N/A</v>
      </c>
      <c r="F139" s="18" t="str">
        <f t="shared" si="40"/>
        <v>N/A</v>
      </c>
      <c r="G139" s="18" t="str">
        <f t="shared" si="40"/>
        <v>N/A</v>
      </c>
      <c r="H139" s="18" t="str">
        <f t="shared" si="40"/>
        <v>N/A</v>
      </c>
      <c r="I139" s="18" t="str">
        <f t="shared" si="40"/>
        <v>N/A</v>
      </c>
    </row>
    <row r="140" spans="2:11">
      <c r="B140" s="97" t="s">
        <v>268</v>
      </c>
      <c r="C140" s="98"/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</row>
    <row r="141" spans="2:11">
      <c r="B141" s="97" t="s">
        <v>269</v>
      </c>
      <c r="C141" s="98"/>
      <c r="D141" s="10">
        <f>D98*D140</f>
        <v>0</v>
      </c>
      <c r="E141" s="10">
        <f t="shared" ref="E141:I141" si="41">E98*E140</f>
        <v>0</v>
      </c>
      <c r="F141" s="10">
        <f>F98*F140</f>
        <v>0</v>
      </c>
      <c r="G141" s="10">
        <f t="shared" si="41"/>
        <v>0</v>
      </c>
      <c r="H141" s="10">
        <f t="shared" si="41"/>
        <v>0</v>
      </c>
      <c r="I141" s="10">
        <f t="shared" si="41"/>
        <v>0</v>
      </c>
    </row>
    <row r="142" spans="2:11">
      <c r="B142" s="97" t="s">
        <v>270</v>
      </c>
      <c r="C142" s="98"/>
      <c r="D142" s="10">
        <f t="shared" ref="D142:I142" si="42">D141*30</f>
        <v>0</v>
      </c>
      <c r="E142" s="10">
        <f t="shared" si="42"/>
        <v>0</v>
      </c>
      <c r="F142" s="10">
        <f t="shared" si="42"/>
        <v>0</v>
      </c>
      <c r="G142" s="10">
        <f t="shared" si="42"/>
        <v>0</v>
      </c>
      <c r="H142" s="10">
        <f t="shared" si="42"/>
        <v>0</v>
      </c>
      <c r="I142" s="10">
        <f t="shared" si="42"/>
        <v>0</v>
      </c>
    </row>
    <row r="143" spans="2:11">
      <c r="B143" s="99" t="s">
        <v>287</v>
      </c>
      <c r="C143" s="100"/>
      <c r="D143" s="18" t="str">
        <f t="shared" ref="D143:I143" si="43">D87</f>
        <v>N/A</v>
      </c>
      <c r="E143" s="18" t="str">
        <f t="shared" si="43"/>
        <v>N/A</v>
      </c>
      <c r="F143" s="18" t="str">
        <f t="shared" si="43"/>
        <v>N/A</v>
      </c>
      <c r="G143" s="18" t="str">
        <f t="shared" si="43"/>
        <v>N/A</v>
      </c>
      <c r="H143" s="18" t="str">
        <f t="shared" si="43"/>
        <v>N/A</v>
      </c>
      <c r="I143" s="18" t="str">
        <f t="shared" si="43"/>
        <v>N/A</v>
      </c>
    </row>
    <row r="144" spans="2:11">
      <c r="B144" s="97" t="s">
        <v>268</v>
      </c>
      <c r="C144" s="98"/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</row>
    <row r="145" spans="2:9">
      <c r="B145" s="97" t="s">
        <v>269</v>
      </c>
      <c r="C145" s="98"/>
      <c r="D145" s="10">
        <f t="shared" ref="D145:I145" si="44">D98*D144</f>
        <v>0</v>
      </c>
      <c r="E145" s="10">
        <f t="shared" si="44"/>
        <v>0</v>
      </c>
      <c r="F145" s="10">
        <f t="shared" si="44"/>
        <v>0</v>
      </c>
      <c r="G145" s="10">
        <f t="shared" si="44"/>
        <v>0</v>
      </c>
      <c r="H145" s="10">
        <f t="shared" si="44"/>
        <v>0</v>
      </c>
      <c r="I145" s="10">
        <f t="shared" si="44"/>
        <v>0</v>
      </c>
    </row>
    <row r="146" spans="2:9">
      <c r="B146" s="97" t="s">
        <v>270</v>
      </c>
      <c r="C146" s="98"/>
      <c r="D146" s="10">
        <f t="shared" ref="D146:I146" si="45">D145*30</f>
        <v>0</v>
      </c>
      <c r="E146" s="10">
        <f t="shared" si="45"/>
        <v>0</v>
      </c>
      <c r="F146" s="10">
        <f t="shared" si="45"/>
        <v>0</v>
      </c>
      <c r="G146" s="10">
        <f t="shared" si="45"/>
        <v>0</v>
      </c>
      <c r="H146" s="10">
        <f t="shared" si="45"/>
        <v>0</v>
      </c>
      <c r="I146" s="10">
        <f t="shared" si="45"/>
        <v>0</v>
      </c>
    </row>
    <row r="147" spans="2:9">
      <c r="B147" s="99" t="s">
        <v>288</v>
      </c>
      <c r="C147" s="100"/>
      <c r="D147" s="18" t="str">
        <f t="shared" ref="D147:I147" si="46">D92</f>
        <v>N/A</v>
      </c>
      <c r="E147" s="18" t="str">
        <f t="shared" si="46"/>
        <v>N/A</v>
      </c>
      <c r="F147" s="18" t="str">
        <f t="shared" si="46"/>
        <v>N/A</v>
      </c>
      <c r="G147" s="18" t="str">
        <f t="shared" si="46"/>
        <v>N/A</v>
      </c>
      <c r="H147" s="18" t="str">
        <f t="shared" si="46"/>
        <v>N/A</v>
      </c>
      <c r="I147" s="18" t="str">
        <f t="shared" si="46"/>
        <v>N/A</v>
      </c>
    </row>
    <row r="148" spans="2:9">
      <c r="B148" s="97" t="s">
        <v>268</v>
      </c>
      <c r="C148" s="98"/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</row>
    <row r="149" spans="2:9">
      <c r="B149" s="97" t="s">
        <v>269</v>
      </c>
      <c r="C149" s="98"/>
      <c r="D149" s="10">
        <f t="shared" ref="D149:I149" si="47">D98*D148</f>
        <v>0</v>
      </c>
      <c r="E149" s="10">
        <f t="shared" si="47"/>
        <v>0</v>
      </c>
      <c r="F149" s="10">
        <f t="shared" si="47"/>
        <v>0</v>
      </c>
      <c r="G149" s="10">
        <f t="shared" si="47"/>
        <v>0</v>
      </c>
      <c r="H149" s="10">
        <f t="shared" si="47"/>
        <v>0</v>
      </c>
      <c r="I149" s="10">
        <f t="shared" si="47"/>
        <v>0</v>
      </c>
    </row>
    <row r="150" spans="2:9">
      <c r="B150" s="97" t="s">
        <v>270</v>
      </c>
      <c r="C150" s="98"/>
      <c r="D150" s="10">
        <f t="shared" ref="D150:I150" si="48">D149*30</f>
        <v>0</v>
      </c>
      <c r="E150" s="10">
        <f t="shared" si="48"/>
        <v>0</v>
      </c>
      <c r="F150" s="10">
        <f t="shared" si="48"/>
        <v>0</v>
      </c>
      <c r="G150" s="10">
        <f t="shared" si="48"/>
        <v>0</v>
      </c>
      <c r="H150" s="10">
        <f t="shared" si="48"/>
        <v>0</v>
      </c>
      <c r="I150" s="10">
        <f t="shared" si="48"/>
        <v>0</v>
      </c>
    </row>
    <row r="151" spans="2:9">
      <c r="B151" s="101"/>
      <c r="C151" s="102"/>
      <c r="D151" s="102"/>
      <c r="E151" s="102"/>
      <c r="F151" s="102"/>
      <c r="G151" s="102"/>
      <c r="H151" s="102"/>
      <c r="I151" s="103"/>
    </row>
    <row r="152" spans="2:9">
      <c r="B152" s="91" t="s">
        <v>289</v>
      </c>
      <c r="C152" s="92"/>
      <c r="D152" s="15">
        <f t="shared" ref="D152:I152" si="49">D99</f>
        <v>50</v>
      </c>
      <c r="E152" s="15">
        <f t="shared" si="49"/>
        <v>10</v>
      </c>
      <c r="F152" s="15">
        <f t="shared" si="49"/>
        <v>42.65</v>
      </c>
      <c r="G152" s="15">
        <f t="shared" si="49"/>
        <v>43.5</v>
      </c>
      <c r="H152" s="15">
        <f t="shared" si="49"/>
        <v>43.25</v>
      </c>
      <c r="I152" s="15">
        <f t="shared" si="49"/>
        <v>44.5</v>
      </c>
    </row>
    <row r="153" spans="2:9">
      <c r="B153" s="91" t="s">
        <v>290</v>
      </c>
      <c r="C153" s="92"/>
      <c r="D153" s="80">
        <f t="shared" ref="D153:I154" si="50">D104+D108+D112+D116+D120+D124+D128+D132+D136+D140+D144+D148</f>
        <v>0</v>
      </c>
      <c r="E153" s="80">
        <f t="shared" si="50"/>
        <v>0</v>
      </c>
      <c r="F153" s="80">
        <f t="shared" si="50"/>
        <v>0.14699999999999999</v>
      </c>
      <c r="G153" s="80">
        <f t="shared" si="50"/>
        <v>0.13</v>
      </c>
      <c r="H153" s="80">
        <f t="shared" si="50"/>
        <v>0.13500000000000001</v>
      </c>
      <c r="I153" s="80">
        <f t="shared" si="50"/>
        <v>0.11000000000000001</v>
      </c>
    </row>
    <row r="154" spans="2:9">
      <c r="B154" s="91" t="s">
        <v>291</v>
      </c>
      <c r="C154" s="92"/>
      <c r="D154" s="81">
        <f t="shared" si="50"/>
        <v>0</v>
      </c>
      <c r="E154" s="15">
        <f t="shared" si="50"/>
        <v>0</v>
      </c>
      <c r="F154" s="15">
        <f t="shared" si="50"/>
        <v>7.35</v>
      </c>
      <c r="G154" s="15">
        <f t="shared" si="50"/>
        <v>6.5</v>
      </c>
      <c r="H154" s="15">
        <f t="shared" si="50"/>
        <v>6.75</v>
      </c>
      <c r="I154" s="15">
        <f t="shared" si="50"/>
        <v>5.5</v>
      </c>
    </row>
    <row r="155" spans="2:9">
      <c r="B155" s="93" t="s">
        <v>292</v>
      </c>
      <c r="C155" s="94"/>
      <c r="D155" s="8"/>
      <c r="E155" s="8"/>
      <c r="F155" s="8"/>
      <c r="G155" s="8"/>
      <c r="H155" s="8"/>
      <c r="I155" s="8"/>
    </row>
    <row r="156" spans="2:9">
      <c r="B156" s="95" t="s">
        <v>293</v>
      </c>
      <c r="C156" s="96"/>
      <c r="D156" s="74">
        <f t="shared" ref="D156:I156" si="51">(D105*D30/12)+(D109*D36/12)+(D113*D42/12)+(D117*D48/12)+(D121*D54/12)+(D125*D60/12)+(D129*D66/12)+(D133*D72/12)+(D137*D80/12)+(D141*D85/12)+(D145*D90/12)+(D149*D95/12)*D154</f>
        <v>0</v>
      </c>
      <c r="E156" s="74">
        <f t="shared" si="51"/>
        <v>0</v>
      </c>
      <c r="F156" s="74">
        <f t="shared" si="51"/>
        <v>2.4720833333333334</v>
      </c>
      <c r="G156" s="74">
        <f t="shared" si="51"/>
        <v>2.3208333333333333</v>
      </c>
      <c r="H156" s="74">
        <f t="shared" si="51"/>
        <v>1.8604166666666666</v>
      </c>
      <c r="I156" s="74">
        <f t="shared" si="51"/>
        <v>1.7458333333333333</v>
      </c>
    </row>
    <row r="157" spans="2:9">
      <c r="B157" s="141" t="s">
        <v>294</v>
      </c>
      <c r="C157" s="142"/>
      <c r="D157" s="82">
        <f t="shared" ref="D157:I157" si="52">D156+D24</f>
        <v>3.6180000000000003</v>
      </c>
      <c r="E157" s="83">
        <f t="shared" si="52"/>
        <v>1.3199999999999998</v>
      </c>
      <c r="F157" s="83">
        <f t="shared" si="52"/>
        <v>5.9777333333333331</v>
      </c>
      <c r="G157" s="83">
        <f t="shared" si="52"/>
        <v>4.5393333333333334</v>
      </c>
      <c r="H157" s="83">
        <f t="shared" si="52"/>
        <v>5.3447666666666667</v>
      </c>
      <c r="I157" s="83">
        <f t="shared" si="52"/>
        <v>5.2549333333333337</v>
      </c>
    </row>
  </sheetData>
  <sheetProtection selectLockedCells="1"/>
  <mergeCells count="158">
    <mergeCell ref="K106:L106"/>
    <mergeCell ref="M106:N106"/>
    <mergeCell ref="K111:L111"/>
    <mergeCell ref="B157:C157"/>
    <mergeCell ref="B10:C10"/>
    <mergeCell ref="B11:C11"/>
    <mergeCell ref="B12:I12"/>
    <mergeCell ref="B13:C13"/>
    <mergeCell ref="B14:C14"/>
    <mergeCell ref="B16:C16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3:I5"/>
    <mergeCell ref="B8:C8"/>
    <mergeCell ref="B9:C9"/>
    <mergeCell ref="B15:C15"/>
    <mergeCell ref="B25:I25"/>
    <mergeCell ref="B26:C26"/>
    <mergeCell ref="B27:C27"/>
    <mergeCell ref="B28:C28"/>
    <mergeCell ref="B17:C17"/>
    <mergeCell ref="B18:I18"/>
    <mergeCell ref="B20:C20"/>
    <mergeCell ref="B22:C22"/>
    <mergeCell ref="B23:C23"/>
    <mergeCell ref="B24:C24"/>
    <mergeCell ref="B19:C19"/>
    <mergeCell ref="B21:C21"/>
    <mergeCell ref="B6:C6"/>
    <mergeCell ref="B7:C7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I75"/>
    <mergeCell ref="B65:C65"/>
    <mergeCell ref="B66:C66"/>
    <mergeCell ref="B67:C67"/>
    <mergeCell ref="B68:C68"/>
    <mergeCell ref="B69:C69"/>
    <mergeCell ref="B70:C70"/>
    <mergeCell ref="B81:C81"/>
    <mergeCell ref="B82:C82"/>
    <mergeCell ref="B83:C83"/>
    <mergeCell ref="B84:C84"/>
    <mergeCell ref="B85:C85"/>
    <mergeCell ref="B86:C86"/>
    <mergeCell ref="B76:C76"/>
    <mergeCell ref="D76:I76"/>
    <mergeCell ref="B77:C77"/>
    <mergeCell ref="B78:C78"/>
    <mergeCell ref="B79:C79"/>
    <mergeCell ref="B80:C80"/>
    <mergeCell ref="D102:I102"/>
    <mergeCell ref="B103:C103"/>
    <mergeCell ref="B93:C93"/>
    <mergeCell ref="B94:C94"/>
    <mergeCell ref="B95:C95"/>
    <mergeCell ref="B96:C96"/>
    <mergeCell ref="B97:I97"/>
    <mergeCell ref="B98:C98"/>
    <mergeCell ref="B87:C87"/>
    <mergeCell ref="B88:C88"/>
    <mergeCell ref="B89:C89"/>
    <mergeCell ref="B90:C90"/>
    <mergeCell ref="B91:C91"/>
    <mergeCell ref="B92:C92"/>
    <mergeCell ref="B104:C104"/>
    <mergeCell ref="B105:C105"/>
    <mergeCell ref="B106:C106"/>
    <mergeCell ref="B107:C107"/>
    <mergeCell ref="B108:C108"/>
    <mergeCell ref="B109:C109"/>
    <mergeCell ref="B99:C99"/>
    <mergeCell ref="B100:C100"/>
    <mergeCell ref="B101:C101"/>
    <mergeCell ref="B102:C102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4:C154"/>
    <mergeCell ref="B155:C155"/>
    <mergeCell ref="B156:C156"/>
    <mergeCell ref="B153:C153"/>
    <mergeCell ref="B146:C146"/>
    <mergeCell ref="B147:C147"/>
    <mergeCell ref="B148:C148"/>
    <mergeCell ref="B149:C149"/>
    <mergeCell ref="B150:C150"/>
    <mergeCell ref="B151:I151"/>
  </mergeCells>
  <dataValidations count="3">
    <dataValidation type="list" allowBlank="1" showInputMessage="1" showErrorMessage="1" sqref="D10:I10">
      <formula1>"100,200,500,1000"</formula1>
    </dataValidation>
    <dataValidation type="list" allowBlank="1" showInputMessage="1" showErrorMessage="1" sqref="D31:I31 D37:I37 D43:I43 D49:I49 D55:I55 D61:I61 D67:I67 D73:I73 D81:I81 D86:I86 D91:I91 D96:I96">
      <mc:AlternateContent xmlns:x12ac="http://schemas.microsoft.com/office/spreadsheetml/2011/1/ac" xmlns:mc="http://schemas.openxmlformats.org/markup-compatibility/2006">
        <mc:Choice Requires="x12ac">
          <x12ac:list>0,"1,5",10,12,30,50,100</x12ac:list>
        </mc:Choice>
        <mc:Fallback>
          <formula1>"0,1,5,10,12,30,50,100"</formula1>
        </mc:Fallback>
      </mc:AlternateContent>
    </dataValidation>
    <dataValidation type="list" allowBlank="1" showInputMessage="1" showErrorMessage="1" sqref="D6:I6">
      <formula1>recettes</formula1>
    </dataValidation>
  </dataValidations>
  <pageMargins left="0.7" right="0.7" top="0.75" bottom="0.75" header="0.3" footer="0.3"/>
  <pageSetup paperSize="9" orientation="portrait" r:id="rId1"/>
  <ignoredErrors>
    <ignoredError sqref="D156" evalError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arômes!$B$4:$B$154</xm:f>
          </x14:formula1>
          <xm:sqref>D27:I27 D69:I69 D63:I63 D57:I57 D51:I51 D45:I45 D39:I39 D33:I33</xm:sqref>
        </x14:dataValidation>
        <x14:dataValidation type="list" allowBlank="1" showInputMessage="1" showErrorMessage="1">
          <x14:formula1>
            <xm:f>additifs!$B$2:$B$14</xm:f>
          </x14:formula1>
          <xm:sqref>D77:I77 D82:I82 D87:I87 D92:I92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77"/>
  <sheetViews>
    <sheetView topLeftCell="A43" workbookViewId="0">
      <selection activeCell="M31" sqref="M31"/>
    </sheetView>
  </sheetViews>
  <sheetFormatPr baseColWidth="10" defaultColWidth="9.140625" defaultRowHeight="15"/>
  <sheetData>
    <row r="3" spans="2:2">
      <c r="B3" s="67" t="s">
        <v>297</v>
      </c>
    </row>
    <row r="4" spans="2:2">
      <c r="B4" s="67" t="s">
        <v>298</v>
      </c>
    </row>
    <row r="5" spans="2:2">
      <c r="B5" s="67" t="s">
        <v>301</v>
      </c>
    </row>
    <row r="6" spans="2:2">
      <c r="B6" s="67" t="s">
        <v>300</v>
      </c>
    </row>
    <row r="7" spans="2:2">
      <c r="B7" s="67" t="s">
        <v>304</v>
      </c>
    </row>
    <row r="8" spans="2:2">
      <c r="B8" s="67" t="s">
        <v>299</v>
      </c>
    </row>
    <row r="9" spans="2:2">
      <c r="B9" s="67" t="s">
        <v>296</v>
      </c>
    </row>
    <row r="10" spans="2:2">
      <c r="B10" s="67" t="s">
        <v>303</v>
      </c>
    </row>
    <row r="11" spans="2:2">
      <c r="B11" s="67" t="s">
        <v>302</v>
      </c>
    </row>
    <row r="12" spans="2:2">
      <c r="B12" s="67" t="s">
        <v>295</v>
      </c>
    </row>
    <row r="13" spans="2:2">
      <c r="B13" s="67" t="s">
        <v>310</v>
      </c>
    </row>
    <row r="14" spans="2:2">
      <c r="B14" s="67" t="s">
        <v>306</v>
      </c>
    </row>
    <row r="15" spans="2:2">
      <c r="B15" s="67" t="s">
        <v>314</v>
      </c>
    </row>
    <row r="16" spans="2:2">
      <c r="B16" s="67" t="s">
        <v>308</v>
      </c>
    </row>
    <row r="17" spans="2:2">
      <c r="B17" s="67" t="s">
        <v>305</v>
      </c>
    </row>
    <row r="18" spans="2:2">
      <c r="B18" s="67" t="s">
        <v>311</v>
      </c>
    </row>
    <row r="19" spans="2:2">
      <c r="B19" s="67" t="s">
        <v>312</v>
      </c>
    </row>
    <row r="20" spans="2:2">
      <c r="B20" s="67" t="s">
        <v>309</v>
      </c>
    </row>
    <row r="21" spans="2:2">
      <c r="B21" s="67" t="s">
        <v>307</v>
      </c>
    </row>
    <row r="22" spans="2:2">
      <c r="B22" s="67" t="s">
        <v>313</v>
      </c>
    </row>
    <row r="23" spans="2:2">
      <c r="B23" s="67" t="s">
        <v>319</v>
      </c>
    </row>
    <row r="24" spans="2:2">
      <c r="B24" s="67" t="s">
        <v>317</v>
      </c>
    </row>
    <row r="25" spans="2:2">
      <c r="B25" s="67" t="s">
        <v>316</v>
      </c>
    </row>
    <row r="26" spans="2:2">
      <c r="B26" s="67" t="s">
        <v>318</v>
      </c>
    </row>
    <row r="27" spans="2:2">
      <c r="B27" s="67" t="s">
        <v>225</v>
      </c>
    </row>
    <row r="28" spans="2:2">
      <c r="B28" s="67" t="s">
        <v>315</v>
      </c>
    </row>
    <row r="29" spans="2:2">
      <c r="B29" s="67" t="s">
        <v>322</v>
      </c>
    </row>
    <row r="30" spans="2:2">
      <c r="B30" s="67" t="s">
        <v>324</v>
      </c>
    </row>
    <row r="31" spans="2:2">
      <c r="B31" s="67" t="s">
        <v>320</v>
      </c>
    </row>
    <row r="32" spans="2:2">
      <c r="B32" s="67" t="s">
        <v>320</v>
      </c>
    </row>
    <row r="33" spans="2:2">
      <c r="B33" s="67" t="s">
        <v>323</v>
      </c>
    </row>
    <row r="34" spans="2:2">
      <c r="B34" s="67" t="s">
        <v>321</v>
      </c>
    </row>
    <row r="35" spans="2:2">
      <c r="B35" s="67" t="s">
        <v>228</v>
      </c>
    </row>
    <row r="36" spans="2:2">
      <c r="B36" s="67" t="s">
        <v>326</v>
      </c>
    </row>
    <row r="37" spans="2:2">
      <c r="B37" s="67" t="s">
        <v>325</v>
      </c>
    </row>
    <row r="38" spans="2:2">
      <c r="B38" s="67" t="s">
        <v>327</v>
      </c>
    </row>
    <row r="39" spans="2:2">
      <c r="B39" s="67" t="s">
        <v>328</v>
      </c>
    </row>
    <row r="40" spans="2:2">
      <c r="B40" s="67" t="s">
        <v>227</v>
      </c>
    </row>
    <row r="41" spans="2:2">
      <c r="B41" s="67" t="s">
        <v>329</v>
      </c>
    </row>
    <row r="42" spans="2:2">
      <c r="B42" s="67" t="s">
        <v>330</v>
      </c>
    </row>
    <row r="43" spans="2:2">
      <c r="B43" s="67" t="s">
        <v>331</v>
      </c>
    </row>
    <row r="44" spans="2:2">
      <c r="B44" s="67" t="s">
        <v>332</v>
      </c>
    </row>
    <row r="45" spans="2:2">
      <c r="B45" s="67" t="s">
        <v>336</v>
      </c>
    </row>
    <row r="46" spans="2:2">
      <c r="B46" s="67" t="s">
        <v>334</v>
      </c>
    </row>
    <row r="47" spans="2:2">
      <c r="B47" s="67" t="s">
        <v>333</v>
      </c>
    </row>
    <row r="48" spans="2:2">
      <c r="B48" s="67" t="s">
        <v>335</v>
      </c>
    </row>
    <row r="49" spans="2:2">
      <c r="B49" s="67" t="s">
        <v>337</v>
      </c>
    </row>
    <row r="50" spans="2:2">
      <c r="B50" s="67" t="s">
        <v>339</v>
      </c>
    </row>
    <row r="51" spans="2:2">
      <c r="B51" s="67" t="s">
        <v>338</v>
      </c>
    </row>
    <row r="52" spans="2:2">
      <c r="B52" s="67" t="s">
        <v>342</v>
      </c>
    </row>
    <row r="53" spans="2:2">
      <c r="B53" s="67" t="s">
        <v>341</v>
      </c>
    </row>
    <row r="54" spans="2:2">
      <c r="B54" s="67" t="s">
        <v>343</v>
      </c>
    </row>
    <row r="55" spans="2:2">
      <c r="B55" s="67" t="s">
        <v>344</v>
      </c>
    </row>
    <row r="56" spans="2:2">
      <c r="B56" s="67" t="s">
        <v>345</v>
      </c>
    </row>
    <row r="57" spans="2:2">
      <c r="B57" s="67" t="s">
        <v>346</v>
      </c>
    </row>
    <row r="58" spans="2:2">
      <c r="B58" s="67" t="s">
        <v>348</v>
      </c>
    </row>
    <row r="59" spans="2:2">
      <c r="B59" s="68" t="s">
        <v>347</v>
      </c>
    </row>
    <row r="60" spans="2:2">
      <c r="B60" s="67" t="s">
        <v>226</v>
      </c>
    </row>
    <row r="61" spans="2:2">
      <c r="B61" s="67" t="s">
        <v>352</v>
      </c>
    </row>
    <row r="62" spans="2:2">
      <c r="B62" s="67" t="s">
        <v>349</v>
      </c>
    </row>
    <row r="63" spans="2:2">
      <c r="B63" s="67" t="s">
        <v>350</v>
      </c>
    </row>
    <row r="64" spans="2:2">
      <c r="B64" s="67" t="s">
        <v>351</v>
      </c>
    </row>
    <row r="65" spans="2:2">
      <c r="B65" s="67" t="s">
        <v>353</v>
      </c>
    </row>
    <row r="66" spans="2:2">
      <c r="B66" s="67" t="s">
        <v>356</v>
      </c>
    </row>
    <row r="67" spans="2:2">
      <c r="B67" s="67" t="s">
        <v>357</v>
      </c>
    </row>
    <row r="68" spans="2:2">
      <c r="B68" s="67" t="s">
        <v>355</v>
      </c>
    </row>
    <row r="69" spans="2:2">
      <c r="B69" s="67" t="s">
        <v>354</v>
      </c>
    </row>
    <row r="70" spans="2:2">
      <c r="B70" s="67" t="s">
        <v>358</v>
      </c>
    </row>
    <row r="71" spans="2:2">
      <c r="B71" s="67" t="s">
        <v>340</v>
      </c>
    </row>
    <row r="72" spans="2:2">
      <c r="B72" s="67" t="s">
        <v>359</v>
      </c>
    </row>
    <row r="73" spans="2:2">
      <c r="B73" s="67" t="s">
        <v>361</v>
      </c>
    </row>
    <row r="74" spans="2:2">
      <c r="B74" s="67" t="s">
        <v>360</v>
      </c>
    </row>
    <row r="75" spans="2:2">
      <c r="B75" s="67" t="s">
        <v>362</v>
      </c>
    </row>
    <row r="76" spans="2:2">
      <c r="B76" s="67" t="s">
        <v>363</v>
      </c>
    </row>
    <row r="77" spans="2:2">
      <c r="B77" s="67" t="s">
        <v>364</v>
      </c>
    </row>
  </sheetData>
  <sortState ref="B3:B77">
    <sortCondition ref="B3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1"/>
  <sheetViews>
    <sheetView zoomScale="90" zoomScaleNormal="90" workbookViewId="0">
      <selection activeCell="F22" sqref="F22"/>
    </sheetView>
  </sheetViews>
  <sheetFormatPr baseColWidth="10" defaultColWidth="11.42578125" defaultRowHeight="15"/>
  <cols>
    <col min="1" max="1" width="22.7109375" style="46" customWidth="1"/>
    <col min="3" max="3" width="22.85546875" style="46" customWidth="1"/>
    <col min="5" max="5" width="23" style="46" customWidth="1"/>
    <col min="6" max="6" width="11.42578125" style="35"/>
    <col min="7" max="7" width="27.42578125" style="46" customWidth="1"/>
    <col min="8" max="8" width="11.42578125" style="35"/>
    <col min="9" max="9" width="23" style="46" customWidth="1"/>
    <col min="10" max="10" width="11.42578125" style="35"/>
    <col min="11" max="11" width="23.140625" style="46" customWidth="1"/>
    <col min="12" max="12" width="11.42578125" style="35"/>
    <col min="13" max="13" width="22.85546875" style="46" customWidth="1"/>
    <col min="14" max="14" width="11.42578125" style="35"/>
    <col min="15" max="15" width="22.85546875" style="46" customWidth="1"/>
    <col min="16" max="16" width="11.42578125" style="35"/>
  </cols>
  <sheetData>
    <row r="1" spans="1:16">
      <c r="A1" s="43" t="s">
        <v>295</v>
      </c>
      <c r="B1" s="35" t="str">
        <f>IF(AND(AND(AND(AND(AND(AND(AND(Stock!I31&gt;=1),AND(Stock!C47&gt;=1),AND(Stock!F12&gt;=1),AND(Stock!I23&gt;=1),AND(Stock!C53&gt;=1),AND(Stock!F52&gt;=1),AND(Stock!L16&gt;=1))))))),"O","")</f>
        <v/>
      </c>
      <c r="C1" s="43" t="s">
        <v>364</v>
      </c>
      <c r="D1" s="35" t="str">
        <f>IF(AND(AND(AND(AND(AND(AND(AND(AND(Stock!I23&gt;=1),AND(Stock!C51&gt;=1),AND(Stock!F12&gt;=1),AND(Stock!C47&gt;=1),AND(Stock!C53&gt;=1),AND(Stock!F52&gt;=1),AND(Stock!C46&gt;=1),AND(Stock!L16&gt;=1)))))))),"O","")</f>
        <v/>
      </c>
      <c r="E1" s="43" t="s">
        <v>353</v>
      </c>
      <c r="F1" s="35" t="str">
        <f>IF(AND(AND(AND(AND(AND(AND(AND(Stock!I23&gt;=1),AND(Stock!F8&gt;=1),AND(Stock!F42&gt;=1),AND(Stock!I31&gt;=1),AND(Stock!C16&gt;=1),AND(Stock!C53&gt;=1),AND(Stock!F38&gt;=1))))))),"O","")</f>
        <v/>
      </c>
      <c r="G1" s="43" t="s">
        <v>349</v>
      </c>
      <c r="H1" s="63" t="str">
        <f>IF(AND(AND(AND(AND(Stock!F15&gt;=1),AND(Stock!F7&gt;=1),AND(Stock!C29&gt;=1),AND(Stock!F58&gt;=1)))),"O","")</f>
        <v>O</v>
      </c>
      <c r="I1" s="43" t="s">
        <v>321</v>
      </c>
      <c r="J1" s="40" t="str">
        <f>IF(AND(AND(AND(AND(AND(AND(Stock!I45&gt;=1),AND(Stock!C13&gt;=1),AND(Stock!C32&gt;=1),AND(Stock!C53&gt;=1),AND(Stock!C16&gt;=1),AND(Stock!C25&gt;=1)))))),"O","")</f>
        <v/>
      </c>
      <c r="K1" s="43" t="s">
        <v>322</v>
      </c>
      <c r="L1" s="64" t="str">
        <f>IF(AND(AND(AND(AND(AND(AND(Stock!F30&gt;=1),AND(Stock!F8&gt;=1),AND(Stock!I18&gt;=1),AND(Stock!C53&gt;=1),AND(Stock!L16&gt;=1),AND(Stock!L15&gt;=1)))))),"O","")</f>
        <v>O</v>
      </c>
      <c r="M1" s="43" t="s">
        <v>312</v>
      </c>
      <c r="N1" s="38" t="str">
        <f>IF(AND(AND(AND(AND(AND(Stock!I46&gt;=1),AND(Stock!I23&gt;=1),AND(Stock!C29&gt;=1),AND(Stock!F42&gt;=1),AND(Stock!C32&gt;=1))))),"O","")</f>
        <v/>
      </c>
      <c r="O1" s="43" t="s">
        <v>296</v>
      </c>
      <c r="P1" s="35" t="str">
        <f>IF(AND(AND(AND(AND(AND(AND(AND(Stock!C47&gt;=1),AND(Stock!I11&gt;=1),AND(Stock!I31&gt;=1),AND(Stock!I23&gt;=1),AND(Stock!C16&gt;=1),AND(Stock!C9&gt;=1),AND(Stock!F50&gt;=1))))))),"O","")</f>
        <v/>
      </c>
    </row>
    <row r="2" spans="1:16">
      <c r="B2" s="35"/>
      <c r="D2" s="35"/>
    </row>
    <row r="3" spans="1:16">
      <c r="A3" s="47" t="s">
        <v>365</v>
      </c>
      <c r="B3" s="35"/>
      <c r="C3" s="47" t="s">
        <v>366</v>
      </c>
      <c r="D3" s="35"/>
      <c r="E3" s="47" t="s">
        <v>366</v>
      </c>
      <c r="G3" s="47" t="s">
        <v>367</v>
      </c>
      <c r="I3" s="47" t="s">
        <v>368</v>
      </c>
      <c r="K3" s="47" t="s">
        <v>369</v>
      </c>
      <c r="M3" s="47" t="s">
        <v>370</v>
      </c>
      <c r="O3" s="47" t="s">
        <v>371</v>
      </c>
    </row>
    <row r="4" spans="1:16">
      <c r="A4" s="47" t="s">
        <v>372</v>
      </c>
      <c r="B4" s="35"/>
      <c r="C4" s="47" t="s">
        <v>373</v>
      </c>
      <c r="D4" s="35"/>
      <c r="E4" s="47" t="s">
        <v>374</v>
      </c>
      <c r="G4" s="47" t="s">
        <v>375</v>
      </c>
      <c r="I4" s="47" t="s">
        <v>376</v>
      </c>
      <c r="K4" s="47" t="s">
        <v>377</v>
      </c>
      <c r="M4" s="47" t="s">
        <v>378</v>
      </c>
      <c r="O4" s="47" t="s">
        <v>379</v>
      </c>
    </row>
    <row r="5" spans="1:16">
      <c r="A5" s="47" t="s">
        <v>380</v>
      </c>
      <c r="B5" s="35"/>
      <c r="C5" s="47" t="s">
        <v>381</v>
      </c>
      <c r="D5" s="35"/>
      <c r="E5" s="47" t="s">
        <v>382</v>
      </c>
      <c r="G5" s="47" t="s">
        <v>383</v>
      </c>
      <c r="I5" s="47" t="s">
        <v>384</v>
      </c>
      <c r="K5" s="47" t="s">
        <v>385</v>
      </c>
      <c r="M5" s="47" t="s">
        <v>386</v>
      </c>
      <c r="O5" s="47" t="s">
        <v>387</v>
      </c>
    </row>
    <row r="6" spans="1:16">
      <c r="A6" s="47" t="s">
        <v>388</v>
      </c>
      <c r="B6" s="35"/>
      <c r="C6" s="47" t="s">
        <v>389</v>
      </c>
      <c r="D6" s="35"/>
      <c r="E6" s="47" t="s">
        <v>390</v>
      </c>
      <c r="G6" s="47" t="s">
        <v>391</v>
      </c>
      <c r="I6" s="47" t="s">
        <v>392</v>
      </c>
      <c r="K6" s="47" t="s">
        <v>393</v>
      </c>
      <c r="M6" s="47" t="s">
        <v>394</v>
      </c>
      <c r="O6" s="47" t="s">
        <v>395</v>
      </c>
    </row>
    <row r="7" spans="1:16">
      <c r="A7" s="47" t="s">
        <v>396</v>
      </c>
      <c r="B7" s="35"/>
      <c r="C7" s="47" t="s">
        <v>397</v>
      </c>
      <c r="D7" s="35"/>
      <c r="E7" s="47" t="s">
        <v>398</v>
      </c>
      <c r="I7" s="47" t="s">
        <v>399</v>
      </c>
      <c r="M7" s="47" t="s">
        <v>400</v>
      </c>
      <c r="O7" s="47" t="s">
        <v>401</v>
      </c>
    </row>
    <row r="8" spans="1:16">
      <c r="A8" s="47" t="s">
        <v>402</v>
      </c>
      <c r="B8" s="35"/>
      <c r="C8" s="47" t="s">
        <v>403</v>
      </c>
      <c r="D8" s="35"/>
      <c r="E8" s="47" t="s">
        <v>404</v>
      </c>
      <c r="I8" s="47" t="s">
        <v>405</v>
      </c>
      <c r="K8" s="48" t="s">
        <v>257</v>
      </c>
      <c r="O8" s="47" t="s">
        <v>406</v>
      </c>
    </row>
    <row r="9" spans="1:16">
      <c r="B9" s="35"/>
      <c r="C9" s="47" t="s">
        <v>407</v>
      </c>
      <c r="D9" s="35"/>
      <c r="E9" s="47" t="s">
        <v>408</v>
      </c>
      <c r="K9" s="47" t="s">
        <v>409</v>
      </c>
      <c r="O9" s="47" t="s">
        <v>410</v>
      </c>
    </row>
    <row r="10" spans="1:16">
      <c r="A10" s="48" t="s">
        <v>411</v>
      </c>
      <c r="B10" s="35"/>
      <c r="D10" s="35"/>
      <c r="K10" s="47" t="s">
        <v>412</v>
      </c>
    </row>
    <row r="11" spans="1:16">
      <c r="A11" s="47" t="s">
        <v>413</v>
      </c>
      <c r="B11" s="35"/>
      <c r="C11" s="48" t="s">
        <v>411</v>
      </c>
      <c r="D11" s="35"/>
    </row>
    <row r="12" spans="1:16">
      <c r="B12" s="35"/>
      <c r="C12" s="47" t="s">
        <v>414</v>
      </c>
      <c r="D12" s="35"/>
    </row>
    <row r="13" spans="1:16">
      <c r="B13" s="35"/>
      <c r="D13" s="35"/>
    </row>
    <row r="14" spans="1:16">
      <c r="B14" s="35"/>
      <c r="D14" s="35"/>
    </row>
    <row r="15" spans="1:16">
      <c r="A15" s="43" t="s">
        <v>298</v>
      </c>
      <c r="B15" s="35" t="str">
        <f>IF(AND(AND(AND(AND(AND(AND(Stock!F25&gt;=1),AND(Stock!I11&gt;=1),AND(Stock!F30&gt;=1),AND(Stock!C44&gt;=1),AND(Stock!L9&gt;=1),AND(Stock!L15&gt;=1)))))),"O","")</f>
        <v/>
      </c>
      <c r="C15" s="43" t="s">
        <v>356</v>
      </c>
      <c r="D15" s="35" t="str">
        <f>IF(AND(AND(AND(AND(AND(Stock!C6&gt;=1),AND(Stock!F30&gt;=1),AND(Stock!C42&gt;=1),AND(Stock!I35&gt;=1),AND(Stock!L16&gt;=1))))),"O","")</f>
        <v/>
      </c>
      <c r="E15" s="43" t="s">
        <v>323</v>
      </c>
      <c r="F15" s="35" t="str">
        <f>IF(AND(AND(AND(AND(AND(AND(Stock!F56&gt;=1),AND(Stock!F9&gt;=1),AND(Stock!C53&gt;=1),AND(Stock!L9&gt;=1),AND(Stock!C21&gt;=1),AND(Stock!L15&gt;=1)))))),"O","")</f>
        <v/>
      </c>
      <c r="G15" s="43" t="s">
        <v>329</v>
      </c>
      <c r="H15" s="63" t="str">
        <f>IF(AND(AND(AND(AND(Stock!F7&gt;=1),AND(Stock!F8&gt;=1),AND(Stock!F30&gt;=1),AND(Stock!C10&gt;=1)))),"O","")</f>
        <v>O</v>
      </c>
      <c r="I15" s="43" t="s">
        <v>344</v>
      </c>
      <c r="J15" s="35" t="str">
        <f>IF(AND(AND(AND(AND(AND(Stock!F54&gt;=1),AND(Stock!F32&gt;=1),AND(Stock!F7&gt;=1),AND(Stock!F9&gt;=1),AND(Stock!C29&gt;=1))))),"O","")</f>
        <v/>
      </c>
      <c r="K15" s="43" t="s">
        <v>346</v>
      </c>
      <c r="L15" s="36"/>
      <c r="M15" s="43" t="s">
        <v>297</v>
      </c>
      <c r="N15" s="35" t="str">
        <f>IF(AND(AND(AND(AND(AND(AND(AND(Stock!C25&gt;=1),AND(Stock!C22&gt;=1),AND(Stock!C24&gt;=1),AND(Stock!I29&gt;=1),AND(Stock!F48&gt;=1),AND(Stock!I35&gt;=1),AND(Stock!I12&gt;=1))))))),"O","")</f>
        <v/>
      </c>
      <c r="O15" s="43" t="s">
        <v>305</v>
      </c>
      <c r="P15" s="35" t="str">
        <f>IF(AND(AND(AND(AND(AND(Stock!I18&gt;=1),AND(Stock!C46&gt;=1),AND(Stock!C30&gt;=1),AND(Stock!C24&gt;=1),AND(Stock!C26&gt;=1))))),"O","")</f>
        <v/>
      </c>
    </row>
    <row r="16" spans="1:16">
      <c r="A16" s="47" t="s">
        <v>415</v>
      </c>
      <c r="B16" s="35"/>
      <c r="C16" s="47" t="s">
        <v>416</v>
      </c>
      <c r="D16" s="35"/>
      <c r="E16" s="47" t="s">
        <v>417</v>
      </c>
      <c r="G16" s="54" t="s">
        <v>418</v>
      </c>
      <c r="I16" s="47" t="s">
        <v>419</v>
      </c>
      <c r="K16" s="47" t="s">
        <v>420</v>
      </c>
      <c r="M16" s="51" t="s">
        <v>421</v>
      </c>
      <c r="O16" s="47" t="s">
        <v>422</v>
      </c>
    </row>
    <row r="17" spans="1:16">
      <c r="A17" s="47" t="s">
        <v>423</v>
      </c>
      <c r="B17" s="35"/>
      <c r="C17" s="47" t="s">
        <v>424</v>
      </c>
      <c r="D17" s="35"/>
      <c r="E17" s="47" t="s">
        <v>425</v>
      </c>
      <c r="G17" s="54" t="s">
        <v>426</v>
      </c>
      <c r="I17" s="47" t="s">
        <v>427</v>
      </c>
      <c r="K17" s="47" t="s">
        <v>428</v>
      </c>
      <c r="M17" s="51" t="s">
        <v>429</v>
      </c>
      <c r="O17" s="47" t="s">
        <v>430</v>
      </c>
    </row>
    <row r="18" spans="1:16">
      <c r="A18" s="47" t="s">
        <v>431</v>
      </c>
      <c r="B18" s="35"/>
      <c r="C18" s="47" t="s">
        <v>432</v>
      </c>
      <c r="D18" s="35"/>
      <c r="E18" s="47" t="s">
        <v>433</v>
      </c>
      <c r="G18" s="54" t="s">
        <v>434</v>
      </c>
      <c r="I18" s="47" t="s">
        <v>435</v>
      </c>
      <c r="K18" s="47" t="s">
        <v>436</v>
      </c>
      <c r="M18" s="51" t="s">
        <v>437</v>
      </c>
      <c r="O18" s="47" t="s">
        <v>438</v>
      </c>
    </row>
    <row r="19" spans="1:16">
      <c r="A19" s="47" t="s">
        <v>439</v>
      </c>
      <c r="B19" s="35"/>
      <c r="C19" s="47" t="s">
        <v>440</v>
      </c>
      <c r="D19" s="35"/>
      <c r="G19" s="54" t="s">
        <v>441</v>
      </c>
      <c r="I19" s="47" t="s">
        <v>442</v>
      </c>
      <c r="K19" s="47" t="s">
        <v>443</v>
      </c>
      <c r="M19" s="51" t="s">
        <v>444</v>
      </c>
      <c r="O19" s="47" t="s">
        <v>445</v>
      </c>
    </row>
    <row r="20" spans="1:16">
      <c r="B20" s="35"/>
      <c r="D20" s="35"/>
      <c r="I20" s="47" t="s">
        <v>446</v>
      </c>
      <c r="K20" s="47" t="s">
        <v>447</v>
      </c>
      <c r="M20" s="51" t="s">
        <v>448</v>
      </c>
      <c r="O20" s="47" t="s">
        <v>449</v>
      </c>
    </row>
    <row r="21" spans="1:16">
      <c r="A21" s="48" t="s">
        <v>257</v>
      </c>
      <c r="B21" s="35"/>
      <c r="C21" s="48" t="s">
        <v>257</v>
      </c>
      <c r="D21" s="35"/>
      <c r="E21" s="48" t="s">
        <v>257</v>
      </c>
      <c r="K21" s="47" t="s">
        <v>450</v>
      </c>
      <c r="M21" s="51" t="s">
        <v>451</v>
      </c>
    </row>
    <row r="22" spans="1:16">
      <c r="A22" s="47" t="s">
        <v>452</v>
      </c>
      <c r="B22" s="35"/>
      <c r="C22" s="47" t="s">
        <v>453</v>
      </c>
      <c r="D22" s="35"/>
      <c r="E22" s="47" t="s">
        <v>454</v>
      </c>
      <c r="K22" s="47" t="s">
        <v>455</v>
      </c>
      <c r="M22" s="51" t="s">
        <v>456</v>
      </c>
    </row>
    <row r="23" spans="1:16">
      <c r="A23" s="47" t="s">
        <v>457</v>
      </c>
      <c r="B23" s="35"/>
      <c r="D23" s="35"/>
      <c r="E23" s="47" t="s">
        <v>458</v>
      </c>
      <c r="K23" s="48" t="s">
        <v>257</v>
      </c>
    </row>
    <row r="24" spans="1:16">
      <c r="B24" s="35"/>
      <c r="D24" s="35"/>
      <c r="E24" s="47" t="s">
        <v>457</v>
      </c>
      <c r="K24" s="47" t="s">
        <v>459</v>
      </c>
    </row>
    <row r="25" spans="1:16">
      <c r="B25" s="35"/>
      <c r="D25" s="35"/>
      <c r="K25" s="47" t="s">
        <v>460</v>
      </c>
    </row>
    <row r="26" spans="1:16">
      <c r="A26" s="55" t="s">
        <v>299</v>
      </c>
      <c r="B26" s="63" t="str">
        <f>IF(AND(AND(AND(AND(Stock!C27&gt;=1),AND(Stock!I11&gt;=1),AND(Stock!F30&gt;=1),AND(Stock!L16)))),"O","")</f>
        <v>O</v>
      </c>
      <c r="C26" s="43" t="s">
        <v>362</v>
      </c>
      <c r="D26" s="63" t="str">
        <f>IF(AND(AND(AND(AND(AND(AND(AND(AND(Stock!I18&gt;=1),AND(Stock!F7&gt;=1),AND(Stock!C30&gt;=1),AND(Stock!C27&gt;=1),AND(Stock!I8&gt;=1),AND(Stock!L16&gt;=1),AND(Stock!L9&gt;=1),AND(Stock!L15&gt;=1)))))))),"O","")</f>
        <v>O</v>
      </c>
      <c r="E26" s="53" t="s">
        <v>335</v>
      </c>
      <c r="F26" s="63" t="str">
        <f>IF(AND(AND(AND(AND(AND(AND(AND(Stock!F42&gt;=1),AND(Stock!F40&gt;=1),AND(Stock!F7&gt;=1),AND(Stock!F8&gt;=1),AND(Stock!I18&gt;=1),AND(Stock!C11&gt;=1),AND(Stock!L16&gt;=1))))))),"O","")</f>
        <v>O</v>
      </c>
      <c r="G26" s="43" t="s">
        <v>316</v>
      </c>
      <c r="H26" s="35" t="str">
        <f>IF(AND(AND(AND(AND(AND(Stock!C24&gt;=1),AND(Stock!C47&gt;=1),AND(Stock!C26&gt;=1),AND(Stock!C25&gt;=1),AND(Stock!F12&gt;=1))))),"O","")</f>
        <v/>
      </c>
      <c r="I26" s="43" t="s">
        <v>330</v>
      </c>
      <c r="J26" s="35" t="str">
        <f>IF(AND(AND(AND(AND(AND(AND(Stock!C26&gt;=1),AND(Stock!I35&gt;=1),AND(Stock!F39&gt;=1),AND(Stock!C30&gt;=1),AND(Stock!F38&gt;=1),AND(Stock!I12&gt;=1)))))),"O","")</f>
        <v/>
      </c>
      <c r="K26" s="53" t="s">
        <v>461</v>
      </c>
      <c r="L26" s="35" t="str">
        <f>IF(AND(AND(AND(AND(AND(AND(AND(Stock!F7&gt;=1),AND(Stock!I23&gt;=1),AND(Stock!C53&gt;=1),AND(Stock!F9&gt;=1),AND(Stock!F38&gt;=1),AND(Stock!L9&gt;=1),AND(Stock!L15&gt;=1))))))),"O","")</f>
        <v/>
      </c>
      <c r="M26" s="43" t="s">
        <v>307</v>
      </c>
      <c r="N26" s="35" t="str">
        <f>IF(AND(AND(AND(AND(AND(AND(Stock!I23&gt;=1),AND(Stock!C10&gt;=1),AND(Stock!F13&gt;=1),AND(Stock!I35&gt;=1),AND(Stock!F30&gt;=1),AND(Stock!I20&gt;=1)))))),"O","")</f>
        <v/>
      </c>
      <c r="O26" s="43" t="s">
        <v>306</v>
      </c>
      <c r="P26" s="38" t="str">
        <f>IF(AND(AND(AND(AND(AND(AND(Stock!I46&gt;=1),AND(Stock!C24&gt;=1),AND(Stock!C26&gt;=1),AND(Stock!C50&gt;=1),AND(Stock!C53&gt;=1),AND(Stock!F21&gt;=1)))))),"O","")</f>
        <v/>
      </c>
    </row>
    <row r="27" spans="1:16">
      <c r="A27" s="47" t="s">
        <v>462</v>
      </c>
      <c r="B27" s="35"/>
      <c r="C27" s="47" t="s">
        <v>463</v>
      </c>
      <c r="D27" s="35"/>
      <c r="E27" s="47" t="s">
        <v>464</v>
      </c>
      <c r="G27" s="47" t="s">
        <v>465</v>
      </c>
      <c r="I27" s="47" t="s">
        <v>466</v>
      </c>
      <c r="K27" s="47" t="s">
        <v>467</v>
      </c>
      <c r="M27" s="47" t="s">
        <v>468</v>
      </c>
      <c r="O27" s="44" t="s">
        <v>469</v>
      </c>
    </row>
    <row r="28" spans="1:16">
      <c r="A28" s="47" t="s">
        <v>470</v>
      </c>
      <c r="B28" s="35"/>
      <c r="C28" s="47" t="s">
        <v>471</v>
      </c>
      <c r="D28" s="35"/>
      <c r="E28" s="47" t="s">
        <v>472</v>
      </c>
      <c r="G28" s="47" t="s">
        <v>473</v>
      </c>
      <c r="I28" s="47" t="s">
        <v>474</v>
      </c>
      <c r="K28" s="47" t="s">
        <v>366</v>
      </c>
      <c r="M28" s="47" t="s">
        <v>475</v>
      </c>
      <c r="O28" s="44" t="s">
        <v>476</v>
      </c>
    </row>
    <row r="29" spans="1:16">
      <c r="A29" s="47" t="s">
        <v>477</v>
      </c>
      <c r="B29" s="35"/>
      <c r="C29" s="47" t="s">
        <v>478</v>
      </c>
      <c r="D29" s="35"/>
      <c r="E29" s="47" t="s">
        <v>479</v>
      </c>
      <c r="G29" s="47" t="s">
        <v>480</v>
      </c>
      <c r="I29" s="47" t="s">
        <v>481</v>
      </c>
      <c r="K29" s="47" t="s">
        <v>482</v>
      </c>
      <c r="M29" s="47" t="s">
        <v>483</v>
      </c>
      <c r="O29" s="44" t="s">
        <v>484</v>
      </c>
    </row>
    <row r="30" spans="1:16">
      <c r="B30" s="35"/>
      <c r="C30" s="47" t="s">
        <v>485</v>
      </c>
      <c r="D30" s="35"/>
      <c r="E30" s="47" t="s">
        <v>486</v>
      </c>
      <c r="G30" s="47" t="s">
        <v>487</v>
      </c>
      <c r="I30" s="47" t="s">
        <v>438</v>
      </c>
      <c r="K30" s="47" t="s">
        <v>488</v>
      </c>
      <c r="M30" s="47" t="s">
        <v>489</v>
      </c>
      <c r="O30" s="44" t="s">
        <v>490</v>
      </c>
    </row>
    <row r="31" spans="1:16">
      <c r="A31" s="48" t="s">
        <v>491</v>
      </c>
      <c r="B31" s="35"/>
      <c r="C31" s="47" t="s">
        <v>492</v>
      </c>
      <c r="D31" s="35"/>
      <c r="E31" s="47" t="s">
        <v>493</v>
      </c>
      <c r="G31" s="47" t="s">
        <v>494</v>
      </c>
      <c r="I31" s="47" t="s">
        <v>495</v>
      </c>
      <c r="K31" s="47" t="s">
        <v>496</v>
      </c>
      <c r="M31" s="47" t="s">
        <v>497</v>
      </c>
      <c r="O31" s="44" t="s">
        <v>498</v>
      </c>
    </row>
    <row r="32" spans="1:16">
      <c r="A32" s="47" t="s">
        <v>409</v>
      </c>
      <c r="B32" s="35"/>
      <c r="D32" s="35"/>
      <c r="E32" s="47" t="s">
        <v>499</v>
      </c>
      <c r="I32" s="47" t="s">
        <v>500</v>
      </c>
      <c r="M32" s="47" t="s">
        <v>501</v>
      </c>
      <c r="O32" s="45" t="s">
        <v>502</v>
      </c>
    </row>
    <row r="33" spans="1:16">
      <c r="B33" s="35"/>
      <c r="C33" s="48" t="s">
        <v>411</v>
      </c>
      <c r="D33" s="35"/>
      <c r="K33" s="48" t="s">
        <v>257</v>
      </c>
    </row>
    <row r="34" spans="1:16">
      <c r="B34" s="35"/>
      <c r="C34" s="47" t="s">
        <v>503</v>
      </c>
      <c r="D34" s="35"/>
      <c r="E34" s="48" t="s">
        <v>491</v>
      </c>
      <c r="K34" s="47" t="s">
        <v>504</v>
      </c>
    </row>
    <row r="35" spans="1:16">
      <c r="B35" s="35"/>
      <c r="C35" s="47" t="s">
        <v>505</v>
      </c>
      <c r="D35" s="35"/>
      <c r="E35" s="47" t="s">
        <v>409</v>
      </c>
      <c r="K35" s="47" t="s">
        <v>457</v>
      </c>
    </row>
    <row r="36" spans="1:16">
      <c r="B36" s="35"/>
      <c r="C36" s="47" t="s">
        <v>506</v>
      </c>
      <c r="D36" s="35"/>
    </row>
    <row r="37" spans="1:16">
      <c r="B37" s="35"/>
      <c r="D37" s="35"/>
    </row>
    <row r="38" spans="1:16">
      <c r="B38" s="35"/>
      <c r="D38" s="35"/>
    </row>
    <row r="39" spans="1:16">
      <c r="A39" s="43" t="s">
        <v>361</v>
      </c>
      <c r="B39" s="35" t="str">
        <f>IF(AND(AND(AND(AND(AND(AND(Stock!I7&gt;=1),AND(Stock!C42&gt;=1),AND(Stock!F37&gt;=1),AND(Stock!C11&gt;=1),AND(Stock!C21&gt;=1),AND(Stock!L9&gt;=1)))))),"O","")</f>
        <v/>
      </c>
      <c r="C39" s="53" t="s">
        <v>318</v>
      </c>
      <c r="D39" s="35" t="str">
        <f>IF(AND(AND(AND(AND(AND(Stock!C49&gt;=1),AND(Stock!C53&gt;=1),AND(Stock!F30&gt;=1),AND(Stock!I21&gt;=1),AND(Stock!C42&gt;=1))))),"O","")</f>
        <v/>
      </c>
      <c r="E39" s="43" t="s">
        <v>308</v>
      </c>
      <c r="F39" s="63" t="str">
        <f>IF(AND(AND(AND(AND(AND(AND(Stock!I16&gt;=1),AND(Stock!C19&gt;=1),AND(Stock!F7&gt;=1),AND(Stock!F9&gt;=1),AND(Stock!F38&gt;=1),AND(Stock!F8&gt;=1)))))),"O","")</f>
        <v>O</v>
      </c>
      <c r="G39" s="43" t="s">
        <v>226</v>
      </c>
      <c r="H39" s="63" t="str">
        <f>IF(AND(AND(AND(AND(AND(AND(AND(Stock!C29&gt;=1),AND(Stock!F7&gt;=1),AND(Stock!F16&gt;=1),AND(Stock!F8&gt;=1),AND(Stock!C27&gt;=1),AND(Stock!L9&gt;=1),AND(Stock!L15&gt;=1))))))),"O","")</f>
        <v>O</v>
      </c>
      <c r="I39" s="43" t="s">
        <v>327</v>
      </c>
      <c r="J39" s="35" t="str">
        <f>IF(AND(AND(AND(AND(Stock!F30&gt;=1),AND(Stock!F56&gt;=1),AND(Stock!C10&gt;=1),AND(Stock!F51&gt;=1)))),"O","")</f>
        <v/>
      </c>
      <c r="K39" s="43" t="s">
        <v>317</v>
      </c>
      <c r="L39" s="38" t="str">
        <f>IF(AND(AND(AND(AND(AND(AND(Stock!F7&gt;=1),AND(Stock!I11&gt;=1),AND(Stock!I47&gt;=1),AND(Stock!C30&gt;=1),AND(Stock!C53&gt;=1),AND(Stock!F58&gt;=1)))))),"O","")</f>
        <v/>
      </c>
      <c r="M39" s="43" t="s">
        <v>326</v>
      </c>
      <c r="N39" s="63" t="str">
        <f>IF(AND(AND(AND(AND(AND(AND(AND(AND(Stock!F7&gt;=1),AND(Stock!C30&gt;=1),AND(Stock!C10&gt;=1),AND(Stock!F30&gt;=1),AND(Stock!C53&gt;=1),AND(Stock!F38&gt;=1),AND(Stock!L9&gt;=1),AND(Stock!L15&gt;=1)))))))),"O","")</f>
        <v>O</v>
      </c>
      <c r="O39" s="43" t="s">
        <v>227</v>
      </c>
      <c r="P39" s="63" t="str">
        <f>IF(AND(AND(AND(AND(AND(AND(Stock!C10&gt;=1),AND(Stock!F56&gt;=1),AND(Stock!F30&gt;=1),AND(Stock!F7&gt;=1),AND(Stock!I8&gt;=1),AND(Stock!L9&gt;=1)))))),"O","")</f>
        <v>O</v>
      </c>
    </row>
    <row r="40" spans="1:16">
      <c r="A40" s="47" t="s">
        <v>507</v>
      </c>
      <c r="B40" s="35"/>
      <c r="C40" s="47" t="s">
        <v>508</v>
      </c>
      <c r="D40" s="35"/>
      <c r="E40" s="47" t="s">
        <v>509</v>
      </c>
      <c r="G40" s="47" t="s">
        <v>510</v>
      </c>
      <c r="I40" s="47" t="s">
        <v>511</v>
      </c>
      <c r="K40" s="47" t="s">
        <v>512</v>
      </c>
      <c r="M40" s="51" t="s">
        <v>513</v>
      </c>
      <c r="O40" s="47" t="s">
        <v>514</v>
      </c>
    </row>
    <row r="41" spans="1:16">
      <c r="A41" s="47" t="s">
        <v>515</v>
      </c>
      <c r="B41" s="35"/>
      <c r="C41" s="47" t="s">
        <v>516</v>
      </c>
      <c r="D41" s="35"/>
      <c r="E41" s="47" t="s">
        <v>517</v>
      </c>
      <c r="G41" s="47" t="s">
        <v>518</v>
      </c>
      <c r="I41" s="47" t="s">
        <v>519</v>
      </c>
      <c r="K41" s="47" t="s">
        <v>520</v>
      </c>
      <c r="M41" s="51" t="s">
        <v>521</v>
      </c>
      <c r="O41" s="47" t="s">
        <v>522</v>
      </c>
    </row>
    <row r="42" spans="1:16">
      <c r="A42" s="47" t="s">
        <v>523</v>
      </c>
      <c r="B42" s="35"/>
      <c r="C42" s="47" t="s">
        <v>524</v>
      </c>
      <c r="D42" s="35"/>
      <c r="E42" s="47" t="s">
        <v>525</v>
      </c>
      <c r="G42" s="47" t="s">
        <v>526</v>
      </c>
      <c r="I42" s="47" t="s">
        <v>475</v>
      </c>
      <c r="K42" s="47" t="s">
        <v>527</v>
      </c>
      <c r="M42" s="51" t="s">
        <v>528</v>
      </c>
      <c r="O42" s="47" t="s">
        <v>529</v>
      </c>
    </row>
    <row r="43" spans="1:16">
      <c r="A43" s="47" t="s">
        <v>530</v>
      </c>
      <c r="B43" s="35"/>
      <c r="C43" s="47" t="s">
        <v>531</v>
      </c>
      <c r="D43" s="35"/>
      <c r="E43" s="47" t="s">
        <v>532</v>
      </c>
      <c r="G43" s="47" t="s">
        <v>533</v>
      </c>
      <c r="I43" s="47" t="s">
        <v>534</v>
      </c>
      <c r="K43" s="47" t="s">
        <v>535</v>
      </c>
      <c r="M43" s="51" t="s">
        <v>536</v>
      </c>
      <c r="O43" s="47" t="s">
        <v>537</v>
      </c>
    </row>
    <row r="44" spans="1:16">
      <c r="A44" s="47" t="s">
        <v>538</v>
      </c>
      <c r="B44" s="35"/>
      <c r="C44" s="47" t="s">
        <v>539</v>
      </c>
      <c r="D44" s="35"/>
      <c r="E44" s="47" t="s">
        <v>408</v>
      </c>
      <c r="G44" s="47" t="s">
        <v>540</v>
      </c>
      <c r="K44" s="47" t="s">
        <v>541</v>
      </c>
      <c r="M44" s="51" t="s">
        <v>542</v>
      </c>
      <c r="O44" s="47" t="s">
        <v>543</v>
      </c>
    </row>
    <row r="45" spans="1:16">
      <c r="B45" s="35"/>
      <c r="D45" s="35"/>
      <c r="E45" s="47" t="s">
        <v>544</v>
      </c>
      <c r="K45" s="47" t="s">
        <v>545</v>
      </c>
      <c r="M45" s="51" t="s">
        <v>546</v>
      </c>
    </row>
    <row r="46" spans="1:16">
      <c r="A46" s="48" t="s">
        <v>257</v>
      </c>
      <c r="B46" s="35"/>
      <c r="D46" s="35"/>
      <c r="G46" s="48" t="s">
        <v>411</v>
      </c>
      <c r="O46" s="48" t="s">
        <v>411</v>
      </c>
    </row>
    <row r="47" spans="1:16">
      <c r="A47" s="47" t="s">
        <v>547</v>
      </c>
      <c r="B47" s="35"/>
      <c r="D47" s="35"/>
      <c r="G47" s="47" t="s">
        <v>454</v>
      </c>
      <c r="M47" s="52" t="s">
        <v>411</v>
      </c>
      <c r="O47" s="47" t="s">
        <v>548</v>
      </c>
    </row>
    <row r="48" spans="1:16">
      <c r="B48" s="35"/>
      <c r="D48" s="35"/>
      <c r="G48" s="47" t="s">
        <v>457</v>
      </c>
      <c r="M48" s="51" t="s">
        <v>505</v>
      </c>
    </row>
    <row r="49" spans="1:16">
      <c r="B49" s="35"/>
      <c r="D49" s="35"/>
      <c r="M49" s="51" t="s">
        <v>457</v>
      </c>
    </row>
    <row r="50" spans="1:16">
      <c r="B50" s="35"/>
      <c r="D50" s="35"/>
    </row>
    <row r="51" spans="1:16">
      <c r="A51" s="43" t="s">
        <v>225</v>
      </c>
      <c r="B51" s="63" t="str">
        <f>IF(AND(AND(AND(AND(AND(Stock!I17&gt;=1),AND(Stock!C24&gt;=1),AND(Stock!C30&gt;=1),AND(Stock!F38&gt;=1),AND(Stock!L9&gt;=1))))),"O","")</f>
        <v>O</v>
      </c>
      <c r="C51" s="43" t="s">
        <v>228</v>
      </c>
      <c r="D51" s="63" t="str">
        <f>IF(AND(AND(AND(AND(AND(AND(Stock!F7&gt;=1),AND(Stock!F8&gt;=1),AND(Stock!F40&gt;=1),AND(Stock!C27&gt;=1),AND(Stock!L9&gt;=1),AND(Stock!L15&gt;=1)))))),"O","")</f>
        <v>O</v>
      </c>
      <c r="E51" s="43" t="s">
        <v>363</v>
      </c>
      <c r="F51" s="63" t="str">
        <f>IF(AND(AND(AND(AND(AND(AND(AND(Stock!F7&gt;=1),AND(Stock!F42&gt;=1),AND(Stock!C29&gt;=1),AND(Stock!F40&gt;=1),AND(Stock!F8&gt;=1),AND(Stock!L9&gt;=1),AND(Stock!L15&gt;=1))))))),"O","")</f>
        <v>O</v>
      </c>
      <c r="G51" s="43" t="s">
        <v>311</v>
      </c>
      <c r="H51" s="63" t="str">
        <f>IF(AND(AND(AND(AND(AND(Stock!I18&gt;=1),AND(Stock!C27&gt;=1),AND(Stock!C11&gt;=1),AND(Stock!C7&gt;=1),AND(Stock!L16&gt;=1))))),"O","")</f>
        <v>O</v>
      </c>
      <c r="I51" s="43" t="s">
        <v>333</v>
      </c>
      <c r="J51" s="35" t="str">
        <f>IF(AND(AND(AND(AND(AND(AND(AND(AND(Stock!C37&gt;=1),AND(Stock!F9&gt;=1),AND(Stock!C19&gt;=1),AND(Stock!I11&gt;=1),AND(Stock!F13&gt;=1),AND(Stock!C38&gt;=1),AND(Stock!L16&gt;=1),AND(Stock!L15&gt;=1)))))))),"O","")</f>
        <v/>
      </c>
      <c r="K51" s="43" t="s">
        <v>324</v>
      </c>
      <c r="L51" s="36" t="s">
        <v>549</v>
      </c>
      <c r="M51" s="43" t="s">
        <v>304</v>
      </c>
      <c r="N51" s="36" t="s">
        <v>549</v>
      </c>
      <c r="O51" s="43" t="s">
        <v>347</v>
      </c>
      <c r="P51" s="35" t="str">
        <f>IF(AND(AND(AND(AND(AND(AND(Stock!I23&gt;=1),AND(Stock!F12&gt;=1),AND(Stock!C32&gt;=1),AND(Stock!I35&gt;=1),AND(Stock!C52&gt;=1),AND(Stock!C30&gt;=1)))))),"O","")</f>
        <v/>
      </c>
    </row>
    <row r="52" spans="1:16">
      <c r="A52" s="47" t="s">
        <v>550</v>
      </c>
      <c r="B52" s="35"/>
      <c r="C52" s="47" t="s">
        <v>551</v>
      </c>
      <c r="D52" s="35"/>
      <c r="E52" s="47" t="s">
        <v>552</v>
      </c>
      <c r="G52" s="47" t="s">
        <v>553</v>
      </c>
      <c r="I52" s="47" t="s">
        <v>554</v>
      </c>
      <c r="K52" s="47" t="s">
        <v>555</v>
      </c>
      <c r="M52" s="47" t="s">
        <v>556</v>
      </c>
      <c r="O52" s="47" t="s">
        <v>557</v>
      </c>
    </row>
    <row r="53" spans="1:16">
      <c r="A53" s="47" t="s">
        <v>558</v>
      </c>
      <c r="B53" s="35"/>
      <c r="C53" s="47" t="s">
        <v>559</v>
      </c>
      <c r="D53" s="35"/>
      <c r="E53" s="47" t="s">
        <v>560</v>
      </c>
      <c r="G53" s="47" t="s">
        <v>561</v>
      </c>
      <c r="I53" s="47" t="s">
        <v>442</v>
      </c>
      <c r="K53" s="47" t="s">
        <v>562</v>
      </c>
      <c r="M53" s="47" t="s">
        <v>563</v>
      </c>
      <c r="O53" s="47" t="s">
        <v>564</v>
      </c>
    </row>
    <row r="54" spans="1:16">
      <c r="A54" s="47" t="s">
        <v>565</v>
      </c>
      <c r="B54" s="35"/>
      <c r="C54" s="47" t="s">
        <v>566</v>
      </c>
      <c r="D54" s="35"/>
      <c r="E54" s="47" t="s">
        <v>567</v>
      </c>
      <c r="G54" s="47" t="s">
        <v>568</v>
      </c>
      <c r="I54" s="47" t="s">
        <v>569</v>
      </c>
      <c r="K54" s="47" t="s">
        <v>570</v>
      </c>
      <c r="M54" s="47" t="s">
        <v>571</v>
      </c>
      <c r="O54" s="47" t="s">
        <v>572</v>
      </c>
    </row>
    <row r="55" spans="1:16">
      <c r="A55" s="47" t="s">
        <v>573</v>
      </c>
      <c r="B55" s="35"/>
      <c r="C55" s="47" t="s">
        <v>485</v>
      </c>
      <c r="D55" s="35"/>
      <c r="E55" s="47" t="s">
        <v>574</v>
      </c>
      <c r="G55" s="47" t="s">
        <v>575</v>
      </c>
      <c r="I55" s="47" t="s">
        <v>576</v>
      </c>
      <c r="K55" s="47" t="s">
        <v>577</v>
      </c>
      <c r="M55" s="47" t="s">
        <v>578</v>
      </c>
      <c r="O55" s="47" t="s">
        <v>579</v>
      </c>
    </row>
    <row r="56" spans="1:16">
      <c r="B56" s="35"/>
      <c r="D56" s="35"/>
      <c r="E56" s="47" t="s">
        <v>580</v>
      </c>
      <c r="I56" s="47" t="s">
        <v>581</v>
      </c>
      <c r="K56" s="47" t="s">
        <v>582</v>
      </c>
      <c r="M56" s="47" t="s">
        <v>573</v>
      </c>
      <c r="O56" s="47" t="s">
        <v>583</v>
      </c>
    </row>
    <row r="57" spans="1:16">
      <c r="A57" s="48" t="s">
        <v>257</v>
      </c>
      <c r="B57" s="35"/>
      <c r="C57" s="48" t="s">
        <v>411</v>
      </c>
      <c r="D57" s="35"/>
      <c r="G57" s="48" t="s">
        <v>257</v>
      </c>
      <c r="I57" s="47" t="s">
        <v>584</v>
      </c>
      <c r="K57" s="47" t="s">
        <v>585</v>
      </c>
      <c r="M57" s="47" t="s">
        <v>586</v>
      </c>
      <c r="O57" s="47" t="s">
        <v>587</v>
      </c>
    </row>
    <row r="58" spans="1:16">
      <c r="A58" s="47" t="s">
        <v>505</v>
      </c>
      <c r="B58" s="35"/>
      <c r="C58" s="47" t="s">
        <v>454</v>
      </c>
      <c r="D58" s="35"/>
      <c r="E58" s="48" t="s">
        <v>257</v>
      </c>
      <c r="G58" s="47" t="s">
        <v>453</v>
      </c>
      <c r="M58" s="47" t="s">
        <v>588</v>
      </c>
    </row>
    <row r="59" spans="1:16">
      <c r="B59" s="35"/>
      <c r="C59" s="47" t="s">
        <v>589</v>
      </c>
      <c r="D59" s="35"/>
      <c r="E59" s="47" t="s">
        <v>505</v>
      </c>
      <c r="I59" s="48" t="s">
        <v>257</v>
      </c>
      <c r="M59" s="47" t="s">
        <v>590</v>
      </c>
    </row>
    <row r="60" spans="1:16">
      <c r="B60" s="35"/>
      <c r="D60" s="35"/>
      <c r="E60" s="47" t="s">
        <v>457</v>
      </c>
      <c r="I60" s="47" t="s">
        <v>409</v>
      </c>
    </row>
    <row r="61" spans="1:16">
      <c r="B61" s="35"/>
      <c r="D61" s="35"/>
      <c r="I61" s="47" t="s">
        <v>412</v>
      </c>
      <c r="M61" s="48" t="s">
        <v>491</v>
      </c>
    </row>
    <row r="62" spans="1:16">
      <c r="B62" s="35"/>
      <c r="D62" s="35"/>
      <c r="M62" s="47" t="s">
        <v>591</v>
      </c>
    </row>
    <row r="63" spans="1:16">
      <c r="A63" s="43" t="s">
        <v>310</v>
      </c>
      <c r="B63" s="35" t="str">
        <f>IF(AND(AND(AND(Stock!F14&gt;=1),AND(Stock!F42&gt;=1),AND(Stock!I35&gt;=1))),"O","")</f>
        <v/>
      </c>
      <c r="C63" s="43" t="s">
        <v>320</v>
      </c>
      <c r="D63" s="35" t="str">
        <f>IF(AND(AND(AND(AND(AND(AND(Stock!F30&gt;=1),AND(Stock!C50&gt;=1),AND(Stock!C53&gt;=1),AND(Stock!F56&gt;=1),AND(Stock!C30&gt;=1),AND(Stock!F38&gt;=1)))))),"O","")</f>
        <v/>
      </c>
      <c r="E63" s="43" t="s">
        <v>338</v>
      </c>
      <c r="F63" s="35" t="str">
        <f>IF(AND(AND(AND(AND(AND(AND(Stock!I23&gt;=1),AND(Stock!C32&gt;=1),AND(Stock!F8&gt;=1),AND(Stock!C53&gt;=1),AND(Stock!C30&gt;=1),AND(Stock!C24&gt;=1)))))),"O","")</f>
        <v/>
      </c>
      <c r="G63" s="43" t="s">
        <v>300</v>
      </c>
      <c r="H63" s="35" t="str">
        <f>IF(AND(AND(AND(AND(Stock!I6&gt;=1),AND(Stock!C26&gt;=1),AND(Stock!C35&gt;=1),AND(Stock!C16&gt;=1)))),"O","")</f>
        <v/>
      </c>
      <c r="I63" s="43" t="s">
        <v>348</v>
      </c>
      <c r="J63" s="63" t="str">
        <f>IF(AND(AND(AND(AND(AND(AND(AND(Stock!I11&gt;=1),AND(Stock!F7&gt;=1),AND(Stock!F13&gt;=1),AND(Stock!F31&gt;=1),AND(Stock!C30&gt;=1),AND(Stock!F9&gt;=1),AND(Stock!L15&gt;=1))))))),"O","")</f>
        <v>O</v>
      </c>
      <c r="K63" s="43" t="s">
        <v>331</v>
      </c>
      <c r="L63" s="37" t="s">
        <v>549</v>
      </c>
      <c r="M63" s="53" t="s">
        <v>309</v>
      </c>
      <c r="N63" s="37" t="s">
        <v>549</v>
      </c>
      <c r="O63" s="43" t="s">
        <v>325</v>
      </c>
      <c r="P63" s="35" t="str">
        <f>IF(AND(AND(AND(AND(AND(AND(Stock!F7&gt;=1),AND(Stock!I23&gt;=1),AND(Stock!I7&gt;=1),AND(Stock!F8&gt;=1),AND(Stock!I35&gt;=1),AND(Stock!C53&gt;=1)))))),"O","")</f>
        <v/>
      </c>
    </row>
    <row r="64" spans="1:16">
      <c r="A64" s="54" t="s">
        <v>592</v>
      </c>
      <c r="B64" s="35"/>
      <c r="C64" s="54" t="s">
        <v>593</v>
      </c>
      <c r="D64" s="35"/>
      <c r="E64" s="47" t="s">
        <v>594</v>
      </c>
      <c r="G64" s="47" t="s">
        <v>595</v>
      </c>
      <c r="I64" s="47" t="s">
        <v>596</v>
      </c>
      <c r="K64" s="47" t="s">
        <v>597</v>
      </c>
      <c r="M64" s="47" t="s">
        <v>598</v>
      </c>
      <c r="O64" s="47" t="s">
        <v>599</v>
      </c>
    </row>
    <row r="65" spans="1:16">
      <c r="A65" s="54" t="s">
        <v>600</v>
      </c>
      <c r="B65" s="35"/>
      <c r="C65" s="54" t="s">
        <v>601</v>
      </c>
      <c r="D65" s="35"/>
      <c r="E65" s="47" t="s">
        <v>602</v>
      </c>
      <c r="G65" s="47" t="s">
        <v>603</v>
      </c>
      <c r="I65" s="47" t="s">
        <v>604</v>
      </c>
      <c r="K65" s="47" t="s">
        <v>514</v>
      </c>
      <c r="M65" s="47" t="s">
        <v>605</v>
      </c>
      <c r="O65" s="47" t="s">
        <v>388</v>
      </c>
    </row>
    <row r="66" spans="1:16">
      <c r="A66" s="54" t="s">
        <v>606</v>
      </c>
      <c r="B66" s="35"/>
      <c r="C66" s="54" t="s">
        <v>607</v>
      </c>
      <c r="D66" s="35"/>
      <c r="E66" s="47" t="s">
        <v>608</v>
      </c>
      <c r="G66" s="47" t="s">
        <v>609</v>
      </c>
      <c r="I66" s="47" t="s">
        <v>610</v>
      </c>
      <c r="K66" s="47" t="s">
        <v>611</v>
      </c>
      <c r="M66" s="47" t="s">
        <v>384</v>
      </c>
      <c r="O66" s="47" t="s">
        <v>612</v>
      </c>
    </row>
    <row r="67" spans="1:16">
      <c r="B67" s="35"/>
      <c r="C67" s="54" t="s">
        <v>613</v>
      </c>
      <c r="D67" s="35"/>
      <c r="E67" s="47" t="s">
        <v>614</v>
      </c>
      <c r="G67" s="47" t="s">
        <v>615</v>
      </c>
      <c r="I67" s="47" t="s">
        <v>616</v>
      </c>
      <c r="K67" s="47" t="s">
        <v>617</v>
      </c>
      <c r="M67" s="47" t="s">
        <v>438</v>
      </c>
      <c r="O67" s="47" t="s">
        <v>618</v>
      </c>
    </row>
    <row r="68" spans="1:16">
      <c r="B68" s="35"/>
      <c r="C68" s="54" t="s">
        <v>619</v>
      </c>
      <c r="D68" s="35"/>
      <c r="E68" s="47" t="s">
        <v>620</v>
      </c>
      <c r="I68" s="47" t="s">
        <v>438</v>
      </c>
      <c r="M68" s="47" t="s">
        <v>621</v>
      </c>
      <c r="O68" s="47" t="s">
        <v>622</v>
      </c>
    </row>
    <row r="69" spans="1:16">
      <c r="B69" s="35"/>
      <c r="C69" s="54" t="s">
        <v>623</v>
      </c>
      <c r="D69" s="35"/>
      <c r="E69" s="47" t="s">
        <v>624</v>
      </c>
      <c r="I69" s="47" t="s">
        <v>625</v>
      </c>
      <c r="K69" s="48" t="s">
        <v>491</v>
      </c>
      <c r="M69" s="47" t="s">
        <v>546</v>
      </c>
      <c r="O69" s="47" t="s">
        <v>626</v>
      </c>
    </row>
    <row r="70" spans="1:16">
      <c r="B70" s="35"/>
      <c r="D70" s="35"/>
      <c r="K70" s="47" t="s">
        <v>452</v>
      </c>
    </row>
    <row r="71" spans="1:16">
      <c r="B71" s="35"/>
      <c r="D71" s="35"/>
      <c r="I71" s="48" t="s">
        <v>257</v>
      </c>
      <c r="K71" s="47" t="s">
        <v>627</v>
      </c>
      <c r="M71" s="48" t="s">
        <v>411</v>
      </c>
    </row>
    <row r="72" spans="1:16">
      <c r="B72" s="35"/>
      <c r="D72" s="35"/>
      <c r="I72" s="47" t="s">
        <v>457</v>
      </c>
      <c r="M72" s="47" t="s">
        <v>628</v>
      </c>
    </row>
    <row r="73" spans="1:16">
      <c r="B73" s="35"/>
      <c r="D73" s="35"/>
    </row>
    <row r="74" spans="1:16">
      <c r="A74" s="43" t="s">
        <v>340</v>
      </c>
      <c r="B74" s="35" t="str">
        <f>IF(AND(AND(AND(AND(AND(AND(AND(Stock!C32&gt;=1),AND(Stock!C26&gt;=1),AND(Stock!I23&gt;=1),AND(Stock!I35&gt;=1),AND(Stock!C46&gt;=1),AND(Stock!C24&gt;=1),AND(Stock!C30&gt;=1))))))),"O","")</f>
        <v/>
      </c>
      <c r="C74" s="43" t="s">
        <v>345</v>
      </c>
      <c r="D74" s="38" t="str">
        <f>IF(AND(AND(AND(AND(AND(AND(AND(AND(AND(Stock!I46&gt;=1),AND(Stock!C52&gt;=1),AND(Stock!I23&gt;=1),AND(Stock!F12&gt;=1),AND(Stock!C24&gt;=1),AND(Stock!I35&gt;=1),AND(Stock!C46&gt;=1),AND(Stock!L16&gt;=1),AND(Stock!L6&gt;=1))))))))),"O","")</f>
        <v/>
      </c>
      <c r="E74" s="43" t="s">
        <v>337</v>
      </c>
      <c r="F74" s="38" t="str">
        <f>IF(AND(AND(AND(AND(AND(AND(AND(Stock!F54&gt;=1),AND(Stock!F7&gt;=1),AND(Stock!F32&gt;=1),AND(Stock!F34&gt;=1),AND(Stock!L13&gt;=1),AND(Stock!L10&gt;=1),AND(Stock!L15&gt;=1))))))),"O","")</f>
        <v/>
      </c>
      <c r="G74" s="43" t="s">
        <v>334</v>
      </c>
      <c r="H74" s="35" t="str">
        <f>IF(AND(AND(AND(AND(AND(Stock!F7&gt;=1),AND(Stock!I11&gt;=1),AND(Stock!F56&gt;=1),AND(Stock!C13&gt;=1),AND(Stock!L9&gt;=1))))),"O","")</f>
        <v/>
      </c>
      <c r="I74" s="43" t="s">
        <v>358</v>
      </c>
      <c r="J74" s="38" t="str">
        <f>IF(AND(AND(AND(AND(AND(AND(AND(Stock!C49&gt;=1),AND(Stock!I46&gt;=1),AND(Stock!F30&gt;=1),AND(Stock!C10&gt;=1),AND(Stock!C19&gt;=1),AND(Stock!L16&gt;=1),AND(Stock!L15&gt;=1))))))),"O","")</f>
        <v/>
      </c>
      <c r="K74" s="43" t="s">
        <v>352</v>
      </c>
      <c r="L74" s="35" t="str">
        <f>IF(AND(AND(AND(AND(AND(AND(Stock!F7&gt;=1),AND(Stock!F54&gt;=1),AND(Stock!C42&gt;=1),AND(Stock!F9&gt;=1),AND(Stock!C30&gt;=1),AND(Stock!L16&gt;=1)))))),"O","")</f>
        <v/>
      </c>
      <c r="M74" s="43" t="s">
        <v>341</v>
      </c>
      <c r="N74" s="35" t="str">
        <f>IF(AND(AND(AND(AND(AND(AND(AND(AND(AND(Stock!F30&gt;=1),AND(Stock!C9&gt;=1),AND(Stock!F38&gt;=1),AND(Stock!C16&gt;=1),AND(Stock!C53&gt;=1),AND(Stock!C49&gt;=1),AND(Stock!C30&gt;=1),AND(Stock!L16&gt;=1),AND(Stock!L10&gt;=1))))))))),"O","")</f>
        <v/>
      </c>
      <c r="O74" s="43" t="s">
        <v>319</v>
      </c>
      <c r="P74" s="35" t="str">
        <f>IF(AND(AND(AND(AND(AND(Stock!C33&gt;=1),AND(Stock!C30&gt;=1),AND(Stock!F12&gt;=1),AND(Stock!F38&gt;=1),AND(Stock!L10&gt;=1))))),"O","")</f>
        <v/>
      </c>
    </row>
    <row r="75" spans="1:16">
      <c r="A75" s="47" t="s">
        <v>629</v>
      </c>
      <c r="B75" s="35"/>
      <c r="C75" s="47" t="s">
        <v>378</v>
      </c>
      <c r="D75" s="35"/>
      <c r="E75" s="47" t="s">
        <v>630</v>
      </c>
      <c r="G75" s="47" t="s">
        <v>631</v>
      </c>
      <c r="I75" s="47" t="s">
        <v>632</v>
      </c>
      <c r="K75" s="47" t="s">
        <v>633</v>
      </c>
      <c r="M75" s="47" t="s">
        <v>634</v>
      </c>
      <c r="O75" s="47" t="s">
        <v>635</v>
      </c>
    </row>
    <row r="76" spans="1:16">
      <c r="A76" s="47" t="s">
        <v>636</v>
      </c>
      <c r="B76" s="35"/>
      <c r="C76" s="47" t="s">
        <v>637</v>
      </c>
      <c r="D76" s="35"/>
      <c r="E76" s="47" t="s">
        <v>638</v>
      </c>
      <c r="G76" s="47" t="s">
        <v>639</v>
      </c>
      <c r="I76" s="47" t="s">
        <v>378</v>
      </c>
      <c r="K76" s="47" t="s">
        <v>640</v>
      </c>
      <c r="M76" s="47" t="s">
        <v>641</v>
      </c>
      <c r="O76" s="47" t="s">
        <v>642</v>
      </c>
    </row>
    <row r="77" spans="1:16">
      <c r="A77" s="47" t="s">
        <v>643</v>
      </c>
      <c r="B77" s="35"/>
      <c r="C77" s="47" t="s">
        <v>644</v>
      </c>
      <c r="D77" s="35"/>
      <c r="E77" s="47" t="s">
        <v>645</v>
      </c>
      <c r="G77" s="47" t="s">
        <v>646</v>
      </c>
      <c r="I77" s="47" t="s">
        <v>647</v>
      </c>
      <c r="K77" s="47" t="s">
        <v>648</v>
      </c>
      <c r="M77" s="47" t="s">
        <v>649</v>
      </c>
      <c r="O77" s="47" t="s">
        <v>650</v>
      </c>
    </row>
    <row r="78" spans="1:16">
      <c r="A78" s="47" t="s">
        <v>622</v>
      </c>
      <c r="B78" s="35"/>
      <c r="C78" s="47" t="s">
        <v>381</v>
      </c>
      <c r="D78" s="35"/>
      <c r="E78" s="47" t="s">
        <v>651</v>
      </c>
      <c r="G78" s="47" t="s">
        <v>652</v>
      </c>
      <c r="I78" s="47" t="s">
        <v>653</v>
      </c>
      <c r="K78" s="47" t="s">
        <v>654</v>
      </c>
      <c r="M78" s="47" t="s">
        <v>655</v>
      </c>
      <c r="O78" s="47" t="s">
        <v>656</v>
      </c>
    </row>
    <row r="79" spans="1:16">
      <c r="A79" s="47" t="s">
        <v>657</v>
      </c>
      <c r="B79" s="35"/>
      <c r="C79" s="47" t="s">
        <v>658</v>
      </c>
      <c r="D79" s="35"/>
      <c r="I79" s="47" t="s">
        <v>659</v>
      </c>
      <c r="K79" s="47" t="s">
        <v>660</v>
      </c>
      <c r="M79" s="47" t="s">
        <v>542</v>
      </c>
    </row>
    <row r="80" spans="1:16">
      <c r="A80" s="47" t="s">
        <v>661</v>
      </c>
      <c r="B80" s="35"/>
      <c r="C80" s="47" t="s">
        <v>662</v>
      </c>
      <c r="D80" s="35"/>
      <c r="E80" s="48" t="s">
        <v>491</v>
      </c>
      <c r="G80" s="48" t="s">
        <v>411</v>
      </c>
      <c r="M80" s="47" t="s">
        <v>663</v>
      </c>
      <c r="O80" s="48" t="s">
        <v>491</v>
      </c>
    </row>
    <row r="81" spans="1:16">
      <c r="A81" s="47" t="s">
        <v>587</v>
      </c>
      <c r="C81" s="47" t="s">
        <v>664</v>
      </c>
      <c r="E81" s="47" t="s">
        <v>665</v>
      </c>
      <c r="G81" s="47" t="s">
        <v>666</v>
      </c>
      <c r="I81" s="48" t="s">
        <v>491</v>
      </c>
      <c r="K81" s="48" t="s">
        <v>491</v>
      </c>
      <c r="M81" s="47" t="s">
        <v>620</v>
      </c>
      <c r="O81" s="47" t="s">
        <v>667</v>
      </c>
    </row>
    <row r="82" spans="1:16">
      <c r="E82" s="47" t="s">
        <v>668</v>
      </c>
      <c r="I82" s="47" t="s">
        <v>414</v>
      </c>
      <c r="K82" s="47" t="s">
        <v>409</v>
      </c>
    </row>
    <row r="83" spans="1:16">
      <c r="C83" s="48" t="s">
        <v>411</v>
      </c>
      <c r="E83" s="47" t="s">
        <v>457</v>
      </c>
      <c r="I83" s="47" t="s">
        <v>669</v>
      </c>
      <c r="M83" s="48" t="s">
        <v>491</v>
      </c>
    </row>
    <row r="84" spans="1:16">
      <c r="C84" s="47" t="s">
        <v>670</v>
      </c>
      <c r="M84" s="47" t="s">
        <v>409</v>
      </c>
    </row>
    <row r="85" spans="1:16">
      <c r="C85" s="47" t="s">
        <v>671</v>
      </c>
      <c r="M85" s="47" t="s">
        <v>672</v>
      </c>
    </row>
    <row r="88" spans="1:16">
      <c r="A88" s="43" t="s">
        <v>360</v>
      </c>
      <c r="B88" s="35" t="str">
        <f>IF(AND(AND(AND(AND(AND(AND(Stock!F7&gt;=1),AND(Stock!C6&gt;=1),AND(Stock!F30&gt;=1),AND(Stock!I7&gt;=1),AND(Stock!C14&gt;=1),AND(Stock!F34&gt;=1)))))),"O","")</f>
        <v/>
      </c>
      <c r="C88" s="43" t="s">
        <v>302</v>
      </c>
      <c r="D88" s="37" t="s">
        <v>549</v>
      </c>
      <c r="E88" s="43" t="s">
        <v>339</v>
      </c>
      <c r="F88" s="37" t="s">
        <v>549</v>
      </c>
      <c r="G88" s="43" t="s">
        <v>314</v>
      </c>
      <c r="H88" s="35" t="str">
        <f>IF(AND(AND(AND(AND(AND(AND(AND(AND(Stock!F7&gt;=1),AND(Stock!F8&gt;=1),AND(Stock!C10&gt;=1),AND(Stock!F30&gt;=1),AND(Stock!F9&gt;=1),AND(Stock!C19&gt;=1),AND(Stock!L16&gt;=1),AND(Stock!L15&gt;=1)))))))),"O","")</f>
        <v>O</v>
      </c>
      <c r="I88" s="43" t="s">
        <v>355</v>
      </c>
      <c r="J88" s="35" t="str">
        <f>IF(AND(AND(AND(AND(AND(AND(AND(AND(AND(Stock!F7&gt;=1),AND(Stock!C32&gt;=1),AND(Stock!F12&gt;=1),AND(Stock!C53&gt;=1),AND(Stock!F52&gt;=1),AND(Stock!C16&gt;=1),AND(Stock!L16&gt;=1),AND(Stock!L9&gt;=1),AND(Stock!L15&gt;=1))))))))),"O","")</f>
        <v/>
      </c>
      <c r="K88" s="43" t="s">
        <v>301</v>
      </c>
      <c r="L88" s="35" t="str">
        <f>IF(AND(AND(AND(AND(AND(AND(AND(AND(Stock!C10&gt;=1),AND(Stock!I44&gt;=1),AND(Stock!C53&gt;=1),AND(Stock!C30&gt;=1),AND(Stock!F28&gt;=1),AND(Stock!F38&gt;=1),AND(Stock!L16&gt;=1),AND(Stock!L15&gt;=1)))))))),"O","")</f>
        <v/>
      </c>
      <c r="M88" s="43" t="s">
        <v>342</v>
      </c>
      <c r="N88" s="35" t="str">
        <f>IF(AND(AND(AND(AND(AND(AND(AND(AND(Stock!I44&gt;=1),AND(Stock!F30&gt;=1),AND(Stock!I22&gt;=1),AND(Stock!F8&gt;=1),AND(Stock!F14&gt;=1),AND(Stock!F28&gt;=1),AND(Stock!L16&gt;=1),AND(Stock!L15&gt;=1)))))))),"O","")</f>
        <v/>
      </c>
      <c r="O88" s="43" t="s">
        <v>336</v>
      </c>
      <c r="P88" s="35" t="str">
        <f>IF(AND(AND(AND(AND(AND(AND(AND(Stock!F58&gt;=1),AND(Stock!C42&gt;=1),AND(Stock!F30&gt;=1),AND(Stock!C30&gt;=1),AND(Stock!F8&gt;=1),AND(Stock!L16&gt;=1),AND(Stock!L15&gt;=1))))))),"O","")</f>
        <v/>
      </c>
    </row>
    <row r="89" spans="1:16">
      <c r="A89" s="47" t="s">
        <v>673</v>
      </c>
      <c r="C89" s="47" t="s">
        <v>674</v>
      </c>
      <c r="E89" s="47" t="s">
        <v>675</v>
      </c>
      <c r="G89" s="47" t="s">
        <v>676</v>
      </c>
      <c r="I89" s="47" t="s">
        <v>638</v>
      </c>
      <c r="K89" s="47" t="s">
        <v>677</v>
      </c>
      <c r="M89" s="47" t="s">
        <v>678</v>
      </c>
      <c r="O89" s="47" t="s">
        <v>679</v>
      </c>
    </row>
    <row r="90" spans="1:16">
      <c r="A90" s="47" t="s">
        <v>680</v>
      </c>
      <c r="C90" s="47" t="s">
        <v>521</v>
      </c>
      <c r="E90" s="47" t="s">
        <v>681</v>
      </c>
      <c r="G90" s="47" t="s">
        <v>682</v>
      </c>
      <c r="I90" s="47" t="s">
        <v>629</v>
      </c>
      <c r="K90" s="47" t="s">
        <v>683</v>
      </c>
      <c r="M90" s="47" t="s">
        <v>684</v>
      </c>
      <c r="O90" s="47" t="s">
        <v>685</v>
      </c>
    </row>
    <row r="91" spans="1:16">
      <c r="A91" s="47" t="s">
        <v>686</v>
      </c>
      <c r="C91" s="47" t="s">
        <v>687</v>
      </c>
      <c r="E91" s="47" t="s">
        <v>688</v>
      </c>
      <c r="G91" s="47" t="s">
        <v>689</v>
      </c>
      <c r="I91" s="47" t="s">
        <v>690</v>
      </c>
      <c r="K91" s="47" t="s">
        <v>691</v>
      </c>
      <c r="M91" s="47" t="s">
        <v>692</v>
      </c>
      <c r="O91" s="47" t="s">
        <v>634</v>
      </c>
    </row>
    <row r="92" spans="1:16">
      <c r="A92" s="47" t="s">
        <v>693</v>
      </c>
      <c r="C92" s="47" t="s">
        <v>694</v>
      </c>
      <c r="E92" s="47" t="s">
        <v>695</v>
      </c>
      <c r="G92" s="47" t="s">
        <v>696</v>
      </c>
      <c r="I92" s="47" t="s">
        <v>697</v>
      </c>
      <c r="K92" s="47" t="s">
        <v>565</v>
      </c>
      <c r="M92" s="47" t="s">
        <v>698</v>
      </c>
      <c r="O92" s="47" t="s">
        <v>699</v>
      </c>
    </row>
    <row r="93" spans="1:16">
      <c r="A93" s="47" t="s">
        <v>700</v>
      </c>
      <c r="C93" s="47" t="s">
        <v>701</v>
      </c>
      <c r="E93" s="47" t="s">
        <v>702</v>
      </c>
      <c r="G93" s="47" t="s">
        <v>625</v>
      </c>
      <c r="I93" s="47" t="s">
        <v>703</v>
      </c>
      <c r="K93" s="47" t="s">
        <v>704</v>
      </c>
      <c r="M93" s="47" t="s">
        <v>705</v>
      </c>
      <c r="O93" s="47" t="s">
        <v>486</v>
      </c>
    </row>
    <row r="94" spans="1:16">
      <c r="A94" s="47" t="s">
        <v>706</v>
      </c>
      <c r="E94" s="47" t="s">
        <v>707</v>
      </c>
      <c r="G94" s="47" t="s">
        <v>659</v>
      </c>
      <c r="I94" s="47" t="s">
        <v>401</v>
      </c>
      <c r="K94" s="47" t="s">
        <v>708</v>
      </c>
      <c r="M94" s="47" t="s">
        <v>709</v>
      </c>
    </row>
    <row r="95" spans="1:16">
      <c r="C95" s="48" t="s">
        <v>411</v>
      </c>
      <c r="E95" s="47" t="s">
        <v>495</v>
      </c>
      <c r="O95" s="48" t="s">
        <v>411</v>
      </c>
    </row>
    <row r="96" spans="1:16">
      <c r="C96" s="47" t="s">
        <v>457</v>
      </c>
      <c r="G96" s="48" t="s">
        <v>411</v>
      </c>
      <c r="I96" s="48" t="s">
        <v>411</v>
      </c>
      <c r="K96" s="48" t="s">
        <v>411</v>
      </c>
      <c r="M96" s="48" t="s">
        <v>411</v>
      </c>
      <c r="O96" s="47" t="s">
        <v>414</v>
      </c>
    </row>
    <row r="97" spans="1:16">
      <c r="E97" s="48" t="s">
        <v>411</v>
      </c>
      <c r="G97" s="47" t="s">
        <v>414</v>
      </c>
      <c r="I97" s="47" t="s">
        <v>414</v>
      </c>
      <c r="K97" s="47" t="s">
        <v>710</v>
      </c>
      <c r="M97" s="47" t="s">
        <v>711</v>
      </c>
      <c r="O97" s="47" t="s">
        <v>712</v>
      </c>
    </row>
    <row r="98" spans="1:16">
      <c r="E98" s="47" t="s">
        <v>713</v>
      </c>
      <c r="G98" s="47" t="s">
        <v>712</v>
      </c>
      <c r="I98" s="47" t="s">
        <v>714</v>
      </c>
      <c r="K98" s="47" t="s">
        <v>715</v>
      </c>
      <c r="M98" s="47" t="s">
        <v>716</v>
      </c>
    </row>
    <row r="99" spans="1:16">
      <c r="E99" s="47" t="s">
        <v>453</v>
      </c>
      <c r="I99" s="47" t="s">
        <v>717</v>
      </c>
    </row>
    <row r="101" spans="1:16">
      <c r="A101" s="43" t="s">
        <v>313</v>
      </c>
      <c r="B101" s="37" t="s">
        <v>549</v>
      </c>
      <c r="C101" s="43" t="s">
        <v>354</v>
      </c>
      <c r="D101" s="35" t="str">
        <f>IF(AND(AND(AND(AND(AND(AND(AND(AND(AND(Stock!F30&gt;=1),AND(Stock!C51&gt;=1),AND(Stock!C30&gt;=1),AND(Stock!F38&gt;=1),AND(Stock!F9&gt;=1),AND(Stock!F32&gt;=1),AND(Stock!L16&gt;=1),AND(Stock!L9&gt;=1),AND(Stock!L15&gt;=1))))))))),"O","")</f>
        <v/>
      </c>
      <c r="E101" s="43" t="s">
        <v>357</v>
      </c>
      <c r="F101" s="35" t="str">
        <f>IF(AND(AND(AND(AND(AND(AND(AND(AND(AND(Stock!F7&gt;=1),AND(Stock!C51&gt;=1),AND(Stock!I31&gt;=1),AND(Stock!F38&gt;=1),AND(Stock!C16&gt;=1),AND(Stock!C53&gt;=1),AND(Stock!I23&gt;=1),AND(Stock!L15&gt;=1),AND(Stock!L9&gt;=1))))))))),"O","")</f>
        <v/>
      </c>
      <c r="G101" s="43" t="s">
        <v>359</v>
      </c>
      <c r="H101" s="35" t="str">
        <f>IF(AND(AND(AND(AND(AND(AND(AND(AND(Stock!C54&gt;=1),AND(Stock!C26&gt;=1),AND(Stock!F11&gt;=1),AND(Stock!I23&gt;=1),AND(Stock!I21&gt;=1),AND(Stock!C30&gt;=1),AND(Stock!F38&gt;=1),AND(Stock!L9&gt;=1)))))))),"O","")</f>
        <v/>
      </c>
      <c r="I101" s="53" t="s">
        <v>332</v>
      </c>
      <c r="J101" s="35" t="str">
        <f>IF(AND(AND(AND(AND(AND(AND(AND(Stock!F42&gt;=1),AND(Stock!F56&gt;=1),AND(Stock!I23&gt;=1),AND(Stock!I32&gt;=1),AND(Stock!L15&gt;=1),AND(Stock!L9&gt;=1),AND(Stock!L16&gt;=1))))))),"O","")</f>
        <v/>
      </c>
      <c r="K101" s="43" t="s">
        <v>303</v>
      </c>
      <c r="L101" s="35" t="str">
        <f>IF(AND(AND(AND(AND(AND(AND(AND(AND(AND(Stock!F7&gt;=1),AND(Stock!F25&gt;=1),AND(Stock!F14&gt;=1),AND(Stock!F34&gt;=1),AND(Stock!F9&gt;=1),AND(Stock!L13&gt;=1),AND(Stock!L15&gt;=1),AND(Stock!L9&gt;=1),AND(Stock!L16&gt;=1))))))))),"O","")</f>
        <v/>
      </c>
      <c r="M101" s="43" t="s">
        <v>328</v>
      </c>
      <c r="N101" s="35" t="str">
        <f>IF(AND(AND(AND(AND(AND(Stock!C34&gt;=1),AND(Stock!C24&gt;=1),AND(Stock!C52&gt;=1),AND(Stock!C47&gt;=1),AND(Stock!C30&gt;=1))))),"O","")</f>
        <v/>
      </c>
      <c r="O101" s="43" t="s">
        <v>343</v>
      </c>
      <c r="P101" s="35" t="str">
        <f>IF(AND(AND(AND(AND(AND(AND(Stock!F32&gt;=1),AND(Stock!F54&gt;=1),AND(Stock!C53&gt;=1),AND(Stock!F28&gt;=1),AND(Stock!F13&gt;=1),AND(Stock!C42&gt;=1)))))),"O","")</f>
        <v/>
      </c>
    </row>
    <row r="102" spans="1:16">
      <c r="A102" s="47" t="s">
        <v>718</v>
      </c>
      <c r="C102" s="47" t="s">
        <v>719</v>
      </c>
      <c r="E102" s="47" t="s">
        <v>638</v>
      </c>
      <c r="G102" s="47" t="s">
        <v>720</v>
      </c>
      <c r="I102" s="47" t="s">
        <v>721</v>
      </c>
      <c r="K102" s="47" t="s">
        <v>722</v>
      </c>
      <c r="M102" s="50" t="s">
        <v>723</v>
      </c>
      <c r="O102" s="49" t="s">
        <v>724</v>
      </c>
    </row>
    <row r="103" spans="1:16">
      <c r="A103" s="47" t="s">
        <v>725</v>
      </c>
      <c r="C103" s="47" t="s">
        <v>726</v>
      </c>
      <c r="E103" s="47" t="s">
        <v>727</v>
      </c>
      <c r="G103" s="47" t="s">
        <v>728</v>
      </c>
      <c r="I103" s="47" t="s">
        <v>729</v>
      </c>
      <c r="K103" s="47" t="s">
        <v>730</v>
      </c>
      <c r="M103" s="50" t="s">
        <v>731</v>
      </c>
      <c r="O103" s="49" t="s">
        <v>732</v>
      </c>
    </row>
    <row r="104" spans="1:16">
      <c r="A104" s="47" t="s">
        <v>733</v>
      </c>
      <c r="C104" s="47" t="s">
        <v>734</v>
      </c>
      <c r="E104" s="47" t="s">
        <v>735</v>
      </c>
      <c r="G104" s="47" t="s">
        <v>736</v>
      </c>
      <c r="I104" s="47" t="s">
        <v>737</v>
      </c>
      <c r="K104" s="47" t="s">
        <v>738</v>
      </c>
      <c r="M104" s="50" t="s">
        <v>739</v>
      </c>
      <c r="O104" s="49" t="s">
        <v>740</v>
      </c>
    </row>
    <row r="105" spans="1:16">
      <c r="A105" s="47" t="s">
        <v>741</v>
      </c>
      <c r="C105" s="47" t="s">
        <v>742</v>
      </c>
      <c r="E105" s="47" t="s">
        <v>743</v>
      </c>
      <c r="G105" s="47" t="s">
        <v>744</v>
      </c>
      <c r="I105" s="47" t="s">
        <v>745</v>
      </c>
      <c r="K105" s="47" t="s">
        <v>746</v>
      </c>
      <c r="M105" s="50" t="s">
        <v>747</v>
      </c>
      <c r="O105" s="49" t="s">
        <v>748</v>
      </c>
    </row>
    <row r="106" spans="1:16">
      <c r="A106" s="47" t="s">
        <v>397</v>
      </c>
      <c r="C106" s="47" t="s">
        <v>749</v>
      </c>
      <c r="E106" s="47" t="s">
        <v>401</v>
      </c>
      <c r="G106" s="47" t="s">
        <v>750</v>
      </c>
      <c r="K106" s="47" t="s">
        <v>751</v>
      </c>
      <c r="M106" s="50" t="s">
        <v>752</v>
      </c>
      <c r="O106" s="49" t="s">
        <v>753</v>
      </c>
    </row>
    <row r="107" spans="1:16">
      <c r="A107" s="47" t="s">
        <v>754</v>
      </c>
      <c r="C107" s="47" t="s">
        <v>755</v>
      </c>
      <c r="E107" s="47" t="s">
        <v>404</v>
      </c>
      <c r="G107" s="47" t="s">
        <v>620</v>
      </c>
      <c r="I107" s="48" t="s">
        <v>411</v>
      </c>
      <c r="O107" s="49" t="s">
        <v>617</v>
      </c>
    </row>
    <row r="108" spans="1:16">
      <c r="A108" s="47" t="s">
        <v>756</v>
      </c>
      <c r="E108" s="47" t="s">
        <v>757</v>
      </c>
      <c r="G108" s="47" t="s">
        <v>495</v>
      </c>
      <c r="I108" s="47" t="s">
        <v>712</v>
      </c>
      <c r="K108" s="48" t="s">
        <v>411</v>
      </c>
    </row>
    <row r="109" spans="1:16">
      <c r="C109" s="48" t="s">
        <v>411</v>
      </c>
      <c r="I109" s="47" t="s">
        <v>714</v>
      </c>
      <c r="K109" s="47" t="s">
        <v>758</v>
      </c>
    </row>
    <row r="110" spans="1:16">
      <c r="A110" s="48" t="s">
        <v>411</v>
      </c>
      <c r="C110" s="47" t="s">
        <v>414</v>
      </c>
      <c r="E110" s="48" t="s">
        <v>411</v>
      </c>
      <c r="G110" s="48" t="s">
        <v>411</v>
      </c>
      <c r="I110" s="47" t="s">
        <v>759</v>
      </c>
      <c r="K110" s="47" t="s">
        <v>712</v>
      </c>
    </row>
    <row r="111" spans="1:16">
      <c r="A111" s="47" t="s">
        <v>414</v>
      </c>
      <c r="C111" s="47" t="s">
        <v>714</v>
      </c>
      <c r="E111" s="47" t="s">
        <v>712</v>
      </c>
      <c r="G111" s="47" t="s">
        <v>760</v>
      </c>
      <c r="K111" s="47" t="s">
        <v>714</v>
      </c>
    </row>
    <row r="112" spans="1:16">
      <c r="A112" s="47" t="s">
        <v>761</v>
      </c>
      <c r="C112" s="47" t="s">
        <v>717</v>
      </c>
      <c r="E112" s="47" t="s">
        <v>762</v>
      </c>
      <c r="K112" s="47" t="s">
        <v>763</v>
      </c>
    </row>
    <row r="115" spans="1:6">
      <c r="A115" s="43" t="s">
        <v>320</v>
      </c>
      <c r="B115" s="35" t="str">
        <f>IF(AND(AND(AND(AND(AND(AND(Stock!F30&gt;=1),AND(Stock!C50&gt;=1),AND(Stock!C53&gt;=1),AND(Stock!F56&gt;=1),AND(Stock!C30&gt;=1),AND(Stock!F38&gt;=1)))))),"O","")</f>
        <v/>
      </c>
      <c r="C115" s="53" t="s">
        <v>315</v>
      </c>
      <c r="D115" s="63" t="str">
        <f>IF(AND(AND(AND(AND(Stock!F7&gt;=1),AND(Stock!F13&gt;=1),AND(Stock!C30&gt;=1),AND(Stock!F38&gt;=1)))),"O","")</f>
        <v>O</v>
      </c>
      <c r="E115" s="43" t="s">
        <v>350</v>
      </c>
      <c r="F115" s="35" t="str">
        <f>IF(AND(AND(AND(AND(Stock!I47&gt;=1),AND(Stock!I20&gt;=1),AND(Stock!I35&gt;=1),AND(Stock!C12&gt;=1)))),"O","")</f>
        <v/>
      </c>
    </row>
    <row r="116" spans="1:6">
      <c r="A116" s="46" t="s">
        <v>764</v>
      </c>
      <c r="C116" s="46" t="s">
        <v>765</v>
      </c>
      <c r="E116" s="46" t="s">
        <v>766</v>
      </c>
    </row>
    <row r="117" spans="1:6">
      <c r="A117" s="46" t="s">
        <v>767</v>
      </c>
      <c r="C117" s="46" t="s">
        <v>768</v>
      </c>
      <c r="E117" s="46" t="s">
        <v>769</v>
      </c>
    </row>
    <row r="118" spans="1:6">
      <c r="A118" s="46" t="s">
        <v>770</v>
      </c>
      <c r="C118" s="46" t="s">
        <v>771</v>
      </c>
      <c r="E118" s="46" t="s">
        <v>772</v>
      </c>
    </row>
    <row r="119" spans="1:6">
      <c r="A119" s="46" t="s">
        <v>773</v>
      </c>
      <c r="C119" s="46" t="s">
        <v>774</v>
      </c>
      <c r="E119" s="46" t="s">
        <v>775</v>
      </c>
    </row>
    <row r="120" spans="1:6">
      <c r="A120" s="46" t="s">
        <v>776</v>
      </c>
    </row>
    <row r="121" spans="1:6">
      <c r="A121" s="46" t="s">
        <v>777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8" operator="containsText" id="{917B54FD-E264-4D66-9999-B3414E36538D}">
            <xm:f>NOT(ISERROR(SEARCH("O",H88)))</xm:f>
            <xm:f>"O"</xm:f>
            <x14:dxf>
              <fill>
                <patternFill>
                  <bgColor rgb="FFFFC7CE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containsText" priority="67" operator="containsText" id="{E76242D9-01C1-47FA-9E93-B260DCD2A3F7}">
            <xm:f>NOT(ISERROR(SEARCH("O",B1)))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B1</xm:sqref>
        </x14:conditionalFormatting>
        <x14:conditionalFormatting xmlns:xm="http://schemas.microsoft.com/office/excel/2006/main">
          <x14:cfRule type="containsText" priority="66" operator="containsText" id="{370D3448-D5B3-4A28-A8AF-10E5CC068A3F}">
            <xm:f>NOT(ISERROR(SEARCH("O",D1)))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</xm:sqref>
        </x14:conditionalFormatting>
        <x14:conditionalFormatting xmlns:xm="http://schemas.microsoft.com/office/excel/2006/main">
          <x14:cfRule type="containsText" priority="65" operator="containsText" id="{C451F5BB-B518-437A-B278-6F80A0EDB421}">
            <xm:f>NOT(ISERROR(SEARCH("O",F1)))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F1</xm:sqref>
        </x14:conditionalFormatting>
        <x14:conditionalFormatting xmlns:xm="http://schemas.microsoft.com/office/excel/2006/main">
          <x14:cfRule type="containsText" priority="64" operator="containsText" id="{7471F652-B98D-4623-8FBB-E5A31C89BF0E}">
            <xm:f>NOT(ISERROR(SEARCH("O",H1)))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</xm:sqref>
        </x14:conditionalFormatting>
        <x14:conditionalFormatting xmlns:xm="http://schemas.microsoft.com/office/excel/2006/main">
          <x14:cfRule type="containsText" priority="63" operator="containsText" id="{CD2A1063-051E-44A3-A698-4402A6FC4536}">
            <xm:f>NOT(ISERROR(SEARCH("O",J1)))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J1</xm:sqref>
        </x14:conditionalFormatting>
        <x14:conditionalFormatting xmlns:xm="http://schemas.microsoft.com/office/excel/2006/main">
          <x14:cfRule type="containsText" priority="62" operator="containsText" id="{B997116C-92F5-4DF0-A1BC-379E75BD81F6}">
            <xm:f>NOT(ISERROR(SEARCH("O",L1)))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L1</xm:sqref>
        </x14:conditionalFormatting>
        <x14:conditionalFormatting xmlns:xm="http://schemas.microsoft.com/office/excel/2006/main">
          <x14:cfRule type="containsText" priority="61" operator="containsText" id="{164DB9DC-D17D-4EA1-91CF-42F0888A4B1E}">
            <xm:f>NOT(ISERROR(SEARCH("O",N1)))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N1</xm:sqref>
        </x14:conditionalFormatting>
        <x14:conditionalFormatting xmlns:xm="http://schemas.microsoft.com/office/excel/2006/main">
          <x14:cfRule type="containsText" priority="60" operator="containsText" id="{3356CD15-1071-415A-8CFF-2BEB3E78A669}">
            <xm:f>NOT(ISERROR(SEARCH("O",P1)))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</xm:sqref>
        </x14:conditionalFormatting>
        <x14:conditionalFormatting xmlns:xm="http://schemas.microsoft.com/office/excel/2006/main">
          <x14:cfRule type="containsText" priority="59" operator="containsText" id="{6DA0149A-DE6F-47F7-B3B6-71C37FF92058}">
            <xm:f>NOT(ISERROR(SEARCH("O",P15)))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P15</xm:sqref>
        </x14:conditionalFormatting>
        <x14:conditionalFormatting xmlns:xm="http://schemas.microsoft.com/office/excel/2006/main">
          <x14:cfRule type="containsText" priority="58" operator="containsText" id="{AA3416EA-D099-41CA-BAB5-5276B5AEFF6D}">
            <xm:f>NOT(ISERROR(SEARCH("O",N15)))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N15</xm:sqref>
        </x14:conditionalFormatting>
        <x14:conditionalFormatting xmlns:xm="http://schemas.microsoft.com/office/excel/2006/main">
          <x14:cfRule type="containsText" priority="57" operator="containsText" id="{BC004377-C092-4F95-880A-8DA7F573B9A3}">
            <xm:f>NOT(ISERROR(SEARCH("O",J15)))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J15</xm:sqref>
        </x14:conditionalFormatting>
        <x14:conditionalFormatting xmlns:xm="http://schemas.microsoft.com/office/excel/2006/main">
          <x14:cfRule type="containsText" priority="56" operator="containsText" id="{6992F57B-CF71-4A95-9004-CFB6844E6FC6}">
            <xm:f>NOT(ISERROR(SEARCH("O",H15)))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H15</xm:sqref>
        </x14:conditionalFormatting>
        <x14:conditionalFormatting xmlns:xm="http://schemas.microsoft.com/office/excel/2006/main">
          <x14:cfRule type="containsText" priority="55" operator="containsText" id="{DFCADCBB-83C5-43B0-BD19-36B8BA4E1D04}">
            <xm:f>NOT(ISERROR(SEARCH("O",F15)))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F15</xm:sqref>
        </x14:conditionalFormatting>
        <x14:conditionalFormatting xmlns:xm="http://schemas.microsoft.com/office/excel/2006/main">
          <x14:cfRule type="containsText" priority="54" operator="containsText" id="{D7B8FCFB-C586-439E-A49E-FDC7B550346C}">
            <xm:f>NOT(ISERROR(SEARCH("O",D15)))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D15</xm:sqref>
        </x14:conditionalFormatting>
        <x14:conditionalFormatting xmlns:xm="http://schemas.microsoft.com/office/excel/2006/main">
          <x14:cfRule type="containsText" priority="53" operator="containsText" id="{C905F711-8A4F-4C51-BD18-3407EC7988FE}">
            <xm:f>NOT(ISERROR(SEARCH("O",B15)))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B15</xm:sqref>
        </x14:conditionalFormatting>
        <x14:conditionalFormatting xmlns:xm="http://schemas.microsoft.com/office/excel/2006/main">
          <x14:cfRule type="containsText" priority="52" operator="containsText" id="{D8458247-33D0-4354-AE90-EF9126004217}">
            <xm:f>NOT(ISERROR(SEARCH("O",B26)))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51" operator="containsText" id="{4BC17F74-23E6-4B09-A690-5E828A015038}">
            <xm:f>NOT(ISERROR(SEARCH("O",D26)))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D26</xm:sqref>
        </x14:conditionalFormatting>
        <x14:conditionalFormatting xmlns:xm="http://schemas.microsoft.com/office/excel/2006/main">
          <x14:cfRule type="containsText" priority="50" operator="containsText" id="{35A76D9B-9D73-4B93-88E6-2C36D9156D6C}">
            <xm:f>NOT(ISERROR(SEARCH("O",F26)))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49" operator="containsText" id="{64D39ECA-F52D-483A-B0FE-3C1F38797A99}">
            <xm:f>NOT(ISERROR(SEARCH("O",H26)))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H26</xm:sqref>
        </x14:conditionalFormatting>
        <x14:conditionalFormatting xmlns:xm="http://schemas.microsoft.com/office/excel/2006/main">
          <x14:cfRule type="containsText" priority="48" operator="containsText" id="{9E4A1991-FAB0-4A6A-AB0D-09A7A80ED5AE}">
            <xm:f>NOT(ISERROR(SEARCH("O",J26)))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J26</xm:sqref>
        </x14:conditionalFormatting>
        <x14:conditionalFormatting xmlns:xm="http://schemas.microsoft.com/office/excel/2006/main">
          <x14:cfRule type="containsText" priority="47" operator="containsText" id="{4911586C-FC90-452B-B8BD-9C7D4A5DE0F5}">
            <xm:f>NOT(ISERROR(SEARCH("O",L26)))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L26</xm:sqref>
        </x14:conditionalFormatting>
        <x14:conditionalFormatting xmlns:xm="http://schemas.microsoft.com/office/excel/2006/main">
          <x14:cfRule type="containsText" priority="46" operator="containsText" id="{4A90B3EE-67E6-4606-81F9-BC58B0688AB5}">
            <xm:f>NOT(ISERROR(SEARCH("O",N26)))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N26</xm:sqref>
        </x14:conditionalFormatting>
        <x14:conditionalFormatting xmlns:xm="http://schemas.microsoft.com/office/excel/2006/main">
          <x14:cfRule type="containsText" priority="45" operator="containsText" id="{131D1FF8-9F5F-43C7-A99B-540E027F2543}">
            <xm:f>NOT(ISERROR(SEARCH("O",P26)))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P26</xm:sqref>
        </x14:conditionalFormatting>
        <x14:conditionalFormatting xmlns:xm="http://schemas.microsoft.com/office/excel/2006/main">
          <x14:cfRule type="containsText" priority="44" operator="containsText" id="{0D91C71A-2CE3-47FE-9CC1-6A0DD6E75F3F}">
            <xm:f>NOT(ISERROR(SEARCH("O",P39)))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P39</xm:sqref>
        </x14:conditionalFormatting>
        <x14:conditionalFormatting xmlns:xm="http://schemas.microsoft.com/office/excel/2006/main">
          <x14:cfRule type="containsText" priority="43" operator="containsText" id="{1C533BD2-2CF2-48F4-BC94-B4E365FBE978}">
            <xm:f>NOT(ISERROR(SEARCH("O",N39)))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N39</xm:sqref>
        </x14:conditionalFormatting>
        <x14:conditionalFormatting xmlns:xm="http://schemas.microsoft.com/office/excel/2006/main">
          <x14:cfRule type="containsText" priority="42" operator="containsText" id="{A3CD0155-B088-4639-91CB-EF6EFE234512}">
            <xm:f>NOT(ISERROR(SEARCH("O",L39)))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L39</xm:sqref>
        </x14:conditionalFormatting>
        <x14:conditionalFormatting xmlns:xm="http://schemas.microsoft.com/office/excel/2006/main">
          <x14:cfRule type="containsText" priority="41" operator="containsText" id="{80E1A9D3-721F-4701-99C9-BFA0040974E7}">
            <xm:f>NOT(ISERROR(SEARCH("O",J39)))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J39</xm:sqref>
        </x14:conditionalFormatting>
        <x14:conditionalFormatting xmlns:xm="http://schemas.microsoft.com/office/excel/2006/main">
          <x14:cfRule type="containsText" priority="40" operator="containsText" id="{E9CF54D9-9E0B-4243-96BC-43F3DA38099D}">
            <xm:f>NOT(ISERROR(SEARCH("O",H39)))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H39</xm:sqref>
        </x14:conditionalFormatting>
        <x14:conditionalFormatting xmlns:xm="http://schemas.microsoft.com/office/excel/2006/main">
          <x14:cfRule type="containsText" priority="39" operator="containsText" id="{D6BC96F0-2D82-41BD-AA24-9B2CBD0380F8}">
            <xm:f>NOT(ISERROR(SEARCH("O",F39)))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ontainsText" priority="38" operator="containsText" id="{132E7A82-6E60-4E74-BB50-4D68ED98DAD6}">
            <xm:f>NOT(ISERROR(SEARCH("O",D39)))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D39</xm:sqref>
        </x14:conditionalFormatting>
        <x14:conditionalFormatting xmlns:xm="http://schemas.microsoft.com/office/excel/2006/main">
          <x14:cfRule type="containsText" priority="37" operator="containsText" id="{D3BD3A92-0D4F-4E38-9F48-6F633EE23724}">
            <xm:f>NOT(ISERROR(SEARCH("O",B39)))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B39</xm:sqref>
        </x14:conditionalFormatting>
        <x14:conditionalFormatting xmlns:xm="http://schemas.microsoft.com/office/excel/2006/main">
          <x14:cfRule type="containsText" priority="36" operator="containsText" id="{5DB1D14F-5A61-425B-B798-1A12B12E01BC}">
            <xm:f>NOT(ISERROR(SEARCH("O",B51)))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B51</xm:sqref>
        </x14:conditionalFormatting>
        <x14:conditionalFormatting xmlns:xm="http://schemas.microsoft.com/office/excel/2006/main">
          <x14:cfRule type="containsText" priority="35" operator="containsText" id="{FD67FB3E-EC2F-4BC1-9968-8BC773683786}">
            <xm:f>NOT(ISERROR(SEARCH("O",D51)))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D51</xm:sqref>
        </x14:conditionalFormatting>
        <x14:conditionalFormatting xmlns:xm="http://schemas.microsoft.com/office/excel/2006/main">
          <x14:cfRule type="containsText" priority="34" operator="containsText" id="{EF8A93AA-D5AF-4E30-B82C-D4B4B301A789}">
            <xm:f>NOT(ISERROR(SEARCH("O",F51)))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F51</xm:sqref>
        </x14:conditionalFormatting>
        <x14:conditionalFormatting xmlns:xm="http://schemas.microsoft.com/office/excel/2006/main">
          <x14:cfRule type="containsText" priority="33" operator="containsText" id="{E64BD6B7-BA60-44CC-BC26-DD59AD277717}">
            <xm:f>NOT(ISERROR(SEARCH("O",H51)))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H51</xm:sqref>
        </x14:conditionalFormatting>
        <x14:conditionalFormatting xmlns:xm="http://schemas.microsoft.com/office/excel/2006/main">
          <x14:cfRule type="containsText" priority="32" operator="containsText" id="{50EFCE2B-3B51-4EC0-B89A-BD98C483C6BC}">
            <xm:f>NOT(ISERROR(SEARCH("O",J51)))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containsText" priority="31" operator="containsText" id="{C8537FD2-390C-4E99-A549-722048A6CD36}">
            <xm:f>NOT(ISERROR(SEARCH("O",P51)))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P51</xm:sqref>
        </x14:conditionalFormatting>
        <x14:conditionalFormatting xmlns:xm="http://schemas.microsoft.com/office/excel/2006/main">
          <x14:cfRule type="containsText" priority="30" operator="containsText" id="{EB792179-7574-45C6-B534-71C5A696EE41}">
            <xm:f>NOT(ISERROR(SEARCH("O",P63)))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P63</xm:sqref>
        </x14:conditionalFormatting>
        <x14:conditionalFormatting xmlns:xm="http://schemas.microsoft.com/office/excel/2006/main">
          <x14:cfRule type="containsText" priority="29" operator="containsText" id="{22456EDA-6C8A-47D7-9D09-1312A33CD6EB}">
            <xm:f>NOT(ISERROR(SEARCH("O",J63)))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J63</xm:sqref>
        </x14:conditionalFormatting>
        <x14:conditionalFormatting xmlns:xm="http://schemas.microsoft.com/office/excel/2006/main">
          <x14:cfRule type="containsText" priority="28" operator="containsText" id="{3ECAD5EC-9674-4550-86F1-A6A27FF3DB40}">
            <xm:f>NOT(ISERROR(SEARCH("O",H63)))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H63</xm:sqref>
        </x14:conditionalFormatting>
        <x14:conditionalFormatting xmlns:xm="http://schemas.microsoft.com/office/excel/2006/main">
          <x14:cfRule type="containsText" priority="27" operator="containsText" id="{1AB083B8-B018-42DE-9E89-6F23F0C61B5A}">
            <xm:f>NOT(ISERROR(SEARCH("O",F63)))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F63</xm:sqref>
        </x14:conditionalFormatting>
        <x14:conditionalFormatting xmlns:xm="http://schemas.microsoft.com/office/excel/2006/main">
          <x14:cfRule type="containsText" priority="26" operator="containsText" id="{3595FA54-9823-46DE-89D8-CA858BF49AFC}">
            <xm:f>NOT(ISERROR(SEARCH("O",D63)))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D63</xm:sqref>
        </x14:conditionalFormatting>
        <x14:conditionalFormatting xmlns:xm="http://schemas.microsoft.com/office/excel/2006/main">
          <x14:cfRule type="containsText" priority="25" operator="containsText" id="{35B001FB-52E3-4DC7-97C3-B716515C447A}">
            <xm:f>NOT(ISERROR(SEARCH("O",B63)))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B63</xm:sqref>
        </x14:conditionalFormatting>
        <x14:conditionalFormatting xmlns:xm="http://schemas.microsoft.com/office/excel/2006/main">
          <x14:cfRule type="containsText" priority="24" operator="containsText" id="{08A6E80C-B279-40CD-874C-6EBF3B780715}">
            <xm:f>NOT(ISERROR(SEARCH("O",B74)))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B74</xm:sqref>
        </x14:conditionalFormatting>
        <x14:conditionalFormatting xmlns:xm="http://schemas.microsoft.com/office/excel/2006/main">
          <x14:cfRule type="containsText" priority="23" operator="containsText" id="{F220345E-3255-4C25-B601-046F05BBAC9C}">
            <xm:f>NOT(ISERROR(SEARCH("O",D74)))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D74</xm:sqref>
        </x14:conditionalFormatting>
        <x14:conditionalFormatting xmlns:xm="http://schemas.microsoft.com/office/excel/2006/main">
          <x14:cfRule type="containsText" priority="22" operator="containsText" id="{543EB6B4-A34A-48B6-BE20-9CE3F6CC712F}">
            <xm:f>NOT(ISERROR(SEARCH("O",F74)))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F74</xm:sqref>
        </x14:conditionalFormatting>
        <x14:conditionalFormatting xmlns:xm="http://schemas.microsoft.com/office/excel/2006/main">
          <x14:cfRule type="containsText" priority="21" operator="containsText" id="{DD93AF94-DF2F-4B59-A529-F1C85F58206A}">
            <xm:f>NOT(ISERROR(SEARCH("O",H74)))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H74</xm:sqref>
        </x14:conditionalFormatting>
        <x14:conditionalFormatting xmlns:xm="http://schemas.microsoft.com/office/excel/2006/main">
          <x14:cfRule type="containsText" priority="20" operator="containsText" id="{6377ACF4-3DBC-442C-84C6-7F07ECD2D771}">
            <xm:f>NOT(ISERROR(SEARCH("O",J74)))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J74</xm:sqref>
        </x14:conditionalFormatting>
        <x14:conditionalFormatting xmlns:xm="http://schemas.microsoft.com/office/excel/2006/main">
          <x14:cfRule type="containsText" priority="19" operator="containsText" id="{F55DACA0-32DD-4594-AC0A-078519E16487}">
            <xm:f>NOT(ISERROR(SEARCH("O",L74)))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L74</xm:sqref>
        </x14:conditionalFormatting>
        <x14:conditionalFormatting xmlns:xm="http://schemas.microsoft.com/office/excel/2006/main">
          <x14:cfRule type="containsText" priority="18" operator="containsText" id="{CB2B59A2-89D5-4FD9-8E59-341729E1C691}">
            <xm:f>NOT(ISERROR(SEARCH("O",N74)))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containsText" priority="17" operator="containsText" id="{ADA2F4C6-BFED-4EB0-A854-CF1AC98B4C66}">
            <xm:f>NOT(ISERROR(SEARCH("O",P74)))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P74</xm:sqref>
        </x14:conditionalFormatting>
        <x14:conditionalFormatting xmlns:xm="http://schemas.microsoft.com/office/excel/2006/main">
          <x14:cfRule type="containsText" priority="16" operator="containsText" id="{7D1349D0-F577-4F68-AEC4-EA264EAAC9AA}">
            <xm:f>NOT(ISERROR(SEARCH("O",P88)))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P88</xm:sqref>
        </x14:conditionalFormatting>
        <x14:conditionalFormatting xmlns:xm="http://schemas.microsoft.com/office/excel/2006/main">
          <x14:cfRule type="containsText" priority="15" operator="containsText" id="{3F41B421-4DF9-4BFC-9656-1382C8018524}">
            <xm:f>NOT(ISERROR(SEARCH("O",N88)))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N88</xm:sqref>
        </x14:conditionalFormatting>
        <x14:conditionalFormatting xmlns:xm="http://schemas.microsoft.com/office/excel/2006/main">
          <x14:cfRule type="containsText" priority="14" operator="containsText" id="{7187E846-B594-43A8-B6D1-32BED456A3E1}">
            <xm:f>NOT(ISERROR(SEARCH("O",L88)))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L88</xm:sqref>
        </x14:conditionalFormatting>
        <x14:conditionalFormatting xmlns:xm="http://schemas.microsoft.com/office/excel/2006/main">
          <x14:cfRule type="containsText" priority="13" operator="containsText" id="{7BEDB195-D996-4CB9-890C-9E10706AC4D2}">
            <xm:f>NOT(ISERROR(SEARCH("O",J88)))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J88</xm:sqref>
        </x14:conditionalFormatting>
        <x14:conditionalFormatting xmlns:xm="http://schemas.microsoft.com/office/excel/2006/main">
          <x14:cfRule type="containsText" priority="12" operator="containsText" id="{E65F67DA-8668-494C-85B6-44AC06331BF3}">
            <xm:f>NOT(ISERROR(SEARCH("O",H88)))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H88</xm:sqref>
        </x14:conditionalFormatting>
        <x14:conditionalFormatting xmlns:xm="http://schemas.microsoft.com/office/excel/2006/main">
          <x14:cfRule type="containsText" priority="11" operator="containsText" id="{4A92DE04-1A75-4F16-BCF7-24FD8D4B3E59}">
            <xm:f>NOT(ISERROR(SEARCH("O",B88)))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B88</xm:sqref>
        </x14:conditionalFormatting>
        <x14:conditionalFormatting xmlns:xm="http://schemas.microsoft.com/office/excel/2006/main">
          <x14:cfRule type="containsText" priority="10" operator="containsText" id="{20BEA8FF-24C5-4CC5-A6CC-F0E36F462E91}">
            <xm:f>NOT(ISERROR(SEARCH("O",D101)))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D101</xm:sqref>
        </x14:conditionalFormatting>
        <x14:conditionalFormatting xmlns:xm="http://schemas.microsoft.com/office/excel/2006/main">
          <x14:cfRule type="containsText" priority="9" operator="containsText" id="{4ACE5B5B-A67E-4F15-9247-536AD8E7484C}">
            <xm:f>NOT(ISERROR(SEARCH("O",F101)))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F101</xm:sqref>
        </x14:conditionalFormatting>
        <x14:conditionalFormatting xmlns:xm="http://schemas.microsoft.com/office/excel/2006/main">
          <x14:cfRule type="containsText" priority="8" operator="containsText" id="{01ABD56C-921E-4711-BA2D-11FD249287EA}">
            <xm:f>NOT(ISERROR(SEARCH("O",H101)))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H101</xm:sqref>
        </x14:conditionalFormatting>
        <x14:conditionalFormatting xmlns:xm="http://schemas.microsoft.com/office/excel/2006/main">
          <x14:cfRule type="containsText" priority="7" operator="containsText" id="{233D2E83-2AE1-4B0D-802E-49E294C818D2}">
            <xm:f>NOT(ISERROR(SEARCH("O",J101)))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J101</xm:sqref>
        </x14:conditionalFormatting>
        <x14:conditionalFormatting xmlns:xm="http://schemas.microsoft.com/office/excel/2006/main">
          <x14:cfRule type="containsText" priority="6" operator="containsText" id="{DB3DED77-1B9C-4409-89AE-2E6FD589E602}">
            <xm:f>NOT(ISERROR(SEARCH("O",L101)))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L101</xm:sqref>
        </x14:conditionalFormatting>
        <x14:conditionalFormatting xmlns:xm="http://schemas.microsoft.com/office/excel/2006/main">
          <x14:cfRule type="containsText" priority="5" operator="containsText" id="{F129F300-1FDE-4B1C-943F-A75B6F2F5D1C}">
            <xm:f>NOT(ISERROR(SEARCH("O",N101)))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N101</xm:sqref>
        </x14:conditionalFormatting>
        <x14:conditionalFormatting xmlns:xm="http://schemas.microsoft.com/office/excel/2006/main">
          <x14:cfRule type="containsText" priority="4" operator="containsText" id="{C0AFC82B-B6C3-4015-B30D-E9F66552322A}">
            <xm:f>NOT(ISERROR(SEARCH("O",P101)))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P101</xm:sqref>
        </x14:conditionalFormatting>
        <x14:conditionalFormatting xmlns:xm="http://schemas.microsoft.com/office/excel/2006/main">
          <x14:cfRule type="containsText" priority="3" operator="containsText" id="{BAE310E6-1D7E-4FA6-ADE8-B5B7988D80A9}">
            <xm:f>NOT(ISERROR(SEARCH("O",F115)))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F115</xm:sqref>
        </x14:conditionalFormatting>
        <x14:conditionalFormatting xmlns:xm="http://schemas.microsoft.com/office/excel/2006/main">
          <x14:cfRule type="containsText" priority="2" operator="containsText" id="{D17EA92E-9EE6-4076-85F3-5AF575BB6A42}">
            <xm:f>NOT(ISERROR(SEARCH("O",D115)))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D115</xm:sqref>
        </x14:conditionalFormatting>
        <x14:conditionalFormatting xmlns:xm="http://schemas.microsoft.com/office/excel/2006/main">
          <x14:cfRule type="containsText" priority="1" operator="containsText" id="{27A86CFA-3E5D-4BA1-A52B-DBF247CE9019}">
            <xm:f>NOT(ISERROR(SEARCH("O",B115)))</xm:f>
            <xm:f>"O"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B115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2"/>
  <sheetViews>
    <sheetView tabSelected="1" workbookViewId="0">
      <selection activeCell="I15" sqref="I15"/>
    </sheetView>
  </sheetViews>
  <sheetFormatPr baseColWidth="10" defaultRowHeight="15"/>
  <cols>
    <col min="2" max="3" width="23" customWidth="1"/>
    <col min="4" max="4" width="14.42578125" customWidth="1"/>
    <col min="5" max="5" width="11.42578125" style="46"/>
    <col min="7" max="8" width="22.7109375" style="46" customWidth="1"/>
    <col min="9" max="9" width="11.42578125" style="46"/>
  </cols>
  <sheetData>
    <row r="3" spans="2:9">
      <c r="B3" s="2" t="s">
        <v>780</v>
      </c>
      <c r="C3" s="2" t="s">
        <v>781</v>
      </c>
      <c r="D3" s="2" t="s">
        <v>782</v>
      </c>
      <c r="E3" s="144" t="s">
        <v>790</v>
      </c>
      <c r="G3" s="143" t="s">
        <v>793</v>
      </c>
      <c r="H3" s="143" t="s">
        <v>794</v>
      </c>
      <c r="I3" s="143" t="s">
        <v>795</v>
      </c>
    </row>
    <row r="4" spans="2:9" ht="30.75" customHeight="1">
      <c r="B4" s="143" t="s">
        <v>783</v>
      </c>
      <c r="C4" s="143" t="s">
        <v>180</v>
      </c>
      <c r="D4" s="143" t="s">
        <v>788</v>
      </c>
      <c r="E4" s="143" t="s">
        <v>791</v>
      </c>
      <c r="G4" s="143" t="s">
        <v>796</v>
      </c>
      <c r="H4" s="143" t="s">
        <v>798</v>
      </c>
      <c r="I4" s="145">
        <v>11.7</v>
      </c>
    </row>
    <row r="5" spans="2:9" ht="30" customHeight="1">
      <c r="B5" s="143" t="s">
        <v>784</v>
      </c>
      <c r="C5" s="143" t="s">
        <v>786</v>
      </c>
      <c r="D5" s="143" t="s">
        <v>788</v>
      </c>
      <c r="E5" s="143" t="s">
        <v>791</v>
      </c>
      <c r="G5" s="143" t="s">
        <v>797</v>
      </c>
      <c r="H5" s="143" t="s">
        <v>799</v>
      </c>
      <c r="I5" s="145">
        <v>7.8</v>
      </c>
    </row>
    <row r="6" spans="2:9" ht="30.75" customHeight="1">
      <c r="B6" s="143" t="s">
        <v>785</v>
      </c>
      <c r="C6" s="143" t="s">
        <v>786</v>
      </c>
      <c r="D6" s="143" t="s">
        <v>789</v>
      </c>
      <c r="E6" s="143" t="s">
        <v>791</v>
      </c>
      <c r="G6" s="143" t="s">
        <v>107</v>
      </c>
      <c r="H6" s="143" t="s">
        <v>800</v>
      </c>
      <c r="I6" s="145">
        <v>2.9</v>
      </c>
    </row>
    <row r="7" spans="2:9" ht="30" customHeight="1">
      <c r="B7" s="143" t="s">
        <v>785</v>
      </c>
      <c r="C7" s="143" t="s">
        <v>181</v>
      </c>
      <c r="D7" s="143" t="s">
        <v>789</v>
      </c>
      <c r="E7" s="143" t="s">
        <v>791</v>
      </c>
      <c r="G7" s="143" t="s">
        <v>105</v>
      </c>
      <c r="H7" s="143" t="s">
        <v>800</v>
      </c>
      <c r="I7" s="145">
        <v>2.9</v>
      </c>
    </row>
    <row r="8" spans="2:9" ht="30.75" customHeight="1">
      <c r="B8" s="143" t="s">
        <v>787</v>
      </c>
      <c r="C8" s="143" t="s">
        <v>179</v>
      </c>
      <c r="D8" s="143" t="s">
        <v>789</v>
      </c>
      <c r="E8" s="143" t="s">
        <v>792</v>
      </c>
      <c r="G8" s="143" t="s">
        <v>801</v>
      </c>
      <c r="H8" s="143" t="s">
        <v>803</v>
      </c>
      <c r="I8" s="145">
        <v>20</v>
      </c>
    </row>
    <row r="9" spans="2:9" ht="31.5" customHeight="1">
      <c r="B9" s="143" t="s">
        <v>787</v>
      </c>
      <c r="C9" s="143" t="s">
        <v>786</v>
      </c>
      <c r="D9" s="143" t="s">
        <v>789</v>
      </c>
      <c r="E9" s="143" t="s">
        <v>792</v>
      </c>
      <c r="G9" s="143" t="s">
        <v>802</v>
      </c>
      <c r="H9" s="143" t="s">
        <v>804</v>
      </c>
      <c r="I9" s="145">
        <v>7.95</v>
      </c>
    </row>
    <row r="10" spans="2:9" ht="29.25" customHeight="1">
      <c r="B10" s="143" t="s">
        <v>787</v>
      </c>
      <c r="C10" s="143" t="s">
        <v>181</v>
      </c>
      <c r="D10" s="143" t="s">
        <v>789</v>
      </c>
      <c r="E10" s="143" t="s">
        <v>792</v>
      </c>
      <c r="G10" s="143"/>
      <c r="H10" s="143"/>
      <c r="I10" s="145">
        <v>53.25</v>
      </c>
    </row>
    <row r="11" spans="2:9">
      <c r="B11" s="143"/>
      <c r="C11" s="143"/>
      <c r="D11" s="143"/>
      <c r="E11" s="143"/>
    </row>
    <row r="12" spans="2:9">
      <c r="B12" s="143"/>
      <c r="C12" s="143"/>
      <c r="D12" s="143"/>
      <c r="E12" s="143"/>
    </row>
    <row r="13" spans="2:9">
      <c r="B13" s="143"/>
      <c r="C13" s="143"/>
      <c r="D13" s="143"/>
      <c r="E13" s="143"/>
    </row>
    <row r="14" spans="2:9">
      <c r="B14" s="143"/>
      <c r="C14" s="143"/>
      <c r="D14" s="143"/>
      <c r="E14" s="143"/>
    </row>
    <row r="15" spans="2:9">
      <c r="B15" s="143"/>
      <c r="C15" s="143"/>
      <c r="D15" s="143"/>
      <c r="E15" s="143"/>
    </row>
    <row r="16" spans="2:9">
      <c r="B16" s="143"/>
      <c r="C16" s="143"/>
      <c r="D16" s="143"/>
      <c r="E16" s="143"/>
    </row>
    <row r="17" spans="2:5">
      <c r="B17" s="143"/>
      <c r="C17" s="143"/>
      <c r="D17" s="143"/>
      <c r="E17" s="143"/>
    </row>
    <row r="18" spans="2:5">
      <c r="B18" s="143"/>
      <c r="C18" s="143"/>
      <c r="D18" s="143"/>
      <c r="E18" s="143"/>
    </row>
    <row r="19" spans="2:5">
      <c r="B19" s="143"/>
      <c r="C19" s="143"/>
      <c r="D19" s="143"/>
      <c r="E19" s="143"/>
    </row>
    <row r="20" spans="2:5">
      <c r="B20" s="143"/>
      <c r="C20" s="143"/>
      <c r="D20" s="143"/>
      <c r="E20" s="143"/>
    </row>
    <row r="21" spans="2:5">
      <c r="B21" s="143"/>
      <c r="C21" s="143"/>
      <c r="D21" s="143"/>
      <c r="E21" s="143"/>
    </row>
    <row r="22" spans="2:5">
      <c r="B22" s="143"/>
      <c r="C22" s="143"/>
      <c r="D22" s="143"/>
      <c r="E22" s="14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additifs</vt:lpstr>
      <vt:lpstr>arômes</vt:lpstr>
      <vt:lpstr>Dosage arômes</vt:lpstr>
      <vt:lpstr>Stock</vt:lpstr>
      <vt:lpstr>Recettes</vt:lpstr>
      <vt:lpstr>Liste recettes</vt:lpstr>
      <vt:lpstr>recettes et ingredient</vt:lpstr>
      <vt:lpstr>Commandes</vt:lpstr>
      <vt:lpstr>add</vt:lpstr>
      <vt:lpstr>additifs</vt:lpstr>
      <vt:lpstr>Aromes</vt:lpstr>
      <vt:lpstr>recettes</vt:lpstr>
    </vt:vector>
  </TitlesOfParts>
  <Manager/>
  <Company>TOTAL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 ALLEN</dc:creator>
  <cp:keywords/>
  <dc:description/>
  <cp:lastModifiedBy>Carl ALLEN</cp:lastModifiedBy>
  <cp:revision/>
  <dcterms:created xsi:type="dcterms:W3CDTF">2019-12-03T15:35:27Z</dcterms:created>
  <dcterms:modified xsi:type="dcterms:W3CDTF">2020-01-29T16:07:43Z</dcterms:modified>
  <cp:category/>
  <cp:contentStatus/>
</cp:coreProperties>
</file>