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520" windowWidth="17400" windowHeight="6870"/>
  </bookViews>
  <sheets>
    <sheet name="BMCI" sheetId="2" r:id="rId1"/>
    <sheet name="Feuil3" sheetId="4" r:id="rId2"/>
    <sheet name="base de donnees" sheetId="5" r:id="rId3"/>
  </sheets>
  <externalReferences>
    <externalReference r:id="rId4"/>
  </externalReferences>
  <definedNames>
    <definedName name="Bénéficiaire">OFFSET(Tableau1[bénéficiaire],,,COUNTA('base de donnees'!$C:$C)-1)</definedName>
    <definedName name="_xlnm.Print_Area" localSheetId="0">BMCI!$A$1:$H$4</definedName>
  </definedNames>
  <calcPr calcId="145621"/>
</workbook>
</file>

<file path=xl/calcChain.xml><?xml version="1.0" encoding="utf-8"?>
<calcChain xmlns="http://schemas.openxmlformats.org/spreadsheetml/2006/main">
  <c r="H1" i="2" l="1"/>
  <c r="H4" i="2" l="1"/>
  <c r="C3" i="4" l="1"/>
  <c r="D4" i="4" s="1"/>
  <c r="C105" i="4"/>
  <c r="D12" i="4" l="1"/>
  <c r="E12" i="4" s="1"/>
  <c r="G12" i="4" s="1"/>
  <c r="G4" i="4"/>
  <c r="E4" i="4"/>
  <c r="F4" i="4"/>
  <c r="D114" i="4"/>
  <c r="E114" i="4" s="1"/>
  <c r="D106" i="4"/>
  <c r="F12" i="4" l="1"/>
  <c r="H12" i="4" s="1"/>
  <c r="H4" i="4"/>
  <c r="D5" i="4"/>
  <c r="G5" i="4" s="1"/>
  <c r="F114" i="4"/>
  <c r="G114" i="4"/>
  <c r="E106" i="4"/>
  <c r="G106" i="4"/>
  <c r="F106" i="4"/>
  <c r="H106" i="4" l="1"/>
  <c r="E5" i="4"/>
  <c r="D6" i="4" s="1"/>
  <c r="F5" i="4"/>
  <c r="H5" i="4" s="1"/>
  <c r="D107" i="4"/>
  <c r="H114" i="4"/>
  <c r="F6" i="4" l="1"/>
  <c r="G6" i="4"/>
  <c r="E6" i="4"/>
  <c r="E107" i="4"/>
  <c r="G107" i="4"/>
  <c r="F107" i="4"/>
  <c r="H107" i="4" l="1"/>
  <c r="D7" i="4"/>
  <c r="H6" i="4"/>
  <c r="D108" i="4"/>
  <c r="E7" i="4" l="1"/>
  <c r="G7" i="4"/>
  <c r="F7" i="4"/>
  <c r="G108" i="4"/>
  <c r="F108" i="4"/>
  <c r="E108" i="4"/>
  <c r="H7" i="4" l="1"/>
  <c r="D8" i="4"/>
  <c r="D109" i="4"/>
  <c r="H108" i="4"/>
  <c r="E8" i="4" l="1"/>
  <c r="G8" i="4"/>
  <c r="F8" i="4"/>
  <c r="F109" i="4"/>
  <c r="G109" i="4"/>
  <c r="E109" i="4"/>
  <c r="H8" i="4" l="1"/>
  <c r="D9" i="4"/>
  <c r="D110" i="4"/>
  <c r="H109" i="4"/>
  <c r="E9" i="4" l="1"/>
  <c r="D10" i="4" s="1"/>
  <c r="F9" i="4"/>
  <c r="G9" i="4"/>
  <c r="E110" i="4"/>
  <c r="G110" i="4"/>
  <c r="F110" i="4"/>
  <c r="G22" i="4" l="1"/>
  <c r="G10" i="4"/>
  <c r="H9" i="4"/>
  <c r="F10" i="4"/>
  <c r="E10" i="4"/>
  <c r="D11" i="4" s="1"/>
  <c r="H110" i="4"/>
  <c r="D111" i="4"/>
  <c r="E11" i="4" l="1"/>
  <c r="F11" i="4"/>
  <c r="H11" i="4" s="1"/>
  <c r="H10" i="4"/>
  <c r="E111" i="4"/>
  <c r="D112" i="4" s="1"/>
  <c r="G111" i="4"/>
  <c r="F111" i="4"/>
  <c r="H111" i="4" l="1"/>
  <c r="G13" i="4"/>
  <c r="G17" i="4" s="1"/>
  <c r="D2" i="2" s="1"/>
  <c r="G112" i="4"/>
  <c r="F112" i="4"/>
  <c r="E112" i="4"/>
  <c r="D113" i="4" s="1"/>
  <c r="H112" i="4" l="1"/>
  <c r="F113" i="4"/>
  <c r="H113" i="4" s="1"/>
  <c r="E113" i="4"/>
  <c r="G115" i="4" l="1"/>
  <c r="G119" i="4" s="1"/>
</calcChain>
</file>

<file path=xl/sharedStrings.xml><?xml version="1.0" encoding="utf-8"?>
<sst xmlns="http://schemas.openxmlformats.org/spreadsheetml/2006/main" count="226" uniqueCount="118">
  <si>
    <t xml:space="preserve">AGADIR </t>
  </si>
  <si>
    <t>Un</t>
  </si>
  <si>
    <t>Deux</t>
  </si>
  <si>
    <t xml:space="preserve">cent </t>
  </si>
  <si>
    <t>Trois</t>
  </si>
  <si>
    <t>Milliards</t>
  </si>
  <si>
    <t>Quatre</t>
  </si>
  <si>
    <t xml:space="preserve">Cent </t>
  </si>
  <si>
    <t>Cinq</t>
  </si>
  <si>
    <t>Millions</t>
  </si>
  <si>
    <t>Six</t>
  </si>
  <si>
    <t>Cent mille</t>
  </si>
  <si>
    <t>Sept</t>
  </si>
  <si>
    <t>mille</t>
  </si>
  <si>
    <t>Huit</t>
  </si>
  <si>
    <t>cent</t>
  </si>
  <si>
    <t>Neuf</t>
  </si>
  <si>
    <t>moins de cent</t>
  </si>
  <si>
    <t>Dix</t>
  </si>
  <si>
    <t>Onze</t>
  </si>
  <si>
    <t>Douze</t>
  </si>
  <si>
    <t>Treize</t>
  </si>
  <si>
    <t>Quatorze</t>
  </si>
  <si>
    <t>Quinze</t>
  </si>
  <si>
    <t>Seize</t>
  </si>
  <si>
    <t>Dix-Sept</t>
  </si>
  <si>
    <t>Dix-Huit</t>
  </si>
  <si>
    <t>Dix-Neuf</t>
  </si>
  <si>
    <t>Vingt</t>
  </si>
  <si>
    <t>Vingt et Un</t>
  </si>
  <si>
    <t>Vingt Deux</t>
  </si>
  <si>
    <t>Vingt Trois</t>
  </si>
  <si>
    <t>Vingt Quatre</t>
  </si>
  <si>
    <t>Vingt Cinq</t>
  </si>
  <si>
    <t>Vingt Six</t>
  </si>
  <si>
    <t>Vingt Sept</t>
  </si>
  <si>
    <t>Vingt Huit</t>
  </si>
  <si>
    <t>Vingt Neuf</t>
  </si>
  <si>
    <t>Trente</t>
  </si>
  <si>
    <t>Trente et  Un</t>
  </si>
  <si>
    <t>Trente Deux</t>
  </si>
  <si>
    <t>Trente Trois</t>
  </si>
  <si>
    <t>Trente Quatre</t>
  </si>
  <si>
    <t>Trente Cinq</t>
  </si>
  <si>
    <t>Trente Six</t>
  </si>
  <si>
    <t>Trente Sept</t>
  </si>
  <si>
    <t>Trente Huit</t>
  </si>
  <si>
    <t>Trente Neuf</t>
  </si>
  <si>
    <t>Quarante</t>
  </si>
  <si>
    <t>Quarante et  Un</t>
  </si>
  <si>
    <t>Quarante Deux</t>
  </si>
  <si>
    <t>Quarante Trois</t>
  </si>
  <si>
    <t>Quarante Quatre</t>
  </si>
  <si>
    <t>Quarante Cinq</t>
  </si>
  <si>
    <t>Quarante Six</t>
  </si>
  <si>
    <t>Quarante Sept</t>
  </si>
  <si>
    <t>Quarante Huit</t>
  </si>
  <si>
    <t>Quarante Neuf</t>
  </si>
  <si>
    <t>Cinquante</t>
  </si>
  <si>
    <t>Cinquante et  Un</t>
  </si>
  <si>
    <t>Cinquante Deux</t>
  </si>
  <si>
    <t>Cinquante Trois</t>
  </si>
  <si>
    <t>Cinquante Quatre</t>
  </si>
  <si>
    <t>Cinquante Cinq</t>
  </si>
  <si>
    <t>Cinquante Six</t>
  </si>
  <si>
    <t>Cinquante Sept</t>
  </si>
  <si>
    <t>Cinquante Huit</t>
  </si>
  <si>
    <t>Cinquante Neuf</t>
  </si>
  <si>
    <t>Soixante</t>
  </si>
  <si>
    <t>Soixante et  Un</t>
  </si>
  <si>
    <t>Soixante Deux</t>
  </si>
  <si>
    <t>Soixante Trois</t>
  </si>
  <si>
    <t>Soixante Quatre</t>
  </si>
  <si>
    <t>Soixante Cinq</t>
  </si>
  <si>
    <t>Soixante Six</t>
  </si>
  <si>
    <t>Soixante Sept</t>
  </si>
  <si>
    <t>Soixante Huit</t>
  </si>
  <si>
    <t>Soixante Neuf</t>
  </si>
  <si>
    <t>Soixante Dix</t>
  </si>
  <si>
    <t>Soixante et Onze</t>
  </si>
  <si>
    <t>Soixante Douze</t>
  </si>
  <si>
    <t>Soixante Treize</t>
  </si>
  <si>
    <t>Soixante Quatorze</t>
  </si>
  <si>
    <t>Soixante Quinze</t>
  </si>
  <si>
    <t>Soixante Seize</t>
  </si>
  <si>
    <t>Soixante Dix-Sept</t>
  </si>
  <si>
    <t>Soixante Dix-Huit</t>
  </si>
  <si>
    <t>Soixante Dix-Neuf</t>
  </si>
  <si>
    <t>Quatre-vingt</t>
  </si>
  <si>
    <t>Quatre-vingt et  Un</t>
  </si>
  <si>
    <t>Quatre-vingt Deux</t>
  </si>
  <si>
    <t>Quatre-vingt Trois</t>
  </si>
  <si>
    <t>Quatre-vingt Quatre</t>
  </si>
  <si>
    <t>Quatre-vingt Cinq</t>
  </si>
  <si>
    <t>Quatre-vingt Six</t>
  </si>
  <si>
    <t>Quatre-vingt Sept</t>
  </si>
  <si>
    <t>Quatre-vingt Huit</t>
  </si>
  <si>
    <t>Quatre-vingt Neuf</t>
  </si>
  <si>
    <t>Quatre-vingt Dix</t>
  </si>
  <si>
    <t>Quatre-vingt Onze</t>
  </si>
  <si>
    <t>Quatre-vingt Douze</t>
  </si>
  <si>
    <t>Quatre-vingt Treize</t>
  </si>
  <si>
    <t>Quatre-vingt Quatorze</t>
  </si>
  <si>
    <t>Quatre-vingt Quinze</t>
  </si>
  <si>
    <t>Quatre-vingt Seize</t>
  </si>
  <si>
    <t>Quatre-vingt Dix-Sept</t>
  </si>
  <si>
    <t>Quatre-vingt Dix-Huit</t>
  </si>
  <si>
    <t>Quatre-vingt Dix-Neuf</t>
  </si>
  <si>
    <t xml:space="preserve"> </t>
  </si>
  <si>
    <t xml:space="preserve">  </t>
  </si>
  <si>
    <t>Maroc Télécom</t>
  </si>
  <si>
    <t xml:space="preserve">montant </t>
  </si>
  <si>
    <t>date</t>
  </si>
  <si>
    <t>abc</t>
  </si>
  <si>
    <t>def</t>
  </si>
  <si>
    <t>&lt;----liste déroulante des bénéficiaires</t>
  </si>
  <si>
    <t>bénéficiaire</t>
  </si>
  <si>
    <t>zone a cocher pour remlissage automatique du cheque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</si>
</sst>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00000000000000000000000000"/>
    <numFmt numFmtId="165" formatCode="#,##0.00_ ;\-#,##0.00\ "/>
    <numFmt numFmtId="166" formatCode="#,##0.000_ ;\-#,##0.000\ "/>
    <numFmt numFmtId="167" formatCode="&quot;#&quot;#,##0.00&quot;#&quot;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Batang"/>
      <family val="1"/>
    </font>
    <font>
      <b/>
      <sz val="11"/>
      <color theme="1"/>
      <name val="Batang"/>
      <family val="1"/>
    </font>
    <font>
      <b/>
      <i/>
      <sz val="12"/>
      <color theme="1"/>
      <name val="Batang"/>
      <family val="1"/>
    </font>
    <font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0" xfId="1" applyFill="1"/>
    <xf numFmtId="165" fontId="0" fillId="2" borderId="0" xfId="2" applyNumberFormat="1" applyFont="1" applyFill="1"/>
    <xf numFmtId="166" fontId="1" fillId="0" borderId="0" xfId="1" applyNumberFormat="1"/>
    <xf numFmtId="2" fontId="1" fillId="2" borderId="0" xfId="1" applyNumberFormat="1" applyFill="1"/>
    <xf numFmtId="165" fontId="1" fillId="2" borderId="0" xfId="1" applyNumberForma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top"/>
    </xf>
    <xf numFmtId="0" fontId="6" fillId="0" borderId="0" xfId="0" applyFont="1"/>
    <xf numFmtId="0" fontId="8" fillId="0" borderId="0" xfId="0" applyFont="1"/>
    <xf numFmtId="0" fontId="9" fillId="0" borderId="0" xfId="0" applyFont="1"/>
    <xf numFmtId="0" fontId="0" fillId="0" borderId="0" xfId="0" applyBorder="1"/>
    <xf numFmtId="0" fontId="0" fillId="0" borderId="1" xfId="0" applyBorder="1"/>
    <xf numFmtId="2" fontId="0" fillId="0" borderId="0" xfId="0" applyNumberFormat="1"/>
    <xf numFmtId="2" fontId="0" fillId="0" borderId="1" xfId="0" applyNumberFormat="1" applyBorder="1"/>
    <xf numFmtId="0" fontId="2" fillId="3" borderId="0" xfId="0" applyFont="1" applyFill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0" fontId="0" fillId="0" borderId="5" xfId="0" applyBorder="1"/>
    <xf numFmtId="2" fontId="0" fillId="0" borderId="5" xfId="0" applyNumberFormat="1" applyBorder="1"/>
    <xf numFmtId="0" fontId="0" fillId="0" borderId="6" xfId="0" applyBorder="1"/>
    <xf numFmtId="0" fontId="2" fillId="0" borderId="0" xfId="0" applyFont="1" applyAlignment="1">
      <alignment vertical="center"/>
    </xf>
    <xf numFmtId="0" fontId="11" fillId="0" borderId="0" xfId="0" applyFont="1" applyAlignment="1">
      <alignment horizontal="center" vertical="top" wrapText="1"/>
    </xf>
    <xf numFmtId="0" fontId="12" fillId="4" borderId="0" xfId="0" applyFont="1" applyFill="1" applyAlignment="1">
      <alignment horizontal="left" vertical="center"/>
    </xf>
    <xf numFmtId="167" fontId="7" fillId="4" borderId="0" xfId="0" applyNumberFormat="1" applyFont="1" applyFill="1" applyAlignment="1">
      <alignment horizontal="center"/>
    </xf>
    <xf numFmtId="0" fontId="0" fillId="0" borderId="7" xfId="0" applyBorder="1"/>
    <xf numFmtId="14" fontId="10" fillId="4" borderId="0" xfId="0" applyNumberFormat="1" applyFont="1" applyFill="1" applyAlignment="1">
      <alignment horizontal="left"/>
    </xf>
  </cellXfs>
  <cellStyles count="3">
    <cellStyle name="Milliers 2" xfId="2"/>
    <cellStyle name="Normal" xfId="0" builtinId="0"/>
    <cellStyle name="Normal 2" xfId="1"/>
  </cellStyles>
  <dxfs count="6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LI-TECH-PC\Users\Public\REGLEMENT\IMPRIME%20CHQ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2 "/>
      <sheetName val="Feuil3"/>
    </sheetNames>
    <sheetDataSet>
      <sheetData sheetId="0">
        <row r="31">
          <cell r="D31">
            <v>176800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C3:F7" totalsRowShown="0" headerRowBorderDxfId="5" tableBorderDxfId="4" totalsRowBorderDxfId="3">
  <autoFilter ref="C3:F7"/>
  <tableColumns count="4">
    <tableColumn id="1" name="bénéficiaire" dataDxfId="2"/>
    <tableColumn id="2" name="montant " dataDxfId="1"/>
    <tableColumn id="3" name="date"/>
    <tableColumn id="4" name="zone a cocher pour remlissage automatique du chequ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showWhiteSpace="0" view="pageLayout" topLeftCell="C1" zoomScaleSheetLayoutView="115" workbookViewId="0">
      <selection activeCell="I11" sqref="I11"/>
    </sheetView>
  </sheetViews>
  <sheetFormatPr baseColWidth="10" defaultColWidth="11.42578125" defaultRowHeight="13.5" x14ac:dyDescent="0.15"/>
  <cols>
    <col min="1" max="1" width="3.28515625" style="8" customWidth="1"/>
    <col min="2" max="3" width="4.7109375" style="8" customWidth="1"/>
    <col min="4" max="4" width="10.42578125" style="8" customWidth="1"/>
    <col min="5" max="5" width="11.42578125" style="8"/>
    <col min="6" max="6" width="12.7109375" style="8" customWidth="1"/>
    <col min="7" max="7" width="10.85546875" style="8" customWidth="1"/>
    <col min="8" max="8" width="21.7109375" style="8" customWidth="1"/>
    <col min="9" max="16384" width="11.42578125" style="8"/>
  </cols>
  <sheetData>
    <row r="1" spans="1:11" ht="33" customHeight="1" x14ac:dyDescent="0.3">
      <c r="C1" s="11"/>
      <c r="D1" s="12"/>
      <c r="E1" s="12"/>
      <c r="F1" s="12"/>
      <c r="G1" s="12"/>
      <c r="H1" s="31">
        <f>VLOOKUP(I1,Tableau1[],2,FALSE)</f>
        <v>200</v>
      </c>
      <c r="I1" s="19" t="s">
        <v>113</v>
      </c>
      <c r="J1" s="28" t="s">
        <v>115</v>
      </c>
    </row>
    <row r="2" spans="1:11" s="9" customFormat="1" ht="31.5" customHeight="1" x14ac:dyDescent="0.15">
      <c r="D2" s="29" t="str">
        <f>+Feuil3!G17</f>
        <v xml:space="preserve">Deux Cents Dirhams </v>
      </c>
      <c r="E2" s="29"/>
      <c r="F2" s="29"/>
      <c r="G2" s="29"/>
      <c r="H2" s="29"/>
    </row>
    <row r="3" spans="1:11" ht="16.5" customHeight="1" x14ac:dyDescent="0.25">
      <c r="A3" s="10"/>
      <c r="B3" s="10"/>
      <c r="C3" s="13"/>
      <c r="D3" s="30" t="s">
        <v>110</v>
      </c>
      <c r="E3" s="30"/>
      <c r="F3" s="30"/>
      <c r="G3" s="30"/>
      <c r="H3" s="30"/>
    </row>
    <row r="4" spans="1:11" ht="27" customHeight="1" x14ac:dyDescent="0.25">
      <c r="C4" s="12"/>
      <c r="D4" s="12"/>
      <c r="E4" s="12"/>
      <c r="F4" s="14" t="s">
        <v>0</v>
      </c>
      <c r="G4" s="14"/>
      <c r="H4" s="33">
        <f ca="1">TODAY()</f>
        <v>43819</v>
      </c>
    </row>
    <row r="8" spans="1:11" x14ac:dyDescent="0.15">
      <c r="K8" s="9"/>
    </row>
    <row r="10" spans="1:11" x14ac:dyDescent="0.15">
      <c r="H10" s="8" t="s">
        <v>108</v>
      </c>
    </row>
    <row r="11" spans="1:11" x14ac:dyDescent="0.15">
      <c r="G11" s="8" t="s">
        <v>109</v>
      </c>
    </row>
  </sheetData>
  <mergeCells count="2">
    <mergeCell ref="D3:H3"/>
    <mergeCell ref="D2:H2"/>
  </mergeCells>
  <dataValidations count="1">
    <dataValidation type="list" allowBlank="1" showInputMessage="1" showErrorMessage="1" sqref="I1">
      <formula1>Bénéficiaire</formula1>
    </dataValidation>
  </dataValidations>
  <printOptions horizontalCentered="1"/>
  <pageMargins left="0.23622047244094491" right="0.23622047244094491" top="0" bottom="0.74803149606299213" header="0" footer="0.31496062992125984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03"/>
  <sheetViews>
    <sheetView workbookViewId="0">
      <selection activeCell="G12" sqref="G12"/>
    </sheetView>
  </sheetViews>
  <sheetFormatPr baseColWidth="10" defaultRowHeight="12.75" x14ac:dyDescent="0.2"/>
  <cols>
    <col min="1" max="1" width="11.42578125" style="1"/>
    <col min="2" max="2" width="19.140625" style="1" customWidth="1"/>
    <col min="3" max="3" width="22.5703125" style="1" customWidth="1"/>
    <col min="4" max="4" width="11.7109375" style="1" customWidth="1"/>
    <col min="5" max="5" width="7" style="1" customWidth="1"/>
    <col min="6" max="6" width="18.140625" style="1" customWidth="1"/>
    <col min="7" max="257" width="11.42578125" style="1"/>
    <col min="258" max="258" width="19.140625" style="1" customWidth="1"/>
    <col min="259" max="259" width="22.5703125" style="1" customWidth="1"/>
    <col min="260" max="260" width="11.7109375" style="1" customWidth="1"/>
    <col min="261" max="261" width="7" style="1" customWidth="1"/>
    <col min="262" max="262" width="18.140625" style="1" customWidth="1"/>
    <col min="263" max="513" width="11.42578125" style="1"/>
    <col min="514" max="514" width="19.140625" style="1" customWidth="1"/>
    <col min="515" max="515" width="22.5703125" style="1" customWidth="1"/>
    <col min="516" max="516" width="11.7109375" style="1" customWidth="1"/>
    <col min="517" max="517" width="7" style="1" customWidth="1"/>
    <col min="518" max="518" width="18.140625" style="1" customWidth="1"/>
    <col min="519" max="769" width="11.42578125" style="1"/>
    <col min="770" max="770" width="19.140625" style="1" customWidth="1"/>
    <col min="771" max="771" width="22.5703125" style="1" customWidth="1"/>
    <col min="772" max="772" width="11.7109375" style="1" customWidth="1"/>
    <col min="773" max="773" width="7" style="1" customWidth="1"/>
    <col min="774" max="774" width="18.140625" style="1" customWidth="1"/>
    <col min="775" max="1025" width="11.42578125" style="1"/>
    <col min="1026" max="1026" width="19.140625" style="1" customWidth="1"/>
    <col min="1027" max="1027" width="22.5703125" style="1" customWidth="1"/>
    <col min="1028" max="1028" width="11.7109375" style="1" customWidth="1"/>
    <col min="1029" max="1029" width="7" style="1" customWidth="1"/>
    <col min="1030" max="1030" width="18.140625" style="1" customWidth="1"/>
    <col min="1031" max="1281" width="11.42578125" style="1"/>
    <col min="1282" max="1282" width="19.140625" style="1" customWidth="1"/>
    <col min="1283" max="1283" width="22.5703125" style="1" customWidth="1"/>
    <col min="1284" max="1284" width="11.7109375" style="1" customWidth="1"/>
    <col min="1285" max="1285" width="7" style="1" customWidth="1"/>
    <col min="1286" max="1286" width="18.140625" style="1" customWidth="1"/>
    <col min="1287" max="1537" width="11.42578125" style="1"/>
    <col min="1538" max="1538" width="19.140625" style="1" customWidth="1"/>
    <col min="1539" max="1539" width="22.5703125" style="1" customWidth="1"/>
    <col min="1540" max="1540" width="11.7109375" style="1" customWidth="1"/>
    <col min="1541" max="1541" width="7" style="1" customWidth="1"/>
    <col min="1542" max="1542" width="18.140625" style="1" customWidth="1"/>
    <col min="1543" max="1793" width="11.42578125" style="1"/>
    <col min="1794" max="1794" width="19.140625" style="1" customWidth="1"/>
    <col min="1795" max="1795" width="22.5703125" style="1" customWidth="1"/>
    <col min="1796" max="1796" width="11.7109375" style="1" customWidth="1"/>
    <col min="1797" max="1797" width="7" style="1" customWidth="1"/>
    <col min="1798" max="1798" width="18.140625" style="1" customWidth="1"/>
    <col min="1799" max="2049" width="11.42578125" style="1"/>
    <col min="2050" max="2050" width="19.140625" style="1" customWidth="1"/>
    <col min="2051" max="2051" width="22.5703125" style="1" customWidth="1"/>
    <col min="2052" max="2052" width="11.7109375" style="1" customWidth="1"/>
    <col min="2053" max="2053" width="7" style="1" customWidth="1"/>
    <col min="2054" max="2054" width="18.140625" style="1" customWidth="1"/>
    <col min="2055" max="2305" width="11.42578125" style="1"/>
    <col min="2306" max="2306" width="19.140625" style="1" customWidth="1"/>
    <col min="2307" max="2307" width="22.5703125" style="1" customWidth="1"/>
    <col min="2308" max="2308" width="11.7109375" style="1" customWidth="1"/>
    <col min="2309" max="2309" width="7" style="1" customWidth="1"/>
    <col min="2310" max="2310" width="18.140625" style="1" customWidth="1"/>
    <col min="2311" max="2561" width="11.42578125" style="1"/>
    <col min="2562" max="2562" width="19.140625" style="1" customWidth="1"/>
    <col min="2563" max="2563" width="22.5703125" style="1" customWidth="1"/>
    <col min="2564" max="2564" width="11.7109375" style="1" customWidth="1"/>
    <col min="2565" max="2565" width="7" style="1" customWidth="1"/>
    <col min="2566" max="2566" width="18.140625" style="1" customWidth="1"/>
    <col min="2567" max="2817" width="11.42578125" style="1"/>
    <col min="2818" max="2818" width="19.140625" style="1" customWidth="1"/>
    <col min="2819" max="2819" width="22.5703125" style="1" customWidth="1"/>
    <col min="2820" max="2820" width="11.7109375" style="1" customWidth="1"/>
    <col min="2821" max="2821" width="7" style="1" customWidth="1"/>
    <col min="2822" max="2822" width="18.140625" style="1" customWidth="1"/>
    <col min="2823" max="3073" width="11.42578125" style="1"/>
    <col min="3074" max="3074" width="19.140625" style="1" customWidth="1"/>
    <col min="3075" max="3075" width="22.5703125" style="1" customWidth="1"/>
    <col min="3076" max="3076" width="11.7109375" style="1" customWidth="1"/>
    <col min="3077" max="3077" width="7" style="1" customWidth="1"/>
    <col min="3078" max="3078" width="18.140625" style="1" customWidth="1"/>
    <col min="3079" max="3329" width="11.42578125" style="1"/>
    <col min="3330" max="3330" width="19.140625" style="1" customWidth="1"/>
    <col min="3331" max="3331" width="22.5703125" style="1" customWidth="1"/>
    <col min="3332" max="3332" width="11.7109375" style="1" customWidth="1"/>
    <col min="3333" max="3333" width="7" style="1" customWidth="1"/>
    <col min="3334" max="3334" width="18.140625" style="1" customWidth="1"/>
    <col min="3335" max="3585" width="11.42578125" style="1"/>
    <col min="3586" max="3586" width="19.140625" style="1" customWidth="1"/>
    <col min="3587" max="3587" width="22.5703125" style="1" customWidth="1"/>
    <col min="3588" max="3588" width="11.7109375" style="1" customWidth="1"/>
    <col min="3589" max="3589" width="7" style="1" customWidth="1"/>
    <col min="3590" max="3590" width="18.140625" style="1" customWidth="1"/>
    <col min="3591" max="3841" width="11.42578125" style="1"/>
    <col min="3842" max="3842" width="19.140625" style="1" customWidth="1"/>
    <col min="3843" max="3843" width="22.5703125" style="1" customWidth="1"/>
    <col min="3844" max="3844" width="11.7109375" style="1" customWidth="1"/>
    <col min="3845" max="3845" width="7" style="1" customWidth="1"/>
    <col min="3846" max="3846" width="18.140625" style="1" customWidth="1"/>
    <col min="3847" max="4097" width="11.42578125" style="1"/>
    <col min="4098" max="4098" width="19.140625" style="1" customWidth="1"/>
    <col min="4099" max="4099" width="22.5703125" style="1" customWidth="1"/>
    <col min="4100" max="4100" width="11.7109375" style="1" customWidth="1"/>
    <col min="4101" max="4101" width="7" style="1" customWidth="1"/>
    <col min="4102" max="4102" width="18.140625" style="1" customWidth="1"/>
    <col min="4103" max="4353" width="11.42578125" style="1"/>
    <col min="4354" max="4354" width="19.140625" style="1" customWidth="1"/>
    <col min="4355" max="4355" width="22.5703125" style="1" customWidth="1"/>
    <col min="4356" max="4356" width="11.7109375" style="1" customWidth="1"/>
    <col min="4357" max="4357" width="7" style="1" customWidth="1"/>
    <col min="4358" max="4358" width="18.140625" style="1" customWidth="1"/>
    <col min="4359" max="4609" width="11.42578125" style="1"/>
    <col min="4610" max="4610" width="19.140625" style="1" customWidth="1"/>
    <col min="4611" max="4611" width="22.5703125" style="1" customWidth="1"/>
    <col min="4612" max="4612" width="11.7109375" style="1" customWidth="1"/>
    <col min="4613" max="4613" width="7" style="1" customWidth="1"/>
    <col min="4614" max="4614" width="18.140625" style="1" customWidth="1"/>
    <col min="4615" max="4865" width="11.42578125" style="1"/>
    <col min="4866" max="4866" width="19.140625" style="1" customWidth="1"/>
    <col min="4867" max="4867" width="22.5703125" style="1" customWidth="1"/>
    <col min="4868" max="4868" width="11.7109375" style="1" customWidth="1"/>
    <col min="4869" max="4869" width="7" style="1" customWidth="1"/>
    <col min="4870" max="4870" width="18.140625" style="1" customWidth="1"/>
    <col min="4871" max="5121" width="11.42578125" style="1"/>
    <col min="5122" max="5122" width="19.140625" style="1" customWidth="1"/>
    <col min="5123" max="5123" width="22.5703125" style="1" customWidth="1"/>
    <col min="5124" max="5124" width="11.7109375" style="1" customWidth="1"/>
    <col min="5125" max="5125" width="7" style="1" customWidth="1"/>
    <col min="5126" max="5126" width="18.140625" style="1" customWidth="1"/>
    <col min="5127" max="5377" width="11.42578125" style="1"/>
    <col min="5378" max="5378" width="19.140625" style="1" customWidth="1"/>
    <col min="5379" max="5379" width="22.5703125" style="1" customWidth="1"/>
    <col min="5380" max="5380" width="11.7109375" style="1" customWidth="1"/>
    <col min="5381" max="5381" width="7" style="1" customWidth="1"/>
    <col min="5382" max="5382" width="18.140625" style="1" customWidth="1"/>
    <col min="5383" max="5633" width="11.42578125" style="1"/>
    <col min="5634" max="5634" width="19.140625" style="1" customWidth="1"/>
    <col min="5635" max="5635" width="22.5703125" style="1" customWidth="1"/>
    <col min="5636" max="5636" width="11.7109375" style="1" customWidth="1"/>
    <col min="5637" max="5637" width="7" style="1" customWidth="1"/>
    <col min="5638" max="5638" width="18.140625" style="1" customWidth="1"/>
    <col min="5639" max="5889" width="11.42578125" style="1"/>
    <col min="5890" max="5890" width="19.140625" style="1" customWidth="1"/>
    <col min="5891" max="5891" width="22.5703125" style="1" customWidth="1"/>
    <col min="5892" max="5892" width="11.7109375" style="1" customWidth="1"/>
    <col min="5893" max="5893" width="7" style="1" customWidth="1"/>
    <col min="5894" max="5894" width="18.140625" style="1" customWidth="1"/>
    <col min="5895" max="6145" width="11.42578125" style="1"/>
    <col min="6146" max="6146" width="19.140625" style="1" customWidth="1"/>
    <col min="6147" max="6147" width="22.5703125" style="1" customWidth="1"/>
    <col min="6148" max="6148" width="11.7109375" style="1" customWidth="1"/>
    <col min="6149" max="6149" width="7" style="1" customWidth="1"/>
    <col min="6150" max="6150" width="18.140625" style="1" customWidth="1"/>
    <col min="6151" max="6401" width="11.42578125" style="1"/>
    <col min="6402" max="6402" width="19.140625" style="1" customWidth="1"/>
    <col min="6403" max="6403" width="22.5703125" style="1" customWidth="1"/>
    <col min="6404" max="6404" width="11.7109375" style="1" customWidth="1"/>
    <col min="6405" max="6405" width="7" style="1" customWidth="1"/>
    <col min="6406" max="6406" width="18.140625" style="1" customWidth="1"/>
    <col min="6407" max="6657" width="11.42578125" style="1"/>
    <col min="6658" max="6658" width="19.140625" style="1" customWidth="1"/>
    <col min="6659" max="6659" width="22.5703125" style="1" customWidth="1"/>
    <col min="6660" max="6660" width="11.7109375" style="1" customWidth="1"/>
    <col min="6661" max="6661" width="7" style="1" customWidth="1"/>
    <col min="6662" max="6662" width="18.140625" style="1" customWidth="1"/>
    <col min="6663" max="6913" width="11.42578125" style="1"/>
    <col min="6914" max="6914" width="19.140625" style="1" customWidth="1"/>
    <col min="6915" max="6915" width="22.5703125" style="1" customWidth="1"/>
    <col min="6916" max="6916" width="11.7109375" style="1" customWidth="1"/>
    <col min="6917" max="6917" width="7" style="1" customWidth="1"/>
    <col min="6918" max="6918" width="18.140625" style="1" customWidth="1"/>
    <col min="6919" max="7169" width="11.42578125" style="1"/>
    <col min="7170" max="7170" width="19.140625" style="1" customWidth="1"/>
    <col min="7171" max="7171" width="22.5703125" style="1" customWidth="1"/>
    <col min="7172" max="7172" width="11.7109375" style="1" customWidth="1"/>
    <col min="7173" max="7173" width="7" style="1" customWidth="1"/>
    <col min="7174" max="7174" width="18.140625" style="1" customWidth="1"/>
    <col min="7175" max="7425" width="11.42578125" style="1"/>
    <col min="7426" max="7426" width="19.140625" style="1" customWidth="1"/>
    <col min="7427" max="7427" width="22.5703125" style="1" customWidth="1"/>
    <col min="7428" max="7428" width="11.7109375" style="1" customWidth="1"/>
    <col min="7429" max="7429" width="7" style="1" customWidth="1"/>
    <col min="7430" max="7430" width="18.140625" style="1" customWidth="1"/>
    <col min="7431" max="7681" width="11.42578125" style="1"/>
    <col min="7682" max="7682" width="19.140625" style="1" customWidth="1"/>
    <col min="7683" max="7683" width="22.5703125" style="1" customWidth="1"/>
    <col min="7684" max="7684" width="11.7109375" style="1" customWidth="1"/>
    <col min="7685" max="7685" width="7" style="1" customWidth="1"/>
    <col min="7686" max="7686" width="18.140625" style="1" customWidth="1"/>
    <col min="7687" max="7937" width="11.42578125" style="1"/>
    <col min="7938" max="7938" width="19.140625" style="1" customWidth="1"/>
    <col min="7939" max="7939" width="22.5703125" style="1" customWidth="1"/>
    <col min="7940" max="7940" width="11.7109375" style="1" customWidth="1"/>
    <col min="7941" max="7941" width="7" style="1" customWidth="1"/>
    <col min="7942" max="7942" width="18.140625" style="1" customWidth="1"/>
    <col min="7943" max="8193" width="11.42578125" style="1"/>
    <col min="8194" max="8194" width="19.140625" style="1" customWidth="1"/>
    <col min="8195" max="8195" width="22.5703125" style="1" customWidth="1"/>
    <col min="8196" max="8196" width="11.7109375" style="1" customWidth="1"/>
    <col min="8197" max="8197" width="7" style="1" customWidth="1"/>
    <col min="8198" max="8198" width="18.140625" style="1" customWidth="1"/>
    <col min="8199" max="8449" width="11.42578125" style="1"/>
    <col min="8450" max="8450" width="19.140625" style="1" customWidth="1"/>
    <col min="8451" max="8451" width="22.5703125" style="1" customWidth="1"/>
    <col min="8452" max="8452" width="11.7109375" style="1" customWidth="1"/>
    <col min="8453" max="8453" width="7" style="1" customWidth="1"/>
    <col min="8454" max="8454" width="18.140625" style="1" customWidth="1"/>
    <col min="8455" max="8705" width="11.42578125" style="1"/>
    <col min="8706" max="8706" width="19.140625" style="1" customWidth="1"/>
    <col min="8707" max="8707" width="22.5703125" style="1" customWidth="1"/>
    <col min="8708" max="8708" width="11.7109375" style="1" customWidth="1"/>
    <col min="8709" max="8709" width="7" style="1" customWidth="1"/>
    <col min="8710" max="8710" width="18.140625" style="1" customWidth="1"/>
    <col min="8711" max="8961" width="11.42578125" style="1"/>
    <col min="8962" max="8962" width="19.140625" style="1" customWidth="1"/>
    <col min="8963" max="8963" width="22.5703125" style="1" customWidth="1"/>
    <col min="8964" max="8964" width="11.7109375" style="1" customWidth="1"/>
    <col min="8965" max="8965" width="7" style="1" customWidth="1"/>
    <col min="8966" max="8966" width="18.140625" style="1" customWidth="1"/>
    <col min="8967" max="9217" width="11.42578125" style="1"/>
    <col min="9218" max="9218" width="19.140625" style="1" customWidth="1"/>
    <col min="9219" max="9219" width="22.5703125" style="1" customWidth="1"/>
    <col min="9220" max="9220" width="11.7109375" style="1" customWidth="1"/>
    <col min="9221" max="9221" width="7" style="1" customWidth="1"/>
    <col min="9222" max="9222" width="18.140625" style="1" customWidth="1"/>
    <col min="9223" max="9473" width="11.42578125" style="1"/>
    <col min="9474" max="9474" width="19.140625" style="1" customWidth="1"/>
    <col min="9475" max="9475" width="22.5703125" style="1" customWidth="1"/>
    <col min="9476" max="9476" width="11.7109375" style="1" customWidth="1"/>
    <col min="9477" max="9477" width="7" style="1" customWidth="1"/>
    <col min="9478" max="9478" width="18.140625" style="1" customWidth="1"/>
    <col min="9479" max="9729" width="11.42578125" style="1"/>
    <col min="9730" max="9730" width="19.140625" style="1" customWidth="1"/>
    <col min="9731" max="9731" width="22.5703125" style="1" customWidth="1"/>
    <col min="9732" max="9732" width="11.7109375" style="1" customWidth="1"/>
    <col min="9733" max="9733" width="7" style="1" customWidth="1"/>
    <col min="9734" max="9734" width="18.140625" style="1" customWidth="1"/>
    <col min="9735" max="9985" width="11.42578125" style="1"/>
    <col min="9986" max="9986" width="19.140625" style="1" customWidth="1"/>
    <col min="9987" max="9987" width="22.5703125" style="1" customWidth="1"/>
    <col min="9988" max="9988" width="11.7109375" style="1" customWidth="1"/>
    <col min="9989" max="9989" width="7" style="1" customWidth="1"/>
    <col min="9990" max="9990" width="18.140625" style="1" customWidth="1"/>
    <col min="9991" max="10241" width="11.42578125" style="1"/>
    <col min="10242" max="10242" width="19.140625" style="1" customWidth="1"/>
    <col min="10243" max="10243" width="22.5703125" style="1" customWidth="1"/>
    <col min="10244" max="10244" width="11.7109375" style="1" customWidth="1"/>
    <col min="10245" max="10245" width="7" style="1" customWidth="1"/>
    <col min="10246" max="10246" width="18.140625" style="1" customWidth="1"/>
    <col min="10247" max="10497" width="11.42578125" style="1"/>
    <col min="10498" max="10498" width="19.140625" style="1" customWidth="1"/>
    <col min="10499" max="10499" width="22.5703125" style="1" customWidth="1"/>
    <col min="10500" max="10500" width="11.7109375" style="1" customWidth="1"/>
    <col min="10501" max="10501" width="7" style="1" customWidth="1"/>
    <col min="10502" max="10502" width="18.140625" style="1" customWidth="1"/>
    <col min="10503" max="10753" width="11.42578125" style="1"/>
    <col min="10754" max="10754" width="19.140625" style="1" customWidth="1"/>
    <col min="10755" max="10755" width="22.5703125" style="1" customWidth="1"/>
    <col min="10756" max="10756" width="11.7109375" style="1" customWidth="1"/>
    <col min="10757" max="10757" width="7" style="1" customWidth="1"/>
    <col min="10758" max="10758" width="18.140625" style="1" customWidth="1"/>
    <col min="10759" max="11009" width="11.42578125" style="1"/>
    <col min="11010" max="11010" width="19.140625" style="1" customWidth="1"/>
    <col min="11011" max="11011" width="22.5703125" style="1" customWidth="1"/>
    <col min="11012" max="11012" width="11.7109375" style="1" customWidth="1"/>
    <col min="11013" max="11013" width="7" style="1" customWidth="1"/>
    <col min="11014" max="11014" width="18.140625" style="1" customWidth="1"/>
    <col min="11015" max="11265" width="11.42578125" style="1"/>
    <col min="11266" max="11266" width="19.140625" style="1" customWidth="1"/>
    <col min="11267" max="11267" width="22.5703125" style="1" customWidth="1"/>
    <col min="11268" max="11268" width="11.7109375" style="1" customWidth="1"/>
    <col min="11269" max="11269" width="7" style="1" customWidth="1"/>
    <col min="11270" max="11270" width="18.140625" style="1" customWidth="1"/>
    <col min="11271" max="11521" width="11.42578125" style="1"/>
    <col min="11522" max="11522" width="19.140625" style="1" customWidth="1"/>
    <col min="11523" max="11523" width="22.5703125" style="1" customWidth="1"/>
    <col min="11524" max="11524" width="11.7109375" style="1" customWidth="1"/>
    <col min="11525" max="11525" width="7" style="1" customWidth="1"/>
    <col min="11526" max="11526" width="18.140625" style="1" customWidth="1"/>
    <col min="11527" max="11777" width="11.42578125" style="1"/>
    <col min="11778" max="11778" width="19.140625" style="1" customWidth="1"/>
    <col min="11779" max="11779" width="22.5703125" style="1" customWidth="1"/>
    <col min="11780" max="11780" width="11.7109375" style="1" customWidth="1"/>
    <col min="11781" max="11781" width="7" style="1" customWidth="1"/>
    <col min="11782" max="11782" width="18.140625" style="1" customWidth="1"/>
    <col min="11783" max="12033" width="11.42578125" style="1"/>
    <col min="12034" max="12034" width="19.140625" style="1" customWidth="1"/>
    <col min="12035" max="12035" width="22.5703125" style="1" customWidth="1"/>
    <col min="12036" max="12036" width="11.7109375" style="1" customWidth="1"/>
    <col min="12037" max="12037" width="7" style="1" customWidth="1"/>
    <col min="12038" max="12038" width="18.140625" style="1" customWidth="1"/>
    <col min="12039" max="12289" width="11.42578125" style="1"/>
    <col min="12290" max="12290" width="19.140625" style="1" customWidth="1"/>
    <col min="12291" max="12291" width="22.5703125" style="1" customWidth="1"/>
    <col min="12292" max="12292" width="11.7109375" style="1" customWidth="1"/>
    <col min="12293" max="12293" width="7" style="1" customWidth="1"/>
    <col min="12294" max="12294" width="18.140625" style="1" customWidth="1"/>
    <col min="12295" max="12545" width="11.42578125" style="1"/>
    <col min="12546" max="12546" width="19.140625" style="1" customWidth="1"/>
    <col min="12547" max="12547" width="22.5703125" style="1" customWidth="1"/>
    <col min="12548" max="12548" width="11.7109375" style="1" customWidth="1"/>
    <col min="12549" max="12549" width="7" style="1" customWidth="1"/>
    <col min="12550" max="12550" width="18.140625" style="1" customWidth="1"/>
    <col min="12551" max="12801" width="11.42578125" style="1"/>
    <col min="12802" max="12802" width="19.140625" style="1" customWidth="1"/>
    <col min="12803" max="12803" width="22.5703125" style="1" customWidth="1"/>
    <col min="12804" max="12804" width="11.7109375" style="1" customWidth="1"/>
    <col min="12805" max="12805" width="7" style="1" customWidth="1"/>
    <col min="12806" max="12806" width="18.140625" style="1" customWidth="1"/>
    <col min="12807" max="13057" width="11.42578125" style="1"/>
    <col min="13058" max="13058" width="19.140625" style="1" customWidth="1"/>
    <col min="13059" max="13059" width="22.5703125" style="1" customWidth="1"/>
    <col min="13060" max="13060" width="11.7109375" style="1" customWidth="1"/>
    <col min="13061" max="13061" width="7" style="1" customWidth="1"/>
    <col min="13062" max="13062" width="18.140625" style="1" customWidth="1"/>
    <col min="13063" max="13313" width="11.42578125" style="1"/>
    <col min="13314" max="13314" width="19.140625" style="1" customWidth="1"/>
    <col min="13315" max="13315" width="22.5703125" style="1" customWidth="1"/>
    <col min="13316" max="13316" width="11.7109375" style="1" customWidth="1"/>
    <col min="13317" max="13317" width="7" style="1" customWidth="1"/>
    <col min="13318" max="13318" width="18.140625" style="1" customWidth="1"/>
    <col min="13319" max="13569" width="11.42578125" style="1"/>
    <col min="13570" max="13570" width="19.140625" style="1" customWidth="1"/>
    <col min="13571" max="13571" width="22.5703125" style="1" customWidth="1"/>
    <col min="13572" max="13572" width="11.7109375" style="1" customWidth="1"/>
    <col min="13573" max="13573" width="7" style="1" customWidth="1"/>
    <col min="13574" max="13574" width="18.140625" style="1" customWidth="1"/>
    <col min="13575" max="13825" width="11.42578125" style="1"/>
    <col min="13826" max="13826" width="19.140625" style="1" customWidth="1"/>
    <col min="13827" max="13827" width="22.5703125" style="1" customWidth="1"/>
    <col min="13828" max="13828" width="11.7109375" style="1" customWidth="1"/>
    <col min="13829" max="13829" width="7" style="1" customWidth="1"/>
    <col min="13830" max="13830" width="18.140625" style="1" customWidth="1"/>
    <col min="13831" max="14081" width="11.42578125" style="1"/>
    <col min="14082" max="14082" width="19.140625" style="1" customWidth="1"/>
    <col min="14083" max="14083" width="22.5703125" style="1" customWidth="1"/>
    <col min="14084" max="14084" width="11.7109375" style="1" customWidth="1"/>
    <col min="14085" max="14085" width="7" style="1" customWidth="1"/>
    <col min="14086" max="14086" width="18.140625" style="1" customWidth="1"/>
    <col min="14087" max="14337" width="11.42578125" style="1"/>
    <col min="14338" max="14338" width="19.140625" style="1" customWidth="1"/>
    <col min="14339" max="14339" width="22.5703125" style="1" customWidth="1"/>
    <col min="14340" max="14340" width="11.7109375" style="1" customWidth="1"/>
    <col min="14341" max="14341" width="7" style="1" customWidth="1"/>
    <col min="14342" max="14342" width="18.140625" style="1" customWidth="1"/>
    <col min="14343" max="14593" width="11.42578125" style="1"/>
    <col min="14594" max="14594" width="19.140625" style="1" customWidth="1"/>
    <col min="14595" max="14595" width="22.5703125" style="1" customWidth="1"/>
    <col min="14596" max="14596" width="11.7109375" style="1" customWidth="1"/>
    <col min="14597" max="14597" width="7" style="1" customWidth="1"/>
    <col min="14598" max="14598" width="18.140625" style="1" customWidth="1"/>
    <col min="14599" max="14849" width="11.42578125" style="1"/>
    <col min="14850" max="14850" width="19.140625" style="1" customWidth="1"/>
    <col min="14851" max="14851" width="22.5703125" style="1" customWidth="1"/>
    <col min="14852" max="14852" width="11.7109375" style="1" customWidth="1"/>
    <col min="14853" max="14853" width="7" style="1" customWidth="1"/>
    <col min="14854" max="14854" width="18.140625" style="1" customWidth="1"/>
    <col min="14855" max="15105" width="11.42578125" style="1"/>
    <col min="15106" max="15106" width="19.140625" style="1" customWidth="1"/>
    <col min="15107" max="15107" width="22.5703125" style="1" customWidth="1"/>
    <col min="15108" max="15108" width="11.7109375" style="1" customWidth="1"/>
    <col min="15109" max="15109" width="7" style="1" customWidth="1"/>
    <col min="15110" max="15110" width="18.140625" style="1" customWidth="1"/>
    <col min="15111" max="15361" width="11.42578125" style="1"/>
    <col min="15362" max="15362" width="19.140625" style="1" customWidth="1"/>
    <col min="15363" max="15363" width="22.5703125" style="1" customWidth="1"/>
    <col min="15364" max="15364" width="11.7109375" style="1" customWidth="1"/>
    <col min="15365" max="15365" width="7" style="1" customWidth="1"/>
    <col min="15366" max="15366" width="18.140625" style="1" customWidth="1"/>
    <col min="15367" max="15617" width="11.42578125" style="1"/>
    <col min="15618" max="15618" width="19.140625" style="1" customWidth="1"/>
    <col min="15619" max="15619" width="22.5703125" style="1" customWidth="1"/>
    <col min="15620" max="15620" width="11.7109375" style="1" customWidth="1"/>
    <col min="15621" max="15621" width="7" style="1" customWidth="1"/>
    <col min="15622" max="15622" width="18.140625" style="1" customWidth="1"/>
    <col min="15623" max="15873" width="11.42578125" style="1"/>
    <col min="15874" max="15874" width="19.140625" style="1" customWidth="1"/>
    <col min="15875" max="15875" width="22.5703125" style="1" customWidth="1"/>
    <col min="15876" max="15876" width="11.7109375" style="1" customWidth="1"/>
    <col min="15877" max="15877" width="7" style="1" customWidth="1"/>
    <col min="15878" max="15878" width="18.140625" style="1" customWidth="1"/>
    <col min="15879" max="16129" width="11.42578125" style="1"/>
    <col min="16130" max="16130" width="19.140625" style="1" customWidth="1"/>
    <col min="16131" max="16131" width="22.5703125" style="1" customWidth="1"/>
    <col min="16132" max="16132" width="11.7109375" style="1" customWidth="1"/>
    <col min="16133" max="16133" width="7" style="1" customWidth="1"/>
    <col min="16134" max="16134" width="18.140625" style="1" customWidth="1"/>
    <col min="16135" max="16384" width="11.42578125" style="1"/>
  </cols>
  <sheetData>
    <row r="2" spans="1:8" x14ac:dyDescent="0.2">
      <c r="E2" s="2"/>
    </row>
    <row r="3" spans="1:8" ht="15" x14ac:dyDescent="0.25">
      <c r="A3" s="3">
        <v>1</v>
      </c>
      <c r="B3" s="3" t="s">
        <v>1</v>
      </c>
      <c r="C3" s="4">
        <f>BMCI!H1</f>
        <v>200</v>
      </c>
      <c r="D3" s="5"/>
    </row>
    <row r="4" spans="1:8" x14ac:dyDescent="0.2">
      <c r="A4" s="3">
        <v>2</v>
      </c>
      <c r="B4" s="3" t="s">
        <v>2</v>
      </c>
      <c r="C4" s="3" t="s">
        <v>3</v>
      </c>
      <c r="D4" s="3">
        <f>INT($C$3/100000000000)</f>
        <v>0</v>
      </c>
      <c r="E4" s="3">
        <f>D4*100000000000</f>
        <v>0</v>
      </c>
      <c r="F4" s="3" t="str">
        <f>IF(OR(D4=0,D4=1),"",LOOKUP(D4,A$3:A101,B$3:B101))</f>
        <v/>
      </c>
      <c r="G4" s="3" t="str">
        <f>IF(D4&gt;0,"Cent","")</f>
        <v/>
      </c>
      <c r="H4" s="3" t="str">
        <f t="shared" ref="H4:H12" si="0">IF(AND(F4="",G4=""),"",CONCATENATE(F4," ",G4," "))</f>
        <v/>
      </c>
    </row>
    <row r="5" spans="1:8" x14ac:dyDescent="0.2">
      <c r="A5" s="3">
        <v>3</v>
      </c>
      <c r="B5" s="3" t="s">
        <v>4</v>
      </c>
      <c r="C5" s="3" t="s">
        <v>5</v>
      </c>
      <c r="D5" s="3">
        <f>INT((C3-E4)/1000000000)</f>
        <v>0</v>
      </c>
      <c r="E5" s="3">
        <f>D5*1000000000</f>
        <v>0</v>
      </c>
      <c r="F5" s="3" t="str">
        <f>IF(D5=0,"",LOOKUP(D5,A3:A101,B3:B101))</f>
        <v/>
      </c>
      <c r="G5" s="3" t="str">
        <f>IF(OR(D5&gt;0,D4&gt;0),"Milliards","")</f>
        <v/>
      </c>
      <c r="H5" s="3" t="str">
        <f t="shared" si="0"/>
        <v/>
      </c>
    </row>
    <row r="6" spans="1:8" x14ac:dyDescent="0.2">
      <c r="A6" s="3">
        <v>4</v>
      </c>
      <c r="B6" s="3" t="s">
        <v>6</v>
      </c>
      <c r="C6" s="3" t="s">
        <v>7</v>
      </c>
      <c r="D6" s="3">
        <f>INT(($C$3-SUM(E$4:E5))/100000000)</f>
        <v>0</v>
      </c>
      <c r="E6" s="3">
        <f>D6*100000000</f>
        <v>0</v>
      </c>
      <c r="F6" s="3" t="str">
        <f>IF(OR(D6=0,D6=1),"",LOOKUP(D6,A$3:A103,B$3:B103))</f>
        <v/>
      </c>
      <c r="G6" s="3" t="str">
        <f>IF(D6&gt;0,"Cent","")</f>
        <v/>
      </c>
      <c r="H6" s="3" t="str">
        <f t="shared" si="0"/>
        <v/>
      </c>
    </row>
    <row r="7" spans="1:8" x14ac:dyDescent="0.2">
      <c r="A7" s="3">
        <v>5</v>
      </c>
      <c r="B7" s="3" t="s">
        <v>8</v>
      </c>
      <c r="C7" s="3" t="s">
        <v>9</v>
      </c>
      <c r="D7" s="3">
        <f>INT(($C$3-SUM(E$4:E6))/1000000)</f>
        <v>0</v>
      </c>
      <c r="E7" s="3">
        <f>D7*1000000</f>
        <v>0</v>
      </c>
      <c r="F7" s="3" t="str">
        <f>IF(D7=0,"",LOOKUP(D7,A3:A101,B3:B101))</f>
        <v/>
      </c>
      <c r="G7" s="3" t="str">
        <f>IF(OR(D7&gt;0,D6&gt;0),"Millions","")</f>
        <v/>
      </c>
      <c r="H7" s="3" t="str">
        <f t="shared" si="0"/>
        <v/>
      </c>
    </row>
    <row r="8" spans="1:8" x14ac:dyDescent="0.2">
      <c r="A8" s="3">
        <v>6</v>
      </c>
      <c r="B8" s="3" t="s">
        <v>10</v>
      </c>
      <c r="C8" s="3" t="s">
        <v>11</v>
      </c>
      <c r="D8" s="3">
        <f>INT(($C$3-SUM(E$4:E7))/100000)</f>
        <v>0</v>
      </c>
      <c r="E8" s="3">
        <f>D8*100000</f>
        <v>0</v>
      </c>
      <c r="F8" s="3" t="str">
        <f>IF(OR(D8=0,D8=1),"",LOOKUP(D8,A$3:A105,B$3:B105))</f>
        <v/>
      </c>
      <c r="G8" s="3" t="str">
        <f>IF(D8&gt;0,"Cent","")</f>
        <v/>
      </c>
      <c r="H8" s="3" t="str">
        <f t="shared" si="0"/>
        <v/>
      </c>
    </row>
    <row r="9" spans="1:8" x14ac:dyDescent="0.2">
      <c r="A9" s="3">
        <v>7</v>
      </c>
      <c r="B9" s="3" t="s">
        <v>12</v>
      </c>
      <c r="C9" s="3" t="s">
        <v>13</v>
      </c>
      <c r="D9" s="3">
        <f>INT(($C$3-SUM(E$4:E8))/1000)</f>
        <v>0</v>
      </c>
      <c r="E9" s="3">
        <f>D9*1000</f>
        <v>0</v>
      </c>
      <c r="F9" s="3" t="str">
        <f>IF(OR(D9=0,D9=1),"",LOOKUP(D9,A3:A101,B3:B101))</f>
        <v/>
      </c>
      <c r="G9" s="3" t="str">
        <f>IF(OR(D9&gt;0,D8&gt;0),"Mille","")</f>
        <v/>
      </c>
      <c r="H9" s="3" t="str">
        <f t="shared" si="0"/>
        <v/>
      </c>
    </row>
    <row r="10" spans="1:8" x14ac:dyDescent="0.2">
      <c r="A10" s="3">
        <v>8</v>
      </c>
      <c r="B10" s="3" t="s">
        <v>14</v>
      </c>
      <c r="C10" s="3" t="s">
        <v>15</v>
      </c>
      <c r="D10" s="3">
        <f>INT(($C$3-SUM(E$4:E9))/100)</f>
        <v>2</v>
      </c>
      <c r="E10" s="3">
        <f>D10*100</f>
        <v>200</v>
      </c>
      <c r="F10" s="3" t="str">
        <f>IF(OR(D10=0,D10=1),"",LOOKUP(D10,A3:A101,B3:B101))</f>
        <v>Deux</v>
      </c>
      <c r="G10" s="3" t="str">
        <f>IF(D10=1,"Cent",IF(D10&gt;1,"Cents",""))</f>
        <v>Cents</v>
      </c>
      <c r="H10" s="3" t="str">
        <f t="shared" si="0"/>
        <v xml:space="preserve">Deux Cents </v>
      </c>
    </row>
    <row r="11" spans="1:8" x14ac:dyDescent="0.2">
      <c r="A11" s="3">
        <v>9</v>
      </c>
      <c r="B11" s="3" t="s">
        <v>16</v>
      </c>
      <c r="C11" s="3" t="s">
        <v>17</v>
      </c>
      <c r="D11" s="3">
        <f>INT(($C$3-SUM(E$4:E10)))</f>
        <v>0</v>
      </c>
      <c r="E11" s="3">
        <f>D11</f>
        <v>0</v>
      </c>
      <c r="F11" s="3" t="str">
        <f>IF(D11=0,"",LOOKUP(D11,A3:A101,B3:B101))</f>
        <v/>
      </c>
      <c r="G11" s="3"/>
      <c r="H11" s="3" t="str">
        <f>IF(AND(F11="",G11=""),"",CONCATENATE(F11," ",G11," "))</f>
        <v/>
      </c>
    </row>
    <row r="12" spans="1:8" x14ac:dyDescent="0.2">
      <c r="A12" s="3">
        <v>10</v>
      </c>
      <c r="B12" s="3" t="s">
        <v>18</v>
      </c>
      <c r="D12" s="6">
        <f>ROUND(100*(C3-INT(C3)),0)</f>
        <v>0</v>
      </c>
      <c r="E12" s="6">
        <f>D12</f>
        <v>0</v>
      </c>
      <c r="F12" s="3" t="str">
        <f>IF(E12=0,"",LOOKUP(E12,A3:A101,B3:B101))</f>
        <v/>
      </c>
      <c r="G12" s="3" t="str">
        <f>IF(E12=0,"",IF(E12=1,"cent",IF(E12&gt;1,"Cts")))</f>
        <v/>
      </c>
      <c r="H12" s="3" t="str">
        <f t="shared" si="0"/>
        <v/>
      </c>
    </row>
    <row r="13" spans="1:8" x14ac:dyDescent="0.2">
      <c r="A13" s="3">
        <v>11</v>
      </c>
      <c r="B13" s="3" t="s">
        <v>19</v>
      </c>
      <c r="G13" s="3" t="str">
        <f>CONCATENATE(H4,H5,H6,H7,H8,H9,H10,H11,"Dirhams"," ", H12)</f>
        <v xml:space="preserve">Deux Cents Dirhams </v>
      </c>
    </row>
    <row r="14" spans="1:8" x14ac:dyDescent="0.2">
      <c r="A14" s="3">
        <v>12</v>
      </c>
      <c r="B14" s="3" t="s">
        <v>20</v>
      </c>
    </row>
    <row r="15" spans="1:8" x14ac:dyDescent="0.2">
      <c r="A15" s="3">
        <v>13</v>
      </c>
      <c r="B15" s="3" t="s">
        <v>21</v>
      </c>
    </row>
    <row r="16" spans="1:8" x14ac:dyDescent="0.2">
      <c r="A16" s="3">
        <v>14</v>
      </c>
      <c r="B16" s="3" t="s">
        <v>22</v>
      </c>
    </row>
    <row r="17" spans="1:7" x14ac:dyDescent="0.2">
      <c r="A17" s="3">
        <v>15</v>
      </c>
      <c r="B17" s="3" t="s">
        <v>23</v>
      </c>
      <c r="G17" s="1" t="str">
        <f>G13</f>
        <v xml:space="preserve">Deux Cents Dirhams </v>
      </c>
    </row>
    <row r="18" spans="1:7" x14ac:dyDescent="0.2">
      <c r="A18" s="3">
        <v>16</v>
      </c>
      <c r="B18" s="3" t="s">
        <v>24</v>
      </c>
    </row>
    <row r="19" spans="1:7" x14ac:dyDescent="0.2">
      <c r="A19" s="3">
        <v>17</v>
      </c>
      <c r="B19" s="3" t="s">
        <v>25</v>
      </c>
    </row>
    <row r="20" spans="1:7" x14ac:dyDescent="0.2">
      <c r="A20" s="3">
        <v>18</v>
      </c>
      <c r="B20" s="3" t="s">
        <v>26</v>
      </c>
    </row>
    <row r="21" spans="1:7" x14ac:dyDescent="0.2">
      <c r="A21" s="3">
        <v>19</v>
      </c>
      <c r="B21" s="3" t="s">
        <v>27</v>
      </c>
    </row>
    <row r="22" spans="1:7" x14ac:dyDescent="0.2">
      <c r="A22" s="3">
        <v>20</v>
      </c>
      <c r="B22" s="3" t="s">
        <v>28</v>
      </c>
      <c r="G22" s="1" t="str">
        <f>IF(D10=1,"Cent",IF(D10&gt;1,"Cents",""))</f>
        <v>Cents</v>
      </c>
    </row>
    <row r="23" spans="1:7" x14ac:dyDescent="0.2">
      <c r="A23" s="3">
        <v>21</v>
      </c>
      <c r="B23" s="3" t="s">
        <v>29</v>
      </c>
    </row>
    <row r="24" spans="1:7" x14ac:dyDescent="0.2">
      <c r="A24" s="3">
        <v>22</v>
      </c>
      <c r="B24" s="3" t="s">
        <v>30</v>
      </c>
    </row>
    <row r="25" spans="1:7" x14ac:dyDescent="0.2">
      <c r="A25" s="3">
        <v>23</v>
      </c>
      <c r="B25" s="3" t="s">
        <v>31</v>
      </c>
    </row>
    <row r="26" spans="1:7" x14ac:dyDescent="0.2">
      <c r="A26" s="3">
        <v>24</v>
      </c>
      <c r="B26" s="3" t="s">
        <v>32</v>
      </c>
    </row>
    <row r="27" spans="1:7" x14ac:dyDescent="0.2">
      <c r="A27" s="3">
        <v>25</v>
      </c>
      <c r="B27" s="3" t="s">
        <v>33</v>
      </c>
    </row>
    <row r="28" spans="1:7" x14ac:dyDescent="0.2">
      <c r="A28" s="3">
        <v>26</v>
      </c>
      <c r="B28" s="3" t="s">
        <v>34</v>
      </c>
    </row>
    <row r="29" spans="1:7" x14ac:dyDescent="0.2">
      <c r="A29" s="3">
        <v>27</v>
      </c>
      <c r="B29" s="3" t="s">
        <v>35</v>
      </c>
    </row>
    <row r="30" spans="1:7" x14ac:dyDescent="0.2">
      <c r="A30" s="3">
        <v>28</v>
      </c>
      <c r="B30" s="3" t="s">
        <v>36</v>
      </c>
    </row>
    <row r="31" spans="1:7" x14ac:dyDescent="0.2">
      <c r="A31" s="3">
        <v>29</v>
      </c>
      <c r="B31" s="3" t="s">
        <v>37</v>
      </c>
    </row>
    <row r="32" spans="1:7" x14ac:dyDescent="0.2">
      <c r="A32" s="3">
        <v>30</v>
      </c>
      <c r="B32" s="3" t="s">
        <v>38</v>
      </c>
    </row>
    <row r="33" spans="1:2" x14ac:dyDescent="0.2">
      <c r="A33" s="3">
        <v>31</v>
      </c>
      <c r="B33" s="3" t="s">
        <v>39</v>
      </c>
    </row>
    <row r="34" spans="1:2" x14ac:dyDescent="0.2">
      <c r="A34" s="3">
        <v>32</v>
      </c>
      <c r="B34" s="3" t="s">
        <v>40</v>
      </c>
    </row>
    <row r="35" spans="1:2" x14ac:dyDescent="0.2">
      <c r="A35" s="3">
        <v>33</v>
      </c>
      <c r="B35" s="3" t="s">
        <v>41</v>
      </c>
    </row>
    <row r="36" spans="1:2" x14ac:dyDescent="0.2">
      <c r="A36" s="3">
        <v>34</v>
      </c>
      <c r="B36" s="3" t="s">
        <v>42</v>
      </c>
    </row>
    <row r="37" spans="1:2" x14ac:dyDescent="0.2">
      <c r="A37" s="3">
        <v>35</v>
      </c>
      <c r="B37" s="3" t="s">
        <v>43</v>
      </c>
    </row>
    <row r="38" spans="1:2" x14ac:dyDescent="0.2">
      <c r="A38" s="3">
        <v>36</v>
      </c>
      <c r="B38" s="3" t="s">
        <v>44</v>
      </c>
    </row>
    <row r="39" spans="1:2" x14ac:dyDescent="0.2">
      <c r="A39" s="3">
        <v>37</v>
      </c>
      <c r="B39" s="3" t="s">
        <v>45</v>
      </c>
    </row>
    <row r="40" spans="1:2" x14ac:dyDescent="0.2">
      <c r="A40" s="3">
        <v>38</v>
      </c>
      <c r="B40" s="3" t="s">
        <v>46</v>
      </c>
    </row>
    <row r="41" spans="1:2" x14ac:dyDescent="0.2">
      <c r="A41" s="3">
        <v>39</v>
      </c>
      <c r="B41" s="3" t="s">
        <v>47</v>
      </c>
    </row>
    <row r="42" spans="1:2" x14ac:dyDescent="0.2">
      <c r="A42" s="3">
        <v>40</v>
      </c>
      <c r="B42" s="3" t="s">
        <v>48</v>
      </c>
    </row>
    <row r="43" spans="1:2" x14ac:dyDescent="0.2">
      <c r="A43" s="3">
        <v>41</v>
      </c>
      <c r="B43" s="3" t="s">
        <v>49</v>
      </c>
    </row>
    <row r="44" spans="1:2" x14ac:dyDescent="0.2">
      <c r="A44" s="3">
        <v>42</v>
      </c>
      <c r="B44" s="3" t="s">
        <v>50</v>
      </c>
    </row>
    <row r="45" spans="1:2" x14ac:dyDescent="0.2">
      <c r="A45" s="3">
        <v>43</v>
      </c>
      <c r="B45" s="3" t="s">
        <v>51</v>
      </c>
    </row>
    <row r="46" spans="1:2" x14ac:dyDescent="0.2">
      <c r="A46" s="3">
        <v>44</v>
      </c>
      <c r="B46" s="3" t="s">
        <v>52</v>
      </c>
    </row>
    <row r="47" spans="1:2" x14ac:dyDescent="0.2">
      <c r="A47" s="3">
        <v>45</v>
      </c>
      <c r="B47" s="3" t="s">
        <v>53</v>
      </c>
    </row>
    <row r="48" spans="1:2" x14ac:dyDescent="0.2">
      <c r="A48" s="3">
        <v>46</v>
      </c>
      <c r="B48" s="3" t="s">
        <v>54</v>
      </c>
    </row>
    <row r="49" spans="1:2" x14ac:dyDescent="0.2">
      <c r="A49" s="3">
        <v>47</v>
      </c>
      <c r="B49" s="3" t="s">
        <v>55</v>
      </c>
    </row>
    <row r="50" spans="1:2" x14ac:dyDescent="0.2">
      <c r="A50" s="3">
        <v>48</v>
      </c>
      <c r="B50" s="3" t="s">
        <v>56</v>
      </c>
    </row>
    <row r="51" spans="1:2" x14ac:dyDescent="0.2">
      <c r="A51" s="3">
        <v>49</v>
      </c>
      <c r="B51" s="3" t="s">
        <v>57</v>
      </c>
    </row>
    <row r="52" spans="1:2" x14ac:dyDescent="0.2">
      <c r="A52" s="3">
        <v>50</v>
      </c>
      <c r="B52" s="3" t="s">
        <v>58</v>
      </c>
    </row>
    <row r="53" spans="1:2" x14ac:dyDescent="0.2">
      <c r="A53" s="3">
        <v>51</v>
      </c>
      <c r="B53" s="3" t="s">
        <v>59</v>
      </c>
    </row>
    <row r="54" spans="1:2" x14ac:dyDescent="0.2">
      <c r="A54" s="3">
        <v>52</v>
      </c>
      <c r="B54" s="3" t="s">
        <v>60</v>
      </c>
    </row>
    <row r="55" spans="1:2" x14ac:dyDescent="0.2">
      <c r="A55" s="3">
        <v>53</v>
      </c>
      <c r="B55" s="3" t="s">
        <v>61</v>
      </c>
    </row>
    <row r="56" spans="1:2" x14ac:dyDescent="0.2">
      <c r="A56" s="3">
        <v>54</v>
      </c>
      <c r="B56" s="3" t="s">
        <v>62</v>
      </c>
    </row>
    <row r="57" spans="1:2" x14ac:dyDescent="0.2">
      <c r="A57" s="3">
        <v>55</v>
      </c>
      <c r="B57" s="3" t="s">
        <v>63</v>
      </c>
    </row>
    <row r="58" spans="1:2" x14ac:dyDescent="0.2">
      <c r="A58" s="3">
        <v>56</v>
      </c>
      <c r="B58" s="3" t="s">
        <v>64</v>
      </c>
    </row>
    <row r="59" spans="1:2" x14ac:dyDescent="0.2">
      <c r="A59" s="3">
        <v>57</v>
      </c>
      <c r="B59" s="3" t="s">
        <v>65</v>
      </c>
    </row>
    <row r="60" spans="1:2" x14ac:dyDescent="0.2">
      <c r="A60" s="3">
        <v>58</v>
      </c>
      <c r="B60" s="3" t="s">
        <v>66</v>
      </c>
    </row>
    <row r="61" spans="1:2" x14ac:dyDescent="0.2">
      <c r="A61" s="3">
        <v>59</v>
      </c>
      <c r="B61" s="3" t="s">
        <v>67</v>
      </c>
    </row>
    <row r="62" spans="1:2" x14ac:dyDescent="0.2">
      <c r="A62" s="3">
        <v>60</v>
      </c>
      <c r="B62" s="3" t="s">
        <v>68</v>
      </c>
    </row>
    <row r="63" spans="1:2" x14ac:dyDescent="0.2">
      <c r="A63" s="3">
        <v>61</v>
      </c>
      <c r="B63" s="3" t="s">
        <v>69</v>
      </c>
    </row>
    <row r="64" spans="1:2" x14ac:dyDescent="0.2">
      <c r="A64" s="3">
        <v>62</v>
      </c>
      <c r="B64" s="3" t="s">
        <v>70</v>
      </c>
    </row>
    <row r="65" spans="1:2" x14ac:dyDescent="0.2">
      <c r="A65" s="3">
        <v>63</v>
      </c>
      <c r="B65" s="3" t="s">
        <v>71</v>
      </c>
    </row>
    <row r="66" spans="1:2" x14ac:dyDescent="0.2">
      <c r="A66" s="3">
        <v>64</v>
      </c>
      <c r="B66" s="3" t="s">
        <v>72</v>
      </c>
    </row>
    <row r="67" spans="1:2" x14ac:dyDescent="0.2">
      <c r="A67" s="3">
        <v>65</v>
      </c>
      <c r="B67" s="3" t="s">
        <v>73</v>
      </c>
    </row>
    <row r="68" spans="1:2" x14ac:dyDescent="0.2">
      <c r="A68" s="3">
        <v>66</v>
      </c>
      <c r="B68" s="3" t="s">
        <v>74</v>
      </c>
    </row>
    <row r="69" spans="1:2" x14ac:dyDescent="0.2">
      <c r="A69" s="3">
        <v>67</v>
      </c>
      <c r="B69" s="3" t="s">
        <v>75</v>
      </c>
    </row>
    <row r="70" spans="1:2" x14ac:dyDescent="0.2">
      <c r="A70" s="3">
        <v>68</v>
      </c>
      <c r="B70" s="3" t="s">
        <v>76</v>
      </c>
    </row>
    <row r="71" spans="1:2" x14ac:dyDescent="0.2">
      <c r="A71" s="3">
        <v>69</v>
      </c>
      <c r="B71" s="3" t="s">
        <v>77</v>
      </c>
    </row>
    <row r="72" spans="1:2" x14ac:dyDescent="0.2">
      <c r="A72" s="3">
        <v>70</v>
      </c>
      <c r="B72" s="3" t="s">
        <v>78</v>
      </c>
    </row>
    <row r="73" spans="1:2" x14ac:dyDescent="0.2">
      <c r="A73" s="3">
        <v>71</v>
      </c>
      <c r="B73" s="3" t="s">
        <v>79</v>
      </c>
    </row>
    <row r="74" spans="1:2" x14ac:dyDescent="0.2">
      <c r="A74" s="3">
        <v>72</v>
      </c>
      <c r="B74" s="3" t="s">
        <v>80</v>
      </c>
    </row>
    <row r="75" spans="1:2" x14ac:dyDescent="0.2">
      <c r="A75" s="3">
        <v>73</v>
      </c>
      <c r="B75" s="3" t="s">
        <v>81</v>
      </c>
    </row>
    <row r="76" spans="1:2" x14ac:dyDescent="0.2">
      <c r="A76" s="3">
        <v>74</v>
      </c>
      <c r="B76" s="3" t="s">
        <v>82</v>
      </c>
    </row>
    <row r="77" spans="1:2" x14ac:dyDescent="0.2">
      <c r="A77" s="3">
        <v>75</v>
      </c>
      <c r="B77" s="3" t="s">
        <v>83</v>
      </c>
    </row>
    <row r="78" spans="1:2" x14ac:dyDescent="0.2">
      <c r="A78" s="3">
        <v>76</v>
      </c>
      <c r="B78" s="3" t="s">
        <v>84</v>
      </c>
    </row>
    <row r="79" spans="1:2" x14ac:dyDescent="0.2">
      <c r="A79" s="3">
        <v>77</v>
      </c>
      <c r="B79" s="3" t="s">
        <v>85</v>
      </c>
    </row>
    <row r="80" spans="1:2" x14ac:dyDescent="0.2">
      <c r="A80" s="3">
        <v>78</v>
      </c>
      <c r="B80" s="3" t="s">
        <v>86</v>
      </c>
    </row>
    <row r="81" spans="1:2" x14ac:dyDescent="0.2">
      <c r="A81" s="3">
        <v>79</v>
      </c>
      <c r="B81" s="3" t="s">
        <v>87</v>
      </c>
    </row>
    <row r="82" spans="1:2" x14ac:dyDescent="0.2">
      <c r="A82" s="3">
        <v>80</v>
      </c>
      <c r="B82" s="3" t="s">
        <v>88</v>
      </c>
    </row>
    <row r="83" spans="1:2" x14ac:dyDescent="0.2">
      <c r="A83" s="3">
        <v>81</v>
      </c>
      <c r="B83" s="3" t="s">
        <v>89</v>
      </c>
    </row>
    <row r="84" spans="1:2" x14ac:dyDescent="0.2">
      <c r="A84" s="3">
        <v>82</v>
      </c>
      <c r="B84" s="3" t="s">
        <v>90</v>
      </c>
    </row>
    <row r="85" spans="1:2" x14ac:dyDescent="0.2">
      <c r="A85" s="3">
        <v>83</v>
      </c>
      <c r="B85" s="3" t="s">
        <v>91</v>
      </c>
    </row>
    <row r="86" spans="1:2" x14ac:dyDescent="0.2">
      <c r="A86" s="3">
        <v>84</v>
      </c>
      <c r="B86" s="3" t="s">
        <v>92</v>
      </c>
    </row>
    <row r="87" spans="1:2" x14ac:dyDescent="0.2">
      <c r="A87" s="3">
        <v>85</v>
      </c>
      <c r="B87" s="3" t="s">
        <v>93</v>
      </c>
    </row>
    <row r="88" spans="1:2" x14ac:dyDescent="0.2">
      <c r="A88" s="3">
        <v>86</v>
      </c>
      <c r="B88" s="3" t="s">
        <v>94</v>
      </c>
    </row>
    <row r="89" spans="1:2" x14ac:dyDescent="0.2">
      <c r="A89" s="3">
        <v>87</v>
      </c>
      <c r="B89" s="3" t="s">
        <v>95</v>
      </c>
    </row>
    <row r="90" spans="1:2" x14ac:dyDescent="0.2">
      <c r="A90" s="3">
        <v>88</v>
      </c>
      <c r="B90" s="3" t="s">
        <v>96</v>
      </c>
    </row>
    <row r="91" spans="1:2" x14ac:dyDescent="0.2">
      <c r="A91" s="3">
        <v>89</v>
      </c>
      <c r="B91" s="3" t="s">
        <v>97</v>
      </c>
    </row>
    <row r="92" spans="1:2" x14ac:dyDescent="0.2">
      <c r="A92" s="3">
        <v>90</v>
      </c>
      <c r="B92" s="3" t="s">
        <v>98</v>
      </c>
    </row>
    <row r="93" spans="1:2" x14ac:dyDescent="0.2">
      <c r="A93" s="3">
        <v>91</v>
      </c>
      <c r="B93" s="3" t="s">
        <v>99</v>
      </c>
    </row>
    <row r="94" spans="1:2" x14ac:dyDescent="0.2">
      <c r="A94" s="3">
        <v>92</v>
      </c>
      <c r="B94" s="3" t="s">
        <v>100</v>
      </c>
    </row>
    <row r="95" spans="1:2" x14ac:dyDescent="0.2">
      <c r="A95" s="3">
        <v>93</v>
      </c>
      <c r="B95" s="3" t="s">
        <v>101</v>
      </c>
    </row>
    <row r="96" spans="1:2" x14ac:dyDescent="0.2">
      <c r="A96" s="3">
        <v>94</v>
      </c>
      <c r="B96" s="3" t="s">
        <v>102</v>
      </c>
    </row>
    <row r="97" spans="1:8" x14ac:dyDescent="0.2">
      <c r="A97" s="3">
        <v>95</v>
      </c>
      <c r="B97" s="3" t="s">
        <v>103</v>
      </c>
    </row>
    <row r="98" spans="1:8" x14ac:dyDescent="0.2">
      <c r="A98" s="3">
        <v>96</v>
      </c>
      <c r="B98" s="3" t="s">
        <v>104</v>
      </c>
    </row>
    <row r="99" spans="1:8" x14ac:dyDescent="0.2">
      <c r="A99" s="3">
        <v>97</v>
      </c>
      <c r="B99" s="3" t="s">
        <v>105</v>
      </c>
    </row>
    <row r="100" spans="1:8" x14ac:dyDescent="0.2">
      <c r="A100" s="3">
        <v>98</v>
      </c>
      <c r="B100" s="3" t="s">
        <v>106</v>
      </c>
    </row>
    <row r="101" spans="1:8" x14ac:dyDescent="0.2">
      <c r="A101" s="3">
        <v>99</v>
      </c>
      <c r="B101" s="3" t="s">
        <v>107</v>
      </c>
    </row>
    <row r="105" spans="1:8" ht="15" x14ac:dyDescent="0.25">
      <c r="A105" s="3">
        <v>1</v>
      </c>
      <c r="B105" s="3" t="s">
        <v>1</v>
      </c>
      <c r="C105" s="4">
        <f>'[1]F2 '!D31</f>
        <v>176800</v>
      </c>
      <c r="D105" s="5"/>
    </row>
    <row r="106" spans="1:8" x14ac:dyDescent="0.2">
      <c r="A106" s="3">
        <v>2</v>
      </c>
      <c r="B106" s="3" t="s">
        <v>2</v>
      </c>
      <c r="C106" s="3" t="s">
        <v>3</v>
      </c>
      <c r="D106" s="3">
        <f>INT($C$105/100000000000)</f>
        <v>0</v>
      </c>
      <c r="E106" s="3">
        <f>D106*100000000000</f>
        <v>0</v>
      </c>
      <c r="F106" s="3" t="str">
        <f>IF(OR(D106=0,D106=1),"",LOOKUP(D106,A$105:A203,B$105:B203))</f>
        <v/>
      </c>
      <c r="G106" s="3" t="str">
        <f>IF(D106&gt;0,"Cent","")</f>
        <v/>
      </c>
      <c r="H106" s="3" t="str">
        <f t="shared" ref="H106:H112" si="1">IF(AND(F106="",G106=""),"",CONCATENATE(F106," ",G106," "))</f>
        <v/>
      </c>
    </row>
    <row r="107" spans="1:8" x14ac:dyDescent="0.2">
      <c r="A107" s="3">
        <v>3</v>
      </c>
      <c r="B107" s="3" t="s">
        <v>4</v>
      </c>
      <c r="C107" s="3" t="s">
        <v>5</v>
      </c>
      <c r="D107" s="3">
        <f>INT((C105-E106)/1000000000)</f>
        <v>0</v>
      </c>
      <c r="E107" s="3">
        <f>D107*1000000000</f>
        <v>0</v>
      </c>
      <c r="F107" s="3" t="str">
        <f>IF(D107=0,"",LOOKUP(D107,A$105:A203,B$105:B203))</f>
        <v/>
      </c>
      <c r="G107" s="3" t="str">
        <f>IF(OR(D107&gt;0,D106&gt;0),"Milliards","")</f>
        <v/>
      </c>
      <c r="H107" s="3" t="str">
        <f t="shared" si="1"/>
        <v/>
      </c>
    </row>
    <row r="108" spans="1:8" x14ac:dyDescent="0.2">
      <c r="A108" s="3">
        <v>4</v>
      </c>
      <c r="B108" s="3" t="s">
        <v>6</v>
      </c>
      <c r="C108" s="3" t="s">
        <v>7</v>
      </c>
      <c r="D108" s="3">
        <f>INT(($C$105-SUM(E$106:E107))/100000000)</f>
        <v>0</v>
      </c>
      <c r="E108" s="3">
        <f>D108*100000000</f>
        <v>0</v>
      </c>
      <c r="F108" s="3" t="str">
        <f>IF(OR(D108=0,D108=1),"",LOOKUP(D108,A$105:A205,B$105:B205))</f>
        <v/>
      </c>
      <c r="G108" s="3" t="str">
        <f>IF(D108&gt;0,"Cent","")</f>
        <v/>
      </c>
      <c r="H108" s="3" t="str">
        <f t="shared" si="1"/>
        <v/>
      </c>
    </row>
    <row r="109" spans="1:8" x14ac:dyDescent="0.2">
      <c r="A109" s="3">
        <v>5</v>
      </c>
      <c r="B109" s="3" t="s">
        <v>8</v>
      </c>
      <c r="C109" s="3" t="s">
        <v>9</v>
      </c>
      <c r="D109" s="3">
        <f>INT(($C$105-SUM(E$106:E108))/1000000)</f>
        <v>0</v>
      </c>
      <c r="E109" s="3">
        <f>D109*1000000</f>
        <v>0</v>
      </c>
      <c r="F109" s="3" t="str">
        <f>IF(D109=0,"",LOOKUP(D109,A105:A203,B105:B203))</f>
        <v/>
      </c>
      <c r="G109" s="3" t="str">
        <f>IF(OR(D109&gt;0,D108&gt;0),"Millions","")</f>
        <v/>
      </c>
      <c r="H109" s="3" t="str">
        <f t="shared" si="1"/>
        <v/>
      </c>
    </row>
    <row r="110" spans="1:8" x14ac:dyDescent="0.2">
      <c r="A110" s="3">
        <v>6</v>
      </c>
      <c r="B110" s="3" t="s">
        <v>10</v>
      </c>
      <c r="C110" s="3" t="s">
        <v>11</v>
      </c>
      <c r="D110" s="3">
        <f>INT(($C$105-SUM(E$106:E109))/100000)</f>
        <v>1</v>
      </c>
      <c r="E110" s="3">
        <f>D110*100000</f>
        <v>100000</v>
      </c>
      <c r="F110" s="3" t="str">
        <f>IF(OR(D110=0,D110=1),"",LOOKUP(D110,A$3:A207,B$3:B207))</f>
        <v/>
      </c>
      <c r="G110" s="3" t="str">
        <f>IF(D110&gt;0,"Cent","")</f>
        <v>Cent</v>
      </c>
      <c r="H110" s="3" t="str">
        <f t="shared" si="1"/>
        <v xml:space="preserve"> Cent </v>
      </c>
    </row>
    <row r="111" spans="1:8" x14ac:dyDescent="0.2">
      <c r="A111" s="3">
        <v>7</v>
      </c>
      <c r="B111" s="3" t="s">
        <v>12</v>
      </c>
      <c r="C111" s="3" t="s">
        <v>13</v>
      </c>
      <c r="D111" s="3">
        <f>INT(($C$105-SUM(E$106:E110))/1000)</f>
        <v>76</v>
      </c>
      <c r="E111" s="3">
        <f>D111*1000</f>
        <v>76000</v>
      </c>
      <c r="F111" s="3" t="str">
        <f>IF(OR(D111=0,D111=1),"",LOOKUP(D111,A105:A203,B105:B203))</f>
        <v>Soixante Seize</v>
      </c>
      <c r="G111" s="3" t="str">
        <f>IF(OR(D111&gt;0,D110&gt;0),"Mille","")</f>
        <v>Mille</v>
      </c>
      <c r="H111" s="3" t="str">
        <f t="shared" si="1"/>
        <v xml:space="preserve">Soixante Seize Mille </v>
      </c>
    </row>
    <row r="112" spans="1:8" x14ac:dyDescent="0.2">
      <c r="A112" s="3">
        <v>8</v>
      </c>
      <c r="B112" s="3" t="s">
        <v>14</v>
      </c>
      <c r="C112" s="3" t="s">
        <v>15</v>
      </c>
      <c r="D112" s="3">
        <f>INT(($C$105-SUM(E$106:E111))/100)</f>
        <v>8</v>
      </c>
      <c r="E112" s="3">
        <f>D112*100</f>
        <v>800</v>
      </c>
      <c r="F112" s="3" t="str">
        <f>IF(OR(D112=0,D112=1),"",LOOKUP(D112,A105:A203,B105:B203))</f>
        <v>Huit</v>
      </c>
      <c r="G112" s="3" t="str">
        <f>IF(D112&gt;0,"Cent","")</f>
        <v>Cent</v>
      </c>
      <c r="H112" s="3" t="str">
        <f t="shared" si="1"/>
        <v xml:space="preserve">Huit Cent </v>
      </c>
    </row>
    <row r="113" spans="1:8" x14ac:dyDescent="0.2">
      <c r="A113" s="3">
        <v>9</v>
      </c>
      <c r="B113" s="3" t="s">
        <v>16</v>
      </c>
      <c r="C113" s="3" t="s">
        <v>17</v>
      </c>
      <c r="D113" s="7">
        <f>INT(($C$105-SUM(E$106:E112)))</f>
        <v>0</v>
      </c>
      <c r="E113" s="3">
        <f>D113</f>
        <v>0</v>
      </c>
      <c r="F113" s="3" t="str">
        <f>IF(D113=0,"",LOOKUP(D113,A105:A203,B105:B203))</f>
        <v/>
      </c>
      <c r="G113" s="3"/>
      <c r="H113" s="3" t="str">
        <f>IF(AND(F113="",G113=""),"",CONCATENATE(F113," ",G113," "))</f>
        <v/>
      </c>
    </row>
    <row r="114" spans="1:8" x14ac:dyDescent="0.2">
      <c r="A114" s="3">
        <v>10</v>
      </c>
      <c r="B114" s="3" t="s">
        <v>18</v>
      </c>
      <c r="D114" s="6">
        <f>ROUND(100*(C105-INT(C105)),0)</f>
        <v>0</v>
      </c>
      <c r="E114" s="6">
        <f>D114</f>
        <v>0</v>
      </c>
      <c r="F114" s="3" t="str">
        <f>IF(E114=0,"",LOOKUP(E114,A105:A203,B105:B203))</f>
        <v/>
      </c>
      <c r="G114" s="3" t="str">
        <f>IF(E114=0,"","Centimes")</f>
        <v/>
      </c>
      <c r="H114" s="3" t="str">
        <f>IF(AND(F114="",G114=""),"",CONCATENATE(F114," ",G114," "))</f>
        <v/>
      </c>
    </row>
    <row r="115" spans="1:8" x14ac:dyDescent="0.2">
      <c r="A115" s="3">
        <v>11</v>
      </c>
      <c r="B115" s="3" t="s">
        <v>19</v>
      </c>
      <c r="G115" s="3" t="str">
        <f>CONCATENATE(H106,H107,H108,H109,H110,H111,H112,H113,"DIRHAMS"," ", H114)</f>
        <v xml:space="preserve"> Cent Soixante Seize Mille Huit Cent DIRHAMS </v>
      </c>
    </row>
    <row r="116" spans="1:8" x14ac:dyDescent="0.2">
      <c r="A116" s="3">
        <v>12</v>
      </c>
      <c r="B116" s="3" t="s">
        <v>20</v>
      </c>
    </row>
    <row r="117" spans="1:8" x14ac:dyDescent="0.2">
      <c r="A117" s="3">
        <v>13</v>
      </c>
      <c r="B117" s="3" t="s">
        <v>21</v>
      </c>
    </row>
    <row r="118" spans="1:8" x14ac:dyDescent="0.2">
      <c r="A118" s="3">
        <v>14</v>
      </c>
      <c r="B118" s="3" t="s">
        <v>22</v>
      </c>
    </row>
    <row r="119" spans="1:8" x14ac:dyDescent="0.2">
      <c r="A119" s="3">
        <v>15</v>
      </c>
      <c r="B119" s="3" t="s">
        <v>23</v>
      </c>
      <c r="G119" s="1" t="str">
        <f>G115</f>
        <v xml:space="preserve"> Cent Soixante Seize Mille Huit Cent DIRHAMS </v>
      </c>
    </row>
    <row r="120" spans="1:8" x14ac:dyDescent="0.2">
      <c r="A120" s="3">
        <v>16</v>
      </c>
      <c r="B120" s="3" t="s">
        <v>24</v>
      </c>
    </row>
    <row r="121" spans="1:8" x14ac:dyDescent="0.2">
      <c r="A121" s="3">
        <v>17</v>
      </c>
      <c r="B121" s="3" t="s">
        <v>25</v>
      </c>
    </row>
    <row r="122" spans="1:8" x14ac:dyDescent="0.2">
      <c r="A122" s="3">
        <v>18</v>
      </c>
      <c r="B122" s="3" t="s">
        <v>26</v>
      </c>
    </row>
    <row r="123" spans="1:8" x14ac:dyDescent="0.2">
      <c r="A123" s="3">
        <v>19</v>
      </c>
      <c r="B123" s="3" t="s">
        <v>27</v>
      </c>
    </row>
    <row r="124" spans="1:8" x14ac:dyDescent="0.2">
      <c r="A124" s="3">
        <v>20</v>
      </c>
      <c r="B124" s="3" t="s">
        <v>28</v>
      </c>
    </row>
    <row r="125" spans="1:8" x14ac:dyDescent="0.2">
      <c r="A125" s="3">
        <v>21</v>
      </c>
      <c r="B125" s="3" t="s">
        <v>29</v>
      </c>
    </row>
    <row r="126" spans="1:8" x14ac:dyDescent="0.2">
      <c r="A126" s="3">
        <v>22</v>
      </c>
      <c r="B126" s="3" t="s">
        <v>30</v>
      </c>
    </row>
    <row r="127" spans="1:8" x14ac:dyDescent="0.2">
      <c r="A127" s="3">
        <v>23</v>
      </c>
      <c r="B127" s="3" t="s">
        <v>31</v>
      </c>
    </row>
    <row r="128" spans="1:8" x14ac:dyDescent="0.2">
      <c r="A128" s="3">
        <v>24</v>
      </c>
      <c r="B128" s="3" t="s">
        <v>32</v>
      </c>
    </row>
    <row r="129" spans="1:2" x14ac:dyDescent="0.2">
      <c r="A129" s="3">
        <v>25</v>
      </c>
      <c r="B129" s="3" t="s">
        <v>33</v>
      </c>
    </row>
    <row r="130" spans="1:2" x14ac:dyDescent="0.2">
      <c r="A130" s="3">
        <v>26</v>
      </c>
      <c r="B130" s="3" t="s">
        <v>34</v>
      </c>
    </row>
    <row r="131" spans="1:2" x14ac:dyDescent="0.2">
      <c r="A131" s="3">
        <v>27</v>
      </c>
      <c r="B131" s="3" t="s">
        <v>35</v>
      </c>
    </row>
    <row r="132" spans="1:2" x14ac:dyDescent="0.2">
      <c r="A132" s="3">
        <v>28</v>
      </c>
      <c r="B132" s="3" t="s">
        <v>36</v>
      </c>
    </row>
    <row r="133" spans="1:2" x14ac:dyDescent="0.2">
      <c r="A133" s="3">
        <v>29</v>
      </c>
      <c r="B133" s="3" t="s">
        <v>37</v>
      </c>
    </row>
    <row r="134" spans="1:2" x14ac:dyDescent="0.2">
      <c r="A134" s="3">
        <v>30</v>
      </c>
      <c r="B134" s="3" t="s">
        <v>38</v>
      </c>
    </row>
    <row r="135" spans="1:2" x14ac:dyDescent="0.2">
      <c r="A135" s="3">
        <v>31</v>
      </c>
      <c r="B135" s="3" t="s">
        <v>39</v>
      </c>
    </row>
    <row r="136" spans="1:2" x14ac:dyDescent="0.2">
      <c r="A136" s="3">
        <v>32</v>
      </c>
      <c r="B136" s="3" t="s">
        <v>40</v>
      </c>
    </row>
    <row r="137" spans="1:2" x14ac:dyDescent="0.2">
      <c r="A137" s="3">
        <v>33</v>
      </c>
      <c r="B137" s="3" t="s">
        <v>41</v>
      </c>
    </row>
    <row r="138" spans="1:2" x14ac:dyDescent="0.2">
      <c r="A138" s="3">
        <v>34</v>
      </c>
      <c r="B138" s="3" t="s">
        <v>42</v>
      </c>
    </row>
    <row r="139" spans="1:2" x14ac:dyDescent="0.2">
      <c r="A139" s="3">
        <v>35</v>
      </c>
      <c r="B139" s="3" t="s">
        <v>43</v>
      </c>
    </row>
    <row r="140" spans="1:2" x14ac:dyDescent="0.2">
      <c r="A140" s="3">
        <v>36</v>
      </c>
      <c r="B140" s="3" t="s">
        <v>44</v>
      </c>
    </row>
    <row r="141" spans="1:2" x14ac:dyDescent="0.2">
      <c r="A141" s="3">
        <v>37</v>
      </c>
      <c r="B141" s="3" t="s">
        <v>45</v>
      </c>
    </row>
    <row r="142" spans="1:2" x14ac:dyDescent="0.2">
      <c r="A142" s="3">
        <v>38</v>
      </c>
      <c r="B142" s="3" t="s">
        <v>46</v>
      </c>
    </row>
    <row r="143" spans="1:2" x14ac:dyDescent="0.2">
      <c r="A143" s="3">
        <v>39</v>
      </c>
      <c r="B143" s="3" t="s">
        <v>47</v>
      </c>
    </row>
    <row r="144" spans="1:2" x14ac:dyDescent="0.2">
      <c r="A144" s="3">
        <v>40</v>
      </c>
      <c r="B144" s="3" t="s">
        <v>48</v>
      </c>
    </row>
    <row r="145" spans="1:2" x14ac:dyDescent="0.2">
      <c r="A145" s="3">
        <v>41</v>
      </c>
      <c r="B145" s="3" t="s">
        <v>49</v>
      </c>
    </row>
    <row r="146" spans="1:2" x14ac:dyDescent="0.2">
      <c r="A146" s="3">
        <v>42</v>
      </c>
      <c r="B146" s="3" t="s">
        <v>50</v>
      </c>
    </row>
    <row r="147" spans="1:2" x14ac:dyDescent="0.2">
      <c r="A147" s="3">
        <v>43</v>
      </c>
      <c r="B147" s="3" t="s">
        <v>51</v>
      </c>
    </row>
    <row r="148" spans="1:2" x14ac:dyDescent="0.2">
      <c r="A148" s="3">
        <v>44</v>
      </c>
      <c r="B148" s="3" t="s">
        <v>52</v>
      </c>
    </row>
    <row r="149" spans="1:2" x14ac:dyDescent="0.2">
      <c r="A149" s="3">
        <v>45</v>
      </c>
      <c r="B149" s="3" t="s">
        <v>53</v>
      </c>
    </row>
    <row r="150" spans="1:2" x14ac:dyDescent="0.2">
      <c r="A150" s="3">
        <v>46</v>
      </c>
      <c r="B150" s="3" t="s">
        <v>54</v>
      </c>
    </row>
    <row r="151" spans="1:2" x14ac:dyDescent="0.2">
      <c r="A151" s="3">
        <v>47</v>
      </c>
      <c r="B151" s="3" t="s">
        <v>55</v>
      </c>
    </row>
    <row r="152" spans="1:2" x14ac:dyDescent="0.2">
      <c r="A152" s="3">
        <v>48</v>
      </c>
      <c r="B152" s="3" t="s">
        <v>56</v>
      </c>
    </row>
    <row r="153" spans="1:2" x14ac:dyDescent="0.2">
      <c r="A153" s="3">
        <v>49</v>
      </c>
      <c r="B153" s="3" t="s">
        <v>57</v>
      </c>
    </row>
    <row r="154" spans="1:2" x14ac:dyDescent="0.2">
      <c r="A154" s="3">
        <v>50</v>
      </c>
      <c r="B154" s="3" t="s">
        <v>58</v>
      </c>
    </row>
    <row r="155" spans="1:2" x14ac:dyDescent="0.2">
      <c r="A155" s="3">
        <v>51</v>
      </c>
      <c r="B155" s="3" t="s">
        <v>59</v>
      </c>
    </row>
    <row r="156" spans="1:2" x14ac:dyDescent="0.2">
      <c r="A156" s="3">
        <v>52</v>
      </c>
      <c r="B156" s="3" t="s">
        <v>60</v>
      </c>
    </row>
    <row r="157" spans="1:2" x14ac:dyDescent="0.2">
      <c r="A157" s="3">
        <v>53</v>
      </c>
      <c r="B157" s="3" t="s">
        <v>61</v>
      </c>
    </row>
    <row r="158" spans="1:2" x14ac:dyDescent="0.2">
      <c r="A158" s="3">
        <v>54</v>
      </c>
      <c r="B158" s="3" t="s">
        <v>62</v>
      </c>
    </row>
    <row r="159" spans="1:2" x14ac:dyDescent="0.2">
      <c r="A159" s="3">
        <v>55</v>
      </c>
      <c r="B159" s="3" t="s">
        <v>63</v>
      </c>
    </row>
    <row r="160" spans="1:2" x14ac:dyDescent="0.2">
      <c r="A160" s="3">
        <v>56</v>
      </c>
      <c r="B160" s="3" t="s">
        <v>64</v>
      </c>
    </row>
    <row r="161" spans="1:2" x14ac:dyDescent="0.2">
      <c r="A161" s="3">
        <v>57</v>
      </c>
      <c r="B161" s="3" t="s">
        <v>65</v>
      </c>
    </row>
    <row r="162" spans="1:2" x14ac:dyDescent="0.2">
      <c r="A162" s="3">
        <v>58</v>
      </c>
      <c r="B162" s="3" t="s">
        <v>66</v>
      </c>
    </row>
    <row r="163" spans="1:2" x14ac:dyDescent="0.2">
      <c r="A163" s="3">
        <v>59</v>
      </c>
      <c r="B163" s="3" t="s">
        <v>67</v>
      </c>
    </row>
    <row r="164" spans="1:2" x14ac:dyDescent="0.2">
      <c r="A164" s="3">
        <v>60</v>
      </c>
      <c r="B164" s="3" t="s">
        <v>68</v>
      </c>
    </row>
    <row r="165" spans="1:2" x14ac:dyDescent="0.2">
      <c r="A165" s="3">
        <v>61</v>
      </c>
      <c r="B165" s="3" t="s">
        <v>69</v>
      </c>
    </row>
    <row r="166" spans="1:2" x14ac:dyDescent="0.2">
      <c r="A166" s="3">
        <v>62</v>
      </c>
      <c r="B166" s="3" t="s">
        <v>70</v>
      </c>
    </row>
    <row r="167" spans="1:2" x14ac:dyDescent="0.2">
      <c r="A167" s="3">
        <v>63</v>
      </c>
      <c r="B167" s="3" t="s">
        <v>71</v>
      </c>
    </row>
    <row r="168" spans="1:2" x14ac:dyDescent="0.2">
      <c r="A168" s="3">
        <v>64</v>
      </c>
      <c r="B168" s="3" t="s">
        <v>72</v>
      </c>
    </row>
    <row r="169" spans="1:2" x14ac:dyDescent="0.2">
      <c r="A169" s="3">
        <v>65</v>
      </c>
      <c r="B169" s="3" t="s">
        <v>73</v>
      </c>
    </row>
    <row r="170" spans="1:2" x14ac:dyDescent="0.2">
      <c r="A170" s="3">
        <v>66</v>
      </c>
      <c r="B170" s="3" t="s">
        <v>74</v>
      </c>
    </row>
    <row r="171" spans="1:2" x14ac:dyDescent="0.2">
      <c r="A171" s="3">
        <v>67</v>
      </c>
      <c r="B171" s="3" t="s">
        <v>75</v>
      </c>
    </row>
    <row r="172" spans="1:2" x14ac:dyDescent="0.2">
      <c r="A172" s="3">
        <v>68</v>
      </c>
      <c r="B172" s="3" t="s">
        <v>76</v>
      </c>
    </row>
    <row r="173" spans="1:2" x14ac:dyDescent="0.2">
      <c r="A173" s="3">
        <v>69</v>
      </c>
      <c r="B173" s="3" t="s">
        <v>77</v>
      </c>
    </row>
    <row r="174" spans="1:2" x14ac:dyDescent="0.2">
      <c r="A174" s="3">
        <v>70</v>
      </c>
      <c r="B174" s="3" t="s">
        <v>78</v>
      </c>
    </row>
    <row r="175" spans="1:2" x14ac:dyDescent="0.2">
      <c r="A175" s="3">
        <v>71</v>
      </c>
      <c r="B175" s="3" t="s">
        <v>79</v>
      </c>
    </row>
    <row r="176" spans="1:2" x14ac:dyDescent="0.2">
      <c r="A176" s="3">
        <v>72</v>
      </c>
      <c r="B176" s="3" t="s">
        <v>80</v>
      </c>
    </row>
    <row r="177" spans="1:2" x14ac:dyDescent="0.2">
      <c r="A177" s="3">
        <v>73</v>
      </c>
      <c r="B177" s="3" t="s">
        <v>81</v>
      </c>
    </row>
    <row r="178" spans="1:2" x14ac:dyDescent="0.2">
      <c r="A178" s="3">
        <v>74</v>
      </c>
      <c r="B178" s="3" t="s">
        <v>82</v>
      </c>
    </row>
    <row r="179" spans="1:2" x14ac:dyDescent="0.2">
      <c r="A179" s="3">
        <v>75</v>
      </c>
      <c r="B179" s="3" t="s">
        <v>83</v>
      </c>
    </row>
    <row r="180" spans="1:2" x14ac:dyDescent="0.2">
      <c r="A180" s="3">
        <v>76</v>
      </c>
      <c r="B180" s="3" t="s">
        <v>84</v>
      </c>
    </row>
    <row r="181" spans="1:2" x14ac:dyDescent="0.2">
      <c r="A181" s="3">
        <v>77</v>
      </c>
      <c r="B181" s="3" t="s">
        <v>85</v>
      </c>
    </row>
    <row r="182" spans="1:2" x14ac:dyDescent="0.2">
      <c r="A182" s="3">
        <v>78</v>
      </c>
      <c r="B182" s="3" t="s">
        <v>86</v>
      </c>
    </row>
    <row r="183" spans="1:2" x14ac:dyDescent="0.2">
      <c r="A183" s="3">
        <v>79</v>
      </c>
      <c r="B183" s="3" t="s">
        <v>87</v>
      </c>
    </row>
    <row r="184" spans="1:2" x14ac:dyDescent="0.2">
      <c r="A184" s="3">
        <v>80</v>
      </c>
      <c r="B184" s="3" t="s">
        <v>88</v>
      </c>
    </row>
    <row r="185" spans="1:2" x14ac:dyDescent="0.2">
      <c r="A185" s="3">
        <v>81</v>
      </c>
      <c r="B185" s="3" t="s">
        <v>89</v>
      </c>
    </row>
    <row r="186" spans="1:2" x14ac:dyDescent="0.2">
      <c r="A186" s="3">
        <v>82</v>
      </c>
      <c r="B186" s="3" t="s">
        <v>90</v>
      </c>
    </row>
    <row r="187" spans="1:2" x14ac:dyDescent="0.2">
      <c r="A187" s="3">
        <v>83</v>
      </c>
      <c r="B187" s="3" t="s">
        <v>91</v>
      </c>
    </row>
    <row r="188" spans="1:2" x14ac:dyDescent="0.2">
      <c r="A188" s="3">
        <v>84</v>
      </c>
      <c r="B188" s="3" t="s">
        <v>92</v>
      </c>
    </row>
    <row r="189" spans="1:2" x14ac:dyDescent="0.2">
      <c r="A189" s="3">
        <v>85</v>
      </c>
      <c r="B189" s="3" t="s">
        <v>93</v>
      </c>
    </row>
    <row r="190" spans="1:2" x14ac:dyDescent="0.2">
      <c r="A190" s="3">
        <v>86</v>
      </c>
      <c r="B190" s="3" t="s">
        <v>94</v>
      </c>
    </row>
    <row r="191" spans="1:2" x14ac:dyDescent="0.2">
      <c r="A191" s="3">
        <v>87</v>
      </c>
      <c r="B191" s="3" t="s">
        <v>95</v>
      </c>
    </row>
    <row r="192" spans="1:2" x14ac:dyDescent="0.2">
      <c r="A192" s="3">
        <v>88</v>
      </c>
      <c r="B192" s="3" t="s">
        <v>96</v>
      </c>
    </row>
    <row r="193" spans="1:2" x14ac:dyDescent="0.2">
      <c r="A193" s="3">
        <v>89</v>
      </c>
      <c r="B193" s="3" t="s">
        <v>97</v>
      </c>
    </row>
    <row r="194" spans="1:2" x14ac:dyDescent="0.2">
      <c r="A194" s="3">
        <v>90</v>
      </c>
      <c r="B194" s="3" t="s">
        <v>98</v>
      </c>
    </row>
    <row r="195" spans="1:2" x14ac:dyDescent="0.2">
      <c r="A195" s="3">
        <v>91</v>
      </c>
      <c r="B195" s="3" t="s">
        <v>99</v>
      </c>
    </row>
    <row r="196" spans="1:2" x14ac:dyDescent="0.2">
      <c r="A196" s="3">
        <v>92</v>
      </c>
      <c r="B196" s="3" t="s">
        <v>100</v>
      </c>
    </row>
    <row r="197" spans="1:2" x14ac:dyDescent="0.2">
      <c r="A197" s="3">
        <v>93</v>
      </c>
      <c r="B197" s="3" t="s">
        <v>101</v>
      </c>
    </row>
    <row r="198" spans="1:2" x14ac:dyDescent="0.2">
      <c r="A198" s="3">
        <v>94</v>
      </c>
      <c r="B198" s="3" t="s">
        <v>102</v>
      </c>
    </row>
    <row r="199" spans="1:2" x14ac:dyDescent="0.2">
      <c r="A199" s="3">
        <v>95</v>
      </c>
      <c r="B199" s="3" t="s">
        <v>103</v>
      </c>
    </row>
    <row r="200" spans="1:2" x14ac:dyDescent="0.2">
      <c r="A200" s="3">
        <v>96</v>
      </c>
      <c r="B200" s="3" t="s">
        <v>104</v>
      </c>
    </row>
    <row r="201" spans="1:2" x14ac:dyDescent="0.2">
      <c r="A201" s="3">
        <v>97</v>
      </c>
      <c r="B201" s="3" t="s">
        <v>105</v>
      </c>
    </row>
    <row r="202" spans="1:2" x14ac:dyDescent="0.2">
      <c r="A202" s="3">
        <v>98</v>
      </c>
      <c r="B202" s="3" t="s">
        <v>106</v>
      </c>
    </row>
    <row r="203" spans="1:2" x14ac:dyDescent="0.2">
      <c r="A203" s="3">
        <v>99</v>
      </c>
      <c r="B203" s="3" t="s">
        <v>107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8"/>
  <sheetViews>
    <sheetView workbookViewId="0">
      <selection activeCell="H19" sqref="H19"/>
    </sheetView>
  </sheetViews>
  <sheetFormatPr baseColWidth="10" defaultRowHeight="15" x14ac:dyDescent="0.25"/>
  <cols>
    <col min="3" max="3" width="12.140625" customWidth="1"/>
    <col min="4" max="4" width="10.85546875" style="17"/>
    <col min="6" max="6" width="61.7109375" customWidth="1"/>
  </cols>
  <sheetData>
    <row r="2" spans="2:6" x14ac:dyDescent="0.25">
      <c r="B2" s="15"/>
    </row>
    <row r="3" spans="2:6" x14ac:dyDescent="0.25">
      <c r="B3" s="15"/>
      <c r="C3" s="22" t="s">
        <v>116</v>
      </c>
      <c r="D3" s="23" t="s">
        <v>111</v>
      </c>
      <c r="E3" s="24" t="s">
        <v>112</v>
      </c>
      <c r="F3" s="32" t="s">
        <v>117</v>
      </c>
    </row>
    <row r="4" spans="2:6" x14ac:dyDescent="0.25">
      <c r="B4" s="15"/>
      <c r="C4" s="16" t="s">
        <v>113</v>
      </c>
      <c r="D4" s="18">
        <v>200</v>
      </c>
      <c r="E4" s="21">
        <v>43819</v>
      </c>
      <c r="F4" s="32"/>
    </row>
    <row r="5" spans="2:6" x14ac:dyDescent="0.25">
      <c r="B5" s="15"/>
      <c r="C5" s="16" t="s">
        <v>114</v>
      </c>
      <c r="D5" s="18">
        <v>2002.23</v>
      </c>
      <c r="E5" s="21">
        <v>43819</v>
      </c>
      <c r="F5" s="32"/>
    </row>
    <row r="6" spans="2:6" x14ac:dyDescent="0.25">
      <c r="B6" s="15"/>
      <c r="C6" s="16"/>
      <c r="D6" s="18"/>
      <c r="E6" s="20"/>
      <c r="F6" s="32"/>
    </row>
    <row r="7" spans="2:6" x14ac:dyDescent="0.25">
      <c r="B7" s="15"/>
      <c r="C7" s="25"/>
      <c r="D7" s="26"/>
      <c r="E7" s="27"/>
      <c r="F7" s="32"/>
    </row>
    <row r="8" spans="2:6" x14ac:dyDescent="0.25">
      <c r="B8" s="15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BMCI</vt:lpstr>
      <vt:lpstr>Feuil3</vt:lpstr>
      <vt:lpstr>base de donnees</vt:lpstr>
      <vt:lpstr>BMCI!Zone_d_impression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Jibou</dc:creator>
  <cp:lastModifiedBy>ALI-TECH</cp:lastModifiedBy>
  <cp:lastPrinted>2019-12-19T17:03:52Z</cp:lastPrinted>
  <dcterms:created xsi:type="dcterms:W3CDTF">2015-01-15T16:43:31Z</dcterms:created>
  <dcterms:modified xsi:type="dcterms:W3CDTF">2019-12-20T10:39:56Z</dcterms:modified>
</cp:coreProperties>
</file>