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on\Desktop\Zzzz\"/>
    </mc:Choice>
  </mc:AlternateContent>
  <xr:revisionPtr revIDLastSave="0" documentId="13_ncr:1_{036B2D8D-FE67-4093-8EE9-80BEDBCC6D5E}" xr6:coauthVersionLast="45" xr6:coauthVersionMax="45" xr10:uidLastSave="{00000000-0000-0000-0000-000000000000}"/>
  <bookViews>
    <workbookView xWindow="-120" yWindow="-120" windowWidth="29040" windowHeight="15840" activeTab="2" xr2:uid="{74BA5345-9B16-4819-8143-1A765DFA3AC8}"/>
  </bookViews>
  <sheets>
    <sheet name="Conf" sheetId="3" r:id="rId1"/>
    <sheet name="Planning1" sheetId="2" r:id="rId2"/>
    <sheet name="Planning2" sheetId="4" r:id="rId3"/>
  </sheets>
  <externalReferences>
    <externalReference r:id="rId4"/>
    <externalReference r:id="rId5"/>
  </externalReferences>
  <definedNames>
    <definedName name="An">Conf!$C$3</definedName>
    <definedName name="feries">#REF!</definedName>
    <definedName name="trim">[2]Ressources!$A$1:$A$4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" i="4" l="1"/>
  <c r="E20" i="4"/>
  <c r="E32" i="4"/>
  <c r="E30" i="4"/>
  <c r="E26" i="4"/>
  <c r="E27" i="4"/>
  <c r="E25" i="4"/>
  <c r="E24" i="4"/>
  <c r="E23" i="4"/>
  <c r="E22" i="4"/>
  <c r="E18" i="4"/>
  <c r="E17" i="4"/>
  <c r="E16" i="4"/>
  <c r="G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G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G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G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G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G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G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G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G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G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G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G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G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G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G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G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D3" i="2"/>
  <c r="D4" i="2"/>
  <c r="H2" i="2"/>
  <c r="G8" i="2"/>
  <c r="H8" i="2"/>
  <c r="I2" i="2"/>
  <c r="I8" i="2"/>
  <c r="J2" i="2"/>
  <c r="J8" i="2"/>
  <c r="K2" i="2"/>
  <c r="K8" i="2"/>
  <c r="L2" i="2"/>
  <c r="L8" i="2"/>
  <c r="M2" i="2"/>
  <c r="M8" i="2"/>
  <c r="N2" i="2"/>
  <c r="N8" i="2"/>
  <c r="O2" i="2"/>
  <c r="O8" i="2"/>
  <c r="P2" i="2"/>
  <c r="P8" i="2"/>
  <c r="Q2" i="2"/>
  <c r="Q8" i="2"/>
  <c r="R2" i="2"/>
  <c r="R8" i="2"/>
  <c r="S2" i="2"/>
  <c r="S8" i="2"/>
  <c r="T2" i="2"/>
  <c r="T8" i="2"/>
  <c r="U2" i="2"/>
  <c r="U8" i="2"/>
  <c r="V2" i="2"/>
  <c r="V8" i="2"/>
  <c r="W2" i="2"/>
  <c r="W8" i="2"/>
  <c r="X2" i="2"/>
  <c r="X8" i="2"/>
  <c r="Y2" i="2"/>
  <c r="Y8" i="2"/>
  <c r="Z2" i="2"/>
  <c r="Z8" i="2"/>
  <c r="AA2" i="2"/>
  <c r="AA8" i="2"/>
  <c r="AB2" i="2"/>
  <c r="AB8" i="2"/>
  <c r="AC2" i="2"/>
  <c r="AC8" i="2"/>
  <c r="AD2" i="2"/>
  <c r="AD8" i="2"/>
  <c r="AE2" i="2"/>
  <c r="AE8" i="2"/>
  <c r="AF2" i="2"/>
  <c r="AF8" i="2"/>
  <c r="AG2" i="2"/>
  <c r="AG8" i="2"/>
  <c r="AH2" i="2"/>
  <c r="AH8" i="2"/>
  <c r="AI2" i="2"/>
  <c r="AI8" i="2"/>
  <c r="AJ2" i="2"/>
  <c r="AJ8" i="2"/>
  <c r="AK2" i="2"/>
  <c r="AK8" i="2"/>
  <c r="AL2" i="2"/>
  <c r="AL8" i="2"/>
  <c r="AM2" i="2"/>
  <c r="AM8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G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H7" i="2"/>
  <c r="J15" i="4"/>
  <c r="E31" i="4"/>
  <c r="E29" i="4"/>
  <c r="E28" i="4"/>
  <c r="E19" i="4"/>
  <c r="D7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G28" i="4"/>
  <c r="G31" i="4"/>
  <c r="D2" i="2"/>
  <c r="AM50" i="2"/>
  <c r="AM51" i="2"/>
  <c r="AM52" i="2"/>
  <c r="AM53" i="2"/>
  <c r="AM54" i="2"/>
  <c r="AM55" i="2"/>
  <c r="AM56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M40" i="2"/>
  <c r="AM41" i="2"/>
  <c r="AM42" i="2"/>
  <c r="AM6" i="2"/>
  <c r="AM43" i="2"/>
  <c r="AM44" i="2"/>
  <c r="AM45" i="2"/>
  <c r="AM46" i="2"/>
  <c r="AM47" i="2"/>
  <c r="AM48" i="2"/>
  <c r="AM49" i="2"/>
  <c r="AM39" i="2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D8" i="4"/>
  <c r="AM25" i="2"/>
  <c r="AL6" i="2"/>
  <c r="AL25" i="2"/>
  <c r="AK6" i="2"/>
  <c r="AK25" i="2"/>
  <c r="AJ6" i="2"/>
  <c r="AJ25" i="2"/>
  <c r="AI6" i="2"/>
  <c r="AI25" i="2"/>
  <c r="AH6" i="2"/>
  <c r="AH25" i="2"/>
  <c r="AG6" i="2"/>
  <c r="AG25" i="2"/>
  <c r="AF6" i="2"/>
  <c r="AF25" i="2"/>
  <c r="AE6" i="2"/>
  <c r="AE25" i="2"/>
  <c r="AD6" i="2"/>
  <c r="AD25" i="2"/>
  <c r="AC6" i="2"/>
  <c r="AC25" i="2"/>
  <c r="AB6" i="2"/>
  <c r="AB25" i="2"/>
  <c r="AA6" i="2"/>
  <c r="AA25" i="2"/>
  <c r="Z6" i="2"/>
  <c r="Z25" i="2"/>
  <c r="Y6" i="2"/>
  <c r="Y25" i="2"/>
  <c r="X6" i="2"/>
  <c r="X25" i="2"/>
  <c r="W6" i="2"/>
  <c r="W25" i="2"/>
  <c r="V6" i="2"/>
  <c r="V25" i="2"/>
  <c r="U6" i="2"/>
  <c r="U25" i="2"/>
  <c r="T6" i="2"/>
  <c r="T25" i="2"/>
  <c r="S6" i="2"/>
  <c r="S25" i="2"/>
  <c r="R6" i="2"/>
  <c r="R25" i="2"/>
  <c r="Q6" i="2"/>
  <c r="Q25" i="2"/>
  <c r="P6" i="2"/>
  <c r="P25" i="2"/>
  <c r="O6" i="2"/>
  <c r="O25" i="2"/>
  <c r="N6" i="2"/>
  <c r="N25" i="2"/>
  <c r="M6" i="2"/>
  <c r="M25" i="2"/>
  <c r="L6" i="2"/>
  <c r="L25" i="2"/>
  <c r="K6" i="2"/>
  <c r="K25" i="2"/>
  <c r="J6" i="2"/>
  <c r="J25" i="2"/>
  <c r="I6" i="2"/>
  <c r="I25" i="2"/>
  <c r="H6" i="2"/>
  <c r="H25" i="2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</calcChain>
</file>

<file path=xl/sharedStrings.xml><?xml version="1.0" encoding="utf-8"?>
<sst xmlns="http://schemas.openxmlformats.org/spreadsheetml/2006/main" count="82" uniqueCount="53">
  <si>
    <t>Année</t>
  </si>
  <si>
    <t>Date début de chantier</t>
  </si>
  <si>
    <r>
      <t xml:space="preserve">	</t>
    </r>
    <r>
      <rPr>
        <sz val="11"/>
        <color theme="4" tint="-0.499984740745262"/>
        <rFont val="Calibri"/>
        <family val="2"/>
        <scheme val="minor"/>
      </rPr>
      <t>▼</t>
    </r>
  </si>
  <si>
    <t>Aujourd'hui</t>
  </si>
  <si>
    <t>N°:</t>
  </si>
  <si>
    <t>OPERATIONS</t>
  </si>
  <si>
    <t>EFFECTIF</t>
  </si>
  <si>
    <t>DEBUT</t>
  </si>
  <si>
    <t>DUREE (J)</t>
  </si>
  <si>
    <t>DATE DE FIN</t>
  </si>
  <si>
    <t>Effectif quotidien</t>
  </si>
  <si>
    <t>Jours Fériés</t>
  </si>
  <si>
    <t>Premier de l'an</t>
  </si>
  <si>
    <t>Pâques</t>
  </si>
  <si>
    <t>Lundi de Pâques</t>
  </si>
  <si>
    <t>Fête du travail</t>
  </si>
  <si>
    <t>Victoire 1945</t>
  </si>
  <si>
    <t>Ascension</t>
  </si>
  <si>
    <t>Lundi de Pâques + 38 jours</t>
  </si>
  <si>
    <t>Pentecôte</t>
  </si>
  <si>
    <t>Lundi de Pâques + 48 jours</t>
  </si>
  <si>
    <t>Lundi de Pentecôte</t>
  </si>
  <si>
    <t>Lundi de Pâques + 49 jours</t>
  </si>
  <si>
    <t>Fête nat.</t>
  </si>
  <si>
    <t>Assomption</t>
  </si>
  <si>
    <t>Toussaint</t>
  </si>
  <si>
    <t>Armistice</t>
  </si>
  <si>
    <t>Noël</t>
  </si>
  <si>
    <t>Zone de saise</t>
  </si>
  <si>
    <t>En retard …</t>
  </si>
  <si>
    <t>Réalisé</t>
  </si>
  <si>
    <t>A venir</t>
  </si>
  <si>
    <t>GANTT</t>
  </si>
  <si>
    <t>Total</t>
  </si>
  <si>
    <t>AUJOURD'HUI</t>
  </si>
  <si>
    <t>Fondations</t>
  </si>
  <si>
    <t>Implantation de la maison</t>
  </si>
  <si>
    <t>Assainissement</t>
  </si>
  <si>
    <t>Raccordement Eau, Elec, Gaz</t>
  </si>
  <si>
    <t>Murs</t>
  </si>
  <si>
    <t>Charpente</t>
  </si>
  <si>
    <t>Couverture</t>
  </si>
  <si>
    <t>Menuiseries</t>
  </si>
  <si>
    <t>Isolation</t>
  </si>
  <si>
    <t>Electricité</t>
  </si>
  <si>
    <t>Peintures</t>
  </si>
  <si>
    <t>Revetement sol</t>
  </si>
  <si>
    <t>revetement extérieur</t>
  </si>
  <si>
    <t>Aménagement extérieur</t>
  </si>
  <si>
    <t>Cloture</t>
  </si>
  <si>
    <t>Cloisons / Plafonds</t>
  </si>
  <si>
    <t>Plomberie / Chauffage</t>
  </si>
  <si>
    <t>Domotique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</si>
</sst>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58">
    <xf numFmtId="0" fontId="0" fillId="0" borderId="0" xfId="0"/>
    <xf numFmtId="0" fontId="0" fillId="0" borderId="1" xfId="0" applyBorder="1"/>
    <xf numFmtId="14" fontId="0" fillId="2" borderId="0" xfId="0" applyNumberFormat="1" applyFill="1" applyAlignment="1">
      <alignment horizontal="center" textRotation="88"/>
    </xf>
    <xf numFmtId="14" fontId="0" fillId="0" borderId="1" xfId="0" applyNumberFormat="1" applyBorder="1"/>
    <xf numFmtId="0" fontId="0" fillId="0" borderId="0" xfId="0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5" xfId="0" applyFont="1" applyFill="1" applyBorder="1"/>
    <xf numFmtId="1" fontId="2" fillId="5" borderId="1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/>
    <xf numFmtId="1" fontId="0" fillId="5" borderId="1" xfId="0" applyNumberFormat="1" applyFill="1" applyBorder="1" applyAlignment="1">
      <alignment horizontal="center" vertical="center"/>
    </xf>
    <xf numFmtId="14" fontId="0" fillId="2" borderId="6" xfId="0" applyNumberFormat="1" applyFill="1" applyBorder="1"/>
    <xf numFmtId="0" fontId="5" fillId="4" borderId="7" xfId="0" applyFont="1" applyFill="1" applyBorder="1"/>
    <xf numFmtId="1" fontId="2" fillId="5" borderId="8" xfId="0" applyNumberFormat="1" applyFont="1" applyFill="1" applyBorder="1" applyAlignment="1">
      <alignment horizontal="center" vertical="center"/>
    </xf>
    <xf numFmtId="14" fontId="0" fillId="5" borderId="8" xfId="0" applyNumberFormat="1" applyFill="1" applyBorder="1"/>
    <xf numFmtId="1" fontId="0" fillId="5" borderId="8" xfId="0" applyNumberForma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6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1" fillId="6" borderId="13" xfId="1" applyFont="1" applyFill="1" applyBorder="1" applyAlignment="1">
      <alignment horizontal="left" vertical="center"/>
    </xf>
    <xf numFmtId="165" fontId="0" fillId="0" borderId="14" xfId="0" applyNumberFormat="1" applyBorder="1" applyAlignment="1">
      <alignment horizontal="left" vertical="center"/>
    </xf>
    <xf numFmtId="0" fontId="0" fillId="7" borderId="0" xfId="0" applyFill="1"/>
    <xf numFmtId="0" fontId="12" fillId="0" borderId="0" xfId="0" applyFont="1" applyAlignment="1">
      <alignment horizontal="left"/>
    </xf>
    <xf numFmtId="0" fontId="0" fillId="8" borderId="0" xfId="0" applyFill="1"/>
    <xf numFmtId="0" fontId="0" fillId="9" borderId="0" xfId="0" applyFill="1"/>
    <xf numFmtId="0" fontId="0" fillId="10" borderId="0" xfId="0" applyFill="1"/>
    <xf numFmtId="14" fontId="0" fillId="7" borderId="1" xfId="0" applyNumberFormat="1" applyFill="1" applyBorder="1"/>
    <xf numFmtId="0" fontId="13" fillId="0" borderId="0" xfId="0" applyFont="1" applyAlignment="1">
      <alignment horizontal="center"/>
    </xf>
    <xf numFmtId="0" fontId="14" fillId="11" borderId="15" xfId="0" applyFont="1" applyFill="1" applyBorder="1" applyAlignment="1">
      <alignment horizontal="center" vertical="center"/>
    </xf>
    <xf numFmtId="164" fontId="4" fillId="12" borderId="15" xfId="0" applyNumberFormat="1" applyFont="1" applyFill="1" applyBorder="1" applyAlignment="1">
      <alignment horizontal="center" vertical="center" textRotation="90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164" fontId="4" fillId="12" borderId="16" xfId="0" applyNumberFormat="1" applyFont="1" applyFill="1" applyBorder="1" applyAlignment="1">
      <alignment horizontal="center" vertical="center" textRotation="90"/>
    </xf>
    <xf numFmtId="0" fontId="5" fillId="12" borderId="5" xfId="0" applyFont="1" applyFill="1" applyBorder="1"/>
    <xf numFmtId="1" fontId="16" fillId="10" borderId="1" xfId="0" applyNumberFormat="1" applyFont="1" applyFill="1" applyBorder="1" applyAlignment="1">
      <alignment horizontal="center" vertical="center"/>
    </xf>
    <xf numFmtId="1" fontId="15" fillId="10" borderId="1" xfId="0" applyNumberFormat="1" applyFont="1" applyFill="1" applyBorder="1" applyAlignment="1">
      <alignment horizontal="center" vertical="center"/>
    </xf>
    <xf numFmtId="14" fontId="17" fillId="12" borderId="6" xfId="0" applyNumberFormat="1" applyFont="1" applyFill="1" applyBorder="1"/>
    <xf numFmtId="0" fontId="5" fillId="12" borderId="7" xfId="0" applyFont="1" applyFill="1" applyBorder="1"/>
    <xf numFmtId="1" fontId="16" fillId="10" borderId="8" xfId="0" applyNumberFormat="1" applyFont="1" applyFill="1" applyBorder="1" applyAlignment="1">
      <alignment horizontal="center" vertical="center"/>
    </xf>
    <xf numFmtId="1" fontId="15" fillId="10" borderId="8" xfId="0" applyNumberFormat="1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/>
    </xf>
    <xf numFmtId="0" fontId="4" fillId="11" borderId="10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11" borderId="17" xfId="0" applyFont="1" applyFill="1" applyBorder="1" applyAlignment="1">
      <alignment horizontal="center" vertical="center"/>
    </xf>
    <xf numFmtId="14" fontId="18" fillId="0" borderId="0" xfId="0" applyNumberFormat="1" applyFont="1" applyAlignment="1">
      <alignment horizontal="center" vertical="center" textRotation="90"/>
    </xf>
    <xf numFmtId="14" fontId="0" fillId="10" borderId="1" xfId="0" applyNumberFormat="1" applyFill="1" applyBorder="1"/>
    <xf numFmtId="14" fontId="0" fillId="10" borderId="8" xfId="0" applyNumberFormat="1" applyFill="1" applyBorder="1"/>
    <xf numFmtId="0" fontId="0" fillId="5" borderId="1" xfId="0" applyFont="1" applyFill="1" applyBorder="1"/>
    <xf numFmtId="0" fontId="0" fillId="5" borderId="8" xfId="0" applyFont="1" applyFill="1" applyBorder="1"/>
    <xf numFmtId="0" fontId="0" fillId="10" borderId="1" xfId="0" applyFont="1" applyFill="1" applyBorder="1"/>
    <xf numFmtId="0" fontId="0" fillId="10" borderId="8" xfId="0" applyFont="1" applyFill="1" applyBorder="1"/>
  </cellXfs>
  <cellStyles count="2">
    <cellStyle name="Normal" xfId="0" builtinId="0"/>
    <cellStyle name="Normal_SVM Vierge 2004" xfId="1" xr:uid="{D1A94CA2-0C23-4FF0-9A48-EC1680D72A5B}"/>
  </cellStyles>
  <dxfs count="6">
    <dxf>
      <font>
        <b/>
        <i/>
        <color theme="0"/>
      </font>
      <fill>
        <patternFill>
          <bgColor theme="5" tint="-0.24994659260841701"/>
        </patternFill>
      </fill>
    </dxf>
    <dxf>
      <fill>
        <patternFill>
          <bgColor theme="2" tint="-0.499984740745262"/>
        </patternFill>
      </fill>
    </dxf>
    <dxf>
      <fill>
        <gradientFill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ont>
        <b/>
        <i/>
        <color rgb="FFC00000"/>
      </font>
      <fill>
        <patternFill>
          <bgColor theme="3" tint="0.39994506668294322"/>
        </patternFill>
      </fill>
    </dxf>
    <dxf>
      <fill>
        <patternFill>
          <bgColor theme="1" tint="0.24994659260841701"/>
        </patternFill>
      </fill>
    </dxf>
    <dxf>
      <fill>
        <gradientFill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22" fmlaLink="$F$4" horiz="1" max="3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3</xdr:row>
          <xdr:rowOff>19050</xdr:rowOff>
        </xdr:from>
        <xdr:to>
          <xdr:col>4</xdr:col>
          <xdr:colOff>647700</xdr:colOff>
          <xdr:row>3</xdr:row>
          <xdr:rowOff>180975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DEA47D0-D500-41C6-B623-BFABD9691B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rie/AppData/Local/Temp/TP%201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jet"/>
      <sheetName val="Gantt"/>
      <sheetName val="Conf"/>
      <sheetName val="Gantt 2"/>
      <sheetName val="Courbe M.O"/>
    </sheetNames>
    <sheetDataSet>
      <sheetData sheetId="0" refreshError="1"/>
      <sheetData sheetId="1">
        <row r="3">
          <cell r="D3">
            <v>43173</v>
          </cell>
        </row>
      </sheetData>
      <sheetData sheetId="2">
        <row r="3">
          <cell r="C3">
            <v>2018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orithmes"/>
      <sheetName val="Ressources"/>
      <sheetName val="Travail à faire"/>
      <sheetName val="Feuil3"/>
      <sheetName val="Configuration"/>
    </sheetNames>
    <sheetDataSet>
      <sheetData sheetId="0" refreshError="1"/>
      <sheetData sheetId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" refreshError="1"/>
      <sheetData sheetId="3" refreshError="1"/>
      <sheetData sheetId="4">
        <row r="2">
          <cell r="B2">
            <v>2011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88585-8F5E-4DC0-A4EC-57168C6CEE51}">
  <dimension ref="B3:E19"/>
  <sheetViews>
    <sheetView workbookViewId="0">
      <selection activeCell="C3" sqref="C3"/>
    </sheetView>
  </sheetViews>
  <sheetFormatPr baseColWidth="10" defaultRowHeight="15" x14ac:dyDescent="0.25"/>
  <cols>
    <col min="2" max="2" width="19.7109375" customWidth="1"/>
    <col min="3" max="3" width="26.7109375" customWidth="1"/>
    <col min="10" max="10" width="40.7109375" customWidth="1"/>
  </cols>
  <sheetData>
    <row r="3" spans="2:5" ht="15.75" x14ac:dyDescent="0.25">
      <c r="B3" s="21" t="s">
        <v>0</v>
      </c>
      <c r="C3" s="22">
        <v>2020</v>
      </c>
    </row>
    <row r="6" spans="2:5" ht="18.75" x14ac:dyDescent="0.25">
      <c r="B6" s="23" t="s">
        <v>11</v>
      </c>
      <c r="C6" s="24"/>
    </row>
    <row r="7" spans="2:5" ht="15.75" x14ac:dyDescent="0.25">
      <c r="B7" s="25" t="s">
        <v>12</v>
      </c>
      <c r="C7" s="26">
        <f>DATE(An,1,1)</f>
        <v>43831</v>
      </c>
    </row>
    <row r="8" spans="2:5" ht="15" customHeight="1" x14ac:dyDescent="0.25">
      <c r="B8" s="25" t="s">
        <v>13</v>
      </c>
      <c r="C8" s="26">
        <f>ROUND(DATE(An,4,MOD(234-11*MOD(An,19),30))/7,)*7-6</f>
        <v>43933</v>
      </c>
    </row>
    <row r="9" spans="2:5" ht="15" customHeight="1" x14ac:dyDescent="0.25">
      <c r="B9" s="25" t="s">
        <v>14</v>
      </c>
      <c r="C9" s="26">
        <f>$C$8+1</f>
        <v>43934</v>
      </c>
    </row>
    <row r="10" spans="2:5" ht="15" customHeight="1" x14ac:dyDescent="0.25">
      <c r="B10" s="25" t="s">
        <v>15</v>
      </c>
      <c r="C10" s="26">
        <f>DATE(An,5,1)</f>
        <v>43952</v>
      </c>
    </row>
    <row r="11" spans="2:5" ht="15" customHeight="1" x14ac:dyDescent="0.25">
      <c r="B11" s="25" t="s">
        <v>16</v>
      </c>
      <c r="C11" s="26">
        <f>DATE(An,5,8)</f>
        <v>43959</v>
      </c>
    </row>
    <row r="12" spans="2:5" ht="15" customHeight="1" x14ac:dyDescent="0.25">
      <c r="B12" s="25" t="s">
        <v>17</v>
      </c>
      <c r="C12" s="26">
        <f>$C$9+38</f>
        <v>43972</v>
      </c>
      <c r="E12" t="s">
        <v>18</v>
      </c>
    </row>
    <row r="13" spans="2:5" ht="15" customHeight="1" x14ac:dyDescent="0.25">
      <c r="B13" s="25" t="s">
        <v>19</v>
      </c>
      <c r="C13" s="26">
        <f>$C$9+48</f>
        <v>43982</v>
      </c>
      <c r="E13" t="s">
        <v>20</v>
      </c>
    </row>
    <row r="14" spans="2:5" ht="15" customHeight="1" x14ac:dyDescent="0.25">
      <c r="B14" s="25" t="s">
        <v>21</v>
      </c>
      <c r="C14" s="26">
        <f>$C$9+49</f>
        <v>43983</v>
      </c>
      <c r="E14" t="s">
        <v>22</v>
      </c>
    </row>
    <row r="15" spans="2:5" ht="15" customHeight="1" x14ac:dyDescent="0.25">
      <c r="B15" s="25" t="s">
        <v>23</v>
      </c>
      <c r="C15" s="26">
        <f>DATE(An,7,14)</f>
        <v>44026</v>
      </c>
    </row>
    <row r="16" spans="2:5" ht="15" customHeight="1" x14ac:dyDescent="0.25">
      <c r="B16" s="25" t="s">
        <v>24</v>
      </c>
      <c r="C16" s="26">
        <f>DATE(An,8,15)</f>
        <v>44058</v>
      </c>
    </row>
    <row r="17" spans="2:3" ht="15" customHeight="1" x14ac:dyDescent="0.25">
      <c r="B17" s="25" t="s">
        <v>25</v>
      </c>
      <c r="C17" s="26">
        <f>DATE(An,11,1)</f>
        <v>44136</v>
      </c>
    </row>
    <row r="18" spans="2:3" ht="15" customHeight="1" x14ac:dyDescent="0.25">
      <c r="B18" s="25" t="s">
        <v>26</v>
      </c>
      <c r="C18" s="26">
        <f>DATE(An,11,11)</f>
        <v>44146</v>
      </c>
    </row>
    <row r="19" spans="2:3" ht="15.75" x14ac:dyDescent="0.25">
      <c r="B19" s="25" t="s">
        <v>27</v>
      </c>
      <c r="C19" s="26">
        <f>DATE(An,12,25)</f>
        <v>44190</v>
      </c>
    </row>
  </sheetData>
  <mergeCells count="1">
    <mergeCell ref="B6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6B67-FF9E-4A8D-AA63-AE2C1ECE8562}">
  <dimension ref="B2:AM58"/>
  <sheetViews>
    <sheetView topLeftCell="B1" zoomScaleNormal="100" workbookViewId="0">
      <selection activeCell="O31" sqref="O31"/>
    </sheetView>
  </sheetViews>
  <sheetFormatPr baseColWidth="10" defaultRowHeight="15" x14ac:dyDescent="0.25"/>
  <cols>
    <col min="1" max="1" width="6.7109375" customWidth="1"/>
    <col min="2" max="2" width="5.7109375" customWidth="1"/>
    <col min="3" max="3" width="28.7109375" bestFit="1" customWidth="1"/>
    <col min="4" max="4" width="11.28515625" bestFit="1" customWidth="1"/>
    <col min="6" max="6" width="10.140625" bestFit="1" customWidth="1"/>
    <col min="7" max="7" width="13" bestFit="1" customWidth="1"/>
    <col min="8" max="39" width="5.7109375" customWidth="1"/>
  </cols>
  <sheetData>
    <row r="2" spans="2:39" ht="15" customHeight="1" x14ac:dyDescent="0.25">
      <c r="C2" s="1" t="s">
        <v>0</v>
      </c>
      <c r="D2" s="1">
        <f>An</f>
        <v>2020</v>
      </c>
      <c r="H2" s="2">
        <f>D4</f>
        <v>43962</v>
      </c>
      <c r="I2" s="2">
        <f>H$2+1</f>
        <v>43963</v>
      </c>
      <c r="J2" s="2">
        <f t="shared" ref="J2:Y2" si="0">I$2+1</f>
        <v>43964</v>
      </c>
      <c r="K2" s="2">
        <f t="shared" si="0"/>
        <v>43965</v>
      </c>
      <c r="L2" s="2">
        <f t="shared" si="0"/>
        <v>43966</v>
      </c>
      <c r="M2" s="2">
        <f t="shared" si="0"/>
        <v>43967</v>
      </c>
      <c r="N2" s="2">
        <f t="shared" si="0"/>
        <v>43968</v>
      </c>
      <c r="O2" s="2">
        <f t="shared" si="0"/>
        <v>43969</v>
      </c>
      <c r="P2" s="2">
        <f t="shared" si="0"/>
        <v>43970</v>
      </c>
      <c r="Q2" s="2">
        <f t="shared" si="0"/>
        <v>43971</v>
      </c>
      <c r="R2" s="2">
        <f t="shared" si="0"/>
        <v>43972</v>
      </c>
      <c r="S2" s="2">
        <f t="shared" si="0"/>
        <v>43973</v>
      </c>
      <c r="T2" s="2">
        <f t="shared" si="0"/>
        <v>43974</v>
      </c>
      <c r="U2" s="2">
        <f t="shared" si="0"/>
        <v>43975</v>
      </c>
      <c r="V2" s="2">
        <f t="shared" si="0"/>
        <v>43976</v>
      </c>
      <c r="W2" s="2">
        <f t="shared" si="0"/>
        <v>43977</v>
      </c>
      <c r="X2" s="2">
        <f t="shared" si="0"/>
        <v>43978</v>
      </c>
      <c r="Y2" s="2">
        <f t="shared" si="0"/>
        <v>43979</v>
      </c>
      <c r="Z2" s="2">
        <f>Y$2+1</f>
        <v>43980</v>
      </c>
      <c r="AA2" s="2">
        <f t="shared" ref="AA2:AM2" si="1">Z$2+1</f>
        <v>43981</v>
      </c>
      <c r="AB2" s="2">
        <f t="shared" si="1"/>
        <v>43982</v>
      </c>
      <c r="AC2" s="2">
        <f t="shared" si="1"/>
        <v>43983</v>
      </c>
      <c r="AD2" s="2">
        <f t="shared" si="1"/>
        <v>43984</v>
      </c>
      <c r="AE2" s="2">
        <f t="shared" si="1"/>
        <v>43985</v>
      </c>
      <c r="AF2" s="2">
        <f t="shared" si="1"/>
        <v>43986</v>
      </c>
      <c r="AG2" s="2">
        <f t="shared" si="1"/>
        <v>43987</v>
      </c>
      <c r="AH2" s="2">
        <f t="shared" si="1"/>
        <v>43988</v>
      </c>
      <c r="AI2" s="2">
        <f t="shared" si="1"/>
        <v>43989</v>
      </c>
      <c r="AJ2" s="2">
        <f t="shared" si="1"/>
        <v>43990</v>
      </c>
      <c r="AK2" s="2">
        <f t="shared" si="1"/>
        <v>43991</v>
      </c>
      <c r="AL2" s="2">
        <f t="shared" si="1"/>
        <v>43992</v>
      </c>
      <c r="AM2" s="2">
        <f t="shared" si="1"/>
        <v>43993</v>
      </c>
    </row>
    <row r="3" spans="2:39" x14ac:dyDescent="0.25">
      <c r="C3" s="1" t="s">
        <v>1</v>
      </c>
      <c r="D3" s="3">
        <f>$E$7</f>
        <v>43962</v>
      </c>
      <c r="E3" s="4" t="s">
        <v>2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2:39" x14ac:dyDescent="0.25">
      <c r="C4" s="1" t="s">
        <v>3</v>
      </c>
      <c r="D4" s="3">
        <f>$D$3+$F$4</f>
        <v>43962</v>
      </c>
      <c r="F4">
        <v>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2:39" ht="15.75" thickBot="1" x14ac:dyDescent="0.3"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2:39" ht="15.75" x14ac:dyDescent="0.25">
      <c r="B6" s="5" t="s">
        <v>4</v>
      </c>
      <c r="C6" s="6" t="s">
        <v>5</v>
      </c>
      <c r="D6" s="6" t="s">
        <v>6</v>
      </c>
      <c r="E6" s="6" t="s">
        <v>7</v>
      </c>
      <c r="F6" s="6" t="s">
        <v>8</v>
      </c>
      <c r="G6" s="7" t="s">
        <v>9</v>
      </c>
      <c r="H6" s="5" t="str">
        <f>TEXT(H2,"jjj")</f>
        <v>lun</v>
      </c>
      <c r="I6" s="6" t="str">
        <f t="shared" ref="I6:AM6" si="2">TEXT(I2,"jjj")</f>
        <v>mar</v>
      </c>
      <c r="J6" s="6" t="str">
        <f t="shared" si="2"/>
        <v>mer</v>
      </c>
      <c r="K6" s="6" t="str">
        <f t="shared" si="2"/>
        <v>jeu</v>
      </c>
      <c r="L6" s="6" t="str">
        <f t="shared" si="2"/>
        <v>ven</v>
      </c>
      <c r="M6" s="6" t="str">
        <f t="shared" si="2"/>
        <v>sam</v>
      </c>
      <c r="N6" s="6" t="str">
        <f t="shared" si="2"/>
        <v>dim</v>
      </c>
      <c r="O6" s="6" t="str">
        <f t="shared" si="2"/>
        <v>lun</v>
      </c>
      <c r="P6" s="6" t="str">
        <f t="shared" si="2"/>
        <v>mar</v>
      </c>
      <c r="Q6" s="6" t="str">
        <f t="shared" si="2"/>
        <v>mer</v>
      </c>
      <c r="R6" s="6" t="str">
        <f t="shared" si="2"/>
        <v>jeu</v>
      </c>
      <c r="S6" s="6" t="str">
        <f t="shared" si="2"/>
        <v>ven</v>
      </c>
      <c r="T6" s="6" t="str">
        <f t="shared" si="2"/>
        <v>sam</v>
      </c>
      <c r="U6" s="6" t="str">
        <f t="shared" si="2"/>
        <v>dim</v>
      </c>
      <c r="V6" s="6" t="str">
        <f t="shared" si="2"/>
        <v>lun</v>
      </c>
      <c r="W6" s="6" t="str">
        <f t="shared" si="2"/>
        <v>mar</v>
      </c>
      <c r="X6" s="6" t="str">
        <f t="shared" si="2"/>
        <v>mer</v>
      </c>
      <c r="Y6" s="6" t="str">
        <f t="shared" si="2"/>
        <v>jeu</v>
      </c>
      <c r="Z6" s="6" t="str">
        <f t="shared" si="2"/>
        <v>ven</v>
      </c>
      <c r="AA6" s="6" t="str">
        <f t="shared" si="2"/>
        <v>sam</v>
      </c>
      <c r="AB6" s="6" t="str">
        <f t="shared" si="2"/>
        <v>dim</v>
      </c>
      <c r="AC6" s="6" t="str">
        <f t="shared" si="2"/>
        <v>lun</v>
      </c>
      <c r="AD6" s="6" t="str">
        <f t="shared" si="2"/>
        <v>mar</v>
      </c>
      <c r="AE6" s="6" t="str">
        <f t="shared" si="2"/>
        <v>mer</v>
      </c>
      <c r="AF6" s="6" t="str">
        <f t="shared" si="2"/>
        <v>jeu</v>
      </c>
      <c r="AG6" s="6" t="str">
        <f t="shared" si="2"/>
        <v>ven</v>
      </c>
      <c r="AH6" s="6" t="str">
        <f t="shared" si="2"/>
        <v>sam</v>
      </c>
      <c r="AI6" s="6" t="str">
        <f t="shared" si="2"/>
        <v>dim</v>
      </c>
      <c r="AJ6" s="6" t="str">
        <f t="shared" si="2"/>
        <v>lun</v>
      </c>
      <c r="AK6" s="6" t="str">
        <f t="shared" si="2"/>
        <v>mar</v>
      </c>
      <c r="AL6" s="6" t="str">
        <f t="shared" si="2"/>
        <v>mer</v>
      </c>
      <c r="AM6" s="7" t="str">
        <f t="shared" si="2"/>
        <v>jeu</v>
      </c>
    </row>
    <row r="7" spans="2:39" x14ac:dyDescent="0.25">
      <c r="B7" s="8">
        <v>1</v>
      </c>
      <c r="C7" s="54" t="s">
        <v>36</v>
      </c>
      <c r="D7" s="9">
        <v>1</v>
      </c>
      <c r="E7" s="10">
        <v>43962</v>
      </c>
      <c r="F7" s="11">
        <v>2</v>
      </c>
      <c r="G7" s="12">
        <f>WORKDAY.INTL($E7,$F7-1,1,Conf!$C$7:$C$19)</f>
        <v>43963</v>
      </c>
      <c r="H7" s="4">
        <f>IF(AND(H$2&gt;=$E7,H$2&lt;=$G7,WEEKDAY(H$2,2)&lt;6,ISNA(VLOOKUP(H$2,Conf!$C$7:$C$19,1,FALSE))),$D7,"")</f>
        <v>1</v>
      </c>
      <c r="I7" s="4">
        <f>IF(AND(I$2&gt;=$E7,I$2&lt;=$G7,WEEKDAY(I$2,2)&lt;6,ISNA(VLOOKUP(I$2,Conf!$C$7:$C$19,1,FALSE))),$D7,"")</f>
        <v>1</v>
      </c>
      <c r="J7" s="4" t="str">
        <f>IF(AND(J$2&gt;=$E7,J$2&lt;=$G7,WEEKDAY(J$2,2)&lt;6,ISNA(VLOOKUP(J$2,Conf!$C$7:$C$19,1,FALSE))),$D7,"")</f>
        <v/>
      </c>
      <c r="K7" s="4" t="str">
        <f>IF(AND(K$2&gt;=$E7,K$2&lt;=$G7,WEEKDAY(K$2,2)&lt;6,ISNA(VLOOKUP(K$2,Conf!$C$7:$C$19,1,FALSE))),$D7,"")</f>
        <v/>
      </c>
      <c r="L7" s="4" t="str">
        <f>IF(AND(L$2&gt;=$E7,L$2&lt;=$G7,WEEKDAY(L$2,2)&lt;6,ISNA(VLOOKUP(L$2,Conf!$C$7:$C$19,1,FALSE))),$D7,"")</f>
        <v/>
      </c>
      <c r="M7" s="4" t="str">
        <f>IF(AND(M$2&gt;=$E7,M$2&lt;=$G7,WEEKDAY(M$2,2)&lt;6,ISNA(VLOOKUP(M$2,Conf!$C$7:$C$19,1,FALSE))),$D7,"")</f>
        <v/>
      </c>
      <c r="N7" s="4" t="str">
        <f>IF(AND(N$2&gt;=$E7,N$2&lt;=$G7,WEEKDAY(N$2,2)&lt;6,ISNA(VLOOKUP(N$2,Conf!$C$7:$C$19,1,FALSE))),$D7,"")</f>
        <v/>
      </c>
      <c r="O7" s="4" t="str">
        <f>IF(AND(O$2&gt;=$E7,O$2&lt;=$G7,WEEKDAY(O$2,2)&lt;6,ISNA(VLOOKUP(O$2,Conf!$C$7:$C$19,1,FALSE))),$D7,"")</f>
        <v/>
      </c>
      <c r="P7" s="4" t="str">
        <f>IF(AND(P$2&gt;=$E7,P$2&lt;=$G7,WEEKDAY(P$2,2)&lt;6,ISNA(VLOOKUP(P$2,Conf!$C$7:$C$19,1,FALSE))),$D7,"")</f>
        <v/>
      </c>
      <c r="Q7" s="4" t="str">
        <f>IF(AND(Q$2&gt;=$E7,Q$2&lt;=$G7,WEEKDAY(Q$2,2)&lt;6,ISNA(VLOOKUP(Q$2,Conf!$C$7:$C$19,1,FALSE))),$D7,"")</f>
        <v/>
      </c>
      <c r="R7" s="4" t="str">
        <f>IF(AND(R$2&gt;=$E7,R$2&lt;=$G7,WEEKDAY(R$2,2)&lt;6,ISNA(VLOOKUP(R$2,Conf!$C$7:$C$19,1,FALSE))),$D7,"")</f>
        <v/>
      </c>
      <c r="S7" s="4" t="str">
        <f>IF(AND(S$2&gt;=$E7,S$2&lt;=$G7,WEEKDAY(S$2,2)&lt;6,ISNA(VLOOKUP(S$2,Conf!$C$7:$C$19,1,FALSE))),$D7,"")</f>
        <v/>
      </c>
      <c r="T7" s="4" t="str">
        <f>IF(AND(T$2&gt;=$E7,T$2&lt;=$G7,WEEKDAY(T$2,2)&lt;6,ISNA(VLOOKUP(T$2,Conf!$C$7:$C$19,1,FALSE))),$D7,"")</f>
        <v/>
      </c>
      <c r="U7" s="4" t="str">
        <f>IF(AND(U$2&gt;=$E7,U$2&lt;=$G7,WEEKDAY(U$2,2)&lt;6,ISNA(VLOOKUP(U$2,Conf!$C$7:$C$19,1,FALSE))),$D7,"")</f>
        <v/>
      </c>
      <c r="V7" s="4" t="str">
        <f>IF(AND(V$2&gt;=$E7,V$2&lt;=$G7,WEEKDAY(V$2,2)&lt;6,ISNA(VLOOKUP(V$2,Conf!$C$7:$C$19,1,FALSE))),$D7,"")</f>
        <v/>
      </c>
      <c r="W7" s="4" t="str">
        <f>IF(AND(W$2&gt;=$E7,W$2&lt;=$G7,WEEKDAY(W$2,2)&lt;6,ISNA(VLOOKUP(W$2,Conf!$C$7:$C$19,1,FALSE))),$D7,"")</f>
        <v/>
      </c>
      <c r="X7" s="4" t="str">
        <f>IF(AND(X$2&gt;=$E7,X$2&lt;=$G7,WEEKDAY(X$2,2)&lt;6,ISNA(VLOOKUP(X$2,Conf!$C$7:$C$19,1,FALSE))),$D7,"")</f>
        <v/>
      </c>
      <c r="Y7" s="4" t="str">
        <f>IF(AND(Y$2&gt;=$E7,Y$2&lt;=$G7,WEEKDAY(Y$2,2)&lt;6,ISNA(VLOOKUP(Y$2,Conf!$C$7:$C$19,1,FALSE))),$D7,"")</f>
        <v/>
      </c>
      <c r="Z7" s="4" t="str">
        <f>IF(AND(Z$2&gt;=$E7,Z$2&lt;=$G7,WEEKDAY(Z$2,2)&lt;6,ISNA(VLOOKUP(Z$2,Conf!$C$7:$C$19,1,FALSE))),$D7,"")</f>
        <v/>
      </c>
      <c r="AA7" s="4" t="str">
        <f>IF(AND(AA$2&gt;=$E7,AA$2&lt;=$G7,WEEKDAY(AA$2,2)&lt;6,ISNA(VLOOKUP(AA$2,Conf!$C$7:$C$19,1,FALSE))),$D7,"")</f>
        <v/>
      </c>
      <c r="AB7" s="4" t="str">
        <f>IF(AND(AB$2&gt;=$E7,AB$2&lt;=$G7,WEEKDAY(AB$2,2)&lt;6,ISNA(VLOOKUP(AB$2,Conf!$C$7:$C$19,1,FALSE))),$D7,"")</f>
        <v/>
      </c>
      <c r="AC7" s="4" t="str">
        <f>IF(AND(AC$2&gt;=$E7,AC$2&lt;=$G7,WEEKDAY(AC$2,2)&lt;6,ISNA(VLOOKUP(AC$2,Conf!$C$7:$C$19,1,FALSE))),$D7,"")</f>
        <v/>
      </c>
      <c r="AD7" s="4" t="str">
        <f>IF(AND(AD$2&gt;=$E7,AD$2&lt;=$G7,WEEKDAY(AD$2,2)&lt;6,ISNA(VLOOKUP(AD$2,Conf!$C$7:$C$19,1,FALSE))),$D7,"")</f>
        <v/>
      </c>
      <c r="AE7" s="4" t="str">
        <f>IF(AND(AE$2&gt;=$E7,AE$2&lt;=$G7,WEEKDAY(AE$2,2)&lt;6,ISNA(VLOOKUP(AE$2,Conf!$C$7:$C$19,1,FALSE))),$D7,"")</f>
        <v/>
      </c>
      <c r="AF7" s="4" t="str">
        <f>IF(AND(AF$2&gt;=$E7,AF$2&lt;=$G7,WEEKDAY(AF$2,2)&lt;6,ISNA(VLOOKUP(AF$2,Conf!$C$7:$C$19,1,FALSE))),$D7,"")</f>
        <v/>
      </c>
      <c r="AG7" s="4" t="str">
        <f>IF(AND(AG$2&gt;=$E7,AG$2&lt;=$G7,WEEKDAY(AG$2,2)&lt;6,ISNA(VLOOKUP(AG$2,Conf!$C$7:$C$19,1,FALSE))),$D7,"")</f>
        <v/>
      </c>
      <c r="AH7" s="4" t="str">
        <f>IF(AND(AH$2&gt;=$E7,AH$2&lt;=$G7,WEEKDAY(AH$2,2)&lt;6,ISNA(VLOOKUP(AH$2,Conf!$C$7:$C$19,1,FALSE))),$D7,"")</f>
        <v/>
      </c>
      <c r="AI7" s="4" t="str">
        <f>IF(AND(AI$2&gt;=$E7,AI$2&lt;=$G7,WEEKDAY(AI$2,2)&lt;6,ISNA(VLOOKUP(AI$2,Conf!$C$7:$C$19,1,FALSE))),$D7,"")</f>
        <v/>
      </c>
      <c r="AJ7" s="4" t="str">
        <f>IF(AND(AJ$2&gt;=$E7,AJ$2&lt;=$G7,WEEKDAY(AJ$2,2)&lt;6,ISNA(VLOOKUP(AJ$2,Conf!$C$7:$C$19,1,FALSE))),$D7,"")</f>
        <v/>
      </c>
      <c r="AK7" s="4" t="str">
        <f>IF(AND(AK$2&gt;=$E7,AK$2&lt;=$G7,WEEKDAY(AK$2,2)&lt;6,ISNA(VLOOKUP(AK$2,Conf!$C$7:$C$19,1,FALSE))),$D7,"")</f>
        <v/>
      </c>
      <c r="AL7" s="4" t="str">
        <f>IF(AND(AL$2&gt;=$E7,AL$2&lt;=$G7,WEEKDAY(AL$2,2)&lt;6,ISNA(VLOOKUP(AL$2,Conf!$C$7:$C$19,1,FALSE))),$D7,"")</f>
        <v/>
      </c>
      <c r="AM7" s="4" t="str">
        <f>IF(AND(AM$2&gt;=$E7,AM$2&lt;=$G7,WEEKDAY(AM$2,2)&lt;6,ISNA(VLOOKUP(AM$2,Conf!$C$7:$C$19,1,FALSE))),$D7,"")</f>
        <v/>
      </c>
    </row>
    <row r="8" spans="2:39" x14ac:dyDescent="0.25">
      <c r="B8" s="8">
        <v>2</v>
      </c>
      <c r="C8" s="54" t="s">
        <v>37</v>
      </c>
      <c r="D8" s="9">
        <v>2</v>
      </c>
      <c r="E8" s="10">
        <v>43964</v>
      </c>
      <c r="F8" s="11">
        <v>4</v>
      </c>
      <c r="G8" s="12">
        <f>WORKDAY.INTL($E8,$F8-1,1,Conf!$C$7:$C$19)</f>
        <v>43969</v>
      </c>
      <c r="H8" s="4" t="str">
        <f>IF(AND(H$2&gt;=$E8,H$2&lt;=$G8,WEEKDAY(H$2,2)&lt;6,ISNA(VLOOKUP(H$2,Conf!$C$7:$C$19,1,FALSE))),$D8,"")</f>
        <v/>
      </c>
      <c r="I8" s="4" t="str">
        <f>IF(AND(I$2&gt;=$E8,I$2&lt;=$G8,WEEKDAY(I$2,2)&lt;6,ISNA(VLOOKUP(I$2,Conf!$C$7:$C$19,1,FALSE))),$D8,"")</f>
        <v/>
      </c>
      <c r="J8" s="4">
        <f>IF(AND(J$2&gt;=$E8,J$2&lt;=$G8,WEEKDAY(J$2,2)&lt;6,ISNA(VLOOKUP(J$2,Conf!$C$7:$C$19,1,FALSE))),$D8,"")</f>
        <v>2</v>
      </c>
      <c r="K8" s="4">
        <f>IF(AND(K$2&gt;=$E8,K$2&lt;=$G8,WEEKDAY(K$2,2)&lt;6,ISNA(VLOOKUP(K$2,Conf!$C$7:$C$19,1,FALSE))),$D8,"")</f>
        <v>2</v>
      </c>
      <c r="L8" s="4">
        <f>IF(AND(L$2&gt;=$E8,L$2&lt;=$G8,WEEKDAY(L$2,2)&lt;6,ISNA(VLOOKUP(L$2,Conf!$C$7:$C$19,1,FALSE))),$D8,"")</f>
        <v>2</v>
      </c>
      <c r="M8" s="4" t="str">
        <f>IF(AND(M$2&gt;=$E8,M$2&lt;=$G8,WEEKDAY(M$2,2)&lt;6,ISNA(VLOOKUP(M$2,Conf!$C$7:$C$19,1,FALSE))),$D8,"")</f>
        <v/>
      </c>
      <c r="N8" s="4" t="str">
        <f>IF(AND(N$2&gt;=$E8,N$2&lt;=$G8,WEEKDAY(N$2,2)&lt;6,ISNA(VLOOKUP(N$2,Conf!$C$7:$C$19,1,FALSE))),$D8,"")</f>
        <v/>
      </c>
      <c r="O8" s="4">
        <f>IF(AND(O$2&gt;=$E8,O$2&lt;=$G8,WEEKDAY(O$2,2)&lt;6,ISNA(VLOOKUP(O$2,Conf!$C$7:$C$19,1,FALSE))),$D8,"")</f>
        <v>2</v>
      </c>
      <c r="P8" s="4" t="str">
        <f>IF(AND(P$2&gt;=$E8,P$2&lt;=$G8,WEEKDAY(P$2,2)&lt;6,ISNA(VLOOKUP(P$2,Conf!$C$7:$C$19,1,FALSE))),$D8,"")</f>
        <v/>
      </c>
      <c r="Q8" s="4" t="str">
        <f>IF(AND(Q$2&gt;=$E8,Q$2&lt;=$G8,WEEKDAY(Q$2,2)&lt;6,ISNA(VLOOKUP(Q$2,Conf!$C$7:$C$19,1,FALSE))),$D8,"")</f>
        <v/>
      </c>
      <c r="R8" s="4" t="str">
        <f>IF(AND(R$2&gt;=$E8,R$2&lt;=$G8,WEEKDAY(R$2,2)&lt;6,ISNA(VLOOKUP(R$2,Conf!$C$7:$C$19,1,FALSE))),$D8,"")</f>
        <v/>
      </c>
      <c r="S8" s="4" t="str">
        <f>IF(AND(S$2&gt;=$E8,S$2&lt;=$G8,WEEKDAY(S$2,2)&lt;6,ISNA(VLOOKUP(S$2,Conf!$C$7:$C$19,1,FALSE))),$D8,"")</f>
        <v/>
      </c>
      <c r="T8" s="4" t="str">
        <f>IF(AND(T$2&gt;=$E8,T$2&lt;=$G8,WEEKDAY(T$2,2)&lt;6,ISNA(VLOOKUP(T$2,Conf!$C$7:$C$19,1,FALSE))),$D8,"")</f>
        <v/>
      </c>
      <c r="U8" s="4" t="str">
        <f>IF(AND(U$2&gt;=$E8,U$2&lt;=$G8,WEEKDAY(U$2,2)&lt;6,ISNA(VLOOKUP(U$2,Conf!$C$7:$C$19,1,FALSE))),$D8,"")</f>
        <v/>
      </c>
      <c r="V8" s="4" t="str">
        <f>IF(AND(V$2&gt;=$E8,V$2&lt;=$G8,WEEKDAY(V$2,2)&lt;6,ISNA(VLOOKUP(V$2,Conf!$C$7:$C$19,1,FALSE))),$D8,"")</f>
        <v/>
      </c>
      <c r="W8" s="4" t="str">
        <f>IF(AND(W$2&gt;=$E8,W$2&lt;=$G8,WEEKDAY(W$2,2)&lt;6,ISNA(VLOOKUP(W$2,Conf!$C$7:$C$19,1,FALSE))),$D8,"")</f>
        <v/>
      </c>
      <c r="X8" s="4" t="str">
        <f>IF(AND(X$2&gt;=$E8,X$2&lt;=$G8,WEEKDAY(X$2,2)&lt;6,ISNA(VLOOKUP(X$2,Conf!$C$7:$C$19,1,FALSE))),$D8,"")</f>
        <v/>
      </c>
      <c r="Y8" s="4" t="str">
        <f>IF(AND(Y$2&gt;=$E8,Y$2&lt;=$G8,WEEKDAY(Y$2,2)&lt;6,ISNA(VLOOKUP(Y$2,Conf!$C$7:$C$19,1,FALSE))),$D8,"")</f>
        <v/>
      </c>
      <c r="Z8" s="4" t="str">
        <f>IF(AND(Z$2&gt;=$E8,Z$2&lt;=$G8,WEEKDAY(Z$2,2)&lt;6,ISNA(VLOOKUP(Z$2,Conf!$C$7:$C$19,1,FALSE))),$D8,"")</f>
        <v/>
      </c>
      <c r="AA8" s="4" t="str">
        <f>IF(AND(AA$2&gt;=$E8,AA$2&lt;=$G8,WEEKDAY(AA$2,2)&lt;6,ISNA(VLOOKUP(AA$2,Conf!$C$7:$C$19,1,FALSE))),$D8,"")</f>
        <v/>
      </c>
      <c r="AB8" s="4" t="str">
        <f>IF(AND(AB$2&gt;=$E8,AB$2&lt;=$G8,WEEKDAY(AB$2,2)&lt;6,ISNA(VLOOKUP(AB$2,Conf!$C$7:$C$19,1,FALSE))),$D8,"")</f>
        <v/>
      </c>
      <c r="AC8" s="4" t="str">
        <f>IF(AND(AC$2&gt;=$E8,AC$2&lt;=$G8,WEEKDAY(AC$2,2)&lt;6,ISNA(VLOOKUP(AC$2,Conf!$C$7:$C$19,1,FALSE))),$D8,"")</f>
        <v/>
      </c>
      <c r="AD8" s="4" t="str">
        <f>IF(AND(AD$2&gt;=$E8,AD$2&lt;=$G8,WEEKDAY(AD$2,2)&lt;6,ISNA(VLOOKUP(AD$2,Conf!$C$7:$C$19,1,FALSE))),$D8,"")</f>
        <v/>
      </c>
      <c r="AE8" s="4" t="str">
        <f>IF(AND(AE$2&gt;=$E8,AE$2&lt;=$G8,WEEKDAY(AE$2,2)&lt;6,ISNA(VLOOKUP(AE$2,Conf!$C$7:$C$19,1,FALSE))),$D8,"")</f>
        <v/>
      </c>
      <c r="AF8" s="4" t="str">
        <f>IF(AND(AF$2&gt;=$E8,AF$2&lt;=$G8,WEEKDAY(AF$2,2)&lt;6,ISNA(VLOOKUP(AF$2,Conf!$C$7:$C$19,1,FALSE))),$D8,"")</f>
        <v/>
      </c>
      <c r="AG8" s="4" t="str">
        <f>IF(AND(AG$2&gt;=$E8,AG$2&lt;=$G8,WEEKDAY(AG$2,2)&lt;6,ISNA(VLOOKUP(AG$2,Conf!$C$7:$C$19,1,FALSE))),$D8,"")</f>
        <v/>
      </c>
      <c r="AH8" s="4" t="str">
        <f>IF(AND(AH$2&gt;=$E8,AH$2&lt;=$G8,WEEKDAY(AH$2,2)&lt;6,ISNA(VLOOKUP(AH$2,Conf!$C$7:$C$19,1,FALSE))),$D8,"")</f>
        <v/>
      </c>
      <c r="AI8" s="4" t="str">
        <f>IF(AND(AI$2&gt;=$E8,AI$2&lt;=$G8,WEEKDAY(AI$2,2)&lt;6,ISNA(VLOOKUP(AI$2,Conf!$C$7:$C$19,1,FALSE))),$D8,"")</f>
        <v/>
      </c>
      <c r="AJ8" s="4" t="str">
        <f>IF(AND(AJ$2&gt;=$E8,AJ$2&lt;=$G8,WEEKDAY(AJ$2,2)&lt;6,ISNA(VLOOKUP(AJ$2,Conf!$C$7:$C$19,1,FALSE))),$D8,"")</f>
        <v/>
      </c>
      <c r="AK8" s="4" t="str">
        <f>IF(AND(AK$2&gt;=$E8,AK$2&lt;=$G8,WEEKDAY(AK$2,2)&lt;6,ISNA(VLOOKUP(AK$2,Conf!$C$7:$C$19,1,FALSE))),$D8,"")</f>
        <v/>
      </c>
      <c r="AL8" s="4" t="str">
        <f>IF(AND(AL$2&gt;=$E8,AL$2&lt;=$G8,WEEKDAY(AL$2,2)&lt;6,ISNA(VLOOKUP(AL$2,Conf!$C$7:$C$19,1,FALSE))),$D8,"")</f>
        <v/>
      </c>
      <c r="AM8" s="4" t="str">
        <f>IF(AND(AM$2&gt;=$E8,AM$2&lt;=$G8,WEEKDAY(AM$2,2)&lt;6,ISNA(VLOOKUP(AM$2,Conf!$C$7:$C$19,1,FALSE))),$D8,"")</f>
        <v/>
      </c>
    </row>
    <row r="9" spans="2:39" x14ac:dyDescent="0.25">
      <c r="B9" s="8">
        <v>3</v>
      </c>
      <c r="C9" s="54" t="s">
        <v>38</v>
      </c>
      <c r="D9" s="9">
        <v>3</v>
      </c>
      <c r="E9" s="10">
        <v>43965</v>
      </c>
      <c r="F9" s="11">
        <v>2</v>
      </c>
      <c r="G9" s="12">
        <f>WORKDAY.INTL($E9,$F9-1,1,Conf!$C$7:$C$19)</f>
        <v>43966</v>
      </c>
      <c r="H9" s="4" t="str">
        <f>IF(AND(H$2&gt;=$E9,H$2&lt;=$G9,WEEKDAY(H$2,2)&lt;6,ISNA(VLOOKUP(H$2,Conf!$C$7:$C$19,1,FALSE))),$D9,"")</f>
        <v/>
      </c>
      <c r="I9" s="4" t="str">
        <f>IF(AND(I$2&gt;=$E9,I$2&lt;=$G9,WEEKDAY(I$2,2)&lt;6,ISNA(VLOOKUP(I$2,Conf!$C$7:$C$19,1,FALSE))),$D9,"")</f>
        <v/>
      </c>
      <c r="J9" s="4" t="str">
        <f>IF(AND(J$2&gt;=$E9,J$2&lt;=$G9,WEEKDAY(J$2,2)&lt;6,ISNA(VLOOKUP(J$2,Conf!$C$7:$C$19,1,FALSE))),$D9,"")</f>
        <v/>
      </c>
      <c r="K9" s="4">
        <f>IF(AND(K$2&gt;=$E9,K$2&lt;=$G9,WEEKDAY(K$2,2)&lt;6,ISNA(VLOOKUP(K$2,Conf!$C$7:$C$19,1,FALSE))),$D9,"")</f>
        <v>3</v>
      </c>
      <c r="L9" s="4">
        <f>IF(AND(L$2&gt;=$E9,L$2&lt;=$G9,WEEKDAY(L$2,2)&lt;6,ISNA(VLOOKUP(L$2,Conf!$C$7:$C$19,1,FALSE))),$D9,"")</f>
        <v>3</v>
      </c>
      <c r="M9" s="4" t="str">
        <f>IF(AND(M$2&gt;=$E9,M$2&lt;=$G9,WEEKDAY(M$2,2)&lt;6,ISNA(VLOOKUP(M$2,Conf!$C$7:$C$19,1,FALSE))),$D9,"")</f>
        <v/>
      </c>
      <c r="N9" s="4" t="str">
        <f>IF(AND(N$2&gt;=$E9,N$2&lt;=$G9,WEEKDAY(N$2,2)&lt;6,ISNA(VLOOKUP(N$2,Conf!$C$7:$C$19,1,FALSE))),$D9,"")</f>
        <v/>
      </c>
      <c r="O9" s="4" t="str">
        <f>IF(AND(O$2&gt;=$E9,O$2&lt;=$G9,WEEKDAY(O$2,2)&lt;6,ISNA(VLOOKUP(O$2,Conf!$C$7:$C$19,1,FALSE))),$D9,"")</f>
        <v/>
      </c>
      <c r="P9" s="4" t="str">
        <f>IF(AND(P$2&gt;=$E9,P$2&lt;=$G9,WEEKDAY(P$2,2)&lt;6,ISNA(VLOOKUP(P$2,Conf!$C$7:$C$19,1,FALSE))),$D9,"")</f>
        <v/>
      </c>
      <c r="Q9" s="4" t="str">
        <f>IF(AND(Q$2&gt;=$E9,Q$2&lt;=$G9,WEEKDAY(Q$2,2)&lt;6,ISNA(VLOOKUP(Q$2,Conf!$C$7:$C$19,1,FALSE))),$D9,"")</f>
        <v/>
      </c>
      <c r="R9" s="4" t="str">
        <f>IF(AND(R$2&gt;=$E9,R$2&lt;=$G9,WEEKDAY(R$2,2)&lt;6,ISNA(VLOOKUP(R$2,Conf!$C$7:$C$19,1,FALSE))),$D9,"")</f>
        <v/>
      </c>
      <c r="S9" s="4" t="str">
        <f>IF(AND(S$2&gt;=$E9,S$2&lt;=$G9,WEEKDAY(S$2,2)&lt;6,ISNA(VLOOKUP(S$2,Conf!$C$7:$C$19,1,FALSE))),$D9,"")</f>
        <v/>
      </c>
      <c r="T9" s="4" t="str">
        <f>IF(AND(T$2&gt;=$E9,T$2&lt;=$G9,WEEKDAY(T$2,2)&lt;6,ISNA(VLOOKUP(T$2,Conf!$C$7:$C$19,1,FALSE))),$D9,"")</f>
        <v/>
      </c>
      <c r="U9" s="4" t="str">
        <f>IF(AND(U$2&gt;=$E9,U$2&lt;=$G9,WEEKDAY(U$2,2)&lt;6,ISNA(VLOOKUP(U$2,Conf!$C$7:$C$19,1,FALSE))),$D9,"")</f>
        <v/>
      </c>
      <c r="V9" s="4" t="str">
        <f>IF(AND(V$2&gt;=$E9,V$2&lt;=$G9,WEEKDAY(V$2,2)&lt;6,ISNA(VLOOKUP(V$2,Conf!$C$7:$C$19,1,FALSE))),$D9,"")</f>
        <v/>
      </c>
      <c r="W9" s="4" t="str">
        <f>IF(AND(W$2&gt;=$E9,W$2&lt;=$G9,WEEKDAY(W$2,2)&lt;6,ISNA(VLOOKUP(W$2,Conf!$C$7:$C$19,1,FALSE))),$D9,"")</f>
        <v/>
      </c>
      <c r="X9" s="4" t="str">
        <f>IF(AND(X$2&gt;=$E9,X$2&lt;=$G9,WEEKDAY(X$2,2)&lt;6,ISNA(VLOOKUP(X$2,Conf!$C$7:$C$19,1,FALSE))),$D9,"")</f>
        <v/>
      </c>
      <c r="Y9" s="4" t="str">
        <f>IF(AND(Y$2&gt;=$E9,Y$2&lt;=$G9,WEEKDAY(Y$2,2)&lt;6,ISNA(VLOOKUP(Y$2,Conf!$C$7:$C$19,1,FALSE))),$D9,"")</f>
        <v/>
      </c>
      <c r="Z9" s="4" t="str">
        <f>IF(AND(Z$2&gt;=$E9,Z$2&lt;=$G9,WEEKDAY(Z$2,2)&lt;6,ISNA(VLOOKUP(Z$2,Conf!$C$7:$C$19,1,FALSE))),$D9,"")</f>
        <v/>
      </c>
      <c r="AA9" s="4" t="str">
        <f>IF(AND(AA$2&gt;=$E9,AA$2&lt;=$G9,WEEKDAY(AA$2,2)&lt;6,ISNA(VLOOKUP(AA$2,Conf!$C$7:$C$19,1,FALSE))),$D9,"")</f>
        <v/>
      </c>
      <c r="AB9" s="4" t="str">
        <f>IF(AND(AB$2&gt;=$E9,AB$2&lt;=$G9,WEEKDAY(AB$2,2)&lt;6,ISNA(VLOOKUP(AB$2,Conf!$C$7:$C$19,1,FALSE))),$D9,"")</f>
        <v/>
      </c>
      <c r="AC9" s="4" t="str">
        <f>IF(AND(AC$2&gt;=$E9,AC$2&lt;=$G9,WEEKDAY(AC$2,2)&lt;6,ISNA(VLOOKUP(AC$2,Conf!$C$7:$C$19,1,FALSE))),$D9,"")</f>
        <v/>
      </c>
      <c r="AD9" s="4" t="str">
        <f>IF(AND(AD$2&gt;=$E9,AD$2&lt;=$G9,WEEKDAY(AD$2,2)&lt;6,ISNA(VLOOKUP(AD$2,Conf!$C$7:$C$19,1,FALSE))),$D9,"")</f>
        <v/>
      </c>
      <c r="AE9" s="4" t="str">
        <f>IF(AND(AE$2&gt;=$E9,AE$2&lt;=$G9,WEEKDAY(AE$2,2)&lt;6,ISNA(VLOOKUP(AE$2,Conf!$C$7:$C$19,1,FALSE))),$D9,"")</f>
        <v/>
      </c>
      <c r="AF9" s="4" t="str">
        <f>IF(AND(AF$2&gt;=$E9,AF$2&lt;=$G9,WEEKDAY(AF$2,2)&lt;6,ISNA(VLOOKUP(AF$2,Conf!$C$7:$C$19,1,FALSE))),$D9,"")</f>
        <v/>
      </c>
      <c r="AG9" s="4" t="str">
        <f>IF(AND(AG$2&gt;=$E9,AG$2&lt;=$G9,WEEKDAY(AG$2,2)&lt;6,ISNA(VLOOKUP(AG$2,Conf!$C$7:$C$19,1,FALSE))),$D9,"")</f>
        <v/>
      </c>
      <c r="AH9" s="4" t="str">
        <f>IF(AND(AH$2&gt;=$E9,AH$2&lt;=$G9,WEEKDAY(AH$2,2)&lt;6,ISNA(VLOOKUP(AH$2,Conf!$C$7:$C$19,1,FALSE))),$D9,"")</f>
        <v/>
      </c>
      <c r="AI9" s="4" t="str">
        <f>IF(AND(AI$2&gt;=$E9,AI$2&lt;=$G9,WEEKDAY(AI$2,2)&lt;6,ISNA(VLOOKUP(AI$2,Conf!$C$7:$C$19,1,FALSE))),$D9,"")</f>
        <v/>
      </c>
      <c r="AJ9" s="4" t="str">
        <f>IF(AND(AJ$2&gt;=$E9,AJ$2&lt;=$G9,WEEKDAY(AJ$2,2)&lt;6,ISNA(VLOOKUP(AJ$2,Conf!$C$7:$C$19,1,FALSE))),$D9,"")</f>
        <v/>
      </c>
      <c r="AK9" s="4" t="str">
        <f>IF(AND(AK$2&gt;=$E9,AK$2&lt;=$G9,WEEKDAY(AK$2,2)&lt;6,ISNA(VLOOKUP(AK$2,Conf!$C$7:$C$19,1,FALSE))),$D9,"")</f>
        <v/>
      </c>
      <c r="AL9" s="4" t="str">
        <f>IF(AND(AL$2&gt;=$E9,AL$2&lt;=$G9,WEEKDAY(AL$2,2)&lt;6,ISNA(VLOOKUP(AL$2,Conf!$C$7:$C$19,1,FALSE))),$D9,"")</f>
        <v/>
      </c>
      <c r="AM9" s="4" t="str">
        <f>IF(AND(AM$2&gt;=$E9,AM$2&lt;=$G9,WEEKDAY(AM$2,2)&lt;6,ISNA(VLOOKUP(AM$2,Conf!$C$7:$C$19,1,FALSE))),$D9,"")</f>
        <v/>
      </c>
    </row>
    <row r="10" spans="2:39" x14ac:dyDescent="0.25">
      <c r="B10" s="8">
        <v>4</v>
      </c>
      <c r="C10" s="54" t="s">
        <v>35</v>
      </c>
      <c r="D10" s="9">
        <v>3</v>
      </c>
      <c r="E10" s="10">
        <v>43969</v>
      </c>
      <c r="F10" s="11">
        <v>1</v>
      </c>
      <c r="G10" s="12">
        <f>WORKDAY.INTL($E10,$F10-1,1,Conf!$C$7:$C$19)</f>
        <v>43969</v>
      </c>
      <c r="H10" s="4" t="str">
        <f>IF(AND(H$2&gt;=$E10,H$2&lt;=$G10,WEEKDAY(H$2,2)&lt;6,ISNA(VLOOKUP(H$2,Conf!$C$7:$C$19,1,FALSE))),$D10,"")</f>
        <v/>
      </c>
      <c r="I10" s="4" t="str">
        <f>IF(AND(I$2&gt;=$E10,I$2&lt;=$G10,WEEKDAY(I$2,2)&lt;6,ISNA(VLOOKUP(I$2,Conf!$C$7:$C$19,1,FALSE))),$D10,"")</f>
        <v/>
      </c>
      <c r="J10" s="4" t="str">
        <f>IF(AND(J$2&gt;=$E10,J$2&lt;=$G10,WEEKDAY(J$2,2)&lt;6,ISNA(VLOOKUP(J$2,Conf!$C$7:$C$19,1,FALSE))),$D10,"")</f>
        <v/>
      </c>
      <c r="K10" s="4" t="str">
        <f>IF(AND(K$2&gt;=$E10,K$2&lt;=$G10,WEEKDAY(K$2,2)&lt;6,ISNA(VLOOKUP(K$2,Conf!$C$7:$C$19,1,FALSE))),$D10,"")</f>
        <v/>
      </c>
      <c r="L10" s="4" t="str">
        <f>IF(AND(L$2&gt;=$E10,L$2&lt;=$G10,WEEKDAY(L$2,2)&lt;6,ISNA(VLOOKUP(L$2,Conf!$C$7:$C$19,1,FALSE))),$D10,"")</f>
        <v/>
      </c>
      <c r="M10" s="4" t="str">
        <f>IF(AND(M$2&gt;=$E10,M$2&lt;=$G10,WEEKDAY(M$2,2)&lt;6,ISNA(VLOOKUP(M$2,Conf!$C$7:$C$19,1,FALSE))),$D10,"")</f>
        <v/>
      </c>
      <c r="N10" s="4" t="str">
        <f>IF(AND(N$2&gt;=$E10,N$2&lt;=$G10,WEEKDAY(N$2,2)&lt;6,ISNA(VLOOKUP(N$2,Conf!$C$7:$C$19,1,FALSE))),$D10,"")</f>
        <v/>
      </c>
      <c r="O10" s="4">
        <f>IF(AND(O$2&gt;=$E10,O$2&lt;=$G10,WEEKDAY(O$2,2)&lt;6,ISNA(VLOOKUP(O$2,Conf!$C$7:$C$19,1,FALSE))),$D10,"")</f>
        <v>3</v>
      </c>
      <c r="P10" s="4" t="str">
        <f>IF(AND(P$2&gt;=$E10,P$2&lt;=$G10,WEEKDAY(P$2,2)&lt;6,ISNA(VLOOKUP(P$2,Conf!$C$7:$C$19,1,FALSE))),$D10,"")</f>
        <v/>
      </c>
      <c r="Q10" s="4" t="str">
        <f>IF(AND(Q$2&gt;=$E10,Q$2&lt;=$G10,WEEKDAY(Q$2,2)&lt;6,ISNA(VLOOKUP(Q$2,Conf!$C$7:$C$19,1,FALSE))),$D10,"")</f>
        <v/>
      </c>
      <c r="R10" s="4" t="str">
        <f>IF(AND(R$2&gt;=$E10,R$2&lt;=$G10,WEEKDAY(R$2,2)&lt;6,ISNA(VLOOKUP(R$2,Conf!$C$7:$C$19,1,FALSE))),$D10,"")</f>
        <v/>
      </c>
      <c r="S10" s="4" t="str">
        <f>IF(AND(S$2&gt;=$E10,S$2&lt;=$G10,WEEKDAY(S$2,2)&lt;6,ISNA(VLOOKUP(S$2,Conf!$C$7:$C$19,1,FALSE))),$D10,"")</f>
        <v/>
      </c>
      <c r="T10" s="4" t="str">
        <f>IF(AND(T$2&gt;=$E10,T$2&lt;=$G10,WEEKDAY(T$2,2)&lt;6,ISNA(VLOOKUP(T$2,Conf!$C$7:$C$19,1,FALSE))),$D10,"")</f>
        <v/>
      </c>
      <c r="U10" s="4" t="str">
        <f>IF(AND(U$2&gt;=$E10,U$2&lt;=$G10,WEEKDAY(U$2,2)&lt;6,ISNA(VLOOKUP(U$2,Conf!$C$7:$C$19,1,FALSE))),$D10,"")</f>
        <v/>
      </c>
      <c r="V10" s="4" t="str">
        <f>IF(AND(V$2&gt;=$E10,V$2&lt;=$G10,WEEKDAY(V$2,2)&lt;6,ISNA(VLOOKUP(V$2,Conf!$C$7:$C$19,1,FALSE))),$D10,"")</f>
        <v/>
      </c>
      <c r="W10" s="4" t="str">
        <f>IF(AND(W$2&gt;=$E10,W$2&lt;=$G10,WEEKDAY(W$2,2)&lt;6,ISNA(VLOOKUP(W$2,Conf!$C$7:$C$19,1,FALSE))),$D10,"")</f>
        <v/>
      </c>
      <c r="X10" s="4" t="str">
        <f>IF(AND(X$2&gt;=$E10,X$2&lt;=$G10,WEEKDAY(X$2,2)&lt;6,ISNA(VLOOKUP(X$2,Conf!$C$7:$C$19,1,FALSE))),$D10,"")</f>
        <v/>
      </c>
      <c r="Y10" s="4" t="str">
        <f>IF(AND(Y$2&gt;=$E10,Y$2&lt;=$G10,WEEKDAY(Y$2,2)&lt;6,ISNA(VLOOKUP(Y$2,Conf!$C$7:$C$19,1,FALSE))),$D10,"")</f>
        <v/>
      </c>
      <c r="Z10" s="4" t="str">
        <f>IF(AND(Z$2&gt;=$E10,Z$2&lt;=$G10,WEEKDAY(Z$2,2)&lt;6,ISNA(VLOOKUP(Z$2,Conf!$C$7:$C$19,1,FALSE))),$D10,"")</f>
        <v/>
      </c>
      <c r="AA10" s="4" t="str">
        <f>IF(AND(AA$2&gt;=$E10,AA$2&lt;=$G10,WEEKDAY(AA$2,2)&lt;6,ISNA(VLOOKUP(AA$2,Conf!$C$7:$C$19,1,FALSE))),$D10,"")</f>
        <v/>
      </c>
      <c r="AB10" s="4" t="str">
        <f>IF(AND(AB$2&gt;=$E10,AB$2&lt;=$G10,WEEKDAY(AB$2,2)&lt;6,ISNA(VLOOKUP(AB$2,Conf!$C$7:$C$19,1,FALSE))),$D10,"")</f>
        <v/>
      </c>
      <c r="AC10" s="4" t="str">
        <f>IF(AND(AC$2&gt;=$E10,AC$2&lt;=$G10,WEEKDAY(AC$2,2)&lt;6,ISNA(VLOOKUP(AC$2,Conf!$C$7:$C$19,1,FALSE))),$D10,"")</f>
        <v/>
      </c>
      <c r="AD10" s="4" t="str">
        <f>IF(AND(AD$2&gt;=$E10,AD$2&lt;=$G10,WEEKDAY(AD$2,2)&lt;6,ISNA(VLOOKUP(AD$2,Conf!$C$7:$C$19,1,FALSE))),$D10,"")</f>
        <v/>
      </c>
      <c r="AE10" s="4" t="str">
        <f>IF(AND(AE$2&gt;=$E10,AE$2&lt;=$G10,WEEKDAY(AE$2,2)&lt;6,ISNA(VLOOKUP(AE$2,Conf!$C$7:$C$19,1,FALSE))),$D10,"")</f>
        <v/>
      </c>
      <c r="AF10" s="4" t="str">
        <f>IF(AND(AF$2&gt;=$E10,AF$2&lt;=$G10,WEEKDAY(AF$2,2)&lt;6,ISNA(VLOOKUP(AF$2,Conf!$C$7:$C$19,1,FALSE))),$D10,"")</f>
        <v/>
      </c>
      <c r="AG10" s="4" t="str">
        <f>IF(AND(AG$2&gt;=$E10,AG$2&lt;=$G10,WEEKDAY(AG$2,2)&lt;6,ISNA(VLOOKUP(AG$2,Conf!$C$7:$C$19,1,FALSE))),$D10,"")</f>
        <v/>
      </c>
      <c r="AH10" s="4" t="str">
        <f>IF(AND(AH$2&gt;=$E10,AH$2&lt;=$G10,WEEKDAY(AH$2,2)&lt;6,ISNA(VLOOKUP(AH$2,Conf!$C$7:$C$19,1,FALSE))),$D10,"")</f>
        <v/>
      </c>
      <c r="AI10" s="4" t="str">
        <f>IF(AND(AI$2&gt;=$E10,AI$2&lt;=$G10,WEEKDAY(AI$2,2)&lt;6,ISNA(VLOOKUP(AI$2,Conf!$C$7:$C$19,1,FALSE))),$D10,"")</f>
        <v/>
      </c>
      <c r="AJ10" s="4" t="str">
        <f>IF(AND(AJ$2&gt;=$E10,AJ$2&lt;=$G10,WEEKDAY(AJ$2,2)&lt;6,ISNA(VLOOKUP(AJ$2,Conf!$C$7:$C$19,1,FALSE))),$D10,"")</f>
        <v/>
      </c>
      <c r="AK10" s="4" t="str">
        <f>IF(AND(AK$2&gt;=$E10,AK$2&lt;=$G10,WEEKDAY(AK$2,2)&lt;6,ISNA(VLOOKUP(AK$2,Conf!$C$7:$C$19,1,FALSE))),$D10,"")</f>
        <v/>
      </c>
      <c r="AL10" s="4" t="str">
        <f>IF(AND(AL$2&gt;=$E10,AL$2&lt;=$G10,WEEKDAY(AL$2,2)&lt;6,ISNA(VLOOKUP(AL$2,Conf!$C$7:$C$19,1,FALSE))),$D10,"")</f>
        <v/>
      </c>
      <c r="AM10" s="4" t="str">
        <f>IF(AND(AM$2&gt;=$E10,AM$2&lt;=$G10,WEEKDAY(AM$2,2)&lt;6,ISNA(VLOOKUP(AM$2,Conf!$C$7:$C$19,1,FALSE))),$D10,"")</f>
        <v/>
      </c>
    </row>
    <row r="11" spans="2:39" x14ac:dyDescent="0.25">
      <c r="B11" s="8">
        <v>5</v>
      </c>
      <c r="C11" s="54" t="s">
        <v>39</v>
      </c>
      <c r="D11" s="9">
        <v>8</v>
      </c>
      <c r="E11" s="10">
        <v>43970</v>
      </c>
      <c r="F11" s="11">
        <v>3</v>
      </c>
      <c r="G11" s="12">
        <f>WORKDAY.INTL($E11,$F11-1,1,Conf!$C$7:$C$19)</f>
        <v>43973</v>
      </c>
      <c r="H11" s="4" t="str">
        <f>IF(AND(H$2&gt;=$E11,H$2&lt;=$G11,WEEKDAY(H$2,2)&lt;6,ISNA(VLOOKUP(H$2,Conf!$C$7:$C$19,1,FALSE))),$D11,"")</f>
        <v/>
      </c>
      <c r="I11" s="4" t="str">
        <f>IF(AND(I$2&gt;=$E11,I$2&lt;=$G11,WEEKDAY(I$2,2)&lt;6,ISNA(VLOOKUP(I$2,Conf!$C$7:$C$19,1,FALSE))),$D11,"")</f>
        <v/>
      </c>
      <c r="J11" s="4" t="str">
        <f>IF(AND(J$2&gt;=$E11,J$2&lt;=$G11,WEEKDAY(J$2,2)&lt;6,ISNA(VLOOKUP(J$2,Conf!$C$7:$C$19,1,FALSE))),$D11,"")</f>
        <v/>
      </c>
      <c r="K11" s="4" t="str">
        <f>IF(AND(K$2&gt;=$E11,K$2&lt;=$G11,WEEKDAY(K$2,2)&lt;6,ISNA(VLOOKUP(K$2,Conf!$C$7:$C$19,1,FALSE))),$D11,"")</f>
        <v/>
      </c>
      <c r="L11" s="4" t="str">
        <f>IF(AND(L$2&gt;=$E11,L$2&lt;=$G11,WEEKDAY(L$2,2)&lt;6,ISNA(VLOOKUP(L$2,Conf!$C$7:$C$19,1,FALSE))),$D11,"")</f>
        <v/>
      </c>
      <c r="M11" s="4" t="str">
        <f>IF(AND(M$2&gt;=$E11,M$2&lt;=$G11,WEEKDAY(M$2,2)&lt;6,ISNA(VLOOKUP(M$2,Conf!$C$7:$C$19,1,FALSE))),$D11,"")</f>
        <v/>
      </c>
      <c r="N11" s="4" t="str">
        <f>IF(AND(N$2&gt;=$E11,N$2&lt;=$G11,WEEKDAY(N$2,2)&lt;6,ISNA(VLOOKUP(N$2,Conf!$C$7:$C$19,1,FALSE))),$D11,"")</f>
        <v/>
      </c>
      <c r="O11" s="4" t="str">
        <f>IF(AND(O$2&gt;=$E11,O$2&lt;=$G11,WEEKDAY(O$2,2)&lt;6,ISNA(VLOOKUP(O$2,Conf!$C$7:$C$19,1,FALSE))),$D11,"")</f>
        <v/>
      </c>
      <c r="P11" s="4">
        <f>IF(AND(P$2&gt;=$E11,P$2&lt;=$G11,WEEKDAY(P$2,2)&lt;6,ISNA(VLOOKUP(P$2,Conf!$C$7:$C$19,1,FALSE))),$D11,"")</f>
        <v>8</v>
      </c>
      <c r="Q11" s="4">
        <f>IF(AND(Q$2&gt;=$E11,Q$2&lt;=$G11,WEEKDAY(Q$2,2)&lt;6,ISNA(VLOOKUP(Q$2,Conf!$C$7:$C$19,1,FALSE))),$D11,"")</f>
        <v>8</v>
      </c>
      <c r="R11" s="4" t="str">
        <f>IF(AND(R$2&gt;=$E11,R$2&lt;=$G11,WEEKDAY(R$2,2)&lt;6,ISNA(VLOOKUP(R$2,Conf!$C$7:$C$19,1,FALSE))),$D11,"")</f>
        <v/>
      </c>
      <c r="S11" s="4">
        <f>IF(AND(S$2&gt;=$E11,S$2&lt;=$G11,WEEKDAY(S$2,2)&lt;6,ISNA(VLOOKUP(S$2,Conf!$C$7:$C$19,1,FALSE))),$D11,"")</f>
        <v>8</v>
      </c>
      <c r="T11" s="4" t="str">
        <f>IF(AND(T$2&gt;=$E11,T$2&lt;=$G11,WEEKDAY(T$2,2)&lt;6,ISNA(VLOOKUP(T$2,Conf!$C$7:$C$19,1,FALSE))),$D11,"")</f>
        <v/>
      </c>
      <c r="U11" s="4" t="str">
        <f>IF(AND(U$2&gt;=$E11,U$2&lt;=$G11,WEEKDAY(U$2,2)&lt;6,ISNA(VLOOKUP(U$2,Conf!$C$7:$C$19,1,FALSE))),$D11,"")</f>
        <v/>
      </c>
      <c r="V11" s="4" t="str">
        <f>IF(AND(V$2&gt;=$E11,V$2&lt;=$G11,WEEKDAY(V$2,2)&lt;6,ISNA(VLOOKUP(V$2,Conf!$C$7:$C$19,1,FALSE))),$D11,"")</f>
        <v/>
      </c>
      <c r="W11" s="4" t="str">
        <f>IF(AND(W$2&gt;=$E11,W$2&lt;=$G11,WEEKDAY(W$2,2)&lt;6,ISNA(VLOOKUP(W$2,Conf!$C$7:$C$19,1,FALSE))),$D11,"")</f>
        <v/>
      </c>
      <c r="X11" s="4" t="str">
        <f>IF(AND(X$2&gt;=$E11,X$2&lt;=$G11,WEEKDAY(X$2,2)&lt;6,ISNA(VLOOKUP(X$2,Conf!$C$7:$C$19,1,FALSE))),$D11,"")</f>
        <v/>
      </c>
      <c r="Y11" s="4" t="str">
        <f>IF(AND(Y$2&gt;=$E11,Y$2&lt;=$G11,WEEKDAY(Y$2,2)&lt;6,ISNA(VLOOKUP(Y$2,Conf!$C$7:$C$19,1,FALSE))),$D11,"")</f>
        <v/>
      </c>
      <c r="Z11" s="4" t="str">
        <f>IF(AND(Z$2&gt;=$E11,Z$2&lt;=$G11,WEEKDAY(Z$2,2)&lt;6,ISNA(VLOOKUP(Z$2,Conf!$C$7:$C$19,1,FALSE))),$D11,"")</f>
        <v/>
      </c>
      <c r="AA11" s="4" t="str">
        <f>IF(AND(AA$2&gt;=$E11,AA$2&lt;=$G11,WEEKDAY(AA$2,2)&lt;6,ISNA(VLOOKUP(AA$2,Conf!$C$7:$C$19,1,FALSE))),$D11,"")</f>
        <v/>
      </c>
      <c r="AB11" s="4" t="str">
        <f>IF(AND(AB$2&gt;=$E11,AB$2&lt;=$G11,WEEKDAY(AB$2,2)&lt;6,ISNA(VLOOKUP(AB$2,Conf!$C$7:$C$19,1,FALSE))),$D11,"")</f>
        <v/>
      </c>
      <c r="AC11" s="4" t="str">
        <f>IF(AND(AC$2&gt;=$E11,AC$2&lt;=$G11,WEEKDAY(AC$2,2)&lt;6,ISNA(VLOOKUP(AC$2,Conf!$C$7:$C$19,1,FALSE))),$D11,"")</f>
        <v/>
      </c>
      <c r="AD11" s="4" t="str">
        <f>IF(AND(AD$2&gt;=$E11,AD$2&lt;=$G11,WEEKDAY(AD$2,2)&lt;6,ISNA(VLOOKUP(AD$2,Conf!$C$7:$C$19,1,FALSE))),$D11,"")</f>
        <v/>
      </c>
      <c r="AE11" s="4" t="str">
        <f>IF(AND(AE$2&gt;=$E11,AE$2&lt;=$G11,WEEKDAY(AE$2,2)&lt;6,ISNA(VLOOKUP(AE$2,Conf!$C$7:$C$19,1,FALSE))),$D11,"")</f>
        <v/>
      </c>
      <c r="AF11" s="4" t="str">
        <f>IF(AND(AF$2&gt;=$E11,AF$2&lt;=$G11,WEEKDAY(AF$2,2)&lt;6,ISNA(VLOOKUP(AF$2,Conf!$C$7:$C$19,1,FALSE))),$D11,"")</f>
        <v/>
      </c>
      <c r="AG11" s="4" t="str">
        <f>IF(AND(AG$2&gt;=$E11,AG$2&lt;=$G11,WEEKDAY(AG$2,2)&lt;6,ISNA(VLOOKUP(AG$2,Conf!$C$7:$C$19,1,FALSE))),$D11,"")</f>
        <v/>
      </c>
      <c r="AH11" s="4" t="str">
        <f>IF(AND(AH$2&gt;=$E11,AH$2&lt;=$G11,WEEKDAY(AH$2,2)&lt;6,ISNA(VLOOKUP(AH$2,Conf!$C$7:$C$19,1,FALSE))),$D11,"")</f>
        <v/>
      </c>
      <c r="AI11" s="4" t="str">
        <f>IF(AND(AI$2&gt;=$E11,AI$2&lt;=$G11,WEEKDAY(AI$2,2)&lt;6,ISNA(VLOOKUP(AI$2,Conf!$C$7:$C$19,1,FALSE))),$D11,"")</f>
        <v/>
      </c>
      <c r="AJ11" s="4" t="str">
        <f>IF(AND(AJ$2&gt;=$E11,AJ$2&lt;=$G11,WEEKDAY(AJ$2,2)&lt;6,ISNA(VLOOKUP(AJ$2,Conf!$C$7:$C$19,1,FALSE))),$D11,"")</f>
        <v/>
      </c>
      <c r="AK11" s="4" t="str">
        <f>IF(AND(AK$2&gt;=$E11,AK$2&lt;=$G11,WEEKDAY(AK$2,2)&lt;6,ISNA(VLOOKUP(AK$2,Conf!$C$7:$C$19,1,FALSE))),$D11,"")</f>
        <v/>
      </c>
      <c r="AL11" s="4" t="str">
        <f>IF(AND(AL$2&gt;=$E11,AL$2&lt;=$G11,WEEKDAY(AL$2,2)&lt;6,ISNA(VLOOKUP(AL$2,Conf!$C$7:$C$19,1,FALSE))),$D11,"")</f>
        <v/>
      </c>
      <c r="AM11" s="4" t="str">
        <f>IF(AND(AM$2&gt;=$E11,AM$2&lt;=$G11,WEEKDAY(AM$2,2)&lt;6,ISNA(VLOOKUP(AM$2,Conf!$C$7:$C$19,1,FALSE))),$D11,"")</f>
        <v/>
      </c>
    </row>
    <row r="12" spans="2:39" x14ac:dyDescent="0.25">
      <c r="B12" s="8">
        <v>6</v>
      </c>
      <c r="C12" s="54" t="s">
        <v>40</v>
      </c>
      <c r="D12" s="9">
        <v>4</v>
      </c>
      <c r="E12" s="10">
        <v>43977</v>
      </c>
      <c r="F12" s="11">
        <v>2</v>
      </c>
      <c r="G12" s="12">
        <f>WORKDAY.INTL($E12,$F12-1,1,Conf!$C$7:$C$19)</f>
        <v>43978</v>
      </c>
      <c r="H12" s="4" t="str">
        <f>IF(AND(H$2&gt;=$E12,H$2&lt;=$G12,WEEKDAY(H$2,2)&lt;6,ISNA(VLOOKUP(H$2,Conf!$C$7:$C$19,1,FALSE))),$D12,"")</f>
        <v/>
      </c>
      <c r="I12" s="4" t="str">
        <f>IF(AND(I$2&gt;=$E12,I$2&lt;=$G12,WEEKDAY(I$2,2)&lt;6,ISNA(VLOOKUP(I$2,Conf!$C$7:$C$19,1,FALSE))),$D12,"")</f>
        <v/>
      </c>
      <c r="J12" s="4" t="str">
        <f>IF(AND(J$2&gt;=$E12,J$2&lt;=$G12,WEEKDAY(J$2,2)&lt;6,ISNA(VLOOKUP(J$2,Conf!$C$7:$C$19,1,FALSE))),$D12,"")</f>
        <v/>
      </c>
      <c r="K12" s="4" t="str">
        <f>IF(AND(K$2&gt;=$E12,K$2&lt;=$G12,WEEKDAY(K$2,2)&lt;6,ISNA(VLOOKUP(K$2,Conf!$C$7:$C$19,1,FALSE))),$D12,"")</f>
        <v/>
      </c>
      <c r="L12" s="4" t="str">
        <f>IF(AND(L$2&gt;=$E12,L$2&lt;=$G12,WEEKDAY(L$2,2)&lt;6,ISNA(VLOOKUP(L$2,Conf!$C$7:$C$19,1,FALSE))),$D12,"")</f>
        <v/>
      </c>
      <c r="M12" s="4" t="str">
        <f>IF(AND(M$2&gt;=$E12,M$2&lt;=$G12,WEEKDAY(M$2,2)&lt;6,ISNA(VLOOKUP(M$2,Conf!$C$7:$C$19,1,FALSE))),$D12,"")</f>
        <v/>
      </c>
      <c r="N12" s="4" t="str">
        <f>IF(AND(N$2&gt;=$E12,N$2&lt;=$G12,WEEKDAY(N$2,2)&lt;6,ISNA(VLOOKUP(N$2,Conf!$C$7:$C$19,1,FALSE))),$D12,"")</f>
        <v/>
      </c>
      <c r="O12" s="4" t="str">
        <f>IF(AND(O$2&gt;=$E12,O$2&lt;=$G12,WEEKDAY(O$2,2)&lt;6,ISNA(VLOOKUP(O$2,Conf!$C$7:$C$19,1,FALSE))),$D12,"")</f>
        <v/>
      </c>
      <c r="P12" s="4" t="str">
        <f>IF(AND(P$2&gt;=$E12,P$2&lt;=$G12,WEEKDAY(P$2,2)&lt;6,ISNA(VLOOKUP(P$2,Conf!$C$7:$C$19,1,FALSE))),$D12,"")</f>
        <v/>
      </c>
      <c r="Q12" s="4" t="str">
        <f>IF(AND(Q$2&gt;=$E12,Q$2&lt;=$G12,WEEKDAY(Q$2,2)&lt;6,ISNA(VLOOKUP(Q$2,Conf!$C$7:$C$19,1,FALSE))),$D12,"")</f>
        <v/>
      </c>
      <c r="R12" s="4" t="str">
        <f>IF(AND(R$2&gt;=$E12,R$2&lt;=$G12,WEEKDAY(R$2,2)&lt;6,ISNA(VLOOKUP(R$2,Conf!$C$7:$C$19,1,FALSE))),$D12,"")</f>
        <v/>
      </c>
      <c r="S12" s="4" t="str">
        <f>IF(AND(S$2&gt;=$E12,S$2&lt;=$G12,WEEKDAY(S$2,2)&lt;6,ISNA(VLOOKUP(S$2,Conf!$C$7:$C$19,1,FALSE))),$D12,"")</f>
        <v/>
      </c>
      <c r="T12" s="4" t="str">
        <f>IF(AND(T$2&gt;=$E12,T$2&lt;=$G12,WEEKDAY(T$2,2)&lt;6,ISNA(VLOOKUP(T$2,Conf!$C$7:$C$19,1,FALSE))),$D12,"")</f>
        <v/>
      </c>
      <c r="U12" s="4" t="str">
        <f>IF(AND(U$2&gt;=$E12,U$2&lt;=$G12,WEEKDAY(U$2,2)&lt;6,ISNA(VLOOKUP(U$2,Conf!$C$7:$C$19,1,FALSE))),$D12,"")</f>
        <v/>
      </c>
      <c r="V12" s="4" t="str">
        <f>IF(AND(V$2&gt;=$E12,V$2&lt;=$G12,WEEKDAY(V$2,2)&lt;6,ISNA(VLOOKUP(V$2,Conf!$C$7:$C$19,1,FALSE))),$D12,"")</f>
        <v/>
      </c>
      <c r="W12" s="4">
        <f>IF(AND(W$2&gt;=$E12,W$2&lt;=$G12,WEEKDAY(W$2,2)&lt;6,ISNA(VLOOKUP(W$2,Conf!$C$7:$C$19,1,FALSE))),$D12,"")</f>
        <v>4</v>
      </c>
      <c r="X12" s="4">
        <f>IF(AND(X$2&gt;=$E12,X$2&lt;=$G12,WEEKDAY(X$2,2)&lt;6,ISNA(VLOOKUP(X$2,Conf!$C$7:$C$19,1,FALSE))),$D12,"")</f>
        <v>4</v>
      </c>
      <c r="Y12" s="4" t="str">
        <f>IF(AND(Y$2&gt;=$E12,Y$2&lt;=$G12,WEEKDAY(Y$2,2)&lt;6,ISNA(VLOOKUP(Y$2,Conf!$C$7:$C$19,1,FALSE))),$D12,"")</f>
        <v/>
      </c>
      <c r="Z12" s="4" t="str">
        <f>IF(AND(Z$2&gt;=$E12,Z$2&lt;=$G12,WEEKDAY(Z$2,2)&lt;6,ISNA(VLOOKUP(Z$2,Conf!$C$7:$C$19,1,FALSE))),$D12,"")</f>
        <v/>
      </c>
      <c r="AA12" s="4" t="str">
        <f>IF(AND(AA$2&gt;=$E12,AA$2&lt;=$G12,WEEKDAY(AA$2,2)&lt;6,ISNA(VLOOKUP(AA$2,Conf!$C$7:$C$19,1,FALSE))),$D12,"")</f>
        <v/>
      </c>
      <c r="AB12" s="4" t="str">
        <f>IF(AND(AB$2&gt;=$E12,AB$2&lt;=$G12,WEEKDAY(AB$2,2)&lt;6,ISNA(VLOOKUP(AB$2,Conf!$C$7:$C$19,1,FALSE))),$D12,"")</f>
        <v/>
      </c>
      <c r="AC12" s="4" t="str">
        <f>IF(AND(AC$2&gt;=$E12,AC$2&lt;=$G12,WEEKDAY(AC$2,2)&lt;6,ISNA(VLOOKUP(AC$2,Conf!$C$7:$C$19,1,FALSE))),$D12,"")</f>
        <v/>
      </c>
      <c r="AD12" s="4" t="str">
        <f>IF(AND(AD$2&gt;=$E12,AD$2&lt;=$G12,WEEKDAY(AD$2,2)&lt;6,ISNA(VLOOKUP(AD$2,Conf!$C$7:$C$19,1,FALSE))),$D12,"")</f>
        <v/>
      </c>
      <c r="AE12" s="4" t="str">
        <f>IF(AND(AE$2&gt;=$E12,AE$2&lt;=$G12,WEEKDAY(AE$2,2)&lt;6,ISNA(VLOOKUP(AE$2,Conf!$C$7:$C$19,1,FALSE))),$D12,"")</f>
        <v/>
      </c>
      <c r="AF12" s="4" t="str">
        <f>IF(AND(AF$2&gt;=$E12,AF$2&lt;=$G12,WEEKDAY(AF$2,2)&lt;6,ISNA(VLOOKUP(AF$2,Conf!$C$7:$C$19,1,FALSE))),$D12,"")</f>
        <v/>
      </c>
      <c r="AG12" s="4" t="str">
        <f>IF(AND(AG$2&gt;=$E12,AG$2&lt;=$G12,WEEKDAY(AG$2,2)&lt;6,ISNA(VLOOKUP(AG$2,Conf!$C$7:$C$19,1,FALSE))),$D12,"")</f>
        <v/>
      </c>
      <c r="AH12" s="4" t="str">
        <f>IF(AND(AH$2&gt;=$E12,AH$2&lt;=$G12,WEEKDAY(AH$2,2)&lt;6,ISNA(VLOOKUP(AH$2,Conf!$C$7:$C$19,1,FALSE))),$D12,"")</f>
        <v/>
      </c>
      <c r="AI12" s="4" t="str">
        <f>IF(AND(AI$2&gt;=$E12,AI$2&lt;=$G12,WEEKDAY(AI$2,2)&lt;6,ISNA(VLOOKUP(AI$2,Conf!$C$7:$C$19,1,FALSE))),$D12,"")</f>
        <v/>
      </c>
      <c r="AJ12" s="4" t="str">
        <f>IF(AND(AJ$2&gt;=$E12,AJ$2&lt;=$G12,WEEKDAY(AJ$2,2)&lt;6,ISNA(VLOOKUP(AJ$2,Conf!$C$7:$C$19,1,FALSE))),$D12,"")</f>
        <v/>
      </c>
      <c r="AK12" s="4" t="str">
        <f>IF(AND(AK$2&gt;=$E12,AK$2&lt;=$G12,WEEKDAY(AK$2,2)&lt;6,ISNA(VLOOKUP(AK$2,Conf!$C$7:$C$19,1,FALSE))),$D12,"")</f>
        <v/>
      </c>
      <c r="AL12" s="4" t="str">
        <f>IF(AND(AL$2&gt;=$E12,AL$2&lt;=$G12,WEEKDAY(AL$2,2)&lt;6,ISNA(VLOOKUP(AL$2,Conf!$C$7:$C$19,1,FALSE))),$D12,"")</f>
        <v/>
      </c>
      <c r="AM12" s="4" t="str">
        <f>IF(AND(AM$2&gt;=$E12,AM$2&lt;=$G12,WEEKDAY(AM$2,2)&lt;6,ISNA(VLOOKUP(AM$2,Conf!$C$7:$C$19,1,FALSE))),$D12,"")</f>
        <v/>
      </c>
    </row>
    <row r="13" spans="2:39" x14ac:dyDescent="0.25">
      <c r="B13" s="8">
        <v>7</v>
      </c>
      <c r="C13" s="54" t="s">
        <v>41</v>
      </c>
      <c r="D13" s="9">
        <v>3</v>
      </c>
      <c r="E13" s="10">
        <v>43979</v>
      </c>
      <c r="F13" s="11">
        <v>2</v>
      </c>
      <c r="G13" s="12">
        <f>WORKDAY.INTL($E13,$F13-1,1,Conf!$C$7:$C$19)</f>
        <v>43980</v>
      </c>
      <c r="H13" s="4" t="str">
        <f>IF(AND(H$2&gt;=$E13,H$2&lt;=$G13,WEEKDAY(H$2,2)&lt;6,ISNA(VLOOKUP(H$2,Conf!$C$7:$C$19,1,FALSE))),$D13,"")</f>
        <v/>
      </c>
      <c r="I13" s="4" t="str">
        <f>IF(AND(I$2&gt;=$E13,I$2&lt;=$G13,WEEKDAY(I$2,2)&lt;6,ISNA(VLOOKUP(I$2,Conf!$C$7:$C$19,1,FALSE))),$D13,"")</f>
        <v/>
      </c>
      <c r="J13" s="4" t="str">
        <f>IF(AND(J$2&gt;=$E13,J$2&lt;=$G13,WEEKDAY(J$2,2)&lt;6,ISNA(VLOOKUP(J$2,Conf!$C$7:$C$19,1,FALSE))),$D13,"")</f>
        <v/>
      </c>
      <c r="K13" s="4" t="str">
        <f>IF(AND(K$2&gt;=$E13,K$2&lt;=$G13,WEEKDAY(K$2,2)&lt;6,ISNA(VLOOKUP(K$2,Conf!$C$7:$C$19,1,FALSE))),$D13,"")</f>
        <v/>
      </c>
      <c r="L13" s="4" t="str">
        <f>IF(AND(L$2&gt;=$E13,L$2&lt;=$G13,WEEKDAY(L$2,2)&lt;6,ISNA(VLOOKUP(L$2,Conf!$C$7:$C$19,1,FALSE))),$D13,"")</f>
        <v/>
      </c>
      <c r="M13" s="4" t="str">
        <f>IF(AND(M$2&gt;=$E13,M$2&lt;=$G13,WEEKDAY(M$2,2)&lt;6,ISNA(VLOOKUP(M$2,Conf!$C$7:$C$19,1,FALSE))),$D13,"")</f>
        <v/>
      </c>
      <c r="N13" s="4" t="str">
        <f>IF(AND(N$2&gt;=$E13,N$2&lt;=$G13,WEEKDAY(N$2,2)&lt;6,ISNA(VLOOKUP(N$2,Conf!$C$7:$C$19,1,FALSE))),$D13,"")</f>
        <v/>
      </c>
      <c r="O13" s="4" t="str">
        <f>IF(AND(O$2&gt;=$E13,O$2&lt;=$G13,WEEKDAY(O$2,2)&lt;6,ISNA(VLOOKUP(O$2,Conf!$C$7:$C$19,1,FALSE))),$D13,"")</f>
        <v/>
      </c>
      <c r="P13" s="4" t="str">
        <f>IF(AND(P$2&gt;=$E13,P$2&lt;=$G13,WEEKDAY(P$2,2)&lt;6,ISNA(VLOOKUP(P$2,Conf!$C$7:$C$19,1,FALSE))),$D13,"")</f>
        <v/>
      </c>
      <c r="Q13" s="4" t="str">
        <f>IF(AND(Q$2&gt;=$E13,Q$2&lt;=$G13,WEEKDAY(Q$2,2)&lt;6,ISNA(VLOOKUP(Q$2,Conf!$C$7:$C$19,1,FALSE))),$D13,"")</f>
        <v/>
      </c>
      <c r="R13" s="4" t="str">
        <f>IF(AND(R$2&gt;=$E13,R$2&lt;=$G13,WEEKDAY(R$2,2)&lt;6,ISNA(VLOOKUP(R$2,Conf!$C$7:$C$19,1,FALSE))),$D13,"")</f>
        <v/>
      </c>
      <c r="S13" s="4" t="str">
        <f>IF(AND(S$2&gt;=$E13,S$2&lt;=$G13,WEEKDAY(S$2,2)&lt;6,ISNA(VLOOKUP(S$2,Conf!$C$7:$C$19,1,FALSE))),$D13,"")</f>
        <v/>
      </c>
      <c r="T13" s="4" t="str">
        <f>IF(AND(T$2&gt;=$E13,T$2&lt;=$G13,WEEKDAY(T$2,2)&lt;6,ISNA(VLOOKUP(T$2,Conf!$C$7:$C$19,1,FALSE))),$D13,"")</f>
        <v/>
      </c>
      <c r="U13" s="4" t="str">
        <f>IF(AND(U$2&gt;=$E13,U$2&lt;=$G13,WEEKDAY(U$2,2)&lt;6,ISNA(VLOOKUP(U$2,Conf!$C$7:$C$19,1,FALSE))),$D13,"")</f>
        <v/>
      </c>
      <c r="V13" s="4" t="str">
        <f>IF(AND(V$2&gt;=$E13,V$2&lt;=$G13,WEEKDAY(V$2,2)&lt;6,ISNA(VLOOKUP(V$2,Conf!$C$7:$C$19,1,FALSE))),$D13,"")</f>
        <v/>
      </c>
      <c r="W13" s="4" t="str">
        <f>IF(AND(W$2&gt;=$E13,W$2&lt;=$G13,WEEKDAY(W$2,2)&lt;6,ISNA(VLOOKUP(W$2,Conf!$C$7:$C$19,1,FALSE))),$D13,"")</f>
        <v/>
      </c>
      <c r="X13" s="4" t="str">
        <f>IF(AND(X$2&gt;=$E13,X$2&lt;=$G13,WEEKDAY(X$2,2)&lt;6,ISNA(VLOOKUP(X$2,Conf!$C$7:$C$19,1,FALSE))),$D13,"")</f>
        <v/>
      </c>
      <c r="Y13" s="4">
        <f>IF(AND(Y$2&gt;=$E13,Y$2&lt;=$G13,WEEKDAY(Y$2,2)&lt;6,ISNA(VLOOKUP(Y$2,Conf!$C$7:$C$19,1,FALSE))),$D13,"")</f>
        <v>3</v>
      </c>
      <c r="Z13" s="4">
        <f>IF(AND(Z$2&gt;=$E13,Z$2&lt;=$G13,WEEKDAY(Z$2,2)&lt;6,ISNA(VLOOKUP(Z$2,Conf!$C$7:$C$19,1,FALSE))),$D13,"")</f>
        <v>3</v>
      </c>
      <c r="AA13" s="4" t="str">
        <f>IF(AND(AA$2&gt;=$E13,AA$2&lt;=$G13,WEEKDAY(AA$2,2)&lt;6,ISNA(VLOOKUP(AA$2,Conf!$C$7:$C$19,1,FALSE))),$D13,"")</f>
        <v/>
      </c>
      <c r="AB13" s="4" t="str">
        <f>IF(AND(AB$2&gt;=$E13,AB$2&lt;=$G13,WEEKDAY(AB$2,2)&lt;6,ISNA(VLOOKUP(AB$2,Conf!$C$7:$C$19,1,FALSE))),$D13,"")</f>
        <v/>
      </c>
      <c r="AC13" s="4" t="str">
        <f>IF(AND(AC$2&gt;=$E13,AC$2&lt;=$G13,WEEKDAY(AC$2,2)&lt;6,ISNA(VLOOKUP(AC$2,Conf!$C$7:$C$19,1,FALSE))),$D13,"")</f>
        <v/>
      </c>
      <c r="AD13" s="4" t="str">
        <f>IF(AND(AD$2&gt;=$E13,AD$2&lt;=$G13,WEEKDAY(AD$2,2)&lt;6,ISNA(VLOOKUP(AD$2,Conf!$C$7:$C$19,1,FALSE))),$D13,"")</f>
        <v/>
      </c>
      <c r="AE13" s="4" t="str">
        <f>IF(AND(AE$2&gt;=$E13,AE$2&lt;=$G13,WEEKDAY(AE$2,2)&lt;6,ISNA(VLOOKUP(AE$2,Conf!$C$7:$C$19,1,FALSE))),$D13,"")</f>
        <v/>
      </c>
      <c r="AF13" s="4" t="str">
        <f>IF(AND(AF$2&gt;=$E13,AF$2&lt;=$G13,WEEKDAY(AF$2,2)&lt;6,ISNA(VLOOKUP(AF$2,Conf!$C$7:$C$19,1,FALSE))),$D13,"")</f>
        <v/>
      </c>
      <c r="AG13" s="4" t="str">
        <f>IF(AND(AG$2&gt;=$E13,AG$2&lt;=$G13,WEEKDAY(AG$2,2)&lt;6,ISNA(VLOOKUP(AG$2,Conf!$C$7:$C$19,1,FALSE))),$D13,"")</f>
        <v/>
      </c>
      <c r="AH13" s="4" t="str">
        <f>IF(AND(AH$2&gt;=$E13,AH$2&lt;=$G13,WEEKDAY(AH$2,2)&lt;6,ISNA(VLOOKUP(AH$2,Conf!$C$7:$C$19,1,FALSE))),$D13,"")</f>
        <v/>
      </c>
      <c r="AI13" s="4" t="str">
        <f>IF(AND(AI$2&gt;=$E13,AI$2&lt;=$G13,WEEKDAY(AI$2,2)&lt;6,ISNA(VLOOKUP(AI$2,Conf!$C$7:$C$19,1,FALSE))),$D13,"")</f>
        <v/>
      </c>
      <c r="AJ13" s="4" t="str">
        <f>IF(AND(AJ$2&gt;=$E13,AJ$2&lt;=$G13,WEEKDAY(AJ$2,2)&lt;6,ISNA(VLOOKUP(AJ$2,Conf!$C$7:$C$19,1,FALSE))),$D13,"")</f>
        <v/>
      </c>
      <c r="AK13" s="4" t="str">
        <f>IF(AND(AK$2&gt;=$E13,AK$2&lt;=$G13,WEEKDAY(AK$2,2)&lt;6,ISNA(VLOOKUP(AK$2,Conf!$C$7:$C$19,1,FALSE))),$D13,"")</f>
        <v/>
      </c>
      <c r="AL13" s="4" t="str">
        <f>IF(AND(AL$2&gt;=$E13,AL$2&lt;=$G13,WEEKDAY(AL$2,2)&lt;6,ISNA(VLOOKUP(AL$2,Conf!$C$7:$C$19,1,FALSE))),$D13,"")</f>
        <v/>
      </c>
      <c r="AM13" s="4" t="str">
        <f>IF(AND(AM$2&gt;=$E13,AM$2&lt;=$G13,WEEKDAY(AM$2,2)&lt;6,ISNA(VLOOKUP(AM$2,Conf!$C$7:$C$19,1,FALSE))),$D13,"")</f>
        <v/>
      </c>
    </row>
    <row r="14" spans="2:39" x14ac:dyDescent="0.25">
      <c r="B14" s="8">
        <v>8</v>
      </c>
      <c r="C14" s="54" t="s">
        <v>42</v>
      </c>
      <c r="D14" s="9">
        <v>4</v>
      </c>
      <c r="E14" s="10">
        <v>43980</v>
      </c>
      <c r="F14" s="11">
        <v>2</v>
      </c>
      <c r="G14" s="12">
        <f>WORKDAY.INTL($E14,$F14-1,1,Conf!$C$7:$C$19)</f>
        <v>43984</v>
      </c>
      <c r="H14" s="4" t="str">
        <f>IF(AND(H$2&gt;=$E14,H$2&lt;=$G14,WEEKDAY(H$2,2)&lt;6,ISNA(VLOOKUP(H$2,Conf!$C$7:$C$19,1,FALSE))),$D14,"")</f>
        <v/>
      </c>
      <c r="I14" s="4" t="str">
        <f>IF(AND(I$2&gt;=$E14,I$2&lt;=$G14,WEEKDAY(I$2,2)&lt;6,ISNA(VLOOKUP(I$2,Conf!$C$7:$C$19,1,FALSE))),$D14,"")</f>
        <v/>
      </c>
      <c r="J14" s="4" t="str">
        <f>IF(AND(J$2&gt;=$E14,J$2&lt;=$G14,WEEKDAY(J$2,2)&lt;6,ISNA(VLOOKUP(J$2,Conf!$C$7:$C$19,1,FALSE))),$D14,"")</f>
        <v/>
      </c>
      <c r="K14" s="4" t="str">
        <f>IF(AND(K$2&gt;=$E14,K$2&lt;=$G14,WEEKDAY(K$2,2)&lt;6,ISNA(VLOOKUP(K$2,Conf!$C$7:$C$19,1,FALSE))),$D14,"")</f>
        <v/>
      </c>
      <c r="L14" s="4" t="str">
        <f>IF(AND(L$2&gt;=$E14,L$2&lt;=$G14,WEEKDAY(L$2,2)&lt;6,ISNA(VLOOKUP(L$2,Conf!$C$7:$C$19,1,FALSE))),$D14,"")</f>
        <v/>
      </c>
      <c r="M14" s="4" t="str">
        <f>IF(AND(M$2&gt;=$E14,M$2&lt;=$G14,WEEKDAY(M$2,2)&lt;6,ISNA(VLOOKUP(M$2,Conf!$C$7:$C$19,1,FALSE))),$D14,"")</f>
        <v/>
      </c>
      <c r="N14" s="4" t="str">
        <f>IF(AND(N$2&gt;=$E14,N$2&lt;=$G14,WEEKDAY(N$2,2)&lt;6,ISNA(VLOOKUP(N$2,Conf!$C$7:$C$19,1,FALSE))),$D14,"")</f>
        <v/>
      </c>
      <c r="O14" s="4" t="str">
        <f>IF(AND(O$2&gt;=$E14,O$2&lt;=$G14,WEEKDAY(O$2,2)&lt;6,ISNA(VLOOKUP(O$2,Conf!$C$7:$C$19,1,FALSE))),$D14,"")</f>
        <v/>
      </c>
      <c r="P14" s="4" t="str">
        <f>IF(AND(P$2&gt;=$E14,P$2&lt;=$G14,WEEKDAY(P$2,2)&lt;6,ISNA(VLOOKUP(P$2,Conf!$C$7:$C$19,1,FALSE))),$D14,"")</f>
        <v/>
      </c>
      <c r="Q14" s="4" t="str">
        <f>IF(AND(Q$2&gt;=$E14,Q$2&lt;=$G14,WEEKDAY(Q$2,2)&lt;6,ISNA(VLOOKUP(Q$2,Conf!$C$7:$C$19,1,FALSE))),$D14,"")</f>
        <v/>
      </c>
      <c r="R14" s="4" t="str">
        <f>IF(AND(R$2&gt;=$E14,R$2&lt;=$G14,WEEKDAY(R$2,2)&lt;6,ISNA(VLOOKUP(R$2,Conf!$C$7:$C$19,1,FALSE))),$D14,"")</f>
        <v/>
      </c>
      <c r="S14" s="4" t="str">
        <f>IF(AND(S$2&gt;=$E14,S$2&lt;=$G14,WEEKDAY(S$2,2)&lt;6,ISNA(VLOOKUP(S$2,Conf!$C$7:$C$19,1,FALSE))),$D14,"")</f>
        <v/>
      </c>
      <c r="T14" s="4" t="str">
        <f>IF(AND(T$2&gt;=$E14,T$2&lt;=$G14,WEEKDAY(T$2,2)&lt;6,ISNA(VLOOKUP(T$2,Conf!$C$7:$C$19,1,FALSE))),$D14,"")</f>
        <v/>
      </c>
      <c r="U14" s="4" t="str">
        <f>IF(AND(U$2&gt;=$E14,U$2&lt;=$G14,WEEKDAY(U$2,2)&lt;6,ISNA(VLOOKUP(U$2,Conf!$C$7:$C$19,1,FALSE))),$D14,"")</f>
        <v/>
      </c>
      <c r="V14" s="4" t="str">
        <f>IF(AND(V$2&gt;=$E14,V$2&lt;=$G14,WEEKDAY(V$2,2)&lt;6,ISNA(VLOOKUP(V$2,Conf!$C$7:$C$19,1,FALSE))),$D14,"")</f>
        <v/>
      </c>
      <c r="W14" s="4" t="str">
        <f>IF(AND(W$2&gt;=$E14,W$2&lt;=$G14,WEEKDAY(W$2,2)&lt;6,ISNA(VLOOKUP(W$2,Conf!$C$7:$C$19,1,FALSE))),$D14,"")</f>
        <v/>
      </c>
      <c r="X14" s="4" t="str">
        <f>IF(AND(X$2&gt;=$E14,X$2&lt;=$G14,WEEKDAY(X$2,2)&lt;6,ISNA(VLOOKUP(X$2,Conf!$C$7:$C$19,1,FALSE))),$D14,"")</f>
        <v/>
      </c>
      <c r="Y14" s="4" t="str">
        <f>IF(AND(Y$2&gt;=$E14,Y$2&lt;=$G14,WEEKDAY(Y$2,2)&lt;6,ISNA(VLOOKUP(Y$2,Conf!$C$7:$C$19,1,FALSE))),$D14,"")</f>
        <v/>
      </c>
      <c r="Z14" s="4">
        <f>IF(AND(Z$2&gt;=$E14,Z$2&lt;=$G14,WEEKDAY(Z$2,2)&lt;6,ISNA(VLOOKUP(Z$2,Conf!$C$7:$C$19,1,FALSE))),$D14,"")</f>
        <v>4</v>
      </c>
      <c r="AA14" s="4" t="str">
        <f>IF(AND(AA$2&gt;=$E14,AA$2&lt;=$G14,WEEKDAY(AA$2,2)&lt;6,ISNA(VLOOKUP(AA$2,Conf!$C$7:$C$19,1,FALSE))),$D14,"")</f>
        <v/>
      </c>
      <c r="AB14" s="4" t="str">
        <f>IF(AND(AB$2&gt;=$E14,AB$2&lt;=$G14,WEEKDAY(AB$2,2)&lt;6,ISNA(VLOOKUP(AB$2,Conf!$C$7:$C$19,1,FALSE))),$D14,"")</f>
        <v/>
      </c>
      <c r="AC14" s="4" t="str">
        <f>IF(AND(AC$2&gt;=$E14,AC$2&lt;=$G14,WEEKDAY(AC$2,2)&lt;6,ISNA(VLOOKUP(AC$2,Conf!$C$7:$C$19,1,FALSE))),$D14,"")</f>
        <v/>
      </c>
      <c r="AD14" s="4">
        <f>IF(AND(AD$2&gt;=$E14,AD$2&lt;=$G14,WEEKDAY(AD$2,2)&lt;6,ISNA(VLOOKUP(AD$2,Conf!$C$7:$C$19,1,FALSE))),$D14,"")</f>
        <v>4</v>
      </c>
      <c r="AE14" s="4" t="str">
        <f>IF(AND(AE$2&gt;=$E14,AE$2&lt;=$G14,WEEKDAY(AE$2,2)&lt;6,ISNA(VLOOKUP(AE$2,Conf!$C$7:$C$19,1,FALSE))),$D14,"")</f>
        <v/>
      </c>
      <c r="AF14" s="4" t="str">
        <f>IF(AND(AF$2&gt;=$E14,AF$2&lt;=$G14,WEEKDAY(AF$2,2)&lt;6,ISNA(VLOOKUP(AF$2,Conf!$C$7:$C$19,1,FALSE))),$D14,"")</f>
        <v/>
      </c>
      <c r="AG14" s="4" t="str">
        <f>IF(AND(AG$2&gt;=$E14,AG$2&lt;=$G14,WEEKDAY(AG$2,2)&lt;6,ISNA(VLOOKUP(AG$2,Conf!$C$7:$C$19,1,FALSE))),$D14,"")</f>
        <v/>
      </c>
      <c r="AH14" s="4" t="str">
        <f>IF(AND(AH$2&gt;=$E14,AH$2&lt;=$G14,WEEKDAY(AH$2,2)&lt;6,ISNA(VLOOKUP(AH$2,Conf!$C$7:$C$19,1,FALSE))),$D14,"")</f>
        <v/>
      </c>
      <c r="AI14" s="4" t="str">
        <f>IF(AND(AI$2&gt;=$E14,AI$2&lt;=$G14,WEEKDAY(AI$2,2)&lt;6,ISNA(VLOOKUP(AI$2,Conf!$C$7:$C$19,1,FALSE))),$D14,"")</f>
        <v/>
      </c>
      <c r="AJ14" s="4" t="str">
        <f>IF(AND(AJ$2&gt;=$E14,AJ$2&lt;=$G14,WEEKDAY(AJ$2,2)&lt;6,ISNA(VLOOKUP(AJ$2,Conf!$C$7:$C$19,1,FALSE))),$D14,"")</f>
        <v/>
      </c>
      <c r="AK14" s="4" t="str">
        <f>IF(AND(AK$2&gt;=$E14,AK$2&lt;=$G14,WEEKDAY(AK$2,2)&lt;6,ISNA(VLOOKUP(AK$2,Conf!$C$7:$C$19,1,FALSE))),$D14,"")</f>
        <v/>
      </c>
      <c r="AL14" s="4" t="str">
        <f>IF(AND(AL$2&gt;=$E14,AL$2&lt;=$G14,WEEKDAY(AL$2,2)&lt;6,ISNA(VLOOKUP(AL$2,Conf!$C$7:$C$19,1,FALSE))),$D14,"")</f>
        <v/>
      </c>
      <c r="AM14" s="4" t="str">
        <f>IF(AND(AM$2&gt;=$E14,AM$2&lt;=$G14,WEEKDAY(AM$2,2)&lt;6,ISNA(VLOOKUP(AM$2,Conf!$C$7:$C$19,1,FALSE))),$D14,"")</f>
        <v/>
      </c>
    </row>
    <row r="15" spans="2:39" x14ac:dyDescent="0.25">
      <c r="B15" s="8">
        <v>9</v>
      </c>
      <c r="C15" s="54" t="s">
        <v>43</v>
      </c>
      <c r="D15" s="9">
        <v>8</v>
      </c>
      <c r="E15" s="10">
        <v>43985</v>
      </c>
      <c r="F15" s="11">
        <v>1</v>
      </c>
      <c r="G15" s="12">
        <f>WORKDAY.INTL($E15,$F15-1,1,Conf!$C$7:$C$19)</f>
        <v>43985</v>
      </c>
      <c r="H15" s="4" t="str">
        <f>IF(AND(H$2&gt;=$E15,H$2&lt;=$G15,WEEKDAY(H$2,2)&lt;6,ISNA(VLOOKUP(H$2,Conf!$C$7:$C$19,1,FALSE))),$D15,"")</f>
        <v/>
      </c>
      <c r="I15" s="4" t="str">
        <f>IF(AND(I$2&gt;=$E15,I$2&lt;=$G15,WEEKDAY(I$2,2)&lt;6,ISNA(VLOOKUP(I$2,Conf!$C$7:$C$19,1,FALSE))),$D15,"")</f>
        <v/>
      </c>
      <c r="J15" s="4" t="str">
        <f>IF(AND(J$2&gt;=$E15,J$2&lt;=$G15,WEEKDAY(J$2,2)&lt;6,ISNA(VLOOKUP(J$2,Conf!$C$7:$C$19,1,FALSE))),$D15,"")</f>
        <v/>
      </c>
      <c r="K15" s="4" t="str">
        <f>IF(AND(K$2&gt;=$E15,K$2&lt;=$G15,WEEKDAY(K$2,2)&lt;6,ISNA(VLOOKUP(K$2,Conf!$C$7:$C$19,1,FALSE))),$D15,"")</f>
        <v/>
      </c>
      <c r="L15" s="4" t="str">
        <f>IF(AND(L$2&gt;=$E15,L$2&lt;=$G15,WEEKDAY(L$2,2)&lt;6,ISNA(VLOOKUP(L$2,Conf!$C$7:$C$19,1,FALSE))),$D15,"")</f>
        <v/>
      </c>
      <c r="M15" s="4" t="str">
        <f>IF(AND(M$2&gt;=$E15,M$2&lt;=$G15,WEEKDAY(M$2,2)&lt;6,ISNA(VLOOKUP(M$2,Conf!$C$7:$C$19,1,FALSE))),$D15,"")</f>
        <v/>
      </c>
      <c r="N15" s="4" t="str">
        <f>IF(AND(N$2&gt;=$E15,N$2&lt;=$G15,WEEKDAY(N$2,2)&lt;6,ISNA(VLOOKUP(N$2,Conf!$C$7:$C$19,1,FALSE))),$D15,"")</f>
        <v/>
      </c>
      <c r="O15" s="4" t="str">
        <f>IF(AND(O$2&gt;=$E15,O$2&lt;=$G15,WEEKDAY(O$2,2)&lt;6,ISNA(VLOOKUP(O$2,Conf!$C$7:$C$19,1,FALSE))),$D15,"")</f>
        <v/>
      </c>
      <c r="P15" s="4" t="str">
        <f>IF(AND(P$2&gt;=$E15,P$2&lt;=$G15,WEEKDAY(P$2,2)&lt;6,ISNA(VLOOKUP(P$2,Conf!$C$7:$C$19,1,FALSE))),$D15,"")</f>
        <v/>
      </c>
      <c r="Q15" s="4" t="str">
        <f>IF(AND(Q$2&gt;=$E15,Q$2&lt;=$G15,WEEKDAY(Q$2,2)&lt;6,ISNA(VLOOKUP(Q$2,Conf!$C$7:$C$19,1,FALSE))),$D15,"")</f>
        <v/>
      </c>
      <c r="R15" s="4" t="str">
        <f>IF(AND(R$2&gt;=$E15,R$2&lt;=$G15,WEEKDAY(R$2,2)&lt;6,ISNA(VLOOKUP(R$2,Conf!$C$7:$C$19,1,FALSE))),$D15,"")</f>
        <v/>
      </c>
      <c r="S15" s="4" t="str">
        <f>IF(AND(S$2&gt;=$E15,S$2&lt;=$G15,WEEKDAY(S$2,2)&lt;6,ISNA(VLOOKUP(S$2,Conf!$C$7:$C$19,1,FALSE))),$D15,"")</f>
        <v/>
      </c>
      <c r="T15" s="4" t="str">
        <f>IF(AND(T$2&gt;=$E15,T$2&lt;=$G15,WEEKDAY(T$2,2)&lt;6,ISNA(VLOOKUP(T$2,Conf!$C$7:$C$19,1,FALSE))),$D15,"")</f>
        <v/>
      </c>
      <c r="U15" s="4" t="str">
        <f>IF(AND(U$2&gt;=$E15,U$2&lt;=$G15,WEEKDAY(U$2,2)&lt;6,ISNA(VLOOKUP(U$2,Conf!$C$7:$C$19,1,FALSE))),$D15,"")</f>
        <v/>
      </c>
      <c r="V15" s="4" t="str">
        <f>IF(AND(V$2&gt;=$E15,V$2&lt;=$G15,WEEKDAY(V$2,2)&lt;6,ISNA(VLOOKUP(V$2,Conf!$C$7:$C$19,1,FALSE))),$D15,"")</f>
        <v/>
      </c>
      <c r="W15" s="4" t="str">
        <f>IF(AND(W$2&gt;=$E15,W$2&lt;=$G15,WEEKDAY(W$2,2)&lt;6,ISNA(VLOOKUP(W$2,Conf!$C$7:$C$19,1,FALSE))),$D15,"")</f>
        <v/>
      </c>
      <c r="X15" s="4" t="str">
        <f>IF(AND(X$2&gt;=$E15,X$2&lt;=$G15,WEEKDAY(X$2,2)&lt;6,ISNA(VLOOKUP(X$2,Conf!$C$7:$C$19,1,FALSE))),$D15,"")</f>
        <v/>
      </c>
      <c r="Y15" s="4" t="str">
        <f>IF(AND(Y$2&gt;=$E15,Y$2&lt;=$G15,WEEKDAY(Y$2,2)&lt;6,ISNA(VLOOKUP(Y$2,Conf!$C$7:$C$19,1,FALSE))),$D15,"")</f>
        <v/>
      </c>
      <c r="Z15" s="4" t="str">
        <f>IF(AND(Z$2&gt;=$E15,Z$2&lt;=$G15,WEEKDAY(Z$2,2)&lt;6,ISNA(VLOOKUP(Z$2,Conf!$C$7:$C$19,1,FALSE))),$D15,"")</f>
        <v/>
      </c>
      <c r="AA15" s="4" t="str">
        <f>IF(AND(AA$2&gt;=$E15,AA$2&lt;=$G15,WEEKDAY(AA$2,2)&lt;6,ISNA(VLOOKUP(AA$2,Conf!$C$7:$C$19,1,FALSE))),$D15,"")</f>
        <v/>
      </c>
      <c r="AB15" s="4" t="str">
        <f>IF(AND(AB$2&gt;=$E15,AB$2&lt;=$G15,WEEKDAY(AB$2,2)&lt;6,ISNA(VLOOKUP(AB$2,Conf!$C$7:$C$19,1,FALSE))),$D15,"")</f>
        <v/>
      </c>
      <c r="AC15" s="4" t="str">
        <f>IF(AND(AC$2&gt;=$E15,AC$2&lt;=$G15,WEEKDAY(AC$2,2)&lt;6,ISNA(VLOOKUP(AC$2,Conf!$C$7:$C$19,1,FALSE))),$D15,"")</f>
        <v/>
      </c>
      <c r="AD15" s="4" t="str">
        <f>IF(AND(AD$2&gt;=$E15,AD$2&lt;=$G15,WEEKDAY(AD$2,2)&lt;6,ISNA(VLOOKUP(AD$2,Conf!$C$7:$C$19,1,FALSE))),$D15,"")</f>
        <v/>
      </c>
      <c r="AE15" s="4">
        <f>IF(AND(AE$2&gt;=$E15,AE$2&lt;=$G15,WEEKDAY(AE$2,2)&lt;6,ISNA(VLOOKUP(AE$2,Conf!$C$7:$C$19,1,FALSE))),$D15,"")</f>
        <v>8</v>
      </c>
      <c r="AF15" s="4" t="str">
        <f>IF(AND(AF$2&gt;=$E15,AF$2&lt;=$G15,WEEKDAY(AF$2,2)&lt;6,ISNA(VLOOKUP(AF$2,Conf!$C$7:$C$19,1,FALSE))),$D15,"")</f>
        <v/>
      </c>
      <c r="AG15" s="4" t="str">
        <f>IF(AND(AG$2&gt;=$E15,AG$2&lt;=$G15,WEEKDAY(AG$2,2)&lt;6,ISNA(VLOOKUP(AG$2,Conf!$C$7:$C$19,1,FALSE))),$D15,"")</f>
        <v/>
      </c>
      <c r="AH15" s="4" t="str">
        <f>IF(AND(AH$2&gt;=$E15,AH$2&lt;=$G15,WEEKDAY(AH$2,2)&lt;6,ISNA(VLOOKUP(AH$2,Conf!$C$7:$C$19,1,FALSE))),$D15,"")</f>
        <v/>
      </c>
      <c r="AI15" s="4" t="str">
        <f>IF(AND(AI$2&gt;=$E15,AI$2&lt;=$G15,WEEKDAY(AI$2,2)&lt;6,ISNA(VLOOKUP(AI$2,Conf!$C$7:$C$19,1,FALSE))),$D15,"")</f>
        <v/>
      </c>
      <c r="AJ15" s="4" t="str">
        <f>IF(AND(AJ$2&gt;=$E15,AJ$2&lt;=$G15,WEEKDAY(AJ$2,2)&lt;6,ISNA(VLOOKUP(AJ$2,Conf!$C$7:$C$19,1,FALSE))),$D15,"")</f>
        <v/>
      </c>
      <c r="AK15" s="4" t="str">
        <f>IF(AND(AK$2&gt;=$E15,AK$2&lt;=$G15,WEEKDAY(AK$2,2)&lt;6,ISNA(VLOOKUP(AK$2,Conf!$C$7:$C$19,1,FALSE))),$D15,"")</f>
        <v/>
      </c>
      <c r="AL15" s="4" t="str">
        <f>IF(AND(AL$2&gt;=$E15,AL$2&lt;=$G15,WEEKDAY(AL$2,2)&lt;6,ISNA(VLOOKUP(AL$2,Conf!$C$7:$C$19,1,FALSE))),$D15,"")</f>
        <v/>
      </c>
      <c r="AM15" s="4" t="str">
        <f>IF(AND(AM$2&gt;=$E15,AM$2&lt;=$G15,WEEKDAY(AM$2,2)&lt;6,ISNA(VLOOKUP(AM$2,Conf!$C$7:$C$19,1,FALSE))),$D15,"")</f>
        <v/>
      </c>
    </row>
    <row r="16" spans="2:39" x14ac:dyDescent="0.25">
      <c r="B16" s="8">
        <v>10</v>
      </c>
      <c r="C16" s="54" t="s">
        <v>50</v>
      </c>
      <c r="D16" s="9">
        <v>6</v>
      </c>
      <c r="E16" s="10">
        <v>43986</v>
      </c>
      <c r="F16" s="11">
        <v>3</v>
      </c>
      <c r="G16" s="12">
        <f>WORKDAY.INTL($E16,$F16-1,1,Conf!$C$7:$C$19)</f>
        <v>43990</v>
      </c>
      <c r="H16" s="4" t="str">
        <f>IF(AND(H$2&gt;=$E16,H$2&lt;=$G16,WEEKDAY(H$2,2)&lt;6,ISNA(VLOOKUP(H$2,Conf!$C$7:$C$19,1,FALSE))),$D16,"")</f>
        <v/>
      </c>
      <c r="I16" s="4" t="str">
        <f>IF(AND(I$2&gt;=$E16,I$2&lt;=$G16,WEEKDAY(I$2,2)&lt;6,ISNA(VLOOKUP(I$2,Conf!$C$7:$C$19,1,FALSE))),$D16,"")</f>
        <v/>
      </c>
      <c r="J16" s="4" t="str">
        <f>IF(AND(J$2&gt;=$E16,J$2&lt;=$G16,WEEKDAY(J$2,2)&lt;6,ISNA(VLOOKUP(J$2,Conf!$C$7:$C$19,1,FALSE))),$D16,"")</f>
        <v/>
      </c>
      <c r="K16" s="4" t="str">
        <f>IF(AND(K$2&gt;=$E16,K$2&lt;=$G16,WEEKDAY(K$2,2)&lt;6,ISNA(VLOOKUP(K$2,Conf!$C$7:$C$19,1,FALSE))),$D16,"")</f>
        <v/>
      </c>
      <c r="L16" s="4" t="str">
        <f>IF(AND(L$2&gt;=$E16,L$2&lt;=$G16,WEEKDAY(L$2,2)&lt;6,ISNA(VLOOKUP(L$2,Conf!$C$7:$C$19,1,FALSE))),$D16,"")</f>
        <v/>
      </c>
      <c r="M16" s="4" t="str">
        <f>IF(AND(M$2&gt;=$E16,M$2&lt;=$G16,WEEKDAY(M$2,2)&lt;6,ISNA(VLOOKUP(M$2,Conf!$C$7:$C$19,1,FALSE))),$D16,"")</f>
        <v/>
      </c>
      <c r="N16" s="4" t="str">
        <f>IF(AND(N$2&gt;=$E16,N$2&lt;=$G16,WEEKDAY(N$2,2)&lt;6,ISNA(VLOOKUP(N$2,Conf!$C$7:$C$19,1,FALSE))),$D16,"")</f>
        <v/>
      </c>
      <c r="O16" s="4" t="str">
        <f>IF(AND(O$2&gt;=$E16,O$2&lt;=$G16,WEEKDAY(O$2,2)&lt;6,ISNA(VLOOKUP(O$2,Conf!$C$7:$C$19,1,FALSE))),$D16,"")</f>
        <v/>
      </c>
      <c r="P16" s="4" t="str">
        <f>IF(AND(P$2&gt;=$E16,P$2&lt;=$G16,WEEKDAY(P$2,2)&lt;6,ISNA(VLOOKUP(P$2,Conf!$C$7:$C$19,1,FALSE))),$D16,"")</f>
        <v/>
      </c>
      <c r="Q16" s="4" t="str">
        <f>IF(AND(Q$2&gt;=$E16,Q$2&lt;=$G16,WEEKDAY(Q$2,2)&lt;6,ISNA(VLOOKUP(Q$2,Conf!$C$7:$C$19,1,FALSE))),$D16,"")</f>
        <v/>
      </c>
      <c r="R16" s="4" t="str">
        <f>IF(AND(R$2&gt;=$E16,R$2&lt;=$G16,WEEKDAY(R$2,2)&lt;6,ISNA(VLOOKUP(R$2,Conf!$C$7:$C$19,1,FALSE))),$D16,"")</f>
        <v/>
      </c>
      <c r="S16" s="4" t="str">
        <f>IF(AND(S$2&gt;=$E16,S$2&lt;=$G16,WEEKDAY(S$2,2)&lt;6,ISNA(VLOOKUP(S$2,Conf!$C$7:$C$19,1,FALSE))),$D16,"")</f>
        <v/>
      </c>
      <c r="T16" s="4" t="str">
        <f>IF(AND(T$2&gt;=$E16,T$2&lt;=$G16,WEEKDAY(T$2,2)&lt;6,ISNA(VLOOKUP(T$2,Conf!$C$7:$C$19,1,FALSE))),$D16,"")</f>
        <v/>
      </c>
      <c r="U16" s="4" t="str">
        <f>IF(AND(U$2&gt;=$E16,U$2&lt;=$G16,WEEKDAY(U$2,2)&lt;6,ISNA(VLOOKUP(U$2,Conf!$C$7:$C$19,1,FALSE))),$D16,"")</f>
        <v/>
      </c>
      <c r="V16" s="4" t="str">
        <f>IF(AND(V$2&gt;=$E16,V$2&lt;=$G16,WEEKDAY(V$2,2)&lt;6,ISNA(VLOOKUP(V$2,Conf!$C$7:$C$19,1,FALSE))),$D16,"")</f>
        <v/>
      </c>
      <c r="W16" s="4" t="str">
        <f>IF(AND(W$2&gt;=$E16,W$2&lt;=$G16,WEEKDAY(W$2,2)&lt;6,ISNA(VLOOKUP(W$2,Conf!$C$7:$C$19,1,FALSE))),$D16,"")</f>
        <v/>
      </c>
      <c r="X16" s="4" t="str">
        <f>IF(AND(X$2&gt;=$E16,X$2&lt;=$G16,WEEKDAY(X$2,2)&lt;6,ISNA(VLOOKUP(X$2,Conf!$C$7:$C$19,1,FALSE))),$D16,"")</f>
        <v/>
      </c>
      <c r="Y16" s="4" t="str">
        <f>IF(AND(Y$2&gt;=$E16,Y$2&lt;=$G16,WEEKDAY(Y$2,2)&lt;6,ISNA(VLOOKUP(Y$2,Conf!$C$7:$C$19,1,FALSE))),$D16,"")</f>
        <v/>
      </c>
      <c r="Z16" s="4" t="str">
        <f>IF(AND(Z$2&gt;=$E16,Z$2&lt;=$G16,WEEKDAY(Z$2,2)&lt;6,ISNA(VLOOKUP(Z$2,Conf!$C$7:$C$19,1,FALSE))),$D16,"")</f>
        <v/>
      </c>
      <c r="AA16" s="4" t="str">
        <f>IF(AND(AA$2&gt;=$E16,AA$2&lt;=$G16,WEEKDAY(AA$2,2)&lt;6,ISNA(VLOOKUP(AA$2,Conf!$C$7:$C$19,1,FALSE))),$D16,"")</f>
        <v/>
      </c>
      <c r="AB16" s="4" t="str">
        <f>IF(AND(AB$2&gt;=$E16,AB$2&lt;=$G16,WEEKDAY(AB$2,2)&lt;6,ISNA(VLOOKUP(AB$2,Conf!$C$7:$C$19,1,FALSE))),$D16,"")</f>
        <v/>
      </c>
      <c r="AC16" s="4" t="str">
        <f>IF(AND(AC$2&gt;=$E16,AC$2&lt;=$G16,WEEKDAY(AC$2,2)&lt;6,ISNA(VLOOKUP(AC$2,Conf!$C$7:$C$19,1,FALSE))),$D16,"")</f>
        <v/>
      </c>
      <c r="AD16" s="4" t="str">
        <f>IF(AND(AD$2&gt;=$E16,AD$2&lt;=$G16,WEEKDAY(AD$2,2)&lt;6,ISNA(VLOOKUP(AD$2,Conf!$C$7:$C$19,1,FALSE))),$D16,"")</f>
        <v/>
      </c>
      <c r="AE16" s="4" t="str">
        <f>IF(AND(AE$2&gt;=$E16,AE$2&lt;=$G16,WEEKDAY(AE$2,2)&lt;6,ISNA(VLOOKUP(AE$2,Conf!$C$7:$C$19,1,FALSE))),$D16,"")</f>
        <v/>
      </c>
      <c r="AF16" s="4">
        <f>IF(AND(AF$2&gt;=$E16,AF$2&lt;=$G16,WEEKDAY(AF$2,2)&lt;6,ISNA(VLOOKUP(AF$2,Conf!$C$7:$C$19,1,FALSE))),$D16,"")</f>
        <v>6</v>
      </c>
      <c r="AG16" s="4">
        <f>IF(AND(AG$2&gt;=$E16,AG$2&lt;=$G16,WEEKDAY(AG$2,2)&lt;6,ISNA(VLOOKUP(AG$2,Conf!$C$7:$C$19,1,FALSE))),$D16,"")</f>
        <v>6</v>
      </c>
      <c r="AH16" s="4" t="str">
        <f>IF(AND(AH$2&gt;=$E16,AH$2&lt;=$G16,WEEKDAY(AH$2,2)&lt;6,ISNA(VLOOKUP(AH$2,Conf!$C$7:$C$19,1,FALSE))),$D16,"")</f>
        <v/>
      </c>
      <c r="AI16" s="4" t="str">
        <f>IF(AND(AI$2&gt;=$E16,AI$2&lt;=$G16,WEEKDAY(AI$2,2)&lt;6,ISNA(VLOOKUP(AI$2,Conf!$C$7:$C$19,1,FALSE))),$D16,"")</f>
        <v/>
      </c>
      <c r="AJ16" s="4">
        <f>IF(AND(AJ$2&gt;=$E16,AJ$2&lt;=$G16,WEEKDAY(AJ$2,2)&lt;6,ISNA(VLOOKUP(AJ$2,Conf!$C$7:$C$19,1,FALSE))),$D16,"")</f>
        <v>6</v>
      </c>
      <c r="AK16" s="4" t="str">
        <f>IF(AND(AK$2&gt;=$E16,AK$2&lt;=$G16,WEEKDAY(AK$2,2)&lt;6,ISNA(VLOOKUP(AK$2,Conf!$C$7:$C$19,1,FALSE))),$D16,"")</f>
        <v/>
      </c>
      <c r="AL16" s="4" t="str">
        <f>IF(AND(AL$2&gt;=$E16,AL$2&lt;=$G16,WEEKDAY(AL$2,2)&lt;6,ISNA(VLOOKUP(AL$2,Conf!$C$7:$C$19,1,FALSE))),$D16,"")</f>
        <v/>
      </c>
      <c r="AM16" s="4" t="str">
        <f>IF(AND(AM$2&gt;=$E16,AM$2&lt;=$G16,WEEKDAY(AM$2,2)&lt;6,ISNA(VLOOKUP(AM$2,Conf!$C$7:$C$19,1,FALSE))),$D16,"")</f>
        <v/>
      </c>
    </row>
    <row r="17" spans="2:39" x14ac:dyDescent="0.25">
      <c r="B17" s="8">
        <v>11</v>
      </c>
      <c r="C17" s="54" t="s">
        <v>51</v>
      </c>
      <c r="D17" s="9">
        <v>1</v>
      </c>
      <c r="E17" s="10">
        <v>43987</v>
      </c>
      <c r="F17" s="11">
        <v>2</v>
      </c>
      <c r="G17" s="12">
        <f>WORKDAY.INTL($E17,$F17-1,1,Conf!$C$7:$C$19)</f>
        <v>43990</v>
      </c>
      <c r="H17" s="4" t="str">
        <f>IF(AND(H$2&gt;=$E17,H$2&lt;=$G17,WEEKDAY(H$2,2)&lt;6,ISNA(VLOOKUP(H$2,Conf!$C$7:$C$19,1,FALSE))),$D17,"")</f>
        <v/>
      </c>
      <c r="I17" s="4" t="str">
        <f>IF(AND(I$2&gt;=$E17,I$2&lt;=$G17,WEEKDAY(I$2,2)&lt;6,ISNA(VLOOKUP(I$2,Conf!$C$7:$C$19,1,FALSE))),$D17,"")</f>
        <v/>
      </c>
      <c r="J17" s="4" t="str">
        <f>IF(AND(J$2&gt;=$E17,J$2&lt;=$G17,WEEKDAY(J$2,2)&lt;6,ISNA(VLOOKUP(J$2,Conf!$C$7:$C$19,1,FALSE))),$D17,"")</f>
        <v/>
      </c>
      <c r="K17" s="4" t="str">
        <f>IF(AND(K$2&gt;=$E17,K$2&lt;=$G17,WEEKDAY(K$2,2)&lt;6,ISNA(VLOOKUP(K$2,Conf!$C$7:$C$19,1,FALSE))),$D17,"")</f>
        <v/>
      </c>
      <c r="L17" s="4" t="str">
        <f>IF(AND(L$2&gt;=$E17,L$2&lt;=$G17,WEEKDAY(L$2,2)&lt;6,ISNA(VLOOKUP(L$2,Conf!$C$7:$C$19,1,FALSE))),$D17,"")</f>
        <v/>
      </c>
      <c r="M17" s="4" t="str">
        <f>IF(AND(M$2&gt;=$E17,M$2&lt;=$G17,WEEKDAY(M$2,2)&lt;6,ISNA(VLOOKUP(M$2,Conf!$C$7:$C$19,1,FALSE))),$D17,"")</f>
        <v/>
      </c>
      <c r="N17" s="4" t="str">
        <f>IF(AND(N$2&gt;=$E17,N$2&lt;=$G17,WEEKDAY(N$2,2)&lt;6,ISNA(VLOOKUP(N$2,Conf!$C$7:$C$19,1,FALSE))),$D17,"")</f>
        <v/>
      </c>
      <c r="O17" s="4" t="str">
        <f>IF(AND(O$2&gt;=$E17,O$2&lt;=$G17,WEEKDAY(O$2,2)&lt;6,ISNA(VLOOKUP(O$2,Conf!$C$7:$C$19,1,FALSE))),$D17,"")</f>
        <v/>
      </c>
      <c r="P17" s="4" t="str">
        <f>IF(AND(P$2&gt;=$E17,P$2&lt;=$G17,WEEKDAY(P$2,2)&lt;6,ISNA(VLOOKUP(P$2,Conf!$C$7:$C$19,1,FALSE))),$D17,"")</f>
        <v/>
      </c>
      <c r="Q17" s="4" t="str">
        <f>IF(AND(Q$2&gt;=$E17,Q$2&lt;=$G17,WEEKDAY(Q$2,2)&lt;6,ISNA(VLOOKUP(Q$2,Conf!$C$7:$C$19,1,FALSE))),$D17,"")</f>
        <v/>
      </c>
      <c r="R17" s="4" t="str">
        <f>IF(AND(R$2&gt;=$E17,R$2&lt;=$G17,WEEKDAY(R$2,2)&lt;6,ISNA(VLOOKUP(R$2,Conf!$C$7:$C$19,1,FALSE))),$D17,"")</f>
        <v/>
      </c>
      <c r="S17" s="4" t="str">
        <f>IF(AND(S$2&gt;=$E17,S$2&lt;=$G17,WEEKDAY(S$2,2)&lt;6,ISNA(VLOOKUP(S$2,Conf!$C$7:$C$19,1,FALSE))),$D17,"")</f>
        <v/>
      </c>
      <c r="T17" s="4" t="str">
        <f>IF(AND(T$2&gt;=$E17,T$2&lt;=$G17,WEEKDAY(T$2,2)&lt;6,ISNA(VLOOKUP(T$2,Conf!$C$7:$C$19,1,FALSE))),$D17,"")</f>
        <v/>
      </c>
      <c r="U17" s="4" t="str">
        <f>IF(AND(U$2&gt;=$E17,U$2&lt;=$G17,WEEKDAY(U$2,2)&lt;6,ISNA(VLOOKUP(U$2,Conf!$C$7:$C$19,1,FALSE))),$D17,"")</f>
        <v/>
      </c>
      <c r="V17" s="4" t="str">
        <f>IF(AND(V$2&gt;=$E17,V$2&lt;=$G17,WEEKDAY(V$2,2)&lt;6,ISNA(VLOOKUP(V$2,Conf!$C$7:$C$19,1,FALSE))),$D17,"")</f>
        <v/>
      </c>
      <c r="W17" s="4" t="str">
        <f>IF(AND(W$2&gt;=$E17,W$2&lt;=$G17,WEEKDAY(W$2,2)&lt;6,ISNA(VLOOKUP(W$2,Conf!$C$7:$C$19,1,FALSE))),$D17,"")</f>
        <v/>
      </c>
      <c r="X17" s="4" t="str">
        <f>IF(AND(X$2&gt;=$E17,X$2&lt;=$G17,WEEKDAY(X$2,2)&lt;6,ISNA(VLOOKUP(X$2,Conf!$C$7:$C$19,1,FALSE))),$D17,"")</f>
        <v/>
      </c>
      <c r="Y17" s="4" t="str">
        <f>IF(AND(Y$2&gt;=$E17,Y$2&lt;=$G17,WEEKDAY(Y$2,2)&lt;6,ISNA(VLOOKUP(Y$2,Conf!$C$7:$C$19,1,FALSE))),$D17,"")</f>
        <v/>
      </c>
      <c r="Z17" s="4" t="str">
        <f>IF(AND(Z$2&gt;=$E17,Z$2&lt;=$G17,WEEKDAY(Z$2,2)&lt;6,ISNA(VLOOKUP(Z$2,Conf!$C$7:$C$19,1,FALSE))),$D17,"")</f>
        <v/>
      </c>
      <c r="AA17" s="4" t="str">
        <f>IF(AND(AA$2&gt;=$E17,AA$2&lt;=$G17,WEEKDAY(AA$2,2)&lt;6,ISNA(VLOOKUP(AA$2,Conf!$C$7:$C$19,1,FALSE))),$D17,"")</f>
        <v/>
      </c>
      <c r="AB17" s="4" t="str">
        <f>IF(AND(AB$2&gt;=$E17,AB$2&lt;=$G17,WEEKDAY(AB$2,2)&lt;6,ISNA(VLOOKUP(AB$2,Conf!$C$7:$C$19,1,FALSE))),$D17,"")</f>
        <v/>
      </c>
      <c r="AC17" s="4" t="str">
        <f>IF(AND(AC$2&gt;=$E17,AC$2&lt;=$G17,WEEKDAY(AC$2,2)&lt;6,ISNA(VLOOKUP(AC$2,Conf!$C$7:$C$19,1,FALSE))),$D17,"")</f>
        <v/>
      </c>
      <c r="AD17" s="4" t="str">
        <f>IF(AND(AD$2&gt;=$E17,AD$2&lt;=$G17,WEEKDAY(AD$2,2)&lt;6,ISNA(VLOOKUP(AD$2,Conf!$C$7:$C$19,1,FALSE))),$D17,"")</f>
        <v/>
      </c>
      <c r="AE17" s="4" t="str">
        <f>IF(AND(AE$2&gt;=$E17,AE$2&lt;=$G17,WEEKDAY(AE$2,2)&lt;6,ISNA(VLOOKUP(AE$2,Conf!$C$7:$C$19,1,FALSE))),$D17,"")</f>
        <v/>
      </c>
      <c r="AF17" s="4" t="str">
        <f>IF(AND(AF$2&gt;=$E17,AF$2&lt;=$G17,WEEKDAY(AF$2,2)&lt;6,ISNA(VLOOKUP(AF$2,Conf!$C$7:$C$19,1,FALSE))),$D17,"")</f>
        <v/>
      </c>
      <c r="AG17" s="4">
        <f>IF(AND(AG$2&gt;=$E17,AG$2&lt;=$G17,WEEKDAY(AG$2,2)&lt;6,ISNA(VLOOKUP(AG$2,Conf!$C$7:$C$19,1,FALSE))),$D17,"")</f>
        <v>1</v>
      </c>
      <c r="AH17" s="4" t="str">
        <f>IF(AND(AH$2&gt;=$E17,AH$2&lt;=$G17,WEEKDAY(AH$2,2)&lt;6,ISNA(VLOOKUP(AH$2,Conf!$C$7:$C$19,1,FALSE))),$D17,"")</f>
        <v/>
      </c>
      <c r="AI17" s="4" t="str">
        <f>IF(AND(AI$2&gt;=$E17,AI$2&lt;=$G17,WEEKDAY(AI$2,2)&lt;6,ISNA(VLOOKUP(AI$2,Conf!$C$7:$C$19,1,FALSE))),$D17,"")</f>
        <v/>
      </c>
      <c r="AJ17" s="4">
        <f>IF(AND(AJ$2&gt;=$E17,AJ$2&lt;=$G17,WEEKDAY(AJ$2,2)&lt;6,ISNA(VLOOKUP(AJ$2,Conf!$C$7:$C$19,1,FALSE))),$D17,"")</f>
        <v>1</v>
      </c>
      <c r="AK17" s="4" t="str">
        <f>IF(AND(AK$2&gt;=$E17,AK$2&lt;=$G17,WEEKDAY(AK$2,2)&lt;6,ISNA(VLOOKUP(AK$2,Conf!$C$7:$C$19,1,FALSE))),$D17,"")</f>
        <v/>
      </c>
      <c r="AL17" s="4" t="str">
        <f>IF(AND(AL$2&gt;=$E17,AL$2&lt;=$G17,WEEKDAY(AL$2,2)&lt;6,ISNA(VLOOKUP(AL$2,Conf!$C$7:$C$19,1,FALSE))),$D17,"")</f>
        <v/>
      </c>
      <c r="AM17" s="4" t="str">
        <f>IF(AND(AM$2&gt;=$E17,AM$2&lt;=$G17,WEEKDAY(AM$2,2)&lt;6,ISNA(VLOOKUP(AM$2,Conf!$C$7:$C$19,1,FALSE))),$D17,"")</f>
        <v/>
      </c>
    </row>
    <row r="18" spans="2:39" x14ac:dyDescent="0.25">
      <c r="B18" s="8">
        <v>12</v>
      </c>
      <c r="C18" s="54" t="s">
        <v>44</v>
      </c>
      <c r="D18" s="9">
        <v>2</v>
      </c>
      <c r="E18" s="10">
        <v>43987</v>
      </c>
      <c r="F18" s="11">
        <v>4</v>
      </c>
      <c r="G18" s="12">
        <f>WORKDAY.INTL($E18,$F18-1,1,Conf!$C$7:$C$19)</f>
        <v>43992</v>
      </c>
      <c r="H18" s="4" t="str">
        <f>IF(AND(H$2&gt;=$E18,H$2&lt;=$G18,WEEKDAY(H$2,2)&lt;6,ISNA(VLOOKUP(H$2,Conf!$C$7:$C$19,1,FALSE))),$D18,"")</f>
        <v/>
      </c>
      <c r="I18" s="4" t="str">
        <f>IF(AND(I$2&gt;=$E18,I$2&lt;=$G18,WEEKDAY(I$2,2)&lt;6,ISNA(VLOOKUP(I$2,Conf!$C$7:$C$19,1,FALSE))),$D18,"")</f>
        <v/>
      </c>
      <c r="J18" s="4" t="str">
        <f>IF(AND(J$2&gt;=$E18,J$2&lt;=$G18,WEEKDAY(J$2,2)&lt;6,ISNA(VLOOKUP(J$2,Conf!$C$7:$C$19,1,FALSE))),$D18,"")</f>
        <v/>
      </c>
      <c r="K18" s="4" t="str">
        <f>IF(AND(K$2&gt;=$E18,K$2&lt;=$G18,WEEKDAY(K$2,2)&lt;6,ISNA(VLOOKUP(K$2,Conf!$C$7:$C$19,1,FALSE))),$D18,"")</f>
        <v/>
      </c>
      <c r="L18" s="4" t="str">
        <f>IF(AND(L$2&gt;=$E18,L$2&lt;=$G18,WEEKDAY(L$2,2)&lt;6,ISNA(VLOOKUP(L$2,Conf!$C$7:$C$19,1,FALSE))),$D18,"")</f>
        <v/>
      </c>
      <c r="M18" s="4" t="str">
        <f>IF(AND(M$2&gt;=$E18,M$2&lt;=$G18,WEEKDAY(M$2,2)&lt;6,ISNA(VLOOKUP(M$2,Conf!$C$7:$C$19,1,FALSE))),$D18,"")</f>
        <v/>
      </c>
      <c r="N18" s="4" t="str">
        <f>IF(AND(N$2&gt;=$E18,N$2&lt;=$G18,WEEKDAY(N$2,2)&lt;6,ISNA(VLOOKUP(N$2,Conf!$C$7:$C$19,1,FALSE))),$D18,"")</f>
        <v/>
      </c>
      <c r="O18" s="4" t="str">
        <f>IF(AND(O$2&gt;=$E18,O$2&lt;=$G18,WEEKDAY(O$2,2)&lt;6,ISNA(VLOOKUP(O$2,Conf!$C$7:$C$19,1,FALSE))),$D18,"")</f>
        <v/>
      </c>
      <c r="P18" s="4" t="str">
        <f>IF(AND(P$2&gt;=$E18,P$2&lt;=$G18,WEEKDAY(P$2,2)&lt;6,ISNA(VLOOKUP(P$2,Conf!$C$7:$C$19,1,FALSE))),$D18,"")</f>
        <v/>
      </c>
      <c r="Q18" s="4" t="str">
        <f>IF(AND(Q$2&gt;=$E18,Q$2&lt;=$G18,WEEKDAY(Q$2,2)&lt;6,ISNA(VLOOKUP(Q$2,Conf!$C$7:$C$19,1,FALSE))),$D18,"")</f>
        <v/>
      </c>
      <c r="R18" s="4" t="str">
        <f>IF(AND(R$2&gt;=$E18,R$2&lt;=$G18,WEEKDAY(R$2,2)&lt;6,ISNA(VLOOKUP(R$2,Conf!$C$7:$C$19,1,FALSE))),$D18,"")</f>
        <v/>
      </c>
      <c r="S18" s="4" t="str">
        <f>IF(AND(S$2&gt;=$E18,S$2&lt;=$G18,WEEKDAY(S$2,2)&lt;6,ISNA(VLOOKUP(S$2,Conf!$C$7:$C$19,1,FALSE))),$D18,"")</f>
        <v/>
      </c>
      <c r="T18" s="4" t="str">
        <f>IF(AND(T$2&gt;=$E18,T$2&lt;=$G18,WEEKDAY(T$2,2)&lt;6,ISNA(VLOOKUP(T$2,Conf!$C$7:$C$19,1,FALSE))),$D18,"")</f>
        <v/>
      </c>
      <c r="U18" s="4" t="str">
        <f>IF(AND(U$2&gt;=$E18,U$2&lt;=$G18,WEEKDAY(U$2,2)&lt;6,ISNA(VLOOKUP(U$2,Conf!$C$7:$C$19,1,FALSE))),$D18,"")</f>
        <v/>
      </c>
      <c r="V18" s="4" t="str">
        <f>IF(AND(V$2&gt;=$E18,V$2&lt;=$G18,WEEKDAY(V$2,2)&lt;6,ISNA(VLOOKUP(V$2,Conf!$C$7:$C$19,1,FALSE))),$D18,"")</f>
        <v/>
      </c>
      <c r="W18" s="4" t="str">
        <f>IF(AND(W$2&gt;=$E18,W$2&lt;=$G18,WEEKDAY(W$2,2)&lt;6,ISNA(VLOOKUP(W$2,Conf!$C$7:$C$19,1,FALSE))),$D18,"")</f>
        <v/>
      </c>
      <c r="X18" s="4" t="str">
        <f>IF(AND(X$2&gt;=$E18,X$2&lt;=$G18,WEEKDAY(X$2,2)&lt;6,ISNA(VLOOKUP(X$2,Conf!$C$7:$C$19,1,FALSE))),$D18,"")</f>
        <v/>
      </c>
      <c r="Y18" s="4" t="str">
        <f>IF(AND(Y$2&gt;=$E18,Y$2&lt;=$G18,WEEKDAY(Y$2,2)&lt;6,ISNA(VLOOKUP(Y$2,Conf!$C$7:$C$19,1,FALSE))),$D18,"")</f>
        <v/>
      </c>
      <c r="Z18" s="4" t="str">
        <f>IF(AND(Z$2&gt;=$E18,Z$2&lt;=$G18,WEEKDAY(Z$2,2)&lt;6,ISNA(VLOOKUP(Z$2,Conf!$C$7:$C$19,1,FALSE))),$D18,"")</f>
        <v/>
      </c>
      <c r="AA18" s="4" t="str">
        <f>IF(AND(AA$2&gt;=$E18,AA$2&lt;=$G18,WEEKDAY(AA$2,2)&lt;6,ISNA(VLOOKUP(AA$2,Conf!$C$7:$C$19,1,FALSE))),$D18,"")</f>
        <v/>
      </c>
      <c r="AB18" s="4" t="str">
        <f>IF(AND(AB$2&gt;=$E18,AB$2&lt;=$G18,WEEKDAY(AB$2,2)&lt;6,ISNA(VLOOKUP(AB$2,Conf!$C$7:$C$19,1,FALSE))),$D18,"")</f>
        <v/>
      </c>
      <c r="AC18" s="4" t="str">
        <f>IF(AND(AC$2&gt;=$E18,AC$2&lt;=$G18,WEEKDAY(AC$2,2)&lt;6,ISNA(VLOOKUP(AC$2,Conf!$C$7:$C$19,1,FALSE))),$D18,"")</f>
        <v/>
      </c>
      <c r="AD18" s="4" t="str">
        <f>IF(AND(AD$2&gt;=$E18,AD$2&lt;=$G18,WEEKDAY(AD$2,2)&lt;6,ISNA(VLOOKUP(AD$2,Conf!$C$7:$C$19,1,FALSE))),$D18,"")</f>
        <v/>
      </c>
      <c r="AE18" s="4" t="str">
        <f>IF(AND(AE$2&gt;=$E18,AE$2&lt;=$G18,WEEKDAY(AE$2,2)&lt;6,ISNA(VLOOKUP(AE$2,Conf!$C$7:$C$19,1,FALSE))),$D18,"")</f>
        <v/>
      </c>
      <c r="AF18" s="4" t="str">
        <f>IF(AND(AF$2&gt;=$E18,AF$2&lt;=$G18,WEEKDAY(AF$2,2)&lt;6,ISNA(VLOOKUP(AF$2,Conf!$C$7:$C$19,1,FALSE))),$D18,"")</f>
        <v/>
      </c>
      <c r="AG18" s="4">
        <f>IF(AND(AG$2&gt;=$E18,AG$2&lt;=$G18,WEEKDAY(AG$2,2)&lt;6,ISNA(VLOOKUP(AG$2,Conf!$C$7:$C$19,1,FALSE))),$D18,"")</f>
        <v>2</v>
      </c>
      <c r="AH18" s="4" t="str">
        <f>IF(AND(AH$2&gt;=$E18,AH$2&lt;=$G18,WEEKDAY(AH$2,2)&lt;6,ISNA(VLOOKUP(AH$2,Conf!$C$7:$C$19,1,FALSE))),$D18,"")</f>
        <v/>
      </c>
      <c r="AI18" s="4" t="str">
        <f>IF(AND(AI$2&gt;=$E18,AI$2&lt;=$G18,WEEKDAY(AI$2,2)&lt;6,ISNA(VLOOKUP(AI$2,Conf!$C$7:$C$19,1,FALSE))),$D18,"")</f>
        <v/>
      </c>
      <c r="AJ18" s="4">
        <f>IF(AND(AJ$2&gt;=$E18,AJ$2&lt;=$G18,WEEKDAY(AJ$2,2)&lt;6,ISNA(VLOOKUP(AJ$2,Conf!$C$7:$C$19,1,FALSE))),$D18,"")</f>
        <v>2</v>
      </c>
      <c r="AK18" s="4">
        <f>IF(AND(AK$2&gt;=$E18,AK$2&lt;=$G18,WEEKDAY(AK$2,2)&lt;6,ISNA(VLOOKUP(AK$2,Conf!$C$7:$C$19,1,FALSE))),$D18,"")</f>
        <v>2</v>
      </c>
      <c r="AL18" s="4">
        <f>IF(AND(AL$2&gt;=$E18,AL$2&lt;=$G18,WEEKDAY(AL$2,2)&lt;6,ISNA(VLOOKUP(AL$2,Conf!$C$7:$C$19,1,FALSE))),$D18,"")</f>
        <v>2</v>
      </c>
      <c r="AM18" s="4" t="str">
        <f>IF(AND(AM$2&gt;=$E18,AM$2&lt;=$G18,WEEKDAY(AM$2,2)&lt;6,ISNA(VLOOKUP(AM$2,Conf!$C$7:$C$19,1,FALSE))),$D18,"")</f>
        <v/>
      </c>
    </row>
    <row r="19" spans="2:39" x14ac:dyDescent="0.25">
      <c r="B19" s="8">
        <v>13</v>
      </c>
      <c r="C19" s="54" t="s">
        <v>52</v>
      </c>
      <c r="D19" s="9">
        <v>1</v>
      </c>
      <c r="E19" s="10">
        <v>43987</v>
      </c>
      <c r="F19" s="11">
        <v>3</v>
      </c>
      <c r="G19" s="12">
        <f>WORKDAY.INTL($E19,$F19-1,1,Conf!$C$7:$C$19)</f>
        <v>43991</v>
      </c>
      <c r="H19" s="4" t="str">
        <f>IF(AND(H$2&gt;=$E19,H$2&lt;=$G19,WEEKDAY(H$2,2)&lt;6,ISNA(VLOOKUP(H$2,Conf!$C$7:$C$19,1,FALSE))),$D19,"")</f>
        <v/>
      </c>
      <c r="I19" s="4" t="str">
        <f>IF(AND(I$2&gt;=$E19,I$2&lt;=$G19,WEEKDAY(I$2,2)&lt;6,ISNA(VLOOKUP(I$2,Conf!$C$7:$C$19,1,FALSE))),$D19,"")</f>
        <v/>
      </c>
      <c r="J19" s="4" t="str">
        <f>IF(AND(J$2&gt;=$E19,J$2&lt;=$G19,WEEKDAY(J$2,2)&lt;6,ISNA(VLOOKUP(J$2,Conf!$C$7:$C$19,1,FALSE))),$D19,"")</f>
        <v/>
      </c>
      <c r="K19" s="4" t="str">
        <f>IF(AND(K$2&gt;=$E19,K$2&lt;=$G19,WEEKDAY(K$2,2)&lt;6,ISNA(VLOOKUP(K$2,Conf!$C$7:$C$19,1,FALSE))),$D19,"")</f>
        <v/>
      </c>
      <c r="L19" s="4" t="str">
        <f>IF(AND(L$2&gt;=$E19,L$2&lt;=$G19,WEEKDAY(L$2,2)&lt;6,ISNA(VLOOKUP(L$2,Conf!$C$7:$C$19,1,FALSE))),$D19,"")</f>
        <v/>
      </c>
      <c r="M19" s="4" t="str">
        <f>IF(AND(M$2&gt;=$E19,M$2&lt;=$G19,WEEKDAY(M$2,2)&lt;6,ISNA(VLOOKUP(M$2,Conf!$C$7:$C$19,1,FALSE))),$D19,"")</f>
        <v/>
      </c>
      <c r="N19" s="4" t="str">
        <f>IF(AND(N$2&gt;=$E19,N$2&lt;=$G19,WEEKDAY(N$2,2)&lt;6,ISNA(VLOOKUP(N$2,Conf!$C$7:$C$19,1,FALSE))),$D19,"")</f>
        <v/>
      </c>
      <c r="O19" s="4" t="str">
        <f>IF(AND(O$2&gt;=$E19,O$2&lt;=$G19,WEEKDAY(O$2,2)&lt;6,ISNA(VLOOKUP(O$2,Conf!$C$7:$C$19,1,FALSE))),$D19,"")</f>
        <v/>
      </c>
      <c r="P19" s="4" t="str">
        <f>IF(AND(P$2&gt;=$E19,P$2&lt;=$G19,WEEKDAY(P$2,2)&lt;6,ISNA(VLOOKUP(P$2,Conf!$C$7:$C$19,1,FALSE))),$D19,"")</f>
        <v/>
      </c>
      <c r="Q19" s="4" t="str">
        <f>IF(AND(Q$2&gt;=$E19,Q$2&lt;=$G19,WEEKDAY(Q$2,2)&lt;6,ISNA(VLOOKUP(Q$2,Conf!$C$7:$C$19,1,FALSE))),$D19,"")</f>
        <v/>
      </c>
      <c r="R19" s="4" t="str">
        <f>IF(AND(R$2&gt;=$E19,R$2&lt;=$G19,WEEKDAY(R$2,2)&lt;6,ISNA(VLOOKUP(R$2,Conf!$C$7:$C$19,1,FALSE))),$D19,"")</f>
        <v/>
      </c>
      <c r="S19" s="4" t="str">
        <f>IF(AND(S$2&gt;=$E19,S$2&lt;=$G19,WEEKDAY(S$2,2)&lt;6,ISNA(VLOOKUP(S$2,Conf!$C$7:$C$19,1,FALSE))),$D19,"")</f>
        <v/>
      </c>
      <c r="T19" s="4" t="str">
        <f>IF(AND(T$2&gt;=$E19,T$2&lt;=$G19,WEEKDAY(T$2,2)&lt;6,ISNA(VLOOKUP(T$2,Conf!$C$7:$C$19,1,FALSE))),$D19,"")</f>
        <v/>
      </c>
      <c r="U19" s="4" t="str">
        <f>IF(AND(U$2&gt;=$E19,U$2&lt;=$G19,WEEKDAY(U$2,2)&lt;6,ISNA(VLOOKUP(U$2,Conf!$C$7:$C$19,1,FALSE))),$D19,"")</f>
        <v/>
      </c>
      <c r="V19" s="4" t="str">
        <f>IF(AND(V$2&gt;=$E19,V$2&lt;=$G19,WEEKDAY(V$2,2)&lt;6,ISNA(VLOOKUP(V$2,Conf!$C$7:$C$19,1,FALSE))),$D19,"")</f>
        <v/>
      </c>
      <c r="W19" s="4" t="str">
        <f>IF(AND(W$2&gt;=$E19,W$2&lt;=$G19,WEEKDAY(W$2,2)&lt;6,ISNA(VLOOKUP(W$2,Conf!$C$7:$C$19,1,FALSE))),$D19,"")</f>
        <v/>
      </c>
      <c r="X19" s="4" t="str">
        <f>IF(AND(X$2&gt;=$E19,X$2&lt;=$G19,WEEKDAY(X$2,2)&lt;6,ISNA(VLOOKUP(X$2,Conf!$C$7:$C$19,1,FALSE))),$D19,"")</f>
        <v/>
      </c>
      <c r="Y19" s="4" t="str">
        <f>IF(AND(Y$2&gt;=$E19,Y$2&lt;=$G19,WEEKDAY(Y$2,2)&lt;6,ISNA(VLOOKUP(Y$2,Conf!$C$7:$C$19,1,FALSE))),$D19,"")</f>
        <v/>
      </c>
      <c r="Z19" s="4" t="str">
        <f>IF(AND(Z$2&gt;=$E19,Z$2&lt;=$G19,WEEKDAY(Z$2,2)&lt;6,ISNA(VLOOKUP(Z$2,Conf!$C$7:$C$19,1,FALSE))),$D19,"")</f>
        <v/>
      </c>
      <c r="AA19" s="4" t="str">
        <f>IF(AND(AA$2&gt;=$E19,AA$2&lt;=$G19,WEEKDAY(AA$2,2)&lt;6,ISNA(VLOOKUP(AA$2,Conf!$C$7:$C$19,1,FALSE))),$D19,"")</f>
        <v/>
      </c>
      <c r="AB19" s="4" t="str">
        <f>IF(AND(AB$2&gt;=$E19,AB$2&lt;=$G19,WEEKDAY(AB$2,2)&lt;6,ISNA(VLOOKUP(AB$2,Conf!$C$7:$C$19,1,FALSE))),$D19,"")</f>
        <v/>
      </c>
      <c r="AC19" s="4" t="str">
        <f>IF(AND(AC$2&gt;=$E19,AC$2&lt;=$G19,WEEKDAY(AC$2,2)&lt;6,ISNA(VLOOKUP(AC$2,Conf!$C$7:$C$19,1,FALSE))),$D19,"")</f>
        <v/>
      </c>
      <c r="AD19" s="4" t="str">
        <f>IF(AND(AD$2&gt;=$E19,AD$2&lt;=$G19,WEEKDAY(AD$2,2)&lt;6,ISNA(VLOOKUP(AD$2,Conf!$C$7:$C$19,1,FALSE))),$D19,"")</f>
        <v/>
      </c>
      <c r="AE19" s="4" t="str">
        <f>IF(AND(AE$2&gt;=$E19,AE$2&lt;=$G19,WEEKDAY(AE$2,2)&lt;6,ISNA(VLOOKUP(AE$2,Conf!$C$7:$C$19,1,FALSE))),$D19,"")</f>
        <v/>
      </c>
      <c r="AF19" s="4" t="str">
        <f>IF(AND(AF$2&gt;=$E19,AF$2&lt;=$G19,WEEKDAY(AF$2,2)&lt;6,ISNA(VLOOKUP(AF$2,Conf!$C$7:$C$19,1,FALSE))),$D19,"")</f>
        <v/>
      </c>
      <c r="AG19" s="4">
        <f>IF(AND(AG$2&gt;=$E19,AG$2&lt;=$G19,WEEKDAY(AG$2,2)&lt;6,ISNA(VLOOKUP(AG$2,Conf!$C$7:$C$19,1,FALSE))),$D19,"")</f>
        <v>1</v>
      </c>
      <c r="AH19" s="4" t="str">
        <f>IF(AND(AH$2&gt;=$E19,AH$2&lt;=$G19,WEEKDAY(AH$2,2)&lt;6,ISNA(VLOOKUP(AH$2,Conf!$C$7:$C$19,1,FALSE))),$D19,"")</f>
        <v/>
      </c>
      <c r="AI19" s="4" t="str">
        <f>IF(AND(AI$2&gt;=$E19,AI$2&lt;=$G19,WEEKDAY(AI$2,2)&lt;6,ISNA(VLOOKUP(AI$2,Conf!$C$7:$C$19,1,FALSE))),$D19,"")</f>
        <v/>
      </c>
      <c r="AJ19" s="4">
        <f>IF(AND(AJ$2&gt;=$E19,AJ$2&lt;=$G19,WEEKDAY(AJ$2,2)&lt;6,ISNA(VLOOKUP(AJ$2,Conf!$C$7:$C$19,1,FALSE))),$D19,"")</f>
        <v>1</v>
      </c>
      <c r="AK19" s="4">
        <f>IF(AND(AK$2&gt;=$E19,AK$2&lt;=$G19,WEEKDAY(AK$2,2)&lt;6,ISNA(VLOOKUP(AK$2,Conf!$C$7:$C$19,1,FALSE))),$D19,"")</f>
        <v>1</v>
      </c>
      <c r="AL19" s="4" t="str">
        <f>IF(AND(AL$2&gt;=$E19,AL$2&lt;=$G19,WEEKDAY(AL$2,2)&lt;6,ISNA(VLOOKUP(AL$2,Conf!$C$7:$C$19,1,FALSE))),$D19,"")</f>
        <v/>
      </c>
      <c r="AM19" s="4" t="str">
        <f>IF(AND(AM$2&gt;=$E19,AM$2&lt;=$G19,WEEKDAY(AM$2,2)&lt;6,ISNA(VLOOKUP(AM$2,Conf!$C$7:$C$19,1,FALSE))),$D19,"")</f>
        <v/>
      </c>
    </row>
    <row r="20" spans="2:39" x14ac:dyDescent="0.25">
      <c r="B20" s="8">
        <v>14</v>
      </c>
      <c r="C20" s="54" t="s">
        <v>45</v>
      </c>
      <c r="D20" s="9">
        <v>3</v>
      </c>
      <c r="E20" s="10">
        <v>43985</v>
      </c>
      <c r="F20" s="11">
        <v>2</v>
      </c>
      <c r="G20" s="12">
        <f>WORKDAY.INTL($E20,$F20-1,1,Conf!$C$7:$C$19)</f>
        <v>43986</v>
      </c>
      <c r="H20" s="4" t="str">
        <f>IF(AND(H$2&gt;=$E20,H$2&lt;=$G20,WEEKDAY(H$2,2)&lt;6,ISNA(VLOOKUP(H$2,Conf!$C$7:$C$19,1,FALSE))),$D20,"")</f>
        <v/>
      </c>
      <c r="I20" s="4" t="str">
        <f>IF(AND(I$2&gt;=$E20,I$2&lt;=$G20,WEEKDAY(I$2,2)&lt;6,ISNA(VLOOKUP(I$2,Conf!$C$7:$C$19,1,FALSE))),$D20,"")</f>
        <v/>
      </c>
      <c r="J20" s="4" t="str">
        <f>IF(AND(J$2&gt;=$E20,J$2&lt;=$G20,WEEKDAY(J$2,2)&lt;6,ISNA(VLOOKUP(J$2,Conf!$C$7:$C$19,1,FALSE))),$D20,"")</f>
        <v/>
      </c>
      <c r="K20" s="4" t="str">
        <f>IF(AND(K$2&gt;=$E20,K$2&lt;=$G20,WEEKDAY(K$2,2)&lt;6,ISNA(VLOOKUP(K$2,Conf!$C$7:$C$19,1,FALSE))),$D20,"")</f>
        <v/>
      </c>
      <c r="L20" s="4" t="str">
        <f>IF(AND(L$2&gt;=$E20,L$2&lt;=$G20,WEEKDAY(L$2,2)&lt;6,ISNA(VLOOKUP(L$2,Conf!$C$7:$C$19,1,FALSE))),$D20,"")</f>
        <v/>
      </c>
      <c r="M20" s="4" t="str">
        <f>IF(AND(M$2&gt;=$E20,M$2&lt;=$G20,WEEKDAY(M$2,2)&lt;6,ISNA(VLOOKUP(M$2,Conf!$C$7:$C$19,1,FALSE))),$D20,"")</f>
        <v/>
      </c>
      <c r="N20" s="4" t="str">
        <f>IF(AND(N$2&gt;=$E20,N$2&lt;=$G20,WEEKDAY(N$2,2)&lt;6,ISNA(VLOOKUP(N$2,Conf!$C$7:$C$19,1,FALSE))),$D20,"")</f>
        <v/>
      </c>
      <c r="O20" s="4" t="str">
        <f>IF(AND(O$2&gt;=$E20,O$2&lt;=$G20,WEEKDAY(O$2,2)&lt;6,ISNA(VLOOKUP(O$2,Conf!$C$7:$C$19,1,FALSE))),$D20,"")</f>
        <v/>
      </c>
      <c r="P20" s="4" t="str">
        <f>IF(AND(P$2&gt;=$E20,P$2&lt;=$G20,WEEKDAY(P$2,2)&lt;6,ISNA(VLOOKUP(P$2,Conf!$C$7:$C$19,1,FALSE))),$D20,"")</f>
        <v/>
      </c>
      <c r="Q20" s="4" t="str">
        <f>IF(AND(Q$2&gt;=$E20,Q$2&lt;=$G20,WEEKDAY(Q$2,2)&lt;6,ISNA(VLOOKUP(Q$2,Conf!$C$7:$C$19,1,FALSE))),$D20,"")</f>
        <v/>
      </c>
      <c r="R20" s="4" t="str">
        <f>IF(AND(R$2&gt;=$E20,R$2&lt;=$G20,WEEKDAY(R$2,2)&lt;6,ISNA(VLOOKUP(R$2,Conf!$C$7:$C$19,1,FALSE))),$D20,"")</f>
        <v/>
      </c>
      <c r="S20" s="4" t="str">
        <f>IF(AND(S$2&gt;=$E20,S$2&lt;=$G20,WEEKDAY(S$2,2)&lt;6,ISNA(VLOOKUP(S$2,Conf!$C$7:$C$19,1,FALSE))),$D20,"")</f>
        <v/>
      </c>
      <c r="T20" s="4" t="str">
        <f>IF(AND(T$2&gt;=$E20,T$2&lt;=$G20,WEEKDAY(T$2,2)&lt;6,ISNA(VLOOKUP(T$2,Conf!$C$7:$C$19,1,FALSE))),$D20,"")</f>
        <v/>
      </c>
      <c r="U20" s="4" t="str">
        <f>IF(AND(U$2&gt;=$E20,U$2&lt;=$G20,WEEKDAY(U$2,2)&lt;6,ISNA(VLOOKUP(U$2,Conf!$C$7:$C$19,1,FALSE))),$D20,"")</f>
        <v/>
      </c>
      <c r="V20" s="4" t="str">
        <f>IF(AND(V$2&gt;=$E20,V$2&lt;=$G20,WEEKDAY(V$2,2)&lt;6,ISNA(VLOOKUP(V$2,Conf!$C$7:$C$19,1,FALSE))),$D20,"")</f>
        <v/>
      </c>
      <c r="W20" s="4" t="str">
        <f>IF(AND(W$2&gt;=$E20,W$2&lt;=$G20,WEEKDAY(W$2,2)&lt;6,ISNA(VLOOKUP(W$2,Conf!$C$7:$C$19,1,FALSE))),$D20,"")</f>
        <v/>
      </c>
      <c r="X20" s="4" t="str">
        <f>IF(AND(X$2&gt;=$E20,X$2&lt;=$G20,WEEKDAY(X$2,2)&lt;6,ISNA(VLOOKUP(X$2,Conf!$C$7:$C$19,1,FALSE))),$D20,"")</f>
        <v/>
      </c>
      <c r="Y20" s="4" t="str">
        <f>IF(AND(Y$2&gt;=$E20,Y$2&lt;=$G20,WEEKDAY(Y$2,2)&lt;6,ISNA(VLOOKUP(Y$2,Conf!$C$7:$C$19,1,FALSE))),$D20,"")</f>
        <v/>
      </c>
      <c r="Z20" s="4" t="str">
        <f>IF(AND(Z$2&gt;=$E20,Z$2&lt;=$G20,WEEKDAY(Z$2,2)&lt;6,ISNA(VLOOKUP(Z$2,Conf!$C$7:$C$19,1,FALSE))),$D20,"")</f>
        <v/>
      </c>
      <c r="AA20" s="4" t="str">
        <f>IF(AND(AA$2&gt;=$E20,AA$2&lt;=$G20,WEEKDAY(AA$2,2)&lt;6,ISNA(VLOOKUP(AA$2,Conf!$C$7:$C$19,1,FALSE))),$D20,"")</f>
        <v/>
      </c>
      <c r="AB20" s="4" t="str">
        <f>IF(AND(AB$2&gt;=$E20,AB$2&lt;=$G20,WEEKDAY(AB$2,2)&lt;6,ISNA(VLOOKUP(AB$2,Conf!$C$7:$C$19,1,FALSE))),$D20,"")</f>
        <v/>
      </c>
      <c r="AC20" s="4" t="str">
        <f>IF(AND(AC$2&gt;=$E20,AC$2&lt;=$G20,WEEKDAY(AC$2,2)&lt;6,ISNA(VLOOKUP(AC$2,Conf!$C$7:$C$19,1,FALSE))),$D20,"")</f>
        <v/>
      </c>
      <c r="AD20" s="4" t="str">
        <f>IF(AND(AD$2&gt;=$E20,AD$2&lt;=$G20,WEEKDAY(AD$2,2)&lt;6,ISNA(VLOOKUP(AD$2,Conf!$C$7:$C$19,1,FALSE))),$D20,"")</f>
        <v/>
      </c>
      <c r="AE20" s="4">
        <f>IF(AND(AE$2&gt;=$E20,AE$2&lt;=$G20,WEEKDAY(AE$2,2)&lt;6,ISNA(VLOOKUP(AE$2,Conf!$C$7:$C$19,1,FALSE))),$D20,"")</f>
        <v>3</v>
      </c>
      <c r="AF20" s="4">
        <f>IF(AND(AF$2&gt;=$E20,AF$2&lt;=$G20,WEEKDAY(AF$2,2)&lt;6,ISNA(VLOOKUP(AF$2,Conf!$C$7:$C$19,1,FALSE))),$D20,"")</f>
        <v>3</v>
      </c>
      <c r="AG20" s="4" t="str">
        <f>IF(AND(AG$2&gt;=$E20,AG$2&lt;=$G20,WEEKDAY(AG$2,2)&lt;6,ISNA(VLOOKUP(AG$2,Conf!$C$7:$C$19,1,FALSE))),$D20,"")</f>
        <v/>
      </c>
      <c r="AH20" s="4" t="str">
        <f>IF(AND(AH$2&gt;=$E20,AH$2&lt;=$G20,WEEKDAY(AH$2,2)&lt;6,ISNA(VLOOKUP(AH$2,Conf!$C$7:$C$19,1,FALSE))),$D20,"")</f>
        <v/>
      </c>
      <c r="AI20" s="4" t="str">
        <f>IF(AND(AI$2&gt;=$E20,AI$2&lt;=$G20,WEEKDAY(AI$2,2)&lt;6,ISNA(VLOOKUP(AI$2,Conf!$C$7:$C$19,1,FALSE))),$D20,"")</f>
        <v/>
      </c>
      <c r="AJ20" s="4" t="str">
        <f>IF(AND(AJ$2&gt;=$E20,AJ$2&lt;=$G20,WEEKDAY(AJ$2,2)&lt;6,ISNA(VLOOKUP(AJ$2,Conf!$C$7:$C$19,1,FALSE))),$D20,"")</f>
        <v/>
      </c>
      <c r="AK20" s="4" t="str">
        <f>IF(AND(AK$2&gt;=$E20,AK$2&lt;=$G20,WEEKDAY(AK$2,2)&lt;6,ISNA(VLOOKUP(AK$2,Conf!$C$7:$C$19,1,FALSE))),$D20,"")</f>
        <v/>
      </c>
      <c r="AL20" s="4" t="str">
        <f>IF(AND(AL$2&gt;=$E20,AL$2&lt;=$G20,WEEKDAY(AL$2,2)&lt;6,ISNA(VLOOKUP(AL$2,Conf!$C$7:$C$19,1,FALSE))),$D20,"")</f>
        <v/>
      </c>
      <c r="AM20" s="4" t="str">
        <f>IF(AND(AM$2&gt;=$E20,AM$2&lt;=$G20,WEEKDAY(AM$2,2)&lt;6,ISNA(VLOOKUP(AM$2,Conf!$C$7:$C$19,1,FALSE))),$D20,"")</f>
        <v/>
      </c>
    </row>
    <row r="21" spans="2:39" x14ac:dyDescent="0.25">
      <c r="B21" s="8">
        <v>15</v>
      </c>
      <c r="C21" s="54" t="s">
        <v>46</v>
      </c>
      <c r="D21" s="9">
        <v>4</v>
      </c>
      <c r="E21" s="10">
        <v>43987</v>
      </c>
      <c r="F21" s="11">
        <v>4</v>
      </c>
      <c r="G21" s="12">
        <f>WORKDAY.INTL($E21,$F21-1,1,Conf!$C$7:$C$19)</f>
        <v>43992</v>
      </c>
      <c r="H21" s="4" t="str">
        <f>IF(AND(H$2&gt;=$E21,H$2&lt;=$G21,WEEKDAY(H$2,2)&lt;6,ISNA(VLOOKUP(H$2,Conf!$C$7:$C$19,1,FALSE))),$D21,"")</f>
        <v/>
      </c>
      <c r="I21" s="4" t="str">
        <f>IF(AND(I$2&gt;=$E21,I$2&lt;=$G21,WEEKDAY(I$2,2)&lt;6,ISNA(VLOOKUP(I$2,Conf!$C$7:$C$19,1,FALSE))),$D21,"")</f>
        <v/>
      </c>
      <c r="J21" s="4" t="str">
        <f>IF(AND(J$2&gt;=$E21,J$2&lt;=$G21,WEEKDAY(J$2,2)&lt;6,ISNA(VLOOKUP(J$2,Conf!$C$7:$C$19,1,FALSE))),$D21,"")</f>
        <v/>
      </c>
      <c r="K21" s="4" t="str">
        <f>IF(AND(K$2&gt;=$E21,K$2&lt;=$G21,WEEKDAY(K$2,2)&lt;6,ISNA(VLOOKUP(K$2,Conf!$C$7:$C$19,1,FALSE))),$D21,"")</f>
        <v/>
      </c>
      <c r="L21" s="4" t="str">
        <f>IF(AND(L$2&gt;=$E21,L$2&lt;=$G21,WEEKDAY(L$2,2)&lt;6,ISNA(VLOOKUP(L$2,Conf!$C$7:$C$19,1,FALSE))),$D21,"")</f>
        <v/>
      </c>
      <c r="M21" s="4" t="str">
        <f>IF(AND(M$2&gt;=$E21,M$2&lt;=$G21,WEEKDAY(M$2,2)&lt;6,ISNA(VLOOKUP(M$2,Conf!$C$7:$C$19,1,FALSE))),$D21,"")</f>
        <v/>
      </c>
      <c r="N21" s="4" t="str">
        <f>IF(AND(N$2&gt;=$E21,N$2&lt;=$G21,WEEKDAY(N$2,2)&lt;6,ISNA(VLOOKUP(N$2,Conf!$C$7:$C$19,1,FALSE))),$D21,"")</f>
        <v/>
      </c>
      <c r="O21" s="4" t="str">
        <f>IF(AND(O$2&gt;=$E21,O$2&lt;=$G21,WEEKDAY(O$2,2)&lt;6,ISNA(VLOOKUP(O$2,Conf!$C$7:$C$19,1,FALSE))),$D21,"")</f>
        <v/>
      </c>
      <c r="P21" s="4" t="str">
        <f>IF(AND(P$2&gt;=$E21,P$2&lt;=$G21,WEEKDAY(P$2,2)&lt;6,ISNA(VLOOKUP(P$2,Conf!$C$7:$C$19,1,FALSE))),$D21,"")</f>
        <v/>
      </c>
      <c r="Q21" s="4" t="str">
        <f>IF(AND(Q$2&gt;=$E21,Q$2&lt;=$G21,WEEKDAY(Q$2,2)&lt;6,ISNA(VLOOKUP(Q$2,Conf!$C$7:$C$19,1,FALSE))),$D21,"")</f>
        <v/>
      </c>
      <c r="R21" s="4" t="str">
        <f>IF(AND(R$2&gt;=$E21,R$2&lt;=$G21,WEEKDAY(R$2,2)&lt;6,ISNA(VLOOKUP(R$2,Conf!$C$7:$C$19,1,FALSE))),$D21,"")</f>
        <v/>
      </c>
      <c r="S21" s="4" t="str">
        <f>IF(AND(S$2&gt;=$E21,S$2&lt;=$G21,WEEKDAY(S$2,2)&lt;6,ISNA(VLOOKUP(S$2,Conf!$C$7:$C$19,1,FALSE))),$D21,"")</f>
        <v/>
      </c>
      <c r="T21" s="4" t="str">
        <f>IF(AND(T$2&gt;=$E21,T$2&lt;=$G21,WEEKDAY(T$2,2)&lt;6,ISNA(VLOOKUP(T$2,Conf!$C$7:$C$19,1,FALSE))),$D21,"")</f>
        <v/>
      </c>
      <c r="U21" s="4" t="str">
        <f>IF(AND(U$2&gt;=$E21,U$2&lt;=$G21,WEEKDAY(U$2,2)&lt;6,ISNA(VLOOKUP(U$2,Conf!$C$7:$C$19,1,FALSE))),$D21,"")</f>
        <v/>
      </c>
      <c r="V21" s="4" t="str">
        <f>IF(AND(V$2&gt;=$E21,V$2&lt;=$G21,WEEKDAY(V$2,2)&lt;6,ISNA(VLOOKUP(V$2,Conf!$C$7:$C$19,1,FALSE))),$D21,"")</f>
        <v/>
      </c>
      <c r="W21" s="4" t="str">
        <f>IF(AND(W$2&gt;=$E21,W$2&lt;=$G21,WEEKDAY(W$2,2)&lt;6,ISNA(VLOOKUP(W$2,Conf!$C$7:$C$19,1,FALSE))),$D21,"")</f>
        <v/>
      </c>
      <c r="X21" s="4" t="str">
        <f>IF(AND(X$2&gt;=$E21,X$2&lt;=$G21,WEEKDAY(X$2,2)&lt;6,ISNA(VLOOKUP(X$2,Conf!$C$7:$C$19,1,FALSE))),$D21,"")</f>
        <v/>
      </c>
      <c r="Y21" s="4" t="str">
        <f>IF(AND(Y$2&gt;=$E21,Y$2&lt;=$G21,WEEKDAY(Y$2,2)&lt;6,ISNA(VLOOKUP(Y$2,Conf!$C$7:$C$19,1,FALSE))),$D21,"")</f>
        <v/>
      </c>
      <c r="Z21" s="4" t="str">
        <f>IF(AND(Z$2&gt;=$E21,Z$2&lt;=$G21,WEEKDAY(Z$2,2)&lt;6,ISNA(VLOOKUP(Z$2,Conf!$C$7:$C$19,1,FALSE))),$D21,"")</f>
        <v/>
      </c>
      <c r="AA21" s="4" t="str">
        <f>IF(AND(AA$2&gt;=$E21,AA$2&lt;=$G21,WEEKDAY(AA$2,2)&lt;6,ISNA(VLOOKUP(AA$2,Conf!$C$7:$C$19,1,FALSE))),$D21,"")</f>
        <v/>
      </c>
      <c r="AB21" s="4" t="str">
        <f>IF(AND(AB$2&gt;=$E21,AB$2&lt;=$G21,WEEKDAY(AB$2,2)&lt;6,ISNA(VLOOKUP(AB$2,Conf!$C$7:$C$19,1,FALSE))),$D21,"")</f>
        <v/>
      </c>
      <c r="AC21" s="4" t="str">
        <f>IF(AND(AC$2&gt;=$E21,AC$2&lt;=$G21,WEEKDAY(AC$2,2)&lt;6,ISNA(VLOOKUP(AC$2,Conf!$C$7:$C$19,1,FALSE))),$D21,"")</f>
        <v/>
      </c>
      <c r="AD21" s="4" t="str">
        <f>IF(AND(AD$2&gt;=$E21,AD$2&lt;=$G21,WEEKDAY(AD$2,2)&lt;6,ISNA(VLOOKUP(AD$2,Conf!$C$7:$C$19,1,FALSE))),$D21,"")</f>
        <v/>
      </c>
      <c r="AE21" s="4" t="str">
        <f>IF(AND(AE$2&gt;=$E21,AE$2&lt;=$G21,WEEKDAY(AE$2,2)&lt;6,ISNA(VLOOKUP(AE$2,Conf!$C$7:$C$19,1,FALSE))),$D21,"")</f>
        <v/>
      </c>
      <c r="AF21" s="4" t="str">
        <f>IF(AND(AF$2&gt;=$E21,AF$2&lt;=$G21,WEEKDAY(AF$2,2)&lt;6,ISNA(VLOOKUP(AF$2,Conf!$C$7:$C$19,1,FALSE))),$D21,"")</f>
        <v/>
      </c>
      <c r="AG21" s="4">
        <f>IF(AND(AG$2&gt;=$E21,AG$2&lt;=$G21,WEEKDAY(AG$2,2)&lt;6,ISNA(VLOOKUP(AG$2,Conf!$C$7:$C$19,1,FALSE))),$D21,"")</f>
        <v>4</v>
      </c>
      <c r="AH21" s="4" t="str">
        <f>IF(AND(AH$2&gt;=$E21,AH$2&lt;=$G21,WEEKDAY(AH$2,2)&lt;6,ISNA(VLOOKUP(AH$2,Conf!$C$7:$C$19,1,FALSE))),$D21,"")</f>
        <v/>
      </c>
      <c r="AI21" s="4" t="str">
        <f>IF(AND(AI$2&gt;=$E21,AI$2&lt;=$G21,WEEKDAY(AI$2,2)&lt;6,ISNA(VLOOKUP(AI$2,Conf!$C$7:$C$19,1,FALSE))),$D21,"")</f>
        <v/>
      </c>
      <c r="AJ21" s="4">
        <f>IF(AND(AJ$2&gt;=$E21,AJ$2&lt;=$G21,WEEKDAY(AJ$2,2)&lt;6,ISNA(VLOOKUP(AJ$2,Conf!$C$7:$C$19,1,FALSE))),$D21,"")</f>
        <v>4</v>
      </c>
      <c r="AK21" s="4">
        <f>IF(AND(AK$2&gt;=$E21,AK$2&lt;=$G21,WEEKDAY(AK$2,2)&lt;6,ISNA(VLOOKUP(AK$2,Conf!$C$7:$C$19,1,FALSE))),$D21,"")</f>
        <v>4</v>
      </c>
      <c r="AL21" s="4">
        <f>IF(AND(AL$2&gt;=$E21,AL$2&lt;=$G21,WEEKDAY(AL$2,2)&lt;6,ISNA(VLOOKUP(AL$2,Conf!$C$7:$C$19,1,FALSE))),$D21,"")</f>
        <v>4</v>
      </c>
      <c r="AM21" s="4" t="str">
        <f>IF(AND(AM$2&gt;=$E21,AM$2&lt;=$G21,WEEKDAY(AM$2,2)&lt;6,ISNA(VLOOKUP(AM$2,Conf!$C$7:$C$19,1,FALSE))),$D21,"")</f>
        <v/>
      </c>
    </row>
    <row r="22" spans="2:39" x14ac:dyDescent="0.25">
      <c r="B22" s="8">
        <v>16</v>
      </c>
      <c r="C22" s="54" t="s">
        <v>47</v>
      </c>
      <c r="D22" s="9">
        <v>5</v>
      </c>
      <c r="E22" s="10">
        <v>43985</v>
      </c>
      <c r="F22" s="11">
        <v>3</v>
      </c>
      <c r="G22" s="12">
        <f>WORKDAY.INTL($E22,$F22-1,1,Conf!$C$7:$C$19)</f>
        <v>43987</v>
      </c>
      <c r="H22" s="4" t="str">
        <f>IF(AND(H$2&gt;=$E22,H$2&lt;=$G22,WEEKDAY(H$2,2)&lt;6,ISNA(VLOOKUP(H$2,Conf!$C$7:$C$19,1,FALSE))),$D22,"")</f>
        <v/>
      </c>
      <c r="I22" s="4" t="str">
        <f>IF(AND(I$2&gt;=$E22,I$2&lt;=$G22,WEEKDAY(I$2,2)&lt;6,ISNA(VLOOKUP(I$2,Conf!$C$7:$C$19,1,FALSE))),$D22,"")</f>
        <v/>
      </c>
      <c r="J22" s="4" t="str">
        <f>IF(AND(J$2&gt;=$E22,J$2&lt;=$G22,WEEKDAY(J$2,2)&lt;6,ISNA(VLOOKUP(J$2,Conf!$C$7:$C$19,1,FALSE))),$D22,"")</f>
        <v/>
      </c>
      <c r="K22" s="4" t="str">
        <f>IF(AND(K$2&gt;=$E22,K$2&lt;=$G22,WEEKDAY(K$2,2)&lt;6,ISNA(VLOOKUP(K$2,Conf!$C$7:$C$19,1,FALSE))),$D22,"")</f>
        <v/>
      </c>
      <c r="L22" s="4" t="str">
        <f>IF(AND(L$2&gt;=$E22,L$2&lt;=$G22,WEEKDAY(L$2,2)&lt;6,ISNA(VLOOKUP(L$2,Conf!$C$7:$C$19,1,FALSE))),$D22,"")</f>
        <v/>
      </c>
      <c r="M22" s="4" t="str">
        <f>IF(AND(M$2&gt;=$E22,M$2&lt;=$G22,WEEKDAY(M$2,2)&lt;6,ISNA(VLOOKUP(M$2,Conf!$C$7:$C$19,1,FALSE))),$D22,"")</f>
        <v/>
      </c>
      <c r="N22" s="4" t="str">
        <f>IF(AND(N$2&gt;=$E22,N$2&lt;=$G22,WEEKDAY(N$2,2)&lt;6,ISNA(VLOOKUP(N$2,Conf!$C$7:$C$19,1,FALSE))),$D22,"")</f>
        <v/>
      </c>
      <c r="O22" s="4" t="str">
        <f>IF(AND(O$2&gt;=$E22,O$2&lt;=$G22,WEEKDAY(O$2,2)&lt;6,ISNA(VLOOKUP(O$2,Conf!$C$7:$C$19,1,FALSE))),$D22,"")</f>
        <v/>
      </c>
      <c r="P22" s="4" t="str">
        <f>IF(AND(P$2&gt;=$E22,P$2&lt;=$G22,WEEKDAY(P$2,2)&lt;6,ISNA(VLOOKUP(P$2,Conf!$C$7:$C$19,1,FALSE))),$D22,"")</f>
        <v/>
      </c>
      <c r="Q22" s="4" t="str">
        <f>IF(AND(Q$2&gt;=$E22,Q$2&lt;=$G22,WEEKDAY(Q$2,2)&lt;6,ISNA(VLOOKUP(Q$2,Conf!$C$7:$C$19,1,FALSE))),$D22,"")</f>
        <v/>
      </c>
      <c r="R22" s="4" t="str">
        <f>IF(AND(R$2&gt;=$E22,R$2&lt;=$G22,WEEKDAY(R$2,2)&lt;6,ISNA(VLOOKUP(R$2,Conf!$C$7:$C$19,1,FALSE))),$D22,"")</f>
        <v/>
      </c>
      <c r="S22" s="4" t="str">
        <f>IF(AND(S$2&gt;=$E22,S$2&lt;=$G22,WEEKDAY(S$2,2)&lt;6,ISNA(VLOOKUP(S$2,Conf!$C$7:$C$19,1,FALSE))),$D22,"")</f>
        <v/>
      </c>
      <c r="T22" s="4" t="str">
        <f>IF(AND(T$2&gt;=$E22,T$2&lt;=$G22,WEEKDAY(T$2,2)&lt;6,ISNA(VLOOKUP(T$2,Conf!$C$7:$C$19,1,FALSE))),$D22,"")</f>
        <v/>
      </c>
      <c r="U22" s="4" t="str">
        <f>IF(AND(U$2&gt;=$E22,U$2&lt;=$G22,WEEKDAY(U$2,2)&lt;6,ISNA(VLOOKUP(U$2,Conf!$C$7:$C$19,1,FALSE))),$D22,"")</f>
        <v/>
      </c>
      <c r="V22" s="4" t="str">
        <f>IF(AND(V$2&gt;=$E22,V$2&lt;=$G22,WEEKDAY(V$2,2)&lt;6,ISNA(VLOOKUP(V$2,Conf!$C$7:$C$19,1,FALSE))),$D22,"")</f>
        <v/>
      </c>
      <c r="W22" s="4" t="str">
        <f>IF(AND(W$2&gt;=$E22,W$2&lt;=$G22,WEEKDAY(W$2,2)&lt;6,ISNA(VLOOKUP(W$2,Conf!$C$7:$C$19,1,FALSE))),$D22,"")</f>
        <v/>
      </c>
      <c r="X22" s="4" t="str">
        <f>IF(AND(X$2&gt;=$E22,X$2&lt;=$G22,WEEKDAY(X$2,2)&lt;6,ISNA(VLOOKUP(X$2,Conf!$C$7:$C$19,1,FALSE))),$D22,"")</f>
        <v/>
      </c>
      <c r="Y22" s="4" t="str">
        <f>IF(AND(Y$2&gt;=$E22,Y$2&lt;=$G22,WEEKDAY(Y$2,2)&lt;6,ISNA(VLOOKUP(Y$2,Conf!$C$7:$C$19,1,FALSE))),$D22,"")</f>
        <v/>
      </c>
      <c r="Z22" s="4" t="str">
        <f>IF(AND(Z$2&gt;=$E22,Z$2&lt;=$G22,WEEKDAY(Z$2,2)&lt;6,ISNA(VLOOKUP(Z$2,Conf!$C$7:$C$19,1,FALSE))),$D22,"")</f>
        <v/>
      </c>
      <c r="AA22" s="4" t="str">
        <f>IF(AND(AA$2&gt;=$E22,AA$2&lt;=$G22,WEEKDAY(AA$2,2)&lt;6,ISNA(VLOOKUP(AA$2,Conf!$C$7:$C$19,1,FALSE))),$D22,"")</f>
        <v/>
      </c>
      <c r="AB22" s="4" t="str">
        <f>IF(AND(AB$2&gt;=$E22,AB$2&lt;=$G22,WEEKDAY(AB$2,2)&lt;6,ISNA(VLOOKUP(AB$2,Conf!$C$7:$C$19,1,FALSE))),$D22,"")</f>
        <v/>
      </c>
      <c r="AC22" s="4" t="str">
        <f>IF(AND(AC$2&gt;=$E22,AC$2&lt;=$G22,WEEKDAY(AC$2,2)&lt;6,ISNA(VLOOKUP(AC$2,Conf!$C$7:$C$19,1,FALSE))),$D22,"")</f>
        <v/>
      </c>
      <c r="AD22" s="4" t="str">
        <f>IF(AND(AD$2&gt;=$E22,AD$2&lt;=$G22,WEEKDAY(AD$2,2)&lt;6,ISNA(VLOOKUP(AD$2,Conf!$C$7:$C$19,1,FALSE))),$D22,"")</f>
        <v/>
      </c>
      <c r="AE22" s="4">
        <f>IF(AND(AE$2&gt;=$E22,AE$2&lt;=$G22,WEEKDAY(AE$2,2)&lt;6,ISNA(VLOOKUP(AE$2,Conf!$C$7:$C$19,1,FALSE))),$D22,"")</f>
        <v>5</v>
      </c>
      <c r="AF22" s="4">
        <f>IF(AND(AF$2&gt;=$E22,AF$2&lt;=$G22,WEEKDAY(AF$2,2)&lt;6,ISNA(VLOOKUP(AF$2,Conf!$C$7:$C$19,1,FALSE))),$D22,"")</f>
        <v>5</v>
      </c>
      <c r="AG22" s="4">
        <f>IF(AND(AG$2&gt;=$E22,AG$2&lt;=$G22,WEEKDAY(AG$2,2)&lt;6,ISNA(VLOOKUP(AG$2,Conf!$C$7:$C$19,1,FALSE))),$D22,"")</f>
        <v>5</v>
      </c>
      <c r="AH22" s="4" t="str">
        <f>IF(AND(AH$2&gt;=$E22,AH$2&lt;=$G22,WEEKDAY(AH$2,2)&lt;6,ISNA(VLOOKUP(AH$2,Conf!$C$7:$C$19,1,FALSE))),$D22,"")</f>
        <v/>
      </c>
      <c r="AI22" s="4" t="str">
        <f>IF(AND(AI$2&gt;=$E22,AI$2&lt;=$G22,WEEKDAY(AI$2,2)&lt;6,ISNA(VLOOKUP(AI$2,Conf!$C$7:$C$19,1,FALSE))),$D22,"")</f>
        <v/>
      </c>
      <c r="AJ22" s="4" t="str">
        <f>IF(AND(AJ$2&gt;=$E22,AJ$2&lt;=$G22,WEEKDAY(AJ$2,2)&lt;6,ISNA(VLOOKUP(AJ$2,Conf!$C$7:$C$19,1,FALSE))),$D22,"")</f>
        <v/>
      </c>
      <c r="AK22" s="4" t="str">
        <f>IF(AND(AK$2&gt;=$E22,AK$2&lt;=$G22,WEEKDAY(AK$2,2)&lt;6,ISNA(VLOOKUP(AK$2,Conf!$C$7:$C$19,1,FALSE))),$D22,"")</f>
        <v/>
      </c>
      <c r="AL22" s="4" t="str">
        <f>IF(AND(AL$2&gt;=$E22,AL$2&lt;=$G22,WEEKDAY(AL$2,2)&lt;6,ISNA(VLOOKUP(AL$2,Conf!$C$7:$C$19,1,FALSE))),$D22,"")</f>
        <v/>
      </c>
      <c r="AM22" s="4" t="str">
        <f>IF(AND(AM$2&gt;=$E22,AM$2&lt;=$G22,WEEKDAY(AM$2,2)&lt;6,ISNA(VLOOKUP(AM$2,Conf!$C$7:$C$19,1,FALSE))),$D22,"")</f>
        <v/>
      </c>
    </row>
    <row r="23" spans="2:39" x14ac:dyDescent="0.25">
      <c r="B23" s="8">
        <v>17</v>
      </c>
      <c r="C23" s="54" t="s">
        <v>48</v>
      </c>
      <c r="D23" s="9">
        <v>6</v>
      </c>
      <c r="E23" s="10">
        <v>43991</v>
      </c>
      <c r="F23" s="11">
        <v>3</v>
      </c>
      <c r="G23" s="12">
        <f>WORKDAY.INTL($E23,$F23-1,1,Conf!$C$7:$C$19)</f>
        <v>43993</v>
      </c>
      <c r="H23" s="4" t="str">
        <f>IF(AND(H$2&gt;=$E23,H$2&lt;=$G23,WEEKDAY(H$2,2)&lt;6,ISNA(VLOOKUP(H$2,Conf!$C$7:$C$19,1,FALSE))),$D23,"")</f>
        <v/>
      </c>
      <c r="I23" s="4" t="str">
        <f>IF(AND(I$2&gt;=$E23,I$2&lt;=$G23,WEEKDAY(I$2,2)&lt;6,ISNA(VLOOKUP(I$2,Conf!$C$7:$C$19,1,FALSE))),$D23,"")</f>
        <v/>
      </c>
      <c r="J23" s="4" t="str">
        <f>IF(AND(J$2&gt;=$E23,J$2&lt;=$G23,WEEKDAY(J$2,2)&lt;6,ISNA(VLOOKUP(J$2,Conf!$C$7:$C$19,1,FALSE))),$D23,"")</f>
        <v/>
      </c>
      <c r="K23" s="4" t="str">
        <f>IF(AND(K$2&gt;=$E23,K$2&lt;=$G23,WEEKDAY(K$2,2)&lt;6,ISNA(VLOOKUP(K$2,Conf!$C$7:$C$19,1,FALSE))),$D23,"")</f>
        <v/>
      </c>
      <c r="L23" s="4" t="str">
        <f>IF(AND(L$2&gt;=$E23,L$2&lt;=$G23,WEEKDAY(L$2,2)&lt;6,ISNA(VLOOKUP(L$2,Conf!$C$7:$C$19,1,FALSE))),$D23,"")</f>
        <v/>
      </c>
      <c r="M23" s="4" t="str">
        <f>IF(AND(M$2&gt;=$E23,M$2&lt;=$G23,WEEKDAY(M$2,2)&lt;6,ISNA(VLOOKUP(M$2,Conf!$C$7:$C$19,1,FALSE))),$D23,"")</f>
        <v/>
      </c>
      <c r="N23" s="4" t="str">
        <f>IF(AND(N$2&gt;=$E23,N$2&lt;=$G23,WEEKDAY(N$2,2)&lt;6,ISNA(VLOOKUP(N$2,Conf!$C$7:$C$19,1,FALSE))),$D23,"")</f>
        <v/>
      </c>
      <c r="O23" s="4" t="str">
        <f>IF(AND(O$2&gt;=$E23,O$2&lt;=$G23,WEEKDAY(O$2,2)&lt;6,ISNA(VLOOKUP(O$2,Conf!$C$7:$C$19,1,FALSE))),$D23,"")</f>
        <v/>
      </c>
      <c r="P23" s="4" t="str">
        <f>IF(AND(P$2&gt;=$E23,P$2&lt;=$G23,WEEKDAY(P$2,2)&lt;6,ISNA(VLOOKUP(P$2,Conf!$C$7:$C$19,1,FALSE))),$D23,"")</f>
        <v/>
      </c>
      <c r="Q23" s="4" t="str">
        <f>IF(AND(Q$2&gt;=$E23,Q$2&lt;=$G23,WEEKDAY(Q$2,2)&lt;6,ISNA(VLOOKUP(Q$2,Conf!$C$7:$C$19,1,FALSE))),$D23,"")</f>
        <v/>
      </c>
      <c r="R23" s="4" t="str">
        <f>IF(AND(R$2&gt;=$E23,R$2&lt;=$G23,WEEKDAY(R$2,2)&lt;6,ISNA(VLOOKUP(R$2,Conf!$C$7:$C$19,1,FALSE))),$D23,"")</f>
        <v/>
      </c>
      <c r="S23" s="4" t="str">
        <f>IF(AND(S$2&gt;=$E23,S$2&lt;=$G23,WEEKDAY(S$2,2)&lt;6,ISNA(VLOOKUP(S$2,Conf!$C$7:$C$19,1,FALSE))),$D23,"")</f>
        <v/>
      </c>
      <c r="T23" s="4" t="str">
        <f>IF(AND(T$2&gt;=$E23,T$2&lt;=$G23,WEEKDAY(T$2,2)&lt;6,ISNA(VLOOKUP(T$2,Conf!$C$7:$C$19,1,FALSE))),$D23,"")</f>
        <v/>
      </c>
      <c r="U23" s="4" t="str">
        <f>IF(AND(U$2&gt;=$E23,U$2&lt;=$G23,WEEKDAY(U$2,2)&lt;6,ISNA(VLOOKUP(U$2,Conf!$C$7:$C$19,1,FALSE))),$D23,"")</f>
        <v/>
      </c>
      <c r="V23" s="4" t="str">
        <f>IF(AND(V$2&gt;=$E23,V$2&lt;=$G23,WEEKDAY(V$2,2)&lt;6,ISNA(VLOOKUP(V$2,Conf!$C$7:$C$19,1,FALSE))),$D23,"")</f>
        <v/>
      </c>
      <c r="W23" s="4" t="str">
        <f>IF(AND(W$2&gt;=$E23,W$2&lt;=$G23,WEEKDAY(W$2,2)&lt;6,ISNA(VLOOKUP(W$2,Conf!$C$7:$C$19,1,FALSE))),$D23,"")</f>
        <v/>
      </c>
      <c r="X23" s="4" t="str">
        <f>IF(AND(X$2&gt;=$E23,X$2&lt;=$G23,WEEKDAY(X$2,2)&lt;6,ISNA(VLOOKUP(X$2,Conf!$C$7:$C$19,1,FALSE))),$D23,"")</f>
        <v/>
      </c>
      <c r="Y23" s="4" t="str">
        <f>IF(AND(Y$2&gt;=$E23,Y$2&lt;=$G23,WEEKDAY(Y$2,2)&lt;6,ISNA(VLOOKUP(Y$2,Conf!$C$7:$C$19,1,FALSE))),$D23,"")</f>
        <v/>
      </c>
      <c r="Z23" s="4" t="str">
        <f>IF(AND(Z$2&gt;=$E23,Z$2&lt;=$G23,WEEKDAY(Z$2,2)&lt;6,ISNA(VLOOKUP(Z$2,Conf!$C$7:$C$19,1,FALSE))),$D23,"")</f>
        <v/>
      </c>
      <c r="AA23" s="4" t="str">
        <f>IF(AND(AA$2&gt;=$E23,AA$2&lt;=$G23,WEEKDAY(AA$2,2)&lt;6,ISNA(VLOOKUP(AA$2,Conf!$C$7:$C$19,1,FALSE))),$D23,"")</f>
        <v/>
      </c>
      <c r="AB23" s="4" t="str">
        <f>IF(AND(AB$2&gt;=$E23,AB$2&lt;=$G23,WEEKDAY(AB$2,2)&lt;6,ISNA(VLOOKUP(AB$2,Conf!$C$7:$C$19,1,FALSE))),$D23,"")</f>
        <v/>
      </c>
      <c r="AC23" s="4" t="str">
        <f>IF(AND(AC$2&gt;=$E23,AC$2&lt;=$G23,WEEKDAY(AC$2,2)&lt;6,ISNA(VLOOKUP(AC$2,Conf!$C$7:$C$19,1,FALSE))),$D23,"")</f>
        <v/>
      </c>
      <c r="AD23" s="4" t="str">
        <f>IF(AND(AD$2&gt;=$E23,AD$2&lt;=$G23,WEEKDAY(AD$2,2)&lt;6,ISNA(VLOOKUP(AD$2,Conf!$C$7:$C$19,1,FALSE))),$D23,"")</f>
        <v/>
      </c>
      <c r="AE23" s="4" t="str">
        <f>IF(AND(AE$2&gt;=$E23,AE$2&lt;=$G23,WEEKDAY(AE$2,2)&lt;6,ISNA(VLOOKUP(AE$2,Conf!$C$7:$C$19,1,FALSE))),$D23,"")</f>
        <v/>
      </c>
      <c r="AF23" s="4" t="str">
        <f>IF(AND(AF$2&gt;=$E23,AF$2&lt;=$G23,WEEKDAY(AF$2,2)&lt;6,ISNA(VLOOKUP(AF$2,Conf!$C$7:$C$19,1,FALSE))),$D23,"")</f>
        <v/>
      </c>
      <c r="AG23" s="4" t="str">
        <f>IF(AND(AG$2&gt;=$E23,AG$2&lt;=$G23,WEEKDAY(AG$2,2)&lt;6,ISNA(VLOOKUP(AG$2,Conf!$C$7:$C$19,1,FALSE))),$D23,"")</f>
        <v/>
      </c>
      <c r="AH23" s="4" t="str">
        <f>IF(AND(AH$2&gt;=$E23,AH$2&lt;=$G23,WEEKDAY(AH$2,2)&lt;6,ISNA(VLOOKUP(AH$2,Conf!$C$7:$C$19,1,FALSE))),$D23,"")</f>
        <v/>
      </c>
      <c r="AI23" s="4" t="str">
        <f>IF(AND(AI$2&gt;=$E23,AI$2&lt;=$G23,WEEKDAY(AI$2,2)&lt;6,ISNA(VLOOKUP(AI$2,Conf!$C$7:$C$19,1,FALSE))),$D23,"")</f>
        <v/>
      </c>
      <c r="AJ23" s="4" t="str">
        <f>IF(AND(AJ$2&gt;=$E23,AJ$2&lt;=$G23,WEEKDAY(AJ$2,2)&lt;6,ISNA(VLOOKUP(AJ$2,Conf!$C$7:$C$19,1,FALSE))),$D23,"")</f>
        <v/>
      </c>
      <c r="AK23" s="4">
        <f>IF(AND(AK$2&gt;=$E23,AK$2&lt;=$G23,WEEKDAY(AK$2,2)&lt;6,ISNA(VLOOKUP(AK$2,Conf!$C$7:$C$19,1,FALSE))),$D23,"")</f>
        <v>6</v>
      </c>
      <c r="AL23" s="4">
        <f>IF(AND(AL$2&gt;=$E23,AL$2&lt;=$G23,WEEKDAY(AL$2,2)&lt;6,ISNA(VLOOKUP(AL$2,Conf!$C$7:$C$19,1,FALSE))),$D23,"")</f>
        <v>6</v>
      </c>
      <c r="AM23" s="4">
        <f>IF(AND(AM$2&gt;=$E23,AM$2&lt;=$G23,WEEKDAY(AM$2,2)&lt;6,ISNA(VLOOKUP(AM$2,Conf!$C$7:$C$19,1,FALSE))),$D23,"")</f>
        <v>6</v>
      </c>
    </row>
    <row r="24" spans="2:39" ht="15.75" thickBot="1" x14ac:dyDescent="0.3">
      <c r="B24" s="13">
        <v>18</v>
      </c>
      <c r="C24" s="55" t="s">
        <v>49</v>
      </c>
      <c r="D24" s="14">
        <v>2</v>
      </c>
      <c r="E24" s="15">
        <v>43970</v>
      </c>
      <c r="F24" s="16">
        <v>10</v>
      </c>
      <c r="G24" s="12">
        <f>WORKDAY.INTL($E24,$F24-1,1,Conf!$C$7:$C$19)</f>
        <v>43985</v>
      </c>
      <c r="H24" s="4" t="str">
        <f>IF(AND(H$2&gt;=$E24,H$2&lt;=$G24,WEEKDAY(H$2,2)&lt;6,ISNA(VLOOKUP(H$2,Conf!$C$7:$C$19,1,FALSE))),$D24,"")</f>
        <v/>
      </c>
      <c r="I24" s="4" t="str">
        <f>IF(AND(I$2&gt;=$E24,I$2&lt;=$G24,WEEKDAY(I$2,2)&lt;6,ISNA(VLOOKUP(I$2,Conf!$C$7:$C$19,1,FALSE))),$D24,"")</f>
        <v/>
      </c>
      <c r="J24" s="4" t="str">
        <f>IF(AND(J$2&gt;=$E24,J$2&lt;=$G24,WEEKDAY(J$2,2)&lt;6,ISNA(VLOOKUP(J$2,Conf!$C$7:$C$19,1,FALSE))),$D24,"")</f>
        <v/>
      </c>
      <c r="K24" s="4" t="str">
        <f>IF(AND(K$2&gt;=$E24,K$2&lt;=$G24,WEEKDAY(K$2,2)&lt;6,ISNA(VLOOKUP(K$2,Conf!$C$7:$C$19,1,FALSE))),$D24,"")</f>
        <v/>
      </c>
      <c r="L24" s="4" t="str">
        <f>IF(AND(L$2&gt;=$E24,L$2&lt;=$G24,WEEKDAY(L$2,2)&lt;6,ISNA(VLOOKUP(L$2,Conf!$C$7:$C$19,1,FALSE))),$D24,"")</f>
        <v/>
      </c>
      <c r="M24" s="4" t="str">
        <f>IF(AND(M$2&gt;=$E24,M$2&lt;=$G24,WEEKDAY(M$2,2)&lt;6,ISNA(VLOOKUP(M$2,Conf!$C$7:$C$19,1,FALSE))),$D24,"")</f>
        <v/>
      </c>
      <c r="N24" s="4" t="str">
        <f>IF(AND(N$2&gt;=$E24,N$2&lt;=$G24,WEEKDAY(N$2,2)&lt;6,ISNA(VLOOKUP(N$2,Conf!$C$7:$C$19,1,FALSE))),$D24,"")</f>
        <v/>
      </c>
      <c r="O24" s="4" t="str">
        <f>IF(AND(O$2&gt;=$E24,O$2&lt;=$G24,WEEKDAY(O$2,2)&lt;6,ISNA(VLOOKUP(O$2,Conf!$C$7:$C$19,1,FALSE))),$D24,"")</f>
        <v/>
      </c>
      <c r="P24" s="4">
        <f>IF(AND(P$2&gt;=$E24,P$2&lt;=$G24,WEEKDAY(P$2,2)&lt;6,ISNA(VLOOKUP(P$2,Conf!$C$7:$C$19,1,FALSE))),$D24,"")</f>
        <v>2</v>
      </c>
      <c r="Q24" s="4">
        <f>IF(AND(Q$2&gt;=$E24,Q$2&lt;=$G24,WEEKDAY(Q$2,2)&lt;6,ISNA(VLOOKUP(Q$2,Conf!$C$7:$C$19,1,FALSE))),$D24,"")</f>
        <v>2</v>
      </c>
      <c r="R24" s="4" t="str">
        <f>IF(AND(R$2&gt;=$E24,R$2&lt;=$G24,WEEKDAY(R$2,2)&lt;6,ISNA(VLOOKUP(R$2,Conf!$C$7:$C$19,1,FALSE))),$D24,"")</f>
        <v/>
      </c>
      <c r="S24" s="4">
        <f>IF(AND(S$2&gt;=$E24,S$2&lt;=$G24,WEEKDAY(S$2,2)&lt;6,ISNA(VLOOKUP(S$2,Conf!$C$7:$C$19,1,FALSE))),$D24,"")</f>
        <v>2</v>
      </c>
      <c r="T24" s="4" t="str">
        <f>IF(AND(T$2&gt;=$E24,T$2&lt;=$G24,WEEKDAY(T$2,2)&lt;6,ISNA(VLOOKUP(T$2,Conf!$C$7:$C$19,1,FALSE))),$D24,"")</f>
        <v/>
      </c>
      <c r="U24" s="4" t="str">
        <f>IF(AND(U$2&gt;=$E24,U$2&lt;=$G24,WEEKDAY(U$2,2)&lt;6,ISNA(VLOOKUP(U$2,Conf!$C$7:$C$19,1,FALSE))),$D24,"")</f>
        <v/>
      </c>
      <c r="V24" s="4">
        <f>IF(AND(V$2&gt;=$E24,V$2&lt;=$G24,WEEKDAY(V$2,2)&lt;6,ISNA(VLOOKUP(V$2,Conf!$C$7:$C$19,1,FALSE))),$D24,"")</f>
        <v>2</v>
      </c>
      <c r="W24" s="4">
        <f>IF(AND(W$2&gt;=$E24,W$2&lt;=$G24,WEEKDAY(W$2,2)&lt;6,ISNA(VLOOKUP(W$2,Conf!$C$7:$C$19,1,FALSE))),$D24,"")</f>
        <v>2</v>
      </c>
      <c r="X24" s="4">
        <f>IF(AND(X$2&gt;=$E24,X$2&lt;=$G24,WEEKDAY(X$2,2)&lt;6,ISNA(VLOOKUP(X$2,Conf!$C$7:$C$19,1,FALSE))),$D24,"")</f>
        <v>2</v>
      </c>
      <c r="Y24" s="4">
        <f>IF(AND(Y$2&gt;=$E24,Y$2&lt;=$G24,WEEKDAY(Y$2,2)&lt;6,ISNA(VLOOKUP(Y$2,Conf!$C$7:$C$19,1,FALSE))),$D24,"")</f>
        <v>2</v>
      </c>
      <c r="Z24" s="4">
        <f>IF(AND(Z$2&gt;=$E24,Z$2&lt;=$G24,WEEKDAY(Z$2,2)&lt;6,ISNA(VLOOKUP(Z$2,Conf!$C$7:$C$19,1,FALSE))),$D24,"")</f>
        <v>2</v>
      </c>
      <c r="AA24" s="4" t="str">
        <f>IF(AND(AA$2&gt;=$E24,AA$2&lt;=$G24,WEEKDAY(AA$2,2)&lt;6,ISNA(VLOOKUP(AA$2,Conf!$C$7:$C$19,1,FALSE))),$D24,"")</f>
        <v/>
      </c>
      <c r="AB24" s="4" t="str">
        <f>IF(AND(AB$2&gt;=$E24,AB$2&lt;=$G24,WEEKDAY(AB$2,2)&lt;6,ISNA(VLOOKUP(AB$2,Conf!$C$7:$C$19,1,FALSE))),$D24,"")</f>
        <v/>
      </c>
      <c r="AC24" s="4" t="str">
        <f>IF(AND(AC$2&gt;=$E24,AC$2&lt;=$G24,WEEKDAY(AC$2,2)&lt;6,ISNA(VLOOKUP(AC$2,Conf!$C$7:$C$19,1,FALSE))),$D24,"")</f>
        <v/>
      </c>
      <c r="AD24" s="4">
        <f>IF(AND(AD$2&gt;=$E24,AD$2&lt;=$G24,WEEKDAY(AD$2,2)&lt;6,ISNA(VLOOKUP(AD$2,Conf!$C$7:$C$19,1,FALSE))),$D24,"")</f>
        <v>2</v>
      </c>
      <c r="AE24" s="4">
        <f>IF(AND(AE$2&gt;=$E24,AE$2&lt;=$G24,WEEKDAY(AE$2,2)&lt;6,ISNA(VLOOKUP(AE$2,Conf!$C$7:$C$19,1,FALSE))),$D24,"")</f>
        <v>2</v>
      </c>
      <c r="AF24" s="4" t="str">
        <f>IF(AND(AF$2&gt;=$E24,AF$2&lt;=$G24,WEEKDAY(AF$2,2)&lt;6,ISNA(VLOOKUP(AF$2,Conf!$C$7:$C$19,1,FALSE))),$D24,"")</f>
        <v/>
      </c>
      <c r="AG24" s="4" t="str">
        <f>IF(AND(AG$2&gt;=$E24,AG$2&lt;=$G24,WEEKDAY(AG$2,2)&lt;6,ISNA(VLOOKUP(AG$2,Conf!$C$7:$C$19,1,FALSE))),$D24,"")</f>
        <v/>
      </c>
      <c r="AH24" s="4" t="str">
        <f>IF(AND(AH$2&gt;=$E24,AH$2&lt;=$G24,WEEKDAY(AH$2,2)&lt;6,ISNA(VLOOKUP(AH$2,Conf!$C$7:$C$19,1,FALSE))),$D24,"")</f>
        <v/>
      </c>
      <c r="AI24" s="4" t="str">
        <f>IF(AND(AI$2&gt;=$E24,AI$2&lt;=$G24,WEEKDAY(AI$2,2)&lt;6,ISNA(VLOOKUP(AI$2,Conf!$C$7:$C$19,1,FALSE))),$D24,"")</f>
        <v/>
      </c>
      <c r="AJ24" s="4" t="str">
        <f>IF(AND(AJ$2&gt;=$E24,AJ$2&lt;=$G24,WEEKDAY(AJ$2,2)&lt;6,ISNA(VLOOKUP(AJ$2,Conf!$C$7:$C$19,1,FALSE))),$D24,"")</f>
        <v/>
      </c>
      <c r="AK24" s="4" t="str">
        <f>IF(AND(AK$2&gt;=$E24,AK$2&lt;=$G24,WEEKDAY(AK$2,2)&lt;6,ISNA(VLOOKUP(AK$2,Conf!$C$7:$C$19,1,FALSE))),$D24,"")</f>
        <v/>
      </c>
      <c r="AL24" s="4" t="str">
        <f>IF(AND(AL$2&gt;=$E24,AL$2&lt;=$G24,WEEKDAY(AL$2,2)&lt;6,ISNA(VLOOKUP(AL$2,Conf!$C$7:$C$19,1,FALSE))),$D24,"")</f>
        <v/>
      </c>
      <c r="AM24" s="4" t="str">
        <f>IF(AND(AM$2&gt;=$E24,AM$2&lt;=$G24,WEEKDAY(AM$2,2)&lt;6,ISNA(VLOOKUP(AM$2,Conf!$C$7:$C$19,1,FALSE))),$D24,"")</f>
        <v/>
      </c>
    </row>
    <row r="25" spans="2:39" ht="16.5" thickBot="1" x14ac:dyDescent="0.3">
      <c r="F25" s="17" t="s">
        <v>10</v>
      </c>
      <c r="G25" s="18"/>
      <c r="H25" s="19">
        <f>SUM(H7:H24)</f>
        <v>1</v>
      </c>
      <c r="I25" s="19">
        <f t="shared" ref="I25:AM25" si="3">SUM(I7:I24)</f>
        <v>1</v>
      </c>
      <c r="J25" s="19">
        <f t="shared" si="3"/>
        <v>2</v>
      </c>
      <c r="K25" s="19">
        <f t="shared" si="3"/>
        <v>5</v>
      </c>
      <c r="L25" s="19">
        <f t="shared" si="3"/>
        <v>5</v>
      </c>
      <c r="M25" s="19">
        <f t="shared" si="3"/>
        <v>0</v>
      </c>
      <c r="N25" s="19">
        <f t="shared" si="3"/>
        <v>0</v>
      </c>
      <c r="O25" s="19">
        <f t="shared" si="3"/>
        <v>5</v>
      </c>
      <c r="P25" s="19">
        <f t="shared" si="3"/>
        <v>10</v>
      </c>
      <c r="Q25" s="19">
        <f t="shared" si="3"/>
        <v>10</v>
      </c>
      <c r="R25" s="19">
        <f t="shared" si="3"/>
        <v>0</v>
      </c>
      <c r="S25" s="19">
        <f t="shared" si="3"/>
        <v>10</v>
      </c>
      <c r="T25" s="19">
        <f t="shared" si="3"/>
        <v>0</v>
      </c>
      <c r="U25" s="19">
        <f t="shared" si="3"/>
        <v>0</v>
      </c>
      <c r="V25" s="19">
        <f t="shared" si="3"/>
        <v>2</v>
      </c>
      <c r="W25" s="19">
        <f t="shared" si="3"/>
        <v>6</v>
      </c>
      <c r="X25" s="19">
        <f t="shared" si="3"/>
        <v>6</v>
      </c>
      <c r="Y25" s="19">
        <f t="shared" si="3"/>
        <v>5</v>
      </c>
      <c r="Z25" s="19">
        <f t="shared" si="3"/>
        <v>9</v>
      </c>
      <c r="AA25" s="19">
        <f t="shared" si="3"/>
        <v>0</v>
      </c>
      <c r="AB25" s="19">
        <f t="shared" si="3"/>
        <v>0</v>
      </c>
      <c r="AC25" s="19">
        <f t="shared" si="3"/>
        <v>0</v>
      </c>
      <c r="AD25" s="19">
        <f t="shared" si="3"/>
        <v>6</v>
      </c>
      <c r="AE25" s="19">
        <f t="shared" si="3"/>
        <v>18</v>
      </c>
      <c r="AF25" s="19">
        <f t="shared" si="3"/>
        <v>14</v>
      </c>
      <c r="AG25" s="19">
        <f t="shared" si="3"/>
        <v>19</v>
      </c>
      <c r="AH25" s="19">
        <f t="shared" si="3"/>
        <v>0</v>
      </c>
      <c r="AI25" s="19">
        <f t="shared" si="3"/>
        <v>0</v>
      </c>
      <c r="AJ25" s="19">
        <f t="shared" si="3"/>
        <v>14</v>
      </c>
      <c r="AK25" s="19">
        <f t="shared" si="3"/>
        <v>13</v>
      </c>
      <c r="AL25" s="19">
        <f t="shared" si="3"/>
        <v>12</v>
      </c>
      <c r="AM25" s="19">
        <f t="shared" si="3"/>
        <v>6</v>
      </c>
    </row>
    <row r="32" spans="2:39" x14ac:dyDescent="0.25"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9" spans="39:39" x14ac:dyDescent="0.25">
      <c r="AM39" t="str">
        <f>IF(AND(AM$2&gt;=$E7,AM$2&lt;=$G7,WEEKDAY(AM$2,2)&lt;6,ISNA(VLOOKUP(AM2,Conf!$C$7:$C$19,1,FALSE))),$D7,"")</f>
        <v/>
      </c>
    </row>
    <row r="40" spans="39:39" x14ac:dyDescent="0.25">
      <c r="AM40" t="str">
        <f>IF(AND(AM$2&gt;=$E8,AM$2&lt;=$G8,WEEKDAY(AM$2,2)&lt;6,ISNA(VLOOKUP(AM3,Conf!$C$7:$C$19,1,FALSE))),$D8,"")</f>
        <v/>
      </c>
    </row>
    <row r="41" spans="39:39" x14ac:dyDescent="0.25">
      <c r="AM41" t="str">
        <f>IF(AND(AM$2&gt;=$E9,AM$2&lt;=$G9,WEEKDAY(AM$2,2)&lt;6,ISNA(VLOOKUP(AM4,Conf!$C$7:$C$19,1,FALSE))),$D9,"")</f>
        <v/>
      </c>
    </row>
    <row r="42" spans="39:39" x14ac:dyDescent="0.25">
      <c r="AM42" t="str">
        <f>IF(AND(AM$2&gt;=$E10,AM$2&lt;=$G10,WEEKDAY(AM$2,2)&lt;6,ISNA(VLOOKUP(AM5,Conf!$C$7:$C$19,1,FALSE))),$D10,"")</f>
        <v/>
      </c>
    </row>
    <row r="43" spans="39:39" x14ac:dyDescent="0.25">
      <c r="AM43" t="str">
        <f>IF(AND(AM$2&gt;=$E11,AM$2&lt;=$G11,WEEKDAY(AM$2,2)&lt;6,ISNA(VLOOKUP(AM6,Conf!$C$7:$C$19,1,FALSE))),$D11,"")</f>
        <v/>
      </c>
    </row>
    <row r="44" spans="39:39" x14ac:dyDescent="0.25">
      <c r="AM44" t="str">
        <f>IF(AND(AM$2&gt;=$E12,AM$2&lt;=$G12,WEEKDAY(AM$2,2)&lt;6,ISNA(VLOOKUP(AM7,Conf!$C$7:$C$19,1,FALSE))),$D12,"")</f>
        <v/>
      </c>
    </row>
    <row r="45" spans="39:39" x14ac:dyDescent="0.25">
      <c r="AM45" t="str">
        <f>IF(AND(AM$2&gt;=$E13,AM$2&lt;=$G13,WEEKDAY(AM$2,2)&lt;6,ISNA(VLOOKUP(AM8,Conf!$C$7:$C$19,1,FALSE))),$D13,"")</f>
        <v/>
      </c>
    </row>
    <row r="46" spans="39:39" x14ac:dyDescent="0.25">
      <c r="AM46" t="str">
        <f>IF(AND(AM$2&gt;=$E14,AM$2&lt;=$G14,WEEKDAY(AM$2,2)&lt;6,ISNA(VLOOKUP(AM9,Conf!$C$7:$C$19,1,FALSE))),$D14,"")</f>
        <v/>
      </c>
    </row>
    <row r="47" spans="39:39" x14ac:dyDescent="0.25">
      <c r="AM47" t="str">
        <f>IF(AND(AM$2&gt;=$E15,AM$2&lt;=$G15,WEEKDAY(AM$2,2)&lt;6,ISNA(VLOOKUP(AM10,Conf!$C$7:$C$19,1,FALSE))),$D15,"")</f>
        <v/>
      </c>
    </row>
    <row r="48" spans="39:39" x14ac:dyDescent="0.25">
      <c r="AM48" t="str">
        <f>IF(AND(AM$2&gt;=$E16,AM$2&lt;=$G16,WEEKDAY(AM$2,2)&lt;6,ISNA(VLOOKUP(AM11,Conf!$C$7:$C$19,1,FALSE))),$D16,"")</f>
        <v/>
      </c>
    </row>
    <row r="49" spans="8:39" x14ac:dyDescent="0.25">
      <c r="AM49" t="str">
        <f>IF(AND(AM$2&gt;=$E17,AM$2&lt;=$G17,WEEKDAY(AM$2,2)&lt;6,ISNA(VLOOKUP(AM12,Conf!$C$7:$C$19,1,FALSE))),$D17,"")</f>
        <v/>
      </c>
    </row>
    <row r="50" spans="8:39" x14ac:dyDescent="0.25">
      <c r="AM50" t="str">
        <f>IF(AND(AM$2&gt;=$E18,AM$2&lt;=$G18,WEEKDAY(AM$2,2)&lt;6,ISNA(VLOOKUP(AM13,Conf!$C$7:$C$19,1,FALSE))),$D18,"")</f>
        <v/>
      </c>
    </row>
    <row r="51" spans="8:39" x14ac:dyDescent="0.25">
      <c r="AM51" t="str">
        <f>IF(AND(AM$2&gt;=$E19,AM$2&lt;=$G19,WEEKDAY(AM$2,2)&lt;6,ISNA(VLOOKUP(AM14,Conf!$C$7:$C$19,1,FALSE))),$D19,"")</f>
        <v/>
      </c>
    </row>
    <row r="52" spans="8:39" x14ac:dyDescent="0.25">
      <c r="AM52" t="str">
        <f>IF(AND(AM$2&gt;=$E20,AM$2&lt;=$G20,WEEKDAY(AM$2,2)&lt;6,ISNA(VLOOKUP(AM15,Conf!$C$7:$C$19,1,FALSE))),$D20,"")</f>
        <v/>
      </c>
    </row>
    <row r="53" spans="8:39" x14ac:dyDescent="0.25">
      <c r="AM53" t="str">
        <f>IF(AND(AM$2&gt;=$E21,AM$2&lt;=$G21,WEEKDAY(AM$2,2)&lt;6,ISNA(VLOOKUP(AM16,Conf!$C$7:$C$19,1,FALSE))),$D21,"")</f>
        <v/>
      </c>
    </row>
    <row r="54" spans="8:39" x14ac:dyDescent="0.25">
      <c r="AM54" t="str">
        <f>IF(AND(AM$2&gt;=$E22,AM$2&lt;=$G22,WEEKDAY(AM$2,2)&lt;6,ISNA(VLOOKUP(AM17,Conf!$C$7:$C$19,1,FALSE))),$D22,"")</f>
        <v/>
      </c>
    </row>
    <row r="55" spans="8:39" x14ac:dyDescent="0.25">
      <c r="AM55">
        <f>IF(AND(AM$2&gt;=$E23,AM$2&lt;=$G23,WEEKDAY(AM$2,2)&lt;6,ISNA(VLOOKUP(AM18,Conf!$C$7:$C$19,1,FALSE))),$D23,"")</f>
        <v>6</v>
      </c>
    </row>
    <row r="56" spans="8:39" x14ac:dyDescent="0.25">
      <c r="AM56" t="str">
        <f>IF(AND(AM$2&gt;=$E24,AM$2&lt;=$G24,WEEKDAY(AM$2,2)&lt;6,ISNA(VLOOKUP(AM19,Conf!$C$7:$C$19,1,FALSE))),$D24,"")</f>
        <v/>
      </c>
    </row>
    <row r="57" spans="8:39" x14ac:dyDescent="0.25">
      <c r="H57" t="str">
        <f>IF(AND(H$2&gt;=$E25,H$2&lt;=$G25,WEEKDAY(H$2,2)&lt;6,ISNA(VLOOKUP(H20,Conf!$C$7:$C$19,1,FALSE))),$D25,"")</f>
        <v/>
      </c>
      <c r="I57" t="str">
        <f>IF(AND(I$2&gt;=$E25,I$2&lt;=$G25,WEEKDAY(I$2,2)&lt;6,ISNA(VLOOKUP(I20,Conf!$C$7:$C$19,1,FALSE))),$D25,"")</f>
        <v/>
      </c>
      <c r="J57" t="str">
        <f>IF(AND(J$2&gt;=$E25,J$2&lt;=$G25,WEEKDAY(J$2,2)&lt;6,ISNA(VLOOKUP(J20,Conf!$C$7:$C$19,1,FALSE))),$D25,"")</f>
        <v/>
      </c>
      <c r="K57" t="str">
        <f>IF(AND(K$2&gt;=$E25,K$2&lt;=$G25,WEEKDAY(K$2,2)&lt;6,ISNA(VLOOKUP(K20,Conf!$C$7:$C$19,1,FALSE))),$D25,"")</f>
        <v/>
      </c>
      <c r="L57" t="str">
        <f>IF(AND(L$2&gt;=$E25,L$2&lt;=$G25,WEEKDAY(L$2,2)&lt;6,ISNA(VLOOKUP(L20,Conf!$C$7:$C$19,1,FALSE))),$D25,"")</f>
        <v/>
      </c>
      <c r="M57" t="str">
        <f>IF(AND(M$2&gt;=$E25,M$2&lt;=$G25,WEEKDAY(M$2,2)&lt;6,ISNA(VLOOKUP(M20,Conf!$C$7:$C$19,1,FALSE))),$D25,"")</f>
        <v/>
      </c>
      <c r="N57" t="str">
        <f>IF(AND(N$2&gt;=$E25,N$2&lt;=$G25,WEEKDAY(N$2,2)&lt;6,ISNA(VLOOKUP(N20,Conf!$C$7:$C$19,1,FALSE))),$D25,"")</f>
        <v/>
      </c>
      <c r="O57" t="str">
        <f>IF(AND(O$2&gt;=$E25,O$2&lt;=$G25,WEEKDAY(O$2,2)&lt;6,ISNA(VLOOKUP(O20,Conf!$C$7:$C$19,1,FALSE))),$D25,"")</f>
        <v/>
      </c>
      <c r="P57" t="str">
        <f>IF(AND(P$2&gt;=$E25,P$2&lt;=$G25,WEEKDAY(P$2,2)&lt;6,ISNA(VLOOKUP(P20,Conf!$C$7:$C$19,1,FALSE))),$D25,"")</f>
        <v/>
      </c>
      <c r="Q57" t="str">
        <f>IF(AND(Q$2&gt;=$E25,Q$2&lt;=$G25,WEEKDAY(Q$2,2)&lt;6,ISNA(VLOOKUP(Q20,Conf!$C$7:$C$19,1,FALSE))),$D25,"")</f>
        <v/>
      </c>
      <c r="R57" t="str">
        <f>IF(AND(R$2&gt;=$E25,R$2&lt;=$G25,WEEKDAY(R$2,2)&lt;6,ISNA(VLOOKUP(R20,Conf!$C$7:$C$19,1,FALSE))),$D25,"")</f>
        <v/>
      </c>
      <c r="S57" t="str">
        <f>IF(AND(S$2&gt;=$E25,S$2&lt;=$G25,WEEKDAY(S$2,2)&lt;6,ISNA(VLOOKUP(S20,Conf!$C$7:$C$19,1,FALSE))),$D25,"")</f>
        <v/>
      </c>
      <c r="T57" t="str">
        <f>IF(AND(T$2&gt;=$E25,T$2&lt;=$G25,WEEKDAY(T$2,2)&lt;6,ISNA(VLOOKUP(T20,Conf!$C$7:$C$19,1,FALSE))),$D25,"")</f>
        <v/>
      </c>
      <c r="U57" t="str">
        <f>IF(AND(U$2&gt;=$E25,U$2&lt;=$G25,WEEKDAY(U$2,2)&lt;6,ISNA(VLOOKUP(U20,Conf!$C$7:$C$19,1,FALSE))),$D25,"")</f>
        <v/>
      </c>
      <c r="V57" t="str">
        <f>IF(AND(V$2&gt;=$E25,V$2&lt;=$G25,WEEKDAY(V$2,2)&lt;6,ISNA(VLOOKUP(V20,Conf!$C$7:$C$19,1,FALSE))),$D25,"")</f>
        <v/>
      </c>
      <c r="W57" t="str">
        <f>IF(AND(W$2&gt;=$E25,W$2&lt;=$G25,WEEKDAY(W$2,2)&lt;6,ISNA(VLOOKUP(W20,Conf!$C$7:$C$19,1,FALSE))),$D25,"")</f>
        <v/>
      </c>
      <c r="X57" t="str">
        <f>IF(AND(X$2&gt;=$E25,X$2&lt;=$G25,WEEKDAY(X$2,2)&lt;6,ISNA(VLOOKUP(X20,Conf!$C$7:$C$19,1,FALSE))),$D25,"")</f>
        <v/>
      </c>
      <c r="Y57" t="str">
        <f>IF(AND(Y$2&gt;=$E25,Y$2&lt;=$G25,WEEKDAY(Y$2,2)&lt;6,ISNA(VLOOKUP(Y20,Conf!$C$7:$C$19,1,FALSE))),$D25,"")</f>
        <v/>
      </c>
      <c r="Z57" t="str">
        <f>IF(AND(Z$2&gt;=$E25,Z$2&lt;=$G25,WEEKDAY(Z$2,2)&lt;6,ISNA(VLOOKUP(Z20,Conf!$C$7:$C$19,1,FALSE))),$D25,"")</f>
        <v/>
      </c>
      <c r="AA57" t="str">
        <f>IF(AND(AA$2&gt;=$E25,AA$2&lt;=$G25,WEEKDAY(AA$2,2)&lt;6,ISNA(VLOOKUP(AA20,Conf!$C$7:$C$19,1,FALSE))),$D25,"")</f>
        <v/>
      </c>
      <c r="AB57" t="str">
        <f>IF(AND(AB$2&gt;=$E25,AB$2&lt;=$G25,WEEKDAY(AB$2,2)&lt;6,ISNA(VLOOKUP(AB20,Conf!$C$7:$C$19,1,FALSE))),$D25,"")</f>
        <v/>
      </c>
      <c r="AC57" t="str">
        <f>IF(AND(AC$2&gt;=$E25,AC$2&lt;=$G25,WEEKDAY(AC$2,2)&lt;6,ISNA(VLOOKUP(AC20,Conf!$C$7:$C$19,1,FALSE))),$D25,"")</f>
        <v/>
      </c>
      <c r="AD57" t="str">
        <f>IF(AND(AD$2&gt;=$E25,AD$2&lt;=$G25,WEEKDAY(AD$2,2)&lt;6,ISNA(VLOOKUP(AD20,Conf!$C$7:$C$19,1,FALSE))),$D25,"")</f>
        <v/>
      </c>
      <c r="AE57" t="str">
        <f>IF(AND(AE$2&gt;=$E25,AE$2&lt;=$G25,WEEKDAY(AE$2,2)&lt;6,ISNA(VLOOKUP(AE20,Conf!$C$7:$C$19,1,FALSE))),$D25,"")</f>
        <v/>
      </c>
      <c r="AF57" t="str">
        <f>IF(AND(AF$2&gt;=$E25,AF$2&lt;=$G25,WEEKDAY(AF$2,2)&lt;6,ISNA(VLOOKUP(AF20,Conf!$C$7:$C$19,1,FALSE))),$D25,"")</f>
        <v/>
      </c>
      <c r="AG57" t="str">
        <f>IF(AND(AG$2&gt;=$E25,AG$2&lt;=$G25,WEEKDAY(AG$2,2)&lt;6,ISNA(VLOOKUP(AG20,Conf!$C$7:$C$19,1,FALSE))),$D25,"")</f>
        <v/>
      </c>
      <c r="AH57" t="str">
        <f>IF(AND(AH$2&gt;=$E25,AH$2&lt;=$G25,WEEKDAY(AH$2,2)&lt;6,ISNA(VLOOKUP(AH20,Conf!$C$7:$C$19,1,FALSE))),$D25,"")</f>
        <v/>
      </c>
      <c r="AI57" t="str">
        <f>IF(AND(AI$2&gt;=$E25,AI$2&lt;=$G25,WEEKDAY(AI$2,2)&lt;6,ISNA(VLOOKUP(AI20,Conf!$C$7:$C$19,1,FALSE))),$D25,"")</f>
        <v/>
      </c>
      <c r="AJ57" t="str">
        <f>IF(AND(AJ$2&gt;=$E25,AJ$2&lt;=$G25,WEEKDAY(AJ$2,2)&lt;6,ISNA(VLOOKUP(AJ20,Conf!$C$7:$C$19,1,FALSE))),$D25,"")</f>
        <v/>
      </c>
      <c r="AK57" t="str">
        <f>IF(AND(AK$2&gt;=$E25,AK$2&lt;=$G25,WEEKDAY(AK$2,2)&lt;6,ISNA(VLOOKUP(AK20,Conf!$C$7:$C$19,1,FALSE))),$D25,"")</f>
        <v/>
      </c>
      <c r="AL57" t="str">
        <f>IF(AND(AL$2&gt;=$E25,AL$2&lt;=$G25,WEEKDAY(AL$2,2)&lt;6,ISNA(VLOOKUP(AL20,Conf!$C$7:$C$19,1,FALSE))),$D25,"")</f>
        <v/>
      </c>
      <c r="AM57" t="str">
        <f>IF(AND(AM$2&gt;=$E25,AM$2&lt;=$G25,WEEKDAY(AM$2,2)&lt;6,ISNA(VLOOKUP(AM20,Conf!$C$7:$C$19,1,FALSE))),$D25,"")</f>
        <v/>
      </c>
    </row>
    <row r="58" spans="8:39" x14ac:dyDescent="0.25">
      <c r="H58" t="str">
        <f>IF(AND(H$2&gt;=$E26,H$2&lt;=$G26,WEEKDAY(H$2,2)&lt;6,ISNA(VLOOKUP(H21,Conf!$C$7:$C$19,1,FALSE))),$D26,"")</f>
        <v/>
      </c>
      <c r="I58" t="str">
        <f>IF(AND(I$2&gt;=$E26,I$2&lt;=$G26,WEEKDAY(I$2,2)&lt;6,ISNA(VLOOKUP(I21,Conf!$C$7:$C$19,1,FALSE))),$D26,"")</f>
        <v/>
      </c>
      <c r="J58" t="str">
        <f>IF(AND(J$2&gt;=$E26,J$2&lt;=$G26,WEEKDAY(J$2,2)&lt;6,ISNA(VLOOKUP(J21,Conf!$C$7:$C$19,1,FALSE))),$D26,"")</f>
        <v/>
      </c>
      <c r="K58" t="str">
        <f>IF(AND(K$2&gt;=$E26,K$2&lt;=$G26,WEEKDAY(K$2,2)&lt;6,ISNA(VLOOKUP(K21,Conf!$C$7:$C$19,1,FALSE))),$D26,"")</f>
        <v/>
      </c>
      <c r="L58" t="str">
        <f>IF(AND(L$2&gt;=$E26,L$2&lt;=$G26,WEEKDAY(L$2,2)&lt;6,ISNA(VLOOKUP(L21,Conf!$C$7:$C$19,1,FALSE))),$D26,"")</f>
        <v/>
      </c>
      <c r="M58" t="str">
        <f>IF(AND(M$2&gt;=$E26,M$2&lt;=$G26,WEEKDAY(M$2,2)&lt;6,ISNA(VLOOKUP(M21,Conf!$C$7:$C$19,1,FALSE))),$D26,"")</f>
        <v/>
      </c>
      <c r="N58" t="str">
        <f>IF(AND(N$2&gt;=$E26,N$2&lt;=$G26,WEEKDAY(N$2,2)&lt;6,ISNA(VLOOKUP(N21,Conf!$C$7:$C$19,1,FALSE))),$D26,"")</f>
        <v/>
      </c>
      <c r="O58" t="str">
        <f>IF(AND(O$2&gt;=$E26,O$2&lt;=$G26,WEEKDAY(O$2,2)&lt;6,ISNA(VLOOKUP(O21,Conf!$C$7:$C$19,1,FALSE))),$D26,"")</f>
        <v/>
      </c>
      <c r="P58" t="str">
        <f>IF(AND(P$2&gt;=$E26,P$2&lt;=$G26,WEEKDAY(P$2,2)&lt;6,ISNA(VLOOKUP(P21,Conf!$C$7:$C$19,1,FALSE))),$D26,"")</f>
        <v/>
      </c>
      <c r="Q58" t="str">
        <f>IF(AND(Q$2&gt;=$E26,Q$2&lt;=$G26,WEEKDAY(Q$2,2)&lt;6,ISNA(VLOOKUP(Q21,Conf!$C$7:$C$19,1,FALSE))),$D26,"")</f>
        <v/>
      </c>
      <c r="R58" t="str">
        <f>IF(AND(R$2&gt;=$E26,R$2&lt;=$G26,WEEKDAY(R$2,2)&lt;6,ISNA(VLOOKUP(R21,Conf!$C$7:$C$19,1,FALSE))),$D26,"")</f>
        <v/>
      </c>
      <c r="S58" t="str">
        <f>IF(AND(S$2&gt;=$E26,S$2&lt;=$G26,WEEKDAY(S$2,2)&lt;6,ISNA(VLOOKUP(S21,Conf!$C$7:$C$19,1,FALSE))),$D26,"")</f>
        <v/>
      </c>
      <c r="T58" t="str">
        <f>IF(AND(T$2&gt;=$E26,T$2&lt;=$G26,WEEKDAY(T$2,2)&lt;6,ISNA(VLOOKUP(T21,Conf!$C$7:$C$19,1,FALSE))),$D26,"")</f>
        <v/>
      </c>
      <c r="U58" t="str">
        <f>IF(AND(U$2&gt;=$E26,U$2&lt;=$G26,WEEKDAY(U$2,2)&lt;6,ISNA(VLOOKUP(U21,Conf!$C$7:$C$19,1,FALSE))),$D26,"")</f>
        <v/>
      </c>
      <c r="V58" t="str">
        <f>IF(AND(V$2&gt;=$E26,V$2&lt;=$G26,WEEKDAY(V$2,2)&lt;6,ISNA(VLOOKUP(V21,Conf!$C$7:$C$19,1,FALSE))),$D26,"")</f>
        <v/>
      </c>
      <c r="W58" t="str">
        <f>IF(AND(W$2&gt;=$E26,W$2&lt;=$G26,WEEKDAY(W$2,2)&lt;6,ISNA(VLOOKUP(W21,Conf!$C$7:$C$19,1,FALSE))),$D26,"")</f>
        <v/>
      </c>
      <c r="X58" t="str">
        <f>IF(AND(X$2&gt;=$E26,X$2&lt;=$G26,WEEKDAY(X$2,2)&lt;6,ISNA(VLOOKUP(X21,Conf!$C$7:$C$19,1,FALSE))),$D26,"")</f>
        <v/>
      </c>
      <c r="Y58" t="str">
        <f>IF(AND(Y$2&gt;=$E26,Y$2&lt;=$G26,WEEKDAY(Y$2,2)&lt;6,ISNA(VLOOKUP(Y21,Conf!$C$7:$C$19,1,FALSE))),$D26,"")</f>
        <v/>
      </c>
      <c r="Z58" t="str">
        <f>IF(AND(Z$2&gt;=$E26,Z$2&lt;=$G26,WEEKDAY(Z$2,2)&lt;6,ISNA(VLOOKUP(Z21,Conf!$C$7:$C$19,1,FALSE))),$D26,"")</f>
        <v/>
      </c>
      <c r="AA58" t="str">
        <f>IF(AND(AA$2&gt;=$E26,AA$2&lt;=$G26,WEEKDAY(AA$2,2)&lt;6,ISNA(VLOOKUP(AA21,Conf!$C$7:$C$19,1,FALSE))),$D26,"")</f>
        <v/>
      </c>
      <c r="AB58" t="str">
        <f>IF(AND(AB$2&gt;=$E26,AB$2&lt;=$G26,WEEKDAY(AB$2,2)&lt;6,ISNA(VLOOKUP(AB21,Conf!$C$7:$C$19,1,FALSE))),$D26,"")</f>
        <v/>
      </c>
      <c r="AC58" t="str">
        <f>IF(AND(AC$2&gt;=$E26,AC$2&lt;=$G26,WEEKDAY(AC$2,2)&lt;6,ISNA(VLOOKUP(AC21,Conf!$C$7:$C$19,1,FALSE))),$D26,"")</f>
        <v/>
      </c>
      <c r="AD58" t="str">
        <f>IF(AND(AD$2&gt;=$E26,AD$2&lt;=$G26,WEEKDAY(AD$2,2)&lt;6,ISNA(VLOOKUP(AD21,Conf!$C$7:$C$19,1,FALSE))),$D26,"")</f>
        <v/>
      </c>
      <c r="AE58" t="str">
        <f>IF(AND(AE$2&gt;=$E26,AE$2&lt;=$G26,WEEKDAY(AE$2,2)&lt;6,ISNA(VLOOKUP(AE21,Conf!$C$7:$C$19,1,FALSE))),$D26,"")</f>
        <v/>
      </c>
      <c r="AF58" t="str">
        <f>IF(AND(AF$2&gt;=$E26,AF$2&lt;=$G26,WEEKDAY(AF$2,2)&lt;6,ISNA(VLOOKUP(AF21,Conf!$C$7:$C$19,1,FALSE))),$D26,"")</f>
        <v/>
      </c>
      <c r="AG58" t="str">
        <f>IF(AND(AG$2&gt;=$E26,AG$2&lt;=$G26,WEEKDAY(AG$2,2)&lt;6,ISNA(VLOOKUP(AG21,Conf!$C$7:$C$19,1,FALSE))),$D26,"")</f>
        <v/>
      </c>
      <c r="AH58" t="str">
        <f>IF(AND(AH$2&gt;=$E26,AH$2&lt;=$G26,WEEKDAY(AH$2,2)&lt;6,ISNA(VLOOKUP(AH21,Conf!$C$7:$C$19,1,FALSE))),$D26,"")</f>
        <v/>
      </c>
      <c r="AI58" t="str">
        <f>IF(AND(AI$2&gt;=$E26,AI$2&lt;=$G26,WEEKDAY(AI$2,2)&lt;6,ISNA(VLOOKUP(AI21,Conf!$C$7:$C$19,1,FALSE))),$D26,"")</f>
        <v/>
      </c>
      <c r="AJ58" t="str">
        <f>IF(AND(AJ$2&gt;=$E26,AJ$2&lt;=$G26,WEEKDAY(AJ$2,2)&lt;6,ISNA(VLOOKUP(AJ21,Conf!$C$7:$C$19,1,FALSE))),$D26,"")</f>
        <v/>
      </c>
      <c r="AK58" t="str">
        <f>IF(AND(AK$2&gt;=$E26,AK$2&lt;=$G26,WEEKDAY(AK$2,2)&lt;6,ISNA(VLOOKUP(AK21,Conf!$C$7:$C$19,1,FALSE))),$D26,"")</f>
        <v/>
      </c>
      <c r="AL58" t="str">
        <f>IF(AND(AL$2&gt;=$E26,AL$2&lt;=$G26,WEEKDAY(AL$2,2)&lt;6,ISNA(VLOOKUP(AL21,Conf!$C$7:$C$19,1,FALSE))),$D26,"")</f>
        <v/>
      </c>
      <c r="AM58" t="str">
        <f>IF(AND(AM$2&gt;=$E26,AM$2&lt;=$G26,WEEKDAY(AM$2,2)&lt;6,ISNA(VLOOKUP(AM21,Conf!$C$7:$C$19,1,FALSE))),$D26,"")</f>
        <v/>
      </c>
    </row>
  </sheetData>
  <mergeCells count="33">
    <mergeCell ref="AL2:AL5"/>
    <mergeCell ref="AM2:AM5"/>
    <mergeCell ref="F25:G25"/>
    <mergeCell ref="AF2:AF5"/>
    <mergeCell ref="AG2:AG5"/>
    <mergeCell ref="AH2:AH5"/>
    <mergeCell ref="AI2:AI5"/>
    <mergeCell ref="AJ2:AJ5"/>
    <mergeCell ref="AK2:AK5"/>
    <mergeCell ref="Z2:Z5"/>
    <mergeCell ref="AA2:AA5"/>
    <mergeCell ref="AB2:AB5"/>
    <mergeCell ref="AC2:AC5"/>
    <mergeCell ref="AD2:AD5"/>
    <mergeCell ref="AE2:AE5"/>
    <mergeCell ref="T2:T5"/>
    <mergeCell ref="U2:U5"/>
    <mergeCell ref="V2:V5"/>
    <mergeCell ref="W2:W5"/>
    <mergeCell ref="X2:X5"/>
    <mergeCell ref="Y2:Y5"/>
    <mergeCell ref="N2:N5"/>
    <mergeCell ref="O2:O5"/>
    <mergeCell ref="P2:P5"/>
    <mergeCell ref="Q2:Q5"/>
    <mergeCell ref="R2:R5"/>
    <mergeCell ref="S2:S5"/>
    <mergeCell ref="H2:H5"/>
    <mergeCell ref="I2:I5"/>
    <mergeCell ref="J2:J5"/>
    <mergeCell ref="K2:K5"/>
    <mergeCell ref="L2:L5"/>
    <mergeCell ref="M2:M5"/>
  </mergeCells>
  <conditionalFormatting sqref="H2:AM24">
    <cfRule type="expression" dxfId="4" priority="13">
      <formula>WEEKDAY(H$2,2)&gt;5</formula>
    </cfRule>
  </conditionalFormatting>
  <conditionalFormatting sqref="H7:AM24">
    <cfRule type="expression" dxfId="3" priority="15">
      <formula>IF(AND($E7&lt;=H$2,$G7&gt;=H$2),$D$7,"")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4</xdr:col>
                    <xdr:colOff>104775</xdr:colOff>
                    <xdr:row>3</xdr:row>
                    <xdr:rowOff>19050</xdr:rowOff>
                  </from>
                  <to>
                    <xdr:col>4</xdr:col>
                    <xdr:colOff>647700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B7C8696-E4D8-4013-8160-C2EBE10EE861}">
            <xm:f>VLOOKUP(H$2,Conf!$C$7:$C$19,1,FALSE)</xm:f>
            <x14:dxf>
              <fill>
                <gradientFill>
                  <stop position="0">
                    <color rgb="FFFF0000"/>
                  </stop>
                  <stop position="0.5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m:sqref>H7:AM24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272A1-366E-47CF-98D7-D8F1294EA19A}">
  <dimension ref="B2:AO33"/>
  <sheetViews>
    <sheetView tabSelected="1" topLeftCell="B4" workbookViewId="0">
      <pane xSplit="7" topLeftCell="L1" activePane="topRight" state="frozen"/>
      <selection activeCell="B4" sqref="B4"/>
      <selection pane="topRight" activeCell="D9" sqref="D9"/>
    </sheetView>
  </sheetViews>
  <sheetFormatPr baseColWidth="10" defaultRowHeight="15" x14ac:dyDescent="0.25"/>
  <cols>
    <col min="1" max="1" width="8.7109375" customWidth="1"/>
    <col min="3" max="3" width="28.5703125" bestFit="1" customWidth="1"/>
    <col min="8" max="8" width="8.7109375" customWidth="1"/>
    <col min="9" max="9" width="11.42578125" customWidth="1"/>
    <col min="10" max="41" width="5.7109375" customWidth="1"/>
  </cols>
  <sheetData>
    <row r="2" spans="2:41" ht="15.75" x14ac:dyDescent="0.25">
      <c r="I2" s="27"/>
      <c r="J2" s="28" t="s">
        <v>28</v>
      </c>
      <c r="K2" s="28"/>
      <c r="L2" s="28"/>
    </row>
    <row r="3" spans="2:41" ht="15.75" x14ac:dyDescent="0.25">
      <c r="I3" s="29"/>
      <c r="J3" s="28" t="s">
        <v>29</v>
      </c>
      <c r="K3" s="28"/>
      <c r="L3" s="28"/>
    </row>
    <row r="4" spans="2:41" ht="15.75" x14ac:dyDescent="0.25">
      <c r="I4" s="30"/>
      <c r="J4" s="28" t="s">
        <v>30</v>
      </c>
      <c r="K4" s="28"/>
      <c r="L4" s="28"/>
    </row>
    <row r="5" spans="2:41" ht="15.75" x14ac:dyDescent="0.25">
      <c r="I5" s="31"/>
      <c r="J5" s="28" t="s">
        <v>31</v>
      </c>
      <c r="K5" s="28"/>
      <c r="L5" s="28"/>
    </row>
    <row r="7" spans="2:41" x14ac:dyDescent="0.25">
      <c r="C7" s="1" t="s">
        <v>0</v>
      </c>
      <c r="D7" s="1">
        <f>An</f>
        <v>2020</v>
      </c>
    </row>
    <row r="8" spans="2:41" x14ac:dyDescent="0.25">
      <c r="C8" s="1" t="s">
        <v>1</v>
      </c>
      <c r="D8" s="3">
        <f>+$E$15</f>
        <v>43962</v>
      </c>
    </row>
    <row r="9" spans="2:41" x14ac:dyDescent="0.25">
      <c r="C9" s="1" t="s">
        <v>3</v>
      </c>
      <c r="D9" s="32">
        <v>43186</v>
      </c>
    </row>
    <row r="11" spans="2:41" ht="80.099999999999994" customHeight="1" thickBot="1" x14ac:dyDescent="0.4">
      <c r="I11" s="33" t="s">
        <v>32</v>
      </c>
      <c r="Y11" s="51" t="s">
        <v>34</v>
      </c>
    </row>
    <row r="12" spans="2:41" ht="15" customHeight="1" thickBot="1" x14ac:dyDescent="0.3">
      <c r="J12" s="34" t="str">
        <f>TEXT(J$13,"jjj")</f>
        <v>lun</v>
      </c>
      <c r="K12" s="34" t="str">
        <f t="shared" ref="K12:AO12" si="0">TEXT(K$13,"jjj")</f>
        <v>mar</v>
      </c>
      <c r="L12" s="34" t="str">
        <f t="shared" si="0"/>
        <v>mer</v>
      </c>
      <c r="M12" s="34" t="str">
        <f t="shared" si="0"/>
        <v>jeu</v>
      </c>
      <c r="N12" s="34" t="str">
        <f t="shared" si="0"/>
        <v>ven</v>
      </c>
      <c r="O12" s="34" t="str">
        <f t="shared" si="0"/>
        <v>sam</v>
      </c>
      <c r="P12" s="34" t="str">
        <f t="shared" si="0"/>
        <v>dim</v>
      </c>
      <c r="Q12" s="34" t="str">
        <f t="shared" si="0"/>
        <v>lun</v>
      </c>
      <c r="R12" s="34" t="str">
        <f t="shared" si="0"/>
        <v>mar</v>
      </c>
      <c r="S12" s="34" t="str">
        <f t="shared" si="0"/>
        <v>mer</v>
      </c>
      <c r="T12" s="34" t="str">
        <f t="shared" si="0"/>
        <v>jeu</v>
      </c>
      <c r="U12" s="34" t="str">
        <f t="shared" si="0"/>
        <v>ven</v>
      </c>
      <c r="V12" s="34" t="str">
        <f t="shared" si="0"/>
        <v>sam</v>
      </c>
      <c r="W12" s="34" t="str">
        <f t="shared" si="0"/>
        <v>dim</v>
      </c>
      <c r="X12" s="34" t="str">
        <f t="shared" si="0"/>
        <v>lun</v>
      </c>
      <c r="Y12" s="34" t="str">
        <f t="shared" si="0"/>
        <v>mar</v>
      </c>
      <c r="Z12" s="34" t="str">
        <f t="shared" si="0"/>
        <v>mer</v>
      </c>
      <c r="AA12" s="34" t="str">
        <f t="shared" si="0"/>
        <v>jeu</v>
      </c>
      <c r="AB12" s="34" t="str">
        <f t="shared" si="0"/>
        <v>ven</v>
      </c>
      <c r="AC12" s="34" t="str">
        <f t="shared" si="0"/>
        <v>sam</v>
      </c>
      <c r="AD12" s="34" t="str">
        <f t="shared" si="0"/>
        <v>dim</v>
      </c>
      <c r="AE12" s="34" t="str">
        <f t="shared" si="0"/>
        <v>lun</v>
      </c>
      <c r="AF12" s="34" t="str">
        <f t="shared" si="0"/>
        <v>mar</v>
      </c>
      <c r="AG12" s="34" t="str">
        <f t="shared" si="0"/>
        <v>mer</v>
      </c>
      <c r="AH12" s="34" t="str">
        <f t="shared" si="0"/>
        <v>jeu</v>
      </c>
      <c r="AI12" s="34" t="str">
        <f t="shared" si="0"/>
        <v>ven</v>
      </c>
      <c r="AJ12" s="34" t="str">
        <f t="shared" si="0"/>
        <v>sam</v>
      </c>
      <c r="AK12" s="34" t="str">
        <f t="shared" si="0"/>
        <v>dim</v>
      </c>
      <c r="AL12" s="34" t="str">
        <f t="shared" si="0"/>
        <v>lun</v>
      </c>
      <c r="AM12" s="34" t="str">
        <f t="shared" si="0"/>
        <v>mar</v>
      </c>
      <c r="AN12" s="34" t="str">
        <f t="shared" si="0"/>
        <v>mer</v>
      </c>
      <c r="AO12" s="34" t="str">
        <f t="shared" si="0"/>
        <v>jeu</v>
      </c>
    </row>
    <row r="13" spans="2:41" ht="15.75" customHeight="1" thickBot="1" x14ac:dyDescent="0.3">
      <c r="J13" s="35">
        <f>$E$15</f>
        <v>43962</v>
      </c>
      <c r="K13" s="35">
        <f>J$13+1</f>
        <v>43963</v>
      </c>
      <c r="L13" s="35">
        <f t="shared" ref="L13:AO13" si="1">K$13+1</f>
        <v>43964</v>
      </c>
      <c r="M13" s="35">
        <f t="shared" si="1"/>
        <v>43965</v>
      </c>
      <c r="N13" s="35">
        <f t="shared" si="1"/>
        <v>43966</v>
      </c>
      <c r="O13" s="35">
        <f t="shared" si="1"/>
        <v>43967</v>
      </c>
      <c r="P13" s="35">
        <f t="shared" si="1"/>
        <v>43968</v>
      </c>
      <c r="Q13" s="35">
        <f t="shared" si="1"/>
        <v>43969</v>
      </c>
      <c r="R13" s="35">
        <f t="shared" si="1"/>
        <v>43970</v>
      </c>
      <c r="S13" s="35">
        <f t="shared" si="1"/>
        <v>43971</v>
      </c>
      <c r="T13" s="35">
        <f t="shared" si="1"/>
        <v>43972</v>
      </c>
      <c r="U13" s="35">
        <f t="shared" si="1"/>
        <v>43973</v>
      </c>
      <c r="V13" s="35">
        <f t="shared" si="1"/>
        <v>43974</v>
      </c>
      <c r="W13" s="35">
        <f t="shared" si="1"/>
        <v>43975</v>
      </c>
      <c r="X13" s="35">
        <f t="shared" si="1"/>
        <v>43976</v>
      </c>
      <c r="Y13" s="35">
        <f t="shared" si="1"/>
        <v>43977</v>
      </c>
      <c r="Z13" s="35">
        <f t="shared" si="1"/>
        <v>43978</v>
      </c>
      <c r="AA13" s="35">
        <f t="shared" si="1"/>
        <v>43979</v>
      </c>
      <c r="AB13" s="35">
        <f t="shared" si="1"/>
        <v>43980</v>
      </c>
      <c r="AC13" s="35">
        <f t="shared" si="1"/>
        <v>43981</v>
      </c>
      <c r="AD13" s="35">
        <f t="shared" si="1"/>
        <v>43982</v>
      </c>
      <c r="AE13" s="35">
        <f t="shared" si="1"/>
        <v>43983</v>
      </c>
      <c r="AF13" s="35">
        <f t="shared" si="1"/>
        <v>43984</v>
      </c>
      <c r="AG13" s="35">
        <f t="shared" si="1"/>
        <v>43985</v>
      </c>
      <c r="AH13" s="35">
        <f t="shared" si="1"/>
        <v>43986</v>
      </c>
      <c r="AI13" s="35">
        <f t="shared" si="1"/>
        <v>43987</v>
      </c>
      <c r="AJ13" s="35">
        <f t="shared" si="1"/>
        <v>43988</v>
      </c>
      <c r="AK13" s="35">
        <f t="shared" si="1"/>
        <v>43989</v>
      </c>
      <c r="AL13" s="35">
        <f t="shared" si="1"/>
        <v>43990</v>
      </c>
      <c r="AM13" s="35">
        <f t="shared" si="1"/>
        <v>43991</v>
      </c>
      <c r="AN13" s="35">
        <f t="shared" si="1"/>
        <v>43992</v>
      </c>
      <c r="AO13" s="35">
        <f t="shared" si="1"/>
        <v>43993</v>
      </c>
    </row>
    <row r="14" spans="2:41" x14ac:dyDescent="0.25">
      <c r="B14" s="36" t="s">
        <v>4</v>
      </c>
      <c r="C14" s="37" t="s">
        <v>5</v>
      </c>
      <c r="D14" s="37" t="s">
        <v>6</v>
      </c>
      <c r="E14" s="37" t="s">
        <v>7</v>
      </c>
      <c r="F14" s="37" t="s">
        <v>8</v>
      </c>
      <c r="G14" s="38" t="s">
        <v>9</v>
      </c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</row>
    <row r="15" spans="2:41" x14ac:dyDescent="0.25">
      <c r="B15" s="40">
        <v>1</v>
      </c>
      <c r="C15" s="56" t="s">
        <v>36</v>
      </c>
      <c r="D15" s="41">
        <v>1</v>
      </c>
      <c r="E15" s="52">
        <v>43962</v>
      </c>
      <c r="F15" s="42">
        <v>2</v>
      </c>
      <c r="G15" s="43">
        <f>WORKDAY.INTL($E15,$F15-1,1,Conf!$C$7:$C$19)</f>
        <v>43963</v>
      </c>
      <c r="J15" s="4">
        <f>IF(AND(J$13&gt;=$E15,J$13&lt;=$G15,WEEKDAY(J$13,2)&lt;6,ISNA(VLOOKUP(J$13,Conf!$C$7:$C$19,1,FALSE))),$D15,"")</f>
        <v>1</v>
      </c>
      <c r="K15" s="4">
        <f>IF(AND(K$13&gt;=$E15,K$13&lt;=$G15,WEEKDAY(K$13,2)&lt;6,ISNA(VLOOKUP(K$13,Conf!$C$7:$C$19,1,FALSE))),$D15,"")</f>
        <v>1</v>
      </c>
      <c r="L15" s="4" t="str">
        <f>IF(AND(L$13&gt;=$E15,L$13&lt;=$G15,WEEKDAY(L$13,2)&lt;6,ISNA(VLOOKUP(L$13,Conf!$C$7:$C$19,1,FALSE))),$D15,"")</f>
        <v/>
      </c>
      <c r="M15" s="4" t="str">
        <f>IF(AND(M$13&gt;=$E15,M$13&lt;=$G15,WEEKDAY(M$13,2)&lt;6,ISNA(VLOOKUP(M$13,Conf!$C$7:$C$19,1,FALSE))),$D15,"")</f>
        <v/>
      </c>
      <c r="N15" s="4" t="str">
        <f>IF(AND(N$13&gt;=$E15,N$13&lt;=$G15,WEEKDAY(N$13,2)&lt;6,ISNA(VLOOKUP(N$13,Conf!$C$7:$C$19,1,FALSE))),$D15,"")</f>
        <v/>
      </c>
      <c r="O15" s="4" t="str">
        <f>IF(AND(O$13&gt;=$E15,O$13&lt;=$G15,WEEKDAY(O$13,2)&lt;6,ISNA(VLOOKUP(O$13,Conf!$C$7:$C$19,1,FALSE))),$D15,"")</f>
        <v/>
      </c>
      <c r="P15" s="4" t="str">
        <f>IF(AND(P$13&gt;=$E15,P$13&lt;=$G15,WEEKDAY(P$13,2)&lt;6,ISNA(VLOOKUP(P$13,Conf!$C$7:$C$19,1,FALSE))),$D15,"")</f>
        <v/>
      </c>
      <c r="Q15" s="4" t="str">
        <f>IF(AND(Q$13&gt;=$E15,Q$13&lt;=$G15,WEEKDAY(Q$13,2)&lt;6,ISNA(VLOOKUP(Q$13,Conf!$C$7:$C$19,1,FALSE))),$D15,"")</f>
        <v/>
      </c>
      <c r="R15" s="4" t="str">
        <f>IF(AND(R$13&gt;=$E15,R$13&lt;=$G15,WEEKDAY(R$13,2)&lt;6,ISNA(VLOOKUP(R$13,Conf!$C$7:$C$19,1,FALSE))),$D15,"")</f>
        <v/>
      </c>
      <c r="S15" s="4" t="str">
        <f>IF(AND(S$13&gt;=$E15,S$13&lt;=$G15,WEEKDAY(S$13,2)&lt;6,ISNA(VLOOKUP(S$13,Conf!$C$7:$C$19,1,FALSE))),$D15,"")</f>
        <v/>
      </c>
      <c r="T15" s="4" t="str">
        <f>IF(AND(T$13&gt;=$E15,T$13&lt;=$G15,WEEKDAY(T$13,2)&lt;6,ISNA(VLOOKUP(T$13,Conf!$C$7:$C$19,1,FALSE))),$D15,"")</f>
        <v/>
      </c>
      <c r="U15" s="4" t="str">
        <f>IF(AND(U$13&gt;=$E15,U$13&lt;=$G15,WEEKDAY(U$13,2)&lt;6,ISNA(VLOOKUP(U$13,Conf!$C$7:$C$19,1,FALSE))),$D15,"")</f>
        <v/>
      </c>
      <c r="V15" s="4" t="str">
        <f>IF(AND(V$13&gt;=$E15,V$13&lt;=$G15,WEEKDAY(V$13,2)&lt;6,ISNA(VLOOKUP(V$13,Conf!$C$7:$C$19,1,FALSE))),$D15,"")</f>
        <v/>
      </c>
      <c r="W15" s="4" t="str">
        <f>IF(AND(W$13&gt;=$E15,W$13&lt;=$G15,WEEKDAY(W$13,2)&lt;6,ISNA(VLOOKUP(W$13,Conf!$C$7:$C$19,1,FALSE))),$D15,"")</f>
        <v/>
      </c>
      <c r="X15" s="4" t="str">
        <f>IF(AND(X$13&gt;=$E15,X$13&lt;=$G15,WEEKDAY(X$13,2)&lt;6,ISNA(VLOOKUP(X$13,Conf!$C$7:$C$19,1,FALSE))),$D15,"")</f>
        <v/>
      </c>
      <c r="Y15" s="4" t="str">
        <f>IF(AND(Y$13&gt;=$E15,Y$13&lt;=$G15,WEEKDAY(Y$13,2)&lt;6,ISNA(VLOOKUP(Y$13,Conf!$C$7:$C$19,1,FALSE))),$D15,"")</f>
        <v/>
      </c>
      <c r="Z15" s="4" t="str">
        <f>IF(AND(Z$13&gt;=$E15,Z$13&lt;=$G15,WEEKDAY(Z$13,2)&lt;6,ISNA(VLOOKUP(Z$13,Conf!$C$7:$C$19,1,FALSE))),$D15,"")</f>
        <v/>
      </c>
      <c r="AA15" s="4" t="str">
        <f>IF(AND(AA$13&gt;=$E15,AA$13&lt;=$G15,WEEKDAY(AA$13,2)&lt;6,ISNA(VLOOKUP(AA$13,Conf!$C$7:$C$19,1,FALSE))),$D15,"")</f>
        <v/>
      </c>
      <c r="AB15" s="4" t="str">
        <f>IF(AND(AB$13&gt;=$E15,AB$13&lt;=$G15,WEEKDAY(AB$13,2)&lt;6,ISNA(VLOOKUP(AB$13,Conf!$C$7:$C$19,1,FALSE))),$D15,"")</f>
        <v/>
      </c>
      <c r="AC15" s="4" t="str">
        <f>IF(AND(AC$13&gt;=$E15,AC$13&lt;=$G15,WEEKDAY(AC$13,2)&lt;6,ISNA(VLOOKUP(AC$13,Conf!$C$7:$C$19,1,FALSE))),$D15,"")</f>
        <v/>
      </c>
      <c r="AD15" s="4" t="str">
        <f>IF(AND(AD$13&gt;=$E15,AD$13&lt;=$G15,WEEKDAY(AD$13,2)&lt;6,ISNA(VLOOKUP(AD$13,Conf!$C$7:$C$19,1,FALSE))),$D15,"")</f>
        <v/>
      </c>
      <c r="AE15" s="4" t="str">
        <f>IF(AND(AE$13&gt;=$E15,AE$13&lt;=$G15,WEEKDAY(AE$13,2)&lt;6,ISNA(VLOOKUP(AE$13,Conf!$C$7:$C$19,1,FALSE))),$D15,"")</f>
        <v/>
      </c>
      <c r="AF15" s="4" t="str">
        <f>IF(AND(AF$13&gt;=$E15,AF$13&lt;=$G15,WEEKDAY(AF$13,2)&lt;6,ISNA(VLOOKUP(AF$13,Conf!$C$7:$C$19,1,FALSE))),$D15,"")</f>
        <v/>
      </c>
      <c r="AG15" s="4" t="str">
        <f>IF(AND(AG$13&gt;=$E15,AG$13&lt;=$G15,WEEKDAY(AG$13,2)&lt;6,ISNA(VLOOKUP(AG$13,Conf!$C$7:$C$19,1,FALSE))),$D15,"")</f>
        <v/>
      </c>
      <c r="AH15" s="4" t="str">
        <f>IF(AND(AH$13&gt;=$E15,AH$13&lt;=$G15,WEEKDAY(AH$13,2)&lt;6,ISNA(VLOOKUP(AH$13,Conf!$C$7:$C$19,1,FALSE))),$D15,"")</f>
        <v/>
      </c>
      <c r="AI15" s="4" t="str">
        <f>IF(AND(AI$13&gt;=$E15,AI$13&lt;=$G15,WEEKDAY(AI$13,2)&lt;6,ISNA(VLOOKUP(AI$13,Conf!$C$7:$C$19,1,FALSE))),$D15,"")</f>
        <v/>
      </c>
      <c r="AJ15" s="4" t="str">
        <f>IF(AND(AJ$13&gt;=$E15,AJ$13&lt;=$G15,WEEKDAY(AJ$13,2)&lt;6,ISNA(VLOOKUP(AJ$13,Conf!$C$7:$C$19,1,FALSE))),$D15,"")</f>
        <v/>
      </c>
      <c r="AK15" s="4" t="str">
        <f>IF(AND(AK$13&gt;=$E15,AK$13&lt;=$G15,WEEKDAY(AK$13,2)&lt;6,ISNA(VLOOKUP(AK$13,Conf!$C$7:$C$19,1,FALSE))),$D15,"")</f>
        <v/>
      </c>
      <c r="AL15" s="4" t="str">
        <f>IF(AND(AL$13&gt;=$E15,AL$13&lt;=$G15,WEEKDAY(AL$13,2)&lt;6,ISNA(VLOOKUP(AL$13,Conf!$C$7:$C$19,1,FALSE))),$D15,"")</f>
        <v/>
      </c>
      <c r="AM15" s="4" t="str">
        <f>IF(AND(AM$13&gt;=$E15,AM$13&lt;=$G15,WEEKDAY(AM$13,2)&lt;6,ISNA(VLOOKUP(AM$13,Conf!$C$7:$C$19,1,FALSE))),$D15,"")</f>
        <v/>
      </c>
      <c r="AN15" s="4" t="str">
        <f>IF(AND(AN$13&gt;=$E15,AN$13&lt;=$G15,WEEKDAY(AN$13,2)&lt;6,ISNA(VLOOKUP(AN$13,Conf!$C$7:$C$19,1,FALSE))),$D15,"")</f>
        <v/>
      </c>
      <c r="AO15" s="4" t="str">
        <f>IF(AND(AO$13&gt;=$E15,AO$13&lt;=$G15,WEEKDAY(AO$13,2)&lt;6,ISNA(VLOOKUP(AO$13,Conf!$C$7:$C$19,1,FALSE))),$D15,"")</f>
        <v/>
      </c>
    </row>
    <row r="16" spans="2:41" x14ac:dyDescent="0.25">
      <c r="B16" s="40">
        <v>2</v>
      </c>
      <c r="C16" s="56" t="s">
        <v>37</v>
      </c>
      <c r="D16" s="41">
        <v>2</v>
      </c>
      <c r="E16" s="52">
        <f>DATE($D$7,5,13)</f>
        <v>43964</v>
      </c>
      <c r="F16" s="42">
        <v>4</v>
      </c>
      <c r="G16" s="43">
        <f>WORKDAY.INTL($E16,$F16-1,1,Conf!$C$7:$C$19)</f>
        <v>43969</v>
      </c>
      <c r="J16" s="4" t="str">
        <f>IF(AND(J$13&gt;=$E16,J$13&lt;=$G16,WEEKDAY(J$13,2)&lt;6,ISNA(VLOOKUP(J$13,Conf!$C$7:$C$19,1,FALSE))),$D16,"")</f>
        <v/>
      </c>
      <c r="K16" s="4" t="str">
        <f>IF(AND(K$13&gt;=$E16,K$13&lt;=$G16,WEEKDAY(K$13,2)&lt;6,ISNA(VLOOKUP(K$13,Conf!$C$7:$C$19,1,FALSE))),$D16,"")</f>
        <v/>
      </c>
      <c r="L16" s="4">
        <f>IF(AND(L$13&gt;=$E16,L$13&lt;=$G16,WEEKDAY(L$13,2)&lt;6,ISNA(VLOOKUP(L$13,Conf!$C$7:$C$19,1,FALSE))),$D16,"")</f>
        <v>2</v>
      </c>
      <c r="M16" s="4">
        <f>IF(AND(M$13&gt;=$E16,M$13&lt;=$G16,WEEKDAY(M$13,2)&lt;6,ISNA(VLOOKUP(M$13,Conf!$C$7:$C$19,1,FALSE))),$D16,"")</f>
        <v>2</v>
      </c>
      <c r="N16" s="4">
        <f>IF(AND(N$13&gt;=$E16,N$13&lt;=$G16,WEEKDAY(N$13,2)&lt;6,ISNA(VLOOKUP(N$13,Conf!$C$7:$C$19,1,FALSE))),$D16,"")</f>
        <v>2</v>
      </c>
      <c r="O16" s="4" t="str">
        <f>IF(AND(O$13&gt;=$E16,O$13&lt;=$G16,WEEKDAY(O$13,2)&lt;6,ISNA(VLOOKUP(O$13,Conf!$C$7:$C$19,1,FALSE))),$D16,"")</f>
        <v/>
      </c>
      <c r="P16" s="4" t="str">
        <f>IF(AND(P$13&gt;=$E16,P$13&lt;=$G16,WEEKDAY(P$13,2)&lt;6,ISNA(VLOOKUP(P$13,Conf!$C$7:$C$19,1,FALSE))),$D16,"")</f>
        <v/>
      </c>
      <c r="Q16" s="4">
        <f>IF(AND(Q$13&gt;=$E16,Q$13&lt;=$G16,WEEKDAY(Q$13,2)&lt;6,ISNA(VLOOKUP(Q$13,Conf!$C$7:$C$19,1,FALSE))),$D16,"")</f>
        <v>2</v>
      </c>
      <c r="R16" s="4" t="str">
        <f>IF(AND(R$13&gt;=$E16,R$13&lt;=$G16,WEEKDAY(R$13,2)&lt;6,ISNA(VLOOKUP(R$13,Conf!$C$7:$C$19,1,FALSE))),$D16,"")</f>
        <v/>
      </c>
      <c r="S16" s="4" t="str">
        <f>IF(AND(S$13&gt;=$E16,S$13&lt;=$G16,WEEKDAY(S$13,2)&lt;6,ISNA(VLOOKUP(S$13,Conf!$C$7:$C$19,1,FALSE))),$D16,"")</f>
        <v/>
      </c>
      <c r="T16" s="4" t="str">
        <f>IF(AND(T$13&gt;=$E16,T$13&lt;=$G16,WEEKDAY(T$13,2)&lt;6,ISNA(VLOOKUP(T$13,Conf!$C$7:$C$19,1,FALSE))),$D16,"")</f>
        <v/>
      </c>
      <c r="U16" s="4" t="str">
        <f>IF(AND(U$13&gt;=$E16,U$13&lt;=$G16,WEEKDAY(U$13,2)&lt;6,ISNA(VLOOKUP(U$13,Conf!$C$7:$C$19,1,FALSE))),$D16,"")</f>
        <v/>
      </c>
      <c r="V16" s="4" t="str">
        <f>IF(AND(V$13&gt;=$E16,V$13&lt;=$G16,WEEKDAY(V$13,2)&lt;6,ISNA(VLOOKUP(V$13,Conf!$C$7:$C$19,1,FALSE))),$D16,"")</f>
        <v/>
      </c>
      <c r="W16" s="4" t="str">
        <f>IF(AND(W$13&gt;=$E16,W$13&lt;=$G16,WEEKDAY(W$13,2)&lt;6,ISNA(VLOOKUP(W$13,Conf!$C$7:$C$19,1,FALSE))),$D16,"")</f>
        <v/>
      </c>
      <c r="X16" s="4" t="str">
        <f>IF(AND(X$13&gt;=$E16,X$13&lt;=$G16,WEEKDAY(X$13,2)&lt;6,ISNA(VLOOKUP(X$13,Conf!$C$7:$C$19,1,FALSE))),$D16,"")</f>
        <v/>
      </c>
      <c r="Y16" s="4" t="str">
        <f>IF(AND(Y$13&gt;=$E16,Y$13&lt;=$G16,WEEKDAY(Y$13,2)&lt;6,ISNA(VLOOKUP(Y$13,Conf!$C$7:$C$19,1,FALSE))),$D16,"")</f>
        <v/>
      </c>
      <c r="Z16" s="4" t="str">
        <f>IF(AND(Z$13&gt;=$E16,Z$13&lt;=$G16,WEEKDAY(Z$13,2)&lt;6,ISNA(VLOOKUP(Z$13,Conf!$C$7:$C$19,1,FALSE))),$D16,"")</f>
        <v/>
      </c>
      <c r="AA16" s="4" t="str">
        <f>IF(AND(AA$13&gt;=$E16,AA$13&lt;=$G16,WEEKDAY(AA$13,2)&lt;6,ISNA(VLOOKUP(AA$13,Conf!$C$7:$C$19,1,FALSE))),$D16,"")</f>
        <v/>
      </c>
      <c r="AB16" s="4" t="str">
        <f>IF(AND(AB$13&gt;=$E16,AB$13&lt;=$G16,WEEKDAY(AB$13,2)&lt;6,ISNA(VLOOKUP(AB$13,Conf!$C$7:$C$19,1,FALSE))),$D16,"")</f>
        <v/>
      </c>
      <c r="AC16" s="4" t="str">
        <f>IF(AND(AC$13&gt;=$E16,AC$13&lt;=$G16,WEEKDAY(AC$13,2)&lt;6,ISNA(VLOOKUP(AC$13,Conf!$C$7:$C$19,1,FALSE))),$D16,"")</f>
        <v/>
      </c>
      <c r="AD16" s="4" t="str">
        <f>IF(AND(AD$13&gt;=$E16,AD$13&lt;=$G16,WEEKDAY(AD$13,2)&lt;6,ISNA(VLOOKUP(AD$13,Conf!$C$7:$C$19,1,FALSE))),$D16,"")</f>
        <v/>
      </c>
      <c r="AE16" s="4" t="str">
        <f>IF(AND(AE$13&gt;=$E16,AE$13&lt;=$G16,WEEKDAY(AE$13,2)&lt;6,ISNA(VLOOKUP(AE$13,Conf!$C$7:$C$19,1,FALSE))),$D16,"")</f>
        <v/>
      </c>
      <c r="AF16" s="4" t="str">
        <f>IF(AND(AF$13&gt;=$E16,AF$13&lt;=$G16,WEEKDAY(AF$13,2)&lt;6,ISNA(VLOOKUP(AF$13,Conf!$C$7:$C$19,1,FALSE))),$D16,"")</f>
        <v/>
      </c>
      <c r="AG16" s="4" t="str">
        <f>IF(AND(AG$13&gt;=$E16,AG$13&lt;=$G16,WEEKDAY(AG$13,2)&lt;6,ISNA(VLOOKUP(AG$13,Conf!$C$7:$C$19,1,FALSE))),$D16,"")</f>
        <v/>
      </c>
      <c r="AH16" s="4" t="str">
        <f>IF(AND(AH$13&gt;=$E16,AH$13&lt;=$G16,WEEKDAY(AH$13,2)&lt;6,ISNA(VLOOKUP(AH$13,Conf!$C$7:$C$19,1,FALSE))),$D16,"")</f>
        <v/>
      </c>
      <c r="AI16" s="4" t="str">
        <f>IF(AND(AI$13&gt;=$E16,AI$13&lt;=$G16,WEEKDAY(AI$13,2)&lt;6,ISNA(VLOOKUP(AI$13,Conf!$C$7:$C$19,1,FALSE))),$D16,"")</f>
        <v/>
      </c>
      <c r="AJ16" s="4" t="str">
        <f>IF(AND(AJ$13&gt;=$E16,AJ$13&lt;=$G16,WEEKDAY(AJ$13,2)&lt;6,ISNA(VLOOKUP(AJ$13,Conf!$C$7:$C$19,1,FALSE))),$D16,"")</f>
        <v/>
      </c>
      <c r="AK16" s="4" t="str">
        <f>IF(AND(AK$13&gt;=$E16,AK$13&lt;=$G16,WEEKDAY(AK$13,2)&lt;6,ISNA(VLOOKUP(AK$13,Conf!$C$7:$C$19,1,FALSE))),$D16,"")</f>
        <v/>
      </c>
      <c r="AL16" s="4" t="str">
        <f>IF(AND(AL$13&gt;=$E16,AL$13&lt;=$G16,WEEKDAY(AL$13,2)&lt;6,ISNA(VLOOKUP(AL$13,Conf!$C$7:$C$19,1,FALSE))),$D16,"")</f>
        <v/>
      </c>
      <c r="AM16" s="4" t="str">
        <f>IF(AND(AM$13&gt;=$E16,AM$13&lt;=$G16,WEEKDAY(AM$13,2)&lt;6,ISNA(VLOOKUP(AM$13,Conf!$C$7:$C$19,1,FALSE))),$D16,"")</f>
        <v/>
      </c>
      <c r="AN16" s="4" t="str">
        <f>IF(AND(AN$13&gt;=$E16,AN$13&lt;=$G16,WEEKDAY(AN$13,2)&lt;6,ISNA(VLOOKUP(AN$13,Conf!$C$7:$C$19,1,FALSE))),$D16,"")</f>
        <v/>
      </c>
      <c r="AO16" s="4" t="str">
        <f>IF(AND(AO$13&gt;=$E16,AO$13&lt;=$G16,WEEKDAY(AO$13,2)&lt;6,ISNA(VLOOKUP(AO$13,Conf!$C$7:$C$19,1,FALSE))),$D16,"")</f>
        <v/>
      </c>
    </row>
    <row r="17" spans="2:41" x14ac:dyDescent="0.25">
      <c r="B17" s="40">
        <v>3</v>
      </c>
      <c r="C17" s="56" t="s">
        <v>38</v>
      </c>
      <c r="D17" s="41">
        <v>3</v>
      </c>
      <c r="E17" s="52">
        <f>DATE($D$7,5,14)</f>
        <v>43965</v>
      </c>
      <c r="F17" s="42">
        <v>2</v>
      </c>
      <c r="G17" s="43">
        <f>WORKDAY.INTL($E17,$F17-1,1,Conf!$C$7:$C$19)</f>
        <v>43966</v>
      </c>
      <c r="J17" s="4" t="str">
        <f>IF(AND(J$13&gt;=$E17,J$13&lt;=$G17,WEEKDAY(J$13,2)&lt;6,ISNA(VLOOKUP(J$13,Conf!$C$7:$C$19,1,FALSE))),$D17,"")</f>
        <v/>
      </c>
      <c r="K17" s="4" t="str">
        <f>IF(AND(K$13&gt;=$E17,K$13&lt;=$G17,WEEKDAY(K$13,2)&lt;6,ISNA(VLOOKUP(K$13,Conf!$C$7:$C$19,1,FALSE))),$D17,"")</f>
        <v/>
      </c>
      <c r="L17" s="4" t="str">
        <f>IF(AND(L$13&gt;=$E17,L$13&lt;=$G17,WEEKDAY(L$13,2)&lt;6,ISNA(VLOOKUP(L$13,Conf!$C$7:$C$19,1,FALSE))),$D17,"")</f>
        <v/>
      </c>
      <c r="M17" s="4">
        <f>IF(AND(M$13&gt;=$E17,M$13&lt;=$G17,WEEKDAY(M$13,2)&lt;6,ISNA(VLOOKUP(M$13,Conf!$C$7:$C$19,1,FALSE))),$D17,"")</f>
        <v>3</v>
      </c>
      <c r="N17" s="4">
        <f>IF(AND(N$13&gt;=$E17,N$13&lt;=$G17,WEEKDAY(N$13,2)&lt;6,ISNA(VLOOKUP(N$13,Conf!$C$7:$C$19,1,FALSE))),$D17,"")</f>
        <v>3</v>
      </c>
      <c r="O17" s="4" t="str">
        <f>IF(AND(O$13&gt;=$E17,O$13&lt;=$G17,WEEKDAY(O$13,2)&lt;6,ISNA(VLOOKUP(O$13,Conf!$C$7:$C$19,1,FALSE))),$D17,"")</f>
        <v/>
      </c>
      <c r="P17" s="4" t="str">
        <f>IF(AND(P$13&gt;=$E17,P$13&lt;=$G17,WEEKDAY(P$13,2)&lt;6,ISNA(VLOOKUP(P$13,Conf!$C$7:$C$19,1,FALSE))),$D17,"")</f>
        <v/>
      </c>
      <c r="Q17" s="4" t="str">
        <f>IF(AND(Q$13&gt;=$E17,Q$13&lt;=$G17,WEEKDAY(Q$13,2)&lt;6,ISNA(VLOOKUP(Q$13,Conf!$C$7:$C$19,1,FALSE))),$D17,"")</f>
        <v/>
      </c>
      <c r="R17" s="4" t="str">
        <f>IF(AND(R$13&gt;=$E17,R$13&lt;=$G17,WEEKDAY(R$13,2)&lt;6,ISNA(VLOOKUP(R$13,Conf!$C$7:$C$19,1,FALSE))),$D17,"")</f>
        <v/>
      </c>
      <c r="S17" s="4" t="str">
        <f>IF(AND(S$13&gt;=$E17,S$13&lt;=$G17,WEEKDAY(S$13,2)&lt;6,ISNA(VLOOKUP(S$13,Conf!$C$7:$C$19,1,FALSE))),$D17,"")</f>
        <v/>
      </c>
      <c r="T17" s="4" t="str">
        <f>IF(AND(T$13&gt;=$E17,T$13&lt;=$G17,WEEKDAY(T$13,2)&lt;6,ISNA(VLOOKUP(T$13,Conf!$C$7:$C$19,1,FALSE))),$D17,"")</f>
        <v/>
      </c>
      <c r="U17" s="4" t="str">
        <f>IF(AND(U$13&gt;=$E17,U$13&lt;=$G17,WEEKDAY(U$13,2)&lt;6,ISNA(VLOOKUP(U$13,Conf!$C$7:$C$19,1,FALSE))),$D17,"")</f>
        <v/>
      </c>
      <c r="V17" s="4" t="str">
        <f>IF(AND(V$13&gt;=$E17,V$13&lt;=$G17,WEEKDAY(V$13,2)&lt;6,ISNA(VLOOKUP(V$13,Conf!$C$7:$C$19,1,FALSE))),$D17,"")</f>
        <v/>
      </c>
      <c r="W17" s="4" t="str">
        <f>IF(AND(W$13&gt;=$E17,W$13&lt;=$G17,WEEKDAY(W$13,2)&lt;6,ISNA(VLOOKUP(W$13,Conf!$C$7:$C$19,1,FALSE))),$D17,"")</f>
        <v/>
      </c>
      <c r="X17" s="4" t="str">
        <f>IF(AND(X$13&gt;=$E17,X$13&lt;=$G17,WEEKDAY(X$13,2)&lt;6,ISNA(VLOOKUP(X$13,Conf!$C$7:$C$19,1,FALSE))),$D17,"")</f>
        <v/>
      </c>
      <c r="Y17" s="4" t="str">
        <f>IF(AND(Y$13&gt;=$E17,Y$13&lt;=$G17,WEEKDAY(Y$13,2)&lt;6,ISNA(VLOOKUP(Y$13,Conf!$C$7:$C$19,1,FALSE))),$D17,"")</f>
        <v/>
      </c>
      <c r="Z17" s="4" t="str">
        <f>IF(AND(Z$13&gt;=$E17,Z$13&lt;=$G17,WEEKDAY(Z$13,2)&lt;6,ISNA(VLOOKUP(Z$13,Conf!$C$7:$C$19,1,FALSE))),$D17,"")</f>
        <v/>
      </c>
      <c r="AA17" s="4" t="str">
        <f>IF(AND(AA$13&gt;=$E17,AA$13&lt;=$G17,WEEKDAY(AA$13,2)&lt;6,ISNA(VLOOKUP(AA$13,Conf!$C$7:$C$19,1,FALSE))),$D17,"")</f>
        <v/>
      </c>
      <c r="AB17" s="4" t="str">
        <f>IF(AND(AB$13&gt;=$E17,AB$13&lt;=$G17,WEEKDAY(AB$13,2)&lt;6,ISNA(VLOOKUP(AB$13,Conf!$C$7:$C$19,1,FALSE))),$D17,"")</f>
        <v/>
      </c>
      <c r="AC17" s="4" t="str">
        <f>IF(AND(AC$13&gt;=$E17,AC$13&lt;=$G17,WEEKDAY(AC$13,2)&lt;6,ISNA(VLOOKUP(AC$13,Conf!$C$7:$C$19,1,FALSE))),$D17,"")</f>
        <v/>
      </c>
      <c r="AD17" s="4" t="str">
        <f>IF(AND(AD$13&gt;=$E17,AD$13&lt;=$G17,WEEKDAY(AD$13,2)&lt;6,ISNA(VLOOKUP(AD$13,Conf!$C$7:$C$19,1,FALSE))),$D17,"")</f>
        <v/>
      </c>
      <c r="AE17" s="4" t="str">
        <f>IF(AND(AE$13&gt;=$E17,AE$13&lt;=$G17,WEEKDAY(AE$13,2)&lt;6,ISNA(VLOOKUP(AE$13,Conf!$C$7:$C$19,1,FALSE))),$D17,"")</f>
        <v/>
      </c>
      <c r="AF17" s="4" t="str">
        <f>IF(AND(AF$13&gt;=$E17,AF$13&lt;=$G17,WEEKDAY(AF$13,2)&lt;6,ISNA(VLOOKUP(AF$13,Conf!$C$7:$C$19,1,FALSE))),$D17,"")</f>
        <v/>
      </c>
      <c r="AG17" s="4" t="str">
        <f>IF(AND(AG$13&gt;=$E17,AG$13&lt;=$G17,WEEKDAY(AG$13,2)&lt;6,ISNA(VLOOKUP(AG$13,Conf!$C$7:$C$19,1,FALSE))),$D17,"")</f>
        <v/>
      </c>
      <c r="AH17" s="4" t="str">
        <f>IF(AND(AH$13&gt;=$E17,AH$13&lt;=$G17,WEEKDAY(AH$13,2)&lt;6,ISNA(VLOOKUP(AH$13,Conf!$C$7:$C$19,1,FALSE))),$D17,"")</f>
        <v/>
      </c>
      <c r="AI17" s="4" t="str">
        <f>IF(AND(AI$13&gt;=$E17,AI$13&lt;=$G17,WEEKDAY(AI$13,2)&lt;6,ISNA(VLOOKUP(AI$13,Conf!$C$7:$C$19,1,FALSE))),$D17,"")</f>
        <v/>
      </c>
      <c r="AJ17" s="4" t="str">
        <f>IF(AND(AJ$13&gt;=$E17,AJ$13&lt;=$G17,WEEKDAY(AJ$13,2)&lt;6,ISNA(VLOOKUP(AJ$13,Conf!$C$7:$C$19,1,FALSE))),$D17,"")</f>
        <v/>
      </c>
      <c r="AK17" s="4" t="str">
        <f>IF(AND(AK$13&gt;=$E17,AK$13&lt;=$G17,WEEKDAY(AK$13,2)&lt;6,ISNA(VLOOKUP(AK$13,Conf!$C$7:$C$19,1,FALSE))),$D17,"")</f>
        <v/>
      </c>
      <c r="AL17" s="4" t="str">
        <f>IF(AND(AL$13&gt;=$E17,AL$13&lt;=$G17,WEEKDAY(AL$13,2)&lt;6,ISNA(VLOOKUP(AL$13,Conf!$C$7:$C$19,1,FALSE))),$D17,"")</f>
        <v/>
      </c>
      <c r="AM17" s="4" t="str">
        <f>IF(AND(AM$13&gt;=$E17,AM$13&lt;=$G17,WEEKDAY(AM$13,2)&lt;6,ISNA(VLOOKUP(AM$13,Conf!$C$7:$C$19,1,FALSE))),$D17,"")</f>
        <v/>
      </c>
      <c r="AN17" s="4" t="str">
        <f>IF(AND(AN$13&gt;=$E17,AN$13&lt;=$G17,WEEKDAY(AN$13,2)&lt;6,ISNA(VLOOKUP(AN$13,Conf!$C$7:$C$19,1,FALSE))),$D17,"")</f>
        <v/>
      </c>
      <c r="AO17" s="4" t="str">
        <f>IF(AND(AO$13&gt;=$E17,AO$13&lt;=$G17,WEEKDAY(AO$13,2)&lt;6,ISNA(VLOOKUP(AO$13,Conf!$C$7:$C$19,1,FALSE))),$D17,"")</f>
        <v/>
      </c>
    </row>
    <row r="18" spans="2:41" x14ac:dyDescent="0.25">
      <c r="B18" s="40">
        <v>4</v>
      </c>
      <c r="C18" s="56" t="s">
        <v>35</v>
      </c>
      <c r="D18" s="41">
        <v>3</v>
      </c>
      <c r="E18" s="52">
        <f>DATE($D$7,5,18)</f>
        <v>43969</v>
      </c>
      <c r="F18" s="42">
        <v>1</v>
      </c>
      <c r="G18" s="43">
        <f>WORKDAY.INTL($E18,$F18-1,1,Conf!$C$7:$C$19)</f>
        <v>43969</v>
      </c>
      <c r="J18" s="4" t="str">
        <f>IF(AND(J$13&gt;=$E18,J$13&lt;=$G18,WEEKDAY(J$13,2)&lt;6,ISNA(VLOOKUP(J$13,Conf!$C$7:$C$19,1,FALSE))),$D18,"")</f>
        <v/>
      </c>
      <c r="K18" s="4" t="str">
        <f>IF(AND(K$13&gt;=$E18,K$13&lt;=$G18,WEEKDAY(K$13,2)&lt;6,ISNA(VLOOKUP(K$13,Conf!$C$7:$C$19,1,FALSE))),$D18,"")</f>
        <v/>
      </c>
      <c r="L18" s="4" t="str">
        <f>IF(AND(L$13&gt;=$E18,L$13&lt;=$G18,WEEKDAY(L$13,2)&lt;6,ISNA(VLOOKUP(L$13,Conf!$C$7:$C$19,1,FALSE))),$D18,"")</f>
        <v/>
      </c>
      <c r="M18" s="4" t="str">
        <f>IF(AND(M$13&gt;=$E18,M$13&lt;=$G18,WEEKDAY(M$13,2)&lt;6,ISNA(VLOOKUP(M$13,Conf!$C$7:$C$19,1,FALSE))),$D18,"")</f>
        <v/>
      </c>
      <c r="N18" s="4" t="str">
        <f>IF(AND(N$13&gt;=$E18,N$13&lt;=$G18,WEEKDAY(N$13,2)&lt;6,ISNA(VLOOKUP(N$13,Conf!$C$7:$C$19,1,FALSE))),$D18,"")</f>
        <v/>
      </c>
      <c r="O18" s="4" t="str">
        <f>IF(AND(O$13&gt;=$E18,O$13&lt;=$G18,WEEKDAY(O$13,2)&lt;6,ISNA(VLOOKUP(O$13,Conf!$C$7:$C$19,1,FALSE))),$D18,"")</f>
        <v/>
      </c>
      <c r="P18" s="4" t="str">
        <f>IF(AND(P$13&gt;=$E18,P$13&lt;=$G18,WEEKDAY(P$13,2)&lt;6,ISNA(VLOOKUP(P$13,Conf!$C$7:$C$19,1,FALSE))),$D18,"")</f>
        <v/>
      </c>
      <c r="Q18" s="4">
        <f>IF(AND(Q$13&gt;=$E18,Q$13&lt;=$G18,WEEKDAY(Q$13,2)&lt;6,ISNA(VLOOKUP(Q$13,Conf!$C$7:$C$19,1,FALSE))),$D18,"")</f>
        <v>3</v>
      </c>
      <c r="R18" s="4" t="str">
        <f>IF(AND(R$13&gt;=$E18,R$13&lt;=$G18,WEEKDAY(R$13,2)&lt;6,ISNA(VLOOKUP(R$13,Conf!$C$7:$C$19,1,FALSE))),$D18,"")</f>
        <v/>
      </c>
      <c r="S18" s="4" t="str">
        <f>IF(AND(S$13&gt;=$E18,S$13&lt;=$G18,WEEKDAY(S$13,2)&lt;6,ISNA(VLOOKUP(S$13,Conf!$C$7:$C$19,1,FALSE))),$D18,"")</f>
        <v/>
      </c>
      <c r="T18" s="4" t="str">
        <f>IF(AND(T$13&gt;=$E18,T$13&lt;=$G18,WEEKDAY(T$13,2)&lt;6,ISNA(VLOOKUP(T$13,Conf!$C$7:$C$19,1,FALSE))),$D18,"")</f>
        <v/>
      </c>
      <c r="U18" s="4" t="str">
        <f>IF(AND(U$13&gt;=$E18,U$13&lt;=$G18,WEEKDAY(U$13,2)&lt;6,ISNA(VLOOKUP(U$13,Conf!$C$7:$C$19,1,FALSE))),$D18,"")</f>
        <v/>
      </c>
      <c r="V18" s="4" t="str">
        <f>IF(AND(V$13&gt;=$E18,V$13&lt;=$G18,WEEKDAY(V$13,2)&lt;6,ISNA(VLOOKUP(V$13,Conf!$C$7:$C$19,1,FALSE))),$D18,"")</f>
        <v/>
      </c>
      <c r="W18" s="4" t="str">
        <f>IF(AND(W$13&gt;=$E18,W$13&lt;=$G18,WEEKDAY(W$13,2)&lt;6,ISNA(VLOOKUP(W$13,Conf!$C$7:$C$19,1,FALSE))),$D18,"")</f>
        <v/>
      </c>
      <c r="X18" s="4" t="str">
        <f>IF(AND(X$13&gt;=$E18,X$13&lt;=$G18,WEEKDAY(X$13,2)&lt;6,ISNA(VLOOKUP(X$13,Conf!$C$7:$C$19,1,FALSE))),$D18,"")</f>
        <v/>
      </c>
      <c r="Y18" s="4" t="str">
        <f>IF(AND(Y$13&gt;=$E18,Y$13&lt;=$G18,WEEKDAY(Y$13,2)&lt;6,ISNA(VLOOKUP(Y$13,Conf!$C$7:$C$19,1,FALSE))),$D18,"")</f>
        <v/>
      </c>
      <c r="Z18" s="4" t="str">
        <f>IF(AND(Z$13&gt;=$E18,Z$13&lt;=$G18,WEEKDAY(Z$13,2)&lt;6,ISNA(VLOOKUP(Z$13,Conf!$C$7:$C$19,1,FALSE))),$D18,"")</f>
        <v/>
      </c>
      <c r="AA18" s="4" t="str">
        <f>IF(AND(AA$13&gt;=$E18,AA$13&lt;=$G18,WEEKDAY(AA$13,2)&lt;6,ISNA(VLOOKUP(AA$13,Conf!$C$7:$C$19,1,FALSE))),$D18,"")</f>
        <v/>
      </c>
      <c r="AB18" s="4" t="str">
        <f>IF(AND(AB$13&gt;=$E18,AB$13&lt;=$G18,WEEKDAY(AB$13,2)&lt;6,ISNA(VLOOKUP(AB$13,Conf!$C$7:$C$19,1,FALSE))),$D18,"")</f>
        <v/>
      </c>
      <c r="AC18" s="4" t="str">
        <f>IF(AND(AC$13&gt;=$E18,AC$13&lt;=$G18,WEEKDAY(AC$13,2)&lt;6,ISNA(VLOOKUP(AC$13,Conf!$C$7:$C$19,1,FALSE))),$D18,"")</f>
        <v/>
      </c>
      <c r="AD18" s="4" t="str">
        <f>IF(AND(AD$13&gt;=$E18,AD$13&lt;=$G18,WEEKDAY(AD$13,2)&lt;6,ISNA(VLOOKUP(AD$13,Conf!$C$7:$C$19,1,FALSE))),$D18,"")</f>
        <v/>
      </c>
      <c r="AE18" s="4" t="str">
        <f>IF(AND(AE$13&gt;=$E18,AE$13&lt;=$G18,WEEKDAY(AE$13,2)&lt;6,ISNA(VLOOKUP(AE$13,Conf!$C$7:$C$19,1,FALSE))),$D18,"")</f>
        <v/>
      </c>
      <c r="AF18" s="4" t="str">
        <f>IF(AND(AF$13&gt;=$E18,AF$13&lt;=$G18,WEEKDAY(AF$13,2)&lt;6,ISNA(VLOOKUP(AF$13,Conf!$C$7:$C$19,1,FALSE))),$D18,"")</f>
        <v/>
      </c>
      <c r="AG18" s="4" t="str">
        <f>IF(AND(AG$13&gt;=$E18,AG$13&lt;=$G18,WEEKDAY(AG$13,2)&lt;6,ISNA(VLOOKUP(AG$13,Conf!$C$7:$C$19,1,FALSE))),$D18,"")</f>
        <v/>
      </c>
      <c r="AH18" s="4" t="str">
        <f>IF(AND(AH$13&gt;=$E18,AH$13&lt;=$G18,WEEKDAY(AH$13,2)&lt;6,ISNA(VLOOKUP(AH$13,Conf!$C$7:$C$19,1,FALSE))),$D18,"")</f>
        <v/>
      </c>
      <c r="AI18" s="4" t="str">
        <f>IF(AND(AI$13&gt;=$E18,AI$13&lt;=$G18,WEEKDAY(AI$13,2)&lt;6,ISNA(VLOOKUP(AI$13,Conf!$C$7:$C$19,1,FALSE))),$D18,"")</f>
        <v/>
      </c>
      <c r="AJ18" s="4" t="str">
        <f>IF(AND(AJ$13&gt;=$E18,AJ$13&lt;=$G18,WEEKDAY(AJ$13,2)&lt;6,ISNA(VLOOKUP(AJ$13,Conf!$C$7:$C$19,1,FALSE))),$D18,"")</f>
        <v/>
      </c>
      <c r="AK18" s="4" t="str">
        <f>IF(AND(AK$13&gt;=$E18,AK$13&lt;=$G18,WEEKDAY(AK$13,2)&lt;6,ISNA(VLOOKUP(AK$13,Conf!$C$7:$C$19,1,FALSE))),$D18,"")</f>
        <v/>
      </c>
      <c r="AL18" s="4" t="str">
        <f>IF(AND(AL$13&gt;=$E18,AL$13&lt;=$G18,WEEKDAY(AL$13,2)&lt;6,ISNA(VLOOKUP(AL$13,Conf!$C$7:$C$19,1,FALSE))),$D18,"")</f>
        <v/>
      </c>
      <c r="AM18" s="4" t="str">
        <f>IF(AND(AM$13&gt;=$E18,AM$13&lt;=$G18,WEEKDAY(AM$13,2)&lt;6,ISNA(VLOOKUP(AM$13,Conf!$C$7:$C$19,1,FALSE))),$D18,"")</f>
        <v/>
      </c>
      <c r="AN18" s="4" t="str">
        <f>IF(AND(AN$13&gt;=$E18,AN$13&lt;=$G18,WEEKDAY(AN$13,2)&lt;6,ISNA(VLOOKUP(AN$13,Conf!$C$7:$C$19,1,FALSE))),$D18,"")</f>
        <v/>
      </c>
      <c r="AO18" s="4" t="str">
        <f>IF(AND(AO$13&gt;=$E18,AO$13&lt;=$G18,WEEKDAY(AO$13,2)&lt;6,ISNA(VLOOKUP(AO$13,Conf!$C$7:$C$19,1,FALSE))),$D18,"")</f>
        <v/>
      </c>
    </row>
    <row r="19" spans="2:41" x14ac:dyDescent="0.25">
      <c r="B19" s="40">
        <v>5</v>
      </c>
      <c r="C19" s="56" t="s">
        <v>39</v>
      </c>
      <c r="D19" s="41">
        <v>8</v>
      </c>
      <c r="E19" s="52">
        <f>DATE($D$7,5,19)</f>
        <v>43970</v>
      </c>
      <c r="F19" s="42">
        <v>3</v>
      </c>
      <c r="G19" s="43">
        <f>WORKDAY.INTL($E19,$F19-1,1,Conf!$C$7:$C$19)</f>
        <v>43973</v>
      </c>
      <c r="J19" s="4" t="str">
        <f>IF(AND(J$13&gt;=$E19,J$13&lt;=$G19,WEEKDAY(J$13,2)&lt;6,ISNA(VLOOKUP(J$13,Conf!$C$7:$C$19,1,FALSE))),$D19,"")</f>
        <v/>
      </c>
      <c r="K19" s="4" t="str">
        <f>IF(AND(K$13&gt;=$E19,K$13&lt;=$G19,WEEKDAY(K$13,2)&lt;6,ISNA(VLOOKUP(K$13,Conf!$C$7:$C$19,1,FALSE))),$D19,"")</f>
        <v/>
      </c>
      <c r="L19" s="4" t="str">
        <f>IF(AND(L$13&gt;=$E19,L$13&lt;=$G19,WEEKDAY(L$13,2)&lt;6,ISNA(VLOOKUP(L$13,Conf!$C$7:$C$19,1,FALSE))),$D19,"")</f>
        <v/>
      </c>
      <c r="M19" s="4" t="str">
        <f>IF(AND(M$13&gt;=$E19,M$13&lt;=$G19,WEEKDAY(M$13,2)&lt;6,ISNA(VLOOKUP(M$13,Conf!$C$7:$C$19,1,FALSE))),$D19,"")</f>
        <v/>
      </c>
      <c r="N19" s="4" t="str">
        <f>IF(AND(N$13&gt;=$E19,N$13&lt;=$G19,WEEKDAY(N$13,2)&lt;6,ISNA(VLOOKUP(N$13,Conf!$C$7:$C$19,1,FALSE))),$D19,"")</f>
        <v/>
      </c>
      <c r="O19" s="4" t="str">
        <f>IF(AND(O$13&gt;=$E19,O$13&lt;=$G19,WEEKDAY(O$13,2)&lt;6,ISNA(VLOOKUP(O$13,Conf!$C$7:$C$19,1,FALSE))),$D19,"")</f>
        <v/>
      </c>
      <c r="P19" s="4" t="str">
        <f>IF(AND(P$13&gt;=$E19,P$13&lt;=$G19,WEEKDAY(P$13,2)&lt;6,ISNA(VLOOKUP(P$13,Conf!$C$7:$C$19,1,FALSE))),$D19,"")</f>
        <v/>
      </c>
      <c r="Q19" s="4" t="str">
        <f>IF(AND(Q$13&gt;=$E19,Q$13&lt;=$G19,WEEKDAY(Q$13,2)&lt;6,ISNA(VLOOKUP(Q$13,Conf!$C$7:$C$19,1,FALSE))),$D19,"")</f>
        <v/>
      </c>
      <c r="R19" s="4">
        <f>IF(AND(R$13&gt;=$E19,R$13&lt;=$G19,WEEKDAY(R$13,2)&lt;6,ISNA(VLOOKUP(R$13,Conf!$C$7:$C$19,1,FALSE))),$D19,"")</f>
        <v>8</v>
      </c>
      <c r="S19" s="4">
        <f>IF(AND(S$13&gt;=$E19,S$13&lt;=$G19,WEEKDAY(S$13,2)&lt;6,ISNA(VLOOKUP(S$13,Conf!$C$7:$C$19,1,FALSE))),$D19,"")</f>
        <v>8</v>
      </c>
      <c r="T19" s="4" t="str">
        <f>IF(AND(T$13&gt;=$E19,T$13&lt;=$G19,WEEKDAY(T$13,2)&lt;6,ISNA(VLOOKUP(T$13,Conf!$C$7:$C$19,1,FALSE))),$D19,"")</f>
        <v/>
      </c>
      <c r="U19" s="4">
        <f>IF(AND(U$13&gt;=$E19,U$13&lt;=$G19,WEEKDAY(U$13,2)&lt;6,ISNA(VLOOKUP(U$13,Conf!$C$7:$C$19,1,FALSE))),$D19,"")</f>
        <v>8</v>
      </c>
      <c r="V19" s="4" t="str">
        <f>IF(AND(V$13&gt;=$E19,V$13&lt;=$G19,WEEKDAY(V$13,2)&lt;6,ISNA(VLOOKUP(V$13,Conf!$C$7:$C$19,1,FALSE))),$D19,"")</f>
        <v/>
      </c>
      <c r="W19" s="4" t="str">
        <f>IF(AND(W$13&gt;=$E19,W$13&lt;=$G19,WEEKDAY(W$13,2)&lt;6,ISNA(VLOOKUP(W$13,Conf!$C$7:$C$19,1,FALSE))),$D19,"")</f>
        <v/>
      </c>
      <c r="X19" s="4" t="str">
        <f>IF(AND(X$13&gt;=$E19,X$13&lt;=$G19,WEEKDAY(X$13,2)&lt;6,ISNA(VLOOKUP(X$13,Conf!$C$7:$C$19,1,FALSE))),$D19,"")</f>
        <v/>
      </c>
      <c r="Y19" s="4" t="str">
        <f>IF(AND(Y$13&gt;=$E19,Y$13&lt;=$G19,WEEKDAY(Y$13,2)&lt;6,ISNA(VLOOKUP(Y$13,Conf!$C$7:$C$19,1,FALSE))),$D19,"")</f>
        <v/>
      </c>
      <c r="Z19" s="4" t="str">
        <f>IF(AND(Z$13&gt;=$E19,Z$13&lt;=$G19,WEEKDAY(Z$13,2)&lt;6,ISNA(VLOOKUP(Z$13,Conf!$C$7:$C$19,1,FALSE))),$D19,"")</f>
        <v/>
      </c>
      <c r="AA19" s="4" t="str">
        <f>IF(AND(AA$13&gt;=$E19,AA$13&lt;=$G19,WEEKDAY(AA$13,2)&lt;6,ISNA(VLOOKUP(AA$13,Conf!$C$7:$C$19,1,FALSE))),$D19,"")</f>
        <v/>
      </c>
      <c r="AB19" s="4" t="str">
        <f>IF(AND(AB$13&gt;=$E19,AB$13&lt;=$G19,WEEKDAY(AB$13,2)&lt;6,ISNA(VLOOKUP(AB$13,Conf!$C$7:$C$19,1,FALSE))),$D19,"")</f>
        <v/>
      </c>
      <c r="AC19" s="4" t="str">
        <f>IF(AND(AC$13&gt;=$E19,AC$13&lt;=$G19,WEEKDAY(AC$13,2)&lt;6,ISNA(VLOOKUP(AC$13,Conf!$C$7:$C$19,1,FALSE))),$D19,"")</f>
        <v/>
      </c>
      <c r="AD19" s="4" t="str">
        <f>IF(AND(AD$13&gt;=$E19,AD$13&lt;=$G19,WEEKDAY(AD$13,2)&lt;6,ISNA(VLOOKUP(AD$13,Conf!$C$7:$C$19,1,FALSE))),$D19,"")</f>
        <v/>
      </c>
      <c r="AE19" s="4" t="str">
        <f>IF(AND(AE$13&gt;=$E19,AE$13&lt;=$G19,WEEKDAY(AE$13,2)&lt;6,ISNA(VLOOKUP(AE$13,Conf!$C$7:$C$19,1,FALSE))),$D19,"")</f>
        <v/>
      </c>
      <c r="AF19" s="4" t="str">
        <f>IF(AND(AF$13&gt;=$E19,AF$13&lt;=$G19,WEEKDAY(AF$13,2)&lt;6,ISNA(VLOOKUP(AF$13,Conf!$C$7:$C$19,1,FALSE))),$D19,"")</f>
        <v/>
      </c>
      <c r="AG19" s="4" t="str">
        <f>IF(AND(AG$13&gt;=$E19,AG$13&lt;=$G19,WEEKDAY(AG$13,2)&lt;6,ISNA(VLOOKUP(AG$13,Conf!$C$7:$C$19,1,FALSE))),$D19,"")</f>
        <v/>
      </c>
      <c r="AH19" s="4" t="str">
        <f>IF(AND(AH$13&gt;=$E19,AH$13&lt;=$G19,WEEKDAY(AH$13,2)&lt;6,ISNA(VLOOKUP(AH$13,Conf!$C$7:$C$19,1,FALSE))),$D19,"")</f>
        <v/>
      </c>
      <c r="AI19" s="4" t="str">
        <f>IF(AND(AI$13&gt;=$E19,AI$13&lt;=$G19,WEEKDAY(AI$13,2)&lt;6,ISNA(VLOOKUP(AI$13,Conf!$C$7:$C$19,1,FALSE))),$D19,"")</f>
        <v/>
      </c>
      <c r="AJ19" s="4" t="str">
        <f>IF(AND(AJ$13&gt;=$E19,AJ$13&lt;=$G19,WEEKDAY(AJ$13,2)&lt;6,ISNA(VLOOKUP(AJ$13,Conf!$C$7:$C$19,1,FALSE))),$D19,"")</f>
        <v/>
      </c>
      <c r="AK19" s="4" t="str">
        <f>IF(AND(AK$13&gt;=$E19,AK$13&lt;=$G19,WEEKDAY(AK$13,2)&lt;6,ISNA(VLOOKUP(AK$13,Conf!$C$7:$C$19,1,FALSE))),$D19,"")</f>
        <v/>
      </c>
      <c r="AL19" s="4" t="str">
        <f>IF(AND(AL$13&gt;=$E19,AL$13&lt;=$G19,WEEKDAY(AL$13,2)&lt;6,ISNA(VLOOKUP(AL$13,Conf!$C$7:$C$19,1,FALSE))),$D19,"")</f>
        <v/>
      </c>
      <c r="AM19" s="4" t="str">
        <f>IF(AND(AM$13&gt;=$E19,AM$13&lt;=$G19,WEEKDAY(AM$13,2)&lt;6,ISNA(VLOOKUP(AM$13,Conf!$C$7:$C$19,1,FALSE))),$D19,"")</f>
        <v/>
      </c>
      <c r="AN19" s="4" t="str">
        <f>IF(AND(AN$13&gt;=$E19,AN$13&lt;=$G19,WEEKDAY(AN$13,2)&lt;6,ISNA(VLOOKUP(AN$13,Conf!$C$7:$C$19,1,FALSE))),$D19,"")</f>
        <v/>
      </c>
      <c r="AO19" s="4" t="str">
        <f>IF(AND(AO$13&gt;=$E19,AO$13&lt;=$G19,WEEKDAY(AO$13,2)&lt;6,ISNA(VLOOKUP(AO$13,Conf!$C$7:$C$19,1,FALSE))),$D19,"")</f>
        <v/>
      </c>
    </row>
    <row r="20" spans="2:41" x14ac:dyDescent="0.25">
      <c r="B20" s="40">
        <v>6</v>
      </c>
      <c r="C20" s="56" t="s">
        <v>40</v>
      </c>
      <c r="D20" s="41">
        <v>4</v>
      </c>
      <c r="E20" s="52">
        <f>DATE($D$7,5,26)</f>
        <v>43977</v>
      </c>
      <c r="F20" s="42">
        <v>2</v>
      </c>
      <c r="G20" s="43">
        <f>WORKDAY.INTL($E20,$F20-1,1,Conf!$C$7:$C$19)</f>
        <v>43978</v>
      </c>
      <c r="J20" s="4" t="str">
        <f>IF(AND(J$13&gt;=$E20,J$13&lt;=$G20,WEEKDAY(J$13,2)&lt;6,ISNA(VLOOKUP(J$13,Conf!$C$7:$C$19,1,FALSE))),$D20,"")</f>
        <v/>
      </c>
      <c r="K20" s="4" t="str">
        <f>IF(AND(K$13&gt;=$E20,K$13&lt;=$G20,WEEKDAY(K$13,2)&lt;6,ISNA(VLOOKUP(K$13,Conf!$C$7:$C$19,1,FALSE))),$D20,"")</f>
        <v/>
      </c>
      <c r="L20" s="4" t="str">
        <f>IF(AND(L$13&gt;=$E20,L$13&lt;=$G20,WEEKDAY(L$13,2)&lt;6,ISNA(VLOOKUP(L$13,Conf!$C$7:$C$19,1,FALSE))),$D20,"")</f>
        <v/>
      </c>
      <c r="M20" s="4" t="str">
        <f>IF(AND(M$13&gt;=$E20,M$13&lt;=$G20,WEEKDAY(M$13,2)&lt;6,ISNA(VLOOKUP(M$13,Conf!$C$7:$C$19,1,FALSE))),$D20,"")</f>
        <v/>
      </c>
      <c r="N20" s="4" t="str">
        <f>IF(AND(N$13&gt;=$E20,N$13&lt;=$G20,WEEKDAY(N$13,2)&lt;6,ISNA(VLOOKUP(N$13,Conf!$C$7:$C$19,1,FALSE))),$D20,"")</f>
        <v/>
      </c>
      <c r="O20" s="4" t="str">
        <f>IF(AND(O$13&gt;=$E20,O$13&lt;=$G20,WEEKDAY(O$13,2)&lt;6,ISNA(VLOOKUP(O$13,Conf!$C$7:$C$19,1,FALSE))),$D20,"")</f>
        <v/>
      </c>
      <c r="P20" s="4" t="str">
        <f>IF(AND(P$13&gt;=$E20,P$13&lt;=$G20,WEEKDAY(P$13,2)&lt;6,ISNA(VLOOKUP(P$13,Conf!$C$7:$C$19,1,FALSE))),$D20,"")</f>
        <v/>
      </c>
      <c r="Q20" s="4" t="str">
        <f>IF(AND(Q$13&gt;=$E20,Q$13&lt;=$G20,WEEKDAY(Q$13,2)&lt;6,ISNA(VLOOKUP(Q$13,Conf!$C$7:$C$19,1,FALSE))),$D20,"")</f>
        <v/>
      </c>
      <c r="R20" s="4" t="str">
        <f>IF(AND(R$13&gt;=$E20,R$13&lt;=$G20,WEEKDAY(R$13,2)&lt;6,ISNA(VLOOKUP(R$13,Conf!$C$7:$C$19,1,FALSE))),$D20,"")</f>
        <v/>
      </c>
      <c r="S20" s="4" t="str">
        <f>IF(AND(S$13&gt;=$E20,S$13&lt;=$G20,WEEKDAY(S$13,2)&lt;6,ISNA(VLOOKUP(S$13,Conf!$C$7:$C$19,1,FALSE))),$D20,"")</f>
        <v/>
      </c>
      <c r="T20" s="4" t="str">
        <f>IF(AND(T$13&gt;=$E20,T$13&lt;=$G20,WEEKDAY(T$13,2)&lt;6,ISNA(VLOOKUP(T$13,Conf!$C$7:$C$19,1,FALSE))),$D20,"")</f>
        <v/>
      </c>
      <c r="U20" s="4" t="str">
        <f>IF(AND(U$13&gt;=$E20,U$13&lt;=$G20,WEEKDAY(U$13,2)&lt;6,ISNA(VLOOKUP(U$13,Conf!$C$7:$C$19,1,FALSE))),$D20,"")</f>
        <v/>
      </c>
      <c r="V20" s="4" t="str">
        <f>IF(AND(V$13&gt;=$E20,V$13&lt;=$G20,WEEKDAY(V$13,2)&lt;6,ISNA(VLOOKUP(V$13,Conf!$C$7:$C$19,1,FALSE))),$D20,"")</f>
        <v/>
      </c>
      <c r="W20" s="4" t="str">
        <f>IF(AND(W$13&gt;=$E20,W$13&lt;=$G20,WEEKDAY(W$13,2)&lt;6,ISNA(VLOOKUP(W$13,Conf!$C$7:$C$19,1,FALSE))),$D20,"")</f>
        <v/>
      </c>
      <c r="X20" s="4" t="str">
        <f>IF(AND(X$13&gt;=$E20,X$13&lt;=$G20,WEEKDAY(X$13,2)&lt;6,ISNA(VLOOKUP(X$13,Conf!$C$7:$C$19,1,FALSE))),$D20,"")</f>
        <v/>
      </c>
      <c r="Y20" s="4">
        <f>IF(AND(Y$13&gt;=$E20,Y$13&lt;=$G20,WEEKDAY(Y$13,2)&lt;6,ISNA(VLOOKUP(Y$13,Conf!$C$7:$C$19,1,FALSE))),$D20,"")</f>
        <v>4</v>
      </c>
      <c r="Z20" s="4">
        <f>IF(AND(Z$13&gt;=$E20,Z$13&lt;=$G20,WEEKDAY(Z$13,2)&lt;6,ISNA(VLOOKUP(Z$13,Conf!$C$7:$C$19,1,FALSE))),$D20,"")</f>
        <v>4</v>
      </c>
      <c r="AA20" s="4" t="str">
        <f>IF(AND(AA$13&gt;=$E20,AA$13&lt;=$G20,WEEKDAY(AA$13,2)&lt;6,ISNA(VLOOKUP(AA$13,Conf!$C$7:$C$19,1,FALSE))),$D20,"")</f>
        <v/>
      </c>
      <c r="AB20" s="4" t="str">
        <f>IF(AND(AB$13&gt;=$E20,AB$13&lt;=$G20,WEEKDAY(AB$13,2)&lt;6,ISNA(VLOOKUP(AB$13,Conf!$C$7:$C$19,1,FALSE))),$D20,"")</f>
        <v/>
      </c>
      <c r="AC20" s="4" t="str">
        <f>IF(AND(AC$13&gt;=$E20,AC$13&lt;=$G20,WEEKDAY(AC$13,2)&lt;6,ISNA(VLOOKUP(AC$13,Conf!$C$7:$C$19,1,FALSE))),$D20,"")</f>
        <v/>
      </c>
      <c r="AD20" s="4" t="str">
        <f>IF(AND(AD$13&gt;=$E20,AD$13&lt;=$G20,WEEKDAY(AD$13,2)&lt;6,ISNA(VLOOKUP(AD$13,Conf!$C$7:$C$19,1,FALSE))),$D20,"")</f>
        <v/>
      </c>
      <c r="AE20" s="4" t="str">
        <f>IF(AND(AE$13&gt;=$E20,AE$13&lt;=$G20,WEEKDAY(AE$13,2)&lt;6,ISNA(VLOOKUP(AE$13,Conf!$C$7:$C$19,1,FALSE))),$D20,"")</f>
        <v/>
      </c>
      <c r="AF20" s="4" t="str">
        <f>IF(AND(AF$13&gt;=$E20,AF$13&lt;=$G20,WEEKDAY(AF$13,2)&lt;6,ISNA(VLOOKUP(AF$13,Conf!$C$7:$C$19,1,FALSE))),$D20,"")</f>
        <v/>
      </c>
      <c r="AG20" s="4" t="str">
        <f>IF(AND(AG$13&gt;=$E20,AG$13&lt;=$G20,WEEKDAY(AG$13,2)&lt;6,ISNA(VLOOKUP(AG$13,Conf!$C$7:$C$19,1,FALSE))),$D20,"")</f>
        <v/>
      </c>
      <c r="AH20" s="4" t="str">
        <f>IF(AND(AH$13&gt;=$E20,AH$13&lt;=$G20,WEEKDAY(AH$13,2)&lt;6,ISNA(VLOOKUP(AH$13,Conf!$C$7:$C$19,1,FALSE))),$D20,"")</f>
        <v/>
      </c>
      <c r="AI20" s="4" t="str">
        <f>IF(AND(AI$13&gt;=$E20,AI$13&lt;=$G20,WEEKDAY(AI$13,2)&lt;6,ISNA(VLOOKUP(AI$13,Conf!$C$7:$C$19,1,FALSE))),$D20,"")</f>
        <v/>
      </c>
      <c r="AJ20" s="4" t="str">
        <f>IF(AND(AJ$13&gt;=$E20,AJ$13&lt;=$G20,WEEKDAY(AJ$13,2)&lt;6,ISNA(VLOOKUP(AJ$13,Conf!$C$7:$C$19,1,FALSE))),$D20,"")</f>
        <v/>
      </c>
      <c r="AK20" s="4" t="str">
        <f>IF(AND(AK$13&gt;=$E20,AK$13&lt;=$G20,WEEKDAY(AK$13,2)&lt;6,ISNA(VLOOKUP(AK$13,Conf!$C$7:$C$19,1,FALSE))),$D20,"")</f>
        <v/>
      </c>
      <c r="AL20" s="4" t="str">
        <f>IF(AND(AL$13&gt;=$E20,AL$13&lt;=$G20,WEEKDAY(AL$13,2)&lt;6,ISNA(VLOOKUP(AL$13,Conf!$C$7:$C$19,1,FALSE))),$D20,"")</f>
        <v/>
      </c>
      <c r="AM20" s="4" t="str">
        <f>IF(AND(AM$13&gt;=$E20,AM$13&lt;=$G20,WEEKDAY(AM$13,2)&lt;6,ISNA(VLOOKUP(AM$13,Conf!$C$7:$C$19,1,FALSE))),$D20,"")</f>
        <v/>
      </c>
      <c r="AN20" s="4" t="str">
        <f>IF(AND(AN$13&gt;=$E20,AN$13&lt;=$G20,WEEKDAY(AN$13,2)&lt;6,ISNA(VLOOKUP(AN$13,Conf!$C$7:$C$19,1,FALSE))),$D20,"")</f>
        <v/>
      </c>
      <c r="AO20" s="4" t="str">
        <f>IF(AND(AO$13&gt;=$E20,AO$13&lt;=$G20,WEEKDAY(AO$13,2)&lt;6,ISNA(VLOOKUP(AO$13,Conf!$C$7:$C$19,1,FALSE))),$D20,"")</f>
        <v/>
      </c>
    </row>
    <row r="21" spans="2:41" x14ac:dyDescent="0.25">
      <c r="B21" s="40">
        <v>7</v>
      </c>
      <c r="C21" s="56" t="s">
        <v>41</v>
      </c>
      <c r="D21" s="41">
        <v>3</v>
      </c>
      <c r="E21" s="52">
        <f>DATE($D$7,5,28)</f>
        <v>43979</v>
      </c>
      <c r="F21" s="42">
        <v>2</v>
      </c>
      <c r="G21" s="43">
        <f>WORKDAY.INTL($E21,$F21-1,1,Conf!$C$7:$C$19)</f>
        <v>43980</v>
      </c>
      <c r="J21" s="4" t="str">
        <f>IF(AND(J$13&gt;=$E21,J$13&lt;=$G21,WEEKDAY(J$13,2)&lt;6,ISNA(VLOOKUP(J$13,Conf!$C$7:$C$19,1,FALSE))),$D21,"")</f>
        <v/>
      </c>
      <c r="K21" s="4" t="str">
        <f>IF(AND(K$13&gt;=$E21,K$13&lt;=$G21,WEEKDAY(K$13,2)&lt;6,ISNA(VLOOKUP(K$13,Conf!$C$7:$C$19,1,FALSE))),$D21,"")</f>
        <v/>
      </c>
      <c r="L21" s="4" t="str">
        <f>IF(AND(L$13&gt;=$E21,L$13&lt;=$G21,WEEKDAY(L$13,2)&lt;6,ISNA(VLOOKUP(L$13,Conf!$C$7:$C$19,1,FALSE))),$D21,"")</f>
        <v/>
      </c>
      <c r="M21" s="4" t="str">
        <f>IF(AND(M$13&gt;=$E21,M$13&lt;=$G21,WEEKDAY(M$13,2)&lt;6,ISNA(VLOOKUP(M$13,Conf!$C$7:$C$19,1,FALSE))),$D21,"")</f>
        <v/>
      </c>
      <c r="N21" s="4" t="str">
        <f>IF(AND(N$13&gt;=$E21,N$13&lt;=$G21,WEEKDAY(N$13,2)&lt;6,ISNA(VLOOKUP(N$13,Conf!$C$7:$C$19,1,FALSE))),$D21,"")</f>
        <v/>
      </c>
      <c r="O21" s="4" t="str">
        <f>IF(AND(O$13&gt;=$E21,O$13&lt;=$G21,WEEKDAY(O$13,2)&lt;6,ISNA(VLOOKUP(O$13,Conf!$C$7:$C$19,1,FALSE))),$D21,"")</f>
        <v/>
      </c>
      <c r="P21" s="4" t="str">
        <f>IF(AND(P$13&gt;=$E21,P$13&lt;=$G21,WEEKDAY(P$13,2)&lt;6,ISNA(VLOOKUP(P$13,Conf!$C$7:$C$19,1,FALSE))),$D21,"")</f>
        <v/>
      </c>
      <c r="Q21" s="4" t="str">
        <f>IF(AND(Q$13&gt;=$E21,Q$13&lt;=$G21,WEEKDAY(Q$13,2)&lt;6,ISNA(VLOOKUP(Q$13,Conf!$C$7:$C$19,1,FALSE))),$D21,"")</f>
        <v/>
      </c>
      <c r="R21" s="4" t="str">
        <f>IF(AND(R$13&gt;=$E21,R$13&lt;=$G21,WEEKDAY(R$13,2)&lt;6,ISNA(VLOOKUP(R$13,Conf!$C$7:$C$19,1,FALSE))),$D21,"")</f>
        <v/>
      </c>
      <c r="S21" s="4" t="str">
        <f>IF(AND(S$13&gt;=$E21,S$13&lt;=$G21,WEEKDAY(S$13,2)&lt;6,ISNA(VLOOKUP(S$13,Conf!$C$7:$C$19,1,FALSE))),$D21,"")</f>
        <v/>
      </c>
      <c r="T21" s="4" t="str">
        <f>IF(AND(T$13&gt;=$E21,T$13&lt;=$G21,WEEKDAY(T$13,2)&lt;6,ISNA(VLOOKUP(T$13,Conf!$C$7:$C$19,1,FALSE))),$D21,"")</f>
        <v/>
      </c>
      <c r="U21" s="4" t="str">
        <f>IF(AND(U$13&gt;=$E21,U$13&lt;=$G21,WEEKDAY(U$13,2)&lt;6,ISNA(VLOOKUP(U$13,Conf!$C$7:$C$19,1,FALSE))),$D21,"")</f>
        <v/>
      </c>
      <c r="V21" s="4" t="str">
        <f>IF(AND(V$13&gt;=$E21,V$13&lt;=$G21,WEEKDAY(V$13,2)&lt;6,ISNA(VLOOKUP(V$13,Conf!$C$7:$C$19,1,FALSE))),$D21,"")</f>
        <v/>
      </c>
      <c r="W21" s="4" t="str">
        <f>IF(AND(W$13&gt;=$E21,W$13&lt;=$G21,WEEKDAY(W$13,2)&lt;6,ISNA(VLOOKUP(W$13,Conf!$C$7:$C$19,1,FALSE))),$D21,"")</f>
        <v/>
      </c>
      <c r="X21" s="4" t="str">
        <f>IF(AND(X$13&gt;=$E21,X$13&lt;=$G21,WEEKDAY(X$13,2)&lt;6,ISNA(VLOOKUP(X$13,Conf!$C$7:$C$19,1,FALSE))),$D21,"")</f>
        <v/>
      </c>
      <c r="Y21" s="4" t="str">
        <f>IF(AND(Y$13&gt;=$E21,Y$13&lt;=$G21,WEEKDAY(Y$13,2)&lt;6,ISNA(VLOOKUP(Y$13,Conf!$C$7:$C$19,1,FALSE))),$D21,"")</f>
        <v/>
      </c>
      <c r="Z21" s="4" t="str">
        <f>IF(AND(Z$13&gt;=$E21,Z$13&lt;=$G21,WEEKDAY(Z$13,2)&lt;6,ISNA(VLOOKUP(Z$13,Conf!$C$7:$C$19,1,FALSE))),$D21,"")</f>
        <v/>
      </c>
      <c r="AA21" s="4">
        <f>IF(AND(AA$13&gt;=$E21,AA$13&lt;=$G21,WEEKDAY(AA$13,2)&lt;6,ISNA(VLOOKUP(AA$13,Conf!$C$7:$C$19,1,FALSE))),$D21,"")</f>
        <v>3</v>
      </c>
      <c r="AB21" s="4">
        <f>IF(AND(AB$13&gt;=$E21,AB$13&lt;=$G21,WEEKDAY(AB$13,2)&lt;6,ISNA(VLOOKUP(AB$13,Conf!$C$7:$C$19,1,FALSE))),$D21,"")</f>
        <v>3</v>
      </c>
      <c r="AC21" s="4" t="str">
        <f>IF(AND(AC$13&gt;=$E21,AC$13&lt;=$G21,WEEKDAY(AC$13,2)&lt;6,ISNA(VLOOKUP(AC$13,Conf!$C$7:$C$19,1,FALSE))),$D21,"")</f>
        <v/>
      </c>
      <c r="AD21" s="4" t="str">
        <f>IF(AND(AD$13&gt;=$E21,AD$13&lt;=$G21,WEEKDAY(AD$13,2)&lt;6,ISNA(VLOOKUP(AD$13,Conf!$C$7:$C$19,1,FALSE))),$D21,"")</f>
        <v/>
      </c>
      <c r="AE21" s="4" t="str">
        <f>IF(AND(AE$13&gt;=$E21,AE$13&lt;=$G21,WEEKDAY(AE$13,2)&lt;6,ISNA(VLOOKUP(AE$13,Conf!$C$7:$C$19,1,FALSE))),$D21,"")</f>
        <v/>
      </c>
      <c r="AF21" s="4" t="str">
        <f>IF(AND(AF$13&gt;=$E21,AF$13&lt;=$G21,WEEKDAY(AF$13,2)&lt;6,ISNA(VLOOKUP(AF$13,Conf!$C$7:$C$19,1,FALSE))),$D21,"")</f>
        <v/>
      </c>
      <c r="AG21" s="4" t="str">
        <f>IF(AND(AG$13&gt;=$E21,AG$13&lt;=$G21,WEEKDAY(AG$13,2)&lt;6,ISNA(VLOOKUP(AG$13,Conf!$C$7:$C$19,1,FALSE))),$D21,"")</f>
        <v/>
      </c>
      <c r="AH21" s="4" t="str">
        <f>IF(AND(AH$13&gt;=$E21,AH$13&lt;=$G21,WEEKDAY(AH$13,2)&lt;6,ISNA(VLOOKUP(AH$13,Conf!$C$7:$C$19,1,FALSE))),$D21,"")</f>
        <v/>
      </c>
      <c r="AI21" s="4" t="str">
        <f>IF(AND(AI$13&gt;=$E21,AI$13&lt;=$G21,WEEKDAY(AI$13,2)&lt;6,ISNA(VLOOKUP(AI$13,Conf!$C$7:$C$19,1,FALSE))),$D21,"")</f>
        <v/>
      </c>
      <c r="AJ21" s="4" t="str">
        <f>IF(AND(AJ$13&gt;=$E21,AJ$13&lt;=$G21,WEEKDAY(AJ$13,2)&lt;6,ISNA(VLOOKUP(AJ$13,Conf!$C$7:$C$19,1,FALSE))),$D21,"")</f>
        <v/>
      </c>
      <c r="AK21" s="4" t="str">
        <f>IF(AND(AK$13&gt;=$E21,AK$13&lt;=$G21,WEEKDAY(AK$13,2)&lt;6,ISNA(VLOOKUP(AK$13,Conf!$C$7:$C$19,1,FALSE))),$D21,"")</f>
        <v/>
      </c>
      <c r="AL21" s="4" t="str">
        <f>IF(AND(AL$13&gt;=$E21,AL$13&lt;=$G21,WEEKDAY(AL$13,2)&lt;6,ISNA(VLOOKUP(AL$13,Conf!$C$7:$C$19,1,FALSE))),$D21,"")</f>
        <v/>
      </c>
      <c r="AM21" s="4" t="str">
        <f>IF(AND(AM$13&gt;=$E21,AM$13&lt;=$G21,WEEKDAY(AM$13,2)&lt;6,ISNA(VLOOKUP(AM$13,Conf!$C$7:$C$19,1,FALSE))),$D21,"")</f>
        <v/>
      </c>
      <c r="AN21" s="4" t="str">
        <f>IF(AND(AN$13&gt;=$E21,AN$13&lt;=$G21,WEEKDAY(AN$13,2)&lt;6,ISNA(VLOOKUP(AN$13,Conf!$C$7:$C$19,1,FALSE))),$D21,"")</f>
        <v/>
      </c>
      <c r="AO21" s="4" t="str">
        <f>IF(AND(AO$13&gt;=$E21,AO$13&lt;=$G21,WEEKDAY(AO$13,2)&lt;6,ISNA(VLOOKUP(AO$13,Conf!$C$7:$C$19,1,FALSE))),$D21,"")</f>
        <v/>
      </c>
    </row>
    <row r="22" spans="2:41" x14ac:dyDescent="0.25">
      <c r="B22" s="40">
        <v>8</v>
      </c>
      <c r="C22" s="56" t="s">
        <v>42</v>
      </c>
      <c r="D22" s="41">
        <v>4</v>
      </c>
      <c r="E22" s="52">
        <f>DATE($D$7,5,29)</f>
        <v>43980</v>
      </c>
      <c r="F22" s="42">
        <v>2</v>
      </c>
      <c r="G22" s="43">
        <f>WORKDAY.INTL($E22,$F22-1,1,Conf!$C$7:$C$19)</f>
        <v>43984</v>
      </c>
      <c r="J22" s="4" t="str">
        <f>IF(AND(J$13&gt;=$E22,J$13&lt;=$G22,WEEKDAY(J$13,2)&lt;6,ISNA(VLOOKUP(J$13,Conf!$C$7:$C$19,1,FALSE))),$D22,"")</f>
        <v/>
      </c>
      <c r="K22" s="4" t="str">
        <f>IF(AND(K$13&gt;=$E22,K$13&lt;=$G22,WEEKDAY(K$13,2)&lt;6,ISNA(VLOOKUP(K$13,Conf!$C$7:$C$19,1,FALSE))),$D22,"")</f>
        <v/>
      </c>
      <c r="L22" s="4" t="str">
        <f>IF(AND(L$13&gt;=$E22,L$13&lt;=$G22,WEEKDAY(L$13,2)&lt;6,ISNA(VLOOKUP(L$13,Conf!$C$7:$C$19,1,FALSE))),$D22,"")</f>
        <v/>
      </c>
      <c r="M22" s="4" t="str">
        <f>IF(AND(M$13&gt;=$E22,M$13&lt;=$G22,WEEKDAY(M$13,2)&lt;6,ISNA(VLOOKUP(M$13,Conf!$C$7:$C$19,1,FALSE))),$D22,"")</f>
        <v/>
      </c>
      <c r="N22" s="4" t="str">
        <f>IF(AND(N$13&gt;=$E22,N$13&lt;=$G22,WEEKDAY(N$13,2)&lt;6,ISNA(VLOOKUP(N$13,Conf!$C$7:$C$19,1,FALSE))),$D22,"")</f>
        <v/>
      </c>
      <c r="O22" s="4" t="str">
        <f>IF(AND(O$13&gt;=$E22,O$13&lt;=$G22,WEEKDAY(O$13,2)&lt;6,ISNA(VLOOKUP(O$13,Conf!$C$7:$C$19,1,FALSE))),$D22,"")</f>
        <v/>
      </c>
      <c r="P22" s="4" t="str">
        <f>IF(AND(P$13&gt;=$E22,P$13&lt;=$G22,WEEKDAY(P$13,2)&lt;6,ISNA(VLOOKUP(P$13,Conf!$C$7:$C$19,1,FALSE))),$D22,"")</f>
        <v/>
      </c>
      <c r="Q22" s="4" t="str">
        <f>IF(AND(Q$13&gt;=$E22,Q$13&lt;=$G22,WEEKDAY(Q$13,2)&lt;6,ISNA(VLOOKUP(Q$13,Conf!$C$7:$C$19,1,FALSE))),$D22,"")</f>
        <v/>
      </c>
      <c r="R22" s="4" t="str">
        <f>IF(AND(R$13&gt;=$E22,R$13&lt;=$G22,WEEKDAY(R$13,2)&lt;6,ISNA(VLOOKUP(R$13,Conf!$C$7:$C$19,1,FALSE))),$D22,"")</f>
        <v/>
      </c>
      <c r="S22" s="4" t="str">
        <f>IF(AND(S$13&gt;=$E22,S$13&lt;=$G22,WEEKDAY(S$13,2)&lt;6,ISNA(VLOOKUP(S$13,Conf!$C$7:$C$19,1,FALSE))),$D22,"")</f>
        <v/>
      </c>
      <c r="T22" s="4" t="str">
        <f>IF(AND(T$13&gt;=$E22,T$13&lt;=$G22,WEEKDAY(T$13,2)&lt;6,ISNA(VLOOKUP(T$13,Conf!$C$7:$C$19,1,FALSE))),$D22,"")</f>
        <v/>
      </c>
      <c r="U22" s="4" t="str">
        <f>IF(AND(U$13&gt;=$E22,U$13&lt;=$G22,WEEKDAY(U$13,2)&lt;6,ISNA(VLOOKUP(U$13,Conf!$C$7:$C$19,1,FALSE))),$D22,"")</f>
        <v/>
      </c>
      <c r="V22" s="4" t="str">
        <f>IF(AND(V$13&gt;=$E22,V$13&lt;=$G22,WEEKDAY(V$13,2)&lt;6,ISNA(VLOOKUP(V$13,Conf!$C$7:$C$19,1,FALSE))),$D22,"")</f>
        <v/>
      </c>
      <c r="W22" s="4" t="str">
        <f>IF(AND(W$13&gt;=$E22,W$13&lt;=$G22,WEEKDAY(W$13,2)&lt;6,ISNA(VLOOKUP(W$13,Conf!$C$7:$C$19,1,FALSE))),$D22,"")</f>
        <v/>
      </c>
      <c r="X22" s="4" t="str">
        <f>IF(AND(X$13&gt;=$E22,X$13&lt;=$G22,WEEKDAY(X$13,2)&lt;6,ISNA(VLOOKUP(X$13,Conf!$C$7:$C$19,1,FALSE))),$D22,"")</f>
        <v/>
      </c>
      <c r="Y22" s="4" t="str">
        <f>IF(AND(Y$13&gt;=$E22,Y$13&lt;=$G22,WEEKDAY(Y$13,2)&lt;6,ISNA(VLOOKUP(Y$13,Conf!$C$7:$C$19,1,FALSE))),$D22,"")</f>
        <v/>
      </c>
      <c r="Z22" s="4" t="str">
        <f>IF(AND(Z$13&gt;=$E22,Z$13&lt;=$G22,WEEKDAY(Z$13,2)&lt;6,ISNA(VLOOKUP(Z$13,Conf!$C$7:$C$19,1,FALSE))),$D22,"")</f>
        <v/>
      </c>
      <c r="AA22" s="4" t="str">
        <f>IF(AND(AA$13&gt;=$E22,AA$13&lt;=$G22,WEEKDAY(AA$13,2)&lt;6,ISNA(VLOOKUP(AA$13,Conf!$C$7:$C$19,1,FALSE))),$D22,"")</f>
        <v/>
      </c>
      <c r="AB22" s="4">
        <f>IF(AND(AB$13&gt;=$E22,AB$13&lt;=$G22,WEEKDAY(AB$13,2)&lt;6,ISNA(VLOOKUP(AB$13,Conf!$C$7:$C$19,1,FALSE))),$D22,"")</f>
        <v>4</v>
      </c>
      <c r="AC22" s="4" t="str">
        <f>IF(AND(AC$13&gt;=$E22,AC$13&lt;=$G22,WEEKDAY(AC$13,2)&lt;6,ISNA(VLOOKUP(AC$13,Conf!$C$7:$C$19,1,FALSE))),$D22,"")</f>
        <v/>
      </c>
      <c r="AD22" s="4" t="str">
        <f>IF(AND(AD$13&gt;=$E22,AD$13&lt;=$G22,WEEKDAY(AD$13,2)&lt;6,ISNA(VLOOKUP(AD$13,Conf!$C$7:$C$19,1,FALSE))),$D22,"")</f>
        <v/>
      </c>
      <c r="AE22" s="4" t="str">
        <f>IF(AND(AE$13&gt;=$E22,AE$13&lt;=$G22,WEEKDAY(AE$13,2)&lt;6,ISNA(VLOOKUP(AE$13,Conf!$C$7:$C$19,1,FALSE))),$D22,"")</f>
        <v/>
      </c>
      <c r="AF22" s="4">
        <f>IF(AND(AF$13&gt;=$E22,AF$13&lt;=$G22,WEEKDAY(AF$13,2)&lt;6,ISNA(VLOOKUP(AF$13,Conf!$C$7:$C$19,1,FALSE))),$D22,"")</f>
        <v>4</v>
      </c>
      <c r="AG22" s="4" t="str">
        <f>IF(AND(AG$13&gt;=$E22,AG$13&lt;=$G22,WEEKDAY(AG$13,2)&lt;6,ISNA(VLOOKUP(AG$13,Conf!$C$7:$C$19,1,FALSE))),$D22,"")</f>
        <v/>
      </c>
      <c r="AH22" s="4" t="str">
        <f>IF(AND(AH$13&gt;=$E22,AH$13&lt;=$G22,WEEKDAY(AH$13,2)&lt;6,ISNA(VLOOKUP(AH$13,Conf!$C$7:$C$19,1,FALSE))),$D22,"")</f>
        <v/>
      </c>
      <c r="AI22" s="4" t="str">
        <f>IF(AND(AI$13&gt;=$E22,AI$13&lt;=$G22,WEEKDAY(AI$13,2)&lt;6,ISNA(VLOOKUP(AI$13,Conf!$C$7:$C$19,1,FALSE))),$D22,"")</f>
        <v/>
      </c>
      <c r="AJ22" s="4" t="str">
        <f>IF(AND(AJ$13&gt;=$E22,AJ$13&lt;=$G22,WEEKDAY(AJ$13,2)&lt;6,ISNA(VLOOKUP(AJ$13,Conf!$C$7:$C$19,1,FALSE))),$D22,"")</f>
        <v/>
      </c>
      <c r="AK22" s="4" t="str">
        <f>IF(AND(AK$13&gt;=$E22,AK$13&lt;=$G22,WEEKDAY(AK$13,2)&lt;6,ISNA(VLOOKUP(AK$13,Conf!$C$7:$C$19,1,FALSE))),$D22,"")</f>
        <v/>
      </c>
      <c r="AL22" s="4" t="str">
        <f>IF(AND(AL$13&gt;=$E22,AL$13&lt;=$G22,WEEKDAY(AL$13,2)&lt;6,ISNA(VLOOKUP(AL$13,Conf!$C$7:$C$19,1,FALSE))),$D22,"")</f>
        <v/>
      </c>
      <c r="AM22" s="4" t="str">
        <f>IF(AND(AM$13&gt;=$E22,AM$13&lt;=$G22,WEEKDAY(AM$13,2)&lt;6,ISNA(VLOOKUP(AM$13,Conf!$C$7:$C$19,1,FALSE))),$D22,"")</f>
        <v/>
      </c>
      <c r="AN22" s="4" t="str">
        <f>IF(AND(AN$13&gt;=$E22,AN$13&lt;=$G22,WEEKDAY(AN$13,2)&lt;6,ISNA(VLOOKUP(AN$13,Conf!$C$7:$C$19,1,FALSE))),$D22,"")</f>
        <v/>
      </c>
      <c r="AO22" s="4" t="str">
        <f>IF(AND(AO$13&gt;=$E22,AO$13&lt;=$G22,WEEKDAY(AO$13,2)&lt;6,ISNA(VLOOKUP(AO$13,Conf!$C$7:$C$19,1,FALSE))),$D22,"")</f>
        <v/>
      </c>
    </row>
    <row r="23" spans="2:41" x14ac:dyDescent="0.25">
      <c r="B23" s="40">
        <v>9</v>
      </c>
      <c r="C23" s="56" t="s">
        <v>43</v>
      </c>
      <c r="D23" s="41">
        <v>8</v>
      </c>
      <c r="E23" s="52">
        <f>DATE($D$7,6,3)</f>
        <v>43985</v>
      </c>
      <c r="F23" s="42">
        <v>1</v>
      </c>
      <c r="G23" s="43">
        <f>WORKDAY.INTL($E23,$F23-1,1,Conf!$C$7:$C$19)</f>
        <v>43985</v>
      </c>
      <c r="J23" s="4" t="str">
        <f>IF(AND(J$13&gt;=$E23,J$13&lt;=$G23,WEEKDAY(J$13,2)&lt;6,ISNA(VLOOKUP(J$13,Conf!$C$7:$C$19,1,FALSE))),$D23,"")</f>
        <v/>
      </c>
      <c r="K23" s="4" t="str">
        <f>IF(AND(K$13&gt;=$E23,K$13&lt;=$G23,WEEKDAY(K$13,2)&lt;6,ISNA(VLOOKUP(K$13,Conf!$C$7:$C$19,1,FALSE))),$D23,"")</f>
        <v/>
      </c>
      <c r="L23" s="4" t="str">
        <f>IF(AND(L$13&gt;=$E23,L$13&lt;=$G23,WEEKDAY(L$13,2)&lt;6,ISNA(VLOOKUP(L$13,Conf!$C$7:$C$19,1,FALSE))),$D23,"")</f>
        <v/>
      </c>
      <c r="M23" s="4" t="str">
        <f>IF(AND(M$13&gt;=$E23,M$13&lt;=$G23,WEEKDAY(M$13,2)&lt;6,ISNA(VLOOKUP(M$13,Conf!$C$7:$C$19,1,FALSE))),$D23,"")</f>
        <v/>
      </c>
      <c r="N23" s="4" t="str">
        <f>IF(AND(N$13&gt;=$E23,N$13&lt;=$G23,WEEKDAY(N$13,2)&lt;6,ISNA(VLOOKUP(N$13,Conf!$C$7:$C$19,1,FALSE))),$D23,"")</f>
        <v/>
      </c>
      <c r="O23" s="4" t="str">
        <f>IF(AND(O$13&gt;=$E23,O$13&lt;=$G23,WEEKDAY(O$13,2)&lt;6,ISNA(VLOOKUP(O$13,Conf!$C$7:$C$19,1,FALSE))),$D23,"")</f>
        <v/>
      </c>
      <c r="P23" s="4" t="str">
        <f>IF(AND(P$13&gt;=$E23,P$13&lt;=$G23,WEEKDAY(P$13,2)&lt;6,ISNA(VLOOKUP(P$13,Conf!$C$7:$C$19,1,FALSE))),$D23,"")</f>
        <v/>
      </c>
      <c r="Q23" s="4" t="str">
        <f>IF(AND(Q$13&gt;=$E23,Q$13&lt;=$G23,WEEKDAY(Q$13,2)&lt;6,ISNA(VLOOKUP(Q$13,Conf!$C$7:$C$19,1,FALSE))),$D23,"")</f>
        <v/>
      </c>
      <c r="R23" s="4" t="str">
        <f>IF(AND(R$13&gt;=$E23,R$13&lt;=$G23,WEEKDAY(R$13,2)&lt;6,ISNA(VLOOKUP(R$13,Conf!$C$7:$C$19,1,FALSE))),$D23,"")</f>
        <v/>
      </c>
      <c r="S23" s="4" t="str">
        <f>IF(AND(S$13&gt;=$E23,S$13&lt;=$G23,WEEKDAY(S$13,2)&lt;6,ISNA(VLOOKUP(S$13,Conf!$C$7:$C$19,1,FALSE))),$D23,"")</f>
        <v/>
      </c>
      <c r="T23" s="4" t="str">
        <f>IF(AND(T$13&gt;=$E23,T$13&lt;=$G23,WEEKDAY(T$13,2)&lt;6,ISNA(VLOOKUP(T$13,Conf!$C$7:$C$19,1,FALSE))),$D23,"")</f>
        <v/>
      </c>
      <c r="U23" s="4" t="str">
        <f>IF(AND(U$13&gt;=$E23,U$13&lt;=$G23,WEEKDAY(U$13,2)&lt;6,ISNA(VLOOKUP(U$13,Conf!$C$7:$C$19,1,FALSE))),$D23,"")</f>
        <v/>
      </c>
      <c r="V23" s="4" t="str">
        <f>IF(AND(V$13&gt;=$E23,V$13&lt;=$G23,WEEKDAY(V$13,2)&lt;6,ISNA(VLOOKUP(V$13,Conf!$C$7:$C$19,1,FALSE))),$D23,"")</f>
        <v/>
      </c>
      <c r="W23" s="4" t="str">
        <f>IF(AND(W$13&gt;=$E23,W$13&lt;=$G23,WEEKDAY(W$13,2)&lt;6,ISNA(VLOOKUP(W$13,Conf!$C$7:$C$19,1,FALSE))),$D23,"")</f>
        <v/>
      </c>
      <c r="X23" s="4" t="str">
        <f>IF(AND(X$13&gt;=$E23,X$13&lt;=$G23,WEEKDAY(X$13,2)&lt;6,ISNA(VLOOKUP(X$13,Conf!$C$7:$C$19,1,FALSE))),$D23,"")</f>
        <v/>
      </c>
      <c r="Y23" s="4" t="str">
        <f>IF(AND(Y$13&gt;=$E23,Y$13&lt;=$G23,WEEKDAY(Y$13,2)&lt;6,ISNA(VLOOKUP(Y$13,Conf!$C$7:$C$19,1,FALSE))),$D23,"")</f>
        <v/>
      </c>
      <c r="Z23" s="4" t="str">
        <f>IF(AND(Z$13&gt;=$E23,Z$13&lt;=$G23,WEEKDAY(Z$13,2)&lt;6,ISNA(VLOOKUP(Z$13,Conf!$C$7:$C$19,1,FALSE))),$D23,"")</f>
        <v/>
      </c>
      <c r="AA23" s="4" t="str">
        <f>IF(AND(AA$13&gt;=$E23,AA$13&lt;=$G23,WEEKDAY(AA$13,2)&lt;6,ISNA(VLOOKUP(AA$13,Conf!$C$7:$C$19,1,FALSE))),$D23,"")</f>
        <v/>
      </c>
      <c r="AB23" s="4" t="str">
        <f>IF(AND(AB$13&gt;=$E23,AB$13&lt;=$G23,WEEKDAY(AB$13,2)&lt;6,ISNA(VLOOKUP(AB$13,Conf!$C$7:$C$19,1,FALSE))),$D23,"")</f>
        <v/>
      </c>
      <c r="AC23" s="4" t="str">
        <f>IF(AND(AC$13&gt;=$E23,AC$13&lt;=$G23,WEEKDAY(AC$13,2)&lt;6,ISNA(VLOOKUP(AC$13,Conf!$C$7:$C$19,1,FALSE))),$D23,"")</f>
        <v/>
      </c>
      <c r="AD23" s="4" t="str">
        <f>IF(AND(AD$13&gt;=$E23,AD$13&lt;=$G23,WEEKDAY(AD$13,2)&lt;6,ISNA(VLOOKUP(AD$13,Conf!$C$7:$C$19,1,FALSE))),$D23,"")</f>
        <v/>
      </c>
      <c r="AE23" s="4" t="str">
        <f>IF(AND(AE$13&gt;=$E23,AE$13&lt;=$G23,WEEKDAY(AE$13,2)&lt;6,ISNA(VLOOKUP(AE$13,Conf!$C$7:$C$19,1,FALSE))),$D23,"")</f>
        <v/>
      </c>
      <c r="AF23" s="4" t="str">
        <f>IF(AND(AF$13&gt;=$E23,AF$13&lt;=$G23,WEEKDAY(AF$13,2)&lt;6,ISNA(VLOOKUP(AF$13,Conf!$C$7:$C$19,1,FALSE))),$D23,"")</f>
        <v/>
      </c>
      <c r="AG23" s="4">
        <f>IF(AND(AG$13&gt;=$E23,AG$13&lt;=$G23,WEEKDAY(AG$13,2)&lt;6,ISNA(VLOOKUP(AG$13,Conf!$C$7:$C$19,1,FALSE))),$D23,"")</f>
        <v>8</v>
      </c>
      <c r="AH23" s="4" t="str">
        <f>IF(AND(AH$13&gt;=$E23,AH$13&lt;=$G23,WEEKDAY(AH$13,2)&lt;6,ISNA(VLOOKUP(AH$13,Conf!$C$7:$C$19,1,FALSE))),$D23,"")</f>
        <v/>
      </c>
      <c r="AI23" s="4" t="str">
        <f>IF(AND(AI$13&gt;=$E23,AI$13&lt;=$G23,WEEKDAY(AI$13,2)&lt;6,ISNA(VLOOKUP(AI$13,Conf!$C$7:$C$19,1,FALSE))),$D23,"")</f>
        <v/>
      </c>
      <c r="AJ23" s="4" t="str">
        <f>IF(AND(AJ$13&gt;=$E23,AJ$13&lt;=$G23,WEEKDAY(AJ$13,2)&lt;6,ISNA(VLOOKUP(AJ$13,Conf!$C$7:$C$19,1,FALSE))),$D23,"")</f>
        <v/>
      </c>
      <c r="AK23" s="4" t="str">
        <f>IF(AND(AK$13&gt;=$E23,AK$13&lt;=$G23,WEEKDAY(AK$13,2)&lt;6,ISNA(VLOOKUP(AK$13,Conf!$C$7:$C$19,1,FALSE))),$D23,"")</f>
        <v/>
      </c>
      <c r="AL23" s="4" t="str">
        <f>IF(AND(AL$13&gt;=$E23,AL$13&lt;=$G23,WEEKDAY(AL$13,2)&lt;6,ISNA(VLOOKUP(AL$13,Conf!$C$7:$C$19,1,FALSE))),$D23,"")</f>
        <v/>
      </c>
      <c r="AM23" s="4" t="str">
        <f>IF(AND(AM$13&gt;=$E23,AM$13&lt;=$G23,WEEKDAY(AM$13,2)&lt;6,ISNA(VLOOKUP(AM$13,Conf!$C$7:$C$19,1,FALSE))),$D23,"")</f>
        <v/>
      </c>
      <c r="AN23" s="4" t="str">
        <f>IF(AND(AN$13&gt;=$E23,AN$13&lt;=$G23,WEEKDAY(AN$13,2)&lt;6,ISNA(VLOOKUP(AN$13,Conf!$C$7:$C$19,1,FALSE))),$D23,"")</f>
        <v/>
      </c>
      <c r="AO23" s="4" t="str">
        <f>IF(AND(AO$13&gt;=$E23,AO$13&lt;=$G23,WEEKDAY(AO$13,2)&lt;6,ISNA(VLOOKUP(AO$13,Conf!$C$7:$C$19,1,FALSE))),$D23,"")</f>
        <v/>
      </c>
    </row>
    <row r="24" spans="2:41" x14ac:dyDescent="0.25">
      <c r="B24" s="40">
        <v>10</v>
      </c>
      <c r="C24" s="56" t="s">
        <v>50</v>
      </c>
      <c r="D24" s="41">
        <v>6</v>
      </c>
      <c r="E24" s="52">
        <f>DATE($D$7,6,4)</f>
        <v>43986</v>
      </c>
      <c r="F24" s="42">
        <v>3</v>
      </c>
      <c r="G24" s="43">
        <f>WORKDAY.INTL($E24,$F24-1,1,Conf!$C$7:$C$19)</f>
        <v>43990</v>
      </c>
      <c r="J24" s="4" t="str">
        <f>IF(AND(J$13&gt;=$E24,J$13&lt;=$G24,WEEKDAY(J$13,2)&lt;6,ISNA(VLOOKUP(J$13,Conf!$C$7:$C$19,1,FALSE))),$D24,"")</f>
        <v/>
      </c>
      <c r="K24" s="4" t="str">
        <f>IF(AND(K$13&gt;=$E24,K$13&lt;=$G24,WEEKDAY(K$13,2)&lt;6,ISNA(VLOOKUP(K$13,Conf!$C$7:$C$19,1,FALSE))),$D24,"")</f>
        <v/>
      </c>
      <c r="L24" s="4" t="str">
        <f>IF(AND(L$13&gt;=$E24,L$13&lt;=$G24,WEEKDAY(L$13,2)&lt;6,ISNA(VLOOKUP(L$13,Conf!$C$7:$C$19,1,FALSE))),$D24,"")</f>
        <v/>
      </c>
      <c r="M24" s="4" t="str">
        <f>IF(AND(M$13&gt;=$E24,M$13&lt;=$G24,WEEKDAY(M$13,2)&lt;6,ISNA(VLOOKUP(M$13,Conf!$C$7:$C$19,1,FALSE))),$D24,"")</f>
        <v/>
      </c>
      <c r="N24" s="4" t="str">
        <f>IF(AND(N$13&gt;=$E24,N$13&lt;=$G24,WEEKDAY(N$13,2)&lt;6,ISNA(VLOOKUP(N$13,Conf!$C$7:$C$19,1,FALSE))),$D24,"")</f>
        <v/>
      </c>
      <c r="O24" s="4" t="str">
        <f>IF(AND(O$13&gt;=$E24,O$13&lt;=$G24,WEEKDAY(O$13,2)&lt;6,ISNA(VLOOKUP(O$13,Conf!$C$7:$C$19,1,FALSE))),$D24,"")</f>
        <v/>
      </c>
      <c r="P24" s="4" t="str">
        <f>IF(AND(P$13&gt;=$E24,P$13&lt;=$G24,WEEKDAY(P$13,2)&lt;6,ISNA(VLOOKUP(P$13,Conf!$C$7:$C$19,1,FALSE))),$D24,"")</f>
        <v/>
      </c>
      <c r="Q24" s="4" t="str">
        <f>IF(AND(Q$13&gt;=$E24,Q$13&lt;=$G24,WEEKDAY(Q$13,2)&lt;6,ISNA(VLOOKUP(Q$13,Conf!$C$7:$C$19,1,FALSE))),$D24,"")</f>
        <v/>
      </c>
      <c r="R24" s="4" t="str">
        <f>IF(AND(R$13&gt;=$E24,R$13&lt;=$G24,WEEKDAY(R$13,2)&lt;6,ISNA(VLOOKUP(R$13,Conf!$C$7:$C$19,1,FALSE))),$D24,"")</f>
        <v/>
      </c>
      <c r="S24" s="4" t="str">
        <f>IF(AND(S$13&gt;=$E24,S$13&lt;=$G24,WEEKDAY(S$13,2)&lt;6,ISNA(VLOOKUP(S$13,Conf!$C$7:$C$19,1,FALSE))),$D24,"")</f>
        <v/>
      </c>
      <c r="T24" s="4" t="str">
        <f>IF(AND(T$13&gt;=$E24,T$13&lt;=$G24,WEEKDAY(T$13,2)&lt;6,ISNA(VLOOKUP(T$13,Conf!$C$7:$C$19,1,FALSE))),$D24,"")</f>
        <v/>
      </c>
      <c r="U24" s="4" t="str">
        <f>IF(AND(U$13&gt;=$E24,U$13&lt;=$G24,WEEKDAY(U$13,2)&lt;6,ISNA(VLOOKUP(U$13,Conf!$C$7:$C$19,1,FALSE))),$D24,"")</f>
        <v/>
      </c>
      <c r="V24" s="4" t="str">
        <f>IF(AND(V$13&gt;=$E24,V$13&lt;=$G24,WEEKDAY(V$13,2)&lt;6,ISNA(VLOOKUP(V$13,Conf!$C$7:$C$19,1,FALSE))),$D24,"")</f>
        <v/>
      </c>
      <c r="W24" s="4" t="str">
        <f>IF(AND(W$13&gt;=$E24,W$13&lt;=$G24,WEEKDAY(W$13,2)&lt;6,ISNA(VLOOKUP(W$13,Conf!$C$7:$C$19,1,FALSE))),$D24,"")</f>
        <v/>
      </c>
      <c r="X24" s="4" t="str">
        <f>IF(AND(X$13&gt;=$E24,X$13&lt;=$G24,WEEKDAY(X$13,2)&lt;6,ISNA(VLOOKUP(X$13,Conf!$C$7:$C$19,1,FALSE))),$D24,"")</f>
        <v/>
      </c>
      <c r="Y24" s="4" t="str">
        <f>IF(AND(Y$13&gt;=$E24,Y$13&lt;=$G24,WEEKDAY(Y$13,2)&lt;6,ISNA(VLOOKUP(Y$13,Conf!$C$7:$C$19,1,FALSE))),$D24,"")</f>
        <v/>
      </c>
      <c r="Z24" s="4" t="str">
        <f>IF(AND(Z$13&gt;=$E24,Z$13&lt;=$G24,WEEKDAY(Z$13,2)&lt;6,ISNA(VLOOKUP(Z$13,Conf!$C$7:$C$19,1,FALSE))),$D24,"")</f>
        <v/>
      </c>
      <c r="AA24" s="4" t="str">
        <f>IF(AND(AA$13&gt;=$E24,AA$13&lt;=$G24,WEEKDAY(AA$13,2)&lt;6,ISNA(VLOOKUP(AA$13,Conf!$C$7:$C$19,1,FALSE))),$D24,"")</f>
        <v/>
      </c>
      <c r="AB24" s="4" t="str">
        <f>IF(AND(AB$13&gt;=$E24,AB$13&lt;=$G24,WEEKDAY(AB$13,2)&lt;6,ISNA(VLOOKUP(AB$13,Conf!$C$7:$C$19,1,FALSE))),$D24,"")</f>
        <v/>
      </c>
      <c r="AC24" s="4" t="str">
        <f>IF(AND(AC$13&gt;=$E24,AC$13&lt;=$G24,WEEKDAY(AC$13,2)&lt;6,ISNA(VLOOKUP(AC$13,Conf!$C$7:$C$19,1,FALSE))),$D24,"")</f>
        <v/>
      </c>
      <c r="AD24" s="4" t="str">
        <f>IF(AND(AD$13&gt;=$E24,AD$13&lt;=$G24,WEEKDAY(AD$13,2)&lt;6,ISNA(VLOOKUP(AD$13,Conf!$C$7:$C$19,1,FALSE))),$D24,"")</f>
        <v/>
      </c>
      <c r="AE24" s="4" t="str">
        <f>IF(AND(AE$13&gt;=$E24,AE$13&lt;=$G24,WEEKDAY(AE$13,2)&lt;6,ISNA(VLOOKUP(AE$13,Conf!$C$7:$C$19,1,FALSE))),$D24,"")</f>
        <v/>
      </c>
      <c r="AF24" s="4" t="str">
        <f>IF(AND(AF$13&gt;=$E24,AF$13&lt;=$G24,WEEKDAY(AF$13,2)&lt;6,ISNA(VLOOKUP(AF$13,Conf!$C$7:$C$19,1,FALSE))),$D24,"")</f>
        <v/>
      </c>
      <c r="AG24" s="4" t="str">
        <f>IF(AND(AG$13&gt;=$E24,AG$13&lt;=$G24,WEEKDAY(AG$13,2)&lt;6,ISNA(VLOOKUP(AG$13,Conf!$C$7:$C$19,1,FALSE))),$D24,"")</f>
        <v/>
      </c>
      <c r="AH24" s="4">
        <f>IF(AND(AH$13&gt;=$E24,AH$13&lt;=$G24,WEEKDAY(AH$13,2)&lt;6,ISNA(VLOOKUP(AH$13,Conf!$C$7:$C$19,1,FALSE))),$D24,"")</f>
        <v>6</v>
      </c>
      <c r="AI24" s="4">
        <f>IF(AND(AI$13&gt;=$E24,AI$13&lt;=$G24,WEEKDAY(AI$13,2)&lt;6,ISNA(VLOOKUP(AI$13,Conf!$C$7:$C$19,1,FALSE))),$D24,"")</f>
        <v>6</v>
      </c>
      <c r="AJ24" s="4" t="str">
        <f>IF(AND(AJ$13&gt;=$E24,AJ$13&lt;=$G24,WEEKDAY(AJ$13,2)&lt;6,ISNA(VLOOKUP(AJ$13,Conf!$C$7:$C$19,1,FALSE))),$D24,"")</f>
        <v/>
      </c>
      <c r="AK24" s="4" t="str">
        <f>IF(AND(AK$13&gt;=$E24,AK$13&lt;=$G24,WEEKDAY(AK$13,2)&lt;6,ISNA(VLOOKUP(AK$13,Conf!$C$7:$C$19,1,FALSE))),$D24,"")</f>
        <v/>
      </c>
      <c r="AL24" s="4">
        <f>IF(AND(AL$13&gt;=$E24,AL$13&lt;=$G24,WEEKDAY(AL$13,2)&lt;6,ISNA(VLOOKUP(AL$13,Conf!$C$7:$C$19,1,FALSE))),$D24,"")</f>
        <v>6</v>
      </c>
      <c r="AM24" s="4" t="str">
        <f>IF(AND(AM$13&gt;=$E24,AM$13&lt;=$G24,WEEKDAY(AM$13,2)&lt;6,ISNA(VLOOKUP(AM$13,Conf!$C$7:$C$19,1,FALSE))),$D24,"")</f>
        <v/>
      </c>
      <c r="AN24" s="4" t="str">
        <f>IF(AND(AN$13&gt;=$E24,AN$13&lt;=$G24,WEEKDAY(AN$13,2)&lt;6,ISNA(VLOOKUP(AN$13,Conf!$C$7:$C$19,1,FALSE))),$D24,"")</f>
        <v/>
      </c>
      <c r="AO24" s="4" t="str">
        <f>IF(AND(AO$13&gt;=$E24,AO$13&lt;=$G24,WEEKDAY(AO$13,2)&lt;6,ISNA(VLOOKUP(AO$13,Conf!$C$7:$C$19,1,FALSE))),$D24,"")</f>
        <v/>
      </c>
    </row>
    <row r="25" spans="2:41" x14ac:dyDescent="0.25">
      <c r="B25" s="40">
        <v>11</v>
      </c>
      <c r="C25" s="56" t="s">
        <v>51</v>
      </c>
      <c r="D25" s="41">
        <v>1</v>
      </c>
      <c r="E25" s="52">
        <f>DATE($D$7,6,5)</f>
        <v>43987</v>
      </c>
      <c r="F25" s="42">
        <v>2</v>
      </c>
      <c r="G25" s="43">
        <f>WORKDAY.INTL($E25,$F25-1,1,Conf!$C$7:$C$19)</f>
        <v>43990</v>
      </c>
      <c r="J25" s="4" t="str">
        <f>IF(AND(J$13&gt;=$E25,J$13&lt;=$G25,WEEKDAY(J$13,2)&lt;6,ISNA(VLOOKUP(J$13,Conf!$C$7:$C$19,1,FALSE))),$D25,"")</f>
        <v/>
      </c>
      <c r="K25" s="4" t="str">
        <f>IF(AND(K$13&gt;=$E25,K$13&lt;=$G25,WEEKDAY(K$13,2)&lt;6,ISNA(VLOOKUP(K$13,Conf!$C$7:$C$19,1,FALSE))),$D25,"")</f>
        <v/>
      </c>
      <c r="L25" s="4" t="str">
        <f>IF(AND(L$13&gt;=$E25,L$13&lt;=$G25,WEEKDAY(L$13,2)&lt;6,ISNA(VLOOKUP(L$13,Conf!$C$7:$C$19,1,FALSE))),$D25,"")</f>
        <v/>
      </c>
      <c r="M25" s="4" t="str">
        <f>IF(AND(M$13&gt;=$E25,M$13&lt;=$G25,WEEKDAY(M$13,2)&lt;6,ISNA(VLOOKUP(M$13,Conf!$C$7:$C$19,1,FALSE))),$D25,"")</f>
        <v/>
      </c>
      <c r="N25" s="4" t="str">
        <f>IF(AND(N$13&gt;=$E25,N$13&lt;=$G25,WEEKDAY(N$13,2)&lt;6,ISNA(VLOOKUP(N$13,Conf!$C$7:$C$19,1,FALSE))),$D25,"")</f>
        <v/>
      </c>
      <c r="O25" s="4" t="str">
        <f>IF(AND(O$13&gt;=$E25,O$13&lt;=$G25,WEEKDAY(O$13,2)&lt;6,ISNA(VLOOKUP(O$13,Conf!$C$7:$C$19,1,FALSE))),$D25,"")</f>
        <v/>
      </c>
      <c r="P25" s="4" t="str">
        <f>IF(AND(P$13&gt;=$E25,P$13&lt;=$G25,WEEKDAY(P$13,2)&lt;6,ISNA(VLOOKUP(P$13,Conf!$C$7:$C$19,1,FALSE))),$D25,"")</f>
        <v/>
      </c>
      <c r="Q25" s="4" t="str">
        <f>IF(AND(Q$13&gt;=$E25,Q$13&lt;=$G25,WEEKDAY(Q$13,2)&lt;6,ISNA(VLOOKUP(Q$13,Conf!$C$7:$C$19,1,FALSE))),$D25,"")</f>
        <v/>
      </c>
      <c r="R25" s="4" t="str">
        <f>IF(AND(R$13&gt;=$E25,R$13&lt;=$G25,WEEKDAY(R$13,2)&lt;6,ISNA(VLOOKUP(R$13,Conf!$C$7:$C$19,1,FALSE))),$D25,"")</f>
        <v/>
      </c>
      <c r="S25" s="4" t="str">
        <f>IF(AND(S$13&gt;=$E25,S$13&lt;=$G25,WEEKDAY(S$13,2)&lt;6,ISNA(VLOOKUP(S$13,Conf!$C$7:$C$19,1,FALSE))),$D25,"")</f>
        <v/>
      </c>
      <c r="T25" s="4" t="str">
        <f>IF(AND(T$13&gt;=$E25,T$13&lt;=$G25,WEEKDAY(T$13,2)&lt;6,ISNA(VLOOKUP(T$13,Conf!$C$7:$C$19,1,FALSE))),$D25,"")</f>
        <v/>
      </c>
      <c r="U25" s="4" t="str">
        <f>IF(AND(U$13&gt;=$E25,U$13&lt;=$G25,WEEKDAY(U$13,2)&lt;6,ISNA(VLOOKUP(U$13,Conf!$C$7:$C$19,1,FALSE))),$D25,"")</f>
        <v/>
      </c>
      <c r="V25" s="4" t="str">
        <f>IF(AND(V$13&gt;=$E25,V$13&lt;=$G25,WEEKDAY(V$13,2)&lt;6,ISNA(VLOOKUP(V$13,Conf!$C$7:$C$19,1,FALSE))),$D25,"")</f>
        <v/>
      </c>
      <c r="W25" s="4" t="str">
        <f>IF(AND(W$13&gt;=$E25,W$13&lt;=$G25,WEEKDAY(W$13,2)&lt;6,ISNA(VLOOKUP(W$13,Conf!$C$7:$C$19,1,FALSE))),$D25,"")</f>
        <v/>
      </c>
      <c r="X25" s="4" t="str">
        <f>IF(AND(X$13&gt;=$E25,X$13&lt;=$G25,WEEKDAY(X$13,2)&lt;6,ISNA(VLOOKUP(X$13,Conf!$C$7:$C$19,1,FALSE))),$D25,"")</f>
        <v/>
      </c>
      <c r="Y25" s="4" t="str">
        <f>IF(AND(Y$13&gt;=$E25,Y$13&lt;=$G25,WEEKDAY(Y$13,2)&lt;6,ISNA(VLOOKUP(Y$13,Conf!$C$7:$C$19,1,FALSE))),$D25,"")</f>
        <v/>
      </c>
      <c r="Z25" s="4" t="str">
        <f>IF(AND(Z$13&gt;=$E25,Z$13&lt;=$G25,WEEKDAY(Z$13,2)&lt;6,ISNA(VLOOKUP(Z$13,Conf!$C$7:$C$19,1,FALSE))),$D25,"")</f>
        <v/>
      </c>
      <c r="AA25" s="4" t="str">
        <f>IF(AND(AA$13&gt;=$E25,AA$13&lt;=$G25,WEEKDAY(AA$13,2)&lt;6,ISNA(VLOOKUP(AA$13,Conf!$C$7:$C$19,1,FALSE))),$D25,"")</f>
        <v/>
      </c>
      <c r="AB25" s="4" t="str">
        <f>IF(AND(AB$13&gt;=$E25,AB$13&lt;=$G25,WEEKDAY(AB$13,2)&lt;6,ISNA(VLOOKUP(AB$13,Conf!$C$7:$C$19,1,FALSE))),$D25,"")</f>
        <v/>
      </c>
      <c r="AC25" s="4" t="str">
        <f>IF(AND(AC$13&gt;=$E25,AC$13&lt;=$G25,WEEKDAY(AC$13,2)&lt;6,ISNA(VLOOKUP(AC$13,Conf!$C$7:$C$19,1,FALSE))),$D25,"")</f>
        <v/>
      </c>
      <c r="AD25" s="4" t="str">
        <f>IF(AND(AD$13&gt;=$E25,AD$13&lt;=$G25,WEEKDAY(AD$13,2)&lt;6,ISNA(VLOOKUP(AD$13,Conf!$C$7:$C$19,1,FALSE))),$D25,"")</f>
        <v/>
      </c>
      <c r="AE25" s="4" t="str">
        <f>IF(AND(AE$13&gt;=$E25,AE$13&lt;=$G25,WEEKDAY(AE$13,2)&lt;6,ISNA(VLOOKUP(AE$13,Conf!$C$7:$C$19,1,FALSE))),$D25,"")</f>
        <v/>
      </c>
      <c r="AF25" s="4" t="str">
        <f>IF(AND(AF$13&gt;=$E25,AF$13&lt;=$G25,WEEKDAY(AF$13,2)&lt;6,ISNA(VLOOKUP(AF$13,Conf!$C$7:$C$19,1,FALSE))),$D25,"")</f>
        <v/>
      </c>
      <c r="AG25" s="4" t="str">
        <f>IF(AND(AG$13&gt;=$E25,AG$13&lt;=$G25,WEEKDAY(AG$13,2)&lt;6,ISNA(VLOOKUP(AG$13,Conf!$C$7:$C$19,1,FALSE))),$D25,"")</f>
        <v/>
      </c>
      <c r="AH25" s="4" t="str">
        <f>IF(AND(AH$13&gt;=$E25,AH$13&lt;=$G25,WEEKDAY(AH$13,2)&lt;6,ISNA(VLOOKUP(AH$13,Conf!$C$7:$C$19,1,FALSE))),$D25,"")</f>
        <v/>
      </c>
      <c r="AI25" s="4">
        <f>IF(AND(AI$13&gt;=$E25,AI$13&lt;=$G25,WEEKDAY(AI$13,2)&lt;6,ISNA(VLOOKUP(AI$13,Conf!$C$7:$C$19,1,FALSE))),$D25,"")</f>
        <v>1</v>
      </c>
      <c r="AJ25" s="4" t="str">
        <f>IF(AND(AJ$13&gt;=$E25,AJ$13&lt;=$G25,WEEKDAY(AJ$13,2)&lt;6,ISNA(VLOOKUP(AJ$13,Conf!$C$7:$C$19,1,FALSE))),$D25,"")</f>
        <v/>
      </c>
      <c r="AK25" s="4" t="str">
        <f>IF(AND(AK$13&gt;=$E25,AK$13&lt;=$G25,WEEKDAY(AK$13,2)&lt;6,ISNA(VLOOKUP(AK$13,Conf!$C$7:$C$19,1,FALSE))),$D25,"")</f>
        <v/>
      </c>
      <c r="AL25" s="4">
        <f>IF(AND(AL$13&gt;=$E25,AL$13&lt;=$G25,WEEKDAY(AL$13,2)&lt;6,ISNA(VLOOKUP(AL$13,Conf!$C$7:$C$19,1,FALSE))),$D25,"")</f>
        <v>1</v>
      </c>
      <c r="AM25" s="4" t="str">
        <f>IF(AND(AM$13&gt;=$E25,AM$13&lt;=$G25,WEEKDAY(AM$13,2)&lt;6,ISNA(VLOOKUP(AM$13,Conf!$C$7:$C$19,1,FALSE))),$D25,"")</f>
        <v/>
      </c>
      <c r="AN25" s="4" t="str">
        <f>IF(AND(AN$13&gt;=$E25,AN$13&lt;=$G25,WEEKDAY(AN$13,2)&lt;6,ISNA(VLOOKUP(AN$13,Conf!$C$7:$C$19,1,FALSE))),$D25,"")</f>
        <v/>
      </c>
      <c r="AO25" s="4" t="str">
        <f>IF(AND(AO$13&gt;=$E25,AO$13&lt;=$G25,WEEKDAY(AO$13,2)&lt;6,ISNA(VLOOKUP(AO$13,Conf!$C$7:$C$19,1,FALSE))),$D25,"")</f>
        <v/>
      </c>
    </row>
    <row r="26" spans="2:41" x14ac:dyDescent="0.25">
      <c r="B26" s="40">
        <v>12</v>
      </c>
      <c r="C26" s="56" t="s">
        <v>44</v>
      </c>
      <c r="D26" s="41">
        <v>2</v>
      </c>
      <c r="E26" s="52">
        <f t="shared" ref="E26:E27" si="2">DATE($D$7,6,5)</f>
        <v>43987</v>
      </c>
      <c r="F26" s="42">
        <v>4</v>
      </c>
      <c r="G26" s="43">
        <f>WORKDAY.INTL($E26,$F26-1,1,Conf!$C$7:$C$19)</f>
        <v>43992</v>
      </c>
      <c r="J26" s="4" t="str">
        <f>IF(AND(J$13&gt;=$E26,J$13&lt;=$G26,WEEKDAY(J$13,2)&lt;6,ISNA(VLOOKUP(J$13,Conf!$C$7:$C$19,1,FALSE))),$D26,"")</f>
        <v/>
      </c>
      <c r="K26" s="4" t="str">
        <f>IF(AND(K$13&gt;=$E26,K$13&lt;=$G26,WEEKDAY(K$13,2)&lt;6,ISNA(VLOOKUP(K$13,Conf!$C$7:$C$19,1,FALSE))),$D26,"")</f>
        <v/>
      </c>
      <c r="L26" s="4" t="str">
        <f>IF(AND(L$13&gt;=$E26,L$13&lt;=$G26,WEEKDAY(L$13,2)&lt;6,ISNA(VLOOKUP(L$13,Conf!$C$7:$C$19,1,FALSE))),$D26,"")</f>
        <v/>
      </c>
      <c r="M26" s="4" t="str">
        <f>IF(AND(M$13&gt;=$E26,M$13&lt;=$G26,WEEKDAY(M$13,2)&lt;6,ISNA(VLOOKUP(M$13,Conf!$C$7:$C$19,1,FALSE))),$D26,"")</f>
        <v/>
      </c>
      <c r="N26" s="4" t="str">
        <f>IF(AND(N$13&gt;=$E26,N$13&lt;=$G26,WEEKDAY(N$13,2)&lt;6,ISNA(VLOOKUP(N$13,Conf!$C$7:$C$19,1,FALSE))),$D26,"")</f>
        <v/>
      </c>
      <c r="O26" s="4" t="str">
        <f>IF(AND(O$13&gt;=$E26,O$13&lt;=$G26,WEEKDAY(O$13,2)&lt;6,ISNA(VLOOKUP(O$13,Conf!$C$7:$C$19,1,FALSE))),$D26,"")</f>
        <v/>
      </c>
      <c r="P26" s="4" t="str">
        <f>IF(AND(P$13&gt;=$E26,P$13&lt;=$G26,WEEKDAY(P$13,2)&lt;6,ISNA(VLOOKUP(P$13,Conf!$C$7:$C$19,1,FALSE))),$D26,"")</f>
        <v/>
      </c>
      <c r="Q26" s="4" t="str">
        <f>IF(AND(Q$13&gt;=$E26,Q$13&lt;=$G26,WEEKDAY(Q$13,2)&lt;6,ISNA(VLOOKUP(Q$13,Conf!$C$7:$C$19,1,FALSE))),$D26,"")</f>
        <v/>
      </c>
      <c r="R26" s="4" t="str">
        <f>IF(AND(R$13&gt;=$E26,R$13&lt;=$G26,WEEKDAY(R$13,2)&lt;6,ISNA(VLOOKUP(R$13,Conf!$C$7:$C$19,1,FALSE))),$D26,"")</f>
        <v/>
      </c>
      <c r="S26" s="4" t="str">
        <f>IF(AND(S$13&gt;=$E26,S$13&lt;=$G26,WEEKDAY(S$13,2)&lt;6,ISNA(VLOOKUP(S$13,Conf!$C$7:$C$19,1,FALSE))),$D26,"")</f>
        <v/>
      </c>
      <c r="T26" s="4" t="str">
        <f>IF(AND(T$13&gt;=$E26,T$13&lt;=$G26,WEEKDAY(T$13,2)&lt;6,ISNA(VLOOKUP(T$13,Conf!$C$7:$C$19,1,FALSE))),$D26,"")</f>
        <v/>
      </c>
      <c r="U26" s="4" t="str">
        <f>IF(AND(U$13&gt;=$E26,U$13&lt;=$G26,WEEKDAY(U$13,2)&lt;6,ISNA(VLOOKUP(U$13,Conf!$C$7:$C$19,1,FALSE))),$D26,"")</f>
        <v/>
      </c>
      <c r="V26" s="4" t="str">
        <f>IF(AND(V$13&gt;=$E26,V$13&lt;=$G26,WEEKDAY(V$13,2)&lt;6,ISNA(VLOOKUP(V$13,Conf!$C$7:$C$19,1,FALSE))),$D26,"")</f>
        <v/>
      </c>
      <c r="W26" s="4" t="str">
        <f>IF(AND(W$13&gt;=$E26,W$13&lt;=$G26,WEEKDAY(W$13,2)&lt;6,ISNA(VLOOKUP(W$13,Conf!$C$7:$C$19,1,FALSE))),$D26,"")</f>
        <v/>
      </c>
      <c r="X26" s="4" t="str">
        <f>IF(AND(X$13&gt;=$E26,X$13&lt;=$G26,WEEKDAY(X$13,2)&lt;6,ISNA(VLOOKUP(X$13,Conf!$C$7:$C$19,1,FALSE))),$D26,"")</f>
        <v/>
      </c>
      <c r="Y26" s="4" t="str">
        <f>IF(AND(Y$13&gt;=$E26,Y$13&lt;=$G26,WEEKDAY(Y$13,2)&lt;6,ISNA(VLOOKUP(Y$13,Conf!$C$7:$C$19,1,FALSE))),$D26,"")</f>
        <v/>
      </c>
      <c r="Z26" s="4" t="str">
        <f>IF(AND(Z$13&gt;=$E26,Z$13&lt;=$G26,WEEKDAY(Z$13,2)&lt;6,ISNA(VLOOKUP(Z$13,Conf!$C$7:$C$19,1,FALSE))),$D26,"")</f>
        <v/>
      </c>
      <c r="AA26" s="4" t="str">
        <f>IF(AND(AA$13&gt;=$E26,AA$13&lt;=$G26,WEEKDAY(AA$13,2)&lt;6,ISNA(VLOOKUP(AA$13,Conf!$C$7:$C$19,1,FALSE))),$D26,"")</f>
        <v/>
      </c>
      <c r="AB26" s="4" t="str">
        <f>IF(AND(AB$13&gt;=$E26,AB$13&lt;=$G26,WEEKDAY(AB$13,2)&lt;6,ISNA(VLOOKUP(AB$13,Conf!$C$7:$C$19,1,FALSE))),$D26,"")</f>
        <v/>
      </c>
      <c r="AC26" s="4" t="str">
        <f>IF(AND(AC$13&gt;=$E26,AC$13&lt;=$G26,WEEKDAY(AC$13,2)&lt;6,ISNA(VLOOKUP(AC$13,Conf!$C$7:$C$19,1,FALSE))),$D26,"")</f>
        <v/>
      </c>
      <c r="AD26" s="4" t="str">
        <f>IF(AND(AD$13&gt;=$E26,AD$13&lt;=$G26,WEEKDAY(AD$13,2)&lt;6,ISNA(VLOOKUP(AD$13,Conf!$C$7:$C$19,1,FALSE))),$D26,"")</f>
        <v/>
      </c>
      <c r="AE26" s="4" t="str">
        <f>IF(AND(AE$13&gt;=$E26,AE$13&lt;=$G26,WEEKDAY(AE$13,2)&lt;6,ISNA(VLOOKUP(AE$13,Conf!$C$7:$C$19,1,FALSE))),$D26,"")</f>
        <v/>
      </c>
      <c r="AF26" s="4" t="str">
        <f>IF(AND(AF$13&gt;=$E26,AF$13&lt;=$G26,WEEKDAY(AF$13,2)&lt;6,ISNA(VLOOKUP(AF$13,Conf!$C$7:$C$19,1,FALSE))),$D26,"")</f>
        <v/>
      </c>
      <c r="AG26" s="4" t="str">
        <f>IF(AND(AG$13&gt;=$E26,AG$13&lt;=$G26,WEEKDAY(AG$13,2)&lt;6,ISNA(VLOOKUP(AG$13,Conf!$C$7:$C$19,1,FALSE))),$D26,"")</f>
        <v/>
      </c>
      <c r="AH26" s="4" t="str">
        <f>IF(AND(AH$13&gt;=$E26,AH$13&lt;=$G26,WEEKDAY(AH$13,2)&lt;6,ISNA(VLOOKUP(AH$13,Conf!$C$7:$C$19,1,FALSE))),$D26,"")</f>
        <v/>
      </c>
      <c r="AI26" s="4">
        <f>IF(AND(AI$13&gt;=$E26,AI$13&lt;=$G26,WEEKDAY(AI$13,2)&lt;6,ISNA(VLOOKUP(AI$13,Conf!$C$7:$C$19,1,FALSE))),$D26,"")</f>
        <v>2</v>
      </c>
      <c r="AJ26" s="4" t="str">
        <f>IF(AND(AJ$13&gt;=$E26,AJ$13&lt;=$G26,WEEKDAY(AJ$13,2)&lt;6,ISNA(VLOOKUP(AJ$13,Conf!$C$7:$C$19,1,FALSE))),$D26,"")</f>
        <v/>
      </c>
      <c r="AK26" s="4" t="str">
        <f>IF(AND(AK$13&gt;=$E26,AK$13&lt;=$G26,WEEKDAY(AK$13,2)&lt;6,ISNA(VLOOKUP(AK$13,Conf!$C$7:$C$19,1,FALSE))),$D26,"")</f>
        <v/>
      </c>
      <c r="AL26" s="4">
        <f>IF(AND(AL$13&gt;=$E26,AL$13&lt;=$G26,WEEKDAY(AL$13,2)&lt;6,ISNA(VLOOKUP(AL$13,Conf!$C$7:$C$19,1,FALSE))),$D26,"")</f>
        <v>2</v>
      </c>
      <c r="AM26" s="4">
        <f>IF(AND(AM$13&gt;=$E26,AM$13&lt;=$G26,WEEKDAY(AM$13,2)&lt;6,ISNA(VLOOKUP(AM$13,Conf!$C$7:$C$19,1,FALSE))),$D26,"")</f>
        <v>2</v>
      </c>
      <c r="AN26" s="4">
        <f>IF(AND(AN$13&gt;=$E26,AN$13&lt;=$G26,WEEKDAY(AN$13,2)&lt;6,ISNA(VLOOKUP(AN$13,Conf!$C$7:$C$19,1,FALSE))),$D26,"")</f>
        <v>2</v>
      </c>
      <c r="AO26" s="4" t="str">
        <f>IF(AND(AO$13&gt;=$E26,AO$13&lt;=$G26,WEEKDAY(AO$13,2)&lt;6,ISNA(VLOOKUP(AO$13,Conf!$C$7:$C$19,1,FALSE))),$D26,"")</f>
        <v/>
      </c>
    </row>
    <row r="27" spans="2:41" x14ac:dyDescent="0.25">
      <c r="B27" s="40">
        <v>13</v>
      </c>
      <c r="C27" s="56" t="s">
        <v>52</v>
      </c>
      <c r="D27" s="41">
        <v>1</v>
      </c>
      <c r="E27" s="52">
        <f t="shared" si="2"/>
        <v>43987</v>
      </c>
      <c r="F27" s="42">
        <v>3</v>
      </c>
      <c r="G27" s="43">
        <f>WORKDAY.INTL($E27,$F27-1,1,Conf!$C$7:$C$19)</f>
        <v>43991</v>
      </c>
      <c r="J27" s="4" t="str">
        <f>IF(AND(J$13&gt;=$E27,J$13&lt;=$G27,WEEKDAY(J$13,2)&lt;6,ISNA(VLOOKUP(J$13,Conf!$C$7:$C$19,1,FALSE))),$D27,"")</f>
        <v/>
      </c>
      <c r="K27" s="4" t="str">
        <f>IF(AND(K$13&gt;=$E27,K$13&lt;=$G27,WEEKDAY(K$13,2)&lt;6,ISNA(VLOOKUP(K$13,Conf!$C$7:$C$19,1,FALSE))),$D27,"")</f>
        <v/>
      </c>
      <c r="L27" s="4" t="str">
        <f>IF(AND(L$13&gt;=$E27,L$13&lt;=$G27,WEEKDAY(L$13,2)&lt;6,ISNA(VLOOKUP(L$13,Conf!$C$7:$C$19,1,FALSE))),$D27,"")</f>
        <v/>
      </c>
      <c r="M27" s="4" t="str">
        <f>IF(AND(M$13&gt;=$E27,M$13&lt;=$G27,WEEKDAY(M$13,2)&lt;6,ISNA(VLOOKUP(M$13,Conf!$C$7:$C$19,1,FALSE))),$D27,"")</f>
        <v/>
      </c>
      <c r="N27" s="4" t="str">
        <f>IF(AND(N$13&gt;=$E27,N$13&lt;=$G27,WEEKDAY(N$13,2)&lt;6,ISNA(VLOOKUP(N$13,Conf!$C$7:$C$19,1,FALSE))),$D27,"")</f>
        <v/>
      </c>
      <c r="O27" s="4" t="str">
        <f>IF(AND(O$13&gt;=$E27,O$13&lt;=$G27,WEEKDAY(O$13,2)&lt;6,ISNA(VLOOKUP(O$13,Conf!$C$7:$C$19,1,FALSE))),$D27,"")</f>
        <v/>
      </c>
      <c r="P27" s="4" t="str">
        <f>IF(AND(P$13&gt;=$E27,P$13&lt;=$G27,WEEKDAY(P$13,2)&lt;6,ISNA(VLOOKUP(P$13,Conf!$C$7:$C$19,1,FALSE))),$D27,"")</f>
        <v/>
      </c>
      <c r="Q27" s="4" t="str">
        <f>IF(AND(Q$13&gt;=$E27,Q$13&lt;=$G27,WEEKDAY(Q$13,2)&lt;6,ISNA(VLOOKUP(Q$13,Conf!$C$7:$C$19,1,FALSE))),$D27,"")</f>
        <v/>
      </c>
      <c r="R27" s="4" t="str">
        <f>IF(AND(R$13&gt;=$E27,R$13&lt;=$G27,WEEKDAY(R$13,2)&lt;6,ISNA(VLOOKUP(R$13,Conf!$C$7:$C$19,1,FALSE))),$D27,"")</f>
        <v/>
      </c>
      <c r="S27" s="4" t="str">
        <f>IF(AND(S$13&gt;=$E27,S$13&lt;=$G27,WEEKDAY(S$13,2)&lt;6,ISNA(VLOOKUP(S$13,Conf!$C$7:$C$19,1,FALSE))),$D27,"")</f>
        <v/>
      </c>
      <c r="T27" s="4" t="str">
        <f>IF(AND(T$13&gt;=$E27,T$13&lt;=$G27,WEEKDAY(T$13,2)&lt;6,ISNA(VLOOKUP(T$13,Conf!$C$7:$C$19,1,FALSE))),$D27,"")</f>
        <v/>
      </c>
      <c r="U27" s="4" t="str">
        <f>IF(AND(U$13&gt;=$E27,U$13&lt;=$G27,WEEKDAY(U$13,2)&lt;6,ISNA(VLOOKUP(U$13,Conf!$C$7:$C$19,1,FALSE))),$D27,"")</f>
        <v/>
      </c>
      <c r="V27" s="4" t="str">
        <f>IF(AND(V$13&gt;=$E27,V$13&lt;=$G27,WEEKDAY(V$13,2)&lt;6,ISNA(VLOOKUP(V$13,Conf!$C$7:$C$19,1,FALSE))),$D27,"")</f>
        <v/>
      </c>
      <c r="W27" s="4" t="str">
        <f>IF(AND(W$13&gt;=$E27,W$13&lt;=$G27,WEEKDAY(W$13,2)&lt;6,ISNA(VLOOKUP(W$13,Conf!$C$7:$C$19,1,FALSE))),$D27,"")</f>
        <v/>
      </c>
      <c r="X27" s="4" t="str">
        <f>IF(AND(X$13&gt;=$E27,X$13&lt;=$G27,WEEKDAY(X$13,2)&lt;6,ISNA(VLOOKUP(X$13,Conf!$C$7:$C$19,1,FALSE))),$D27,"")</f>
        <v/>
      </c>
      <c r="Y27" s="4" t="str">
        <f>IF(AND(Y$13&gt;=$E27,Y$13&lt;=$G27,WEEKDAY(Y$13,2)&lt;6,ISNA(VLOOKUP(Y$13,Conf!$C$7:$C$19,1,FALSE))),$D27,"")</f>
        <v/>
      </c>
      <c r="Z27" s="4" t="str">
        <f>IF(AND(Z$13&gt;=$E27,Z$13&lt;=$G27,WEEKDAY(Z$13,2)&lt;6,ISNA(VLOOKUP(Z$13,Conf!$C$7:$C$19,1,FALSE))),$D27,"")</f>
        <v/>
      </c>
      <c r="AA27" s="4" t="str">
        <f>IF(AND(AA$13&gt;=$E27,AA$13&lt;=$G27,WEEKDAY(AA$13,2)&lt;6,ISNA(VLOOKUP(AA$13,Conf!$C$7:$C$19,1,FALSE))),$D27,"")</f>
        <v/>
      </c>
      <c r="AB27" s="4" t="str">
        <f>IF(AND(AB$13&gt;=$E27,AB$13&lt;=$G27,WEEKDAY(AB$13,2)&lt;6,ISNA(VLOOKUP(AB$13,Conf!$C$7:$C$19,1,FALSE))),$D27,"")</f>
        <v/>
      </c>
      <c r="AC27" s="4" t="str">
        <f>IF(AND(AC$13&gt;=$E27,AC$13&lt;=$G27,WEEKDAY(AC$13,2)&lt;6,ISNA(VLOOKUP(AC$13,Conf!$C$7:$C$19,1,FALSE))),$D27,"")</f>
        <v/>
      </c>
      <c r="AD27" s="4" t="str">
        <f>IF(AND(AD$13&gt;=$E27,AD$13&lt;=$G27,WEEKDAY(AD$13,2)&lt;6,ISNA(VLOOKUP(AD$13,Conf!$C$7:$C$19,1,FALSE))),$D27,"")</f>
        <v/>
      </c>
      <c r="AE27" s="4" t="str">
        <f>IF(AND(AE$13&gt;=$E27,AE$13&lt;=$G27,WEEKDAY(AE$13,2)&lt;6,ISNA(VLOOKUP(AE$13,Conf!$C$7:$C$19,1,FALSE))),$D27,"")</f>
        <v/>
      </c>
      <c r="AF27" s="4" t="str">
        <f>IF(AND(AF$13&gt;=$E27,AF$13&lt;=$G27,WEEKDAY(AF$13,2)&lt;6,ISNA(VLOOKUP(AF$13,Conf!$C$7:$C$19,1,FALSE))),$D27,"")</f>
        <v/>
      </c>
      <c r="AG27" s="4" t="str">
        <f>IF(AND(AG$13&gt;=$E27,AG$13&lt;=$G27,WEEKDAY(AG$13,2)&lt;6,ISNA(VLOOKUP(AG$13,Conf!$C$7:$C$19,1,FALSE))),$D27,"")</f>
        <v/>
      </c>
      <c r="AH27" s="4" t="str">
        <f>IF(AND(AH$13&gt;=$E27,AH$13&lt;=$G27,WEEKDAY(AH$13,2)&lt;6,ISNA(VLOOKUP(AH$13,Conf!$C$7:$C$19,1,FALSE))),$D27,"")</f>
        <v/>
      </c>
      <c r="AI27" s="4">
        <f>IF(AND(AI$13&gt;=$E27,AI$13&lt;=$G27,WEEKDAY(AI$13,2)&lt;6,ISNA(VLOOKUP(AI$13,Conf!$C$7:$C$19,1,FALSE))),$D27,"")</f>
        <v>1</v>
      </c>
      <c r="AJ27" s="4" t="str">
        <f>IF(AND(AJ$13&gt;=$E27,AJ$13&lt;=$G27,WEEKDAY(AJ$13,2)&lt;6,ISNA(VLOOKUP(AJ$13,Conf!$C$7:$C$19,1,FALSE))),$D27,"")</f>
        <v/>
      </c>
      <c r="AK27" s="4" t="str">
        <f>IF(AND(AK$13&gt;=$E27,AK$13&lt;=$G27,WEEKDAY(AK$13,2)&lt;6,ISNA(VLOOKUP(AK$13,Conf!$C$7:$C$19,1,FALSE))),$D27,"")</f>
        <v/>
      </c>
      <c r="AL27" s="4">
        <f>IF(AND(AL$13&gt;=$E27,AL$13&lt;=$G27,WEEKDAY(AL$13,2)&lt;6,ISNA(VLOOKUP(AL$13,Conf!$C$7:$C$19,1,FALSE))),$D27,"")</f>
        <v>1</v>
      </c>
      <c r="AM27" s="4">
        <f>IF(AND(AM$13&gt;=$E27,AM$13&lt;=$G27,WEEKDAY(AM$13,2)&lt;6,ISNA(VLOOKUP(AM$13,Conf!$C$7:$C$19,1,FALSE))),$D27,"")</f>
        <v>1</v>
      </c>
      <c r="AN27" s="4" t="str">
        <f>IF(AND(AN$13&gt;=$E27,AN$13&lt;=$G27,WEEKDAY(AN$13,2)&lt;6,ISNA(VLOOKUP(AN$13,Conf!$C$7:$C$19,1,FALSE))),$D27,"")</f>
        <v/>
      </c>
      <c r="AO27" s="4" t="str">
        <f>IF(AND(AO$13&gt;=$E27,AO$13&lt;=$G27,WEEKDAY(AO$13,2)&lt;6,ISNA(VLOOKUP(AO$13,Conf!$C$7:$C$19,1,FALSE))),$D27,"")</f>
        <v/>
      </c>
    </row>
    <row r="28" spans="2:41" x14ac:dyDescent="0.25">
      <c r="B28" s="40">
        <v>14</v>
      </c>
      <c r="C28" s="56" t="s">
        <v>45</v>
      </c>
      <c r="D28" s="41">
        <v>3</v>
      </c>
      <c r="E28" s="52">
        <f>DATE($D$7,6,3)</f>
        <v>43985</v>
      </c>
      <c r="F28" s="42">
        <v>2</v>
      </c>
      <c r="G28" s="43">
        <f>WORKDAY.INTL($E28,$F28-1,1,Conf!$C$7:$C$19)</f>
        <v>43986</v>
      </c>
      <c r="J28" s="4" t="str">
        <f>IF(AND(J$13&gt;=$E28,J$13&lt;=$G28,WEEKDAY(J$13,2)&lt;6,ISNA(VLOOKUP(J$13,Conf!$C$7:$C$19,1,FALSE))),$D28,"")</f>
        <v/>
      </c>
      <c r="K28" s="4" t="str">
        <f>IF(AND(K$13&gt;=$E28,K$13&lt;=$G28,WEEKDAY(K$13,2)&lt;6,ISNA(VLOOKUP(K$13,Conf!$C$7:$C$19,1,FALSE))),$D28,"")</f>
        <v/>
      </c>
      <c r="L28" s="4" t="str">
        <f>IF(AND(L$13&gt;=$E28,L$13&lt;=$G28,WEEKDAY(L$13,2)&lt;6,ISNA(VLOOKUP(L$13,Conf!$C$7:$C$19,1,FALSE))),$D28,"")</f>
        <v/>
      </c>
      <c r="M28" s="4" t="str">
        <f>IF(AND(M$13&gt;=$E28,M$13&lt;=$G28,WEEKDAY(M$13,2)&lt;6,ISNA(VLOOKUP(M$13,Conf!$C$7:$C$19,1,FALSE))),$D28,"")</f>
        <v/>
      </c>
      <c r="N28" s="4" t="str">
        <f>IF(AND(N$13&gt;=$E28,N$13&lt;=$G28,WEEKDAY(N$13,2)&lt;6,ISNA(VLOOKUP(N$13,Conf!$C$7:$C$19,1,FALSE))),$D28,"")</f>
        <v/>
      </c>
      <c r="O28" s="4" t="str">
        <f>IF(AND(O$13&gt;=$E28,O$13&lt;=$G28,WEEKDAY(O$13,2)&lt;6,ISNA(VLOOKUP(O$13,Conf!$C$7:$C$19,1,FALSE))),$D28,"")</f>
        <v/>
      </c>
      <c r="P28" s="4" t="str">
        <f>IF(AND(P$13&gt;=$E28,P$13&lt;=$G28,WEEKDAY(P$13,2)&lt;6,ISNA(VLOOKUP(P$13,Conf!$C$7:$C$19,1,FALSE))),$D28,"")</f>
        <v/>
      </c>
      <c r="Q28" s="4" t="str">
        <f>IF(AND(Q$13&gt;=$E28,Q$13&lt;=$G28,WEEKDAY(Q$13,2)&lt;6,ISNA(VLOOKUP(Q$13,Conf!$C$7:$C$19,1,FALSE))),$D28,"")</f>
        <v/>
      </c>
      <c r="R28" s="4" t="str">
        <f>IF(AND(R$13&gt;=$E28,R$13&lt;=$G28,WEEKDAY(R$13,2)&lt;6,ISNA(VLOOKUP(R$13,Conf!$C$7:$C$19,1,FALSE))),$D28,"")</f>
        <v/>
      </c>
      <c r="S28" s="4" t="str">
        <f>IF(AND(S$13&gt;=$E28,S$13&lt;=$G28,WEEKDAY(S$13,2)&lt;6,ISNA(VLOOKUP(S$13,Conf!$C$7:$C$19,1,FALSE))),$D28,"")</f>
        <v/>
      </c>
      <c r="T28" s="4" t="str">
        <f>IF(AND(T$13&gt;=$E28,T$13&lt;=$G28,WEEKDAY(T$13,2)&lt;6,ISNA(VLOOKUP(T$13,Conf!$C$7:$C$19,1,FALSE))),$D28,"")</f>
        <v/>
      </c>
      <c r="U28" s="4" t="str">
        <f>IF(AND(U$13&gt;=$E28,U$13&lt;=$G28,WEEKDAY(U$13,2)&lt;6,ISNA(VLOOKUP(U$13,Conf!$C$7:$C$19,1,FALSE))),$D28,"")</f>
        <v/>
      </c>
      <c r="V28" s="4" t="str">
        <f>IF(AND(V$13&gt;=$E28,V$13&lt;=$G28,WEEKDAY(V$13,2)&lt;6,ISNA(VLOOKUP(V$13,Conf!$C$7:$C$19,1,FALSE))),$D28,"")</f>
        <v/>
      </c>
      <c r="W28" s="4" t="str">
        <f>IF(AND(W$13&gt;=$E28,W$13&lt;=$G28,WEEKDAY(W$13,2)&lt;6,ISNA(VLOOKUP(W$13,Conf!$C$7:$C$19,1,FALSE))),$D28,"")</f>
        <v/>
      </c>
      <c r="X28" s="4" t="str">
        <f>IF(AND(X$13&gt;=$E28,X$13&lt;=$G28,WEEKDAY(X$13,2)&lt;6,ISNA(VLOOKUP(X$13,Conf!$C$7:$C$19,1,FALSE))),$D28,"")</f>
        <v/>
      </c>
      <c r="Y28" s="4" t="str">
        <f>IF(AND(Y$13&gt;=$E28,Y$13&lt;=$G28,WEEKDAY(Y$13,2)&lt;6,ISNA(VLOOKUP(Y$13,Conf!$C$7:$C$19,1,FALSE))),$D28,"")</f>
        <v/>
      </c>
      <c r="Z28" s="4" t="str">
        <f>IF(AND(Z$13&gt;=$E28,Z$13&lt;=$G28,WEEKDAY(Z$13,2)&lt;6,ISNA(VLOOKUP(Z$13,Conf!$C$7:$C$19,1,FALSE))),$D28,"")</f>
        <v/>
      </c>
      <c r="AA28" s="4" t="str">
        <f>IF(AND(AA$13&gt;=$E28,AA$13&lt;=$G28,WEEKDAY(AA$13,2)&lt;6,ISNA(VLOOKUP(AA$13,Conf!$C$7:$C$19,1,FALSE))),$D28,"")</f>
        <v/>
      </c>
      <c r="AB28" s="4" t="str">
        <f>IF(AND(AB$13&gt;=$E28,AB$13&lt;=$G28,WEEKDAY(AB$13,2)&lt;6,ISNA(VLOOKUP(AB$13,Conf!$C$7:$C$19,1,FALSE))),$D28,"")</f>
        <v/>
      </c>
      <c r="AC28" s="4" t="str">
        <f>IF(AND(AC$13&gt;=$E28,AC$13&lt;=$G28,WEEKDAY(AC$13,2)&lt;6,ISNA(VLOOKUP(AC$13,Conf!$C$7:$C$19,1,FALSE))),$D28,"")</f>
        <v/>
      </c>
      <c r="AD28" s="4" t="str">
        <f>IF(AND(AD$13&gt;=$E28,AD$13&lt;=$G28,WEEKDAY(AD$13,2)&lt;6,ISNA(VLOOKUP(AD$13,Conf!$C$7:$C$19,1,FALSE))),$D28,"")</f>
        <v/>
      </c>
      <c r="AE28" s="4" t="str">
        <f>IF(AND(AE$13&gt;=$E28,AE$13&lt;=$G28,WEEKDAY(AE$13,2)&lt;6,ISNA(VLOOKUP(AE$13,Conf!$C$7:$C$19,1,FALSE))),$D28,"")</f>
        <v/>
      </c>
      <c r="AF28" s="4" t="str">
        <f>IF(AND(AF$13&gt;=$E28,AF$13&lt;=$G28,WEEKDAY(AF$13,2)&lt;6,ISNA(VLOOKUP(AF$13,Conf!$C$7:$C$19,1,FALSE))),$D28,"")</f>
        <v/>
      </c>
      <c r="AG28" s="4">
        <f>IF(AND(AG$13&gt;=$E28,AG$13&lt;=$G28,WEEKDAY(AG$13,2)&lt;6,ISNA(VLOOKUP(AG$13,Conf!$C$7:$C$19,1,FALSE))),$D28,"")</f>
        <v>3</v>
      </c>
      <c r="AH28" s="4">
        <f>IF(AND(AH$13&gt;=$E28,AH$13&lt;=$G28,WEEKDAY(AH$13,2)&lt;6,ISNA(VLOOKUP(AH$13,Conf!$C$7:$C$19,1,FALSE))),$D28,"")</f>
        <v>3</v>
      </c>
      <c r="AI28" s="4" t="str">
        <f>IF(AND(AI$13&gt;=$E28,AI$13&lt;=$G28,WEEKDAY(AI$13,2)&lt;6,ISNA(VLOOKUP(AI$13,Conf!$C$7:$C$19,1,FALSE))),$D28,"")</f>
        <v/>
      </c>
      <c r="AJ28" s="4" t="str">
        <f>IF(AND(AJ$13&gt;=$E28,AJ$13&lt;=$G28,WEEKDAY(AJ$13,2)&lt;6,ISNA(VLOOKUP(AJ$13,Conf!$C$7:$C$19,1,FALSE))),$D28,"")</f>
        <v/>
      </c>
      <c r="AK28" s="4" t="str">
        <f>IF(AND(AK$13&gt;=$E28,AK$13&lt;=$G28,WEEKDAY(AK$13,2)&lt;6,ISNA(VLOOKUP(AK$13,Conf!$C$7:$C$19,1,FALSE))),$D28,"")</f>
        <v/>
      </c>
      <c r="AL28" s="4" t="str">
        <f>IF(AND(AL$13&gt;=$E28,AL$13&lt;=$G28,WEEKDAY(AL$13,2)&lt;6,ISNA(VLOOKUP(AL$13,Conf!$C$7:$C$19,1,FALSE))),$D28,"")</f>
        <v/>
      </c>
      <c r="AM28" s="4" t="str">
        <f>IF(AND(AM$13&gt;=$E28,AM$13&lt;=$G28,WEEKDAY(AM$13,2)&lt;6,ISNA(VLOOKUP(AM$13,Conf!$C$7:$C$19,1,FALSE))),$D28,"")</f>
        <v/>
      </c>
      <c r="AN28" s="4" t="str">
        <f>IF(AND(AN$13&gt;=$E28,AN$13&lt;=$G28,WEEKDAY(AN$13,2)&lt;6,ISNA(VLOOKUP(AN$13,Conf!$C$7:$C$19,1,FALSE))),$D28,"")</f>
        <v/>
      </c>
      <c r="AO28" s="4" t="str">
        <f>IF(AND(AO$13&gt;=$E28,AO$13&lt;=$G28,WEEKDAY(AO$13,2)&lt;6,ISNA(VLOOKUP(AO$13,Conf!$C$7:$C$19,1,FALSE))),$D28,"")</f>
        <v/>
      </c>
    </row>
    <row r="29" spans="2:41" x14ac:dyDescent="0.25">
      <c r="B29" s="40">
        <v>15</v>
      </c>
      <c r="C29" s="56" t="s">
        <v>46</v>
      </c>
      <c r="D29" s="41">
        <v>4</v>
      </c>
      <c r="E29" s="52">
        <f>DATE($D$7,6,5)</f>
        <v>43987</v>
      </c>
      <c r="F29" s="42">
        <v>4</v>
      </c>
      <c r="G29" s="43">
        <f>WORKDAY.INTL($E29,$F29-1,1,Conf!$C$7:$C$19)</f>
        <v>43992</v>
      </c>
      <c r="J29" s="4" t="str">
        <f>IF(AND(J$13&gt;=$E29,J$13&lt;=$G29,WEEKDAY(J$13,2)&lt;6,ISNA(VLOOKUP(J$13,Conf!$C$7:$C$19,1,FALSE))),$D29,"")</f>
        <v/>
      </c>
      <c r="K29" s="4" t="str">
        <f>IF(AND(K$13&gt;=$E29,K$13&lt;=$G29,WEEKDAY(K$13,2)&lt;6,ISNA(VLOOKUP(K$13,Conf!$C$7:$C$19,1,FALSE))),$D29,"")</f>
        <v/>
      </c>
      <c r="L29" s="4" t="str">
        <f>IF(AND(L$13&gt;=$E29,L$13&lt;=$G29,WEEKDAY(L$13,2)&lt;6,ISNA(VLOOKUP(L$13,Conf!$C$7:$C$19,1,FALSE))),$D29,"")</f>
        <v/>
      </c>
      <c r="M29" s="4" t="str">
        <f>IF(AND(M$13&gt;=$E29,M$13&lt;=$G29,WEEKDAY(M$13,2)&lt;6,ISNA(VLOOKUP(M$13,Conf!$C$7:$C$19,1,FALSE))),$D29,"")</f>
        <v/>
      </c>
      <c r="N29" s="4" t="str">
        <f>IF(AND(N$13&gt;=$E29,N$13&lt;=$G29,WEEKDAY(N$13,2)&lt;6,ISNA(VLOOKUP(N$13,Conf!$C$7:$C$19,1,FALSE))),$D29,"")</f>
        <v/>
      </c>
      <c r="O29" s="4" t="str">
        <f>IF(AND(O$13&gt;=$E29,O$13&lt;=$G29,WEEKDAY(O$13,2)&lt;6,ISNA(VLOOKUP(O$13,Conf!$C$7:$C$19,1,FALSE))),$D29,"")</f>
        <v/>
      </c>
      <c r="P29" s="4" t="str">
        <f>IF(AND(P$13&gt;=$E29,P$13&lt;=$G29,WEEKDAY(P$13,2)&lt;6,ISNA(VLOOKUP(P$13,Conf!$C$7:$C$19,1,FALSE))),$D29,"")</f>
        <v/>
      </c>
      <c r="Q29" s="4" t="str">
        <f>IF(AND(Q$13&gt;=$E29,Q$13&lt;=$G29,WEEKDAY(Q$13,2)&lt;6,ISNA(VLOOKUP(Q$13,Conf!$C$7:$C$19,1,FALSE))),$D29,"")</f>
        <v/>
      </c>
      <c r="R29" s="4" t="str">
        <f>IF(AND(R$13&gt;=$E29,R$13&lt;=$G29,WEEKDAY(R$13,2)&lt;6,ISNA(VLOOKUP(R$13,Conf!$C$7:$C$19,1,FALSE))),$D29,"")</f>
        <v/>
      </c>
      <c r="S29" s="4" t="str">
        <f>IF(AND(S$13&gt;=$E29,S$13&lt;=$G29,WEEKDAY(S$13,2)&lt;6,ISNA(VLOOKUP(S$13,Conf!$C$7:$C$19,1,FALSE))),$D29,"")</f>
        <v/>
      </c>
      <c r="T29" s="4" t="str">
        <f>IF(AND(T$13&gt;=$E29,T$13&lt;=$G29,WEEKDAY(T$13,2)&lt;6,ISNA(VLOOKUP(T$13,Conf!$C$7:$C$19,1,FALSE))),$D29,"")</f>
        <v/>
      </c>
      <c r="U29" s="4" t="str">
        <f>IF(AND(U$13&gt;=$E29,U$13&lt;=$G29,WEEKDAY(U$13,2)&lt;6,ISNA(VLOOKUP(U$13,Conf!$C$7:$C$19,1,FALSE))),$D29,"")</f>
        <v/>
      </c>
      <c r="V29" s="4" t="str">
        <f>IF(AND(V$13&gt;=$E29,V$13&lt;=$G29,WEEKDAY(V$13,2)&lt;6,ISNA(VLOOKUP(V$13,Conf!$C$7:$C$19,1,FALSE))),$D29,"")</f>
        <v/>
      </c>
      <c r="W29" s="4" t="str">
        <f>IF(AND(W$13&gt;=$E29,W$13&lt;=$G29,WEEKDAY(W$13,2)&lt;6,ISNA(VLOOKUP(W$13,Conf!$C$7:$C$19,1,FALSE))),$D29,"")</f>
        <v/>
      </c>
      <c r="X29" s="4" t="str">
        <f>IF(AND(X$13&gt;=$E29,X$13&lt;=$G29,WEEKDAY(X$13,2)&lt;6,ISNA(VLOOKUP(X$13,Conf!$C$7:$C$19,1,FALSE))),$D29,"")</f>
        <v/>
      </c>
      <c r="Y29" s="4" t="str">
        <f>IF(AND(Y$13&gt;=$E29,Y$13&lt;=$G29,WEEKDAY(Y$13,2)&lt;6,ISNA(VLOOKUP(Y$13,Conf!$C$7:$C$19,1,FALSE))),$D29,"")</f>
        <v/>
      </c>
      <c r="Z29" s="4" t="str">
        <f>IF(AND(Z$13&gt;=$E29,Z$13&lt;=$G29,WEEKDAY(Z$13,2)&lt;6,ISNA(VLOOKUP(Z$13,Conf!$C$7:$C$19,1,FALSE))),$D29,"")</f>
        <v/>
      </c>
      <c r="AA29" s="4" t="str">
        <f>IF(AND(AA$13&gt;=$E29,AA$13&lt;=$G29,WEEKDAY(AA$13,2)&lt;6,ISNA(VLOOKUP(AA$13,Conf!$C$7:$C$19,1,FALSE))),$D29,"")</f>
        <v/>
      </c>
      <c r="AB29" s="4" t="str">
        <f>IF(AND(AB$13&gt;=$E29,AB$13&lt;=$G29,WEEKDAY(AB$13,2)&lt;6,ISNA(VLOOKUP(AB$13,Conf!$C$7:$C$19,1,FALSE))),$D29,"")</f>
        <v/>
      </c>
      <c r="AC29" s="4" t="str">
        <f>IF(AND(AC$13&gt;=$E29,AC$13&lt;=$G29,WEEKDAY(AC$13,2)&lt;6,ISNA(VLOOKUP(AC$13,Conf!$C$7:$C$19,1,FALSE))),$D29,"")</f>
        <v/>
      </c>
      <c r="AD29" s="4" t="str">
        <f>IF(AND(AD$13&gt;=$E29,AD$13&lt;=$G29,WEEKDAY(AD$13,2)&lt;6,ISNA(VLOOKUP(AD$13,Conf!$C$7:$C$19,1,FALSE))),$D29,"")</f>
        <v/>
      </c>
      <c r="AE29" s="4" t="str">
        <f>IF(AND(AE$13&gt;=$E29,AE$13&lt;=$G29,WEEKDAY(AE$13,2)&lt;6,ISNA(VLOOKUP(AE$13,Conf!$C$7:$C$19,1,FALSE))),$D29,"")</f>
        <v/>
      </c>
      <c r="AF29" s="4" t="str">
        <f>IF(AND(AF$13&gt;=$E29,AF$13&lt;=$G29,WEEKDAY(AF$13,2)&lt;6,ISNA(VLOOKUP(AF$13,Conf!$C$7:$C$19,1,FALSE))),$D29,"")</f>
        <v/>
      </c>
      <c r="AG29" s="4" t="str">
        <f>IF(AND(AG$13&gt;=$E29,AG$13&lt;=$G29,WEEKDAY(AG$13,2)&lt;6,ISNA(VLOOKUP(AG$13,Conf!$C$7:$C$19,1,FALSE))),$D29,"")</f>
        <v/>
      </c>
      <c r="AH29" s="4" t="str">
        <f>IF(AND(AH$13&gt;=$E29,AH$13&lt;=$G29,WEEKDAY(AH$13,2)&lt;6,ISNA(VLOOKUP(AH$13,Conf!$C$7:$C$19,1,FALSE))),$D29,"")</f>
        <v/>
      </c>
      <c r="AI29" s="4">
        <f>IF(AND(AI$13&gt;=$E29,AI$13&lt;=$G29,WEEKDAY(AI$13,2)&lt;6,ISNA(VLOOKUP(AI$13,Conf!$C$7:$C$19,1,FALSE))),$D29,"")</f>
        <v>4</v>
      </c>
      <c r="AJ29" s="4" t="str">
        <f>IF(AND(AJ$13&gt;=$E29,AJ$13&lt;=$G29,WEEKDAY(AJ$13,2)&lt;6,ISNA(VLOOKUP(AJ$13,Conf!$C$7:$C$19,1,FALSE))),$D29,"")</f>
        <v/>
      </c>
      <c r="AK29" s="4" t="str">
        <f>IF(AND(AK$13&gt;=$E29,AK$13&lt;=$G29,WEEKDAY(AK$13,2)&lt;6,ISNA(VLOOKUP(AK$13,Conf!$C$7:$C$19,1,FALSE))),$D29,"")</f>
        <v/>
      </c>
      <c r="AL29" s="4">
        <f>IF(AND(AL$13&gt;=$E29,AL$13&lt;=$G29,WEEKDAY(AL$13,2)&lt;6,ISNA(VLOOKUP(AL$13,Conf!$C$7:$C$19,1,FALSE))),$D29,"")</f>
        <v>4</v>
      </c>
      <c r="AM29" s="4">
        <f>IF(AND(AM$13&gt;=$E29,AM$13&lt;=$G29,WEEKDAY(AM$13,2)&lt;6,ISNA(VLOOKUP(AM$13,Conf!$C$7:$C$19,1,FALSE))),$D29,"")</f>
        <v>4</v>
      </c>
      <c r="AN29" s="4">
        <f>IF(AND(AN$13&gt;=$E29,AN$13&lt;=$G29,WEEKDAY(AN$13,2)&lt;6,ISNA(VLOOKUP(AN$13,Conf!$C$7:$C$19,1,FALSE))),$D29,"")</f>
        <v>4</v>
      </c>
      <c r="AO29" s="4" t="str">
        <f>IF(AND(AO$13&gt;=$E29,AO$13&lt;=$G29,WEEKDAY(AO$13,2)&lt;6,ISNA(VLOOKUP(AO$13,Conf!$C$7:$C$19,1,FALSE))),$D29,"")</f>
        <v/>
      </c>
    </row>
    <row r="30" spans="2:41" x14ac:dyDescent="0.25">
      <c r="B30" s="40">
        <v>16</v>
      </c>
      <c r="C30" s="56" t="s">
        <v>47</v>
      </c>
      <c r="D30" s="41">
        <v>5</v>
      </c>
      <c r="E30" s="52">
        <f>DATE($D$7,6,3)</f>
        <v>43985</v>
      </c>
      <c r="F30" s="42">
        <v>3</v>
      </c>
      <c r="G30" s="43">
        <f>WORKDAY.INTL($E30,$F30-1,1,Conf!$C$7:$C$19)</f>
        <v>43987</v>
      </c>
      <c r="J30" s="4" t="str">
        <f>IF(AND(J$13&gt;=$E30,J$13&lt;=$G30,WEEKDAY(J$13,2)&lt;6,ISNA(VLOOKUP(J$13,Conf!$C$7:$C$19,1,FALSE))),$D30,"")</f>
        <v/>
      </c>
      <c r="K30" s="4" t="str">
        <f>IF(AND(K$13&gt;=$E30,K$13&lt;=$G30,WEEKDAY(K$13,2)&lt;6,ISNA(VLOOKUP(K$13,Conf!$C$7:$C$19,1,FALSE))),$D30,"")</f>
        <v/>
      </c>
      <c r="L30" s="4" t="str">
        <f>IF(AND(L$13&gt;=$E30,L$13&lt;=$G30,WEEKDAY(L$13,2)&lt;6,ISNA(VLOOKUP(L$13,Conf!$C$7:$C$19,1,FALSE))),$D30,"")</f>
        <v/>
      </c>
      <c r="M30" s="4" t="str">
        <f>IF(AND(M$13&gt;=$E30,M$13&lt;=$G30,WEEKDAY(M$13,2)&lt;6,ISNA(VLOOKUP(M$13,Conf!$C$7:$C$19,1,FALSE))),$D30,"")</f>
        <v/>
      </c>
      <c r="N30" s="4" t="str">
        <f>IF(AND(N$13&gt;=$E30,N$13&lt;=$G30,WEEKDAY(N$13,2)&lt;6,ISNA(VLOOKUP(N$13,Conf!$C$7:$C$19,1,FALSE))),$D30,"")</f>
        <v/>
      </c>
      <c r="O30" s="4" t="str">
        <f>IF(AND(O$13&gt;=$E30,O$13&lt;=$G30,WEEKDAY(O$13,2)&lt;6,ISNA(VLOOKUP(O$13,Conf!$C$7:$C$19,1,FALSE))),$D30,"")</f>
        <v/>
      </c>
      <c r="P30" s="4" t="str">
        <f>IF(AND(P$13&gt;=$E30,P$13&lt;=$G30,WEEKDAY(P$13,2)&lt;6,ISNA(VLOOKUP(P$13,Conf!$C$7:$C$19,1,FALSE))),$D30,"")</f>
        <v/>
      </c>
      <c r="Q30" s="4" t="str">
        <f>IF(AND(Q$13&gt;=$E30,Q$13&lt;=$G30,WEEKDAY(Q$13,2)&lt;6,ISNA(VLOOKUP(Q$13,Conf!$C$7:$C$19,1,FALSE))),$D30,"")</f>
        <v/>
      </c>
      <c r="R30" s="4" t="str">
        <f>IF(AND(R$13&gt;=$E30,R$13&lt;=$G30,WEEKDAY(R$13,2)&lt;6,ISNA(VLOOKUP(R$13,Conf!$C$7:$C$19,1,FALSE))),$D30,"")</f>
        <v/>
      </c>
      <c r="S30" s="4" t="str">
        <f>IF(AND(S$13&gt;=$E30,S$13&lt;=$G30,WEEKDAY(S$13,2)&lt;6,ISNA(VLOOKUP(S$13,Conf!$C$7:$C$19,1,FALSE))),$D30,"")</f>
        <v/>
      </c>
      <c r="T30" s="4" t="str">
        <f>IF(AND(T$13&gt;=$E30,T$13&lt;=$G30,WEEKDAY(T$13,2)&lt;6,ISNA(VLOOKUP(T$13,Conf!$C$7:$C$19,1,FALSE))),$D30,"")</f>
        <v/>
      </c>
      <c r="U30" s="4" t="str">
        <f>IF(AND(U$13&gt;=$E30,U$13&lt;=$G30,WEEKDAY(U$13,2)&lt;6,ISNA(VLOOKUP(U$13,Conf!$C$7:$C$19,1,FALSE))),$D30,"")</f>
        <v/>
      </c>
      <c r="V30" s="4" t="str">
        <f>IF(AND(V$13&gt;=$E30,V$13&lt;=$G30,WEEKDAY(V$13,2)&lt;6,ISNA(VLOOKUP(V$13,Conf!$C$7:$C$19,1,FALSE))),$D30,"")</f>
        <v/>
      </c>
      <c r="W30" s="4" t="str">
        <f>IF(AND(W$13&gt;=$E30,W$13&lt;=$G30,WEEKDAY(W$13,2)&lt;6,ISNA(VLOOKUP(W$13,Conf!$C$7:$C$19,1,FALSE))),$D30,"")</f>
        <v/>
      </c>
      <c r="X30" s="4" t="str">
        <f>IF(AND(X$13&gt;=$E30,X$13&lt;=$G30,WEEKDAY(X$13,2)&lt;6,ISNA(VLOOKUP(X$13,Conf!$C$7:$C$19,1,FALSE))),$D30,"")</f>
        <v/>
      </c>
      <c r="Y30" s="4" t="str">
        <f>IF(AND(Y$13&gt;=$E30,Y$13&lt;=$G30,WEEKDAY(Y$13,2)&lt;6,ISNA(VLOOKUP(Y$13,Conf!$C$7:$C$19,1,FALSE))),$D30,"")</f>
        <v/>
      </c>
      <c r="Z30" s="4" t="str">
        <f>IF(AND(Z$13&gt;=$E30,Z$13&lt;=$G30,WEEKDAY(Z$13,2)&lt;6,ISNA(VLOOKUP(Z$13,Conf!$C$7:$C$19,1,FALSE))),$D30,"")</f>
        <v/>
      </c>
      <c r="AA30" s="4" t="str">
        <f>IF(AND(AA$13&gt;=$E30,AA$13&lt;=$G30,WEEKDAY(AA$13,2)&lt;6,ISNA(VLOOKUP(AA$13,Conf!$C$7:$C$19,1,FALSE))),$D30,"")</f>
        <v/>
      </c>
      <c r="AB30" s="4" t="str">
        <f>IF(AND(AB$13&gt;=$E30,AB$13&lt;=$G30,WEEKDAY(AB$13,2)&lt;6,ISNA(VLOOKUP(AB$13,Conf!$C$7:$C$19,1,FALSE))),$D30,"")</f>
        <v/>
      </c>
      <c r="AC30" s="4" t="str">
        <f>IF(AND(AC$13&gt;=$E30,AC$13&lt;=$G30,WEEKDAY(AC$13,2)&lt;6,ISNA(VLOOKUP(AC$13,Conf!$C$7:$C$19,1,FALSE))),$D30,"")</f>
        <v/>
      </c>
      <c r="AD30" s="4" t="str">
        <f>IF(AND(AD$13&gt;=$E30,AD$13&lt;=$G30,WEEKDAY(AD$13,2)&lt;6,ISNA(VLOOKUP(AD$13,Conf!$C$7:$C$19,1,FALSE))),$D30,"")</f>
        <v/>
      </c>
      <c r="AE30" s="4" t="str">
        <f>IF(AND(AE$13&gt;=$E30,AE$13&lt;=$G30,WEEKDAY(AE$13,2)&lt;6,ISNA(VLOOKUP(AE$13,Conf!$C$7:$C$19,1,FALSE))),$D30,"")</f>
        <v/>
      </c>
      <c r="AF30" s="4" t="str">
        <f>IF(AND(AF$13&gt;=$E30,AF$13&lt;=$G30,WEEKDAY(AF$13,2)&lt;6,ISNA(VLOOKUP(AF$13,Conf!$C$7:$C$19,1,FALSE))),$D30,"")</f>
        <v/>
      </c>
      <c r="AG30" s="4">
        <f>IF(AND(AG$13&gt;=$E30,AG$13&lt;=$G30,WEEKDAY(AG$13,2)&lt;6,ISNA(VLOOKUP(AG$13,Conf!$C$7:$C$19,1,FALSE))),$D30,"")</f>
        <v>5</v>
      </c>
      <c r="AH30" s="4">
        <f>IF(AND(AH$13&gt;=$E30,AH$13&lt;=$G30,WEEKDAY(AH$13,2)&lt;6,ISNA(VLOOKUP(AH$13,Conf!$C$7:$C$19,1,FALSE))),$D30,"")</f>
        <v>5</v>
      </c>
      <c r="AI30" s="4">
        <f>IF(AND(AI$13&gt;=$E30,AI$13&lt;=$G30,WEEKDAY(AI$13,2)&lt;6,ISNA(VLOOKUP(AI$13,Conf!$C$7:$C$19,1,FALSE))),$D30,"")</f>
        <v>5</v>
      </c>
      <c r="AJ30" s="4" t="str">
        <f>IF(AND(AJ$13&gt;=$E30,AJ$13&lt;=$G30,WEEKDAY(AJ$13,2)&lt;6,ISNA(VLOOKUP(AJ$13,Conf!$C$7:$C$19,1,FALSE))),$D30,"")</f>
        <v/>
      </c>
      <c r="AK30" s="4" t="str">
        <f>IF(AND(AK$13&gt;=$E30,AK$13&lt;=$G30,WEEKDAY(AK$13,2)&lt;6,ISNA(VLOOKUP(AK$13,Conf!$C$7:$C$19,1,FALSE))),$D30,"")</f>
        <v/>
      </c>
      <c r="AL30" s="4" t="str">
        <f>IF(AND(AL$13&gt;=$E30,AL$13&lt;=$G30,WEEKDAY(AL$13,2)&lt;6,ISNA(VLOOKUP(AL$13,Conf!$C$7:$C$19,1,FALSE))),$D30,"")</f>
        <v/>
      </c>
      <c r="AM30" s="4" t="str">
        <f>IF(AND(AM$13&gt;=$E30,AM$13&lt;=$G30,WEEKDAY(AM$13,2)&lt;6,ISNA(VLOOKUP(AM$13,Conf!$C$7:$C$19,1,FALSE))),$D30,"")</f>
        <v/>
      </c>
      <c r="AN30" s="4" t="str">
        <f>IF(AND(AN$13&gt;=$E30,AN$13&lt;=$G30,WEEKDAY(AN$13,2)&lt;6,ISNA(VLOOKUP(AN$13,Conf!$C$7:$C$19,1,FALSE))),$D30,"")</f>
        <v/>
      </c>
      <c r="AO30" s="4" t="str">
        <f>IF(AND(AO$13&gt;=$E30,AO$13&lt;=$G30,WEEKDAY(AO$13,2)&lt;6,ISNA(VLOOKUP(AO$13,Conf!$C$7:$C$19,1,FALSE))),$D30,"")</f>
        <v/>
      </c>
    </row>
    <row r="31" spans="2:41" x14ac:dyDescent="0.25">
      <c r="B31" s="40">
        <v>17</v>
      </c>
      <c r="C31" s="56" t="s">
        <v>48</v>
      </c>
      <c r="D31" s="41">
        <v>6</v>
      </c>
      <c r="E31" s="52">
        <f>DATE($D$7,6,9)</f>
        <v>43991</v>
      </c>
      <c r="F31" s="42">
        <v>3</v>
      </c>
      <c r="G31" s="43">
        <f>WORKDAY.INTL($E31,$F31-1,1,Conf!$C$7:$C$19)</f>
        <v>43993</v>
      </c>
      <c r="J31" s="4" t="str">
        <f>IF(AND(J$13&gt;=$E31,J$13&lt;=$G31,WEEKDAY(J$13,2)&lt;6,ISNA(VLOOKUP(J$13,Conf!$C$7:$C$19,1,FALSE))),$D31,"")</f>
        <v/>
      </c>
      <c r="K31" s="4" t="str">
        <f>IF(AND(K$13&gt;=$E31,K$13&lt;=$G31,WEEKDAY(K$13,2)&lt;6,ISNA(VLOOKUP(K$13,Conf!$C$7:$C$19,1,FALSE))),$D31,"")</f>
        <v/>
      </c>
      <c r="L31" s="4" t="str">
        <f>IF(AND(L$13&gt;=$E31,L$13&lt;=$G31,WEEKDAY(L$13,2)&lt;6,ISNA(VLOOKUP(L$13,Conf!$C$7:$C$19,1,FALSE))),$D31,"")</f>
        <v/>
      </c>
      <c r="M31" s="4" t="str">
        <f>IF(AND(M$13&gt;=$E31,M$13&lt;=$G31,WEEKDAY(M$13,2)&lt;6,ISNA(VLOOKUP(M$13,Conf!$C$7:$C$19,1,FALSE))),$D31,"")</f>
        <v/>
      </c>
      <c r="N31" s="4" t="str">
        <f>IF(AND(N$13&gt;=$E31,N$13&lt;=$G31,WEEKDAY(N$13,2)&lt;6,ISNA(VLOOKUP(N$13,Conf!$C$7:$C$19,1,FALSE))),$D31,"")</f>
        <v/>
      </c>
      <c r="O31" s="4" t="str">
        <f>IF(AND(O$13&gt;=$E31,O$13&lt;=$G31,WEEKDAY(O$13,2)&lt;6,ISNA(VLOOKUP(O$13,Conf!$C$7:$C$19,1,FALSE))),$D31,"")</f>
        <v/>
      </c>
      <c r="P31" s="4" t="str">
        <f>IF(AND(P$13&gt;=$E31,P$13&lt;=$G31,WEEKDAY(P$13,2)&lt;6,ISNA(VLOOKUP(P$13,Conf!$C$7:$C$19,1,FALSE))),$D31,"")</f>
        <v/>
      </c>
      <c r="Q31" s="4" t="str">
        <f>IF(AND(Q$13&gt;=$E31,Q$13&lt;=$G31,WEEKDAY(Q$13,2)&lt;6,ISNA(VLOOKUP(Q$13,Conf!$C$7:$C$19,1,FALSE))),$D31,"")</f>
        <v/>
      </c>
      <c r="R31" s="4" t="str">
        <f>IF(AND(R$13&gt;=$E31,R$13&lt;=$G31,WEEKDAY(R$13,2)&lt;6,ISNA(VLOOKUP(R$13,Conf!$C$7:$C$19,1,FALSE))),$D31,"")</f>
        <v/>
      </c>
      <c r="S31" s="4" t="str">
        <f>IF(AND(S$13&gt;=$E31,S$13&lt;=$G31,WEEKDAY(S$13,2)&lt;6,ISNA(VLOOKUP(S$13,Conf!$C$7:$C$19,1,FALSE))),$D31,"")</f>
        <v/>
      </c>
      <c r="T31" s="4" t="str">
        <f>IF(AND(T$13&gt;=$E31,T$13&lt;=$G31,WEEKDAY(T$13,2)&lt;6,ISNA(VLOOKUP(T$13,Conf!$C$7:$C$19,1,FALSE))),$D31,"")</f>
        <v/>
      </c>
      <c r="U31" s="4" t="str">
        <f>IF(AND(U$13&gt;=$E31,U$13&lt;=$G31,WEEKDAY(U$13,2)&lt;6,ISNA(VLOOKUP(U$13,Conf!$C$7:$C$19,1,FALSE))),$D31,"")</f>
        <v/>
      </c>
      <c r="V31" s="4" t="str">
        <f>IF(AND(V$13&gt;=$E31,V$13&lt;=$G31,WEEKDAY(V$13,2)&lt;6,ISNA(VLOOKUP(V$13,Conf!$C$7:$C$19,1,FALSE))),$D31,"")</f>
        <v/>
      </c>
      <c r="W31" s="4" t="str">
        <f>IF(AND(W$13&gt;=$E31,W$13&lt;=$G31,WEEKDAY(W$13,2)&lt;6,ISNA(VLOOKUP(W$13,Conf!$C$7:$C$19,1,FALSE))),$D31,"")</f>
        <v/>
      </c>
      <c r="X31" s="4" t="str">
        <f>IF(AND(X$13&gt;=$E31,X$13&lt;=$G31,WEEKDAY(X$13,2)&lt;6,ISNA(VLOOKUP(X$13,Conf!$C$7:$C$19,1,FALSE))),$D31,"")</f>
        <v/>
      </c>
      <c r="Y31" s="4" t="str">
        <f>IF(AND(Y$13&gt;=$E31,Y$13&lt;=$G31,WEEKDAY(Y$13,2)&lt;6,ISNA(VLOOKUP(Y$13,Conf!$C$7:$C$19,1,FALSE))),$D31,"")</f>
        <v/>
      </c>
      <c r="Z31" s="4" t="str">
        <f>IF(AND(Z$13&gt;=$E31,Z$13&lt;=$G31,WEEKDAY(Z$13,2)&lt;6,ISNA(VLOOKUP(Z$13,Conf!$C$7:$C$19,1,FALSE))),$D31,"")</f>
        <v/>
      </c>
      <c r="AA31" s="4" t="str">
        <f>IF(AND(AA$13&gt;=$E31,AA$13&lt;=$G31,WEEKDAY(AA$13,2)&lt;6,ISNA(VLOOKUP(AA$13,Conf!$C$7:$C$19,1,FALSE))),$D31,"")</f>
        <v/>
      </c>
      <c r="AB31" s="4" t="str">
        <f>IF(AND(AB$13&gt;=$E31,AB$13&lt;=$G31,WEEKDAY(AB$13,2)&lt;6,ISNA(VLOOKUP(AB$13,Conf!$C$7:$C$19,1,FALSE))),$D31,"")</f>
        <v/>
      </c>
      <c r="AC31" s="4" t="str">
        <f>IF(AND(AC$13&gt;=$E31,AC$13&lt;=$G31,WEEKDAY(AC$13,2)&lt;6,ISNA(VLOOKUP(AC$13,Conf!$C$7:$C$19,1,FALSE))),$D31,"")</f>
        <v/>
      </c>
      <c r="AD31" s="4" t="str">
        <f>IF(AND(AD$13&gt;=$E31,AD$13&lt;=$G31,WEEKDAY(AD$13,2)&lt;6,ISNA(VLOOKUP(AD$13,Conf!$C$7:$C$19,1,FALSE))),$D31,"")</f>
        <v/>
      </c>
      <c r="AE31" s="4" t="str">
        <f>IF(AND(AE$13&gt;=$E31,AE$13&lt;=$G31,WEEKDAY(AE$13,2)&lt;6,ISNA(VLOOKUP(AE$13,Conf!$C$7:$C$19,1,FALSE))),$D31,"")</f>
        <v/>
      </c>
      <c r="AF31" s="4" t="str">
        <f>IF(AND(AF$13&gt;=$E31,AF$13&lt;=$G31,WEEKDAY(AF$13,2)&lt;6,ISNA(VLOOKUP(AF$13,Conf!$C$7:$C$19,1,FALSE))),$D31,"")</f>
        <v/>
      </c>
      <c r="AG31" s="4" t="str">
        <f>IF(AND(AG$13&gt;=$E31,AG$13&lt;=$G31,WEEKDAY(AG$13,2)&lt;6,ISNA(VLOOKUP(AG$13,Conf!$C$7:$C$19,1,FALSE))),$D31,"")</f>
        <v/>
      </c>
      <c r="AH31" s="4" t="str">
        <f>IF(AND(AH$13&gt;=$E31,AH$13&lt;=$G31,WEEKDAY(AH$13,2)&lt;6,ISNA(VLOOKUP(AH$13,Conf!$C$7:$C$19,1,FALSE))),$D31,"")</f>
        <v/>
      </c>
      <c r="AI31" s="4" t="str">
        <f>IF(AND(AI$13&gt;=$E31,AI$13&lt;=$G31,WEEKDAY(AI$13,2)&lt;6,ISNA(VLOOKUP(AI$13,Conf!$C$7:$C$19,1,FALSE))),$D31,"")</f>
        <v/>
      </c>
      <c r="AJ31" s="4" t="str">
        <f>IF(AND(AJ$13&gt;=$E31,AJ$13&lt;=$G31,WEEKDAY(AJ$13,2)&lt;6,ISNA(VLOOKUP(AJ$13,Conf!$C$7:$C$19,1,FALSE))),$D31,"")</f>
        <v/>
      </c>
      <c r="AK31" s="4" t="str">
        <f>IF(AND(AK$13&gt;=$E31,AK$13&lt;=$G31,WEEKDAY(AK$13,2)&lt;6,ISNA(VLOOKUP(AK$13,Conf!$C$7:$C$19,1,FALSE))),$D31,"")</f>
        <v/>
      </c>
      <c r="AL31" s="4" t="str">
        <f>IF(AND(AL$13&gt;=$E31,AL$13&lt;=$G31,WEEKDAY(AL$13,2)&lt;6,ISNA(VLOOKUP(AL$13,Conf!$C$7:$C$19,1,FALSE))),$D31,"")</f>
        <v/>
      </c>
      <c r="AM31" s="4">
        <f>IF(AND(AM$13&gt;=$E31,AM$13&lt;=$G31,WEEKDAY(AM$13,2)&lt;6,ISNA(VLOOKUP(AM$13,Conf!$C$7:$C$19,1,FALSE))),$D31,"")</f>
        <v>6</v>
      </c>
      <c r="AN31" s="4">
        <f>IF(AND(AN$13&gt;=$E31,AN$13&lt;=$G31,WEEKDAY(AN$13,2)&lt;6,ISNA(VLOOKUP(AN$13,Conf!$C$7:$C$19,1,FALSE))),$D31,"")</f>
        <v>6</v>
      </c>
      <c r="AO31" s="4">
        <f>IF(AND(AO$13&gt;=$E31,AO$13&lt;=$G31,WEEKDAY(AO$13,2)&lt;6,ISNA(VLOOKUP(AO$13,Conf!$C$7:$C$19,1,FALSE))),$D31,"")</f>
        <v>6</v>
      </c>
    </row>
    <row r="32" spans="2:41" ht="15.75" thickBot="1" x14ac:dyDescent="0.3">
      <c r="B32" s="44">
        <v>18</v>
      </c>
      <c r="C32" s="57" t="s">
        <v>49</v>
      </c>
      <c r="D32" s="45">
        <v>2</v>
      </c>
      <c r="E32" s="53">
        <f>DATE($D$7,5,19)</f>
        <v>43970</v>
      </c>
      <c r="F32" s="46">
        <v>10</v>
      </c>
      <c r="G32" s="43">
        <f>WORKDAY.INTL($E32,$F32-1,1,Conf!$C$7:$C$19)</f>
        <v>43985</v>
      </c>
      <c r="J32" s="4" t="str">
        <f>IF(AND(J$13&gt;=$E32,J$13&lt;=$G32,WEEKDAY(J$13,2)&lt;6,ISNA(VLOOKUP(J$13,Conf!$C$7:$C$19,1,FALSE))),$D32,"")</f>
        <v/>
      </c>
      <c r="K32" s="4" t="str">
        <f>IF(AND(K$13&gt;=$E32,K$13&lt;=$G32,WEEKDAY(K$13,2)&lt;6,ISNA(VLOOKUP(K$13,Conf!$C$7:$C$19,1,FALSE))),$D32,"")</f>
        <v/>
      </c>
      <c r="L32" s="4" t="str">
        <f>IF(AND(L$13&gt;=$E32,L$13&lt;=$G32,WEEKDAY(L$13,2)&lt;6,ISNA(VLOOKUP(L$13,Conf!$C$7:$C$19,1,FALSE))),$D32,"")</f>
        <v/>
      </c>
      <c r="M32" s="4" t="str">
        <f>IF(AND(M$13&gt;=$E32,M$13&lt;=$G32,WEEKDAY(M$13,2)&lt;6,ISNA(VLOOKUP(M$13,Conf!$C$7:$C$19,1,FALSE))),$D32,"")</f>
        <v/>
      </c>
      <c r="N32" s="4" t="str">
        <f>IF(AND(N$13&gt;=$E32,N$13&lt;=$G32,WEEKDAY(N$13,2)&lt;6,ISNA(VLOOKUP(N$13,Conf!$C$7:$C$19,1,FALSE))),$D32,"")</f>
        <v/>
      </c>
      <c r="O32" s="4" t="str">
        <f>IF(AND(O$13&gt;=$E32,O$13&lt;=$G32,WEEKDAY(O$13,2)&lt;6,ISNA(VLOOKUP(O$13,Conf!$C$7:$C$19,1,FALSE))),$D32,"")</f>
        <v/>
      </c>
      <c r="P32" s="4" t="str">
        <f>IF(AND(P$13&gt;=$E32,P$13&lt;=$G32,WEEKDAY(P$13,2)&lt;6,ISNA(VLOOKUP(P$13,Conf!$C$7:$C$19,1,FALSE))),$D32,"")</f>
        <v/>
      </c>
      <c r="Q32" s="4" t="str">
        <f>IF(AND(Q$13&gt;=$E32,Q$13&lt;=$G32,WEEKDAY(Q$13,2)&lt;6,ISNA(VLOOKUP(Q$13,Conf!$C$7:$C$19,1,FALSE))),$D32,"")</f>
        <v/>
      </c>
      <c r="R32" s="4">
        <f>IF(AND(R$13&gt;=$E32,R$13&lt;=$G32,WEEKDAY(R$13,2)&lt;6,ISNA(VLOOKUP(R$13,Conf!$C$7:$C$19,1,FALSE))),$D32,"")</f>
        <v>2</v>
      </c>
      <c r="S32" s="4">
        <f>IF(AND(S$13&gt;=$E32,S$13&lt;=$G32,WEEKDAY(S$13,2)&lt;6,ISNA(VLOOKUP(S$13,Conf!$C$7:$C$19,1,FALSE))),$D32,"")</f>
        <v>2</v>
      </c>
      <c r="T32" s="4" t="str">
        <f>IF(AND(T$13&gt;=$E32,T$13&lt;=$G32,WEEKDAY(T$13,2)&lt;6,ISNA(VLOOKUP(T$13,Conf!$C$7:$C$19,1,FALSE))),$D32,"")</f>
        <v/>
      </c>
      <c r="U32" s="4">
        <f>IF(AND(U$13&gt;=$E32,U$13&lt;=$G32,WEEKDAY(U$13,2)&lt;6,ISNA(VLOOKUP(U$13,Conf!$C$7:$C$19,1,FALSE))),$D32,"")</f>
        <v>2</v>
      </c>
      <c r="V32" s="4" t="str">
        <f>IF(AND(V$13&gt;=$E32,V$13&lt;=$G32,WEEKDAY(V$13,2)&lt;6,ISNA(VLOOKUP(V$13,Conf!$C$7:$C$19,1,FALSE))),$D32,"")</f>
        <v/>
      </c>
      <c r="W32" s="4" t="str">
        <f>IF(AND(W$13&gt;=$E32,W$13&lt;=$G32,WEEKDAY(W$13,2)&lt;6,ISNA(VLOOKUP(W$13,Conf!$C$7:$C$19,1,FALSE))),$D32,"")</f>
        <v/>
      </c>
      <c r="X32" s="4">
        <f>IF(AND(X$13&gt;=$E32,X$13&lt;=$G32,WEEKDAY(X$13,2)&lt;6,ISNA(VLOOKUP(X$13,Conf!$C$7:$C$19,1,FALSE))),$D32,"")</f>
        <v>2</v>
      </c>
      <c r="Y32" s="4">
        <f>IF(AND(Y$13&gt;=$E32,Y$13&lt;=$G32,WEEKDAY(Y$13,2)&lt;6,ISNA(VLOOKUP(Y$13,Conf!$C$7:$C$19,1,FALSE))),$D32,"")</f>
        <v>2</v>
      </c>
      <c r="Z32" s="4">
        <f>IF(AND(Z$13&gt;=$E32,Z$13&lt;=$G32,WEEKDAY(Z$13,2)&lt;6,ISNA(VLOOKUP(Z$13,Conf!$C$7:$C$19,1,FALSE))),$D32,"")</f>
        <v>2</v>
      </c>
      <c r="AA32" s="4">
        <f>IF(AND(AA$13&gt;=$E32,AA$13&lt;=$G32,WEEKDAY(AA$13,2)&lt;6,ISNA(VLOOKUP(AA$13,Conf!$C$7:$C$19,1,FALSE))),$D32,"")</f>
        <v>2</v>
      </c>
      <c r="AB32" s="4">
        <f>IF(AND(AB$13&gt;=$E32,AB$13&lt;=$G32,WEEKDAY(AB$13,2)&lt;6,ISNA(VLOOKUP(AB$13,Conf!$C$7:$C$19,1,FALSE))),$D32,"")</f>
        <v>2</v>
      </c>
      <c r="AC32" s="4" t="str">
        <f>IF(AND(AC$13&gt;=$E32,AC$13&lt;=$G32,WEEKDAY(AC$13,2)&lt;6,ISNA(VLOOKUP(AC$13,Conf!$C$7:$C$19,1,FALSE))),$D32,"")</f>
        <v/>
      </c>
      <c r="AD32" s="4" t="str">
        <f>IF(AND(AD$13&gt;=$E32,AD$13&lt;=$G32,WEEKDAY(AD$13,2)&lt;6,ISNA(VLOOKUP(AD$13,Conf!$C$7:$C$19,1,FALSE))),$D32,"")</f>
        <v/>
      </c>
      <c r="AE32" s="4" t="str">
        <f>IF(AND(AE$13&gt;=$E32,AE$13&lt;=$G32,WEEKDAY(AE$13,2)&lt;6,ISNA(VLOOKUP(AE$13,Conf!$C$7:$C$19,1,FALSE))),$D32,"")</f>
        <v/>
      </c>
      <c r="AF32" s="4">
        <f>IF(AND(AF$13&gt;=$E32,AF$13&lt;=$G32,WEEKDAY(AF$13,2)&lt;6,ISNA(VLOOKUP(AF$13,Conf!$C$7:$C$19,1,FALSE))),$D32,"")</f>
        <v>2</v>
      </c>
      <c r="AG32" s="4">
        <f>IF(AND(AG$13&gt;=$E32,AG$13&lt;=$G32,WEEKDAY(AG$13,2)&lt;6,ISNA(VLOOKUP(AG$13,Conf!$C$7:$C$19,1,FALSE))),$D32,"")</f>
        <v>2</v>
      </c>
      <c r="AH32" s="4" t="str">
        <f>IF(AND(AH$13&gt;=$E32,AH$13&lt;=$G32,WEEKDAY(AH$13,2)&lt;6,ISNA(VLOOKUP(AH$13,Conf!$C$7:$C$19,1,FALSE))),$D32,"")</f>
        <v/>
      </c>
      <c r="AI32" s="4" t="str">
        <f>IF(AND(AI$13&gt;=$E32,AI$13&lt;=$G32,WEEKDAY(AI$13,2)&lt;6,ISNA(VLOOKUP(AI$13,Conf!$C$7:$C$19,1,FALSE))),$D32,"")</f>
        <v/>
      </c>
      <c r="AJ32" s="4" t="str">
        <f>IF(AND(AJ$13&gt;=$E32,AJ$13&lt;=$G32,WEEKDAY(AJ$13,2)&lt;6,ISNA(VLOOKUP(AJ$13,Conf!$C$7:$C$19,1,FALSE))),$D32,"")</f>
        <v/>
      </c>
      <c r="AK32" s="4" t="str">
        <f>IF(AND(AK$13&gt;=$E32,AK$13&lt;=$G32,WEEKDAY(AK$13,2)&lt;6,ISNA(VLOOKUP(AK$13,Conf!$C$7:$C$19,1,FALSE))),$D32,"")</f>
        <v/>
      </c>
      <c r="AL32" s="4" t="str">
        <f>IF(AND(AL$13&gt;=$E32,AL$13&lt;=$G32,WEEKDAY(AL$13,2)&lt;6,ISNA(VLOOKUP(AL$13,Conf!$C$7:$C$19,1,FALSE))),$D32,"")</f>
        <v/>
      </c>
      <c r="AM32" s="4" t="str">
        <f>IF(AND(AM$13&gt;=$E32,AM$13&lt;=$G32,WEEKDAY(AM$13,2)&lt;6,ISNA(VLOOKUP(AM$13,Conf!$C$7:$C$19,1,FALSE))),$D32,"")</f>
        <v/>
      </c>
      <c r="AN32" s="4" t="str">
        <f>IF(AND(AN$13&gt;=$E32,AN$13&lt;=$G32,WEEKDAY(AN$13,2)&lt;6,ISNA(VLOOKUP(AN$13,Conf!$C$7:$C$19,1,FALSE))),$D32,"")</f>
        <v/>
      </c>
      <c r="AO32" s="4" t="str">
        <f>IF(AND(AO$13&gt;=$E32,AO$13&lt;=$G32,WEEKDAY(AO$13,2)&lt;6,ISNA(VLOOKUP(AO$13,Conf!$C$7:$C$19,1,FALSE))),$D32,"")</f>
        <v/>
      </c>
    </row>
    <row r="33" spans="6:41" ht="16.5" thickBot="1" x14ac:dyDescent="0.3">
      <c r="F33" s="47" t="s">
        <v>10</v>
      </c>
      <c r="G33" s="48"/>
      <c r="I33" s="49" t="s">
        <v>33</v>
      </c>
      <c r="J33" s="50">
        <f>SUM(J15:J32)</f>
        <v>1</v>
      </c>
      <c r="K33" s="50">
        <f t="shared" ref="K33:AO33" si="3">SUM(K15:K32)</f>
        <v>1</v>
      </c>
      <c r="L33" s="50">
        <f t="shared" si="3"/>
        <v>2</v>
      </c>
      <c r="M33" s="50">
        <f t="shared" si="3"/>
        <v>5</v>
      </c>
      <c r="N33" s="50">
        <f t="shared" si="3"/>
        <v>5</v>
      </c>
      <c r="O33" s="50">
        <f t="shared" si="3"/>
        <v>0</v>
      </c>
      <c r="P33" s="50">
        <f t="shared" si="3"/>
        <v>0</v>
      </c>
      <c r="Q33" s="50">
        <f t="shared" si="3"/>
        <v>5</v>
      </c>
      <c r="R33" s="50">
        <f t="shared" si="3"/>
        <v>10</v>
      </c>
      <c r="S33" s="50">
        <f t="shared" si="3"/>
        <v>10</v>
      </c>
      <c r="T33" s="50">
        <f t="shared" si="3"/>
        <v>0</v>
      </c>
      <c r="U33" s="50">
        <f t="shared" si="3"/>
        <v>10</v>
      </c>
      <c r="V33" s="50">
        <f t="shared" si="3"/>
        <v>0</v>
      </c>
      <c r="W33" s="50">
        <f t="shared" si="3"/>
        <v>0</v>
      </c>
      <c r="X33" s="50">
        <f t="shared" si="3"/>
        <v>2</v>
      </c>
      <c r="Y33" s="50">
        <f t="shared" si="3"/>
        <v>6</v>
      </c>
      <c r="Z33" s="50">
        <f t="shared" si="3"/>
        <v>6</v>
      </c>
      <c r="AA33" s="50">
        <f t="shared" si="3"/>
        <v>5</v>
      </c>
      <c r="AB33" s="50">
        <f t="shared" si="3"/>
        <v>9</v>
      </c>
      <c r="AC33" s="50">
        <f t="shared" si="3"/>
        <v>0</v>
      </c>
      <c r="AD33" s="50">
        <f t="shared" si="3"/>
        <v>0</v>
      </c>
      <c r="AE33" s="50">
        <f t="shared" si="3"/>
        <v>0</v>
      </c>
      <c r="AF33" s="50">
        <f t="shared" si="3"/>
        <v>6</v>
      </c>
      <c r="AG33" s="50">
        <f t="shared" si="3"/>
        <v>18</v>
      </c>
      <c r="AH33" s="50">
        <f t="shared" si="3"/>
        <v>14</v>
      </c>
      <c r="AI33" s="50">
        <f t="shared" si="3"/>
        <v>19</v>
      </c>
      <c r="AJ33" s="50">
        <f t="shared" si="3"/>
        <v>0</v>
      </c>
      <c r="AK33" s="50">
        <f t="shared" si="3"/>
        <v>0</v>
      </c>
      <c r="AL33" s="50">
        <f t="shared" si="3"/>
        <v>14</v>
      </c>
      <c r="AM33" s="50">
        <f t="shared" si="3"/>
        <v>13</v>
      </c>
      <c r="AN33" s="50">
        <f t="shared" si="3"/>
        <v>12</v>
      </c>
      <c r="AO33" s="50">
        <f t="shared" si="3"/>
        <v>6</v>
      </c>
    </row>
  </sheetData>
  <mergeCells count="37">
    <mergeCell ref="AK13:AK14"/>
    <mergeCell ref="AL13:AL14"/>
    <mergeCell ref="AM13:AM14"/>
    <mergeCell ref="AN13:AN14"/>
    <mergeCell ref="AO13:AO14"/>
    <mergeCell ref="F33:G33"/>
    <mergeCell ref="AE13:AE14"/>
    <mergeCell ref="AF13:AF14"/>
    <mergeCell ref="AG13:AG14"/>
    <mergeCell ref="AH13:AH14"/>
    <mergeCell ref="AI13:AI14"/>
    <mergeCell ref="AJ13:AJ14"/>
    <mergeCell ref="Y13:Y14"/>
    <mergeCell ref="Z13:Z14"/>
    <mergeCell ref="AA13:AA14"/>
    <mergeCell ref="AB13:AB14"/>
    <mergeCell ref="AC13:AC14"/>
    <mergeCell ref="AD13:AD14"/>
    <mergeCell ref="S13:S14"/>
    <mergeCell ref="T13:T14"/>
    <mergeCell ref="U13:U14"/>
    <mergeCell ref="V13:V14"/>
    <mergeCell ref="W13:W14"/>
    <mergeCell ref="X13:X14"/>
    <mergeCell ref="M13:M14"/>
    <mergeCell ref="N13:N14"/>
    <mergeCell ref="O13:O14"/>
    <mergeCell ref="P13:P14"/>
    <mergeCell ref="Q13:Q14"/>
    <mergeCell ref="R13:R14"/>
    <mergeCell ref="J2:L2"/>
    <mergeCell ref="J3:L3"/>
    <mergeCell ref="J4:L4"/>
    <mergeCell ref="J5:L5"/>
    <mergeCell ref="J13:J14"/>
    <mergeCell ref="K13:K14"/>
    <mergeCell ref="L13:L14"/>
  </mergeCells>
  <conditionalFormatting sqref="J12:AO32">
    <cfRule type="expression" dxfId="1" priority="3">
      <formula>WEEKDAY(J$13,2)&gt;5</formula>
    </cfRule>
  </conditionalFormatting>
  <conditionalFormatting sqref="J16:AO32 J15:AO32">
    <cfRule type="expression" dxfId="0" priority="2">
      <formula>AND($E15&lt;=J$13,$G15&gt;=J$13,WEEKDAY(J$13,2)&lt;6)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469FAEE-DF20-49C6-93D1-DF0302ACED63}">
            <xm:f>VLOOKUP(J$13,Conf!$C$7:$C$19,1,FALSE)</xm:f>
            <x14:dxf>
              <fill>
                <gradientFill>
                  <stop position="0">
                    <color theme="0"/>
                  </stop>
                  <stop position="0.5">
                    <color rgb="FF00B050"/>
                  </stop>
                  <stop position="1">
                    <color theme="0"/>
                  </stop>
                </gradientFill>
              </fill>
            </x14:dxf>
          </x14:cfRule>
          <xm:sqref>J12:AO32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Conf</vt:lpstr>
      <vt:lpstr>Planning1</vt:lpstr>
      <vt:lpstr>Planning2</vt:lpstr>
      <vt:lpstr>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Daron</dc:creator>
  <cp:lastModifiedBy>Daron</cp:lastModifiedBy>
  <dcterms:created xsi:type="dcterms:W3CDTF">2020-05-19T15:23:19Z</dcterms:created>
  <dcterms:modified xsi:type="dcterms:W3CDTF">2020-05-20T12:21:43Z</dcterms:modified>
</cp:coreProperties>
</file>