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eign\Documents\"/>
    </mc:Choice>
  </mc:AlternateContent>
  <xr:revisionPtr revIDLastSave="0" documentId="8_{8C6CD902-BDE2-472B-945D-669C804426C9}" xr6:coauthVersionLast="45" xr6:coauthVersionMax="45" xr10:uidLastSave="{00000000-0000-0000-0000-000000000000}"/>
  <bookViews>
    <workbookView xWindow="-108" yWindow="-108" windowWidth="23256" windowHeight="12576" tabRatio="788" xr2:uid="{00000000-000D-0000-FFFF-FFFF00000000}"/>
  </bookViews>
  <sheets>
    <sheet name="Calendrier" sheetId="14" r:id="rId1"/>
    <sheet name="Réservations" sheetId="15" r:id="rId2"/>
  </sheets>
  <definedNames>
    <definedName name="Calendrier10ans">Calendrier!#REF!</definedName>
    <definedName name="Calendrier10mois">Calendrier!#REF!</definedName>
    <definedName name="Calendrier11ans">Calendrier!#REF!</definedName>
    <definedName name="Calendrier11mois">Calendrier!#REF!</definedName>
    <definedName name="Calendrier12ans">Calendrier!#REF!</definedName>
    <definedName name="Calendrier12mois">Calendrier!#REF!</definedName>
    <definedName name="Calendrier1an">Calendrier!$B$1</definedName>
    <definedName name="Calendrier1mois">Calendrier!$C$1</definedName>
    <definedName name="Calendrier2ans">Calendrier!$B$15</definedName>
    <definedName name="Calendrier2mois">Calendrier!$C$15</definedName>
    <definedName name="Calendrier3ans">Calendrier!$B$29</definedName>
    <definedName name="Calendrier3mois">Calendrier!$C$29</definedName>
    <definedName name="Calendrier4ans">Calendrier!$B$43</definedName>
    <definedName name="Calendrier4mois">Calendrier!$C$43</definedName>
    <definedName name="Calendrier5ans">Calendrier!$B$57</definedName>
    <definedName name="Calendrier5mois">Calendrier!$C$57</definedName>
    <definedName name="Calendrier6ans">Calendrier!$B$71</definedName>
    <definedName name="Calendrier6mois">Calendrier!$C$71</definedName>
    <definedName name="Calendrier7ans">Calendrier!$B$85</definedName>
    <definedName name="Calendrier7mois">Calendrier!$C$85</definedName>
    <definedName name="Calendrier8ans">Calendrier!$B$99</definedName>
    <definedName name="Calendrier8mois">Calendrier!$C$99</definedName>
    <definedName name="Calendrier9ans">Calendrier!#REF!</definedName>
    <definedName name="Calendrier9mois">Calendrier!#REF!</definedName>
    <definedName name="DébutSemaine">Calendrier!$B$2</definedName>
    <definedName name="Jours">{0,1,2,3,4,5,6}</definedName>
    <definedName name="Jourssemaine">{"Lundi","Mardi","Mercredi","Jeudi","Vendredi","Samedi","Dimanche"}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ValeurDébutsemaine">IF(DébutSemaine="LUNDI",2,1)</definedName>
    <definedName name="_xlnm.Print_Area" localSheetId="0">Calendrier!$B$1:$I$112</definedName>
    <definedName name="ZoneTitreColonne1...H12.1">Calendrier!$B$2</definedName>
    <definedName name="ZoneTitreColonne10..H54.1">Calendrier!$B$44</definedName>
    <definedName name="ZoneTitreColonne11..C56.1">Calendrier!$B$44</definedName>
    <definedName name="ZoneTitreColonne12..D56.1">Calendrier!$D$55</definedName>
    <definedName name="ZoneTitreColonne13..H68.1">Calendrier!$B$58</definedName>
    <definedName name="ZoneTitreColonne14..C70.1">Calendrier!$B$58</definedName>
    <definedName name="ZoneTitreColonne15..D70.1">Calendrier!$D$69</definedName>
    <definedName name="ZoneTitreColonne16..H82.1">Calendrier!$B$72</definedName>
    <definedName name="ZoneTitreColonne17..C84.1">Calendrier!$B$72</definedName>
    <definedName name="ZoneTitreColonne18..D84.1">Calendrier!$D$83</definedName>
    <definedName name="ZoneTitreColonne19..H96.1">Calendrier!$B$86</definedName>
    <definedName name="ZoneTitreColonne2...C14.1">Calendrier!$B$2</definedName>
    <definedName name="ZoneTitreColonne20..C98.1">Calendrier!$B$86</definedName>
    <definedName name="ZoneTitreColonne21..D98.1">Calendrier!$D$97</definedName>
    <definedName name="ZoneTitreColonne22..H110.1">Calendrier!$B$100</definedName>
    <definedName name="ZoneTitreColonne23..C112.1">Calendrier!$B$100</definedName>
    <definedName name="ZoneTitreColonne24..D112.1">Calendrier!$D$111</definedName>
    <definedName name="ZoneTitreColonne25..H124.1">Calendrier!#REF!</definedName>
    <definedName name="ZoneTitreColonne26..C126.1">Calendrier!#REF!</definedName>
    <definedName name="ZoneTitreColonne27..D126.1">Calendrier!#REF!</definedName>
    <definedName name="ZoneTitreColonne28..H138.1">Calendrier!#REF!</definedName>
    <definedName name="ZoneTitreColonne29..C140.1">Calendrier!#REF!</definedName>
    <definedName name="ZoneTitreColonne3..D14.1">Calendrier!$D$13</definedName>
    <definedName name="ZoneTitreColonne30..D140.1">Calendrier!#REF!</definedName>
    <definedName name="ZoneTitreColonne31..H152.1">Calendrier!#REF!</definedName>
    <definedName name="ZoneTitreColonne32..C154.1">Calendrier!#REF!</definedName>
    <definedName name="ZoneTitreColonne33..D154.1">Calendrier!#REF!</definedName>
    <definedName name="ZoneTitreColonne34..H166.1">Calendrier!#REF!</definedName>
    <definedName name="ZoneTitreColonne35..C168.1">Calendrier!#REF!</definedName>
    <definedName name="ZoneTitreColonne36..D168.1">Calendrier!#REF!</definedName>
    <definedName name="ZoneTitreColonne4..H26.1">Calendrier!$B$16</definedName>
    <definedName name="ZoneTitreColonne5..C28.1">Calendrier!$B$16</definedName>
    <definedName name="ZoneTitreColonne6..D28.1">Calendrier!$D$27</definedName>
    <definedName name="ZoneTitreColonne7..H40.1">Calendrier!$B$30</definedName>
    <definedName name="ZoneTitreColonne8..C42.1">Calendrier!$B$30</definedName>
    <definedName name="ZoneTitreColonne9..D42.1">Calendrier!$D$41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5" i="14" l="1"/>
  <c r="B3" i="14" l="1" a="1"/>
  <c r="B3" i="14" s="1"/>
  <c r="B5" i="14" a="1"/>
  <c r="H5" i="14" s="1"/>
  <c r="B7" i="14" a="1"/>
  <c r="E7" i="14" s="1"/>
  <c r="B9" i="14" a="1"/>
  <c r="G9" i="14" s="1"/>
  <c r="B11" i="14" a="1"/>
  <c r="G11" i="14" s="1"/>
  <c r="B13" i="14" a="1"/>
  <c r="B13" i="14" s="1"/>
  <c r="C15" i="14"/>
  <c r="F5" i="14" l="1"/>
  <c r="B5" i="14"/>
  <c r="D5" i="14"/>
  <c r="C5" i="14"/>
  <c r="F11" i="14"/>
  <c r="D11" i="14"/>
  <c r="E5" i="14"/>
  <c r="G5" i="14"/>
  <c r="H3" i="14"/>
  <c r="H2" i="14" s="1"/>
  <c r="B19" i="14" a="1"/>
  <c r="C19" i="14" s="1"/>
  <c r="E9" i="14"/>
  <c r="B9" i="14"/>
  <c r="C3" i="14"/>
  <c r="C2" i="14" s="1"/>
  <c r="D3" i="14"/>
  <c r="D2" i="14" s="1"/>
  <c r="F9" i="14"/>
  <c r="F3" i="14"/>
  <c r="F2" i="14" s="1"/>
  <c r="E3" i="14"/>
  <c r="E2" i="14" s="1"/>
  <c r="C7" i="14"/>
  <c r="F7" i="14"/>
  <c r="G7" i="14"/>
  <c r="B25" i="14" a="1"/>
  <c r="B25" i="14" s="1"/>
  <c r="B17" i="14" a="1"/>
  <c r="B17" i="14" s="1"/>
  <c r="B16" i="14" s="1"/>
  <c r="B27" i="14" a="1"/>
  <c r="C27" i="14" s="1"/>
  <c r="B23" i="14" a="1"/>
  <c r="B23" i="14" s="1"/>
  <c r="B11" i="14"/>
  <c r="C9" i="14"/>
  <c r="H7" i="14"/>
  <c r="C11" i="14"/>
  <c r="C13" i="14"/>
  <c r="E11" i="14"/>
  <c r="B21" i="14" a="1"/>
  <c r="F21" i="14" s="1"/>
  <c r="H9" i="14"/>
  <c r="D9" i="14"/>
  <c r="H11" i="14"/>
  <c r="D7" i="14"/>
  <c r="B7" i="14"/>
  <c r="G3" i="14"/>
  <c r="G2" i="14" s="1"/>
  <c r="C29" i="14"/>
  <c r="B29" i="14"/>
  <c r="F19" i="14" l="1"/>
  <c r="H19" i="14"/>
  <c r="G19" i="14"/>
  <c r="B19" i="14"/>
  <c r="E19" i="14"/>
  <c r="D19" i="14"/>
  <c r="B43" i="14"/>
  <c r="G17" i="14"/>
  <c r="G16" i="14" s="1"/>
  <c r="F17" i="14"/>
  <c r="F16" i="14" s="1"/>
  <c r="D17" i="14"/>
  <c r="D16" i="14" s="1"/>
  <c r="D23" i="14"/>
  <c r="B27" i="14"/>
  <c r="H17" i="14"/>
  <c r="H16" i="14" s="1"/>
  <c r="H23" i="14"/>
  <c r="C17" i="14"/>
  <c r="C16" i="14" s="1"/>
  <c r="E17" i="14"/>
  <c r="E16" i="14" s="1"/>
  <c r="B21" i="14"/>
  <c r="C23" i="14"/>
  <c r="E23" i="14"/>
  <c r="G23" i="14"/>
  <c r="E25" i="14"/>
  <c r="F25" i="14"/>
  <c r="G25" i="14"/>
  <c r="F23" i="14"/>
  <c r="H25" i="14"/>
  <c r="D25" i="14"/>
  <c r="C25" i="14"/>
  <c r="C21" i="14"/>
  <c r="D21" i="14"/>
  <c r="E21" i="14"/>
  <c r="B35" i="14" a="1"/>
  <c r="B35" i="14" s="1"/>
  <c r="B41" i="14" a="1"/>
  <c r="C41" i="14" s="1"/>
  <c r="B37" i="14" a="1"/>
  <c r="H37" i="14" s="1"/>
  <c r="B33" i="14" a="1"/>
  <c r="D33" i="14" s="1"/>
  <c r="B31" i="14" a="1"/>
  <c r="G31" i="14" s="1"/>
  <c r="G30" i="14" s="1"/>
  <c r="B39" i="14" a="1"/>
  <c r="H39" i="14" s="1"/>
  <c r="G21" i="14"/>
  <c r="H21" i="14"/>
  <c r="C43" i="14"/>
  <c r="B55" i="14" l="1" a="1"/>
  <c r="C55" i="14" s="1"/>
  <c r="G35" i="14"/>
  <c r="C35" i="14"/>
  <c r="E39" i="14"/>
  <c r="B41" i="14"/>
  <c r="D39" i="14"/>
  <c r="F35" i="14"/>
  <c r="B39" i="14"/>
  <c r="E35" i="14"/>
  <c r="H33" i="14"/>
  <c r="B33" i="14"/>
  <c r="B37" i="14"/>
  <c r="F37" i="14"/>
  <c r="B31" i="14"/>
  <c r="B30" i="14" s="1"/>
  <c r="F31" i="14"/>
  <c r="F30" i="14" s="1"/>
  <c r="E31" i="14"/>
  <c r="E30" i="14" s="1"/>
  <c r="C31" i="14"/>
  <c r="C30" i="14" s="1"/>
  <c r="H35" i="14"/>
  <c r="E33" i="14"/>
  <c r="B53" i="14" a="1"/>
  <c r="E53" i="14" s="1"/>
  <c r="B57" i="14"/>
  <c r="D35" i="14"/>
  <c r="D31" i="14"/>
  <c r="D30" i="14" s="1"/>
  <c r="D37" i="14"/>
  <c r="C37" i="14"/>
  <c r="E37" i="14"/>
  <c r="G37" i="14"/>
  <c r="B51" i="14" a="1"/>
  <c r="D51" i="14" s="1"/>
  <c r="B45" i="14" a="1"/>
  <c r="G45" i="14" s="1"/>
  <c r="G44" i="14" s="1"/>
  <c r="G33" i="14"/>
  <c r="C33" i="14"/>
  <c r="H31" i="14"/>
  <c r="H30" i="14" s="1"/>
  <c r="F33" i="14"/>
  <c r="C39" i="14"/>
  <c r="F39" i="14"/>
  <c r="G39" i="14"/>
  <c r="B49" i="14" a="1"/>
  <c r="H49" i="14" s="1"/>
  <c r="B47" i="14" a="1"/>
  <c r="B47" i="14" s="1"/>
  <c r="C57" i="14"/>
  <c r="B55" i="14" l="1"/>
  <c r="H53" i="14"/>
  <c r="E51" i="14"/>
  <c r="C45" i="14"/>
  <c r="C44" i="14" s="1"/>
  <c r="G47" i="14"/>
  <c r="F47" i="14"/>
  <c r="C71" i="14"/>
  <c r="H47" i="14"/>
  <c r="G49" i="14"/>
  <c r="D47" i="14"/>
  <c r="B71" i="14"/>
  <c r="B49" i="14"/>
  <c r="B45" i="14"/>
  <c r="B44" i="14" s="1"/>
  <c r="F45" i="14"/>
  <c r="F44" i="14" s="1"/>
  <c r="C49" i="14"/>
  <c r="D49" i="14"/>
  <c r="H51" i="14"/>
  <c r="H45" i="14"/>
  <c r="H44" i="14" s="1"/>
  <c r="E45" i="14"/>
  <c r="E44" i="14" s="1"/>
  <c r="E47" i="14"/>
  <c r="F49" i="14"/>
  <c r="D45" i="14"/>
  <c r="D44" i="14" s="1"/>
  <c r="E49" i="14"/>
  <c r="C51" i="14"/>
  <c r="G51" i="14"/>
  <c r="B51" i="14"/>
  <c r="F53" i="14"/>
  <c r="B53" i="14"/>
  <c r="C53" i="14"/>
  <c r="F51" i="14"/>
  <c r="D53" i="14"/>
  <c r="G53" i="14"/>
  <c r="C47" i="14"/>
  <c r="B63" i="14" a="1"/>
  <c r="E63" i="14" s="1"/>
  <c r="B69" i="14" a="1"/>
  <c r="C69" i="14" s="1"/>
  <c r="B65" i="14" a="1"/>
  <c r="E65" i="14" s="1"/>
  <c r="B61" i="14" a="1"/>
  <c r="E61" i="14" s="1"/>
  <c r="B67" i="14" a="1"/>
  <c r="F67" i="14" s="1"/>
  <c r="B59" i="14" a="1"/>
  <c r="B59" i="14" s="1"/>
  <c r="B58" i="14" s="1"/>
  <c r="B75" i="14" l="1" a="1"/>
  <c r="B75" i="14" s="1"/>
  <c r="B83" i="14" a="1"/>
  <c r="B81" i="14" a="1"/>
  <c r="E81" i="14" s="1"/>
  <c r="B67" i="14"/>
  <c r="D63" i="14"/>
  <c r="C61" i="14"/>
  <c r="H61" i="14"/>
  <c r="B61" i="14"/>
  <c r="F63" i="14"/>
  <c r="B73" i="14" a="1"/>
  <c r="B79" i="14" a="1"/>
  <c r="D79" i="14" s="1"/>
  <c r="G61" i="14"/>
  <c r="C85" i="14"/>
  <c r="B85" i="14"/>
  <c r="F61" i="14"/>
  <c r="D61" i="14"/>
  <c r="B77" i="14" a="1"/>
  <c r="C77" i="14" s="1"/>
  <c r="H63" i="14"/>
  <c r="B69" i="14"/>
  <c r="D65" i="14"/>
  <c r="H59" i="14"/>
  <c r="H58" i="14" s="1"/>
  <c r="G67" i="14"/>
  <c r="D67" i="14"/>
  <c r="C63" i="14"/>
  <c r="G63" i="14"/>
  <c r="B63" i="14"/>
  <c r="G65" i="14"/>
  <c r="B65" i="14"/>
  <c r="C65" i="14"/>
  <c r="F59" i="14"/>
  <c r="F58" i="14" s="1"/>
  <c r="E59" i="14"/>
  <c r="E58" i="14" s="1"/>
  <c r="C59" i="14"/>
  <c r="C58" i="14" s="1"/>
  <c r="H67" i="14"/>
  <c r="G59" i="14"/>
  <c r="G58" i="14" s="1"/>
  <c r="H65" i="14"/>
  <c r="C67" i="14"/>
  <c r="F65" i="14"/>
  <c r="D59" i="14"/>
  <c r="D58" i="14" s="1"/>
  <c r="E67" i="14"/>
  <c r="C75" i="14" l="1"/>
  <c r="E75" i="14"/>
  <c r="D75" i="14"/>
  <c r="H75" i="14"/>
  <c r="F75" i="14"/>
  <c r="B97" i="14" a="1"/>
  <c r="C97" i="14" s="1"/>
  <c r="G75" i="14"/>
  <c r="C81" i="14"/>
  <c r="B81" i="14"/>
  <c r="F81" i="14"/>
  <c r="B91" i="14" a="1"/>
  <c r="D91" i="14" s="1"/>
  <c r="G79" i="14"/>
  <c r="C99" i="14"/>
  <c r="C79" i="14"/>
  <c r="H81" i="14"/>
  <c r="B93" i="14" a="1"/>
  <c r="H93" i="14" s="1"/>
  <c r="G81" i="14"/>
  <c r="D81" i="14"/>
  <c r="B83" i="14"/>
  <c r="C83" i="14"/>
  <c r="C73" i="14"/>
  <c r="C72" i="14" s="1"/>
  <c r="B73" i="14"/>
  <c r="B72" i="14" s="1"/>
  <c r="B89" i="14" a="1"/>
  <c r="B87" i="14" a="1"/>
  <c r="E73" i="14"/>
  <c r="E72" i="14" s="1"/>
  <c r="B99" i="14"/>
  <c r="B95" i="14" a="1"/>
  <c r="H95" i="14" s="1"/>
  <c r="H73" i="14"/>
  <c r="H72" i="14" s="1"/>
  <c r="F73" i="14"/>
  <c r="F72" i="14" s="1"/>
  <c r="G73" i="14"/>
  <c r="G72" i="14" s="1"/>
  <c r="D73" i="14"/>
  <c r="D72" i="14" s="1"/>
  <c r="E77" i="14"/>
  <c r="H77" i="14"/>
  <c r="F77" i="14"/>
  <c r="G77" i="14"/>
  <c r="D77" i="14"/>
  <c r="B77" i="14"/>
  <c r="B79" i="14"/>
  <c r="F79" i="14"/>
  <c r="H79" i="14"/>
  <c r="E79" i="14"/>
  <c r="B91" i="14" l="1"/>
  <c r="B97" i="14"/>
  <c r="B101" i="14" a="1"/>
  <c r="H101" i="14" s="1"/>
  <c r="H100" i="14" s="1"/>
  <c r="F91" i="14"/>
  <c r="B111" i="14" a="1"/>
  <c r="B111" i="14" s="1"/>
  <c r="G91" i="14"/>
  <c r="B105" i="14" a="1"/>
  <c r="E105" i="14" s="1"/>
  <c r="B103" i="14" a="1"/>
  <c r="B103" i="14" s="1"/>
  <c r="D93" i="14"/>
  <c r="C91" i="14"/>
  <c r="E91" i="14"/>
  <c r="H91" i="14"/>
  <c r="F93" i="14"/>
  <c r="G93" i="14"/>
  <c r="C93" i="14"/>
  <c r="B95" i="14"/>
  <c r="D95" i="14"/>
  <c r="F95" i="14"/>
  <c r="C95" i="14"/>
  <c r="B109" i="14" a="1"/>
  <c r="E109" i="14" s="1"/>
  <c r="B107" i="14" a="1"/>
  <c r="B107" i="14" s="1"/>
  <c r="B93" i="14"/>
  <c r="E93" i="14"/>
  <c r="E89" i="14"/>
  <c r="G89" i="14"/>
  <c r="F89" i="14"/>
  <c r="B89" i="14"/>
  <c r="H89" i="14"/>
  <c r="D89" i="14"/>
  <c r="C89" i="14"/>
  <c r="G87" i="14"/>
  <c r="G86" i="14" s="1"/>
  <c r="E87" i="14"/>
  <c r="E86" i="14" s="1"/>
  <c r="C87" i="14"/>
  <c r="C86" i="14" s="1"/>
  <c r="B87" i="14"/>
  <c r="B86" i="14" s="1"/>
  <c r="H87" i="14"/>
  <c r="H86" i="14" s="1"/>
  <c r="D87" i="14"/>
  <c r="D86" i="14" s="1"/>
  <c r="F87" i="14"/>
  <c r="F86" i="14" s="1"/>
  <c r="E95" i="14"/>
  <c r="G95" i="14"/>
  <c r="D101" i="14" l="1"/>
  <c r="D100" i="14" s="1"/>
  <c r="C101" i="14"/>
  <c r="C100" i="14" s="1"/>
  <c r="C111" i="14"/>
  <c r="D103" i="14"/>
  <c r="G101" i="14"/>
  <c r="G100" i="14" s="1"/>
  <c r="F101" i="14"/>
  <c r="F100" i="14" s="1"/>
  <c r="E101" i="14"/>
  <c r="E100" i="14" s="1"/>
  <c r="C103" i="14"/>
  <c r="B101" i="14"/>
  <c r="B100" i="14" s="1"/>
  <c r="C105" i="14"/>
  <c r="B105" i="14"/>
  <c r="G105" i="14"/>
  <c r="H105" i="14"/>
  <c r="H103" i="14"/>
  <c r="E103" i="14"/>
  <c r="G103" i="14"/>
  <c r="F103" i="14"/>
  <c r="D105" i="14"/>
  <c r="F105" i="14"/>
  <c r="C107" i="14"/>
  <c r="D107" i="14"/>
  <c r="G107" i="14"/>
  <c r="H107" i="14"/>
  <c r="H109" i="14"/>
  <c r="G109" i="14"/>
  <c r="B109" i="14"/>
  <c r="E107" i="14"/>
  <c r="D109" i="14"/>
  <c r="F109" i="14"/>
  <c r="F107" i="14"/>
  <c r="C109" i="14"/>
</calcChain>
</file>

<file path=xl/sharedStrings.xml><?xml version="1.0" encoding="utf-8"?>
<sst xmlns="http://schemas.openxmlformats.org/spreadsheetml/2006/main" count="21" uniqueCount="9">
  <si>
    <t>LUNDI</t>
  </si>
  <si>
    <t>Notes :</t>
  </si>
  <si>
    <t>Avril</t>
  </si>
  <si>
    <t>Date de fin</t>
  </si>
  <si>
    <t>Date de début</t>
  </si>
  <si>
    <t>Nom de la réservation</t>
  </si>
  <si>
    <t>Mois</t>
  </si>
  <si>
    <t>Année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</si>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</sst>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d"/>
  </numFmts>
  <fonts count="31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8"/>
      <name val="Arial"/>
      <family val="2"/>
    </font>
    <font>
      <sz val="10"/>
      <name val="Century Gothic"/>
      <family val="2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i/>
      <sz val="11"/>
      <color theme="3" tint="-0.24994659260841701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rgb="FF9C0006"/>
      <name val="Trebuchet MS"/>
      <family val="2"/>
      <scheme val="minor"/>
    </font>
    <font>
      <sz val="11"/>
      <color rgb="FF9C5700"/>
      <name val="Trebuchet MS"/>
      <family val="2"/>
      <scheme val="minor"/>
    </font>
    <font>
      <sz val="11"/>
      <color rgb="FF3F3F76"/>
      <name val="Trebuchet MS"/>
      <family val="2"/>
      <scheme val="minor"/>
    </font>
    <font>
      <b/>
      <sz val="11"/>
      <color rgb="FF3F3F3F"/>
      <name val="Trebuchet MS"/>
      <family val="2"/>
      <scheme val="minor"/>
    </font>
    <font>
      <b/>
      <sz val="11"/>
      <color rgb="FFFA7D00"/>
      <name val="Trebuchet MS"/>
      <family val="2"/>
      <scheme val="minor"/>
    </font>
    <font>
      <sz val="11"/>
      <color rgb="FFFA7D00"/>
      <name val="Trebuchet MS"/>
      <family val="2"/>
      <scheme val="minor"/>
    </font>
    <font>
      <sz val="11"/>
      <color rgb="FFFF0000"/>
      <name val="Trebuchet MS"/>
      <family val="2"/>
      <scheme val="minor"/>
    </font>
    <font>
      <sz val="11"/>
      <color theme="0"/>
      <name val="Trebuchet MS"/>
      <family val="2"/>
      <scheme val="minor"/>
    </font>
    <font>
      <sz val="16"/>
      <name val="Trebuchet MS"/>
      <family val="2"/>
      <scheme val="minor"/>
    </font>
    <font>
      <sz val="20"/>
      <name val="Trebuchet MS"/>
      <family val="2"/>
      <scheme val="minor"/>
    </font>
    <font>
      <sz val="20"/>
      <color rgb="FFFF0000"/>
      <name val="Trebuchet MS"/>
      <family val="2"/>
      <scheme val="minor"/>
    </font>
    <font>
      <sz val="20"/>
      <color rgb="FF0070C0"/>
      <name val="Trebuchet MS"/>
      <family val="2"/>
      <scheme val="minor"/>
    </font>
    <font>
      <sz val="22"/>
      <name val="Trebuchet MS"/>
      <family val="2"/>
      <scheme val="minor"/>
    </font>
    <font>
      <sz val="14"/>
      <name val="Trebuchet MS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 applyFill="0" applyBorder="0" applyProtection="0"/>
    <xf numFmtId="0" fontId="13" fillId="3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4" borderId="1" applyNumberFormat="0" applyAlignment="0" applyProtection="0"/>
    <xf numFmtId="0" fontId="5" fillId="5" borderId="2" applyNumberFormat="0" applyProtection="0">
      <alignment vertical="center"/>
    </xf>
    <xf numFmtId="166" fontId="9" fillId="0" borderId="9" applyFill="0" applyProtection="0">
      <alignment horizontal="left" vertical="center" wrapText="1" indent="1"/>
    </xf>
    <xf numFmtId="0" fontId="12" fillId="0" borderId="6" applyFill="0" applyProtection="0">
      <alignment horizontal="left" vertical="top" wrapText="1" indent="1"/>
    </xf>
    <xf numFmtId="0" fontId="1" fillId="0" borderId="0" applyFill="0" applyProtection="0">
      <alignment horizontal="left" vertical="top" wrapText="1" indent="1"/>
    </xf>
    <xf numFmtId="0" fontId="11" fillId="0" borderId="8" applyFill="0" applyProtection="0">
      <alignment horizontal="left" vertical="center" wrapText="1" indent="1"/>
    </xf>
    <xf numFmtId="0" fontId="6" fillId="6" borderId="0" applyNumberFormat="0" applyBorder="0" applyProtection="0">
      <alignment horizontal="center"/>
    </xf>
    <xf numFmtId="0" fontId="10" fillId="7" borderId="3" applyNumberFormat="0" applyProtection="0">
      <alignment horizontal="left" vertical="center" indent="1"/>
    </xf>
    <xf numFmtId="0" fontId="10" fillId="6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11" fillId="8" borderId="10" applyNumberFormat="0" applyFont="0" applyAlignment="0" applyProtection="0"/>
    <xf numFmtId="0" fontId="15" fillId="0" borderId="0" applyNumberFormat="0" applyFill="0" applyBorder="0" applyAlignment="0" applyProtection="0"/>
    <xf numFmtId="0" fontId="14" fillId="0" borderId="11" applyNumberFormat="0" applyFill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6" fillId="9" borderId="0" applyNumberFormat="0" applyBorder="0" applyAlignment="0" applyProtection="0"/>
    <xf numFmtId="0" fontId="17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13" applyNumberFormat="0" applyAlignment="0" applyProtection="0"/>
    <xf numFmtId="0" fontId="20" fillId="13" borderId="14" applyNumberFormat="0" applyAlignment="0" applyProtection="0"/>
    <xf numFmtId="0" fontId="21" fillId="13" borderId="13" applyNumberFormat="0" applyAlignment="0" applyProtection="0"/>
    <xf numFmtId="0" fontId="22" fillId="0" borderId="15" applyNumberFormat="0" applyFill="0" applyAlignment="0" applyProtection="0"/>
    <xf numFmtId="0" fontId="4" fillId="14" borderId="16" applyNumberFormat="0" applyAlignment="0" applyProtection="0"/>
    <xf numFmtId="0" fontId="23" fillId="0" borderId="0" applyNumberFormat="0" applyFill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39">
    <xf numFmtId="0" fontId="0" fillId="0" borderId="0" xfId="0"/>
    <xf numFmtId="0" fontId="6" fillId="6" borderId="0" xfId="9">
      <alignment horizontal="center"/>
    </xf>
    <xf numFmtId="0" fontId="0" fillId="2" borderId="0" xfId="0" applyFill="1"/>
    <xf numFmtId="0" fontId="3" fillId="0" borderId="0" xfId="0" applyFont="1"/>
    <xf numFmtId="0" fontId="10" fillId="7" borderId="3" xfId="10">
      <alignment horizontal="left" vertical="center" indent="1"/>
    </xf>
    <xf numFmtId="0" fontId="10" fillId="6" borderId="3" xfId="11" applyAlignment="1">
      <alignment horizontal="left" vertical="center" indent="1"/>
    </xf>
    <xf numFmtId="0" fontId="12" fillId="0" borderId="6" xfId="6">
      <alignment horizontal="left" vertical="top" wrapText="1" indent="1"/>
    </xf>
    <xf numFmtId="0" fontId="12" fillId="0" borderId="5" xfId="6" applyBorder="1">
      <alignment horizontal="left" vertical="top" wrapText="1" indent="1"/>
    </xf>
    <xf numFmtId="0" fontId="12" fillId="0" borderId="7" xfId="6" applyBorder="1">
      <alignment horizontal="left" vertical="top" wrapText="1" indent="1"/>
    </xf>
    <xf numFmtId="0" fontId="12" fillId="0" borderId="12" xfId="6" applyBorder="1">
      <alignment horizontal="left" vertical="top" wrapText="1" indent="1"/>
    </xf>
    <xf numFmtId="166" fontId="9" fillId="0" borderId="9" xfId="5">
      <alignment horizontal="left" vertical="center" wrapText="1" indent="1"/>
    </xf>
    <xf numFmtId="166" fontId="9" fillId="0" borderId="4" xfId="5" applyBorder="1">
      <alignment horizontal="left" vertical="center" wrapText="1" indent="1"/>
    </xf>
    <xf numFmtId="0" fontId="7" fillId="0" borderId="0" xfId="2">
      <alignment horizontal="left" indent="3"/>
    </xf>
    <xf numFmtId="0" fontId="1" fillId="0" borderId="0" xfId="7">
      <alignment horizontal="left" vertical="top" wrapText="1" indent="1"/>
    </xf>
    <xf numFmtId="0" fontId="0" fillId="0" borderId="8" xfId="8" applyFont="1">
      <alignment horizontal="left" vertical="center" wrapText="1" indent="1"/>
    </xf>
    <xf numFmtId="0" fontId="11" fillId="0" borderId="8" xfId="8">
      <alignment horizontal="left" vertical="center" wrapText="1" indent="1"/>
    </xf>
    <xf numFmtId="0" fontId="7" fillId="0" borderId="0" xfId="2">
      <alignment horizontal="left" indent="3"/>
    </xf>
    <xf numFmtId="14" fontId="0" fillId="0" borderId="0" xfId="0" applyNumberFormat="1"/>
    <xf numFmtId="0" fontId="0" fillId="0" borderId="17" xfId="0" applyBorder="1"/>
    <xf numFmtId="0" fontId="0" fillId="0" borderId="0" xfId="0" applyBorder="1"/>
    <xf numFmtId="14" fontId="0" fillId="0" borderId="0" xfId="0" applyNumberFormat="1" applyBorder="1"/>
    <xf numFmtId="0" fontId="0" fillId="0" borderId="0" xfId="0" applyAlignment="1">
      <alignment horizontal="right" vertical="center"/>
    </xf>
    <xf numFmtId="0" fontId="0" fillId="0" borderId="18" xfId="0" applyBorder="1"/>
    <xf numFmtId="0" fontId="7" fillId="0" borderId="0" xfId="2" applyAlignment="1">
      <alignment horizontal="center"/>
    </xf>
    <xf numFmtId="0" fontId="7" fillId="0" borderId="0" xfId="2" applyAlignment="1">
      <alignment horizontal="center" vertical="center"/>
    </xf>
    <xf numFmtId="0" fontId="25" fillId="0" borderId="0" xfId="0" applyFont="1"/>
    <xf numFmtId="0" fontId="7" fillId="0" borderId="0" xfId="2" applyAlignment="1">
      <alignment horizontal="center"/>
    </xf>
    <xf numFmtId="0" fontId="26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19" xfId="0" applyBorder="1"/>
    <xf numFmtId="0" fontId="28" fillId="0" borderId="19" xfId="0" applyFont="1" applyBorder="1"/>
    <xf numFmtId="0" fontId="0" fillId="0" borderId="20" xfId="0" applyBorder="1"/>
    <xf numFmtId="0" fontId="27" fillId="0" borderId="19" xfId="0" applyFont="1" applyBorder="1"/>
    <xf numFmtId="0" fontId="28" fillId="0" borderId="0" xfId="0" applyFont="1" applyBorder="1"/>
    <xf numFmtId="0" fontId="27" fillId="0" borderId="0" xfId="0" applyFont="1" applyBorder="1"/>
    <xf numFmtId="0" fontId="30" fillId="0" borderId="0" xfId="0" applyFont="1"/>
  </cellXfs>
  <cellStyles count="51">
    <cellStyle name="20 % - Accent1" xfId="30" builtinId="30" customBuiltin="1"/>
    <cellStyle name="20 % - Accent2" xfId="33" builtinId="34" customBuiltin="1"/>
    <cellStyle name="20 % - Accent3" xfId="37" builtinId="38" customBuiltin="1"/>
    <cellStyle name="20 % - Accent4" xfId="41" builtinId="42" customBuiltin="1"/>
    <cellStyle name="20 % - Accent5" xfId="44" builtinId="46" customBuiltin="1"/>
    <cellStyle name="20 % - Accent6" xfId="48" builtinId="50" customBuiltin="1"/>
    <cellStyle name="40 % - Accent1" xfId="1" builtinId="31" customBuiltin="1"/>
    <cellStyle name="40 % - Accent2" xfId="34" builtinId="35" customBuiltin="1"/>
    <cellStyle name="40 % - Accent3" xfId="38" builtinId="39" customBuiltin="1"/>
    <cellStyle name="40 % - Accent4" xfId="42" builtinId="43" customBuiltin="1"/>
    <cellStyle name="40 % - Accent5" xfId="45" builtinId="47" customBuiltin="1"/>
    <cellStyle name="40 % - Accent6" xfId="49" builtinId="51" customBuiltin="1"/>
    <cellStyle name="60 % - Accent1" xfId="31" builtinId="32" customBuiltin="1"/>
    <cellStyle name="60 % - Accent2" xfId="35" builtinId="36" customBuiltin="1"/>
    <cellStyle name="60 % - Accent3" xfId="39" builtinId="40" customBuiltin="1"/>
    <cellStyle name="60 % - Accent4" xfId="43" builtinId="44" customBuiltin="1"/>
    <cellStyle name="60 % - Accent5" xfId="46" builtinId="48" customBuiltin="1"/>
    <cellStyle name="60 % - Accent6" xfId="50" builtinId="52" customBuiltin="1"/>
    <cellStyle name="Accent1" xfId="3" builtinId="29" customBuiltin="1"/>
    <cellStyle name="Accent2" xfId="32" builtinId="33" customBuiltin="1"/>
    <cellStyle name="Accent3" xfId="36" builtinId="37" customBuiltin="1"/>
    <cellStyle name="Accent4" xfId="40" builtinId="41" customBuiltin="1"/>
    <cellStyle name="Accent5" xfId="4" builtinId="45" customBuiltin="1"/>
    <cellStyle name="Accent6" xfId="47" builtinId="49" customBuiltin="1"/>
    <cellStyle name="Avertissement" xfId="29" builtinId="11" customBuiltin="1"/>
    <cellStyle name="Calcul" xfId="26" builtinId="22" customBuiltin="1"/>
    <cellStyle name="Cellule liée" xfId="27" builtinId="24" customBuiltin="1"/>
    <cellStyle name="Détail jour" xfId="6" xr:uid="{00000000-0005-0000-0000-000004000000}"/>
    <cellStyle name="En-tête Notes" xfId="8" xr:uid="{00000000-0005-0000-0000-00000D000000}"/>
    <cellStyle name="Entrée" xfId="24" builtinId="20" customBuiltin="1"/>
    <cellStyle name="Insatisfaisant" xfId="22" builtinId="27" customBuiltin="1"/>
    <cellStyle name="Jour" xfId="5" xr:uid="{00000000-0005-0000-0000-000003000000}"/>
    <cellStyle name="Milliers" xfId="16" builtinId="3" customBuiltin="1"/>
    <cellStyle name="Milliers [0]" xfId="17" builtinId="6" customBuiltin="1"/>
    <cellStyle name="Monétaire" xfId="18" builtinId="4" customBuiltin="1"/>
    <cellStyle name="Monétaire [0]" xfId="19" builtinId="7" customBuiltin="1"/>
    <cellStyle name="Neutre" xfId="23" builtinId="28" customBuiltin="1"/>
    <cellStyle name="Normal" xfId="0" builtinId="0" customBuiltin="1"/>
    <cellStyle name="Note" xfId="13" builtinId="10" customBuiltin="1"/>
    <cellStyle name="Notes" xfId="7" xr:uid="{00000000-0005-0000-0000-00000C000000}"/>
    <cellStyle name="Pourcentage" xfId="20" builtinId="5" customBuiltin="1"/>
    <cellStyle name="Satisfaisant" xfId="21" builtinId="26" customBuiltin="1"/>
    <cellStyle name="Sortie" xfId="25" builtinId="21" customBuiltin="1"/>
    <cellStyle name="Texte explicatif" xfId="14" builtinId="53" customBuiltin="1"/>
    <cellStyle name="Titre" xfId="9" builtinId="15" customBuiltin="1"/>
    <cellStyle name="Titre 1" xfId="2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tal" xfId="15" builtinId="25" customBuiltin="1"/>
    <cellStyle name="Vérification" xfId="28" builtinId="23" customBuiltin="1"/>
  </cellStyles>
  <dxfs count="8"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167640</xdr:rowOff>
        </xdr:from>
        <xdr:to>
          <xdr:col>3</xdr:col>
          <xdr:colOff>541020</xdr:colOff>
          <xdr:row>19</xdr:row>
          <xdr:rowOff>121920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BD3A495B-FD32-4AE7-97F5-A97AF0087D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-0.249977111117893"/>
    <pageSetUpPr autoPageBreaks="0" fitToPage="1"/>
  </sheetPr>
  <dimension ref="A1:H112"/>
  <sheetViews>
    <sheetView showGridLines="0" tabSelected="1" zoomScale="90" zoomScaleNormal="90" workbookViewId="0">
      <selection activeCell="L12" sqref="L12"/>
    </sheetView>
  </sheetViews>
  <sheetFormatPr baseColWidth="10" defaultColWidth="8.77734375" defaultRowHeight="14.4" x14ac:dyDescent="0.3"/>
  <cols>
    <col min="1" max="1" width="2" customWidth="1"/>
    <col min="2" max="2" width="18.21875" customWidth="1"/>
    <col min="3" max="8" width="17.6640625" customWidth="1"/>
    <col min="9" max="9" width="2.44140625" customWidth="1"/>
    <col min="14" max="14" width="6.77734375" customWidth="1"/>
  </cols>
  <sheetData>
    <row r="1" spans="1:8" ht="54" customHeight="1" x14ac:dyDescent="0.9">
      <c r="A1" s="2"/>
      <c r="B1" s="1">
        <v>2020</v>
      </c>
      <c r="C1" s="16" t="s">
        <v>2</v>
      </c>
      <c r="D1" s="16"/>
      <c r="E1" s="16"/>
      <c r="F1" s="2"/>
      <c r="G1" s="2"/>
      <c r="H1" s="2"/>
    </row>
    <row r="2" spans="1:8" ht="14.25" customHeight="1" x14ac:dyDescent="0.3">
      <c r="A2" s="3"/>
      <c r="B2" s="4" t="s">
        <v>0</v>
      </c>
      <c r="C2" s="5" t="str">
        <f t="shared" ref="C2:H2" si="0">UPPER(TEXT(C3,"jjjj"))</f>
        <v>MARDI</v>
      </c>
      <c r="D2" s="4" t="str">
        <f t="shared" si="0"/>
        <v>MERCREDI</v>
      </c>
      <c r="E2" s="5" t="str">
        <f t="shared" si="0"/>
        <v>JEUDI</v>
      </c>
      <c r="F2" s="4" t="str">
        <f t="shared" si="0"/>
        <v>VENDREDI</v>
      </c>
      <c r="G2" s="5" t="str">
        <f t="shared" si="0"/>
        <v>SAMEDI</v>
      </c>
      <c r="H2" s="4" t="str">
        <f t="shared" si="0"/>
        <v>DIMANCHE</v>
      </c>
    </row>
    <row r="3" spans="1:8" ht="16.5" customHeight="1" x14ac:dyDescent="0.3">
      <c r="B3" s="10">
        <f t="array" ref="B3:H3">Jours+1+DATE(Calendrier1an,OptionCalendrier1mois,1)-WEEKDAY(DATE(Calendrier1an,OptionCalendrier1mois,1),OptionJoursemaine)</f>
        <v>43920</v>
      </c>
      <c r="C3" s="10">
        <v>43921</v>
      </c>
      <c r="D3" s="10">
        <v>43922</v>
      </c>
      <c r="E3" s="10">
        <v>43923</v>
      </c>
      <c r="F3" s="10">
        <v>43924</v>
      </c>
      <c r="G3" s="10">
        <v>43925</v>
      </c>
      <c r="H3" s="11">
        <v>43926</v>
      </c>
    </row>
    <row r="4" spans="1:8" ht="27" customHeight="1" x14ac:dyDescent="0.3">
      <c r="B4" s="6"/>
      <c r="C4" s="6"/>
      <c r="D4" s="6"/>
      <c r="E4" s="6"/>
      <c r="F4" s="6"/>
      <c r="G4" s="6"/>
      <c r="H4" s="7"/>
    </row>
    <row r="5" spans="1:8" ht="16.5" customHeight="1" x14ac:dyDescent="0.3">
      <c r="B5" s="10">
        <f t="array" ref="B5:H5">Jours+8+DATE(Calendrier1an,OptionCalendrier1mois,1)-WEEKDAY(DATE(Calendrier1an,OptionCalendrier1mois,1),OptionJoursemaine)</f>
        <v>43927</v>
      </c>
      <c r="C5" s="10">
        <v>43928</v>
      </c>
      <c r="D5" s="10">
        <v>43929</v>
      </c>
      <c r="E5" s="10">
        <v>43930</v>
      </c>
      <c r="F5" s="10">
        <v>43931</v>
      </c>
      <c r="G5" s="10">
        <v>43932</v>
      </c>
      <c r="H5" s="11">
        <v>43933</v>
      </c>
    </row>
    <row r="6" spans="1:8" ht="27" customHeight="1" x14ac:dyDescent="0.3">
      <c r="B6" s="6"/>
      <c r="C6" s="6"/>
      <c r="D6" s="6"/>
      <c r="E6" s="6"/>
      <c r="F6" s="6"/>
      <c r="G6" s="6"/>
      <c r="H6" s="9"/>
    </row>
    <row r="7" spans="1:8" ht="16.5" customHeight="1" x14ac:dyDescent="0.3">
      <c r="B7" s="10">
        <f t="array" ref="B7:H7">Jours+15+DATE(Calendrier1an,OptionCalendrier1mois,1)-WEEKDAY(DATE(Calendrier1an,OptionCalendrier1mois,1),OptionJoursemaine)</f>
        <v>43934</v>
      </c>
      <c r="C7" s="10">
        <v>43935</v>
      </c>
      <c r="D7" s="10">
        <v>43936</v>
      </c>
      <c r="E7" s="10">
        <v>43937</v>
      </c>
      <c r="F7" s="10">
        <v>43938</v>
      </c>
      <c r="G7" s="10">
        <v>43939</v>
      </c>
      <c r="H7" s="11">
        <v>43940</v>
      </c>
    </row>
    <row r="8" spans="1:8" ht="27" customHeight="1" x14ac:dyDescent="0.3">
      <c r="B8" s="6"/>
      <c r="C8" s="6"/>
      <c r="D8" s="6"/>
      <c r="E8" s="6"/>
      <c r="F8" s="6"/>
      <c r="G8" s="6"/>
      <c r="H8" s="7"/>
    </row>
    <row r="9" spans="1:8" ht="16.5" customHeight="1" x14ac:dyDescent="0.3">
      <c r="B9" s="10">
        <f t="array" ref="B9:H9">Jours+22+DATE(Calendrier1an,OptionCalendrier1mois,1)-WEEKDAY(DATE(Calendrier1an,OptionCalendrier1mois,1),OptionJoursemaine)</f>
        <v>43941</v>
      </c>
      <c r="C9" s="10">
        <v>43942</v>
      </c>
      <c r="D9" s="10">
        <v>43943</v>
      </c>
      <c r="E9" s="10">
        <v>43944</v>
      </c>
      <c r="F9" s="10">
        <v>43945</v>
      </c>
      <c r="G9" s="10">
        <v>43946</v>
      </c>
      <c r="H9" s="11">
        <v>43947</v>
      </c>
    </row>
    <row r="10" spans="1:8" ht="27" customHeight="1" x14ac:dyDescent="0.3">
      <c r="B10" s="6"/>
      <c r="C10" s="6"/>
      <c r="D10" s="6"/>
      <c r="E10" s="6"/>
      <c r="F10" s="6"/>
      <c r="G10" s="6"/>
      <c r="H10" s="7"/>
    </row>
    <row r="11" spans="1:8" ht="16.5" customHeight="1" x14ac:dyDescent="0.3">
      <c r="B11" s="10">
        <f t="array" ref="B11:H11">Jours+29+DATE(Calendrier1an,OptionCalendrier1mois,1)-WEEKDAY(DATE(Calendrier1an,OptionCalendrier1mois,1),OptionJoursemaine)</f>
        <v>43948</v>
      </c>
      <c r="C11" s="10">
        <v>43949</v>
      </c>
      <c r="D11" s="10">
        <v>43950</v>
      </c>
      <c r="E11" s="10">
        <v>43951</v>
      </c>
      <c r="F11" s="10">
        <v>43952</v>
      </c>
      <c r="G11" s="10">
        <v>43953</v>
      </c>
      <c r="H11" s="11">
        <v>43954</v>
      </c>
    </row>
    <row r="12" spans="1:8" ht="27" customHeight="1" x14ac:dyDescent="0.3">
      <c r="B12" s="6"/>
      <c r="C12" s="6"/>
      <c r="D12" s="6"/>
      <c r="E12" s="6"/>
      <c r="F12" s="6"/>
      <c r="G12" s="6"/>
      <c r="H12" s="7"/>
    </row>
    <row r="13" spans="1:8" ht="16.5" customHeight="1" x14ac:dyDescent="0.3">
      <c r="B13" s="10">
        <f t="array" ref="B13:C13">Jours+36+DATE(Calendrier1an,OptionCalendrier1mois,1)-WEEKDAY(DATE(Calendrier1an,OptionCalendrier1mois,1),OptionJoursemaine)</f>
        <v>43955</v>
      </c>
      <c r="C13" s="10">
        <v>43956</v>
      </c>
      <c r="D13" s="15" t="s">
        <v>1</v>
      </c>
      <c r="E13" s="15"/>
      <c r="F13" s="15"/>
      <c r="G13" s="15"/>
      <c r="H13" s="15"/>
    </row>
    <row r="14" spans="1:8" ht="27" customHeight="1" x14ac:dyDescent="0.3">
      <c r="B14" s="6"/>
      <c r="C14" s="6"/>
      <c r="D14" s="13"/>
      <c r="E14" s="13"/>
      <c r="F14" s="13"/>
      <c r="G14" s="13"/>
      <c r="H14" s="13"/>
    </row>
    <row r="15" spans="1:8" ht="54" customHeight="1" x14ac:dyDescent="0.9">
      <c r="A15" s="2"/>
      <c r="B15" s="1">
        <f>YEAR(DATE(Calendrier1an,OptionCalendrier1mois+1,1))</f>
        <v>2020</v>
      </c>
      <c r="C15" s="16" t="str">
        <f>TEXT(DATE(Calendrier1an,OptionCalendrier1mois+1,1),"mmmm")</f>
        <v>mai</v>
      </c>
      <c r="D15" s="16"/>
      <c r="E15" s="16"/>
      <c r="F15" s="2"/>
      <c r="G15" s="2"/>
      <c r="H15" s="2"/>
    </row>
    <row r="16" spans="1:8" ht="14.25" customHeight="1" x14ac:dyDescent="0.3">
      <c r="A16" s="3"/>
      <c r="B16" s="4" t="str">
        <f t="shared" ref="B16:H16" si="1">UPPER(TEXT(B17,"jjjj"))</f>
        <v>LUNDI</v>
      </c>
      <c r="C16" s="5" t="str">
        <f t="shared" si="1"/>
        <v>MARDI</v>
      </c>
      <c r="D16" s="4" t="str">
        <f t="shared" si="1"/>
        <v>MERCREDI</v>
      </c>
      <c r="E16" s="5" t="str">
        <f t="shared" si="1"/>
        <v>JEUDI</v>
      </c>
      <c r="F16" s="4" t="str">
        <f t="shared" si="1"/>
        <v>VENDREDI</v>
      </c>
      <c r="G16" s="5" t="str">
        <f t="shared" si="1"/>
        <v>SAMEDI</v>
      </c>
      <c r="H16" s="4" t="str">
        <f t="shared" si="1"/>
        <v>DIMANCHE</v>
      </c>
    </row>
    <row r="17" spans="1:8" ht="16.5" customHeight="1" x14ac:dyDescent="0.3">
      <c r="B17" s="10">
        <f t="array" ref="B17:H17">Jours+1+DATE(Calendrier2ans,OptionCalendrier2mois,1)-WEEKDAY(DATE(Calendrier2ans,OptionCalendrier2mois,1),OptionJoursemaine)</f>
        <v>43948</v>
      </c>
      <c r="C17" s="10">
        <v>43949</v>
      </c>
      <c r="D17" s="10">
        <v>43950</v>
      </c>
      <c r="E17" s="10">
        <v>43951</v>
      </c>
      <c r="F17" s="10">
        <v>43952</v>
      </c>
      <c r="G17" s="10">
        <v>43953</v>
      </c>
      <c r="H17" s="11">
        <v>43954</v>
      </c>
    </row>
    <row r="18" spans="1:8" ht="27" customHeight="1" x14ac:dyDescent="0.3">
      <c r="B18" s="6"/>
      <c r="C18" s="6"/>
      <c r="D18" s="6"/>
      <c r="E18" s="6"/>
      <c r="F18" s="6"/>
      <c r="G18" s="6"/>
      <c r="H18" s="7"/>
    </row>
    <row r="19" spans="1:8" ht="16.5" customHeight="1" x14ac:dyDescent="0.3">
      <c r="B19" s="10">
        <f t="array" ref="B19:H19">Jours+8+DATE(Calendrier2ans,OptionCalendrier2mois,1)-WEEKDAY(DATE(Calendrier2ans,OptionCalendrier2mois,1),OptionJoursemaine)</f>
        <v>43955</v>
      </c>
      <c r="C19" s="10">
        <v>43956</v>
      </c>
      <c r="D19" s="10">
        <v>43957</v>
      </c>
      <c r="E19" s="10">
        <v>43958</v>
      </c>
      <c r="F19" s="10">
        <v>43959</v>
      </c>
      <c r="G19" s="10">
        <v>43960</v>
      </c>
      <c r="H19" s="11">
        <v>43961</v>
      </c>
    </row>
    <row r="20" spans="1:8" ht="27" customHeight="1" x14ac:dyDescent="0.3">
      <c r="B20" s="6"/>
      <c r="C20" s="6"/>
      <c r="D20" s="6"/>
      <c r="E20" s="6"/>
      <c r="F20" s="6"/>
      <c r="G20" s="6"/>
      <c r="H20" s="7"/>
    </row>
    <row r="21" spans="1:8" ht="16.5" customHeight="1" x14ac:dyDescent="0.3">
      <c r="B21" s="10">
        <f t="array" ref="B21:H21">Jours+15+DATE(Calendrier2ans,OptionCalendrier2mois,1)-WEEKDAY(DATE(Calendrier2ans,OptionCalendrier2mois,1),OptionJoursemaine)</f>
        <v>43962</v>
      </c>
      <c r="C21" s="10">
        <v>43963</v>
      </c>
      <c r="D21" s="10">
        <v>43964</v>
      </c>
      <c r="E21" s="10">
        <v>43965</v>
      </c>
      <c r="F21" s="10">
        <v>43966</v>
      </c>
      <c r="G21" s="10">
        <v>43967</v>
      </c>
      <c r="H21" s="11">
        <v>43968</v>
      </c>
    </row>
    <row r="22" spans="1:8" ht="27" customHeight="1" x14ac:dyDescent="0.3">
      <c r="B22" s="6"/>
      <c r="C22" s="6"/>
      <c r="D22" s="6"/>
      <c r="E22" s="6"/>
      <c r="F22" s="6"/>
      <c r="G22" s="6"/>
      <c r="H22" s="7"/>
    </row>
    <row r="23" spans="1:8" ht="16.5" customHeight="1" x14ac:dyDescent="0.3">
      <c r="B23" s="10">
        <f t="array" ref="B23:H23">Jours+22+DATE(Calendrier2ans,OptionCalendrier2mois,1)-WEEKDAY(DATE(Calendrier2ans,OptionCalendrier2mois,1),OptionJoursemaine)</f>
        <v>43969</v>
      </c>
      <c r="C23" s="10">
        <v>43970</v>
      </c>
      <c r="D23" s="10">
        <v>43971</v>
      </c>
      <c r="E23" s="10">
        <v>43972</v>
      </c>
      <c r="F23" s="10">
        <v>43973</v>
      </c>
      <c r="G23" s="10">
        <v>43974</v>
      </c>
      <c r="H23" s="11">
        <v>43975</v>
      </c>
    </row>
    <row r="24" spans="1:8" ht="27" customHeight="1" x14ac:dyDescent="0.3">
      <c r="B24" s="6"/>
      <c r="C24" s="6"/>
      <c r="D24" s="6"/>
      <c r="E24" s="6"/>
      <c r="F24" s="6"/>
      <c r="G24" s="6"/>
      <c r="H24" s="7"/>
    </row>
    <row r="25" spans="1:8" ht="16.5" customHeight="1" x14ac:dyDescent="0.3">
      <c r="B25" s="10">
        <f t="array" ref="B25:H25">Jours+29+DATE(Calendrier2ans,OptionCalendrier2mois,1)-WEEKDAY(DATE(Calendrier2ans,OptionCalendrier2mois,1),OptionJoursemaine)</f>
        <v>43976</v>
      </c>
      <c r="C25" s="10">
        <v>43977</v>
      </c>
      <c r="D25" s="10">
        <v>43978</v>
      </c>
      <c r="E25" s="10">
        <v>43979</v>
      </c>
      <c r="F25" s="10">
        <v>43980</v>
      </c>
      <c r="G25" s="10">
        <v>43981</v>
      </c>
      <c r="H25" s="11">
        <v>43982</v>
      </c>
    </row>
    <row r="26" spans="1:8" ht="27" customHeight="1" x14ac:dyDescent="0.3">
      <c r="B26" s="6"/>
      <c r="C26" s="6"/>
      <c r="D26" s="6"/>
      <c r="E26" s="6"/>
      <c r="F26" s="6"/>
      <c r="G26" s="6"/>
      <c r="H26" s="8"/>
    </row>
    <row r="27" spans="1:8" ht="16.5" customHeight="1" x14ac:dyDescent="0.3">
      <c r="B27" s="10">
        <f t="array" ref="B27:C27">Jours+36+DATE(Calendrier2ans,OptionCalendrier2mois,1)-WEEKDAY(DATE(Calendrier2ans,OptionCalendrier2mois,1),OptionJoursemaine)</f>
        <v>43983</v>
      </c>
      <c r="C27" s="10">
        <v>43984</v>
      </c>
      <c r="D27" s="15" t="s">
        <v>1</v>
      </c>
      <c r="E27" s="15"/>
      <c r="F27" s="15"/>
      <c r="G27" s="15"/>
      <c r="H27" s="15"/>
    </row>
    <row r="28" spans="1:8" ht="27" customHeight="1" x14ac:dyDescent="0.3">
      <c r="B28" s="6"/>
      <c r="C28" s="6"/>
      <c r="D28" s="13"/>
      <c r="E28" s="13"/>
      <c r="F28" s="13"/>
      <c r="G28" s="13"/>
      <c r="H28" s="13"/>
    </row>
    <row r="29" spans="1:8" ht="54" customHeight="1" x14ac:dyDescent="0.9">
      <c r="A29" s="2"/>
      <c r="B29" s="1">
        <f>YEAR(DATE(Calendrier2ans,OptionCalendrier2mois+1,1))</f>
        <v>2020</v>
      </c>
      <c r="C29" s="16" t="str">
        <f>TEXT(DATE(Calendrier2ans,OptionCalendrier2mois+1,1),"mmmm")</f>
        <v>juin</v>
      </c>
      <c r="D29" s="16"/>
      <c r="E29" s="16"/>
      <c r="F29" s="2"/>
      <c r="G29" s="2"/>
      <c r="H29" s="2"/>
    </row>
    <row r="30" spans="1:8" ht="14.25" customHeight="1" x14ac:dyDescent="0.3">
      <c r="A30" s="3"/>
      <c r="B30" s="4" t="str">
        <f t="shared" ref="B30:H30" si="2">UPPER(TEXT(B31,"jjjj"))</f>
        <v>LUNDI</v>
      </c>
      <c r="C30" s="5" t="str">
        <f t="shared" si="2"/>
        <v>MARDI</v>
      </c>
      <c r="D30" s="4" t="str">
        <f t="shared" si="2"/>
        <v>MERCREDI</v>
      </c>
      <c r="E30" s="5" t="str">
        <f t="shared" si="2"/>
        <v>JEUDI</v>
      </c>
      <c r="F30" s="4" t="str">
        <f t="shared" si="2"/>
        <v>VENDREDI</v>
      </c>
      <c r="G30" s="5" t="str">
        <f t="shared" si="2"/>
        <v>SAMEDI</v>
      </c>
      <c r="H30" s="4" t="str">
        <f t="shared" si="2"/>
        <v>DIMANCHE</v>
      </c>
    </row>
    <row r="31" spans="1:8" ht="16.5" customHeight="1" x14ac:dyDescent="0.3">
      <c r="B31" s="10">
        <f t="array" ref="B31:H31">Jours+1+DATE(Calendrier3ans,OptionCalendrier3mois,1)-WEEKDAY(DATE(Calendrier3ans,OptionCalendrier3mois,1),OptionJoursemaine)</f>
        <v>43983</v>
      </c>
      <c r="C31" s="10">
        <v>43984</v>
      </c>
      <c r="D31" s="10">
        <v>43985</v>
      </c>
      <c r="E31" s="10">
        <v>43986</v>
      </c>
      <c r="F31" s="10">
        <v>43987</v>
      </c>
      <c r="G31" s="10">
        <v>43988</v>
      </c>
      <c r="H31" s="11">
        <v>43989</v>
      </c>
    </row>
    <row r="32" spans="1:8" ht="27" customHeight="1" x14ac:dyDescent="0.3">
      <c r="B32" s="6"/>
      <c r="C32" s="6"/>
      <c r="D32" s="6"/>
      <c r="E32" s="6"/>
      <c r="F32" s="6"/>
      <c r="G32" s="6"/>
      <c r="H32" s="7"/>
    </row>
    <row r="33" spans="1:8" ht="16.5" customHeight="1" x14ac:dyDescent="0.3">
      <c r="B33" s="10">
        <f t="array" ref="B33:H33">Jours+8+DATE(Calendrier3ans,OptionCalendrier3mois,1)-WEEKDAY(DATE(Calendrier3ans,OptionCalendrier3mois,1),OptionJoursemaine)</f>
        <v>43990</v>
      </c>
      <c r="C33" s="10">
        <v>43991</v>
      </c>
      <c r="D33" s="10">
        <v>43992</v>
      </c>
      <c r="E33" s="10">
        <v>43993</v>
      </c>
      <c r="F33" s="10">
        <v>43994</v>
      </c>
      <c r="G33" s="10">
        <v>43995</v>
      </c>
      <c r="H33" s="11">
        <v>43996</v>
      </c>
    </row>
    <row r="34" spans="1:8" ht="27" customHeight="1" x14ac:dyDescent="0.3">
      <c r="B34" s="6"/>
      <c r="C34" s="6"/>
      <c r="D34" s="6"/>
      <c r="E34" s="6"/>
      <c r="F34" s="6"/>
      <c r="G34" s="6"/>
      <c r="H34" s="7"/>
    </row>
    <row r="35" spans="1:8" ht="16.5" customHeight="1" x14ac:dyDescent="0.3">
      <c r="B35" s="10">
        <f t="array" ref="B35:H35">Jours+15+DATE(Calendrier3ans,OptionCalendrier3mois,1)-WEEKDAY(DATE(Calendrier3ans,OptionCalendrier3mois,1),OptionJoursemaine)</f>
        <v>43997</v>
      </c>
      <c r="C35" s="10">
        <v>43998</v>
      </c>
      <c r="D35" s="10">
        <v>43999</v>
      </c>
      <c r="E35" s="10">
        <v>44000</v>
      </c>
      <c r="F35" s="10">
        <v>44001</v>
      </c>
      <c r="G35" s="10">
        <v>44002</v>
      </c>
      <c r="H35" s="11">
        <v>44003</v>
      </c>
    </row>
    <row r="36" spans="1:8" ht="27" customHeight="1" x14ac:dyDescent="0.3">
      <c r="B36" s="6"/>
      <c r="C36" s="6"/>
      <c r="D36" s="6"/>
      <c r="E36" s="6"/>
      <c r="F36" s="6"/>
      <c r="G36" s="6"/>
      <c r="H36" s="7"/>
    </row>
    <row r="37" spans="1:8" ht="16.5" customHeight="1" x14ac:dyDescent="0.3">
      <c r="B37" s="10">
        <f t="array" ref="B37:H37">Jours+22+DATE(Calendrier3ans,OptionCalendrier3mois,1)-WEEKDAY(DATE(Calendrier3ans,OptionCalendrier3mois,1),OptionJoursemaine)</f>
        <v>44004</v>
      </c>
      <c r="C37" s="10">
        <v>44005</v>
      </c>
      <c r="D37" s="10">
        <v>44006</v>
      </c>
      <c r="E37" s="10">
        <v>44007</v>
      </c>
      <c r="F37" s="10">
        <v>44008</v>
      </c>
      <c r="G37" s="10">
        <v>44009</v>
      </c>
      <c r="H37" s="11">
        <v>44010</v>
      </c>
    </row>
    <row r="38" spans="1:8" ht="27" customHeight="1" x14ac:dyDescent="0.3">
      <c r="B38" s="6"/>
      <c r="C38" s="6"/>
      <c r="D38" s="6"/>
      <c r="E38" s="6"/>
      <c r="F38" s="6"/>
      <c r="G38" s="6"/>
      <c r="H38" s="7"/>
    </row>
    <row r="39" spans="1:8" ht="16.5" customHeight="1" x14ac:dyDescent="0.3">
      <c r="B39" s="10">
        <f t="array" ref="B39:H39">Jours+29+DATE(Calendrier3ans,OptionCalendrier3mois,1)-WEEKDAY(DATE(Calendrier3ans,OptionCalendrier3mois,1),OptionJoursemaine)</f>
        <v>44011</v>
      </c>
      <c r="C39" s="10">
        <v>44012</v>
      </c>
      <c r="D39" s="10">
        <v>44013</v>
      </c>
      <c r="E39" s="10">
        <v>44014</v>
      </c>
      <c r="F39" s="10">
        <v>44015</v>
      </c>
      <c r="G39" s="10">
        <v>44016</v>
      </c>
      <c r="H39" s="11">
        <v>44017</v>
      </c>
    </row>
    <row r="40" spans="1:8" ht="27" customHeight="1" x14ac:dyDescent="0.3">
      <c r="B40" s="6"/>
      <c r="C40" s="6"/>
      <c r="D40" s="6"/>
      <c r="E40" s="6"/>
      <c r="F40" s="6"/>
      <c r="G40" s="6"/>
      <c r="H40" s="8"/>
    </row>
    <row r="41" spans="1:8" ht="16.5" customHeight="1" x14ac:dyDescent="0.3">
      <c r="B41" s="10">
        <f t="array" ref="B41:C41">Jours+36+DATE(Calendrier3ans,OptionCalendrier3mois,1)-WEEKDAY(DATE(Calendrier3ans,OptionCalendrier3mois,1),OptionJoursemaine)</f>
        <v>44018</v>
      </c>
      <c r="C41" s="10">
        <v>44019</v>
      </c>
      <c r="D41" s="15" t="s">
        <v>1</v>
      </c>
      <c r="E41" s="15"/>
      <c r="F41" s="15"/>
      <c r="G41" s="15"/>
      <c r="H41" s="15"/>
    </row>
    <row r="42" spans="1:8" ht="27" customHeight="1" x14ac:dyDescent="0.3">
      <c r="B42" s="6"/>
      <c r="C42" s="6"/>
      <c r="D42" s="13"/>
      <c r="E42" s="13"/>
      <c r="F42" s="13"/>
      <c r="G42" s="13"/>
      <c r="H42" s="13"/>
    </row>
    <row r="43" spans="1:8" ht="54" customHeight="1" x14ac:dyDescent="0.9">
      <c r="A43" s="2"/>
      <c r="B43" s="1">
        <f>YEAR(DATE(Calendrier3ans,OptionCalendrier3mois+1,1))</f>
        <v>2020</v>
      </c>
      <c r="C43" s="16" t="str">
        <f>TEXT(DATE(Calendrier3ans,OptionCalendrier3mois+1,1),"mmmm")</f>
        <v>juillet</v>
      </c>
      <c r="D43" s="16"/>
      <c r="E43" s="16"/>
      <c r="F43" s="2"/>
      <c r="G43" s="2"/>
      <c r="H43" s="2"/>
    </row>
    <row r="44" spans="1:8" ht="14.25" customHeight="1" x14ac:dyDescent="0.3">
      <c r="A44" s="3"/>
      <c r="B44" s="4" t="str">
        <f t="shared" ref="B44:H44" si="3">UPPER(TEXT(B45,"jjjj"))</f>
        <v>LUNDI</v>
      </c>
      <c r="C44" s="5" t="str">
        <f t="shared" si="3"/>
        <v>MARDI</v>
      </c>
      <c r="D44" s="4" t="str">
        <f t="shared" si="3"/>
        <v>MERCREDI</v>
      </c>
      <c r="E44" s="5" t="str">
        <f t="shared" si="3"/>
        <v>JEUDI</v>
      </c>
      <c r="F44" s="4" t="str">
        <f t="shared" si="3"/>
        <v>VENDREDI</v>
      </c>
      <c r="G44" s="5" t="str">
        <f t="shared" si="3"/>
        <v>SAMEDI</v>
      </c>
      <c r="H44" s="4" t="str">
        <f t="shared" si="3"/>
        <v>DIMANCHE</v>
      </c>
    </row>
    <row r="45" spans="1:8" ht="16.5" customHeight="1" x14ac:dyDescent="0.3">
      <c r="B45" s="10">
        <f t="array" ref="B45:H45">Jours+1+DATE(Calendrier4ans,OptionCalendrier4mois,1)-WEEKDAY(DATE(Calendrier4ans,OptionCalendrier4mois,1),OptionJoursemaine)</f>
        <v>44011</v>
      </c>
      <c r="C45" s="10">
        <v>44012</v>
      </c>
      <c r="D45" s="10">
        <v>44013</v>
      </c>
      <c r="E45" s="10">
        <v>44014</v>
      </c>
      <c r="F45" s="10">
        <v>44015</v>
      </c>
      <c r="G45" s="10">
        <v>44016</v>
      </c>
      <c r="H45" s="11">
        <v>44017</v>
      </c>
    </row>
    <row r="46" spans="1:8" ht="27" customHeight="1" x14ac:dyDescent="0.3">
      <c r="B46" s="6"/>
      <c r="C46" s="6"/>
      <c r="D46" s="6"/>
      <c r="E46" s="6"/>
      <c r="F46" s="6"/>
      <c r="G46" s="6"/>
      <c r="H46" s="7"/>
    </row>
    <row r="47" spans="1:8" ht="16.5" customHeight="1" x14ac:dyDescent="0.3">
      <c r="B47" s="10">
        <f t="array" ref="B47:H47">Jours+8+DATE(Calendrier4ans,OptionCalendrier4mois,1)-WEEKDAY(DATE(Calendrier4ans,OptionCalendrier4mois,1),OptionJoursemaine)</f>
        <v>44018</v>
      </c>
      <c r="C47" s="10">
        <v>44019</v>
      </c>
      <c r="D47" s="10">
        <v>44020</v>
      </c>
      <c r="E47" s="10">
        <v>44021</v>
      </c>
      <c r="F47" s="10">
        <v>44022</v>
      </c>
      <c r="G47" s="10">
        <v>44023</v>
      </c>
      <c r="H47" s="11">
        <v>44024</v>
      </c>
    </row>
    <row r="48" spans="1:8" ht="27" customHeight="1" x14ac:dyDescent="0.3">
      <c r="B48" s="6"/>
      <c r="C48" s="6"/>
      <c r="D48" s="6"/>
      <c r="E48" s="6"/>
      <c r="F48" s="6"/>
      <c r="G48" s="6"/>
      <c r="H48" s="7"/>
    </row>
    <row r="49" spans="1:8" ht="16.5" customHeight="1" x14ac:dyDescent="0.3">
      <c r="B49" s="10">
        <f t="array" ref="B49:H49">Jours+15+DATE(Calendrier4ans,OptionCalendrier4mois,1)-WEEKDAY(DATE(Calendrier4ans,OptionCalendrier4mois,1),OptionJoursemaine)</f>
        <v>44025</v>
      </c>
      <c r="C49" s="10">
        <v>44026</v>
      </c>
      <c r="D49" s="10">
        <v>44027</v>
      </c>
      <c r="E49" s="10">
        <v>44028</v>
      </c>
      <c r="F49" s="10">
        <v>44029</v>
      </c>
      <c r="G49" s="10">
        <v>44030</v>
      </c>
      <c r="H49" s="11">
        <v>44031</v>
      </c>
    </row>
    <row r="50" spans="1:8" ht="27" customHeight="1" x14ac:dyDescent="0.3">
      <c r="B50" s="6"/>
      <c r="C50" s="6"/>
      <c r="D50" s="6"/>
      <c r="E50" s="6"/>
      <c r="F50" s="6"/>
      <c r="G50" s="6"/>
      <c r="H50" s="7"/>
    </row>
    <row r="51" spans="1:8" ht="16.5" customHeight="1" x14ac:dyDescent="0.3">
      <c r="B51" s="10">
        <f t="array" ref="B51:H51">Jours+22+DATE(Calendrier4ans,OptionCalendrier4mois,1)-WEEKDAY(DATE(Calendrier4ans,OptionCalendrier4mois,1),OptionJoursemaine)</f>
        <v>44032</v>
      </c>
      <c r="C51" s="10">
        <v>44033</v>
      </c>
      <c r="D51" s="10">
        <v>44034</v>
      </c>
      <c r="E51" s="10">
        <v>44035</v>
      </c>
      <c r="F51" s="10">
        <v>44036</v>
      </c>
      <c r="G51" s="10">
        <v>44037</v>
      </c>
      <c r="H51" s="11">
        <v>44038</v>
      </c>
    </row>
    <row r="52" spans="1:8" ht="27" customHeight="1" x14ac:dyDescent="0.3">
      <c r="B52" s="6"/>
      <c r="C52" s="6"/>
      <c r="D52" s="6"/>
      <c r="E52" s="6"/>
      <c r="F52" s="6"/>
      <c r="G52" s="6"/>
      <c r="H52" s="7"/>
    </row>
    <row r="53" spans="1:8" ht="16.5" customHeight="1" x14ac:dyDescent="0.3">
      <c r="B53" s="10">
        <f t="array" ref="B53:H53">Jours+29+DATE(Calendrier4ans,OptionCalendrier4mois,1)-WEEKDAY(DATE(Calendrier4ans,OptionCalendrier4mois,1),OptionJoursemaine)</f>
        <v>44039</v>
      </c>
      <c r="C53" s="10">
        <v>44040</v>
      </c>
      <c r="D53" s="10">
        <v>44041</v>
      </c>
      <c r="E53" s="10">
        <v>44042</v>
      </c>
      <c r="F53" s="10">
        <v>44043</v>
      </c>
      <c r="G53" s="10">
        <v>44044</v>
      </c>
      <c r="H53" s="11">
        <v>44045</v>
      </c>
    </row>
    <row r="54" spans="1:8" ht="27" customHeight="1" x14ac:dyDescent="0.3">
      <c r="B54" s="6"/>
      <c r="C54" s="6"/>
      <c r="D54" s="6"/>
      <c r="E54" s="6"/>
      <c r="F54" s="6"/>
      <c r="G54" s="6"/>
      <c r="H54" s="8"/>
    </row>
    <row r="55" spans="1:8" ht="16.5" customHeight="1" x14ac:dyDescent="0.3">
      <c r="B55" s="10">
        <f t="array" ref="B55:C55">Jours+36+DATE(Calendrier4ans,OptionCalendrier4mois,1)-WEEKDAY(DATE(Calendrier4ans,OptionCalendrier4mois,1),OptionJoursemaine)</f>
        <v>44046</v>
      </c>
      <c r="C55" s="10">
        <v>44047</v>
      </c>
      <c r="D55" s="14" t="s">
        <v>1</v>
      </c>
      <c r="E55" s="15"/>
      <c r="F55" s="15"/>
      <c r="G55" s="15"/>
      <c r="H55" s="15"/>
    </row>
    <row r="56" spans="1:8" ht="27" customHeight="1" x14ac:dyDescent="0.3">
      <c r="B56" s="6"/>
      <c r="C56" s="6"/>
      <c r="D56" s="13"/>
      <c r="E56" s="13"/>
      <c r="F56" s="13"/>
      <c r="G56" s="13"/>
      <c r="H56" s="13"/>
    </row>
    <row r="57" spans="1:8" ht="54" customHeight="1" x14ac:dyDescent="0.9">
      <c r="A57" s="2"/>
      <c r="B57" s="1">
        <f>YEAR(DATE(Calendrier4ans,OptionCalendrier4mois+1,1))</f>
        <v>2020</v>
      </c>
      <c r="C57" s="16" t="str">
        <f>TEXT(DATE(Calendrier4ans,OptionCalendrier4mois+1,1),"mmmm")</f>
        <v>août</v>
      </c>
      <c r="D57" s="16"/>
      <c r="E57" s="16"/>
      <c r="F57" s="2"/>
      <c r="G57" s="2"/>
      <c r="H57" s="2"/>
    </row>
    <row r="58" spans="1:8" ht="14.25" customHeight="1" x14ac:dyDescent="0.3">
      <c r="A58" s="3"/>
      <c r="B58" s="4" t="str">
        <f t="shared" ref="B58:H58" si="4">UPPER(TEXT(B59,"jjjj"))</f>
        <v>LUNDI</v>
      </c>
      <c r="C58" s="5" t="str">
        <f t="shared" si="4"/>
        <v>MARDI</v>
      </c>
      <c r="D58" s="4" t="str">
        <f t="shared" si="4"/>
        <v>MERCREDI</v>
      </c>
      <c r="E58" s="5" t="str">
        <f t="shared" si="4"/>
        <v>JEUDI</v>
      </c>
      <c r="F58" s="4" t="str">
        <f t="shared" si="4"/>
        <v>VENDREDI</v>
      </c>
      <c r="G58" s="5" t="str">
        <f t="shared" si="4"/>
        <v>SAMEDI</v>
      </c>
      <c r="H58" s="4" t="str">
        <f t="shared" si="4"/>
        <v>DIMANCHE</v>
      </c>
    </row>
    <row r="59" spans="1:8" ht="16.5" customHeight="1" x14ac:dyDescent="0.3">
      <c r="B59" s="10">
        <f t="array" ref="B59:H59">Jours+1+DATE(Calendrier5ans,OptionCalendrier5mois,1)-WEEKDAY(DATE(Calendrier5ans,OptionCalendrier5mois,1),OptionJoursemaine)</f>
        <v>44039</v>
      </c>
      <c r="C59" s="10">
        <v>44040</v>
      </c>
      <c r="D59" s="10">
        <v>44041</v>
      </c>
      <c r="E59" s="10">
        <v>44042</v>
      </c>
      <c r="F59" s="10">
        <v>44043</v>
      </c>
      <c r="G59" s="10">
        <v>44044</v>
      </c>
      <c r="H59" s="11">
        <v>44045</v>
      </c>
    </row>
    <row r="60" spans="1:8" ht="27" customHeight="1" x14ac:dyDescent="0.3">
      <c r="B60" s="6"/>
      <c r="C60" s="6"/>
      <c r="D60" s="6"/>
      <c r="E60" s="6"/>
      <c r="F60" s="6"/>
      <c r="G60" s="6"/>
      <c r="H60" s="7"/>
    </row>
    <row r="61" spans="1:8" ht="16.5" customHeight="1" x14ac:dyDescent="0.3">
      <c r="B61" s="10">
        <f t="array" ref="B61:H61">Jours+8+DATE(Calendrier5ans,OptionCalendrier5mois,1)-WEEKDAY(DATE(Calendrier5ans,OptionCalendrier5mois,1),OptionJoursemaine)</f>
        <v>44046</v>
      </c>
      <c r="C61" s="10">
        <v>44047</v>
      </c>
      <c r="D61" s="10">
        <v>44048</v>
      </c>
      <c r="E61" s="10">
        <v>44049</v>
      </c>
      <c r="F61" s="10">
        <v>44050</v>
      </c>
      <c r="G61" s="10">
        <v>44051</v>
      </c>
      <c r="H61" s="11">
        <v>44052</v>
      </c>
    </row>
    <row r="62" spans="1:8" ht="27" customHeight="1" x14ac:dyDescent="0.3">
      <c r="B62" s="6"/>
      <c r="C62" s="6"/>
      <c r="D62" s="6"/>
      <c r="E62" s="6"/>
      <c r="F62" s="6"/>
      <c r="G62" s="6"/>
      <c r="H62" s="7"/>
    </row>
    <row r="63" spans="1:8" ht="16.5" customHeight="1" x14ac:dyDescent="0.3">
      <c r="B63" s="10">
        <f t="array" ref="B63:H63">Jours+15+DATE(Calendrier5ans,OptionCalendrier5mois,1)-WEEKDAY(DATE(Calendrier5ans,OptionCalendrier5mois,1),OptionJoursemaine)</f>
        <v>44053</v>
      </c>
      <c r="C63" s="10">
        <v>44054</v>
      </c>
      <c r="D63" s="10">
        <v>44055</v>
      </c>
      <c r="E63" s="10">
        <v>44056</v>
      </c>
      <c r="F63" s="10">
        <v>44057</v>
      </c>
      <c r="G63" s="10">
        <v>44058</v>
      </c>
      <c r="H63" s="11">
        <v>44059</v>
      </c>
    </row>
    <row r="64" spans="1:8" ht="27" customHeight="1" x14ac:dyDescent="0.3">
      <c r="B64" s="6"/>
      <c r="C64" s="6"/>
      <c r="D64" s="6"/>
      <c r="E64" s="6"/>
      <c r="F64" s="6"/>
      <c r="G64" s="6"/>
      <c r="H64" s="7"/>
    </row>
    <row r="65" spans="1:8" ht="16.5" customHeight="1" x14ac:dyDescent="0.3">
      <c r="B65" s="10">
        <f t="array" ref="B65:H65">Jours+22+DATE(Calendrier5ans,OptionCalendrier5mois,1)-WEEKDAY(DATE(Calendrier5ans,OptionCalendrier5mois,1),OptionJoursemaine)</f>
        <v>44060</v>
      </c>
      <c r="C65" s="10">
        <v>44061</v>
      </c>
      <c r="D65" s="10">
        <v>44062</v>
      </c>
      <c r="E65" s="10">
        <v>44063</v>
      </c>
      <c r="F65" s="10">
        <v>44064</v>
      </c>
      <c r="G65" s="10">
        <v>44065</v>
      </c>
      <c r="H65" s="11">
        <v>44066</v>
      </c>
    </row>
    <row r="66" spans="1:8" ht="27" customHeight="1" x14ac:dyDescent="0.3">
      <c r="B66" s="6"/>
      <c r="C66" s="6"/>
      <c r="D66" s="6"/>
      <c r="E66" s="6"/>
      <c r="F66" s="6"/>
      <c r="G66" s="6"/>
      <c r="H66" s="7"/>
    </row>
    <row r="67" spans="1:8" ht="16.5" customHeight="1" x14ac:dyDescent="0.3">
      <c r="B67" s="10">
        <f t="array" ref="B67:H67">Jours+29+DATE(Calendrier5ans,OptionCalendrier5mois,1)-WEEKDAY(DATE(Calendrier5ans,OptionCalendrier5mois,1),OptionJoursemaine)</f>
        <v>44067</v>
      </c>
      <c r="C67" s="10">
        <v>44068</v>
      </c>
      <c r="D67" s="10">
        <v>44069</v>
      </c>
      <c r="E67" s="10">
        <v>44070</v>
      </c>
      <c r="F67" s="10">
        <v>44071</v>
      </c>
      <c r="G67" s="10">
        <v>44072</v>
      </c>
      <c r="H67" s="11">
        <v>44073</v>
      </c>
    </row>
    <row r="68" spans="1:8" ht="27" customHeight="1" x14ac:dyDescent="0.3">
      <c r="B68" s="6"/>
      <c r="C68" s="6"/>
      <c r="D68" s="6"/>
      <c r="E68" s="6"/>
      <c r="F68" s="6"/>
      <c r="G68" s="6"/>
      <c r="H68" s="8"/>
    </row>
    <row r="69" spans="1:8" ht="16.5" customHeight="1" x14ac:dyDescent="0.3">
      <c r="B69" s="10">
        <f t="array" ref="B69:C69">Jours+36+DATE(Calendrier5ans,OptionCalendrier5mois,1)-WEEKDAY(DATE(Calendrier5ans,OptionCalendrier5mois,1),OptionJoursemaine)</f>
        <v>44074</v>
      </c>
      <c r="C69" s="10">
        <v>44075</v>
      </c>
      <c r="D69" s="14" t="s">
        <v>1</v>
      </c>
      <c r="E69" s="15"/>
      <c r="F69" s="15"/>
      <c r="G69" s="15"/>
      <c r="H69" s="15"/>
    </row>
    <row r="70" spans="1:8" ht="27" customHeight="1" x14ac:dyDescent="0.3">
      <c r="B70" s="6"/>
      <c r="C70" s="6"/>
      <c r="D70" s="13"/>
      <c r="E70" s="13"/>
      <c r="F70" s="13"/>
      <c r="G70" s="13"/>
      <c r="H70" s="13"/>
    </row>
    <row r="71" spans="1:8" ht="54" customHeight="1" x14ac:dyDescent="0.9">
      <c r="A71" s="2"/>
      <c r="B71" s="1">
        <f>YEAR(DATE(Calendrier5ans,OptionCalendrier5mois+1,1))</f>
        <v>2020</v>
      </c>
      <c r="C71" s="16" t="str">
        <f>TEXT(DATE(Calendrier5ans,OptionCalendrier5mois+1,1),"mmmm")</f>
        <v>septembre</v>
      </c>
      <c r="D71" s="16"/>
      <c r="E71" s="16"/>
      <c r="F71" s="2"/>
      <c r="G71" s="2"/>
      <c r="H71" s="2"/>
    </row>
    <row r="72" spans="1:8" ht="14.25" customHeight="1" x14ac:dyDescent="0.3">
      <c r="A72" s="3"/>
      <c r="B72" s="4" t="str">
        <f t="shared" ref="B72:H72" si="5">UPPER(TEXT(B73,"jjjj"))</f>
        <v>LUNDI</v>
      </c>
      <c r="C72" s="5" t="str">
        <f t="shared" si="5"/>
        <v>MARDI</v>
      </c>
      <c r="D72" s="4" t="str">
        <f t="shared" si="5"/>
        <v>MERCREDI</v>
      </c>
      <c r="E72" s="5" t="str">
        <f t="shared" si="5"/>
        <v>JEUDI</v>
      </c>
      <c r="F72" s="4" t="str">
        <f t="shared" si="5"/>
        <v>VENDREDI</v>
      </c>
      <c r="G72" s="5" t="str">
        <f t="shared" si="5"/>
        <v>SAMEDI</v>
      </c>
      <c r="H72" s="4" t="str">
        <f t="shared" si="5"/>
        <v>DIMANCHE</v>
      </c>
    </row>
    <row r="73" spans="1:8" ht="16.5" customHeight="1" x14ac:dyDescent="0.3">
      <c r="B73" s="10">
        <f t="array" ref="B73:H73">Jours+1+DATE(Calendrier6ans,OptionCalendrier6mois,1)-WEEKDAY(DATE(Calendrier6ans,OptionCalendrier6mois,1),OptionJoursemaine)</f>
        <v>44074</v>
      </c>
      <c r="C73" s="10">
        <v>44075</v>
      </c>
      <c r="D73" s="10">
        <v>44076</v>
      </c>
      <c r="E73" s="10">
        <v>44077</v>
      </c>
      <c r="F73" s="10">
        <v>44078</v>
      </c>
      <c r="G73" s="10">
        <v>44079</v>
      </c>
      <c r="H73" s="11">
        <v>44080</v>
      </c>
    </row>
    <row r="74" spans="1:8" ht="27" customHeight="1" x14ac:dyDescent="0.3">
      <c r="B74" s="6"/>
      <c r="C74" s="6"/>
      <c r="D74" s="6"/>
      <c r="E74" s="6"/>
      <c r="F74" s="6"/>
      <c r="G74" s="6"/>
      <c r="H74" s="7"/>
    </row>
    <row r="75" spans="1:8" ht="16.5" customHeight="1" x14ac:dyDescent="0.3">
      <c r="B75" s="10">
        <f t="array" ref="B75:H75">Jours+8+DATE(Calendrier6ans,OptionCalendrier6mois,1)-WEEKDAY(DATE(Calendrier6ans,OptionCalendrier6mois,1),OptionJoursemaine)</f>
        <v>44081</v>
      </c>
      <c r="C75" s="10">
        <v>44082</v>
      </c>
      <c r="D75" s="10">
        <v>44083</v>
      </c>
      <c r="E75" s="10">
        <v>44084</v>
      </c>
      <c r="F75" s="10">
        <v>44085</v>
      </c>
      <c r="G75" s="10">
        <v>44086</v>
      </c>
      <c r="H75" s="11">
        <v>44087</v>
      </c>
    </row>
    <row r="76" spans="1:8" ht="27" customHeight="1" x14ac:dyDescent="0.3">
      <c r="B76" s="6"/>
      <c r="C76" s="6"/>
      <c r="D76" s="6"/>
      <c r="E76" s="6"/>
      <c r="F76" s="6"/>
      <c r="G76" s="6"/>
      <c r="H76" s="7"/>
    </row>
    <row r="77" spans="1:8" ht="16.5" customHeight="1" x14ac:dyDescent="0.3">
      <c r="B77" s="10">
        <f t="array" ref="B77:H77">Jours+15+DATE(Calendrier6ans,OptionCalendrier6mois,1)-WEEKDAY(DATE(Calendrier6ans,OptionCalendrier6mois,1),OptionJoursemaine)</f>
        <v>44088</v>
      </c>
      <c r="C77" s="10">
        <v>44089</v>
      </c>
      <c r="D77" s="10">
        <v>44090</v>
      </c>
      <c r="E77" s="10">
        <v>44091</v>
      </c>
      <c r="F77" s="10">
        <v>44092</v>
      </c>
      <c r="G77" s="10">
        <v>44093</v>
      </c>
      <c r="H77" s="11">
        <v>44094</v>
      </c>
    </row>
    <row r="78" spans="1:8" ht="27" customHeight="1" x14ac:dyDescent="0.3">
      <c r="B78" s="6"/>
      <c r="C78" s="6"/>
      <c r="D78" s="6"/>
      <c r="E78" s="6"/>
      <c r="F78" s="6"/>
      <c r="G78" s="6"/>
      <c r="H78" s="7"/>
    </row>
    <row r="79" spans="1:8" ht="16.5" customHeight="1" x14ac:dyDescent="0.3">
      <c r="B79" s="10">
        <f t="array" ref="B79:H79">Jours+22+DATE(Calendrier6ans,OptionCalendrier6mois,1)-WEEKDAY(DATE(Calendrier6ans,OptionCalendrier6mois,1),OptionJoursemaine)</f>
        <v>44095</v>
      </c>
      <c r="C79" s="10">
        <v>44096</v>
      </c>
      <c r="D79" s="10">
        <v>44097</v>
      </c>
      <c r="E79" s="10">
        <v>44098</v>
      </c>
      <c r="F79" s="10">
        <v>44099</v>
      </c>
      <c r="G79" s="10">
        <v>44100</v>
      </c>
      <c r="H79" s="11">
        <v>44101</v>
      </c>
    </row>
    <row r="80" spans="1:8" ht="27" customHeight="1" x14ac:dyDescent="0.3">
      <c r="B80" s="6"/>
      <c r="C80" s="6"/>
      <c r="D80" s="6"/>
      <c r="E80" s="6"/>
      <c r="F80" s="6"/>
      <c r="G80" s="6"/>
      <c r="H80" s="7"/>
    </row>
    <row r="81" spans="1:8" ht="16.5" customHeight="1" x14ac:dyDescent="0.3">
      <c r="B81" s="10">
        <f t="array" ref="B81:H81">Jours+29+DATE(Calendrier6ans,OptionCalendrier6mois,1)-WEEKDAY(DATE(Calendrier6ans,OptionCalendrier6mois,1),OptionJoursemaine)</f>
        <v>44102</v>
      </c>
      <c r="C81" s="10">
        <v>44103</v>
      </c>
      <c r="D81" s="10">
        <v>44104</v>
      </c>
      <c r="E81" s="10">
        <v>44105</v>
      </c>
      <c r="F81" s="10">
        <v>44106</v>
      </c>
      <c r="G81" s="10">
        <v>44107</v>
      </c>
      <c r="H81" s="11">
        <v>44108</v>
      </c>
    </row>
    <row r="82" spans="1:8" ht="27" customHeight="1" x14ac:dyDescent="0.3">
      <c r="B82" s="6"/>
      <c r="C82" s="6"/>
      <c r="D82" s="6"/>
      <c r="E82" s="6"/>
      <c r="F82" s="6"/>
      <c r="G82" s="6"/>
      <c r="H82" s="8"/>
    </row>
    <row r="83" spans="1:8" ht="16.5" customHeight="1" x14ac:dyDescent="0.3">
      <c r="B83" s="10">
        <f t="array" ref="B83:C83">Jours+36+DATE(Calendrier6ans,OptionCalendrier6mois,1)-WEEKDAY(DATE(Calendrier6ans,OptionCalendrier6mois,1),OptionJoursemaine)</f>
        <v>44109</v>
      </c>
      <c r="C83" s="10">
        <v>44110</v>
      </c>
      <c r="D83" s="14" t="s">
        <v>1</v>
      </c>
      <c r="E83" s="15"/>
      <c r="F83" s="15"/>
      <c r="G83" s="15"/>
      <c r="H83" s="15"/>
    </row>
    <row r="84" spans="1:8" ht="27" customHeight="1" x14ac:dyDescent="0.3">
      <c r="B84" s="6"/>
      <c r="C84" s="6"/>
      <c r="D84" s="13"/>
      <c r="E84" s="13"/>
      <c r="F84" s="13"/>
      <c r="G84" s="13"/>
      <c r="H84" s="13"/>
    </row>
    <row r="85" spans="1:8" ht="54" customHeight="1" x14ac:dyDescent="0.9">
      <c r="A85" s="2"/>
      <c r="B85" s="1">
        <f>YEAR(DATE(Calendrier6ans,OptionCalendrier6mois+1,1))</f>
        <v>2020</v>
      </c>
      <c r="C85" s="16" t="str">
        <f>TEXT(DATE(Calendrier6ans,OptionCalendrier6mois+1,1),"mmmm")</f>
        <v>octobre</v>
      </c>
      <c r="D85" s="16"/>
      <c r="E85" s="16"/>
      <c r="F85" s="2"/>
      <c r="G85" s="2"/>
      <c r="H85" s="2"/>
    </row>
    <row r="86" spans="1:8" ht="14.25" customHeight="1" x14ac:dyDescent="0.3">
      <c r="A86" s="3"/>
      <c r="B86" s="4" t="str">
        <f t="shared" ref="B86:H86" si="6">UPPER(TEXT(B87,"jjjj"))</f>
        <v>LUNDI</v>
      </c>
      <c r="C86" s="5" t="str">
        <f t="shared" si="6"/>
        <v>MARDI</v>
      </c>
      <c r="D86" s="4" t="str">
        <f t="shared" si="6"/>
        <v>MERCREDI</v>
      </c>
      <c r="E86" s="5" t="str">
        <f t="shared" si="6"/>
        <v>JEUDI</v>
      </c>
      <c r="F86" s="4" t="str">
        <f t="shared" si="6"/>
        <v>VENDREDI</v>
      </c>
      <c r="G86" s="5" t="str">
        <f t="shared" si="6"/>
        <v>SAMEDI</v>
      </c>
      <c r="H86" s="4" t="str">
        <f t="shared" si="6"/>
        <v>DIMANCHE</v>
      </c>
    </row>
    <row r="87" spans="1:8" ht="16.5" customHeight="1" x14ac:dyDescent="0.3">
      <c r="B87" s="10">
        <f t="array" ref="B87:H87">Jours+1+DATE(Calendrier7ans,OptionCalendrier7mois,1)-WEEKDAY(DATE(Calendrier7ans,OptionCalendrier7mois,1),OptionJoursemaine)</f>
        <v>44102</v>
      </c>
      <c r="C87" s="10">
        <v>44103</v>
      </c>
      <c r="D87" s="10">
        <v>44104</v>
      </c>
      <c r="E87" s="10">
        <v>44105</v>
      </c>
      <c r="F87" s="10">
        <v>44106</v>
      </c>
      <c r="G87" s="10">
        <v>44107</v>
      </c>
      <c r="H87" s="11">
        <v>44108</v>
      </c>
    </row>
    <row r="88" spans="1:8" ht="27" customHeight="1" x14ac:dyDescent="0.3">
      <c r="B88" s="6"/>
      <c r="C88" s="6"/>
      <c r="D88" s="6"/>
      <c r="E88" s="6"/>
      <c r="F88" s="6"/>
      <c r="G88" s="6"/>
      <c r="H88" s="7"/>
    </row>
    <row r="89" spans="1:8" ht="16.5" customHeight="1" x14ac:dyDescent="0.3">
      <c r="B89" s="10">
        <f t="array" ref="B89:H89">Jours+8+DATE(Calendrier7ans,OptionCalendrier7mois,1)-WEEKDAY(DATE(Calendrier7ans,OptionCalendrier7mois,1),OptionJoursemaine)</f>
        <v>44109</v>
      </c>
      <c r="C89" s="10">
        <v>44110</v>
      </c>
      <c r="D89" s="10">
        <v>44111</v>
      </c>
      <c r="E89" s="10">
        <v>44112</v>
      </c>
      <c r="F89" s="10">
        <v>44113</v>
      </c>
      <c r="G89" s="10">
        <v>44114</v>
      </c>
      <c r="H89" s="11">
        <v>44115</v>
      </c>
    </row>
    <row r="90" spans="1:8" ht="27" customHeight="1" x14ac:dyDescent="0.3">
      <c r="B90" s="6"/>
      <c r="C90" s="6"/>
      <c r="D90" s="6"/>
      <c r="E90" s="6"/>
      <c r="F90" s="6"/>
      <c r="G90" s="6"/>
      <c r="H90" s="7"/>
    </row>
    <row r="91" spans="1:8" ht="16.5" customHeight="1" x14ac:dyDescent="0.3">
      <c r="B91" s="10">
        <f t="array" ref="B91:H91">Jours+15+DATE(Calendrier7ans,OptionCalendrier7mois,1)-WEEKDAY(DATE(Calendrier7ans,OptionCalendrier7mois,1),OptionJoursemaine)</f>
        <v>44116</v>
      </c>
      <c r="C91" s="10">
        <v>44117</v>
      </c>
      <c r="D91" s="10">
        <v>44118</v>
      </c>
      <c r="E91" s="10">
        <v>44119</v>
      </c>
      <c r="F91" s="10">
        <v>44120</v>
      </c>
      <c r="G91" s="10">
        <v>44121</v>
      </c>
      <c r="H91" s="11">
        <v>44122</v>
      </c>
    </row>
    <row r="92" spans="1:8" ht="27" customHeight="1" x14ac:dyDescent="0.3">
      <c r="B92" s="6"/>
      <c r="C92" s="6"/>
      <c r="D92" s="6"/>
      <c r="E92" s="6"/>
      <c r="F92" s="6"/>
      <c r="G92" s="6"/>
      <c r="H92" s="7"/>
    </row>
    <row r="93" spans="1:8" ht="16.5" customHeight="1" x14ac:dyDescent="0.3">
      <c r="B93" s="10">
        <f t="array" ref="B93:H93">Jours+22+DATE(Calendrier7ans,OptionCalendrier7mois,1)-WEEKDAY(DATE(Calendrier7ans,OptionCalendrier7mois,1),OptionJoursemaine)</f>
        <v>44123</v>
      </c>
      <c r="C93" s="10">
        <v>44124</v>
      </c>
      <c r="D93" s="10">
        <v>44125</v>
      </c>
      <c r="E93" s="10">
        <v>44126</v>
      </c>
      <c r="F93" s="10">
        <v>44127</v>
      </c>
      <c r="G93" s="10">
        <v>44128</v>
      </c>
      <c r="H93" s="11">
        <v>44129</v>
      </c>
    </row>
    <row r="94" spans="1:8" ht="27" customHeight="1" x14ac:dyDescent="0.3">
      <c r="B94" s="6"/>
      <c r="C94" s="6"/>
      <c r="D94" s="6"/>
      <c r="E94" s="6"/>
      <c r="F94" s="6"/>
      <c r="G94" s="6"/>
      <c r="H94" s="7"/>
    </row>
    <row r="95" spans="1:8" ht="16.5" customHeight="1" x14ac:dyDescent="0.3">
      <c r="B95" s="10">
        <f t="array" ref="B95:H95">Jours+29+DATE(Calendrier7ans,OptionCalendrier7mois,1)-WEEKDAY(DATE(Calendrier7ans,OptionCalendrier7mois,1),OptionJoursemaine)</f>
        <v>44130</v>
      </c>
      <c r="C95" s="10">
        <v>44131</v>
      </c>
      <c r="D95" s="10">
        <v>44132</v>
      </c>
      <c r="E95" s="10">
        <v>44133</v>
      </c>
      <c r="F95" s="10">
        <v>44134</v>
      </c>
      <c r="G95" s="10">
        <v>44135</v>
      </c>
      <c r="H95" s="11">
        <v>44136</v>
      </c>
    </row>
    <row r="96" spans="1:8" ht="27" customHeight="1" x14ac:dyDescent="0.3">
      <c r="B96" s="6"/>
      <c r="C96" s="6"/>
      <c r="D96" s="6"/>
      <c r="E96" s="6"/>
      <c r="F96" s="6"/>
      <c r="G96" s="6"/>
      <c r="H96" s="8"/>
    </row>
    <row r="97" spans="1:8" ht="16.5" customHeight="1" x14ac:dyDescent="0.3">
      <c r="B97" s="10">
        <f t="array" ref="B97:C97">Jours+36+DATE(Calendrier7ans,OptionCalendrier7mois,1)-WEEKDAY(DATE(Calendrier7ans,OptionCalendrier7mois,1),OptionJoursemaine)</f>
        <v>44137</v>
      </c>
      <c r="C97" s="10">
        <v>44138</v>
      </c>
      <c r="D97" s="14" t="s">
        <v>1</v>
      </c>
      <c r="E97" s="15"/>
      <c r="F97" s="15"/>
      <c r="G97" s="15"/>
      <c r="H97" s="15"/>
    </row>
    <row r="98" spans="1:8" ht="27" customHeight="1" x14ac:dyDescent="0.3">
      <c r="B98" s="6"/>
      <c r="C98" s="6"/>
      <c r="D98" s="13"/>
      <c r="E98" s="13"/>
      <c r="F98" s="13"/>
      <c r="G98" s="13"/>
      <c r="H98" s="13"/>
    </row>
    <row r="99" spans="1:8" ht="54" customHeight="1" x14ac:dyDescent="0.9">
      <c r="A99" s="2"/>
      <c r="B99" s="1">
        <f>YEAR(DATE(Calendrier7ans,OptionCalendrier7mois+1,1))</f>
        <v>2020</v>
      </c>
      <c r="C99" s="16" t="str">
        <f>TEXT(DATE(Calendrier7ans,OptionCalendrier7mois+1,1),"mmmm")</f>
        <v>novembre</v>
      </c>
      <c r="D99" s="16"/>
      <c r="E99" s="16"/>
      <c r="F99" s="2"/>
      <c r="G99" s="2"/>
      <c r="H99" s="2"/>
    </row>
    <row r="100" spans="1:8" ht="14.25" customHeight="1" x14ac:dyDescent="0.3">
      <c r="A100" s="3"/>
      <c r="B100" s="4" t="str">
        <f t="shared" ref="B100:H100" si="7">UPPER(TEXT(B101,"jjjj"))</f>
        <v>LUNDI</v>
      </c>
      <c r="C100" s="5" t="str">
        <f t="shared" si="7"/>
        <v>MARDI</v>
      </c>
      <c r="D100" s="4" t="str">
        <f t="shared" si="7"/>
        <v>MERCREDI</v>
      </c>
      <c r="E100" s="5" t="str">
        <f t="shared" si="7"/>
        <v>JEUDI</v>
      </c>
      <c r="F100" s="4" t="str">
        <f t="shared" si="7"/>
        <v>VENDREDI</v>
      </c>
      <c r="G100" s="5" t="str">
        <f t="shared" si="7"/>
        <v>SAMEDI</v>
      </c>
      <c r="H100" s="4" t="str">
        <f t="shared" si="7"/>
        <v>DIMANCHE</v>
      </c>
    </row>
    <row r="101" spans="1:8" ht="16.5" customHeight="1" x14ac:dyDescent="0.3">
      <c r="B101" s="10">
        <f t="array" ref="B101:H101">Jours+1+DATE(Calendrier8ans,OptionCalendrier8mois,1)-WEEKDAY(DATE(Calendrier8ans,OptionCalendrier8mois,1),OptionJoursemaine)</f>
        <v>44130</v>
      </c>
      <c r="C101" s="10">
        <v>44131</v>
      </c>
      <c r="D101" s="10">
        <v>44132</v>
      </c>
      <c r="E101" s="10">
        <v>44133</v>
      </c>
      <c r="F101" s="10">
        <v>44134</v>
      </c>
      <c r="G101" s="10">
        <v>44135</v>
      </c>
      <c r="H101" s="11">
        <v>44136</v>
      </c>
    </row>
    <row r="102" spans="1:8" ht="27" customHeight="1" x14ac:dyDescent="0.3">
      <c r="B102" s="6"/>
      <c r="C102" s="6"/>
      <c r="D102" s="6"/>
      <c r="E102" s="6"/>
      <c r="F102" s="6"/>
      <c r="G102" s="6"/>
      <c r="H102" s="7"/>
    </row>
    <row r="103" spans="1:8" ht="16.5" customHeight="1" x14ac:dyDescent="0.3">
      <c r="B103" s="10">
        <f t="array" ref="B103:H103">Jours+8+DATE(Calendrier8ans,OptionCalendrier8mois,1)-WEEKDAY(DATE(Calendrier8ans,OptionCalendrier8mois,1),OptionJoursemaine)</f>
        <v>44137</v>
      </c>
      <c r="C103" s="10">
        <v>44138</v>
      </c>
      <c r="D103" s="10">
        <v>44139</v>
      </c>
      <c r="E103" s="10">
        <v>44140</v>
      </c>
      <c r="F103" s="10">
        <v>44141</v>
      </c>
      <c r="G103" s="10">
        <v>44142</v>
      </c>
      <c r="H103" s="11">
        <v>44143</v>
      </c>
    </row>
    <row r="104" spans="1:8" ht="27" customHeight="1" x14ac:dyDescent="0.3">
      <c r="B104" s="6"/>
      <c r="C104" s="6"/>
      <c r="D104" s="6"/>
      <c r="E104" s="6"/>
      <c r="F104" s="6"/>
      <c r="G104" s="6"/>
      <c r="H104" s="7"/>
    </row>
    <row r="105" spans="1:8" ht="16.5" customHeight="1" x14ac:dyDescent="0.3">
      <c r="B105" s="10">
        <f t="array" ref="B105:H105">Jours+15+DATE(Calendrier8ans,OptionCalendrier8mois,1)-WEEKDAY(DATE(Calendrier8ans,OptionCalendrier8mois,1),OptionJoursemaine)</f>
        <v>44144</v>
      </c>
      <c r="C105" s="10">
        <v>44145</v>
      </c>
      <c r="D105" s="10">
        <v>44146</v>
      </c>
      <c r="E105" s="10">
        <v>44147</v>
      </c>
      <c r="F105" s="10">
        <v>44148</v>
      </c>
      <c r="G105" s="10">
        <v>44149</v>
      </c>
      <c r="H105" s="11">
        <v>44150</v>
      </c>
    </row>
    <row r="106" spans="1:8" ht="27" customHeight="1" x14ac:dyDescent="0.3">
      <c r="B106" s="6"/>
      <c r="C106" s="6"/>
      <c r="D106" s="6"/>
      <c r="E106" s="6"/>
      <c r="F106" s="6"/>
      <c r="G106" s="6"/>
      <c r="H106" s="7"/>
    </row>
    <row r="107" spans="1:8" ht="16.5" customHeight="1" x14ac:dyDescent="0.3">
      <c r="B107" s="10">
        <f t="array" ref="B107:H107">Jours+22+DATE(Calendrier8ans,OptionCalendrier8mois,1)-WEEKDAY(DATE(Calendrier8ans,OptionCalendrier8mois,1),OptionJoursemaine)</f>
        <v>44151</v>
      </c>
      <c r="C107" s="10">
        <v>44152</v>
      </c>
      <c r="D107" s="10">
        <v>44153</v>
      </c>
      <c r="E107" s="10">
        <v>44154</v>
      </c>
      <c r="F107" s="10">
        <v>44155</v>
      </c>
      <c r="G107" s="10">
        <v>44156</v>
      </c>
      <c r="H107" s="11">
        <v>44157</v>
      </c>
    </row>
    <row r="108" spans="1:8" ht="27" customHeight="1" x14ac:dyDescent="0.3">
      <c r="B108" s="6"/>
      <c r="C108" s="6"/>
      <c r="D108" s="6"/>
      <c r="E108" s="6"/>
      <c r="F108" s="6"/>
      <c r="G108" s="6"/>
      <c r="H108" s="7"/>
    </row>
    <row r="109" spans="1:8" ht="16.5" customHeight="1" x14ac:dyDescent="0.3">
      <c r="B109" s="10">
        <f t="array" ref="B109:H109">Jours+29+DATE(Calendrier8ans,OptionCalendrier8mois,1)-WEEKDAY(DATE(Calendrier8ans,OptionCalendrier8mois,1),OptionJoursemaine)</f>
        <v>44158</v>
      </c>
      <c r="C109" s="10">
        <v>44159</v>
      </c>
      <c r="D109" s="10">
        <v>44160</v>
      </c>
      <c r="E109" s="10">
        <v>44161</v>
      </c>
      <c r="F109" s="10">
        <v>44162</v>
      </c>
      <c r="G109" s="10">
        <v>44163</v>
      </c>
      <c r="H109" s="11">
        <v>44164</v>
      </c>
    </row>
    <row r="110" spans="1:8" ht="27" customHeight="1" x14ac:dyDescent="0.3">
      <c r="B110" s="6"/>
      <c r="C110" s="6"/>
      <c r="D110" s="6"/>
      <c r="E110" s="6"/>
      <c r="F110" s="6"/>
      <c r="G110" s="6"/>
      <c r="H110" s="8"/>
    </row>
    <row r="111" spans="1:8" ht="16.5" customHeight="1" x14ac:dyDescent="0.3">
      <c r="B111" s="10">
        <f t="array" ref="B111:C111">Jours+36+DATE(Calendrier8ans,OptionCalendrier8mois,1)-WEEKDAY(DATE(Calendrier8ans,OptionCalendrier8mois,1),OptionJoursemaine)</f>
        <v>44165</v>
      </c>
      <c r="C111" s="10">
        <v>44166</v>
      </c>
      <c r="D111" s="14" t="s">
        <v>1</v>
      </c>
      <c r="E111" s="15"/>
      <c r="F111" s="15"/>
      <c r="G111" s="15"/>
      <c r="H111" s="15"/>
    </row>
    <row r="112" spans="1:8" ht="27" customHeight="1" x14ac:dyDescent="0.3">
      <c r="B112" s="6"/>
      <c r="C112" s="6"/>
      <c r="D112" s="13"/>
      <c r="E112" s="13"/>
      <c r="F112" s="13"/>
      <c r="G112" s="13"/>
      <c r="H112" s="13"/>
    </row>
  </sheetData>
  <mergeCells count="24">
    <mergeCell ref="C1:E1"/>
    <mergeCell ref="C15:E15"/>
    <mergeCell ref="C29:E29"/>
    <mergeCell ref="C43:E43"/>
    <mergeCell ref="D83:H83"/>
    <mergeCell ref="D13:H13"/>
    <mergeCell ref="D14:H14"/>
    <mergeCell ref="D42:H42"/>
    <mergeCell ref="D56:H56"/>
    <mergeCell ref="D70:H70"/>
    <mergeCell ref="D55:H55"/>
    <mergeCell ref="D69:H69"/>
    <mergeCell ref="D27:H27"/>
    <mergeCell ref="D28:H28"/>
    <mergeCell ref="D41:H41"/>
    <mergeCell ref="C57:E57"/>
    <mergeCell ref="C71:E71"/>
    <mergeCell ref="C85:E85"/>
    <mergeCell ref="C99:E99"/>
    <mergeCell ref="D97:H97"/>
    <mergeCell ref="D84:H84"/>
    <mergeCell ref="D111:H111"/>
    <mergeCell ref="D98:H98"/>
    <mergeCell ref="D112:H112"/>
  </mergeCells>
  <phoneticPr fontId="2" type="noConversion"/>
  <conditionalFormatting sqref="B3:H3 B5:H5 B7:H7 B9:H9 B11:H11 B13:C13">
    <cfRule type="expression" dxfId="7" priority="38">
      <formula>MONTH(B3)&lt;&gt;OptionCalendrier1mois</formula>
    </cfRule>
  </conditionalFormatting>
  <conditionalFormatting sqref="B17:H17 B19:H19 B21:H21 B23:H23 B25:H25 B27:C27">
    <cfRule type="expression" dxfId="6" priority="27">
      <formula>MONTH(B17)&lt;&gt;OptionCalendrier2mois</formula>
    </cfRule>
  </conditionalFormatting>
  <conditionalFormatting sqref="B31:H31 B33:H33 B35:H35 B37:H37 B39:H39 B41:C41">
    <cfRule type="expression" dxfId="5" priority="25">
      <formula>MONTH(B31)&lt;&gt;OptionCalendrier3mois</formula>
    </cfRule>
  </conditionalFormatting>
  <conditionalFormatting sqref="B45:H45 B47:H47 B49:H49 B51:H51 B53:H53 B55:C55">
    <cfRule type="expression" dxfId="4" priority="23">
      <formula>MONTH(B45)&lt;&gt;OptionCalendrier4mois</formula>
    </cfRule>
  </conditionalFormatting>
  <conditionalFormatting sqref="B59:H59 B61:H61 B63:H63 B65:H65 B67:H67 B69:C69">
    <cfRule type="expression" dxfId="3" priority="21">
      <formula>MONTH(B59)&lt;&gt;OptionCalendrier5mois</formula>
    </cfRule>
  </conditionalFormatting>
  <conditionalFormatting sqref="B73:H73 B75:H75 B77:H77 B79:H79 B81:H81 B83:C83">
    <cfRule type="expression" dxfId="2" priority="19">
      <formula>MONTH(B73)&lt;&gt;OptionCalendrier6mois</formula>
    </cfRule>
  </conditionalFormatting>
  <conditionalFormatting sqref="B87:H87 B89:H89 B91:H91 B93:H93 B95:H95 B97:C97">
    <cfRule type="expression" dxfId="1" priority="17">
      <formula>MONTH(B87)&lt;&gt;OptionCalendrier7mois</formula>
    </cfRule>
  </conditionalFormatting>
  <conditionalFormatting sqref="B101:H101 B103:H103 B105:H105 B107:H107 B109:H109 B111:C111">
    <cfRule type="expression" dxfId="0" priority="15">
      <formula>MONTH(B101)&lt;&gt;OptionCalendrier8mois</formula>
    </cfRule>
  </conditionalFormatting>
  <dataValidations xWindow="261" yWindow="449" count="14">
    <dataValidation type="list" errorStyle="warning" allowBlank="1" showInputMessage="1" showErrorMessage="1" error="Sélectionnez le premier jour de la semaine dans la liste. Sélectionnez ANNULER, appuyez sur ALT+FLÈCHE BAS pour accéder aux options, puis sur FLÈCHE BAS et ENTRÉE pour opérer une sélection" prompt="Sélectionnez le premier jour de la semaine dans cette cellule. Appuyez sur ALT+FLÈCHE BAS pour ouvrir la liste déroulante, puis sur ENTRÉE pour opérer une sélection. Le calendrier se met à jour automatiquement." sqref="B2" xr:uid="{00000000-0002-0000-0000-000000000000}">
      <formula1>"DIMANCHE,LUNDI,MARDI,MERCREDI,JEUDI,VENDREDI,SAMEDI"</formula1>
    </dataValidation>
    <dataValidation type="list" errorStyle="warning" allowBlank="1" showInputMessage="1" showErrorMessage="1" error="Sélectionnez le premier mois du calendrier dans la liste. Sélectionnez ANNULER, appuyez sur ALT+FLÈCHE BAS pour accéder aux options, puis sur FLÈCHE BAS et ENTRÉE pour opérer une sélection." prompt="Sélectionnez le premier mois du calendrier dans cette cellule. Appuyez sur ALT+FLÈCHE BAS pour ouvrir la liste déroulante, puis sur ENTRÉE pour opérer une sélection" sqref="C1:E1" xr:uid="{00000000-0002-0000-0000-000001000000}">
      <formula1>"Janvier,Février,Mars,Avril,Mai,Juin,Juillet,Août,Septembre,Octobre,Novembre,Décembre"</formula1>
    </dataValidation>
    <dataValidation allowBlank="1" showInputMessage="1" prompt="Ce classeur est un calendrier de 12 mois. Entrez l’année de début dans la cellule B1, puis sélectionnez le mois de début dans la cellule C1. Le calendrier sera automatiquement mis à jour pour les mois suivants." sqref="A1" xr:uid="{00000000-0002-0000-0000-000002000000}"/>
    <dataValidation allowBlank="1" showInputMessage="1" showErrorMessage="1" prompt="Entrez l’année dans cette cellule." sqref="B1" xr:uid="{00000000-0002-0000-0000-000003000000}"/>
    <dataValidation allowBlank="1" showInputMessage="1" prompt="Jour de la semaine déterminé automatiquement. Pour modifier les jours de la semaine, sélectionnez un autre jour de début de semaine dans la cellule B2." sqref="C2:H2 B16" xr:uid="{00000000-0002-0000-0000-000004000000}"/>
    <dataValidation allowBlank="1" showInputMessage="1" prompt="Date" sqref="B3" xr:uid="{00000000-0002-0000-0000-000005000000}"/>
    <dataValidation allowBlank="1" showInputMessage="1" prompt="Ajoutez des notes quotidiennes ici." sqref="B4" xr:uid="{00000000-0002-0000-0000-000006000000}"/>
    <dataValidation allowBlank="1" showInputMessage="1" prompt="L’année civile est automatiquement mise à jour en fonction de l’année sélectionnée dans la cellule B1" sqref="B15" xr:uid="{00000000-0002-0000-0000-000007000000}"/>
    <dataValidation allowBlank="1" showInputMessage="1" prompt="Le mois civil est automatiquement mis à jour en fonction du mois sélectionné dans la cellule C1." sqref="C15:E15" xr:uid="{00000000-0002-0000-0000-000008000000}"/>
    <dataValidation allowBlank="1" showInputMessage="1" prompt="Entrez les notes mensuelles dans la cellule ci-dessous." sqref="D13:H13" xr:uid="{00000000-0002-0000-0000-00000C000000}"/>
    <dataValidation allowBlank="1" showInputMessage="1" prompt="Entrez les notes mensuelles dans cette cellule." sqref="D14:H14" xr:uid="{00000000-0002-0000-0000-00000D000000}"/>
    <dataValidation allowBlank="1" showInputMessage="1" showErrorMessage="1" prompt="L’année civile est automatiquement mise à jour en fonction de l’année sélectionnée dans la cellule B1" sqref="B29 B43 B57 B71 B85 B99" xr:uid="{00000000-0002-0000-0000-00000E000000}"/>
    <dataValidation allowBlank="1" showInputMessage="1" showErrorMessage="1" prompt="Le mois civil est automatiquement mis à jour en fonction du mois sélectionné dans la cellule C1." sqref="C29:E29 C43:E43 C57:E57 C71:E71 C85:E85 C99:E99" xr:uid="{00000000-0002-0000-0000-00000F000000}"/>
    <dataValidation allowBlank="1" showInputMessage="1" showErrorMessage="1" prompt="Jour de la semaine déterminé automatiquement. Pour modifier les jours de la semaine, sélectionnez un autre jour de début de semaine dans la cellule B2." sqref="C16 D16 E16:H16 B30:H30 B44:H44 B58:H58 B72:H72 B86:H86 B100:H100" xr:uid="{00000000-0002-0000-0000-000010000000}"/>
  </dataValidations>
  <printOptions horizontalCentered="1" verticalCentered="1"/>
  <pageMargins left="0.25" right="0.25" top="0.45" bottom="0.45" header="0.5" footer="0.5"/>
  <pageSetup paperSize="9" fitToHeight="0" orientation="landscape" r:id="rId1"/>
  <headerFooter alignWithMargins="0"/>
  <rowBreaks count="7" manualBreakCount="7">
    <brk id="14" min="1" max="8" man="1"/>
    <brk id="28" min="1" max="8" man="1"/>
    <brk id="42" min="1" max="8" man="1"/>
    <brk id="56" min="1" max="8" man="1"/>
    <brk id="70" min="1" max="8" man="1"/>
    <brk id="84" min="1" max="8" man="1"/>
    <brk id="98" min="1" max="8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4C6D6-5843-4ACB-AEB6-526C7DAF2853}">
  <sheetPr codeName="Feuil1"/>
  <dimension ref="B3:R134"/>
  <sheetViews>
    <sheetView showGridLines="0" workbookViewId="0">
      <selection activeCell="M15" sqref="M15"/>
    </sheetView>
  </sheetViews>
  <sheetFormatPr baseColWidth="10" defaultRowHeight="14.4" x14ac:dyDescent="0.3"/>
  <cols>
    <col min="2" max="2" width="11.77734375" customWidth="1"/>
    <col min="3" max="3" width="25.21875" customWidth="1"/>
    <col min="4" max="4" width="4.109375" customWidth="1"/>
    <col min="5" max="5" width="4.6640625" customWidth="1"/>
    <col min="6" max="6" width="7.21875" customWidth="1"/>
    <col min="7" max="7" width="4.44140625" customWidth="1"/>
    <col min="8" max="8" width="11.77734375" customWidth="1"/>
    <col min="9" max="11" width="8.88671875" customWidth="1"/>
  </cols>
  <sheetData>
    <row r="3" spans="2:12" ht="18.600000000000001" thickBot="1" x14ac:dyDescent="0.4">
      <c r="C3" s="38" t="s">
        <v>5</v>
      </c>
    </row>
    <row r="4" spans="2:12" ht="37.799999999999997" customHeight="1" thickBot="1" x14ac:dyDescent="0.35">
      <c r="C4" s="18"/>
      <c r="D4" s="19"/>
    </row>
    <row r="5" spans="2:12" ht="37.799999999999997" customHeight="1" x14ac:dyDescent="0.3">
      <c r="C5" s="19"/>
      <c r="D5" s="19"/>
    </row>
    <row r="6" spans="2:12" x14ac:dyDescent="0.3">
      <c r="G6" s="22"/>
      <c r="H6" s="19"/>
    </row>
    <row r="7" spans="2:12" ht="25.8" x14ac:dyDescent="0.5">
      <c r="C7" s="36" t="s">
        <v>4</v>
      </c>
      <c r="G7" s="22"/>
      <c r="H7" s="19"/>
      <c r="I7" s="37" t="s">
        <v>3</v>
      </c>
    </row>
    <row r="8" spans="2:12" ht="7.05" customHeight="1" x14ac:dyDescent="0.5">
      <c r="B8" s="32"/>
      <c r="C8" s="33"/>
      <c r="D8" s="32"/>
      <c r="E8" s="32"/>
      <c r="F8" s="32"/>
      <c r="G8" s="34"/>
      <c r="H8" s="32"/>
      <c r="I8" s="35"/>
      <c r="J8" s="32"/>
      <c r="K8" s="32"/>
      <c r="L8" s="32"/>
    </row>
    <row r="9" spans="2:12" x14ac:dyDescent="0.3">
      <c r="G9" s="22"/>
      <c r="H9" s="19"/>
    </row>
    <row r="10" spans="2:12" ht="37.200000000000003" customHeight="1" x14ac:dyDescent="0.3">
      <c r="B10" s="21" t="s">
        <v>8</v>
      </c>
      <c r="C10" s="28">
        <v>4</v>
      </c>
      <c r="G10" s="22"/>
      <c r="H10" s="21" t="s">
        <v>8</v>
      </c>
      <c r="I10" s="31">
        <v>10</v>
      </c>
      <c r="J10" s="31"/>
      <c r="K10" s="31"/>
    </row>
    <row r="11" spans="2:12" ht="19.8" customHeight="1" x14ac:dyDescent="0.3">
      <c r="B11" s="21"/>
      <c r="C11" s="28"/>
      <c r="G11" s="22"/>
      <c r="H11" s="21"/>
      <c r="I11" s="28"/>
      <c r="J11" s="28"/>
      <c r="K11" s="28"/>
    </row>
    <row r="12" spans="2:12" ht="37.200000000000003" customHeight="1" x14ac:dyDescent="0.9">
      <c r="B12" s="21" t="s">
        <v>6</v>
      </c>
      <c r="C12" s="24" t="s">
        <v>2</v>
      </c>
      <c r="D12" s="12"/>
      <c r="E12" s="12"/>
      <c r="G12" s="22"/>
      <c r="H12" s="21" t="s">
        <v>6</v>
      </c>
      <c r="I12" s="26" t="s">
        <v>2</v>
      </c>
      <c r="J12" s="26"/>
      <c r="K12" s="26"/>
    </row>
    <row r="13" spans="2:12" ht="19.8" customHeight="1" x14ac:dyDescent="0.9">
      <c r="B13" s="21"/>
      <c r="C13" s="24"/>
      <c r="D13" s="12"/>
      <c r="E13" s="12"/>
      <c r="G13" s="22"/>
      <c r="H13" s="21"/>
      <c r="I13" s="23"/>
      <c r="J13" s="23"/>
      <c r="K13" s="23"/>
    </row>
    <row r="14" spans="2:12" ht="37.200000000000003" customHeight="1" x14ac:dyDescent="0.3">
      <c r="B14" s="21" t="s">
        <v>7</v>
      </c>
      <c r="C14" s="29">
        <v>2020</v>
      </c>
      <c r="D14" s="17"/>
      <c r="E14" s="20"/>
      <c r="G14" s="22"/>
      <c r="H14" s="21" t="s">
        <v>7</v>
      </c>
      <c r="I14" s="30">
        <v>2020</v>
      </c>
      <c r="J14" s="30"/>
      <c r="K14" s="30"/>
    </row>
    <row r="104" spans="2:18" ht="46.8" x14ac:dyDescent="0.5">
      <c r="B104" s="25">
        <v>1</v>
      </c>
      <c r="C104" s="24">
        <v>2020</v>
      </c>
      <c r="R104" s="27">
        <v>2020</v>
      </c>
    </row>
    <row r="105" spans="2:18" ht="46.8" x14ac:dyDescent="0.5">
      <c r="B105" s="25">
        <v>2</v>
      </c>
      <c r="C105" s="24">
        <v>2021</v>
      </c>
      <c r="R105" s="27">
        <v>2021</v>
      </c>
    </row>
    <row r="106" spans="2:18" ht="46.8" x14ac:dyDescent="0.5">
      <c r="B106" s="25">
        <v>3</v>
      </c>
      <c r="C106" s="24">
        <v>2022</v>
      </c>
      <c r="R106" s="27">
        <v>2022</v>
      </c>
    </row>
    <row r="107" spans="2:18" ht="46.8" x14ac:dyDescent="0.5">
      <c r="B107" s="25">
        <v>4</v>
      </c>
      <c r="C107" s="24">
        <v>2023</v>
      </c>
      <c r="R107" s="27">
        <v>2023</v>
      </c>
    </row>
    <row r="108" spans="2:18" ht="46.8" x14ac:dyDescent="0.5">
      <c r="B108" s="25">
        <v>5</v>
      </c>
      <c r="C108" s="24">
        <v>2024</v>
      </c>
      <c r="R108" s="27">
        <v>2024</v>
      </c>
    </row>
    <row r="109" spans="2:18" ht="46.8" x14ac:dyDescent="0.5">
      <c r="B109" s="25">
        <v>6</v>
      </c>
      <c r="C109" s="24">
        <v>2025</v>
      </c>
      <c r="R109" s="27">
        <v>2025</v>
      </c>
    </row>
    <row r="110" spans="2:18" ht="46.8" x14ac:dyDescent="0.5">
      <c r="B110" s="25">
        <v>7</v>
      </c>
      <c r="C110" s="24">
        <v>2026</v>
      </c>
      <c r="R110" s="27">
        <v>2026</v>
      </c>
    </row>
    <row r="111" spans="2:18" ht="46.8" x14ac:dyDescent="0.5">
      <c r="B111" s="25">
        <v>8</v>
      </c>
      <c r="C111" s="24">
        <v>2027</v>
      </c>
      <c r="R111" s="27">
        <v>2027</v>
      </c>
    </row>
    <row r="112" spans="2:18" ht="46.8" x14ac:dyDescent="0.5">
      <c r="B112" s="25">
        <v>9</v>
      </c>
      <c r="C112" s="24">
        <v>2028</v>
      </c>
      <c r="R112" s="27">
        <v>2028</v>
      </c>
    </row>
    <row r="113" spans="2:18" ht="46.8" x14ac:dyDescent="0.5">
      <c r="B113" s="25">
        <v>10</v>
      </c>
      <c r="C113" s="24">
        <v>2029</v>
      </c>
      <c r="R113" s="27">
        <v>2029</v>
      </c>
    </row>
    <row r="114" spans="2:18" ht="46.8" x14ac:dyDescent="0.5">
      <c r="B114" s="25">
        <v>11</v>
      </c>
      <c r="C114" s="24">
        <v>2030</v>
      </c>
      <c r="R114" s="27">
        <v>2030</v>
      </c>
    </row>
    <row r="115" spans="2:18" ht="46.8" x14ac:dyDescent="0.5">
      <c r="B115" s="25">
        <v>12</v>
      </c>
      <c r="C115" s="24">
        <v>2031</v>
      </c>
      <c r="R115" s="27">
        <v>2031</v>
      </c>
    </row>
    <row r="116" spans="2:18" ht="22.2" x14ac:dyDescent="0.45">
      <c r="B116" s="25">
        <v>13</v>
      </c>
    </row>
    <row r="117" spans="2:18" ht="22.2" x14ac:dyDescent="0.45">
      <c r="B117" s="25">
        <v>14</v>
      </c>
    </row>
    <row r="118" spans="2:18" ht="22.2" x14ac:dyDescent="0.45">
      <c r="B118" s="25">
        <v>15</v>
      </c>
    </row>
    <row r="119" spans="2:18" ht="22.2" x14ac:dyDescent="0.45">
      <c r="B119" s="25">
        <v>16</v>
      </c>
    </row>
    <row r="120" spans="2:18" ht="22.2" x14ac:dyDescent="0.45">
      <c r="B120" s="25">
        <v>17</v>
      </c>
    </row>
    <row r="121" spans="2:18" ht="22.2" x14ac:dyDescent="0.45">
      <c r="B121" s="25">
        <v>18</v>
      </c>
    </row>
    <row r="122" spans="2:18" ht="22.2" x14ac:dyDescent="0.45">
      <c r="B122" s="25">
        <v>19</v>
      </c>
    </row>
    <row r="123" spans="2:18" ht="22.2" x14ac:dyDescent="0.45">
      <c r="B123" s="25">
        <v>20</v>
      </c>
    </row>
    <row r="124" spans="2:18" ht="22.2" x14ac:dyDescent="0.45">
      <c r="B124" s="25">
        <v>21</v>
      </c>
    </row>
    <row r="125" spans="2:18" ht="22.2" x14ac:dyDescent="0.45">
      <c r="B125" s="25">
        <v>22</v>
      </c>
    </row>
    <row r="126" spans="2:18" ht="22.2" x14ac:dyDescent="0.45">
      <c r="B126" s="25">
        <v>23</v>
      </c>
    </row>
    <row r="127" spans="2:18" ht="22.2" x14ac:dyDescent="0.45">
      <c r="B127" s="25">
        <v>24</v>
      </c>
    </row>
    <row r="128" spans="2:18" ht="22.2" x14ac:dyDescent="0.45">
      <c r="B128" s="25">
        <v>25</v>
      </c>
    </row>
    <row r="129" spans="2:2" ht="22.2" x14ac:dyDescent="0.45">
      <c r="B129" s="25">
        <v>26</v>
      </c>
    </row>
    <row r="130" spans="2:2" ht="22.2" x14ac:dyDescent="0.45">
      <c r="B130" s="25">
        <v>27</v>
      </c>
    </row>
    <row r="131" spans="2:2" ht="22.2" x14ac:dyDescent="0.45">
      <c r="B131" s="25">
        <v>28</v>
      </c>
    </row>
    <row r="132" spans="2:2" ht="22.2" x14ac:dyDescent="0.45">
      <c r="B132" s="25">
        <v>29</v>
      </c>
    </row>
    <row r="133" spans="2:2" ht="22.2" x14ac:dyDescent="0.45">
      <c r="B133" s="25">
        <v>30</v>
      </c>
    </row>
    <row r="134" spans="2:2" ht="22.2" x14ac:dyDescent="0.45">
      <c r="B134" s="25">
        <v>31</v>
      </c>
    </row>
  </sheetData>
  <mergeCells count="3">
    <mergeCell ref="I10:K10"/>
    <mergeCell ref="I12:K12"/>
    <mergeCell ref="I14:K14"/>
  </mergeCells>
  <dataValidations count="4">
    <dataValidation type="list" errorStyle="warning" allowBlank="1" showInputMessage="1" showErrorMessage="1" error="Sélectionnez le premier mois du calendrier dans la liste. Sélectionnez ANNULER, appuyez sur ALT+FLÈCHE BAS pour accéder aux options, puis sur FLÈCHE BAS et ENTRÉE pour opérer une sélection." prompt="Sélectionnez le premier mois du calendrier dans cette cellule. Appuyez sur ALT+FLÈCHE BAS pour ouvrir la liste déroulante, puis sur ENTRÉE pour opérer une sélection" sqref="C12:E13 I12:I13" xr:uid="{247214A0-CF30-40A6-B4F7-D37083F70403}">
      <formula1>"Janvier,Février,Mars,Avril,Mai,Juin,Juillet,Août,Septembre,Octobre,Novembre,Décembre"</formula1>
    </dataValidation>
    <dataValidation type="list" allowBlank="1" showInputMessage="1" showErrorMessage="1" sqref="C10:C11 I10:I11" xr:uid="{CAEA0667-B623-42C3-9C0D-551A81808106}">
      <formula1>$B$104:$B$134</formula1>
    </dataValidation>
    <dataValidation type="list" allowBlank="1" showInputMessage="1" showErrorMessage="1" sqref="I14" xr:uid="{8253F864-A179-4062-A6C8-D2A6A4ED1B52}">
      <formula1>$C$104:$C$115</formula1>
    </dataValidation>
    <dataValidation type="list" allowBlank="1" showInputMessage="1" showErrorMessage="1" sqref="C14" xr:uid="{97078B82-6A3E-42D2-B554-5378D620BA7E}">
      <formula1>$R$104:$R$115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0</xdr:colOff>
                    <xdr:row>15</xdr:row>
                    <xdr:rowOff>167640</xdr:rowOff>
                  </from>
                  <to>
                    <xdr:col>3</xdr:col>
                    <xdr:colOff>541020</xdr:colOff>
                    <xdr:row>19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42</vt:i4>
      </vt:variant>
    </vt:vector>
  </HeadingPairs>
  <TitlesOfParts>
    <vt:vector size="44" baseType="lpstr">
      <vt:lpstr>Calendrier</vt:lpstr>
      <vt:lpstr>Réservations</vt:lpstr>
      <vt:lpstr>Calendrier1an</vt:lpstr>
      <vt:lpstr>Calendrier1mois</vt:lpstr>
      <vt:lpstr>Calendrier2ans</vt:lpstr>
      <vt:lpstr>Calendrier2mois</vt:lpstr>
      <vt:lpstr>Calendrier3ans</vt:lpstr>
      <vt:lpstr>Calendrier3mois</vt:lpstr>
      <vt:lpstr>Calendrier4ans</vt:lpstr>
      <vt:lpstr>Calendrier4mois</vt:lpstr>
      <vt:lpstr>Calendrier5ans</vt:lpstr>
      <vt:lpstr>Calendrier5mois</vt:lpstr>
      <vt:lpstr>Calendrier6ans</vt:lpstr>
      <vt:lpstr>Calendrier6mois</vt:lpstr>
      <vt:lpstr>Calendrier7ans</vt:lpstr>
      <vt:lpstr>Calendrier7mois</vt:lpstr>
      <vt:lpstr>Calendrier8ans</vt:lpstr>
      <vt:lpstr>Calendrier8mois</vt:lpstr>
      <vt:lpstr>DébutSemaine</vt:lpstr>
      <vt:lpstr>Calendrier!Zone_d_impression</vt:lpstr>
      <vt:lpstr>ZoneTitreColonne1...H12.1</vt:lpstr>
      <vt:lpstr>ZoneTitreColonne10..H54.1</vt:lpstr>
      <vt:lpstr>ZoneTitreColonne11..C56.1</vt:lpstr>
      <vt:lpstr>ZoneTitreColonne12..D56.1</vt:lpstr>
      <vt:lpstr>ZoneTitreColonne13..H68.1</vt:lpstr>
      <vt:lpstr>ZoneTitreColonne14..C70.1</vt:lpstr>
      <vt:lpstr>ZoneTitreColonne15..D70.1</vt:lpstr>
      <vt:lpstr>ZoneTitreColonne16..H82.1</vt:lpstr>
      <vt:lpstr>ZoneTitreColonne17..C84.1</vt:lpstr>
      <vt:lpstr>ZoneTitreColonne18..D84.1</vt:lpstr>
      <vt:lpstr>ZoneTitreColonne19..H96.1</vt:lpstr>
      <vt:lpstr>ZoneTitreColonne2...C14.1</vt:lpstr>
      <vt:lpstr>ZoneTitreColonne20..C98.1</vt:lpstr>
      <vt:lpstr>ZoneTitreColonne21..D98.1</vt:lpstr>
      <vt:lpstr>ZoneTitreColonne22..H110.1</vt:lpstr>
      <vt:lpstr>ZoneTitreColonne23..C112.1</vt:lpstr>
      <vt:lpstr>ZoneTitreColonne24..D112.1</vt:lpstr>
      <vt:lpstr>ZoneTitreColonne3..D14.1</vt:lpstr>
      <vt:lpstr>ZoneTitreColonne4..H26.1</vt:lpstr>
      <vt:lpstr>ZoneTitreColonne5..C28.1</vt:lpstr>
      <vt:lpstr>ZoneTitreColonne6..D28.1</vt:lpstr>
      <vt:lpstr>ZoneTitreColonne7..H40.1</vt:lpstr>
      <vt:lpstr>ZoneTitreColonne8..C42.1</vt:lpstr>
      <vt:lpstr>ZoneTitreColonne9..D42.1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Dylan Seignard</dc:creator>
  <cp:lastModifiedBy>Dylan Seignard</cp:lastModifiedBy>
  <dcterms:created xsi:type="dcterms:W3CDTF">2018-02-18T23:49:08Z</dcterms:created>
  <dcterms:modified xsi:type="dcterms:W3CDTF">2019-12-13T18:10:48Z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2018-02-18T23:49:13.9058913Z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