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45" windowHeight="4545" tabRatio="811" firstSheet="2" activeTab="3"/>
  </bookViews>
  <sheets>
    <sheet name="Feuil3" sheetId="3" state="hidden" r:id="rId1"/>
    <sheet name="base des données" sheetId="1" r:id="rId2"/>
    <sheet name="données FG" sheetId="2" r:id="rId3"/>
    <sheet name="données Livraison" sheetId="9" r:id="rId4"/>
    <sheet name="Tableaux croisés dynamiques" sheetId="5" r:id="rId5"/>
    <sheet name="tableaux de bord" sheetId="8" r:id="rId6"/>
  </sheets>
  <calcPr calcId="162913"/>
  <pivotCaches>
    <pivotCache cacheId="0" r:id="rId7"/>
    <pivotCache cacheId="1" r:id="rId8"/>
    <pivotCache cacheId="8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9" l="1"/>
  <c r="H4" i="9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124" i="9"/>
  <c r="H125" i="9"/>
  <c r="H126" i="9"/>
  <c r="H127" i="9"/>
  <c r="H128" i="9"/>
  <c r="H129" i="9"/>
  <c r="H130" i="9"/>
  <c r="H131" i="9"/>
  <c r="H132" i="9"/>
  <c r="H133" i="9"/>
  <c r="H134" i="9"/>
  <c r="H135" i="9"/>
  <c r="H136" i="9"/>
  <c r="H137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153" i="9"/>
  <c r="H154" i="9"/>
  <c r="H155" i="9"/>
  <c r="H156" i="9"/>
  <c r="H157" i="9"/>
  <c r="H158" i="9"/>
  <c r="H159" i="9"/>
  <c r="H160" i="9"/>
  <c r="H161" i="9"/>
  <c r="H162" i="9"/>
  <c r="H163" i="9"/>
  <c r="H164" i="9"/>
  <c r="H165" i="9"/>
  <c r="H166" i="9"/>
  <c r="H167" i="9"/>
  <c r="H168" i="9"/>
  <c r="H169" i="9"/>
  <c r="H170" i="9"/>
  <c r="H171" i="9"/>
  <c r="H172" i="9"/>
  <c r="H173" i="9"/>
  <c r="H174" i="9"/>
  <c r="H175" i="9"/>
  <c r="H176" i="9"/>
  <c r="H177" i="9"/>
  <c r="H178" i="9"/>
  <c r="H179" i="9"/>
  <c r="H180" i="9"/>
  <c r="H181" i="9"/>
  <c r="H182" i="9"/>
  <c r="H183" i="9"/>
  <c r="H184" i="9"/>
  <c r="H185" i="9"/>
  <c r="H186" i="9"/>
  <c r="H187" i="9"/>
  <c r="H188" i="9"/>
  <c r="H189" i="9"/>
  <c r="H190" i="9"/>
  <c r="H191" i="9"/>
  <c r="H192" i="9"/>
  <c r="H193" i="9"/>
  <c r="H194" i="9"/>
  <c r="H195" i="9"/>
  <c r="H196" i="9"/>
  <c r="H197" i="9"/>
  <c r="H198" i="9"/>
  <c r="H199" i="9"/>
  <c r="H200" i="9"/>
  <c r="H201" i="9"/>
  <c r="H202" i="9"/>
  <c r="H203" i="9"/>
  <c r="H204" i="9"/>
  <c r="H205" i="9"/>
  <c r="H206" i="9"/>
  <c r="H207" i="9"/>
  <c r="H208" i="9"/>
  <c r="H209" i="9"/>
  <c r="H210" i="9"/>
  <c r="H211" i="9"/>
  <c r="H212" i="9"/>
  <c r="H213" i="9"/>
  <c r="H214" i="9"/>
  <c r="H215" i="9"/>
  <c r="H216" i="9"/>
  <c r="H217" i="9"/>
  <c r="H218" i="9"/>
  <c r="H219" i="9"/>
  <c r="H220" i="9"/>
  <c r="H221" i="9"/>
  <c r="H222" i="9"/>
  <c r="H223" i="9"/>
  <c r="H224" i="9"/>
  <c r="H225" i="9"/>
  <c r="H226" i="9"/>
  <c r="H227" i="9"/>
  <c r="H228" i="9"/>
  <c r="H229" i="9"/>
  <c r="H230" i="9"/>
  <c r="H231" i="9"/>
  <c r="H232" i="9"/>
  <c r="H233" i="9"/>
  <c r="H234" i="9"/>
  <c r="H235" i="9"/>
  <c r="H236" i="9"/>
  <c r="H237" i="9"/>
  <c r="H238" i="9"/>
  <c r="H239" i="9"/>
  <c r="H240" i="9"/>
  <c r="H241" i="9"/>
  <c r="H242" i="9"/>
  <c r="H243" i="9"/>
  <c r="H244" i="9"/>
  <c r="H245" i="9"/>
  <c r="H246" i="9"/>
  <c r="G3" i="9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6" i="9"/>
  <c r="G177" i="9"/>
  <c r="G178" i="9"/>
  <c r="G179" i="9"/>
  <c r="G180" i="9"/>
  <c r="G181" i="9"/>
  <c r="G182" i="9"/>
  <c r="G183" i="9"/>
  <c r="G184" i="9"/>
  <c r="G185" i="9"/>
  <c r="G186" i="9"/>
  <c r="G187" i="9"/>
  <c r="G188" i="9"/>
  <c r="G189" i="9"/>
  <c r="G190" i="9"/>
  <c r="G191" i="9"/>
  <c r="G192" i="9"/>
  <c r="G193" i="9"/>
  <c r="G194" i="9"/>
  <c r="G195" i="9"/>
  <c r="G196" i="9"/>
  <c r="G197" i="9"/>
  <c r="G198" i="9"/>
  <c r="G199" i="9"/>
  <c r="G200" i="9"/>
  <c r="G201" i="9"/>
  <c r="G202" i="9"/>
  <c r="G203" i="9"/>
  <c r="G204" i="9"/>
  <c r="G205" i="9"/>
  <c r="G206" i="9"/>
  <c r="G207" i="9"/>
  <c r="G208" i="9"/>
  <c r="G209" i="9"/>
  <c r="G210" i="9"/>
  <c r="G211" i="9"/>
  <c r="G212" i="9"/>
  <c r="G213" i="9"/>
  <c r="G214" i="9"/>
  <c r="G215" i="9"/>
  <c r="G216" i="9"/>
  <c r="G217" i="9"/>
  <c r="G218" i="9"/>
  <c r="G219" i="9"/>
  <c r="G220" i="9"/>
  <c r="G221" i="9"/>
  <c r="G222" i="9"/>
  <c r="G223" i="9"/>
  <c r="G224" i="9"/>
  <c r="G225" i="9"/>
  <c r="G226" i="9"/>
  <c r="G227" i="9"/>
  <c r="G228" i="9"/>
  <c r="G229" i="9"/>
  <c r="G230" i="9"/>
  <c r="G231" i="9"/>
  <c r="G232" i="9"/>
  <c r="G233" i="9"/>
  <c r="G234" i="9"/>
  <c r="G235" i="9"/>
  <c r="G236" i="9"/>
  <c r="G237" i="9"/>
  <c r="G238" i="9"/>
  <c r="G239" i="9"/>
  <c r="G240" i="9"/>
  <c r="G241" i="9"/>
  <c r="G242" i="9"/>
  <c r="G243" i="9"/>
  <c r="G244" i="9"/>
  <c r="G245" i="9"/>
  <c r="G246" i="9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J3" i="2" l="1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C159" i="2" l="1"/>
  <c r="E158" i="2"/>
  <c r="C154" i="2"/>
  <c r="E153" i="2"/>
  <c r="C149" i="2"/>
  <c r="E148" i="2"/>
  <c r="C144" i="2"/>
  <c r="E143" i="2"/>
  <c r="C139" i="2"/>
  <c r="E138" i="2"/>
  <c r="C134" i="2"/>
  <c r="E133" i="2"/>
  <c r="C129" i="2"/>
  <c r="E128" i="2"/>
  <c r="C124" i="2"/>
  <c r="E123" i="2"/>
  <c r="C119" i="2"/>
  <c r="E118" i="2"/>
  <c r="C114" i="2"/>
  <c r="E113" i="2"/>
  <c r="C109" i="2"/>
  <c r="E108" i="2"/>
  <c r="C104" i="2"/>
  <c r="E103" i="2"/>
  <c r="H84" i="2"/>
  <c r="I84" i="2" s="1"/>
  <c r="H73" i="2"/>
  <c r="I73" i="2" s="1"/>
  <c r="H74" i="2"/>
  <c r="I74" i="2" s="1"/>
  <c r="H75" i="2"/>
  <c r="I75" i="2" s="1"/>
  <c r="H76" i="2"/>
  <c r="I76" i="2" s="1"/>
  <c r="H77" i="2"/>
  <c r="I77" i="2" s="1"/>
  <c r="H78" i="2"/>
  <c r="I78" i="2" s="1"/>
  <c r="H79" i="2"/>
  <c r="I79" i="2" s="1"/>
  <c r="H80" i="2"/>
  <c r="I80" i="2" s="1"/>
  <c r="H81" i="2"/>
  <c r="I81" i="2" s="1"/>
  <c r="H82" i="2"/>
  <c r="I82" i="2" s="1"/>
  <c r="H83" i="2"/>
  <c r="I83" i="2" s="1"/>
  <c r="H67" i="2"/>
  <c r="I67" i="2" s="1"/>
  <c r="H68" i="2"/>
  <c r="I68" i="2" s="1"/>
  <c r="H69" i="2"/>
  <c r="I69" i="2" s="1"/>
  <c r="H70" i="2"/>
  <c r="I70" i="2" s="1"/>
  <c r="H71" i="2"/>
  <c r="I71" i="2" s="1"/>
  <c r="H72" i="2"/>
  <c r="I72" i="2" s="1"/>
  <c r="H3" i="2"/>
  <c r="I3" i="2" s="1"/>
  <c r="H4" i="2"/>
  <c r="I4" i="2" s="1"/>
  <c r="H5" i="2"/>
  <c r="I5" i="2" s="1"/>
  <c r="H6" i="2"/>
  <c r="I6" i="2" s="1"/>
  <c r="H7" i="2"/>
  <c r="I7" i="2" s="1"/>
  <c r="H8" i="2"/>
  <c r="I8" i="2" s="1"/>
  <c r="H9" i="2"/>
  <c r="I9" i="2" s="1"/>
  <c r="H10" i="2"/>
  <c r="I10" i="2" s="1"/>
  <c r="H11" i="2"/>
  <c r="I11" i="2" s="1"/>
  <c r="H12" i="2"/>
  <c r="I12" i="2" s="1"/>
  <c r="H13" i="2"/>
  <c r="I13" i="2" s="1"/>
  <c r="H14" i="2"/>
  <c r="I14" i="2" s="1"/>
  <c r="H15" i="2"/>
  <c r="I15" i="2" s="1"/>
  <c r="H16" i="2"/>
  <c r="I16" i="2" s="1"/>
  <c r="H17" i="2"/>
  <c r="I17" i="2" s="1"/>
  <c r="H18" i="2"/>
  <c r="I18" i="2" s="1"/>
  <c r="H19" i="2"/>
  <c r="I19" i="2" s="1"/>
  <c r="H20" i="2"/>
  <c r="I20" i="2" s="1"/>
  <c r="H21" i="2"/>
  <c r="I21" i="2" s="1"/>
  <c r="H22" i="2"/>
  <c r="I22" i="2" s="1"/>
  <c r="H23" i="2"/>
  <c r="I23" i="2" s="1"/>
  <c r="H24" i="2"/>
  <c r="I24" i="2" s="1"/>
  <c r="H25" i="2"/>
  <c r="I25" i="2" s="1"/>
  <c r="H26" i="2"/>
  <c r="I26" i="2" s="1"/>
  <c r="H27" i="2"/>
  <c r="I27" i="2" s="1"/>
  <c r="H28" i="2"/>
  <c r="I28" i="2" s="1"/>
  <c r="H29" i="2"/>
  <c r="I29" i="2" s="1"/>
  <c r="H30" i="2"/>
  <c r="I30" i="2" s="1"/>
  <c r="H31" i="2"/>
  <c r="I31" i="2" s="1"/>
  <c r="H32" i="2"/>
  <c r="I32" i="2" s="1"/>
  <c r="H33" i="2"/>
  <c r="I33" i="2" s="1"/>
  <c r="H34" i="2"/>
  <c r="I34" i="2" s="1"/>
  <c r="H35" i="2"/>
  <c r="I35" i="2" s="1"/>
  <c r="H36" i="2"/>
  <c r="I36" i="2" s="1"/>
  <c r="H37" i="2"/>
  <c r="I37" i="2" s="1"/>
  <c r="H38" i="2"/>
  <c r="I38" i="2" s="1"/>
  <c r="H39" i="2"/>
  <c r="I39" i="2" s="1"/>
  <c r="H40" i="2"/>
  <c r="I40" i="2" s="1"/>
  <c r="H41" i="2"/>
  <c r="I41" i="2" s="1"/>
  <c r="H42" i="2"/>
  <c r="I42" i="2" s="1"/>
  <c r="H43" i="2"/>
  <c r="I43" i="2" s="1"/>
  <c r="H44" i="2"/>
  <c r="I44" i="2" s="1"/>
  <c r="H45" i="2"/>
  <c r="I45" i="2" s="1"/>
  <c r="H46" i="2"/>
  <c r="I46" i="2" s="1"/>
  <c r="H47" i="2"/>
  <c r="I47" i="2" s="1"/>
  <c r="H48" i="2"/>
  <c r="I48" i="2" s="1"/>
  <c r="H49" i="2"/>
  <c r="I49" i="2" s="1"/>
  <c r="H50" i="2"/>
  <c r="I50" i="2" s="1"/>
  <c r="H51" i="2"/>
  <c r="I51" i="2" s="1"/>
  <c r="H52" i="2"/>
  <c r="I52" i="2" s="1"/>
  <c r="H53" i="2"/>
  <c r="I53" i="2" s="1"/>
  <c r="H54" i="2"/>
  <c r="I54" i="2" s="1"/>
  <c r="H55" i="2"/>
  <c r="I55" i="2" s="1"/>
  <c r="H56" i="2"/>
  <c r="I56" i="2" s="1"/>
  <c r="H57" i="2"/>
  <c r="I57" i="2" s="1"/>
  <c r="H58" i="2"/>
  <c r="I58" i="2" s="1"/>
  <c r="H59" i="2"/>
  <c r="I59" i="2" s="1"/>
  <c r="H60" i="2"/>
  <c r="I60" i="2" s="1"/>
  <c r="H61" i="2"/>
  <c r="I61" i="2" s="1"/>
  <c r="H62" i="2"/>
  <c r="I62" i="2" s="1"/>
  <c r="H63" i="2"/>
  <c r="I63" i="2" s="1"/>
  <c r="H64" i="2"/>
  <c r="I64" i="2" s="1"/>
  <c r="H65" i="2"/>
  <c r="I65" i="2" s="1"/>
  <c r="H66" i="2"/>
  <c r="I66" i="2" s="1"/>
  <c r="E98" i="2"/>
  <c r="C99" i="2"/>
</calcChain>
</file>

<file path=xl/sharedStrings.xml><?xml version="1.0" encoding="utf-8"?>
<sst xmlns="http://schemas.openxmlformats.org/spreadsheetml/2006/main" count="2093" uniqueCount="363">
  <si>
    <t>demandes d'achat sur l'ensemble</t>
  </si>
  <si>
    <t>commandes</t>
  </si>
  <si>
    <t>livraison</t>
  </si>
  <si>
    <t>retard de livraison</t>
  </si>
  <si>
    <t>Date DA</t>
  </si>
  <si>
    <t>N° DA</t>
  </si>
  <si>
    <t>Affaire</t>
  </si>
  <si>
    <t>désignation</t>
  </si>
  <si>
    <t>Qté DA</t>
  </si>
  <si>
    <t>Livraison</t>
  </si>
  <si>
    <t>N° BC</t>
  </si>
  <si>
    <t>Achtr</t>
  </si>
  <si>
    <t>Date BC</t>
  </si>
  <si>
    <t>F/seur</t>
  </si>
  <si>
    <t>Qté cde</t>
  </si>
  <si>
    <t>Date prévue</t>
  </si>
  <si>
    <t>Qté livrée</t>
  </si>
  <si>
    <t>N° BL</t>
  </si>
  <si>
    <t>Date BL</t>
  </si>
  <si>
    <t>Reste à Livrer</t>
  </si>
  <si>
    <t>respect de délai</t>
  </si>
  <si>
    <t>Observ</t>
  </si>
  <si>
    <t>KTR</t>
  </si>
  <si>
    <t>W</t>
  </si>
  <si>
    <t>A1</t>
  </si>
  <si>
    <t>D</t>
  </si>
  <si>
    <t>E1</t>
  </si>
  <si>
    <t>VBL18-00425</t>
  </si>
  <si>
    <t>IF1</t>
  </si>
  <si>
    <t>VBL18-00424</t>
  </si>
  <si>
    <t>LO1</t>
  </si>
  <si>
    <t>A2</t>
  </si>
  <si>
    <t>VBL18-00427</t>
  </si>
  <si>
    <t>LVC1801103</t>
  </si>
  <si>
    <t>120 TEMARA/210 SKHIRATE</t>
  </si>
  <si>
    <t>QC1</t>
  </si>
  <si>
    <t>INT1</t>
  </si>
  <si>
    <t>60/18</t>
  </si>
  <si>
    <t>CAR1</t>
  </si>
  <si>
    <t>2018/01/0459</t>
  </si>
  <si>
    <t>JRF</t>
  </si>
  <si>
    <t>LVC1801105</t>
  </si>
  <si>
    <t>GIL1</t>
  </si>
  <si>
    <t>CF1</t>
  </si>
  <si>
    <t>CEI1</t>
  </si>
  <si>
    <t>BL18/036</t>
  </si>
  <si>
    <t>VBL18-02791</t>
  </si>
  <si>
    <t>2018/01/0460</t>
  </si>
  <si>
    <t>2018/01/0717</t>
  </si>
  <si>
    <t>QUI1</t>
  </si>
  <si>
    <t>BL18/0091</t>
  </si>
  <si>
    <t>MAT1</t>
  </si>
  <si>
    <t>VBL18-02786</t>
  </si>
  <si>
    <t>BL18/035</t>
  </si>
  <si>
    <t>AKZ1</t>
  </si>
  <si>
    <t>2018/01/0792</t>
  </si>
  <si>
    <t>VBL18-02790</t>
  </si>
  <si>
    <t>LVC1801150</t>
  </si>
  <si>
    <t>VBL18-02788</t>
  </si>
  <si>
    <t>LE1</t>
  </si>
  <si>
    <t>LVC1800773</t>
  </si>
  <si>
    <t>BPL180200671</t>
  </si>
  <si>
    <t>BL18/0227</t>
  </si>
  <si>
    <t>BEF1</t>
  </si>
  <si>
    <t>1215/2017</t>
  </si>
  <si>
    <t>2018/02/0001</t>
  </si>
  <si>
    <t>VBL18-02792</t>
  </si>
  <si>
    <t>COMP1</t>
  </si>
  <si>
    <t>F18/405943</t>
  </si>
  <si>
    <t>2018/02/0725</t>
  </si>
  <si>
    <t>IMMOK</t>
  </si>
  <si>
    <t>BE</t>
  </si>
  <si>
    <t>BUREAU EN BOIS DIM 1600X900 AVEC RETOUR ET CAISSON DE 3 TIROIRS</t>
  </si>
  <si>
    <t>FAUTEUIL EN TISSU NOIR REF FULK-01</t>
  </si>
  <si>
    <t>07C17</t>
  </si>
  <si>
    <t>TOLE 6000X1500X6 S235JR</t>
  </si>
  <si>
    <t>20C17</t>
  </si>
  <si>
    <t>CA5</t>
  </si>
  <si>
    <t>VIS HM16*50 CL 8,8</t>
  </si>
  <si>
    <t>VIS HM16*65 CL 8,8</t>
  </si>
  <si>
    <t>ECROU HM16 CL8,8</t>
  </si>
  <si>
    <t>RONDELLE HM16 CL8,8</t>
  </si>
  <si>
    <t>VIS HM12*35 CL 8,8</t>
  </si>
  <si>
    <t>ECROU HM12 CL8,8</t>
  </si>
  <si>
    <t>RONDELLE HM12 CL8,8</t>
  </si>
  <si>
    <t>IPE120 12ML</t>
  </si>
  <si>
    <t>54C15</t>
  </si>
  <si>
    <t>CA15</t>
  </si>
  <si>
    <t xml:space="preserve">FER PLAT 80X6 </t>
  </si>
  <si>
    <t>TUBE RECT 80X40 2MM</t>
  </si>
  <si>
    <t>FG</t>
  </si>
  <si>
    <t>CA7</t>
  </si>
  <si>
    <t>ARRET D HUILE 5M</t>
  </si>
  <si>
    <t>BARRE FER PLAT 80X6 /6ML</t>
  </si>
  <si>
    <t>BARRE 12M HEB 140</t>
  </si>
  <si>
    <t>23C17</t>
  </si>
  <si>
    <t>CA1</t>
  </si>
  <si>
    <t>NERVESCO EP0,75X1000X6400 COUVERTURE RAL7022 GRIS FONCE</t>
  </si>
  <si>
    <t>NERVESCO EP0,75X1000X4400 COUVERTURE RAL7022 GRIS FONCE</t>
  </si>
  <si>
    <t>NERVESCO EP0,75X1000X7000 BARDAGE RAL7000 GRIS CLAIR</t>
  </si>
  <si>
    <t>NERVESCO EP0,75X1000X6675 BARDAGE RAL7000 GRIS CLAIR</t>
  </si>
  <si>
    <t>NERVESCO EP0,75X1000X6350 BARDAGE RAL7000 GRIS CLAIR</t>
  </si>
  <si>
    <t>NERVESCO EP0,75X1000X6025 BARDAGE RAL7000 GRIS CLAIR</t>
  </si>
  <si>
    <t>NERVESCO EP0,75X1000X5700 BARDAGE RAL7000 GRIS CLAIR</t>
  </si>
  <si>
    <t>NERVESCO EP0,75X1000X5375 BARDAGE RAL7000 GRIS CLAIR</t>
  </si>
  <si>
    <t>NERVESCO EP0,75X1000X5050 BARDAGE RAL7000 GRIS CLAIR</t>
  </si>
  <si>
    <t>NERVESCO EP0,75X1000X4725 BARDAGE RAL7000 GRIS CLAIR</t>
  </si>
  <si>
    <t>NERVESCO EP0,75X1000X4400 BARDAGE RAL7000 GRIS CLAIR</t>
  </si>
  <si>
    <t>NERVESCO EP0,75X1000X4075 BARDAGE RAL7000 GRIS CLAIR</t>
  </si>
  <si>
    <t>NERVESCO EP0,75X1000X3750 BARDAGE RAL7000 GRIS CLAIR</t>
  </si>
  <si>
    <t>NERVESCO EP0,75X1000X3425 BARDAGE RAL7000 GRIS CLAIR</t>
  </si>
  <si>
    <t>NERVESCO EP0,75X1000X9000 BARDAGE RAL7000 GRIS CLAIR</t>
  </si>
  <si>
    <t>NERVESCO EP0,75X1000X5000 BARDAGE RAL7000 GRIS CLAIR</t>
  </si>
  <si>
    <t>NERVESCO EP0,75X1000X4300 COUVERTURE-TRANSLUCIDE</t>
  </si>
  <si>
    <t>TOLE EP0,75X3000X1000 BAVETTE RAL7022 GRIS FONCE</t>
  </si>
  <si>
    <t>TOLE EP0,75X3000X1000 BAVETTE RAL7000 GRIS CLAIR</t>
  </si>
  <si>
    <t>VIS DE COUTURE DIAM4,9*20 DIAM1</t>
  </si>
  <si>
    <t>VIS CL6-8 CADMIEE HM12*40</t>
  </si>
  <si>
    <t>ECROU CL6-8 CADMIE HM12</t>
  </si>
  <si>
    <t>TUBE 80*40*6000</t>
  </si>
  <si>
    <t>CA8</t>
  </si>
  <si>
    <t>FILM ETIRABLE 500MM</t>
  </si>
  <si>
    <t>RECHARGE ROULEAU DIAM100</t>
  </si>
  <si>
    <t>PAIRE DE GANT MC</t>
  </si>
  <si>
    <t>CLASSEUR SICLA DOS 8CM A4</t>
  </si>
  <si>
    <t>JEU D INTER COLAIRE (12JEU)</t>
  </si>
  <si>
    <t>AGRAFEUSE SAX</t>
  </si>
  <si>
    <t>CALCULATRICE SCIENTIFIQUE</t>
  </si>
  <si>
    <t>VIS HM10*50 CL8,8</t>
  </si>
  <si>
    <t>ECROU HM10 CL8,8</t>
  </si>
  <si>
    <t>RONDELLE HM10 CL8,8</t>
  </si>
  <si>
    <t>VIS HM16*65 CL8,8</t>
  </si>
  <si>
    <t>VIS HM16*50 CL8,8</t>
  </si>
  <si>
    <t>VIS HM12*35 CL8,8</t>
  </si>
  <si>
    <t>HEA260 12ML</t>
  </si>
  <si>
    <t>HEA280 12ML</t>
  </si>
  <si>
    <t>TUBE DIAM21*2,3 6ML</t>
  </si>
  <si>
    <t>TUBE DIAM26,9*2,3 6ML</t>
  </si>
  <si>
    <t>TUBE DIAM42,4*2,6</t>
  </si>
  <si>
    <t>CA12</t>
  </si>
  <si>
    <t>ELECTRODE 7018 DIAM3,2X350</t>
  </si>
  <si>
    <t>ELECTRODE 6013 DIAM3,2X350</t>
  </si>
  <si>
    <t>DISQUE A TRANSOMER 230X3,2</t>
  </si>
  <si>
    <t>PINCE VESTAL V</t>
  </si>
  <si>
    <t>PINCE DE MASSE 600A</t>
  </si>
  <si>
    <t>COLLIER A SERRE 10/16</t>
  </si>
  <si>
    <t>BUSE PROPANE 16/10</t>
  </si>
  <si>
    <t>1C15</t>
  </si>
  <si>
    <t>DISQUE A TRANSONNER 115X3,2</t>
  </si>
  <si>
    <t>DISQUE A TRANSONNER 230X3,2</t>
  </si>
  <si>
    <t>DISQUE A EBARBER 115X6,4</t>
  </si>
  <si>
    <t>ELECTRODE 7018 350X3,2</t>
  </si>
  <si>
    <t>TUYAU DE SABLAGE DIAM 50MM3 36BR</t>
  </si>
  <si>
    <t>RECHARGE ROULANN DE PEINTURE 100MM</t>
  </si>
  <si>
    <t>MASQUE ANTI-POUSSIERE AVEC SOUPAPE</t>
  </si>
  <si>
    <t>RLX PAPIER COLLAN 50 MM</t>
  </si>
  <si>
    <t>RLX PAPIER COLLAN 19 MM</t>
  </si>
  <si>
    <t>PINCEAU SADIALE</t>
  </si>
  <si>
    <t>FER PLAT 60X10 EN 6ML</t>
  </si>
  <si>
    <t>FER ROND DIAM 20 EN 6ML</t>
  </si>
  <si>
    <t>CA11</t>
  </si>
  <si>
    <t>INTERCALAIREES TRANSPARENTS</t>
  </si>
  <si>
    <t>INTERCALAIREES EN CARTONES</t>
  </si>
  <si>
    <t>INTERCALAIREES EN COULEUR C12JEU</t>
  </si>
  <si>
    <t>CHEMISES PLASTIFIEES</t>
  </si>
  <si>
    <t>CONTACTEUR POLES REF 90FLA120ARES</t>
  </si>
  <si>
    <t>STYLO BLEU BIC</t>
  </si>
  <si>
    <t>STYLO NOIR BIC</t>
  </si>
  <si>
    <t>CORRECTEUR FLUID</t>
  </si>
  <si>
    <t>AGRAFE 24/6</t>
  </si>
  <si>
    <t>AGRAFE 8/4</t>
  </si>
  <si>
    <t>RAME DE PAPIER A4</t>
  </si>
  <si>
    <t>FLURISCENT ROSE</t>
  </si>
  <si>
    <t>MESURE 5M</t>
  </si>
  <si>
    <t>DOUBLE DECAMETRE 20M</t>
  </si>
  <si>
    <t>EQUERRE A CHAPEAU LG300</t>
  </si>
  <si>
    <t>EQUERRE A CHAPEAU LG500</t>
  </si>
  <si>
    <t>CHALUMEAU COUPEUR</t>
  </si>
  <si>
    <t>PERCEUSE BOSCH GSB21-2RCT REF 3601-A9C-701-230V-50HZ-6A-1300W</t>
  </si>
  <si>
    <t>NIVEAU NOBEL 1M</t>
  </si>
  <si>
    <t>ELECTRODE 260A REF 220435</t>
  </si>
  <si>
    <t>SWIRL RING 200A REF 220353</t>
  </si>
  <si>
    <t>SHIELD CAP REF 220747 130A</t>
  </si>
  <si>
    <t>SHIELD 260A REF 220764</t>
  </si>
  <si>
    <t>CA6</t>
  </si>
  <si>
    <t>TOLE NEVRESCO PRELAQUE 1000T 0,7MM JOUNE SABLE L=10900MM</t>
  </si>
  <si>
    <t>24C15</t>
  </si>
  <si>
    <t>FICHE 380V32A FEMILLE</t>
  </si>
  <si>
    <t>FICHE 380V32A MALE</t>
  </si>
  <si>
    <t>FICHE 220V16A MALE</t>
  </si>
  <si>
    <t>FICHE 220V16A FEMILLE</t>
  </si>
  <si>
    <t>25C17/24C17</t>
  </si>
  <si>
    <t>CA14</t>
  </si>
  <si>
    <t xml:space="preserve">ROND DIAM 25 LG 6ML </t>
  </si>
  <si>
    <t>FIL DE ZINC DIAM 03</t>
  </si>
  <si>
    <t xml:space="preserve">CADENAS GF </t>
  </si>
  <si>
    <t>25C17</t>
  </si>
  <si>
    <t>PEINTURE INTERGARD 475 GRIS</t>
  </si>
  <si>
    <t>PEINTURE INTERTHANE 850 BLANCHE</t>
  </si>
  <si>
    <t>DILUANT 220</t>
  </si>
  <si>
    <t>7C14</t>
  </si>
  <si>
    <t>PEINTURE INTER ZINC 42</t>
  </si>
  <si>
    <t xml:space="preserve">PEINTURE INTERGARD 475 </t>
  </si>
  <si>
    <t>PEINTURE INTER ZONE 954 NOIR</t>
  </si>
  <si>
    <t>PEINTURE INTERLINE 850 BLANCHE</t>
  </si>
  <si>
    <t>CA2</t>
  </si>
  <si>
    <t>PARAFEUR</t>
  </si>
  <si>
    <t>7C17</t>
  </si>
  <si>
    <t>HEA160 12ML</t>
  </si>
  <si>
    <t>UPN80 12ML</t>
  </si>
  <si>
    <t>ROND DIAM12 6ML</t>
  </si>
  <si>
    <t>PLAT 60X6 6ML</t>
  </si>
  <si>
    <t>PLAT 60X5 6ML</t>
  </si>
  <si>
    <t>TUBE-C- 35*35*2,5 6ML</t>
  </si>
  <si>
    <t>METAL DEPLOYE  6000X1000 MAILLE 28*10*2</t>
  </si>
  <si>
    <t>VIS HM24*70 CL 8,8 GALVA</t>
  </si>
  <si>
    <t>VIS HM24*65 CL 8,8 GALVA</t>
  </si>
  <si>
    <t>VIS HM24*55 CL 8,8 GALVA</t>
  </si>
  <si>
    <t xml:space="preserve">ECROU HM24 CL 8,8 </t>
  </si>
  <si>
    <t xml:space="preserve">RONDELLE HM24 CL 8,8 </t>
  </si>
  <si>
    <t>VIS HM20*60 CL 8,8 GALVA</t>
  </si>
  <si>
    <t>VIS HM20*50 CL 8,8 GALVA</t>
  </si>
  <si>
    <t>VIS HM20*45 CL 8,8 GALVA</t>
  </si>
  <si>
    <t xml:space="preserve">ECROU HM20 CL 8,8 </t>
  </si>
  <si>
    <t xml:space="preserve">RONDELLE HM20 CL 8,8 </t>
  </si>
  <si>
    <t>VIS HM20*50 CL 6,8 GALVA</t>
  </si>
  <si>
    <t xml:space="preserve">ECROU HM20 CL 6,8 </t>
  </si>
  <si>
    <t xml:space="preserve">RONDELLE HM20 CL 6,8 </t>
  </si>
  <si>
    <t>VIS HM16*120*60 CL 8,8 GALVA</t>
  </si>
  <si>
    <t>ECROU HM16*120*60 CL 8,8 GALVA</t>
  </si>
  <si>
    <t>RONDELLE HM16*120*60 CL 8,8 GALVA</t>
  </si>
  <si>
    <t>VIS HM16*85*50 CL 8,8 GALVA</t>
  </si>
  <si>
    <t>ECROU HM16*85*50 CL 8,8 GALVA</t>
  </si>
  <si>
    <t>RONDELLE HM16*85*50 CL 8,8 GALVA</t>
  </si>
  <si>
    <t>VIS HM16*60 CL 8,8 GALVA</t>
  </si>
  <si>
    <t>VIS HM16*50 CL 8,8 GALVA</t>
  </si>
  <si>
    <t>VIS HM16*45 CL 8,8 GALVA</t>
  </si>
  <si>
    <t>VIS HM16*40 CL 8,8 GALVA</t>
  </si>
  <si>
    <t>VIS HM16*35 CL 8,8 GALVA</t>
  </si>
  <si>
    <t>VIS HM16*30 CL 8,8 GALVA</t>
  </si>
  <si>
    <t>VIS HM16*25 CL 8,8 GALVA</t>
  </si>
  <si>
    <t xml:space="preserve">ECROU HM16 CL 8,8 </t>
  </si>
  <si>
    <t xml:space="preserve">RONDELLE HM16 CL 8,8 </t>
  </si>
  <si>
    <t>VIS HM12*35 CL 8,8 GALVA</t>
  </si>
  <si>
    <t>VIS HM12*30 CL 8,8 GALVA</t>
  </si>
  <si>
    <t>VIS HM12*25 CL 8,8 GALVA</t>
  </si>
  <si>
    <t xml:space="preserve">ECROU HM12 CL 8,8 </t>
  </si>
  <si>
    <t xml:space="preserve">RONDELLE HM12 CL 8,8 </t>
  </si>
  <si>
    <t>VIS HM10*30 CL 8,8 GALVA</t>
  </si>
  <si>
    <t>VIS HM10*25 CL 8,8 GALVA</t>
  </si>
  <si>
    <t xml:space="preserve">ECROU HM10 CL 8,8 </t>
  </si>
  <si>
    <t xml:space="preserve">RONDELLE HM10 CL 8,8 </t>
  </si>
  <si>
    <t>ECROU M24 CL8 GALVA</t>
  </si>
  <si>
    <t>CA9</t>
  </si>
  <si>
    <t>ELECTRODE 120667 HT 2000 PR VERNE</t>
  </si>
  <si>
    <t>PROTECTEUR 020424 HT 2000 PR VERNE</t>
  </si>
  <si>
    <t>TUYEIE A 020605 HT 2000 PR VERNE</t>
  </si>
  <si>
    <t>MARQUEUR METALIQUE JAUNE</t>
  </si>
  <si>
    <t>TARAUD DIAM 16</t>
  </si>
  <si>
    <t>TETE FILEERE 3/8</t>
  </si>
  <si>
    <t>PORTE DE FILIERE</t>
  </si>
  <si>
    <t>ETAU DE PLOMBIER</t>
  </si>
  <si>
    <t>53C17</t>
  </si>
  <si>
    <t>CA10</t>
  </si>
  <si>
    <t>TUBE CARRE 70X3/LG=6000</t>
  </si>
  <si>
    <t>TE DIAM48,3XEP2,6</t>
  </si>
  <si>
    <t>ROND DIAM16/LG=6000</t>
  </si>
  <si>
    <t>PAUMELLE TYPE MAROC LONG120 A SOUDER</t>
  </si>
  <si>
    <t>45C17</t>
  </si>
  <si>
    <t>CA3</t>
  </si>
  <si>
    <t>L60*6 12ML</t>
  </si>
  <si>
    <t>PLAT 120*5 6ML</t>
  </si>
  <si>
    <t>PLAT 50*10 6ML</t>
  </si>
  <si>
    <t>TUBE DIAM42,4*2,6 6ML</t>
  </si>
  <si>
    <t>VIS HM12X35 CL 8,8 CAD</t>
  </si>
  <si>
    <t>ECROU HM12 CL 8 CAD</t>
  </si>
  <si>
    <t>RONDELLE HM12 CL 8 CAD</t>
  </si>
  <si>
    <t>SACHET EN PLASTIQUE CAP 0,5KG</t>
  </si>
  <si>
    <t>SACHET EN PLASTIQUE CAP 1KG</t>
  </si>
  <si>
    <t>COUDE A SOUDER 2 RR</t>
  </si>
  <si>
    <t>COUDE A SOUDER 2 GR</t>
  </si>
  <si>
    <t>COUDE A SOUDER 2</t>
  </si>
  <si>
    <t>CA4</t>
  </si>
  <si>
    <t>AMORREUR 100-400W UH=220-240V INOX=4,6 A CMARQUE HEWAR HI-400S</t>
  </si>
  <si>
    <t>COUDEUSATEUR KELIGHTING 20UF 250VAC</t>
  </si>
  <si>
    <t>DEGIPANT MECANIQUE WD40</t>
  </si>
  <si>
    <t>LAMPE B22 23W</t>
  </si>
  <si>
    <t>BATTERIE MULTIMETRE 9V</t>
  </si>
  <si>
    <t>TUBE SILICONE TRANSPARANT</t>
  </si>
  <si>
    <t>DEGRIPANT ELECTRONIQUUE</t>
  </si>
  <si>
    <t>ECROU HM16 CL 8,8 GALVA</t>
  </si>
  <si>
    <t>RONDELLE HM16 CL 8</t>
  </si>
  <si>
    <t>VIS HM12*40 CL 8,8 GALVA</t>
  </si>
  <si>
    <t>ECROU HM12 CL 8,8 GALVA</t>
  </si>
  <si>
    <t>RONDELLE HM12 CL 8</t>
  </si>
  <si>
    <t>20C18</t>
  </si>
  <si>
    <t>CHEVILLE HILTI HSA M16/140</t>
  </si>
  <si>
    <t>CHEVILLE HILTI HSA M12/120</t>
  </si>
  <si>
    <t>VIS HM16*55 CL 8,8 GALVA</t>
  </si>
  <si>
    <t>ROULEAU DE GARDE FINE BLEU</t>
  </si>
  <si>
    <t>CORDEX A TRACER AVEC POUDRE</t>
  </si>
  <si>
    <t>PAPIER A4</t>
  </si>
  <si>
    <t>PAPIER A4 ROSE</t>
  </si>
  <si>
    <t>PAPIER A4 BLEU</t>
  </si>
  <si>
    <t>PAPIER A4 JAUNE</t>
  </si>
  <si>
    <t>INTERCOLAIRE 12JEUX</t>
  </si>
  <si>
    <t>UHU</t>
  </si>
  <si>
    <t>MARQUEUR PERMANANT NOIR BLEU ROUGE</t>
  </si>
  <si>
    <t>MARQUEUR FLURESCENT ROSE VERT BLEU</t>
  </si>
  <si>
    <t>CHEMISE BULLE</t>
  </si>
  <si>
    <t>VIS HM20X65 CL 8,8 GALVA</t>
  </si>
  <si>
    <t>ECROU HM20 CL 8,8 GALVA</t>
  </si>
  <si>
    <t>RONDELLE HM20 CL 8</t>
  </si>
  <si>
    <t>ECROU HM24 CL 8,8 GALVA</t>
  </si>
  <si>
    <t>RONDELLE HM24 CL 8</t>
  </si>
  <si>
    <t>TIGE FILETEE M24 EN 1ML</t>
  </si>
  <si>
    <t>ROND DIAM12 6M</t>
  </si>
  <si>
    <t>HEB220 12ML</t>
  </si>
  <si>
    <t>ECROU HM33 CL4,6 CAD</t>
  </si>
  <si>
    <t>CA13</t>
  </si>
  <si>
    <t>ENVELOPPE AVEC SIGLE AICM FORMAT A4</t>
  </si>
  <si>
    <t>demandeur</t>
  </si>
  <si>
    <t>le retard (nbr jrs)</t>
  </si>
  <si>
    <t>Étiquettes de lignes</t>
  </si>
  <si>
    <t>Total général</t>
  </si>
  <si>
    <t>Étiquettes de colonnes</t>
  </si>
  <si>
    <t>mars</t>
  </si>
  <si>
    <t>Nombre de Date BC</t>
  </si>
  <si>
    <t>Mois</t>
  </si>
  <si>
    <t>(Tous)</t>
  </si>
  <si>
    <t>date DA</t>
  </si>
  <si>
    <t>Designation</t>
  </si>
  <si>
    <t>date de cde</t>
  </si>
  <si>
    <t>frais généraux</t>
  </si>
  <si>
    <t>zone</t>
  </si>
  <si>
    <t>TDT</t>
  </si>
  <si>
    <t>retard</t>
  </si>
  <si>
    <t>Nombre de TDT</t>
  </si>
  <si>
    <t>T</t>
  </si>
  <si>
    <t>NT</t>
  </si>
  <si>
    <t>Nombre de T</t>
  </si>
  <si>
    <t>depose</t>
  </si>
  <si>
    <t>traité</t>
  </si>
  <si>
    <t>reste</t>
  </si>
  <si>
    <t>taux des cdes traité</t>
  </si>
  <si>
    <t xml:space="preserve"> </t>
  </si>
  <si>
    <t>taux des cdes traitées</t>
  </si>
  <si>
    <t>janvier</t>
  </si>
  <si>
    <t>février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</si>
  <si>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</si>
  <si>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</si>
  <si>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</si>
  <si>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</si>
  <si>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</si>
  <si>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</si>
  <si>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</si>
  <si>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</si>
  <si>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</si>
  <si>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DA</t>
  </si>
  <si>
    <t>mois cdes</t>
  </si>
  <si>
    <t>suivi de la livraison</t>
  </si>
  <si>
    <t>Nombre de respect de délai2</t>
  </si>
  <si>
    <t xml:space="preserve">Nombre de 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</si>
</sst>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6" fontId="0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6" fontId="1" fillId="0" borderId="1" xfId="0" applyNumberFormat="1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" fontId="0" fillId="0" borderId="0" xfId="0" applyNumberFormat="1" applyAlignment="1">
      <alignment horizontal="left"/>
    </xf>
    <xf numFmtId="16" fontId="0" fillId="0" borderId="0" xfId="0" applyNumberFormat="1" applyAlignment="1">
      <alignment horizontal="center"/>
    </xf>
    <xf numFmtId="10" fontId="0" fillId="0" borderId="0" xfId="0" applyNumberFormat="1"/>
    <xf numFmtId="9" fontId="0" fillId="0" borderId="1" xfId="1" applyFont="1" applyBorder="1"/>
    <xf numFmtId="0" fontId="0" fillId="0" borderId="0" xfId="0" applyNumberFormat="1" applyAlignment="1">
      <alignment horizontal="center"/>
    </xf>
    <xf numFmtId="0" fontId="0" fillId="0" borderId="4" xfId="0" applyBorder="1" applyAlignment="1">
      <alignment horizontal="center"/>
    </xf>
    <xf numFmtId="16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0" xfId="0" applyNumberFormat="1" applyFill="1" applyAlignment="1">
      <alignment horizontal="center"/>
    </xf>
    <xf numFmtId="0" fontId="0" fillId="3" borderId="0" xfId="0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6" fontId="0" fillId="0" borderId="3" xfId="0" applyNumberFormat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/>
    </xf>
    <xf numFmtId="1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16" fontId="0" fillId="0" borderId="1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/>
    <xf numFmtId="0" fontId="0" fillId="0" borderId="1" xfId="0" applyFill="1" applyBorder="1" applyAlignment="1">
      <alignment horizontal="left"/>
    </xf>
    <xf numFmtId="14" fontId="0" fillId="0" borderId="1" xfId="0" applyNumberForma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6" fontId="0" fillId="0" borderId="2" xfId="0" applyNumberForma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0" fontId="5" fillId="4" borderId="0" xfId="0" applyFont="1" applyFill="1" applyAlignment="1">
      <alignment horizontal="center" vertical="center"/>
    </xf>
    <xf numFmtId="0" fontId="0" fillId="0" borderId="0" xfId="0" applyAlignment="1">
      <alignment horizontal="left" indent="1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44"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1" formatCode="dd\-m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1" formatCode="dd\-m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1" formatCode="dd\-m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1" formatCode="dd\-m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21" formatCode="dd\-m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1" formatCode="dd\-m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1" formatCode="dd\-mmm"/>
      <alignment horizontal="center" vertical="bottom" textRotation="0" wrapText="0" indent="0" justifyLastLine="0" shrinkToFit="0" readingOrder="0"/>
    </dxf>
    <dxf>
      <numFmt numFmtId="21" formatCode="dd\-m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 tableau de bord.xlsx]Tableaux croisés dynamiques!Tableau croisé dynamique6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journalière</a:t>
            </a:r>
            <a:r>
              <a:rPr lang="fr-FR" baseline="0"/>
              <a:t> de passation des commandes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'Tableaux croisés dynamiques'!$C$4:$C$5</c:f>
              <c:strCache>
                <c:ptCount val="1"/>
                <c:pt idx="0">
                  <c:v>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'Tableaux croisés dynamiques'!$A$6:$A$17</c:f>
              <c:strCache>
                <c:ptCount val="11"/>
                <c:pt idx="0">
                  <c:v>02-janv</c:v>
                </c:pt>
                <c:pt idx="1">
                  <c:v>05-janv</c:v>
                </c:pt>
                <c:pt idx="2">
                  <c:v>10-janv</c:v>
                </c:pt>
                <c:pt idx="3">
                  <c:v>15-janv</c:v>
                </c:pt>
                <c:pt idx="4">
                  <c:v>16-janv</c:v>
                </c:pt>
                <c:pt idx="5">
                  <c:v>18-janv</c:v>
                </c:pt>
                <c:pt idx="6">
                  <c:v>19-janv</c:v>
                </c:pt>
                <c:pt idx="7">
                  <c:v>22-janv</c:v>
                </c:pt>
                <c:pt idx="8">
                  <c:v>25-janv</c:v>
                </c:pt>
                <c:pt idx="9">
                  <c:v>26-janv</c:v>
                </c:pt>
                <c:pt idx="10">
                  <c:v>30-janv</c:v>
                </c:pt>
              </c:strCache>
            </c:strRef>
          </c:cat>
          <c:val>
            <c:numRef>
              <c:f>'Tableaux croisés dynamiques'!$C$6:$C$17</c:f>
              <c:numCache>
                <c:formatCode>0.00%</c:formatCode>
                <c:ptCount val="11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0.3888888888888889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0.5625</c:v>
                </c:pt>
                <c:pt idx="9">
                  <c:v>0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0F-459A-B4FC-DC5C23E4170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937305663"/>
        <c:axId val="937303999"/>
      </c:barChart>
      <c:lineChart>
        <c:grouping val="standard"/>
        <c:varyColors val="0"/>
        <c:ser>
          <c:idx val="0"/>
          <c:order val="0"/>
          <c:tx>
            <c:strRef>
              <c:f>'Tableaux croisés dynamiques'!$B$4:$B$5</c:f>
              <c:strCache>
                <c:ptCount val="1"/>
                <c:pt idx="0">
                  <c:v>NT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'Tableaux croisés dynamiques'!$A$6:$A$17</c:f>
              <c:strCache>
                <c:ptCount val="11"/>
                <c:pt idx="0">
                  <c:v>02-janv</c:v>
                </c:pt>
                <c:pt idx="1">
                  <c:v>05-janv</c:v>
                </c:pt>
                <c:pt idx="2">
                  <c:v>10-janv</c:v>
                </c:pt>
                <c:pt idx="3">
                  <c:v>15-janv</c:v>
                </c:pt>
                <c:pt idx="4">
                  <c:v>16-janv</c:v>
                </c:pt>
                <c:pt idx="5">
                  <c:v>18-janv</c:v>
                </c:pt>
                <c:pt idx="6">
                  <c:v>19-janv</c:v>
                </c:pt>
                <c:pt idx="7">
                  <c:v>22-janv</c:v>
                </c:pt>
                <c:pt idx="8">
                  <c:v>25-janv</c:v>
                </c:pt>
                <c:pt idx="9">
                  <c:v>26-janv</c:v>
                </c:pt>
                <c:pt idx="10">
                  <c:v>30-janv</c:v>
                </c:pt>
              </c:strCache>
            </c:strRef>
          </c:cat>
          <c:val>
            <c:numRef>
              <c:f>'Tableaux croisés dynamiques'!$B$6:$B$17</c:f>
              <c:numCache>
                <c:formatCode>0.00%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0.61111111111111116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0.4375</c:v>
                </c:pt>
                <c:pt idx="9">
                  <c:v>1</c:v>
                </c:pt>
                <c:pt idx="1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0F-459A-B4FC-DC5C23E4170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937305663"/>
        <c:axId val="937303999"/>
      </c:lineChart>
      <c:catAx>
        <c:axId val="937305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7303999"/>
        <c:crosses val="autoZero"/>
        <c:auto val="1"/>
        <c:lblAlgn val="ctr"/>
        <c:lblOffset val="100"/>
        <c:noMultiLvlLbl val="0"/>
      </c:catAx>
      <c:valAx>
        <c:axId val="937303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73056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 tableau de bord.xlsx]Tableaux croisés dynamiques!Tableau croisé dynamique9</c:name>
    <c:fmtId val="7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taux de service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'Tableaux croisés dynamiques'!$H$3:$H$4</c:f>
              <c:strCache>
                <c:ptCount val="1"/>
                <c:pt idx="0">
                  <c:v>NT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'Tableaux croisés dynamiques'!$G$5</c:f>
              <c:strCache>
                <c:ptCount val="1"/>
                <c:pt idx="0">
                  <c:v>janvier</c:v>
                </c:pt>
              </c:strCache>
            </c:strRef>
          </c:cat>
          <c:val>
            <c:numRef>
              <c:f>'Tableaux croisés dynamiques'!$H$5</c:f>
              <c:numCache>
                <c:formatCode>0.00%</c:formatCode>
                <c:ptCount val="1"/>
                <c:pt idx="0">
                  <c:v>0.35443037974683544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4E-464D-8BDD-A5C79A5431FA}"/>
            </c:ext>
          </c:extLst>
        </c:ser>
        <c:ser>
          <c:idx val="1"/>
          <c:order val="1"/>
          <c:tx>
            <c:strRef>
              <c:f>'Tableaux croisés dynamiques'!$I$3:$I$4</c:f>
              <c:strCache>
                <c:ptCount val="1"/>
                <c:pt idx="0">
                  <c:v>T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'Tableaux croisés dynamiques'!$G$5</c:f>
              <c:strCache>
                <c:ptCount val="1"/>
                <c:pt idx="0">
                  <c:v>janvier</c:v>
                </c:pt>
              </c:strCache>
            </c:strRef>
          </c:cat>
          <c:val>
            <c:numRef>
              <c:f>'Tableaux croisés dynamiques'!$I$5</c:f>
              <c:numCache>
                <c:formatCode>0.00%</c:formatCode>
                <c:ptCount val="1"/>
                <c:pt idx="0">
                  <c:v>0.64556962025316456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34E-464D-8BDD-A5C79A5431F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937227871"/>
        <c:axId val="937206239"/>
      </c:barChart>
      <c:catAx>
        <c:axId val="9372278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7206239"/>
        <c:crosses val="autoZero"/>
        <c:auto val="1"/>
        <c:lblAlgn val="ctr"/>
        <c:lblOffset val="100"/>
        <c:noMultiLvlLbl val="0"/>
      </c:catAx>
      <c:valAx>
        <c:axId val="9372062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7227871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190499</xdr:rowOff>
    </xdr:from>
    <xdr:to>
      <xdr:col>11</xdr:col>
      <xdr:colOff>714374</xdr:colOff>
      <xdr:row>20</xdr:row>
      <xdr:rowOff>28574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23</xdr:row>
      <xdr:rowOff>0</xdr:rowOff>
    </xdr:from>
    <xdr:to>
      <xdr:col>13</xdr:col>
      <xdr:colOff>571500</xdr:colOff>
      <xdr:row>37</xdr:row>
      <xdr:rowOff>76200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P" refreshedDate="43806.536931712966" createdVersion="6" refreshedVersion="6" minRefreshableVersion="3" recordCount="244">
  <cacheSource type="worksheet">
    <worksheetSource name="Tableau1"/>
  </cacheSource>
  <cacheFields count="21">
    <cacheField name="Date DA" numFmtId="16">
      <sharedItems containsSemiMixedTypes="0" containsNonDate="0" containsDate="1" containsString="0" minDate="2018-01-02T00:00:00" maxDate="2018-01-31T00:00:00" count="19">
        <d v="2018-01-02T00:00:00"/>
        <d v="2018-01-03T00:00:00"/>
        <d v="2018-01-04T00:00:00"/>
        <d v="2018-01-05T00:00:00"/>
        <d v="2018-01-08T00:00:00"/>
        <d v="2018-01-09T00:00:00"/>
        <d v="2018-01-10T00:00:00"/>
        <d v="2018-01-12T00:00:00"/>
        <d v="2018-01-15T00:00:00"/>
        <d v="2018-01-16T00:00:00"/>
        <d v="2018-01-18T00:00:00"/>
        <d v="2018-01-19T00:00:00"/>
        <d v="2018-01-22T00:00:00"/>
        <d v="2018-01-23T00:00:00"/>
        <d v="2018-01-24T00:00:00"/>
        <d v="2018-01-25T00:00:00"/>
        <d v="2018-01-26T00:00:00"/>
        <d v="2018-01-29T00:00:00"/>
        <d v="2018-01-30T00:00:00"/>
      </sharedItems>
    </cacheField>
    <cacheField name="N° DA" numFmtId="0">
      <sharedItems containsSemiMixedTypes="0" containsString="0" containsNumber="1" containsInteger="1" minValue="898" maxValue="25005"/>
    </cacheField>
    <cacheField name="Affaire" numFmtId="0">
      <sharedItems containsMixedTypes="1" containsNumber="1" containsInteger="1" minValue="61225" maxValue="61331"/>
    </cacheField>
    <cacheField name="demandeur" numFmtId="0">
      <sharedItems/>
    </cacheField>
    <cacheField name="désignation" numFmtId="0">
      <sharedItems/>
    </cacheField>
    <cacheField name="Qté DA" numFmtId="0">
      <sharedItems containsSemiMixedTypes="0" containsString="0" containsNumber="1" minValue="1" maxValue="4200"/>
    </cacheField>
    <cacheField name="Livraison" numFmtId="0">
      <sharedItems/>
    </cacheField>
    <cacheField name="N° BC" numFmtId="0">
      <sharedItems containsSemiMixedTypes="0" containsString="0" containsNumber="1" containsInteger="1" minValue="56711" maxValue="57381"/>
    </cacheField>
    <cacheField name="Achtr" numFmtId="0">
      <sharedItems/>
    </cacheField>
    <cacheField name="Date BC" numFmtId="16">
      <sharedItems containsSemiMixedTypes="0" containsNonDate="0" containsDate="1" containsString="0" minDate="2018-01-02T00:00:00" maxDate="2018-03-21T00:00:00" count="24">
        <d v="2018-01-02T00:00:00"/>
        <d v="2018-01-03T00:00:00"/>
        <d v="2018-01-04T00:00:00"/>
        <d v="2018-01-09T00:00:00"/>
        <d v="2018-01-08T00:00:00"/>
        <d v="2018-01-19T00:00:00"/>
        <d v="2018-01-10T00:00:00"/>
        <d v="2018-02-22T00:00:00"/>
        <d v="2018-01-12T00:00:00"/>
        <d v="2018-01-25T00:00:00"/>
        <d v="2018-01-18T00:00:00"/>
        <d v="2018-01-15T00:00:00"/>
        <d v="2018-01-16T00:00:00"/>
        <d v="2018-03-09T00:00:00"/>
        <d v="2018-01-22T00:00:00"/>
        <d v="2018-01-23T00:00:00"/>
        <d v="2018-03-02T00:00:00"/>
        <d v="2018-01-26T00:00:00"/>
        <d v="2018-01-27T00:00:00"/>
        <d v="2018-01-24T00:00:00"/>
        <d v="2018-01-30T00:00:00"/>
        <d v="2018-01-29T00:00:00"/>
        <d v="2018-02-07T00:00:00"/>
        <d v="2018-03-20T00:00:00"/>
      </sharedItems>
      <fieldGroup par="20" base="9">
        <rangePr groupBy="days" startDate="2018-01-02T00:00:00" endDate="2018-03-21T00:00:00"/>
        <groupItems count="368">
          <s v="&lt;02/01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1/03/2018"/>
        </groupItems>
      </fieldGroup>
    </cacheField>
    <cacheField name="F/seur" numFmtId="0">
      <sharedItems/>
    </cacheField>
    <cacheField name="Qté cde" numFmtId="0">
      <sharedItems containsSemiMixedTypes="0" containsString="0" containsNumber="1" minValue="1" maxValue="4200"/>
    </cacheField>
    <cacheField name="Date prévue" numFmtId="16">
      <sharedItems containsSemiMixedTypes="0" containsNonDate="0" containsDate="1" containsString="0" minDate="2018-01-04T00:00:00" maxDate="2018-03-22T00:00:00"/>
    </cacheField>
    <cacheField name="Qté livrée" numFmtId="0">
      <sharedItems containsString="0" containsBlank="1" containsNumber="1" minValue="1" maxValue="4200"/>
    </cacheField>
    <cacheField name="N° BL" numFmtId="0">
      <sharedItems containsBlank="1" containsMixedTypes="1" containsNumber="1" containsInteger="1" minValue="36207" maxValue="9051825721"/>
    </cacheField>
    <cacheField name="Date BL" numFmtId="0">
      <sharedItems containsNonDate="0" containsDate="1" containsString="0" containsBlank="1" minDate="2018-01-10T00:00:00" maxDate="2018-03-21T00:00:00"/>
    </cacheField>
    <cacheField name="Reste à Livrer" numFmtId="0">
      <sharedItems containsString="0" containsBlank="1" containsNumber="1" minValue="0" maxValue="2890"/>
    </cacheField>
    <cacheField name="le retard (nbr jrs)" numFmtId="0">
      <sharedItems containsNonDate="0" containsString="0" containsBlank="1"/>
    </cacheField>
    <cacheField name="respect de délai" numFmtId="0">
      <sharedItems containsNonDate="0" containsString="0" containsBlank="1"/>
    </cacheField>
    <cacheField name="Observ" numFmtId="0">
      <sharedItems containsNonDate="0" containsString="0" containsBlank="1"/>
    </cacheField>
    <cacheField name="Mois" numFmtId="0" databaseField="0">
      <fieldGroup base="9">
        <rangePr groupBy="months" startDate="2018-01-02T00:00:00" endDate="2018-03-21T00:00:00"/>
        <groupItems count="14">
          <s v="&lt;02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3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HP" refreshedDate="43806.536931944443" createdVersion="6" refreshedVersion="6" minRefreshableVersion="3" recordCount="82">
  <cacheSource type="worksheet">
    <worksheetSource name="Tableau3"/>
  </cacheSource>
  <cacheFields count="10">
    <cacheField name="mois DA" numFmtId="16">
      <sharedItems count="1">
        <s v="janvier"/>
      </sharedItems>
    </cacheField>
    <cacheField name="date DA" numFmtId="16">
      <sharedItems containsSemiMixedTypes="0" containsNonDate="0" containsDate="1" containsString="0" minDate="2018-01-02T00:00:00" maxDate="2018-01-31T00:00:00" count="13">
        <d v="2018-01-02T00:00:00"/>
        <d v="2018-01-05T00:00:00"/>
        <d v="2018-01-10T00:00:00"/>
        <d v="2018-01-12T00:00:00"/>
        <d v="2018-01-15T00:00:00"/>
        <d v="2018-01-16T00:00:00"/>
        <d v="2018-01-18T00:00:00"/>
        <d v="2018-01-19T00:00:00"/>
        <d v="2018-01-22T00:00:00"/>
        <d v="2018-01-24T00:00:00"/>
        <d v="2018-01-25T00:00:00"/>
        <d v="2018-01-26T00:00:00"/>
        <d v="2018-01-30T00:00:00"/>
      </sharedItems>
    </cacheField>
    <cacheField name="N° DA" numFmtId="0">
      <sharedItems containsSemiMixedTypes="0" containsString="0" containsNumber="1" containsInteger="1" minValue="1085" maxValue="20122"/>
    </cacheField>
    <cacheField name="Designation" numFmtId="0">
      <sharedItems/>
    </cacheField>
    <cacheField name="date de cde" numFmtId="16">
      <sharedItems containsSemiMixedTypes="0" containsNonDate="0" containsDate="1" containsString="0" minDate="2018-01-02T00:00:00" maxDate="2018-02-08T00:00:00"/>
    </cacheField>
    <cacheField name="N° BC" numFmtId="0">
      <sharedItems containsSemiMixedTypes="0" containsString="0" containsNumber="1" containsInteger="1" minValue="56711" maxValue="57023"/>
    </cacheField>
    <cacheField name="zone" numFmtId="0">
      <sharedItems count="2">
        <s v="KTR"/>
        <s v="JRF"/>
      </sharedItems>
    </cacheField>
    <cacheField name="retard" numFmtId="0">
      <sharedItems containsSemiMixedTypes="0" containsString="0" containsNumber="1" containsInteger="1" minValue="0" maxValue="13"/>
    </cacheField>
    <cacheField name="TDT" numFmtId="0">
      <sharedItems containsMixedTypes="1" containsNumber="1" containsInteger="1" minValue="0" maxValue="0" count="3">
        <s v="T"/>
        <s v="NT"/>
        <n v="0" u="1"/>
      </sharedItems>
    </cacheField>
    <cacheField name="mois cdes" numFmtId="0">
      <sharedItems containsSemiMixedTypes="0" containsString="0" containsNumber="1" containsInteger="1" minValue="1" maxValue="2" count="2">
        <n v="1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HP" refreshedDate="43807.615878356482" createdVersion="6" refreshedVersion="6" minRefreshableVersion="3" recordCount="244">
  <cacheSource type="worksheet">
    <worksheetSource name="Tableau2"/>
  </cacheSource>
  <cacheFields count="9">
    <cacheField name="N° BC" numFmtId="0">
      <sharedItems containsSemiMixedTypes="0" containsString="0" containsNumber="1" containsInteger="1" minValue="56711" maxValue="57381" count="68">
        <n v="56711"/>
        <n v="56723"/>
        <n v="56733"/>
        <n v="56734"/>
        <n v="56741"/>
        <n v="56739"/>
        <n v="56755"/>
        <n v="56753"/>
        <n v="56751"/>
        <n v="56850"/>
        <n v="56756"/>
        <n v="56759"/>
        <n v="56777"/>
        <n v="56774"/>
        <n v="56769"/>
        <n v="56772"/>
        <n v="56786"/>
        <n v="57163"/>
        <n v="56780"/>
        <n v="56796"/>
        <n v="56793"/>
        <n v="56887"/>
        <n v="56791"/>
        <n v="56834"/>
        <n v="56802"/>
        <n v="56806"/>
        <n v="56814"/>
        <n v="56824"/>
        <n v="56830"/>
        <n v="56841"/>
        <n v="56826"/>
        <n v="56828"/>
        <n v="56835"/>
        <n v="56849"/>
        <n v="56846"/>
        <n v="57328"/>
        <n v="56854"/>
        <n v="56866"/>
        <n v="56874"/>
        <n v="57161"/>
        <n v="57252"/>
        <n v="56871"/>
        <n v="56914"/>
        <n v="56919"/>
        <n v="56913"/>
        <n v="56918"/>
        <n v="56880"/>
        <n v="56889"/>
        <n v="56953"/>
        <n v="56907"/>
        <n v="56951"/>
        <n v="56934"/>
        <n v="56943"/>
        <n v="56891"/>
        <n v="56900"/>
        <n v="56898"/>
        <n v="56910"/>
        <n v="57023"/>
        <n v="56926"/>
        <n v="56925"/>
        <n v="56923"/>
        <n v="56922"/>
        <n v="56928"/>
        <n v="56929"/>
        <n v="57253"/>
        <n v="57381"/>
        <n v="56942"/>
        <n v="56952"/>
      </sharedItems>
    </cacheField>
    <cacheField name="Date BC" numFmtId="16">
      <sharedItems containsSemiMixedTypes="0" containsNonDate="0" containsDate="1" containsString="0" minDate="2018-01-02T00:00:00" maxDate="2018-03-21T00:00:00"/>
    </cacheField>
    <cacheField name="F/seur" numFmtId="0">
      <sharedItems count="17">
        <s v="A1"/>
        <s v="E1"/>
        <s v="IF1"/>
        <s v="LO1"/>
        <s v="A2"/>
        <s v="QC1"/>
        <s v="INT1"/>
        <s v="CAR1"/>
        <s v="GIL1"/>
        <s v="CF1"/>
        <s v="CEI1"/>
        <s v="QUI1"/>
        <s v="MAT1"/>
        <s v="AKZ1"/>
        <s v="LE1"/>
        <s v="BEF1"/>
        <s v="COMP1"/>
      </sharedItems>
    </cacheField>
    <cacheField name="Date prévue" numFmtId="16">
      <sharedItems containsSemiMixedTypes="0" containsNonDate="0" containsDate="1" containsString="0" minDate="2018-01-04T00:00:00" maxDate="2018-03-22T00:00:00" count="28">
        <d v="2018-01-04T00:00:00"/>
        <d v="2018-01-05T00:00:00"/>
        <d v="2018-01-10T00:00:00"/>
        <d v="2018-01-09T00:00:00"/>
        <d v="2018-01-11T00:00:00"/>
        <d v="2018-01-16T00:00:00"/>
        <d v="2018-02-16T00:00:00"/>
        <d v="2018-01-25T00:00:00"/>
        <d v="2018-01-13T00:00:00"/>
        <d v="2018-01-17T00:00:00"/>
        <d v="2018-01-20T00:00:00"/>
        <d v="2018-01-19T00:00:00"/>
        <d v="2018-02-23T00:00:00"/>
        <d v="2018-01-23T00:00:00"/>
        <d v="2018-02-01T00:00:00"/>
        <d v="2018-01-12T00:00:00"/>
        <d v="2018-02-03T00:00:00"/>
        <d v="2018-01-26T00:00:00"/>
        <d v="2018-01-22T00:00:00"/>
        <d v="2018-02-09T00:00:00"/>
        <d v="2018-03-09T00:00:00"/>
        <d v="2018-01-31T00:00:00"/>
        <d v="2018-03-06T00:00:00"/>
        <d v="2018-01-29T00:00:00"/>
        <d v="2018-02-08T00:00:00"/>
        <d v="2018-02-14T00:00:00"/>
        <d v="2018-01-30T00:00:00"/>
        <d v="2018-03-21T00:00:00"/>
      </sharedItems>
    </cacheField>
    <cacheField name="N° BL" numFmtId="0">
      <sharedItems containsBlank="1" containsMixedTypes="1" containsNumber="1" containsInteger="1" minValue="36207" maxValue="9051825721" count="64">
        <m/>
        <s v="VBL18-00425"/>
        <n v="150562"/>
        <s v="VBL18-00424"/>
        <s v="VBL18-00427"/>
        <n v="120905"/>
        <s v="LVC1801103"/>
        <n v="153691"/>
        <n v="150123"/>
        <s v="60/18"/>
        <s v="2018/01/0459"/>
        <n v="150561"/>
        <s v="LVC1801105"/>
        <n v="115147439"/>
        <n v="36401"/>
        <n v="36207"/>
        <s v="BL18/036"/>
        <s v="VBL18-02791"/>
        <s v="2018/01/0460"/>
        <s v="2018/01/0717"/>
        <s v="BL18/0091"/>
        <n v="36290"/>
        <n v="36292"/>
        <n v="201800947"/>
        <s v="VBL18-02786"/>
        <s v="BL18/035"/>
        <n v="111581"/>
        <n v="9051817563"/>
        <n v="9051825721"/>
        <n v="9051811698"/>
        <s v="2018/01/0792"/>
        <s v="VBL18-02790"/>
        <s v="LVC1801150"/>
        <s v="VBL18-02788"/>
        <n v="115148334"/>
        <n v="18000030"/>
        <n v="151241"/>
        <n v="18000029"/>
        <n v="18000032"/>
        <n v="18000052"/>
        <n v="36358"/>
        <n v="111607"/>
        <n v="111582"/>
        <n v="111584"/>
        <s v="LVC1800773"/>
        <n v="111613"/>
        <s v="BPL180200671"/>
        <n v="115147859"/>
        <n v="151381"/>
        <s v="BL18/0227"/>
        <n v="111572"/>
        <n v="201802643"/>
        <n v="111641"/>
        <n v="18000033"/>
        <n v="18000053"/>
        <s v="1215/2017"/>
        <n v="111593"/>
        <s v="2018/02/0001"/>
        <n v="18000031"/>
        <n v="151242"/>
        <s v="VBL18-02792"/>
        <s v="F18/405943"/>
        <n v="151292"/>
        <s v="2018/02/0725"/>
      </sharedItems>
    </cacheField>
    <cacheField name="Date BL" numFmtId="0">
      <sharedItems containsNonDate="0" containsDate="1" containsString="0" containsBlank="1" minDate="2018-01-10T00:00:00" maxDate="2018-03-21T00:00:00"/>
    </cacheField>
    <cacheField name="le retard (nbr jrs)" numFmtId="0">
      <sharedItems containsMixedTypes="1" containsNumber="1" containsInteger="1" minValue="-45" maxValue="48"/>
    </cacheField>
    <cacheField name="respect de délai" numFmtId="0">
      <sharedItems count="3">
        <s v="en attente"/>
        <s v="retard"/>
        <s v="livrée"/>
      </sharedItems>
    </cacheField>
    <cacheField name="Observ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4">
  <r>
    <x v="0"/>
    <n v="1085"/>
    <s v="IMMOK"/>
    <s v="BE"/>
    <s v="BUREAU EN BOIS DIM 1600X900 AVEC RETOUR ET CAISSON DE 3 TIROIRS"/>
    <n v="4"/>
    <s v="KTR"/>
    <n v="56711"/>
    <s v="W"/>
    <x v="0"/>
    <s v="A1"/>
    <n v="4"/>
    <d v="2018-01-04T00:00:00"/>
    <m/>
    <m/>
    <m/>
    <n v="4"/>
    <m/>
    <m/>
    <m/>
  </r>
  <r>
    <x v="0"/>
    <n v="1085"/>
    <s v="IMMOK"/>
    <s v="BE"/>
    <s v="FAUTEUIL EN TISSU NOIR REF FULK-01"/>
    <n v="4"/>
    <s v="KTR"/>
    <n v="56711"/>
    <s v="W"/>
    <x v="0"/>
    <s v="A1"/>
    <n v="4"/>
    <d v="2018-01-04T00:00:00"/>
    <m/>
    <m/>
    <m/>
    <n v="4"/>
    <m/>
    <m/>
    <m/>
  </r>
  <r>
    <x v="1"/>
    <n v="3270"/>
    <s v="07C17"/>
    <s v="BE"/>
    <s v="TOLE 6000X1500X6 S235JR"/>
    <n v="4"/>
    <s v="KTR"/>
    <n v="56723"/>
    <s v="D"/>
    <x v="1"/>
    <s v="E1"/>
    <n v="4"/>
    <d v="2018-01-05T00:00:00"/>
    <n v="4"/>
    <s v="VBL18-00425"/>
    <d v="2018-01-12T00:00:00"/>
    <n v="0"/>
    <m/>
    <m/>
    <m/>
  </r>
  <r>
    <x v="1"/>
    <n v="3436"/>
    <s v="20C17"/>
    <s v="CA5"/>
    <s v="VIS HM16*50 CL 8,8"/>
    <n v="4000"/>
    <s v="KTR"/>
    <n v="56733"/>
    <s v="D"/>
    <x v="1"/>
    <s v="IF1"/>
    <n v="4000"/>
    <d v="2018-01-10T00:00:00"/>
    <n v="4000"/>
    <n v="150562"/>
    <d v="2018-01-18T00:00:00"/>
    <n v="0"/>
    <m/>
    <m/>
    <m/>
  </r>
  <r>
    <x v="1"/>
    <n v="3436"/>
    <s v="20C17"/>
    <s v="CA5"/>
    <s v="VIS HM16*65 CL 8,8"/>
    <n v="200"/>
    <s v="KTR"/>
    <n v="56733"/>
    <s v="D"/>
    <x v="1"/>
    <s v="IF1"/>
    <n v="200"/>
    <d v="2018-01-10T00:00:00"/>
    <n v="200"/>
    <n v="150562"/>
    <d v="2018-01-18T00:00:00"/>
    <n v="0"/>
    <m/>
    <m/>
    <m/>
  </r>
  <r>
    <x v="1"/>
    <n v="3436"/>
    <s v="20C17"/>
    <s v="CA5"/>
    <s v="ECROU HM16 CL8,8"/>
    <n v="4200"/>
    <s v="KTR"/>
    <n v="56733"/>
    <s v="D"/>
    <x v="1"/>
    <s v="IF1"/>
    <n v="4200"/>
    <d v="2018-01-10T00:00:00"/>
    <n v="4200"/>
    <n v="150562"/>
    <d v="2018-01-18T00:00:00"/>
    <n v="0"/>
    <m/>
    <m/>
    <m/>
  </r>
  <r>
    <x v="1"/>
    <n v="3436"/>
    <s v="20C17"/>
    <s v="CA5"/>
    <s v="RONDELLE HM16 CL8,8"/>
    <n v="4200"/>
    <s v="KTR"/>
    <n v="56733"/>
    <s v="D"/>
    <x v="1"/>
    <s v="IF1"/>
    <n v="4200"/>
    <d v="2018-01-10T00:00:00"/>
    <n v="4200"/>
    <n v="150562"/>
    <d v="2018-01-18T00:00:00"/>
    <n v="0"/>
    <m/>
    <m/>
    <m/>
  </r>
  <r>
    <x v="1"/>
    <n v="3436"/>
    <s v="20C17"/>
    <s v="CA5"/>
    <s v="VIS HM12*35 CL 8,8"/>
    <n v="200"/>
    <s v="KTR"/>
    <n v="56733"/>
    <s v="D"/>
    <x v="1"/>
    <s v="IF1"/>
    <n v="200"/>
    <d v="2018-01-10T00:00:00"/>
    <n v="200"/>
    <n v="150562"/>
    <d v="2018-01-18T00:00:00"/>
    <n v="0"/>
    <m/>
    <m/>
    <m/>
  </r>
  <r>
    <x v="1"/>
    <n v="3436"/>
    <s v="20C17"/>
    <s v="CA5"/>
    <s v="ECROU HM12 CL8,8"/>
    <n v="200"/>
    <s v="KTR"/>
    <n v="56733"/>
    <s v="D"/>
    <x v="1"/>
    <s v="IF1"/>
    <n v="200"/>
    <d v="2018-01-10T00:00:00"/>
    <n v="200"/>
    <n v="150562"/>
    <d v="2018-01-18T00:00:00"/>
    <n v="0"/>
    <m/>
    <m/>
    <m/>
  </r>
  <r>
    <x v="1"/>
    <n v="3436"/>
    <s v="20C17"/>
    <s v="CA5"/>
    <s v="RONDELLE HM12 CL8,8"/>
    <n v="200"/>
    <s v="KTR"/>
    <n v="56733"/>
    <s v="D"/>
    <x v="1"/>
    <s v="IF1"/>
    <n v="200"/>
    <d v="2018-01-10T00:00:00"/>
    <n v="200"/>
    <n v="150562"/>
    <d v="2018-01-18T00:00:00"/>
    <n v="0"/>
    <m/>
    <m/>
    <m/>
  </r>
  <r>
    <x v="1"/>
    <n v="3435"/>
    <s v="20C17"/>
    <s v="CA5"/>
    <s v="IPE120 12ML"/>
    <n v="71"/>
    <s v="KTR"/>
    <n v="56734"/>
    <s v="D"/>
    <x v="1"/>
    <s v="E1"/>
    <n v="71"/>
    <d v="2018-01-09T00:00:00"/>
    <n v="71"/>
    <s v="VBL18-00424"/>
    <d v="2018-01-12T00:00:00"/>
    <n v="0"/>
    <m/>
    <m/>
    <m/>
  </r>
  <r>
    <x v="2"/>
    <n v="1960"/>
    <s v="54C15"/>
    <s v="CA15"/>
    <s v="FER PLAT 80X6 "/>
    <n v="30"/>
    <s v="KTR"/>
    <n v="56741"/>
    <s v="D"/>
    <x v="2"/>
    <s v="E1"/>
    <n v="30"/>
    <d v="2018-01-09T00:00:00"/>
    <m/>
    <m/>
    <m/>
    <n v="30"/>
    <m/>
    <m/>
    <m/>
  </r>
  <r>
    <x v="2"/>
    <n v="1960"/>
    <s v="54C15"/>
    <s v="CA15"/>
    <s v="TUBE RECT 80X40 2MM"/>
    <n v="480"/>
    <s v="KTR"/>
    <n v="56739"/>
    <s v="D"/>
    <x v="2"/>
    <s v="LO1"/>
    <n v="480"/>
    <d v="2018-01-11T00:00:00"/>
    <m/>
    <m/>
    <m/>
    <n v="480"/>
    <m/>
    <m/>
    <m/>
  </r>
  <r>
    <x v="3"/>
    <n v="9624"/>
    <s v="FG"/>
    <s v="CA7"/>
    <s v="ARRET D HUILE 5M"/>
    <n v="2"/>
    <s v="KTR"/>
    <n v="56755"/>
    <s v="W"/>
    <x v="3"/>
    <s v="A2"/>
    <n v="2"/>
    <d v="2018-01-16T00:00:00"/>
    <m/>
    <m/>
    <m/>
    <n v="2"/>
    <m/>
    <m/>
    <m/>
  </r>
  <r>
    <x v="4"/>
    <n v="3440"/>
    <s v="20C17"/>
    <s v="CA5"/>
    <s v="BARRE FER PLAT 80X6 /6ML"/>
    <n v="20"/>
    <s v="KTR"/>
    <n v="56753"/>
    <s v="D"/>
    <x v="4"/>
    <s v="E1"/>
    <n v="20"/>
    <d v="2018-01-09T00:00:00"/>
    <n v="20"/>
    <s v="VBL18-00427"/>
    <d v="2018-01-12T00:00:00"/>
    <n v="0"/>
    <m/>
    <m/>
    <m/>
  </r>
  <r>
    <x v="4"/>
    <n v="3440"/>
    <s v="20C17"/>
    <s v="CA5"/>
    <s v="BARRE 12M HEB 140"/>
    <n v="1"/>
    <s v="KTR"/>
    <n v="56753"/>
    <s v="D"/>
    <x v="4"/>
    <s v="E1"/>
    <n v="1"/>
    <d v="2018-01-09T00:00:00"/>
    <n v="1"/>
    <s v="VBL18-00427"/>
    <d v="2018-01-12T00:00:00"/>
    <n v="0"/>
    <m/>
    <m/>
    <m/>
  </r>
  <r>
    <x v="4"/>
    <n v="3087"/>
    <s v="23C17"/>
    <s v="CA1"/>
    <s v="NERVESCO EP0,75X1000X6400 COUVERTURE RAL7022 GRIS FONCE"/>
    <n v="742.4"/>
    <s v="KTR"/>
    <n v="56751"/>
    <s v="D"/>
    <x v="4"/>
    <s v="LO1"/>
    <n v="742.4"/>
    <d v="2018-02-16T00:00:00"/>
    <n v="116"/>
    <n v="120905"/>
    <d v="2018-02-15T00:00:00"/>
    <n v="626.4"/>
    <m/>
    <m/>
    <m/>
  </r>
  <r>
    <x v="4"/>
    <n v="3087"/>
    <s v="23C17"/>
    <s v="CA1"/>
    <s v="NERVESCO EP0,75X1000X4400 COUVERTURE RAL7022 GRIS FONCE"/>
    <n v="246.4"/>
    <s v="KTR"/>
    <n v="56751"/>
    <s v="D"/>
    <x v="4"/>
    <s v="LO1"/>
    <n v="246.4"/>
    <d v="2018-02-16T00:00:00"/>
    <n v="56"/>
    <n v="120905"/>
    <d v="2018-02-15T00:00:00"/>
    <n v="190.4"/>
    <m/>
    <m/>
    <m/>
  </r>
  <r>
    <x v="4"/>
    <n v="3087"/>
    <s v="23C17"/>
    <s v="CA1"/>
    <s v="NERVESCO EP0,75X1000X7000 BARDAGE RAL7000 GRIS CLAIR"/>
    <n v="28"/>
    <s v="KTR"/>
    <n v="56751"/>
    <s v="D"/>
    <x v="4"/>
    <s v="LO1"/>
    <n v="28"/>
    <d v="2018-02-16T00:00:00"/>
    <n v="4"/>
    <n v="120905"/>
    <d v="2018-02-15T00:00:00"/>
    <n v="24"/>
    <m/>
    <m/>
    <m/>
  </r>
  <r>
    <x v="4"/>
    <n v="3087"/>
    <s v="23C17"/>
    <s v="CA1"/>
    <s v="NERVESCO EP0,75X1000X6675 BARDAGE RAL7000 GRIS CLAIR"/>
    <n v="26.7"/>
    <s v="KTR"/>
    <n v="56751"/>
    <s v="D"/>
    <x v="4"/>
    <s v="LO1"/>
    <n v="26.7"/>
    <d v="2018-02-16T00:00:00"/>
    <n v="4"/>
    <n v="120905"/>
    <d v="2018-02-15T00:00:00"/>
    <n v="22.7"/>
    <m/>
    <m/>
    <m/>
  </r>
  <r>
    <x v="4"/>
    <n v="3087"/>
    <s v="23C17"/>
    <s v="CA1"/>
    <s v="NERVESCO EP0,75X1000X6350 BARDAGE RAL7000 GRIS CLAIR"/>
    <n v="25.4"/>
    <s v="KTR"/>
    <n v="56751"/>
    <s v="D"/>
    <x v="4"/>
    <s v="LO1"/>
    <n v="25.4"/>
    <d v="2018-02-16T00:00:00"/>
    <n v="4"/>
    <n v="120905"/>
    <d v="2018-02-15T00:00:00"/>
    <n v="21.4"/>
    <m/>
    <m/>
    <m/>
  </r>
  <r>
    <x v="4"/>
    <n v="3087"/>
    <s v="23C17"/>
    <s v="CA1"/>
    <s v="NERVESCO EP0,75X1000X6025 BARDAGE RAL7000 GRIS CLAIR"/>
    <n v="24.1"/>
    <s v="KTR"/>
    <n v="56751"/>
    <s v="D"/>
    <x v="4"/>
    <s v="LO1"/>
    <n v="24.1"/>
    <d v="2018-02-16T00:00:00"/>
    <n v="4"/>
    <n v="120905"/>
    <d v="2018-02-15T00:00:00"/>
    <n v="20.100000000000001"/>
    <m/>
    <m/>
    <m/>
  </r>
  <r>
    <x v="4"/>
    <n v="3087"/>
    <s v="23C17"/>
    <s v="CA1"/>
    <s v="NERVESCO EP0,75X1000X5700 BARDAGE RAL7000 GRIS CLAIR"/>
    <n v="22.8"/>
    <s v="KTR"/>
    <n v="56751"/>
    <s v="D"/>
    <x v="4"/>
    <s v="LO1"/>
    <n v="22.8"/>
    <d v="2018-02-16T00:00:00"/>
    <n v="4"/>
    <n v="120905"/>
    <d v="2018-02-15T00:00:00"/>
    <n v="18.8"/>
    <m/>
    <m/>
    <m/>
  </r>
  <r>
    <x v="4"/>
    <n v="3087"/>
    <s v="23C17"/>
    <s v="CA1"/>
    <s v="NERVESCO EP0,75X1000X5375 BARDAGE RAL7000 GRIS CLAIR"/>
    <n v="21.5"/>
    <s v="KTR"/>
    <n v="56751"/>
    <s v="D"/>
    <x v="4"/>
    <s v="LO1"/>
    <n v="21.5"/>
    <d v="2018-02-16T00:00:00"/>
    <n v="4"/>
    <n v="120905"/>
    <d v="2018-02-15T00:00:00"/>
    <n v="17.5"/>
    <m/>
    <m/>
    <m/>
  </r>
  <r>
    <x v="4"/>
    <n v="3087"/>
    <s v="23C17"/>
    <s v="CA1"/>
    <s v="NERVESCO EP0,75X1000X5050 BARDAGE RAL7000 GRIS CLAIR"/>
    <n v="20.2"/>
    <s v="KTR"/>
    <n v="56751"/>
    <s v="D"/>
    <x v="4"/>
    <s v="LO1"/>
    <n v="20.2"/>
    <d v="2018-02-16T00:00:00"/>
    <n v="4"/>
    <n v="120905"/>
    <d v="2018-02-15T00:00:00"/>
    <n v="16.2"/>
    <m/>
    <m/>
    <m/>
  </r>
  <r>
    <x v="4"/>
    <n v="3087"/>
    <s v="23C17"/>
    <s v="CA1"/>
    <s v="NERVESCO EP0,75X1000X4725 BARDAGE RAL7000 GRIS CLAIR"/>
    <n v="18.899999999999999"/>
    <s v="KTR"/>
    <n v="56751"/>
    <s v="D"/>
    <x v="4"/>
    <s v="LO1"/>
    <n v="18.899999999999999"/>
    <d v="2018-02-16T00:00:00"/>
    <n v="4"/>
    <n v="120905"/>
    <d v="2018-02-15T00:00:00"/>
    <n v="14.899999999999999"/>
    <m/>
    <m/>
    <m/>
  </r>
  <r>
    <x v="4"/>
    <n v="3087"/>
    <s v="23C17"/>
    <s v="CA1"/>
    <s v="NERVESCO EP0,75X1000X4400 BARDAGE RAL7000 GRIS CLAIR"/>
    <n v="17.600000000000001"/>
    <s v="KTR"/>
    <n v="56751"/>
    <s v="D"/>
    <x v="4"/>
    <s v="LO1"/>
    <n v="17.600000000000001"/>
    <d v="2018-02-16T00:00:00"/>
    <n v="4"/>
    <n v="120905"/>
    <d v="2018-02-15T00:00:00"/>
    <n v="13.600000000000001"/>
    <m/>
    <m/>
    <m/>
  </r>
  <r>
    <x v="4"/>
    <n v="3087"/>
    <s v="23C17"/>
    <s v="CA1"/>
    <s v="NERVESCO EP0,75X1000X4075 BARDAGE RAL7000 GRIS CLAIR"/>
    <n v="16.3"/>
    <s v="KTR"/>
    <n v="56751"/>
    <s v="D"/>
    <x v="4"/>
    <s v="LO1"/>
    <n v="16.3"/>
    <d v="2018-02-16T00:00:00"/>
    <n v="4"/>
    <n v="120905"/>
    <d v="2018-02-15T00:00:00"/>
    <n v="12.3"/>
    <m/>
    <m/>
    <m/>
  </r>
  <r>
    <x v="4"/>
    <n v="3087"/>
    <s v="23C17"/>
    <s v="CA1"/>
    <s v="NERVESCO EP0,75X1000X3750 BARDAGE RAL7000 GRIS CLAIR"/>
    <n v="15"/>
    <s v="KTR"/>
    <n v="56751"/>
    <s v="D"/>
    <x v="4"/>
    <s v="LO1"/>
    <n v="15"/>
    <d v="2018-02-16T00:00:00"/>
    <n v="4"/>
    <n v="120905"/>
    <d v="2018-02-15T00:00:00"/>
    <n v="11"/>
    <m/>
    <m/>
    <m/>
  </r>
  <r>
    <x v="4"/>
    <n v="3087"/>
    <s v="23C17"/>
    <s v="CA1"/>
    <s v="NERVESCO EP0,75X1000X3425 BARDAGE RAL7000 GRIS CLAIR"/>
    <n v="13.7"/>
    <s v="KTR"/>
    <n v="56751"/>
    <s v="D"/>
    <x v="4"/>
    <s v="LO1"/>
    <n v="13.7"/>
    <d v="2018-02-16T00:00:00"/>
    <n v="4"/>
    <n v="120905"/>
    <d v="2018-02-15T00:00:00"/>
    <n v="9.6999999999999993"/>
    <m/>
    <m/>
    <m/>
  </r>
  <r>
    <x v="4"/>
    <n v="3087"/>
    <s v="23C17"/>
    <s v="CA1"/>
    <s v="NERVESCO EP0,75X1000X9000 BARDAGE RAL7000 GRIS CLAIR"/>
    <n v="684"/>
    <s v="KTR"/>
    <n v="56751"/>
    <s v="D"/>
    <x v="4"/>
    <s v="LO1"/>
    <n v="684"/>
    <d v="2018-02-16T00:00:00"/>
    <n v="76"/>
    <n v="120905"/>
    <d v="2018-02-15T00:00:00"/>
    <n v="608"/>
    <m/>
    <m/>
    <m/>
  </r>
  <r>
    <x v="4"/>
    <n v="3087"/>
    <s v="23C17"/>
    <s v="CA1"/>
    <s v="NERVESCO EP0,75X1000X5000 BARDAGE RAL7000 GRIS CLAIR"/>
    <n v="50"/>
    <s v="KTR"/>
    <n v="56751"/>
    <s v="D"/>
    <x v="4"/>
    <s v="LO1"/>
    <n v="50"/>
    <d v="2018-02-16T00:00:00"/>
    <n v="10"/>
    <n v="120905"/>
    <d v="2018-02-15T00:00:00"/>
    <n v="40"/>
    <m/>
    <m/>
    <m/>
  </r>
  <r>
    <x v="4"/>
    <n v="3087"/>
    <s v="23C17"/>
    <s v="CA1"/>
    <s v="NERVESCO EP0,75X1000X4300 COUVERTURE-TRANSLUCIDE"/>
    <n v="120.4"/>
    <s v="KTR"/>
    <n v="56751"/>
    <s v="D"/>
    <x v="4"/>
    <s v="LO1"/>
    <n v="120.4"/>
    <d v="2018-02-16T00:00:00"/>
    <n v="120.4"/>
    <s v="LVC1801103"/>
    <d v="2018-02-23T00:00:00"/>
    <n v="0"/>
    <m/>
    <m/>
    <m/>
  </r>
  <r>
    <x v="4"/>
    <n v="3087"/>
    <s v="23C17"/>
    <s v="CA1"/>
    <s v="TOLE EP0,75X3000X1000 BAVETTE RAL7022 GRIS FONCE"/>
    <n v="24"/>
    <s v="KTR"/>
    <n v="56751"/>
    <s v="D"/>
    <x v="4"/>
    <s v="LO1"/>
    <n v="24"/>
    <d v="2018-02-16T00:00:00"/>
    <n v="8"/>
    <n v="120905"/>
    <d v="2018-02-15T00:00:00"/>
    <n v="16"/>
    <m/>
    <m/>
    <m/>
  </r>
  <r>
    <x v="4"/>
    <n v="3087"/>
    <s v="23C17"/>
    <s v="CA1"/>
    <s v="TOLE EP0,75X3000X1000 BAVETTE RAL7000 GRIS CLAIR"/>
    <n v="120"/>
    <s v="KTR"/>
    <n v="56751"/>
    <s v="D"/>
    <x v="4"/>
    <s v="LO1"/>
    <n v="120"/>
    <d v="2018-02-16T00:00:00"/>
    <m/>
    <m/>
    <m/>
    <n v="120"/>
    <m/>
    <m/>
    <m/>
  </r>
  <r>
    <x v="4"/>
    <n v="3087"/>
    <s v="23C17"/>
    <s v="CA1"/>
    <s v="VIS DE COUTURE DIAM4,9*20 DIAM1"/>
    <n v="1200"/>
    <s v="KTR"/>
    <n v="56850"/>
    <s v="D"/>
    <x v="5"/>
    <s v="IF1"/>
    <n v="1200"/>
    <d v="2018-01-25T00:00:00"/>
    <n v="1200"/>
    <n v="153691"/>
    <d v="2018-03-13T00:00:00"/>
    <n v="0"/>
    <m/>
    <m/>
    <m/>
  </r>
  <r>
    <x v="5"/>
    <n v="3434"/>
    <s v="20C17"/>
    <s v="CA5"/>
    <s v="VIS CL6-8 CADMIEE HM12*40"/>
    <n v="190"/>
    <s v="KTR"/>
    <n v="56756"/>
    <s v="D"/>
    <x v="3"/>
    <s v="IF1"/>
    <n v="190"/>
    <d v="2018-01-11T00:00:00"/>
    <n v="190"/>
    <n v="150123"/>
    <d v="2018-01-10T00:00:00"/>
    <n v="0"/>
    <m/>
    <m/>
    <m/>
  </r>
  <r>
    <x v="5"/>
    <n v="3434"/>
    <s v="20C17"/>
    <s v="CA5"/>
    <s v="ECROU CL6-8 CADMIE HM12"/>
    <n v="190"/>
    <s v="KTR"/>
    <n v="56756"/>
    <s v="D"/>
    <x v="3"/>
    <s v="IF1"/>
    <n v="190"/>
    <d v="2018-01-11T00:00:00"/>
    <m/>
    <m/>
    <m/>
    <n v="190"/>
    <m/>
    <m/>
    <m/>
  </r>
  <r>
    <x v="6"/>
    <n v="1961"/>
    <s v="54C15"/>
    <s v="CA15"/>
    <s v="TUBE 80*40*6000"/>
    <n v="1980"/>
    <s v="120 TEMARA/210 SKHIRATE"/>
    <n v="56759"/>
    <s v="D"/>
    <x v="6"/>
    <s v="LO1"/>
    <n v="1980"/>
    <d v="2018-01-13T00:00:00"/>
    <m/>
    <m/>
    <m/>
    <n v="1980"/>
    <m/>
    <m/>
    <m/>
  </r>
  <r>
    <x v="6"/>
    <n v="2867"/>
    <n v="61225"/>
    <s v="CA8"/>
    <s v="FILM ETIRABLE 500MM"/>
    <n v="20"/>
    <s v="KTR"/>
    <n v="56777"/>
    <s v="W"/>
    <x v="6"/>
    <s v="QC1"/>
    <n v="20"/>
    <d v="2018-01-17T00:00:00"/>
    <m/>
    <m/>
    <m/>
    <n v="20"/>
    <m/>
    <m/>
    <m/>
  </r>
  <r>
    <x v="6"/>
    <n v="2867"/>
    <n v="61225"/>
    <s v="CA8"/>
    <s v="RECHARGE ROULEAU DIAM100"/>
    <n v="30"/>
    <s v="KTR"/>
    <n v="56777"/>
    <s v="W"/>
    <x v="6"/>
    <s v="QC1"/>
    <n v="30"/>
    <d v="2018-01-17T00:00:00"/>
    <m/>
    <m/>
    <m/>
    <n v="30"/>
    <m/>
    <m/>
    <m/>
  </r>
  <r>
    <x v="6"/>
    <n v="2866"/>
    <n v="61225"/>
    <s v="CA8"/>
    <s v="PAIRE DE GANT MC"/>
    <n v="80"/>
    <s v="KTR"/>
    <n v="56774"/>
    <s v="W"/>
    <x v="6"/>
    <s v="INT1"/>
    <n v="80"/>
    <d v="2018-01-20T00:00:00"/>
    <n v="80"/>
    <s v="60/18"/>
    <d v="2018-01-22T00:00:00"/>
    <n v="0"/>
    <m/>
    <m/>
    <m/>
  </r>
  <r>
    <x v="6"/>
    <n v="2864"/>
    <n v="61254"/>
    <s v="CA8"/>
    <s v="CLASSEUR SICLA DOS 8CM A4"/>
    <n v="10"/>
    <s v="KTR"/>
    <n v="56769"/>
    <s v="W"/>
    <x v="6"/>
    <s v="CAR1"/>
    <n v="10"/>
    <d v="2018-01-19T00:00:00"/>
    <n v="10"/>
    <s v="2018/01/0459"/>
    <d v="2018-01-18T00:00:00"/>
    <n v="0"/>
    <m/>
    <m/>
    <m/>
  </r>
  <r>
    <x v="6"/>
    <n v="2864"/>
    <n v="61254"/>
    <s v="CA8"/>
    <s v="JEU D INTER COLAIRE (12JEU)"/>
    <n v="4"/>
    <s v="KTR"/>
    <n v="56769"/>
    <s v="W"/>
    <x v="6"/>
    <s v="CAR1"/>
    <n v="4"/>
    <d v="2018-01-19T00:00:00"/>
    <n v="4"/>
    <s v="2018/01/0459"/>
    <d v="2018-01-18T00:00:00"/>
    <n v="0"/>
    <m/>
    <m/>
    <m/>
  </r>
  <r>
    <x v="6"/>
    <n v="2864"/>
    <n v="61254"/>
    <s v="CA8"/>
    <s v="AGRAFEUSE SAX"/>
    <n v="1"/>
    <s v="KTR"/>
    <n v="56769"/>
    <s v="W"/>
    <x v="6"/>
    <s v="CAR1"/>
    <n v="1"/>
    <d v="2018-01-19T00:00:00"/>
    <n v="1"/>
    <s v="2018/01/0459"/>
    <d v="2018-01-18T00:00:00"/>
    <n v="0"/>
    <m/>
    <m/>
    <m/>
  </r>
  <r>
    <x v="6"/>
    <n v="2864"/>
    <n v="61254"/>
    <s v="CA8"/>
    <s v="CALCULATRICE SCIENTIFIQUE"/>
    <n v="1"/>
    <s v="KTR"/>
    <n v="56769"/>
    <s v="W"/>
    <x v="6"/>
    <s v="CAR1"/>
    <n v="1"/>
    <d v="2018-01-19T00:00:00"/>
    <n v="1"/>
    <s v="2018/01/0459"/>
    <d v="2018-01-18T00:00:00"/>
    <n v="0"/>
    <m/>
    <m/>
    <m/>
  </r>
  <r>
    <x v="6"/>
    <n v="3442"/>
    <s v="20C17"/>
    <s v="CA5"/>
    <s v="VIS HM10*50 CL8,8"/>
    <n v="2890"/>
    <s v="JRF"/>
    <n v="56772"/>
    <s v="D"/>
    <x v="6"/>
    <s v="IF1"/>
    <n v="2890"/>
    <d v="2018-01-16T00:00:00"/>
    <m/>
    <m/>
    <m/>
    <n v="2890"/>
    <m/>
    <m/>
    <m/>
  </r>
  <r>
    <x v="6"/>
    <n v="3442"/>
    <s v="20C17"/>
    <s v="CA5"/>
    <s v="ECROU HM10 CL8,8"/>
    <n v="2890"/>
    <s v="JRF"/>
    <n v="56772"/>
    <s v="D"/>
    <x v="6"/>
    <s v="IF1"/>
    <n v="2890"/>
    <d v="2018-01-16T00:00:00"/>
    <m/>
    <m/>
    <m/>
    <n v="2890"/>
    <m/>
    <m/>
    <m/>
  </r>
  <r>
    <x v="6"/>
    <n v="3442"/>
    <s v="20C17"/>
    <s v="CA5"/>
    <s v="RONDELLE HM10 CL8,8"/>
    <n v="2890"/>
    <s v="JRF"/>
    <n v="56772"/>
    <s v="D"/>
    <x v="6"/>
    <s v="IF1"/>
    <n v="2890"/>
    <d v="2018-01-16T00:00:00"/>
    <m/>
    <m/>
    <m/>
    <n v="2890"/>
    <m/>
    <m/>
    <m/>
  </r>
  <r>
    <x v="6"/>
    <n v="3442"/>
    <s v="20C17"/>
    <s v="CA5"/>
    <s v="VIS HM16*65 CL8,8"/>
    <n v="235"/>
    <s v="JRF"/>
    <n v="56772"/>
    <s v="D"/>
    <x v="6"/>
    <s v="IF1"/>
    <n v="235"/>
    <d v="2018-01-16T00:00:00"/>
    <m/>
    <m/>
    <m/>
    <n v="235"/>
    <m/>
    <m/>
    <m/>
  </r>
  <r>
    <x v="6"/>
    <n v="3442"/>
    <s v="20C17"/>
    <s v="CA5"/>
    <s v="ECROU HM16 CL8,8"/>
    <n v="235"/>
    <s v="JRF"/>
    <n v="56772"/>
    <s v="D"/>
    <x v="6"/>
    <s v="IF1"/>
    <n v="235"/>
    <d v="2018-01-16T00:00:00"/>
    <m/>
    <m/>
    <m/>
    <n v="235"/>
    <m/>
    <m/>
    <m/>
  </r>
  <r>
    <x v="6"/>
    <n v="3442"/>
    <s v="20C17"/>
    <s v="CA5"/>
    <s v="RONDELLE HM16 CL8,8"/>
    <n v="235"/>
    <s v="JRF"/>
    <n v="56772"/>
    <s v="D"/>
    <x v="6"/>
    <s v="IF1"/>
    <n v="235"/>
    <d v="2018-01-16T00:00:00"/>
    <m/>
    <m/>
    <m/>
    <n v="235"/>
    <m/>
    <m/>
    <m/>
  </r>
  <r>
    <x v="6"/>
    <n v="3442"/>
    <s v="20C17"/>
    <s v="CA5"/>
    <s v="VIS HM16*65 CL8,8"/>
    <n v="230"/>
    <s v="JRF"/>
    <n v="56786"/>
    <s v="D"/>
    <x v="6"/>
    <s v="IF1"/>
    <n v="230"/>
    <d v="2018-01-16T00:00:00"/>
    <n v="230"/>
    <n v="150561"/>
    <d v="2018-01-18T00:00:00"/>
    <n v="0"/>
    <m/>
    <m/>
    <m/>
  </r>
  <r>
    <x v="6"/>
    <n v="3442"/>
    <s v="20C17"/>
    <s v="CA5"/>
    <s v="VIS HM16*50 CL8,8"/>
    <n v="3260"/>
    <s v="JRF"/>
    <n v="56786"/>
    <s v="D"/>
    <x v="6"/>
    <s v="IF1"/>
    <n v="3260"/>
    <d v="2018-01-16T00:00:00"/>
    <n v="3260"/>
    <n v="150561"/>
    <d v="2018-01-18T00:00:00"/>
    <n v="0"/>
    <m/>
    <m/>
    <m/>
  </r>
  <r>
    <x v="6"/>
    <n v="3442"/>
    <s v="20C17"/>
    <s v="CA5"/>
    <s v="ECROU HM16 CL8,8"/>
    <n v="3490"/>
    <s v="JRF"/>
    <n v="56786"/>
    <s v="D"/>
    <x v="6"/>
    <s v="IF1"/>
    <n v="3490"/>
    <d v="2018-01-16T00:00:00"/>
    <n v="3490"/>
    <n v="150561"/>
    <d v="2018-01-18T00:00:00"/>
    <n v="0"/>
    <m/>
    <m/>
    <m/>
  </r>
  <r>
    <x v="6"/>
    <n v="3442"/>
    <s v="20C17"/>
    <s v="CA5"/>
    <s v="RONDELLE HM16 CL8,8"/>
    <n v="3490"/>
    <s v="JRF"/>
    <n v="56786"/>
    <s v="D"/>
    <x v="6"/>
    <s v="IF1"/>
    <n v="3490"/>
    <d v="2018-01-16T00:00:00"/>
    <n v="3490"/>
    <n v="150561"/>
    <d v="2018-01-18T00:00:00"/>
    <n v="0"/>
    <m/>
    <m/>
    <m/>
  </r>
  <r>
    <x v="6"/>
    <n v="3442"/>
    <s v="20C17"/>
    <s v="CA5"/>
    <s v="VIS HM12*35 CL8,8"/>
    <n v="30"/>
    <s v="JRF"/>
    <n v="56786"/>
    <s v="D"/>
    <x v="6"/>
    <s v="IF1"/>
    <n v="30"/>
    <d v="2018-01-16T00:00:00"/>
    <n v="30"/>
    <n v="150561"/>
    <d v="2018-01-18T00:00:00"/>
    <n v="0"/>
    <m/>
    <m/>
    <m/>
  </r>
  <r>
    <x v="6"/>
    <n v="3442"/>
    <s v="20C17"/>
    <s v="CA5"/>
    <s v="ECROU HM12 CL8,8"/>
    <n v="30"/>
    <s v="JRF"/>
    <n v="56786"/>
    <s v="D"/>
    <x v="6"/>
    <s v="IF1"/>
    <n v="30"/>
    <d v="2018-01-16T00:00:00"/>
    <n v="30"/>
    <n v="150561"/>
    <d v="2018-01-18T00:00:00"/>
    <n v="0"/>
    <m/>
    <m/>
    <m/>
  </r>
  <r>
    <x v="6"/>
    <n v="3442"/>
    <s v="20C17"/>
    <s v="CA5"/>
    <s v="RONDELLE HM12 CL8,8"/>
    <n v="30"/>
    <s v="JRF"/>
    <n v="56786"/>
    <s v="D"/>
    <x v="6"/>
    <s v="IF1"/>
    <n v="30"/>
    <d v="2018-01-16T00:00:00"/>
    <n v="30"/>
    <n v="150561"/>
    <d v="2018-01-18T00:00:00"/>
    <n v="0"/>
    <m/>
    <m/>
    <m/>
  </r>
  <r>
    <x v="6"/>
    <n v="3441"/>
    <s v="20C17"/>
    <s v="CA5"/>
    <s v="HEA260 12ML"/>
    <n v="5"/>
    <s v="KTR"/>
    <n v="57163"/>
    <s v="D"/>
    <x v="7"/>
    <s v="LO1"/>
    <n v="5"/>
    <d v="2018-02-23T00:00:00"/>
    <n v="5"/>
    <s v="LVC1801105"/>
    <d v="2018-02-23T00:00:00"/>
    <n v="0"/>
    <m/>
    <m/>
    <m/>
  </r>
  <r>
    <x v="6"/>
    <n v="3441"/>
    <s v="20C17"/>
    <s v="CA5"/>
    <s v="HEA280 12ML"/>
    <n v="6"/>
    <s v="KTR"/>
    <n v="57163"/>
    <s v="D"/>
    <x v="7"/>
    <s v="LO1"/>
    <n v="6"/>
    <d v="2018-02-23T00:00:00"/>
    <n v="6"/>
    <s v="LVC1801105"/>
    <d v="2018-02-23T00:00:00"/>
    <n v="0"/>
    <m/>
    <m/>
    <m/>
  </r>
  <r>
    <x v="6"/>
    <n v="3441"/>
    <s v="20C17"/>
    <s v="CA5"/>
    <s v="TUBE DIAM21*2,3 6ML"/>
    <n v="6"/>
    <s v="KTR"/>
    <n v="56780"/>
    <s v="D"/>
    <x v="6"/>
    <s v="GIL1"/>
    <n v="6"/>
    <d v="2018-01-23T00:00:00"/>
    <n v="6"/>
    <n v="115147439"/>
    <d v="2018-01-19T00:00:00"/>
    <n v="0"/>
    <m/>
    <m/>
    <m/>
  </r>
  <r>
    <x v="6"/>
    <n v="3441"/>
    <s v="20C17"/>
    <s v="CA5"/>
    <s v="TUBE DIAM26,9*2,3 6ML"/>
    <n v="60"/>
    <s v="KTR"/>
    <n v="56780"/>
    <s v="D"/>
    <x v="6"/>
    <s v="GIL1"/>
    <n v="60"/>
    <d v="2018-01-23T00:00:00"/>
    <n v="60"/>
    <n v="115147439"/>
    <d v="2018-01-19T00:00:00"/>
    <n v="0"/>
    <m/>
    <m/>
    <m/>
  </r>
  <r>
    <x v="6"/>
    <n v="3441"/>
    <s v="20C17"/>
    <s v="CA5"/>
    <s v="TUBE DIAM42,4*2,6"/>
    <n v="36"/>
    <s v="KTR"/>
    <n v="56780"/>
    <s v="D"/>
    <x v="6"/>
    <s v="GIL1"/>
    <n v="36"/>
    <d v="2018-01-23T00:00:00"/>
    <n v="36"/>
    <n v="115147439"/>
    <d v="2018-01-19T00:00:00"/>
    <n v="0"/>
    <m/>
    <m/>
    <m/>
  </r>
  <r>
    <x v="7"/>
    <n v="18675"/>
    <s v="FG"/>
    <s v="CA12"/>
    <s v="ELECTRODE 7018 DIAM3,2X350"/>
    <n v="40"/>
    <s v="JRF"/>
    <n v="56796"/>
    <s v="D"/>
    <x v="8"/>
    <s v="CF1"/>
    <n v="40"/>
    <d v="2018-01-17T00:00:00"/>
    <n v="40"/>
    <n v="36401"/>
    <d v="2018-01-24T00:00:00"/>
    <n v="0"/>
    <m/>
    <m/>
    <m/>
  </r>
  <r>
    <x v="7"/>
    <n v="18675"/>
    <s v="FG"/>
    <s v="CA12"/>
    <s v="ELECTRODE 6013 DIAM3,2X350"/>
    <n v="20"/>
    <s v="JRF"/>
    <n v="56796"/>
    <s v="D"/>
    <x v="8"/>
    <s v="CF1"/>
    <n v="20"/>
    <d v="2018-01-17T00:00:00"/>
    <n v="20"/>
    <n v="36401"/>
    <d v="2018-01-24T00:00:00"/>
    <n v="0"/>
    <m/>
    <m/>
    <m/>
  </r>
  <r>
    <x v="7"/>
    <n v="18675"/>
    <s v="FG"/>
    <s v="CA12"/>
    <s v="DISQUE A TRANSOMER 230X3,2"/>
    <n v="400"/>
    <s v="JRF"/>
    <n v="56796"/>
    <s v="D"/>
    <x v="8"/>
    <s v="CF1"/>
    <n v="150"/>
    <d v="2018-01-17T00:00:00"/>
    <n v="150"/>
    <n v="36401"/>
    <d v="2018-01-24T00:00:00"/>
    <n v="0"/>
    <m/>
    <m/>
    <m/>
  </r>
  <r>
    <x v="7"/>
    <n v="18675"/>
    <s v="FG"/>
    <s v="CA12"/>
    <s v="PINCE VESTAL V"/>
    <n v="20"/>
    <s v="JRF"/>
    <n v="56796"/>
    <s v="D"/>
    <x v="8"/>
    <s v="CF1"/>
    <n v="20"/>
    <d v="2018-01-17T00:00:00"/>
    <n v="20"/>
    <n v="36401"/>
    <d v="2018-01-24T00:00:00"/>
    <n v="0"/>
    <m/>
    <m/>
    <m/>
  </r>
  <r>
    <x v="7"/>
    <n v="18675"/>
    <s v="FG"/>
    <s v="CA12"/>
    <s v="PINCE DE MASSE 600A"/>
    <n v="20"/>
    <s v="JRF"/>
    <n v="56796"/>
    <s v="D"/>
    <x v="8"/>
    <s v="CF1"/>
    <n v="20"/>
    <d v="2018-01-17T00:00:00"/>
    <n v="20"/>
    <n v="36401"/>
    <d v="2018-01-24T00:00:00"/>
    <n v="0"/>
    <m/>
    <m/>
    <m/>
  </r>
  <r>
    <x v="7"/>
    <n v="18675"/>
    <s v="FG"/>
    <s v="CA12"/>
    <s v="COLLIER A SERRE 10/16"/>
    <n v="100"/>
    <s v="JRF"/>
    <n v="56796"/>
    <s v="D"/>
    <x v="8"/>
    <s v="CF1"/>
    <n v="100"/>
    <d v="2018-01-17T00:00:00"/>
    <n v="100"/>
    <n v="36401"/>
    <d v="2018-01-24T00:00:00"/>
    <n v="0"/>
    <m/>
    <m/>
    <m/>
  </r>
  <r>
    <x v="7"/>
    <n v="18675"/>
    <s v="FG"/>
    <s v="CA12"/>
    <s v="BUSE PROPANE 16/10"/>
    <n v="20"/>
    <s v="JRF"/>
    <n v="56796"/>
    <s v="D"/>
    <x v="8"/>
    <s v="CF1"/>
    <n v="20"/>
    <d v="2018-01-17T00:00:00"/>
    <n v="20"/>
    <n v="36401"/>
    <d v="2018-01-24T00:00:00"/>
    <n v="0"/>
    <m/>
    <m/>
    <m/>
  </r>
  <r>
    <x v="7"/>
    <n v="11103"/>
    <s v="1C15"/>
    <s v="CA12"/>
    <s v="DISQUE A TRANSONNER 115X3,2"/>
    <n v="75"/>
    <s v="JRF"/>
    <n v="56793"/>
    <s v="D"/>
    <x v="8"/>
    <s v="CF1"/>
    <n v="75"/>
    <d v="2018-01-16T00:00:00"/>
    <n v="75"/>
    <n v="36207"/>
    <d v="2018-01-17T00:00:00"/>
    <n v="0"/>
    <m/>
    <m/>
    <m/>
  </r>
  <r>
    <x v="7"/>
    <n v="11103"/>
    <s v="1C15"/>
    <s v="CA12"/>
    <s v="DISQUE A TRANSONNER 230X3,2"/>
    <n v="75"/>
    <s v="JRF"/>
    <n v="56793"/>
    <s v="D"/>
    <x v="8"/>
    <s v="CF1"/>
    <n v="75"/>
    <d v="2018-01-16T00:00:00"/>
    <n v="75"/>
    <n v="36207"/>
    <d v="2018-01-17T00:00:00"/>
    <n v="0"/>
    <m/>
    <m/>
    <m/>
  </r>
  <r>
    <x v="7"/>
    <n v="11103"/>
    <s v="1C15"/>
    <s v="CA12"/>
    <s v="DISQUE A EBARBER 115X6,4"/>
    <n v="50"/>
    <s v="JRF"/>
    <n v="56793"/>
    <s v="D"/>
    <x v="8"/>
    <s v="CF1"/>
    <n v="50"/>
    <d v="2018-01-16T00:00:00"/>
    <n v="50"/>
    <n v="36207"/>
    <d v="2018-01-17T00:00:00"/>
    <n v="0"/>
    <m/>
    <m/>
    <m/>
  </r>
  <r>
    <x v="7"/>
    <n v="11103"/>
    <s v="1C15"/>
    <s v="CA12"/>
    <s v="ELECTRODE 7018 350X3,2"/>
    <n v="40"/>
    <s v="JRF"/>
    <n v="56793"/>
    <s v="D"/>
    <x v="8"/>
    <s v="CF1"/>
    <n v="40"/>
    <d v="2018-01-16T00:00:00"/>
    <n v="40"/>
    <n v="36207"/>
    <d v="2018-01-17T00:00:00"/>
    <n v="0"/>
    <m/>
    <m/>
    <m/>
  </r>
  <r>
    <x v="7"/>
    <n v="18669"/>
    <s v="FG"/>
    <s v="CA12"/>
    <s v="TUYAU DE SABLAGE DIAM 50MM3 36BR"/>
    <n v="40"/>
    <s v="JRF"/>
    <n v="56887"/>
    <s v="D"/>
    <x v="9"/>
    <s v="CEI1"/>
    <n v="40"/>
    <d v="2018-02-01T00:00:00"/>
    <n v="40"/>
    <s v="BL18/036"/>
    <d v="2018-01-29T00:00:00"/>
    <n v="0"/>
    <m/>
    <m/>
    <m/>
  </r>
  <r>
    <x v="7"/>
    <n v="18669"/>
    <s v="FG"/>
    <s v="CA12"/>
    <s v="RECHARGE ROULANN DE PEINTURE 100MM"/>
    <n v="50"/>
    <s v="JRF"/>
    <n v="56791"/>
    <s v="D"/>
    <x v="8"/>
    <s v="QC1"/>
    <n v="50"/>
    <d v="2018-01-12T00:00:00"/>
    <m/>
    <m/>
    <m/>
    <n v="50"/>
    <m/>
    <m/>
    <m/>
  </r>
  <r>
    <x v="7"/>
    <n v="18669"/>
    <s v="FG"/>
    <s v="CA12"/>
    <s v="MASQUE ANTI-POUSSIERE AVEC SOUPAPE"/>
    <n v="100"/>
    <s v="JRF"/>
    <n v="56791"/>
    <s v="D"/>
    <x v="8"/>
    <s v="QC1"/>
    <n v="100"/>
    <d v="2018-01-12T00:00:00"/>
    <m/>
    <m/>
    <m/>
    <n v="100"/>
    <m/>
    <m/>
    <m/>
  </r>
  <r>
    <x v="7"/>
    <n v="18669"/>
    <s v="FG"/>
    <s v="CA12"/>
    <s v="RLX PAPIER COLLAN 50 MM"/>
    <n v="20"/>
    <s v="JRF"/>
    <n v="56791"/>
    <s v="D"/>
    <x v="8"/>
    <s v="QC1"/>
    <n v="50"/>
    <d v="2018-01-12T00:00:00"/>
    <m/>
    <m/>
    <m/>
    <n v="50"/>
    <m/>
    <m/>
    <m/>
  </r>
  <r>
    <x v="7"/>
    <n v="18669"/>
    <s v="FG"/>
    <s v="CA12"/>
    <s v="RLX PAPIER COLLAN 19 MM"/>
    <n v="20"/>
    <s v="JRF"/>
    <n v="56791"/>
    <s v="D"/>
    <x v="8"/>
    <s v="QC1"/>
    <n v="20"/>
    <d v="2018-01-12T00:00:00"/>
    <m/>
    <m/>
    <m/>
    <n v="20"/>
    <m/>
    <m/>
    <m/>
  </r>
  <r>
    <x v="7"/>
    <n v="18669"/>
    <s v="FG"/>
    <s v="CA12"/>
    <s v="PINCEAU SADIALE"/>
    <n v="20"/>
    <s v="JRF"/>
    <n v="56791"/>
    <s v="D"/>
    <x v="8"/>
    <s v="QC1"/>
    <n v="20"/>
    <d v="2018-01-12T00:00:00"/>
    <m/>
    <m/>
    <m/>
    <n v="20"/>
    <m/>
    <m/>
    <m/>
  </r>
  <r>
    <x v="7"/>
    <n v="4752"/>
    <s v="1C15"/>
    <s v="CA12"/>
    <s v="FER PLAT 60X10 EN 6ML"/>
    <n v="8"/>
    <s v="JRF"/>
    <n v="56834"/>
    <s v="D"/>
    <x v="10"/>
    <s v="E1"/>
    <n v="8"/>
    <d v="2018-01-23T00:00:00"/>
    <n v="8"/>
    <s v="VBL18-02791"/>
    <d v="2018-03-12T00:00:00"/>
    <n v="0"/>
    <m/>
    <m/>
    <m/>
  </r>
  <r>
    <x v="7"/>
    <n v="4752"/>
    <s v="1C15"/>
    <s v="CA12"/>
    <s v="FER ROND DIAM 20 EN 6ML"/>
    <n v="8"/>
    <s v="JRF"/>
    <n v="56834"/>
    <s v="D"/>
    <x v="10"/>
    <s v="E1"/>
    <n v="8"/>
    <d v="2018-01-23T00:00:00"/>
    <n v="8"/>
    <s v="VBL18-02791"/>
    <d v="2018-03-12T00:00:00"/>
    <n v="0"/>
    <m/>
    <m/>
    <m/>
  </r>
  <r>
    <x v="7"/>
    <n v="4751"/>
    <s v="1C15"/>
    <s v="CA12"/>
    <s v="FER ROND DIAM 20 EN 6ML"/>
    <n v="2"/>
    <s v="JRF"/>
    <n v="56834"/>
    <s v="D"/>
    <x v="10"/>
    <s v="E1"/>
    <n v="2"/>
    <d v="2018-01-23T00:00:00"/>
    <n v="2"/>
    <s v="VBL18-02791"/>
    <d v="2018-03-12T00:00:00"/>
    <n v="0"/>
    <m/>
    <m/>
    <m/>
  </r>
  <r>
    <x v="8"/>
    <n v="1423"/>
    <n v="61254"/>
    <s v="CA11"/>
    <s v="INTERCALAIREES TRANSPARENTS"/>
    <n v="2"/>
    <s v="KTR"/>
    <n v="56802"/>
    <s v="W"/>
    <x v="11"/>
    <s v="CAR1"/>
    <n v="2"/>
    <d v="2018-01-20T00:00:00"/>
    <n v="2"/>
    <s v="2018/01/0460"/>
    <d v="2018-01-18T00:00:00"/>
    <n v="0"/>
    <m/>
    <m/>
    <m/>
  </r>
  <r>
    <x v="8"/>
    <n v="1423"/>
    <n v="61254"/>
    <s v="CA11"/>
    <s v="INTERCALAIREES EN CARTONES"/>
    <n v="2"/>
    <s v="KTR"/>
    <n v="56802"/>
    <s v="W"/>
    <x v="11"/>
    <s v="CAR1"/>
    <n v="2"/>
    <d v="2018-01-20T00:00:00"/>
    <n v="2"/>
    <s v="2018/01/0460"/>
    <d v="2018-01-18T00:00:00"/>
    <n v="0"/>
    <m/>
    <m/>
    <m/>
  </r>
  <r>
    <x v="8"/>
    <n v="1423"/>
    <n v="61254"/>
    <s v="CA11"/>
    <s v="INTERCALAIREES EN COULEUR C12JEU"/>
    <n v="14"/>
    <s v="KTR"/>
    <n v="56802"/>
    <s v="W"/>
    <x v="11"/>
    <s v="CAR1"/>
    <n v="14"/>
    <d v="2018-01-20T00:00:00"/>
    <n v="14"/>
    <s v="2018/01/0460"/>
    <d v="2018-01-18T00:00:00"/>
    <n v="0"/>
    <m/>
    <m/>
    <m/>
  </r>
  <r>
    <x v="8"/>
    <n v="1423"/>
    <n v="61254"/>
    <s v="CA11"/>
    <s v="CHEMISES PLASTIFIEES"/>
    <n v="200"/>
    <s v="KTR"/>
    <n v="56802"/>
    <s v="W"/>
    <x v="11"/>
    <s v="CAR1"/>
    <n v="200"/>
    <d v="2018-01-20T00:00:00"/>
    <n v="200"/>
    <s v="2018/01/0460"/>
    <d v="2018-01-18T00:00:00"/>
    <n v="0"/>
    <m/>
    <m/>
    <m/>
  </r>
  <r>
    <x v="8"/>
    <n v="11083"/>
    <s v="FG"/>
    <s v="CA12"/>
    <s v="CONTACTEUR POLES REF 90FLA120ARES"/>
    <n v="1"/>
    <s v="JRF"/>
    <n v="56806"/>
    <s v="W"/>
    <x v="11"/>
    <s v="CF1"/>
    <n v="1"/>
    <d v="2018-02-03T00:00:00"/>
    <m/>
    <m/>
    <m/>
    <n v="1"/>
    <m/>
    <m/>
    <m/>
  </r>
  <r>
    <x v="9"/>
    <n v="2869"/>
    <n v="61254"/>
    <s v="CA8"/>
    <s v="STYLO BLEU BIC"/>
    <n v="20"/>
    <s v="KTR"/>
    <n v="56814"/>
    <s v="W"/>
    <x v="12"/>
    <s v="CAR1"/>
    <n v="20"/>
    <d v="2018-01-26T00:00:00"/>
    <n v="20"/>
    <s v="2018/01/0717"/>
    <d v="2018-01-25T00:00:00"/>
    <n v="0"/>
    <m/>
    <m/>
    <m/>
  </r>
  <r>
    <x v="9"/>
    <n v="2869"/>
    <n v="61254"/>
    <s v="CA8"/>
    <s v="STYLO NOIR BIC"/>
    <n v="10"/>
    <s v="KTR"/>
    <n v="56814"/>
    <s v="W"/>
    <x v="12"/>
    <s v="CAR1"/>
    <n v="10"/>
    <d v="2018-01-26T00:00:00"/>
    <n v="10"/>
    <s v="2018/01/0717"/>
    <d v="2018-01-25T00:00:00"/>
    <n v="0"/>
    <m/>
    <m/>
    <m/>
  </r>
  <r>
    <x v="9"/>
    <n v="2869"/>
    <n v="61254"/>
    <s v="CA8"/>
    <s v="CORRECTEUR FLUID"/>
    <n v="2"/>
    <s v="KTR"/>
    <n v="56814"/>
    <s v="W"/>
    <x v="12"/>
    <s v="CAR1"/>
    <n v="2"/>
    <d v="2018-01-26T00:00:00"/>
    <n v="2"/>
    <s v="2018/01/0717"/>
    <d v="2018-01-25T00:00:00"/>
    <n v="0"/>
    <m/>
    <m/>
    <m/>
  </r>
  <r>
    <x v="9"/>
    <n v="2869"/>
    <n v="61254"/>
    <s v="CA8"/>
    <s v="AGRAFE 24/6"/>
    <n v="2"/>
    <s v="KTR"/>
    <n v="56814"/>
    <s v="W"/>
    <x v="12"/>
    <s v="CAR1"/>
    <n v="2"/>
    <d v="2018-01-26T00:00:00"/>
    <n v="2"/>
    <s v="2018/01/0717"/>
    <d v="2018-01-25T00:00:00"/>
    <n v="0"/>
    <m/>
    <m/>
    <m/>
  </r>
  <r>
    <x v="9"/>
    <n v="2869"/>
    <n v="61254"/>
    <s v="CA8"/>
    <s v="AGRAFE 8/4"/>
    <n v="2"/>
    <s v="KTR"/>
    <n v="56814"/>
    <s v="W"/>
    <x v="12"/>
    <s v="CAR1"/>
    <n v="2"/>
    <d v="2018-01-26T00:00:00"/>
    <n v="2"/>
    <s v="2018/01/0717"/>
    <d v="2018-01-25T00:00:00"/>
    <n v="0"/>
    <m/>
    <m/>
    <m/>
  </r>
  <r>
    <x v="9"/>
    <n v="2869"/>
    <n v="61254"/>
    <s v="CA8"/>
    <s v="RAME DE PAPIER A4"/>
    <n v="2"/>
    <s v="KTR"/>
    <n v="56814"/>
    <s v="W"/>
    <x v="12"/>
    <s v="CAR1"/>
    <n v="2"/>
    <d v="2018-01-26T00:00:00"/>
    <n v="2"/>
    <s v="2018/01/0717"/>
    <d v="2018-01-25T00:00:00"/>
    <n v="0"/>
    <m/>
    <m/>
    <m/>
  </r>
  <r>
    <x v="9"/>
    <n v="2869"/>
    <n v="61254"/>
    <s v="CA8"/>
    <s v="FLURISCENT ROSE"/>
    <n v="3"/>
    <s v="KTR"/>
    <n v="56814"/>
    <s v="W"/>
    <x v="12"/>
    <s v="CAR1"/>
    <n v="3"/>
    <d v="2018-01-26T00:00:00"/>
    <n v="3"/>
    <s v="2018/01/0717"/>
    <d v="2018-01-25T00:00:00"/>
    <n v="0"/>
    <m/>
    <m/>
    <m/>
  </r>
  <r>
    <x v="9"/>
    <n v="2870"/>
    <n v="61225"/>
    <s v="CA8"/>
    <s v="MESURE 5M"/>
    <n v="30"/>
    <s v="KTR"/>
    <n v="56824"/>
    <s v="D"/>
    <x v="10"/>
    <s v="QUI1"/>
    <n v="30"/>
    <d v="2018-01-20T00:00:00"/>
    <n v="30"/>
    <s v="BL18/0091"/>
    <d v="2018-01-23T00:00:00"/>
    <n v="0"/>
    <m/>
    <m/>
    <m/>
  </r>
  <r>
    <x v="9"/>
    <n v="2870"/>
    <n v="61225"/>
    <s v="CA8"/>
    <s v="DOUBLE DECAMETRE 20M"/>
    <n v="5"/>
    <s v="KTR"/>
    <n v="56824"/>
    <s v="D"/>
    <x v="10"/>
    <s v="QUI1"/>
    <n v="5"/>
    <d v="2018-01-20T00:00:00"/>
    <n v="5"/>
    <s v="BL18/0091"/>
    <d v="2018-01-23T00:00:00"/>
    <n v="0"/>
    <m/>
    <m/>
    <m/>
  </r>
  <r>
    <x v="9"/>
    <n v="2870"/>
    <n v="61225"/>
    <s v="CA8"/>
    <s v="EQUERRE A CHAPEAU LG300"/>
    <n v="8"/>
    <s v="KTR"/>
    <n v="56824"/>
    <s v="D"/>
    <x v="10"/>
    <s v="QUI1"/>
    <n v="8"/>
    <d v="2018-01-20T00:00:00"/>
    <n v="8"/>
    <s v="BL18/0091"/>
    <d v="2018-01-23T00:00:00"/>
    <n v="0"/>
    <m/>
    <m/>
    <m/>
  </r>
  <r>
    <x v="9"/>
    <n v="2870"/>
    <n v="61225"/>
    <s v="CA8"/>
    <s v="EQUERRE A CHAPEAU LG500"/>
    <n v="6"/>
    <s v="KTR"/>
    <n v="56824"/>
    <s v="D"/>
    <x v="10"/>
    <s v="QUI1"/>
    <n v="6"/>
    <d v="2018-01-20T00:00:00"/>
    <n v="6"/>
    <s v="BL18/0091"/>
    <d v="2018-01-23T00:00:00"/>
    <n v="0"/>
    <m/>
    <m/>
    <m/>
  </r>
  <r>
    <x v="9"/>
    <n v="2870"/>
    <n v="61225"/>
    <s v="CA8"/>
    <s v="CHALUMEAU COUPEUR"/>
    <n v="6"/>
    <s v="KTR"/>
    <n v="56830"/>
    <s v="D"/>
    <x v="10"/>
    <s v="CF1"/>
    <n v="6"/>
    <d v="2018-01-20T00:00:00"/>
    <n v="6"/>
    <n v="36290"/>
    <d v="2018-01-23T00:00:00"/>
    <n v="0"/>
    <m/>
    <m/>
    <m/>
  </r>
  <r>
    <x v="9"/>
    <n v="2871"/>
    <n v="61225"/>
    <s v="CA8"/>
    <s v="PERCEUSE BOSCH GSB21-2RCT REF 3601-A9C-701-230V-50HZ-6A-1300W"/>
    <n v="1"/>
    <s v="KTR"/>
    <n v="56824"/>
    <s v="D"/>
    <x v="10"/>
    <s v="QUI1"/>
    <n v="1"/>
    <d v="2018-01-20T00:00:00"/>
    <n v="1"/>
    <s v="BL18/0091"/>
    <d v="2018-01-23T00:00:00"/>
    <n v="0"/>
    <m/>
    <m/>
    <m/>
  </r>
  <r>
    <x v="9"/>
    <n v="2871"/>
    <n v="61225"/>
    <s v="CA8"/>
    <s v="NIVEAU NOBEL 1M"/>
    <n v="3"/>
    <s v="KTR"/>
    <n v="56824"/>
    <s v="D"/>
    <x v="10"/>
    <s v="QUI1"/>
    <n v="3"/>
    <d v="2018-01-20T00:00:00"/>
    <n v="3"/>
    <s v="BL18/0091"/>
    <d v="2018-01-23T00:00:00"/>
    <n v="0"/>
    <m/>
    <m/>
    <m/>
  </r>
  <r>
    <x v="9"/>
    <n v="2872"/>
    <n v="61225"/>
    <s v="CA8"/>
    <s v="ELECTRODE 260A REF 220435"/>
    <n v="40"/>
    <s v="KTR"/>
    <n v="56841"/>
    <s v="D"/>
    <x v="5"/>
    <s v="CF1"/>
    <n v="40"/>
    <d v="2018-01-22T00:00:00"/>
    <n v="40"/>
    <n v="36292"/>
    <d v="2018-01-23T00:00:00"/>
    <n v="0"/>
    <m/>
    <m/>
    <m/>
  </r>
  <r>
    <x v="9"/>
    <n v="2872"/>
    <n v="61225"/>
    <s v="CA8"/>
    <s v="SWIRL RING 200A REF 220353"/>
    <n v="20"/>
    <s v="KTR"/>
    <n v="56841"/>
    <s v="D"/>
    <x v="5"/>
    <s v="CF1"/>
    <n v="20"/>
    <d v="2018-01-22T00:00:00"/>
    <n v="19"/>
    <n v="36292"/>
    <d v="2018-01-23T00:00:00"/>
    <n v="1"/>
    <m/>
    <m/>
    <m/>
  </r>
  <r>
    <x v="9"/>
    <n v="2872"/>
    <n v="61225"/>
    <s v="CA8"/>
    <s v="SHIELD CAP REF 220747 130A"/>
    <n v="10"/>
    <s v="KTR"/>
    <n v="56841"/>
    <s v="D"/>
    <x v="5"/>
    <s v="CF1"/>
    <n v="10"/>
    <d v="2018-01-22T00:00:00"/>
    <n v="10"/>
    <n v="36292"/>
    <d v="2018-01-23T00:00:00"/>
    <n v="0"/>
    <m/>
    <m/>
    <m/>
  </r>
  <r>
    <x v="9"/>
    <n v="2872"/>
    <n v="61225"/>
    <s v="CA8"/>
    <s v="SHIELD 260A REF 220764"/>
    <n v="20"/>
    <s v="KTR"/>
    <n v="56841"/>
    <s v="D"/>
    <x v="5"/>
    <s v="CF1"/>
    <n v="20"/>
    <d v="2018-01-22T00:00:00"/>
    <n v="20"/>
    <n v="36292"/>
    <d v="2018-01-23T00:00:00"/>
    <n v="0"/>
    <m/>
    <m/>
    <m/>
  </r>
  <r>
    <x v="10"/>
    <n v="20122"/>
    <n v="61331"/>
    <s v="CA6"/>
    <s v="TOLE NEVRESCO PRELAQUE 1000T 0,7MM JOUNE SABLE L=10900MM"/>
    <n v="18"/>
    <s v="KTR"/>
    <n v="56826"/>
    <s v="D"/>
    <x v="10"/>
    <s v="LO1"/>
    <n v="18"/>
    <d v="2018-01-25T00:00:00"/>
    <m/>
    <m/>
    <m/>
    <n v="18"/>
    <m/>
    <m/>
    <m/>
  </r>
  <r>
    <x v="10"/>
    <n v="11108"/>
    <s v="24C15"/>
    <s v="CA12"/>
    <s v="FICHE 380V32A FEMILLE"/>
    <n v="15"/>
    <s v="JRF"/>
    <n v="56828"/>
    <s v="D"/>
    <x v="10"/>
    <s v="MAT1"/>
    <n v="15"/>
    <d v="2018-01-19T00:00:00"/>
    <n v="15"/>
    <n v="201800947"/>
    <d v="2018-01-23T00:00:00"/>
    <n v="0"/>
    <m/>
    <m/>
    <m/>
  </r>
  <r>
    <x v="10"/>
    <n v="11108"/>
    <s v="24C15"/>
    <s v="CA12"/>
    <s v="FICHE 380V32A MALE"/>
    <n v="5"/>
    <s v="JRF"/>
    <n v="56828"/>
    <s v="D"/>
    <x v="10"/>
    <s v="MAT1"/>
    <n v="5"/>
    <d v="2018-01-19T00:00:00"/>
    <n v="5"/>
    <n v="201800947"/>
    <d v="2018-01-23T00:00:00"/>
    <n v="0"/>
    <m/>
    <m/>
    <m/>
  </r>
  <r>
    <x v="10"/>
    <n v="11108"/>
    <s v="24C15"/>
    <s v="CA12"/>
    <s v="FICHE 220V16A MALE"/>
    <n v="5"/>
    <s v="JRF"/>
    <n v="56828"/>
    <s v="D"/>
    <x v="10"/>
    <s v="MAT1"/>
    <n v="5"/>
    <d v="2018-01-19T00:00:00"/>
    <n v="5"/>
    <n v="201800947"/>
    <d v="2018-01-23T00:00:00"/>
    <n v="0"/>
    <m/>
    <m/>
    <m/>
  </r>
  <r>
    <x v="10"/>
    <n v="11108"/>
    <s v="24C15"/>
    <s v="CA12"/>
    <s v="FICHE 220V16A FEMILLE"/>
    <n v="5"/>
    <s v="JRF"/>
    <n v="56828"/>
    <s v="D"/>
    <x v="10"/>
    <s v="MAT1"/>
    <n v="5"/>
    <d v="2018-01-19T00:00:00"/>
    <n v="5"/>
    <n v="201800947"/>
    <d v="2018-01-23T00:00:00"/>
    <n v="0"/>
    <m/>
    <m/>
    <m/>
  </r>
  <r>
    <x v="10"/>
    <n v="898"/>
    <s v="25C17/24C17"/>
    <s v="CA14"/>
    <s v="ROND DIAM 25 LG 6ML "/>
    <n v="10"/>
    <s v="KTR"/>
    <n v="56835"/>
    <s v="D"/>
    <x v="10"/>
    <s v="E1"/>
    <n v="10"/>
    <d v="2018-02-09T00:00:00"/>
    <n v="10"/>
    <s v="VBL18-02786"/>
    <d v="2018-03-12T00:00:00"/>
    <n v="0"/>
    <m/>
    <m/>
    <m/>
  </r>
  <r>
    <x v="11"/>
    <n v="2876"/>
    <n v="61225"/>
    <s v="CA8"/>
    <s v="FIL DE ZINC DIAM 03"/>
    <n v="500"/>
    <s v="KTR"/>
    <n v="56849"/>
    <s v="D"/>
    <x v="5"/>
    <s v="CEI1"/>
    <n v="300"/>
    <d v="2018-01-25T00:00:00"/>
    <n v="300"/>
    <s v="BL18/035"/>
    <d v="2018-01-29T00:00:00"/>
    <n v="0"/>
    <m/>
    <m/>
    <m/>
  </r>
  <r>
    <x v="11"/>
    <n v="2876"/>
    <n v="61225"/>
    <s v="CA8"/>
    <s v="CADENAS GF "/>
    <n v="1"/>
    <s v="KTR"/>
    <n v="56846"/>
    <s v="D"/>
    <x v="5"/>
    <s v="QC1"/>
    <n v="1"/>
    <d v="2018-01-23T00:00:00"/>
    <n v="1"/>
    <n v="111581"/>
    <d v="2018-01-23T00:00:00"/>
    <n v="0"/>
    <m/>
    <m/>
    <m/>
  </r>
  <r>
    <x v="12"/>
    <n v="2880"/>
    <s v="25C17"/>
    <s v="CA14"/>
    <s v="PEINTURE INTERGARD 475 GRIS"/>
    <n v="300"/>
    <s v="KTR"/>
    <n v="57328"/>
    <s v="D"/>
    <x v="13"/>
    <s v="AKZ1"/>
    <n v="300"/>
    <d v="2018-03-09T00:00:00"/>
    <n v="300"/>
    <n v="9051817563"/>
    <d v="2018-01-23T00:00:00"/>
    <m/>
    <m/>
    <m/>
    <m/>
  </r>
  <r>
    <x v="12"/>
    <n v="2880"/>
    <s v="25C17"/>
    <s v="CA14"/>
    <s v="PEINTURE INTERTHANE 850 BLANCHE"/>
    <n v="200"/>
    <s v="KTR"/>
    <n v="57328"/>
    <s v="D"/>
    <x v="13"/>
    <s v="AKZ1"/>
    <n v="200"/>
    <d v="2018-03-09T00:00:00"/>
    <n v="200"/>
    <n v="9051817563"/>
    <d v="2018-01-23T00:00:00"/>
    <m/>
    <m/>
    <m/>
    <m/>
  </r>
  <r>
    <x v="12"/>
    <n v="2880"/>
    <s v="25C17"/>
    <s v="CA14"/>
    <s v="DILUANT 220"/>
    <n v="100"/>
    <s v="KTR"/>
    <n v="57328"/>
    <s v="D"/>
    <x v="13"/>
    <s v="AKZ1"/>
    <n v="100"/>
    <d v="2018-03-09T00:00:00"/>
    <n v="100"/>
    <n v="9051817563"/>
    <d v="2018-01-23T00:00:00"/>
    <m/>
    <m/>
    <m/>
    <m/>
  </r>
  <r>
    <x v="12"/>
    <n v="2879"/>
    <s v="7C14"/>
    <s v="CA8"/>
    <s v="PEINTURE INTER ZINC 42"/>
    <n v="140"/>
    <s v="KTR"/>
    <n v="56854"/>
    <s v="D"/>
    <x v="14"/>
    <s v="AKZ1"/>
    <n v="140"/>
    <d v="2018-01-23T00:00:00"/>
    <n v="140"/>
    <n v="9051825721"/>
    <d v="2018-01-23T00:00:00"/>
    <n v="0"/>
    <m/>
    <m/>
    <m/>
  </r>
  <r>
    <x v="12"/>
    <n v="2879"/>
    <s v="7C14"/>
    <s v="CA8"/>
    <s v="PEINTURE INTERGARD 475 "/>
    <n v="140"/>
    <s v="KTR"/>
    <n v="56854"/>
    <s v="D"/>
    <x v="14"/>
    <s v="AKZ1"/>
    <n v="140"/>
    <d v="2018-01-23T00:00:00"/>
    <n v="140"/>
    <n v="9051825721"/>
    <d v="2018-01-23T00:00:00"/>
    <n v="0"/>
    <m/>
    <m/>
    <m/>
  </r>
  <r>
    <x v="12"/>
    <n v="2879"/>
    <s v="7C14"/>
    <s v="CA8"/>
    <s v="PEINTURE INTER ZONE 954 NOIR"/>
    <n v="140"/>
    <s v="KTR"/>
    <n v="56854"/>
    <s v="D"/>
    <x v="14"/>
    <s v="AKZ1"/>
    <n v="140"/>
    <d v="2018-01-23T00:00:00"/>
    <n v="140"/>
    <n v="9051811698"/>
    <d v="2018-01-23T00:00:00"/>
    <n v="0"/>
    <m/>
    <m/>
    <m/>
  </r>
  <r>
    <x v="12"/>
    <n v="2879"/>
    <s v="7C14"/>
    <s v="CA8"/>
    <s v="PEINTURE INTERLINE 850 BLANCHE"/>
    <n v="140"/>
    <s v="KTR"/>
    <n v="56854"/>
    <s v="D"/>
    <x v="14"/>
    <s v="AKZ1"/>
    <n v="140"/>
    <d v="2018-01-23T00:00:00"/>
    <n v="140"/>
    <n v="9051825721"/>
    <d v="2018-01-23T00:00:00"/>
    <n v="0"/>
    <m/>
    <m/>
    <m/>
  </r>
  <r>
    <x v="12"/>
    <n v="2879"/>
    <s v="7C14"/>
    <s v="CA8"/>
    <s v="DILUANT 220"/>
    <n v="100"/>
    <s v="KTR"/>
    <n v="56854"/>
    <s v="D"/>
    <x v="14"/>
    <s v="AKZ1"/>
    <n v="100"/>
    <d v="2018-01-23T00:00:00"/>
    <n v="100"/>
    <n v="9051825721"/>
    <d v="2018-01-23T00:00:00"/>
    <n v="0"/>
    <m/>
    <m/>
    <m/>
  </r>
  <r>
    <x v="12"/>
    <n v="14415"/>
    <s v="FG"/>
    <s v="CA2"/>
    <s v="PARAFEUR"/>
    <n v="2"/>
    <s v="KTR"/>
    <n v="56866"/>
    <s v="W"/>
    <x v="14"/>
    <s v="CAR1"/>
    <n v="2"/>
    <d v="2018-01-31T00:00:00"/>
    <n v="2"/>
    <s v="2018/01/0792"/>
    <d v="2018-01-29T00:00:00"/>
    <n v="0"/>
    <m/>
    <m/>
    <m/>
  </r>
  <r>
    <x v="13"/>
    <n v="3094"/>
    <s v="7C17"/>
    <s v="CA15"/>
    <s v="HEA160 12ML"/>
    <n v="2"/>
    <s v="KTR"/>
    <n v="56874"/>
    <s v="D"/>
    <x v="15"/>
    <s v="E1"/>
    <n v="2"/>
    <d v="2018-01-26T00:00:00"/>
    <n v="2"/>
    <s v="VBL18-02790"/>
    <d v="2018-03-12T00:00:00"/>
    <n v="0"/>
    <m/>
    <m/>
    <m/>
  </r>
  <r>
    <x v="13"/>
    <n v="3094"/>
    <s v="7C17"/>
    <s v="CA15"/>
    <s v="UPN80 12ML"/>
    <n v="2"/>
    <s v="KTR"/>
    <n v="57161"/>
    <s v="D"/>
    <x v="7"/>
    <s v="LO1"/>
    <n v="2"/>
    <d v="2018-02-23T00:00:00"/>
    <n v="2"/>
    <s v="LVC1801150"/>
    <d v="2018-02-26T00:00:00"/>
    <n v="0"/>
    <m/>
    <m/>
    <m/>
  </r>
  <r>
    <x v="13"/>
    <n v="3094"/>
    <s v="7C17"/>
    <s v="CA15"/>
    <s v="ROND DIAM12 6ML"/>
    <n v="2"/>
    <s v="KTR"/>
    <n v="57252"/>
    <s v="D"/>
    <x v="16"/>
    <s v="E1"/>
    <n v="2"/>
    <d v="2018-03-06T00:00:00"/>
    <n v="2"/>
    <s v="VBL18-02788"/>
    <d v="2018-03-12T00:00:00"/>
    <n v="0"/>
    <m/>
    <m/>
    <m/>
  </r>
  <r>
    <x v="13"/>
    <n v="3094"/>
    <s v="7C17"/>
    <s v="CA15"/>
    <s v="PLAT 60X6 6ML"/>
    <n v="2"/>
    <s v="KTR"/>
    <n v="56874"/>
    <s v="D"/>
    <x v="15"/>
    <s v="E1"/>
    <n v="2"/>
    <d v="2018-01-26T00:00:00"/>
    <n v="2"/>
    <s v="VBL18-02790"/>
    <d v="2018-03-12T00:00:00"/>
    <n v="0"/>
    <m/>
    <m/>
    <m/>
  </r>
  <r>
    <x v="13"/>
    <n v="3094"/>
    <s v="7C17"/>
    <s v="CA15"/>
    <s v="PLAT 60X5 6ML"/>
    <n v="5"/>
    <s v="KTR"/>
    <n v="56874"/>
    <s v="D"/>
    <x v="15"/>
    <s v="E1"/>
    <n v="5"/>
    <d v="2018-01-26T00:00:00"/>
    <n v="5"/>
    <s v="VBL18-02790"/>
    <d v="2018-03-12T00:00:00"/>
    <n v="0"/>
    <m/>
    <m/>
    <m/>
  </r>
  <r>
    <x v="13"/>
    <n v="3094"/>
    <s v="7C17"/>
    <s v="CA15"/>
    <s v="TUBE-C- 35*35*2,5 6ML"/>
    <n v="66"/>
    <s v="KTR"/>
    <n v="56871"/>
    <s v="D"/>
    <x v="15"/>
    <s v="GIL1"/>
    <n v="66"/>
    <d v="2018-01-26T00:00:00"/>
    <n v="66"/>
    <n v="115148334"/>
    <d v="2018-02-22T00:00:00"/>
    <n v="0"/>
    <m/>
    <m/>
    <m/>
  </r>
  <r>
    <x v="13"/>
    <n v="3094"/>
    <s v="7C17"/>
    <s v="CA15"/>
    <s v="METAL DEPLOYE  6000X1000 MAILLE 28*10*2"/>
    <n v="12"/>
    <s v="KTR"/>
    <n v="56871"/>
    <s v="D"/>
    <x v="15"/>
    <s v="GIL1"/>
    <n v="12"/>
    <d v="2018-01-26T00:00:00"/>
    <m/>
    <m/>
    <m/>
    <n v="12"/>
    <m/>
    <m/>
    <m/>
  </r>
  <r>
    <x v="13"/>
    <n v="3094"/>
    <s v="7C17"/>
    <s v="CA15"/>
    <s v="HEA160 12ML"/>
    <n v="1"/>
    <s v="KTR"/>
    <n v="56874"/>
    <s v="D"/>
    <x v="15"/>
    <s v="E1"/>
    <n v="1"/>
    <d v="2018-01-26T00:00:00"/>
    <n v="1"/>
    <s v="VBL18-02790"/>
    <d v="2018-03-12T00:00:00"/>
    <n v="0"/>
    <m/>
    <m/>
    <m/>
  </r>
  <r>
    <x v="13"/>
    <n v="3094"/>
    <s v="7C17"/>
    <s v="CA15"/>
    <s v="ROND DIAM12 6ML"/>
    <n v="1"/>
    <s v="KTR"/>
    <n v="57252"/>
    <s v="D"/>
    <x v="16"/>
    <s v="E1"/>
    <n v="1"/>
    <d v="2018-03-06T00:00:00"/>
    <n v="1"/>
    <s v="VBL18-02788"/>
    <d v="2018-03-12T00:00:00"/>
    <n v="0"/>
    <m/>
    <m/>
    <m/>
  </r>
  <r>
    <x v="13"/>
    <n v="3094"/>
    <s v="7C17"/>
    <s v="CA15"/>
    <s v="VIS HM24*70 CL 8,8 GALVA"/>
    <n v="115"/>
    <s v="KTR"/>
    <n v="56914"/>
    <s v="D"/>
    <x v="17"/>
    <s v="LE1"/>
    <n v="115"/>
    <d v="2018-01-29T00:00:00"/>
    <n v="115"/>
    <n v="18000030"/>
    <d v="2018-02-01T00:00:00"/>
    <n v="0"/>
    <m/>
    <m/>
    <m/>
  </r>
  <r>
    <x v="13"/>
    <n v="3094"/>
    <s v="7C17"/>
    <s v="CA15"/>
    <s v="VIS HM24*65 CL 8,8 GALVA"/>
    <n v="16"/>
    <s v="KTR"/>
    <n v="56914"/>
    <s v="D"/>
    <x v="17"/>
    <s v="LE1"/>
    <n v="16"/>
    <d v="2018-01-29T00:00:00"/>
    <n v="16"/>
    <n v="18000030"/>
    <d v="2018-02-01T00:00:00"/>
    <n v="0"/>
    <m/>
    <m/>
    <m/>
  </r>
  <r>
    <x v="13"/>
    <n v="3094"/>
    <s v="7C17"/>
    <s v="CA15"/>
    <s v="VIS HM24*55 CL 8,8 GALVA"/>
    <n v="115"/>
    <s v="KTR"/>
    <n v="56914"/>
    <s v="D"/>
    <x v="17"/>
    <s v="LE1"/>
    <n v="115"/>
    <d v="2018-01-29T00:00:00"/>
    <n v="115"/>
    <n v="18000030"/>
    <d v="2018-02-01T00:00:00"/>
    <n v="0"/>
    <m/>
    <m/>
    <m/>
  </r>
  <r>
    <x v="13"/>
    <n v="3094"/>
    <s v="7C17"/>
    <s v="CA15"/>
    <s v="ECROU HM24 CL 8,8 "/>
    <n v="246"/>
    <s v="KTR"/>
    <n v="56914"/>
    <s v="D"/>
    <x v="17"/>
    <s v="LE1"/>
    <n v="246"/>
    <d v="2018-01-29T00:00:00"/>
    <n v="246"/>
    <n v="18000030"/>
    <d v="2018-02-01T00:00:00"/>
    <n v="0"/>
    <m/>
    <m/>
    <m/>
  </r>
  <r>
    <x v="13"/>
    <n v="3094"/>
    <s v="7C17"/>
    <s v="CA15"/>
    <s v="RONDELLE HM24 CL 8,8 "/>
    <n v="246"/>
    <s v="KTR"/>
    <n v="56914"/>
    <s v="D"/>
    <x v="17"/>
    <s v="LE1"/>
    <n v="246"/>
    <d v="2018-01-29T00:00:00"/>
    <n v="246"/>
    <n v="18000030"/>
    <d v="2018-02-01T00:00:00"/>
    <n v="0"/>
    <m/>
    <m/>
    <m/>
  </r>
  <r>
    <x v="13"/>
    <n v="3094"/>
    <s v="7C17"/>
    <s v="CA15"/>
    <s v="VIS HM20*60 CL 8,8 GALVA"/>
    <n v="2"/>
    <s v="KTR"/>
    <n v="56914"/>
    <s v="D"/>
    <x v="17"/>
    <s v="LE1"/>
    <n v="2"/>
    <d v="2018-01-29T00:00:00"/>
    <n v="2"/>
    <n v="18000030"/>
    <d v="2018-02-01T00:00:00"/>
    <n v="0"/>
    <m/>
    <m/>
    <m/>
  </r>
  <r>
    <x v="13"/>
    <n v="3094"/>
    <s v="7C17"/>
    <s v="CA15"/>
    <s v="VIS HM20*50 CL 8,8 GALVA"/>
    <n v="76"/>
    <s v="KTR"/>
    <n v="56914"/>
    <s v="D"/>
    <x v="17"/>
    <s v="LE1"/>
    <n v="76"/>
    <d v="2018-01-29T00:00:00"/>
    <n v="76"/>
    <n v="18000030"/>
    <d v="2018-02-01T00:00:00"/>
    <n v="0"/>
    <m/>
    <m/>
    <m/>
  </r>
  <r>
    <x v="13"/>
    <n v="3094"/>
    <s v="7C17"/>
    <s v="CA15"/>
    <s v="VIS HM20*45 CL 8,8 GALVA"/>
    <n v="115"/>
    <s v="KTR"/>
    <n v="56914"/>
    <s v="D"/>
    <x v="17"/>
    <s v="LE1"/>
    <n v="115"/>
    <d v="2018-01-29T00:00:00"/>
    <n v="115"/>
    <n v="18000030"/>
    <d v="2018-02-01T00:00:00"/>
    <n v="0"/>
    <m/>
    <m/>
    <m/>
  </r>
  <r>
    <x v="13"/>
    <n v="3094"/>
    <s v="7C17"/>
    <s v="CA15"/>
    <s v="ECROU HM20 CL 8,8 "/>
    <n v="193"/>
    <s v="KTR"/>
    <n v="56914"/>
    <s v="D"/>
    <x v="17"/>
    <s v="LE1"/>
    <n v="193"/>
    <d v="2018-01-29T00:00:00"/>
    <n v="193"/>
    <n v="18000030"/>
    <d v="2018-02-01T00:00:00"/>
    <n v="0"/>
    <m/>
    <m/>
    <m/>
  </r>
  <r>
    <x v="13"/>
    <n v="3094"/>
    <s v="7C17"/>
    <s v="CA15"/>
    <s v="RONDELLE HM20 CL 8,8 "/>
    <n v="193"/>
    <s v="KTR"/>
    <n v="56914"/>
    <s v="D"/>
    <x v="17"/>
    <s v="LE1"/>
    <n v="193"/>
    <d v="2018-01-29T00:00:00"/>
    <n v="193"/>
    <n v="18000030"/>
    <d v="2018-02-01T00:00:00"/>
    <n v="0"/>
    <m/>
    <m/>
    <m/>
  </r>
  <r>
    <x v="13"/>
    <n v="3094"/>
    <s v="7C17"/>
    <s v="CA15"/>
    <s v="VIS HM20*50 CL 6,8 GALVA"/>
    <n v="16"/>
    <s v="KTR"/>
    <n v="56914"/>
    <s v="D"/>
    <x v="17"/>
    <s v="LE1"/>
    <n v="16"/>
    <d v="2018-01-29T00:00:00"/>
    <n v="16"/>
    <n v="18000030"/>
    <d v="2018-02-01T00:00:00"/>
    <n v="0"/>
    <m/>
    <m/>
    <m/>
  </r>
  <r>
    <x v="13"/>
    <n v="3094"/>
    <s v="7C17"/>
    <s v="CA15"/>
    <s v="ECROU HM20 CL 6,8 "/>
    <n v="16"/>
    <s v="KTR"/>
    <n v="56914"/>
    <s v="D"/>
    <x v="17"/>
    <s v="LE1"/>
    <n v="16"/>
    <d v="2018-01-29T00:00:00"/>
    <n v="16"/>
    <n v="18000030"/>
    <d v="2018-02-01T00:00:00"/>
    <n v="0"/>
    <m/>
    <m/>
    <m/>
  </r>
  <r>
    <x v="13"/>
    <n v="3094"/>
    <s v="7C17"/>
    <s v="CA15"/>
    <s v="RONDELLE HM20 CL 6,8 "/>
    <n v="16"/>
    <s v="KTR"/>
    <n v="56914"/>
    <s v="D"/>
    <x v="17"/>
    <s v="LE1"/>
    <n v="16"/>
    <d v="2018-01-29T00:00:00"/>
    <n v="16"/>
    <n v="18000030"/>
    <d v="2018-02-01T00:00:00"/>
    <n v="0"/>
    <m/>
    <m/>
    <m/>
  </r>
  <r>
    <x v="13"/>
    <n v="3094"/>
    <s v="7C17"/>
    <s v="CA15"/>
    <s v="VIS HM16*120*60 CL 8,8 GALVA"/>
    <n v="233"/>
    <s v="KTR"/>
    <n v="56919"/>
    <s v="D"/>
    <x v="18"/>
    <s v="IF1"/>
    <n v="233"/>
    <d v="2018-02-01T00:00:00"/>
    <n v="233"/>
    <n v="151241"/>
    <d v="2018-01-30T00:00:00"/>
    <n v="0"/>
    <m/>
    <m/>
    <m/>
  </r>
  <r>
    <x v="13"/>
    <n v="3094"/>
    <s v="7C17"/>
    <s v="CA15"/>
    <s v="ECROU HM16*120*60 CL 8,8 GALVA"/>
    <n v="233"/>
    <s v="KTR"/>
    <n v="56919"/>
    <s v="D"/>
    <x v="18"/>
    <s v="IF1"/>
    <n v="233"/>
    <d v="2018-02-01T00:00:00"/>
    <n v="233"/>
    <n v="151241"/>
    <d v="2018-01-30T00:00:00"/>
    <m/>
    <m/>
    <m/>
    <m/>
  </r>
  <r>
    <x v="13"/>
    <n v="3094"/>
    <s v="7C17"/>
    <s v="CA15"/>
    <s v="RONDELLE HM16*120*60 CL 8,8 GALVA"/>
    <n v="233"/>
    <s v="KTR"/>
    <n v="56919"/>
    <s v="D"/>
    <x v="18"/>
    <s v="IF1"/>
    <n v="233"/>
    <d v="2018-02-01T00:00:00"/>
    <n v="233"/>
    <n v="151241"/>
    <d v="2018-01-30T00:00:00"/>
    <n v="0"/>
    <m/>
    <m/>
    <m/>
  </r>
  <r>
    <x v="13"/>
    <n v="3094"/>
    <s v="7C17"/>
    <s v="CA15"/>
    <s v="VIS HM16*85*50 CL 8,8 GALVA"/>
    <n v="8"/>
    <s v="KTR"/>
    <n v="56913"/>
    <s v="D"/>
    <x v="17"/>
    <s v="LE1"/>
    <n v="8"/>
    <d v="2018-01-29T00:00:00"/>
    <n v="8"/>
    <n v="18000029"/>
    <d v="2018-02-01T00:00:00"/>
    <n v="0"/>
    <m/>
    <m/>
    <m/>
  </r>
  <r>
    <x v="13"/>
    <n v="3094"/>
    <s v="7C17"/>
    <s v="CA15"/>
    <s v="ECROU HM16*85*50 CL 8,8 GALVA"/>
    <n v="8"/>
    <s v="KTR"/>
    <n v="56913"/>
    <s v="D"/>
    <x v="17"/>
    <s v="LE1"/>
    <n v="8"/>
    <d v="2018-01-29T00:00:00"/>
    <m/>
    <m/>
    <m/>
    <n v="8"/>
    <m/>
    <m/>
    <m/>
  </r>
  <r>
    <x v="13"/>
    <n v="3094"/>
    <s v="7C17"/>
    <s v="CA15"/>
    <s v="RONDELLE HM16*85*50 CL 8,8 GALVA"/>
    <n v="8"/>
    <s v="KTR"/>
    <n v="56913"/>
    <s v="D"/>
    <x v="17"/>
    <s v="LE1"/>
    <n v="8"/>
    <d v="2018-01-29T00:00:00"/>
    <m/>
    <m/>
    <m/>
    <n v="8"/>
    <m/>
    <m/>
    <m/>
  </r>
  <r>
    <x v="13"/>
    <n v="3094"/>
    <s v="7C17"/>
    <s v="CA15"/>
    <s v="VIS HM16*60 CL 8,8 GALVA"/>
    <n v="16"/>
    <s v="KTR"/>
    <n v="56913"/>
    <s v="D"/>
    <x v="17"/>
    <s v="LE1"/>
    <n v="16"/>
    <d v="2018-01-29T00:00:00"/>
    <n v="16"/>
    <n v="18000029"/>
    <d v="2018-02-01T00:00:00"/>
    <n v="0"/>
    <m/>
    <m/>
    <m/>
  </r>
  <r>
    <x v="13"/>
    <n v="3094"/>
    <s v="7C17"/>
    <s v="CA15"/>
    <s v="VIS HM16*50 CL 8,8 GALVA"/>
    <n v="33"/>
    <s v="KTR"/>
    <n v="56913"/>
    <s v="D"/>
    <x v="17"/>
    <s v="LE1"/>
    <n v="33"/>
    <d v="2018-01-29T00:00:00"/>
    <n v="33"/>
    <n v="18000029"/>
    <d v="2018-02-01T00:00:00"/>
    <n v="0"/>
    <m/>
    <m/>
    <m/>
  </r>
  <r>
    <x v="13"/>
    <n v="3094"/>
    <s v="7C17"/>
    <s v="CA15"/>
    <s v="VIS HM16*45 CL 8,8 GALVA"/>
    <n v="12"/>
    <s v="KTR"/>
    <n v="56913"/>
    <s v="D"/>
    <x v="17"/>
    <s v="LE1"/>
    <n v="12"/>
    <d v="2018-01-29T00:00:00"/>
    <n v="12"/>
    <n v="18000029"/>
    <d v="2018-02-01T00:00:00"/>
    <n v="0"/>
    <m/>
    <m/>
    <m/>
  </r>
  <r>
    <x v="13"/>
    <n v="3094"/>
    <s v="7C17"/>
    <s v="CA15"/>
    <s v="VIS HM16*40 CL 8,8 GALVA"/>
    <n v="129"/>
    <s v="KTR"/>
    <n v="56913"/>
    <s v="D"/>
    <x v="17"/>
    <s v="LE1"/>
    <n v="129"/>
    <d v="2018-01-29T00:00:00"/>
    <n v="129"/>
    <n v="18000029"/>
    <d v="2018-02-01T00:00:00"/>
    <n v="0"/>
    <m/>
    <m/>
    <m/>
  </r>
  <r>
    <x v="13"/>
    <n v="3094"/>
    <s v="7C17"/>
    <s v="CA15"/>
    <s v="VIS HM16*35 CL 8,8 GALVA"/>
    <n v="188"/>
    <s v="KTR"/>
    <n v="56913"/>
    <s v="D"/>
    <x v="17"/>
    <s v="LE1"/>
    <n v="188"/>
    <d v="2018-01-29T00:00:00"/>
    <n v="188"/>
    <n v="18000029"/>
    <d v="2018-02-01T00:00:00"/>
    <n v="0"/>
    <m/>
    <m/>
    <m/>
  </r>
  <r>
    <x v="13"/>
    <n v="3094"/>
    <s v="7C17"/>
    <s v="CA15"/>
    <s v="VIS HM16*30 CL 8,8 GALVA"/>
    <n v="231"/>
    <s v="KTR"/>
    <n v="56913"/>
    <s v="D"/>
    <x v="17"/>
    <s v="LE1"/>
    <n v="231"/>
    <d v="2018-01-29T00:00:00"/>
    <m/>
    <m/>
    <m/>
    <n v="231"/>
    <m/>
    <m/>
    <m/>
  </r>
  <r>
    <x v="13"/>
    <n v="3094"/>
    <s v="7C17"/>
    <s v="CA15"/>
    <s v="VIS HM16*25 CL 8,8 GALVA"/>
    <n v="231"/>
    <s v="KTR"/>
    <n v="56913"/>
    <s v="D"/>
    <x v="17"/>
    <s v="LE1"/>
    <n v="231"/>
    <d v="2018-01-29T00:00:00"/>
    <m/>
    <m/>
    <m/>
    <n v="231"/>
    <m/>
    <m/>
    <m/>
  </r>
  <r>
    <x v="13"/>
    <n v="3094"/>
    <s v="7C17"/>
    <s v="CA15"/>
    <s v="ECROU HM16 CL 8,8 "/>
    <n v="840"/>
    <s v="KTR"/>
    <n v="56913"/>
    <s v="D"/>
    <x v="17"/>
    <s v="LE1"/>
    <n v="840"/>
    <d v="2018-01-29T00:00:00"/>
    <n v="386"/>
    <n v="18000029"/>
    <d v="2018-02-01T00:00:00"/>
    <n v="454"/>
    <m/>
    <m/>
    <m/>
  </r>
  <r>
    <x v="13"/>
    <n v="3094"/>
    <s v="7C17"/>
    <s v="CA15"/>
    <s v="RONDELLE HM16 CL 8,8 "/>
    <n v="840"/>
    <s v="KTR"/>
    <n v="56913"/>
    <s v="D"/>
    <x v="17"/>
    <s v="LE1"/>
    <n v="840"/>
    <d v="2018-01-29T00:00:00"/>
    <n v="386"/>
    <n v="18000029"/>
    <d v="2018-02-01T00:00:00"/>
    <n v="454"/>
    <m/>
    <m/>
    <m/>
  </r>
  <r>
    <x v="13"/>
    <n v="3094"/>
    <s v="7C17"/>
    <s v="CA15"/>
    <s v="VIS HM12*35 CL 8,8 GALVA"/>
    <n v="27"/>
    <s v="KTR"/>
    <n v="56918"/>
    <s v="D"/>
    <x v="18"/>
    <s v="LE1"/>
    <n v="27"/>
    <d v="2018-01-29T00:00:00"/>
    <n v="27"/>
    <n v="18000032"/>
    <d v="2018-02-01T00:00:00"/>
    <n v="0"/>
    <m/>
    <m/>
    <m/>
  </r>
  <r>
    <x v="13"/>
    <n v="3094"/>
    <s v="7C17"/>
    <s v="CA15"/>
    <s v="VIS HM12*30 CL 8,8 GALVA"/>
    <n v="595"/>
    <s v="KTR"/>
    <n v="56918"/>
    <s v="D"/>
    <x v="18"/>
    <s v="LE1"/>
    <n v="595"/>
    <d v="2018-01-29T00:00:00"/>
    <n v="226"/>
    <n v="18000032"/>
    <d v="2018-02-01T00:00:00"/>
    <n v="369"/>
    <m/>
    <m/>
    <m/>
  </r>
  <r>
    <x v="13"/>
    <n v="3094"/>
    <s v="7C17"/>
    <s v="CA15"/>
    <s v="VIS HM12*25 CL 8,8 GALVA"/>
    <n v="134"/>
    <s v="KTR"/>
    <n v="56918"/>
    <s v="D"/>
    <x v="18"/>
    <s v="LE1"/>
    <n v="137"/>
    <d v="2018-01-29T00:00:00"/>
    <n v="134"/>
    <n v="18000052"/>
    <d v="2018-02-12T00:00:00"/>
    <n v="3"/>
    <m/>
    <m/>
    <m/>
  </r>
  <r>
    <x v="13"/>
    <n v="3094"/>
    <s v="7C17"/>
    <s v="CA15"/>
    <s v="ECROU HM12 CL 8,8 "/>
    <n v="756"/>
    <s v="KTR"/>
    <n v="56918"/>
    <s v="D"/>
    <x v="18"/>
    <s v="LE1"/>
    <n v="756"/>
    <d v="2018-01-29T00:00:00"/>
    <n v="253"/>
    <n v="18000032"/>
    <d v="2018-02-01T00:00:00"/>
    <n v="503"/>
    <m/>
    <m/>
    <m/>
  </r>
  <r>
    <x v="13"/>
    <n v="3094"/>
    <s v="7C17"/>
    <s v="CA15"/>
    <s v="RONDELLE HM12 CL 8,8 "/>
    <n v="756"/>
    <s v="KTR"/>
    <n v="56918"/>
    <s v="D"/>
    <x v="18"/>
    <s v="LE1"/>
    <n v="756"/>
    <d v="2018-01-29T00:00:00"/>
    <n v="253"/>
    <n v="18000032"/>
    <d v="2018-02-01T00:00:00"/>
    <n v="503"/>
    <m/>
    <m/>
    <m/>
  </r>
  <r>
    <x v="13"/>
    <n v="3094"/>
    <s v="7C17"/>
    <s v="CA15"/>
    <s v="VIS HM10*30 CL 8,8 GALVA"/>
    <n v="25"/>
    <s v="KTR"/>
    <n v="56918"/>
    <s v="D"/>
    <x v="18"/>
    <s v="LE1"/>
    <n v="25"/>
    <d v="2018-01-29T00:00:00"/>
    <n v="25"/>
    <n v="18000032"/>
    <d v="2018-02-01T00:00:00"/>
    <n v="0"/>
    <m/>
    <m/>
    <m/>
  </r>
  <r>
    <x v="13"/>
    <n v="3094"/>
    <s v="7C17"/>
    <s v="CA15"/>
    <s v="VIS HM10*25 CL 8,8 GALVA"/>
    <n v="14"/>
    <s v="KTR"/>
    <n v="56918"/>
    <s v="D"/>
    <x v="18"/>
    <s v="LE1"/>
    <n v="14"/>
    <d v="2018-01-29T00:00:00"/>
    <n v="14"/>
    <n v="18000032"/>
    <d v="2018-02-01T00:00:00"/>
    <n v="0"/>
    <m/>
    <m/>
    <m/>
  </r>
  <r>
    <x v="13"/>
    <n v="3094"/>
    <s v="7C17"/>
    <s v="CA15"/>
    <s v="ECROU HM10 CL 8,8 "/>
    <n v="39"/>
    <s v="KTR"/>
    <n v="56918"/>
    <s v="D"/>
    <x v="18"/>
    <s v="LE1"/>
    <n v="39"/>
    <d v="2018-01-29T00:00:00"/>
    <n v="39"/>
    <n v="18000032"/>
    <d v="2018-02-01T00:00:00"/>
    <n v="0"/>
    <m/>
    <m/>
    <m/>
  </r>
  <r>
    <x v="13"/>
    <n v="3094"/>
    <s v="7C17"/>
    <s v="CA15"/>
    <s v="RONDELLE HM10 CL 8,8 "/>
    <n v="39"/>
    <s v="KTR"/>
    <n v="56918"/>
    <s v="D"/>
    <x v="18"/>
    <s v="LE1"/>
    <n v="39"/>
    <d v="2018-01-29T00:00:00"/>
    <n v="39"/>
    <n v="18000032"/>
    <d v="2018-02-01T00:00:00"/>
    <n v="0"/>
    <m/>
    <m/>
    <m/>
  </r>
  <r>
    <x v="13"/>
    <n v="3094"/>
    <s v="7C17"/>
    <s v="CA15"/>
    <s v="ECROU M24 CL8 GALVA"/>
    <n v="33"/>
    <s v="KTR"/>
    <n v="56914"/>
    <s v="D"/>
    <x v="17"/>
    <s v="LE1"/>
    <n v="33"/>
    <d v="2018-01-29T00:00:00"/>
    <n v="33"/>
    <n v="18000030"/>
    <d v="2018-02-01T00:00:00"/>
    <n v="0"/>
    <m/>
    <m/>
    <m/>
  </r>
  <r>
    <x v="14"/>
    <n v="18687"/>
    <s v="FG"/>
    <s v="CA9"/>
    <s v="ELECTRODE 120667 HT 2000 PR VERNE"/>
    <n v="20"/>
    <s v="JRF"/>
    <n v="56880"/>
    <s v="D"/>
    <x v="19"/>
    <s v="CF1"/>
    <n v="20"/>
    <d v="2018-01-25T00:00:00"/>
    <n v="20"/>
    <n v="36358"/>
    <d v="2018-01-25T00:00:00"/>
    <n v="0"/>
    <m/>
    <m/>
    <m/>
  </r>
  <r>
    <x v="14"/>
    <n v="18687"/>
    <s v="FG"/>
    <s v="CA9"/>
    <s v="PROTECTEUR 020424 HT 2000 PR VERNE"/>
    <n v="20"/>
    <s v="JRF"/>
    <n v="56880"/>
    <s v="D"/>
    <x v="19"/>
    <s v="CF1"/>
    <n v="20"/>
    <d v="2018-01-25T00:00:00"/>
    <n v="20"/>
    <n v="36358"/>
    <d v="2018-01-25T00:00:00"/>
    <n v="0"/>
    <m/>
    <m/>
    <m/>
  </r>
  <r>
    <x v="14"/>
    <n v="18687"/>
    <s v="FG"/>
    <s v="CA9"/>
    <s v="TUYEIE A 020605 HT 2000 PR VERNE"/>
    <n v="20"/>
    <s v="JRF"/>
    <n v="56880"/>
    <s v="D"/>
    <x v="19"/>
    <s v="CF1"/>
    <n v="20"/>
    <d v="2018-01-25T00:00:00"/>
    <n v="20"/>
    <n v="36358"/>
    <d v="2018-01-25T00:00:00"/>
    <n v="0"/>
    <m/>
    <m/>
    <m/>
  </r>
  <r>
    <x v="14"/>
    <n v="18687"/>
    <s v="FG"/>
    <s v="CA9"/>
    <s v="MARQUEUR METALIQUE JAUNE"/>
    <n v="50"/>
    <s v="JRF"/>
    <n v="56880"/>
    <s v="D"/>
    <x v="19"/>
    <s v="CF1"/>
    <n v="50"/>
    <d v="2018-01-25T00:00:00"/>
    <n v="50"/>
    <n v="36358"/>
    <d v="2018-01-25T00:00:00"/>
    <n v="0"/>
    <m/>
    <m/>
    <m/>
  </r>
  <r>
    <x v="15"/>
    <n v="3096"/>
    <n v="61225"/>
    <s v="CA15"/>
    <s v="TARAUD DIAM 16"/>
    <n v="3"/>
    <s v="KTR"/>
    <n v="56889"/>
    <s v="D"/>
    <x v="9"/>
    <s v="QC1"/>
    <n v="3"/>
    <d v="2018-01-25T00:00:00"/>
    <n v="3"/>
    <n v="111607"/>
    <d v="2018-01-23T00:00:00"/>
    <n v="0"/>
    <m/>
    <m/>
    <m/>
  </r>
  <r>
    <x v="15"/>
    <n v="3096"/>
    <n v="61225"/>
    <s v="CA15"/>
    <s v="TETE FILEERE 3/8"/>
    <n v="1"/>
    <s v="KTR"/>
    <n v="56889"/>
    <s v="D"/>
    <x v="9"/>
    <s v="QC1"/>
    <n v="1"/>
    <d v="2018-01-25T00:00:00"/>
    <n v="1"/>
    <n v="111582"/>
    <d v="2018-01-23T00:00:00"/>
    <n v="0"/>
    <m/>
    <m/>
    <m/>
  </r>
  <r>
    <x v="15"/>
    <n v="3096"/>
    <n v="61225"/>
    <s v="CA15"/>
    <s v="PORTE DE FILIERE"/>
    <n v="1"/>
    <s v="KTR"/>
    <n v="56889"/>
    <s v="D"/>
    <x v="9"/>
    <s v="QC1"/>
    <n v="1"/>
    <d v="2018-01-25T00:00:00"/>
    <n v="1"/>
    <n v="111582"/>
    <d v="2018-01-23T00:00:00"/>
    <n v="0"/>
    <m/>
    <m/>
    <m/>
  </r>
  <r>
    <x v="15"/>
    <n v="3096"/>
    <n v="61225"/>
    <s v="CA15"/>
    <s v="ETAU DE PLOMBIER"/>
    <n v="1"/>
    <s v="KTR"/>
    <n v="56889"/>
    <s v="D"/>
    <x v="9"/>
    <s v="QC1"/>
    <n v="1"/>
    <d v="2018-01-25T00:00:00"/>
    <n v="1"/>
    <n v="111584"/>
    <d v="2018-01-25T00:00:00"/>
    <n v="0"/>
    <m/>
    <m/>
    <m/>
  </r>
  <r>
    <x v="15"/>
    <n v="2902"/>
    <s v="53C17"/>
    <s v="CA10"/>
    <s v="TUBE CARRE 70X3/LG=6000"/>
    <n v="96"/>
    <s v="KTR"/>
    <n v="56953"/>
    <s v="W"/>
    <x v="20"/>
    <s v="LO1"/>
    <n v="96"/>
    <d v="2018-02-08T00:00:00"/>
    <n v="96"/>
    <s v="LVC1800773"/>
    <d v="2018-02-08T00:00:00"/>
    <n v="0"/>
    <m/>
    <m/>
    <m/>
  </r>
  <r>
    <x v="15"/>
    <n v="2902"/>
    <s v="53C17"/>
    <s v="CA10"/>
    <s v="TE DIAM48,3XEP2,6"/>
    <n v="8"/>
    <s v="KTR"/>
    <n v="56907"/>
    <s v="W"/>
    <x v="17"/>
    <s v="QC1"/>
    <n v="8"/>
    <d v="2018-01-31T00:00:00"/>
    <n v="8"/>
    <n v="111613"/>
    <d v="2018-02-01T00:00:00"/>
    <n v="0"/>
    <m/>
    <m/>
    <m/>
  </r>
  <r>
    <x v="15"/>
    <n v="2902"/>
    <s v="53C17"/>
    <s v="CA10"/>
    <s v="ROND DIAM16/LG=6000"/>
    <n v="1"/>
    <s v="KTR"/>
    <n v="56951"/>
    <s v="W"/>
    <x v="20"/>
    <s v="GIL1"/>
    <n v="1"/>
    <d v="2018-02-08T00:00:00"/>
    <m/>
    <m/>
    <m/>
    <n v="1"/>
    <m/>
    <m/>
    <m/>
  </r>
  <r>
    <x v="15"/>
    <n v="2902"/>
    <s v="53C17"/>
    <s v="CA10"/>
    <s v="PAUMELLE TYPE MAROC LONG120 A SOUDER"/>
    <n v="6"/>
    <s v="KTR"/>
    <n v="56907"/>
    <s v="W"/>
    <x v="17"/>
    <s v="QC1"/>
    <n v="6"/>
    <d v="2018-01-31T00:00:00"/>
    <n v="6"/>
    <n v="111613"/>
    <d v="2018-02-01T00:00:00"/>
    <n v="0"/>
    <m/>
    <m/>
    <m/>
  </r>
  <r>
    <x v="15"/>
    <n v="3172"/>
    <s v="45C17"/>
    <s v="CA3"/>
    <s v="UPN80 12ML"/>
    <n v="1"/>
    <s v="KTR"/>
    <n v="56934"/>
    <s v="W"/>
    <x v="21"/>
    <s v="LO1"/>
    <n v="1"/>
    <d v="2018-02-08T00:00:00"/>
    <n v="1"/>
    <s v="BPL180200671"/>
    <d v="2018-02-01T00:00:00"/>
    <n v="0"/>
    <m/>
    <m/>
    <m/>
  </r>
  <r>
    <x v="15"/>
    <n v="3172"/>
    <s v="45C17"/>
    <s v="CA3"/>
    <s v="L60*6 12ML"/>
    <n v="1"/>
    <s v="KTR"/>
    <n v="56934"/>
    <s v="W"/>
    <x v="21"/>
    <s v="LO1"/>
    <n v="1"/>
    <d v="2018-02-08T00:00:00"/>
    <n v="1"/>
    <s v="BPL180200671"/>
    <d v="2018-02-01T00:00:00"/>
    <n v="0"/>
    <m/>
    <m/>
    <m/>
  </r>
  <r>
    <x v="15"/>
    <n v="3172"/>
    <s v="45C17"/>
    <s v="CA3"/>
    <s v="PLAT 120*5 6ML"/>
    <n v="4"/>
    <s v="KTR"/>
    <n v="56943"/>
    <s v="W"/>
    <x v="20"/>
    <s v="GIL1"/>
    <n v="4"/>
    <d v="2018-02-08T00:00:00"/>
    <n v="4"/>
    <n v="115147859"/>
    <d v="2018-02-06T00:00:00"/>
    <n v="0"/>
    <m/>
    <m/>
    <m/>
  </r>
  <r>
    <x v="15"/>
    <n v="3172"/>
    <s v="45C17"/>
    <s v="CA3"/>
    <s v="PLAT 50*10 6ML"/>
    <n v="3"/>
    <s v="KTR"/>
    <n v="56943"/>
    <s v="W"/>
    <x v="20"/>
    <s v="GIL1"/>
    <n v="3"/>
    <d v="2018-02-08T00:00:00"/>
    <n v="3"/>
    <n v="115147859"/>
    <d v="2018-02-06T00:00:00"/>
    <n v="0"/>
    <m/>
    <m/>
    <m/>
  </r>
  <r>
    <x v="15"/>
    <n v="3172"/>
    <s v="45C17"/>
    <s v="CA3"/>
    <s v="TUBE DIAM42,4*2,6 6ML"/>
    <n v="18"/>
    <s v="KTR"/>
    <n v="56943"/>
    <s v="W"/>
    <x v="20"/>
    <s v="GIL1"/>
    <n v="18"/>
    <d v="2018-02-08T00:00:00"/>
    <n v="18"/>
    <n v="115147859"/>
    <d v="2018-02-06T00:00:00"/>
    <n v="0"/>
    <m/>
    <m/>
    <m/>
  </r>
  <r>
    <x v="15"/>
    <n v="3172"/>
    <s v="45C17"/>
    <s v="CA3"/>
    <s v="TUBE DIAM26,9*2,3 6ML"/>
    <n v="18"/>
    <s v="KTR"/>
    <n v="56943"/>
    <s v="W"/>
    <x v="20"/>
    <s v="GIL1"/>
    <n v="18"/>
    <d v="2018-02-08T00:00:00"/>
    <n v="18"/>
    <n v="115147859"/>
    <d v="2018-02-06T00:00:00"/>
    <n v="0"/>
    <m/>
    <m/>
    <m/>
  </r>
  <r>
    <x v="15"/>
    <n v="3172"/>
    <s v="45C17"/>
    <s v="CA3"/>
    <s v="VIS HM12X35 CL 8,8 CAD"/>
    <n v="40"/>
    <s v="KTR"/>
    <n v="56891"/>
    <s v="W"/>
    <x v="9"/>
    <s v="IF1"/>
    <n v="40"/>
    <d v="2018-01-31T00:00:00"/>
    <n v="40"/>
    <n v="151381"/>
    <d v="2018-02-01T00:00:00"/>
    <n v="0"/>
    <m/>
    <m/>
    <m/>
  </r>
  <r>
    <x v="15"/>
    <n v="3172"/>
    <s v="45C17"/>
    <s v="CA3"/>
    <s v="ECROU HM12 CL 8 CAD"/>
    <n v="40"/>
    <s v="KTR"/>
    <n v="56891"/>
    <s v="W"/>
    <x v="9"/>
    <s v="IF1"/>
    <n v="40"/>
    <d v="2018-01-31T00:00:00"/>
    <n v="40"/>
    <n v="151381"/>
    <d v="2018-02-01T00:00:00"/>
    <n v="0"/>
    <m/>
    <m/>
    <m/>
  </r>
  <r>
    <x v="15"/>
    <n v="3172"/>
    <s v="45C17"/>
    <s v="CA3"/>
    <s v="RONDELLE HM12 CL 8 CAD"/>
    <n v="40"/>
    <s v="KTR"/>
    <n v="56891"/>
    <s v="W"/>
    <x v="9"/>
    <s v="IF1"/>
    <n v="40"/>
    <d v="2018-01-31T00:00:00"/>
    <n v="40"/>
    <n v="151381"/>
    <d v="2018-02-01T00:00:00"/>
    <n v="0"/>
    <m/>
    <m/>
    <m/>
  </r>
  <r>
    <x v="15"/>
    <n v="2886"/>
    <n v="61225"/>
    <s v="CA8"/>
    <s v="SACHET EN PLASTIQUE CAP 0,5KG"/>
    <n v="10"/>
    <s v="KTR"/>
    <n v="56900"/>
    <s v="W"/>
    <x v="9"/>
    <s v="QUI1"/>
    <n v="10"/>
    <d v="2018-01-31T00:00:00"/>
    <n v="10"/>
    <s v="BL18/0227"/>
    <d v="2018-02-20T00:00:00"/>
    <n v="0"/>
    <m/>
    <m/>
    <m/>
  </r>
  <r>
    <x v="15"/>
    <n v="2886"/>
    <n v="61225"/>
    <s v="CA8"/>
    <s v="SACHET EN PLASTIQUE CAP 1KG"/>
    <n v="10"/>
    <s v="KTR"/>
    <n v="56900"/>
    <s v="W"/>
    <x v="9"/>
    <s v="QUI1"/>
    <n v="10"/>
    <d v="2018-01-31T00:00:00"/>
    <n v="10"/>
    <s v="BL18/0227"/>
    <d v="2018-02-20T00:00:00"/>
    <n v="0"/>
    <m/>
    <m/>
    <m/>
  </r>
  <r>
    <x v="15"/>
    <n v="2883"/>
    <n v="61331"/>
    <s v="CA6"/>
    <s v="COUDE A SOUDER 2 RR"/>
    <n v="10"/>
    <s v="KTR"/>
    <n v="56898"/>
    <s v="W"/>
    <x v="9"/>
    <s v="QC1"/>
    <n v="10"/>
    <d v="2018-01-25T00:00:00"/>
    <m/>
    <m/>
    <m/>
    <n v="10"/>
    <m/>
    <m/>
    <m/>
  </r>
  <r>
    <x v="15"/>
    <n v="2883"/>
    <n v="61331"/>
    <s v="CA6"/>
    <s v="COUDE A SOUDER 2 GR"/>
    <n v="13"/>
    <s v="KTR"/>
    <n v="56898"/>
    <s v="W"/>
    <x v="9"/>
    <s v="QC1"/>
    <n v="13"/>
    <d v="2018-01-25T00:00:00"/>
    <m/>
    <m/>
    <m/>
    <n v="13"/>
    <m/>
    <m/>
    <m/>
  </r>
  <r>
    <x v="15"/>
    <n v="2883"/>
    <n v="61331"/>
    <s v="CA6"/>
    <s v="COUDE A SOUDER 2"/>
    <n v="8"/>
    <s v="KTR"/>
    <n v="56898"/>
    <s v="W"/>
    <x v="9"/>
    <s v="QC1"/>
    <n v="8"/>
    <d v="2018-01-25T00:00:00"/>
    <n v="8"/>
    <n v="111572"/>
    <d v="2018-01-22T00:00:00"/>
    <n v="0"/>
    <m/>
    <m/>
    <m/>
  </r>
  <r>
    <x v="15"/>
    <n v="3461"/>
    <n v="61331"/>
    <s v="CA4"/>
    <s v="AMORREUR 100-400W UH=220-240V INOX=4,6 A CMARQUE HEWAR HI-400S"/>
    <n v="30"/>
    <s v="KTR"/>
    <n v="56910"/>
    <s v="W"/>
    <x v="17"/>
    <s v="MAT1"/>
    <n v="30"/>
    <d v="2018-02-14T00:00:00"/>
    <n v="30"/>
    <n v="201802643"/>
    <d v="2018-02-19T00:00:00"/>
    <n v="0"/>
    <m/>
    <m/>
    <m/>
  </r>
  <r>
    <x v="15"/>
    <n v="3461"/>
    <n v="61331"/>
    <s v="CA4"/>
    <s v="COUDEUSATEUR KELIGHTING 20UF 250VAC"/>
    <n v="20"/>
    <s v="KTR"/>
    <n v="56910"/>
    <s v="W"/>
    <x v="17"/>
    <s v="MAT1"/>
    <n v="20"/>
    <d v="2018-02-14T00:00:00"/>
    <n v="20"/>
    <n v="201802643"/>
    <d v="2018-02-19T00:00:00"/>
    <n v="0"/>
    <m/>
    <m/>
    <m/>
  </r>
  <r>
    <x v="15"/>
    <n v="3461"/>
    <n v="61331"/>
    <s v="CA4"/>
    <s v="DEGIPANT MECANIQUE WD40"/>
    <n v="5"/>
    <s v="KTR"/>
    <n v="57023"/>
    <s v="W"/>
    <x v="22"/>
    <s v="QC1"/>
    <n v="5"/>
    <d v="2018-02-09T00:00:00"/>
    <n v="5"/>
    <n v="111641"/>
    <d v="2018-02-20T00:00:00"/>
    <n v="0"/>
    <m/>
    <m/>
    <m/>
  </r>
  <r>
    <x v="15"/>
    <n v="3461"/>
    <n v="61331"/>
    <s v="CA4"/>
    <s v="LAMPE B22 23W"/>
    <n v="10"/>
    <s v="KTR"/>
    <n v="56910"/>
    <s v="W"/>
    <x v="17"/>
    <s v="MAT1"/>
    <n v="10"/>
    <d v="2018-02-14T00:00:00"/>
    <n v="10"/>
    <n v="201802643"/>
    <d v="2018-02-19T00:00:00"/>
    <n v="0"/>
    <m/>
    <m/>
    <m/>
  </r>
  <r>
    <x v="15"/>
    <n v="3461"/>
    <n v="61331"/>
    <s v="CA4"/>
    <s v="BATTERIE MULTIMETRE 9V"/>
    <n v="5"/>
    <s v="KTR"/>
    <n v="56910"/>
    <s v="W"/>
    <x v="17"/>
    <s v="MAT1"/>
    <n v="5"/>
    <d v="2018-02-14T00:00:00"/>
    <n v="5"/>
    <n v="201802643"/>
    <d v="2018-02-19T00:00:00"/>
    <n v="0"/>
    <m/>
    <m/>
    <m/>
  </r>
  <r>
    <x v="15"/>
    <n v="3461"/>
    <n v="61331"/>
    <s v="CA4"/>
    <s v="TUBE SILICONE TRANSPARANT"/>
    <n v="10"/>
    <s v="KTR"/>
    <n v="57023"/>
    <s v="W"/>
    <x v="22"/>
    <s v="QC1"/>
    <n v="10"/>
    <d v="2018-02-09T00:00:00"/>
    <n v="10"/>
    <n v="111641"/>
    <d v="2018-02-20T00:00:00"/>
    <n v="0"/>
    <m/>
    <m/>
    <m/>
  </r>
  <r>
    <x v="15"/>
    <n v="3461"/>
    <n v="61331"/>
    <s v="CA4"/>
    <s v="DEGRIPANT ELECTRONIQUUE"/>
    <n v="5"/>
    <s v="KTR"/>
    <n v="57023"/>
    <s v="W"/>
    <x v="22"/>
    <s v="QC1"/>
    <n v="5"/>
    <d v="2018-02-09T00:00:00"/>
    <n v="5"/>
    <n v="111641"/>
    <d v="2018-02-20T00:00:00"/>
    <n v="0"/>
    <m/>
    <m/>
    <m/>
  </r>
  <r>
    <x v="16"/>
    <n v="3444"/>
    <s v="20C17"/>
    <s v="CA5"/>
    <s v="VIS HM16*60 CL 8,8 GALVA"/>
    <n v="82"/>
    <s v="KTR"/>
    <n v="56926"/>
    <s v="D"/>
    <x v="18"/>
    <s v="LE1"/>
    <n v="82"/>
    <d v="2018-01-30T00:00:00"/>
    <n v="82"/>
    <n v="18000033"/>
    <d v="2018-02-01T00:00:00"/>
    <n v="0"/>
    <m/>
    <m/>
    <m/>
  </r>
  <r>
    <x v="16"/>
    <n v="3444"/>
    <s v="20C17"/>
    <s v="CA5"/>
    <s v="VIS HM16*50 CL 8,8 GALVA"/>
    <n v="10"/>
    <s v="KTR"/>
    <n v="56926"/>
    <s v="D"/>
    <x v="18"/>
    <s v="LE1"/>
    <n v="10"/>
    <d v="2018-01-30T00:00:00"/>
    <n v="10"/>
    <n v="18000033"/>
    <d v="2018-02-01T00:00:00"/>
    <n v="0"/>
    <m/>
    <m/>
    <m/>
  </r>
  <r>
    <x v="16"/>
    <n v="3444"/>
    <s v="20C17"/>
    <s v="CA5"/>
    <s v="VIS HM16*45 CL 8,8 GALVA"/>
    <n v="16"/>
    <s v="KTR"/>
    <n v="56926"/>
    <s v="D"/>
    <x v="18"/>
    <s v="LE1"/>
    <n v="16"/>
    <d v="2018-01-30T00:00:00"/>
    <n v="16"/>
    <n v="18000033"/>
    <d v="2018-02-01T00:00:00"/>
    <n v="0"/>
    <m/>
    <m/>
    <m/>
  </r>
  <r>
    <x v="16"/>
    <n v="3444"/>
    <s v="20C17"/>
    <s v="CA5"/>
    <s v="ECROU HM16 CL 8,8 GALVA"/>
    <n v="108"/>
    <s v="KTR"/>
    <n v="56926"/>
    <s v="D"/>
    <x v="18"/>
    <s v="LE1"/>
    <n v="108"/>
    <d v="2018-01-30T00:00:00"/>
    <n v="108"/>
    <n v="18000033"/>
    <d v="2018-02-01T00:00:00"/>
    <n v="0"/>
    <m/>
    <m/>
    <m/>
  </r>
  <r>
    <x v="16"/>
    <n v="3444"/>
    <s v="20C17"/>
    <s v="CA5"/>
    <s v="RONDELLE HM16 CL 8"/>
    <n v="108"/>
    <s v="KTR"/>
    <n v="56926"/>
    <s v="D"/>
    <x v="18"/>
    <s v="LE1"/>
    <n v="108"/>
    <d v="2018-01-30T00:00:00"/>
    <n v="108"/>
    <n v="18000033"/>
    <d v="2018-02-01T00:00:00"/>
    <n v="0"/>
    <m/>
    <m/>
    <m/>
  </r>
  <r>
    <x v="16"/>
    <n v="3444"/>
    <s v="20C17"/>
    <s v="CA5"/>
    <s v="VIS HM12*40 CL 8,8 GALVA"/>
    <n v="120"/>
    <s v="KTR"/>
    <n v="56926"/>
    <s v="D"/>
    <x v="18"/>
    <s v="LE1"/>
    <n v="120"/>
    <d v="2018-01-30T00:00:00"/>
    <n v="120"/>
    <n v="18000053"/>
    <d v="2018-02-12T00:00:00"/>
    <n v="0"/>
    <m/>
    <m/>
    <m/>
  </r>
  <r>
    <x v="16"/>
    <n v="3444"/>
    <s v="20C17"/>
    <s v="CA5"/>
    <s v="VIS HM12*35 CL 8,8 GALVA"/>
    <n v="239"/>
    <s v="KTR"/>
    <n v="56926"/>
    <s v="D"/>
    <x v="18"/>
    <s v="LE1"/>
    <n v="239"/>
    <d v="2018-01-30T00:00:00"/>
    <n v="239"/>
    <n v="18000033"/>
    <d v="2018-02-01T00:00:00"/>
    <n v="0"/>
    <m/>
    <m/>
    <m/>
  </r>
  <r>
    <x v="16"/>
    <n v="3444"/>
    <s v="20C17"/>
    <s v="CA5"/>
    <s v="VIS HM12*30 CL 8,8 GALVA"/>
    <n v="33"/>
    <s v="KTR"/>
    <n v="56926"/>
    <s v="D"/>
    <x v="18"/>
    <s v="LE1"/>
    <n v="33"/>
    <d v="2018-01-30T00:00:00"/>
    <n v="33"/>
    <n v="18000033"/>
    <d v="2018-02-01T00:00:00"/>
    <n v="0"/>
    <m/>
    <m/>
    <m/>
  </r>
  <r>
    <x v="16"/>
    <n v="3444"/>
    <s v="20C17"/>
    <s v="CA5"/>
    <s v="ECROU HM12 CL 8,8 GALVA"/>
    <n v="392"/>
    <s v="KTR"/>
    <n v="56926"/>
    <s v="D"/>
    <x v="18"/>
    <s v="LE1"/>
    <n v="392"/>
    <d v="2018-01-30T00:00:00"/>
    <n v="272"/>
    <n v="18000033"/>
    <d v="2018-02-01T00:00:00"/>
    <n v="120"/>
    <m/>
    <m/>
    <m/>
  </r>
  <r>
    <x v="16"/>
    <n v="3444"/>
    <s v="20C17"/>
    <s v="CA5"/>
    <s v="RONDELLE HM12 CL 8"/>
    <n v="392"/>
    <s v="KTR"/>
    <n v="56926"/>
    <s v="D"/>
    <x v="18"/>
    <s v="LE1"/>
    <n v="392"/>
    <d v="2018-01-30T00:00:00"/>
    <n v="272"/>
    <n v="18000033"/>
    <d v="2018-02-01T00:00:00"/>
    <n v="120"/>
    <m/>
    <m/>
    <m/>
  </r>
  <r>
    <x v="16"/>
    <n v="3444"/>
    <s v="20C18"/>
    <s v="CA5"/>
    <s v="CHEVILLE HILTI HSA M16/140"/>
    <n v="8"/>
    <s v="KTR"/>
    <n v="56925"/>
    <s v="D"/>
    <x v="18"/>
    <s v="BEF1"/>
    <n v="8"/>
    <d v="2018-01-31T00:00:00"/>
    <n v="8"/>
    <s v="1215/2017"/>
    <d v="2018-02-06T00:00:00"/>
    <n v="0"/>
    <m/>
    <m/>
    <m/>
  </r>
  <r>
    <x v="16"/>
    <n v="3444"/>
    <s v="20C18"/>
    <s v="CA5"/>
    <s v="CHEVILLE HILTI HSA M12/120"/>
    <n v="16"/>
    <s v="KTR"/>
    <n v="56925"/>
    <s v="D"/>
    <x v="18"/>
    <s v="BEF1"/>
    <n v="16"/>
    <d v="2018-01-31T00:00:00"/>
    <n v="16"/>
    <s v="1215/2017"/>
    <d v="2018-02-06T00:00:00"/>
    <n v="0"/>
    <m/>
    <m/>
    <m/>
  </r>
  <r>
    <x v="16"/>
    <n v="3444"/>
    <s v="20C17"/>
    <s v="CA5"/>
    <s v="VIS HM16*55 CL 8,8 GALVA"/>
    <n v="16"/>
    <s v="KTR"/>
    <n v="56926"/>
    <s v="D"/>
    <x v="18"/>
    <s v="LE1"/>
    <n v="16"/>
    <d v="2018-01-30T00:00:00"/>
    <n v="16"/>
    <n v="18000033"/>
    <d v="2018-02-01T00:00:00"/>
    <n v="0"/>
    <m/>
    <m/>
    <m/>
  </r>
  <r>
    <x v="16"/>
    <n v="3444"/>
    <s v="20C17"/>
    <s v="CA5"/>
    <s v="VIS HM16*50 CL 8,8 GALVA"/>
    <n v="4"/>
    <s v="KTR"/>
    <n v="56926"/>
    <s v="D"/>
    <x v="18"/>
    <s v="LE1"/>
    <n v="4"/>
    <d v="2018-01-30T00:00:00"/>
    <n v="4"/>
    <n v="18000033"/>
    <d v="2018-02-01T00:00:00"/>
    <n v="0"/>
    <m/>
    <m/>
    <m/>
  </r>
  <r>
    <x v="16"/>
    <n v="3444"/>
    <s v="20C17"/>
    <s v="CA5"/>
    <s v="VIS HM16*45 CL 8,8 GALVA"/>
    <n v="47"/>
    <s v="KTR"/>
    <n v="56926"/>
    <s v="D"/>
    <x v="18"/>
    <s v="LE1"/>
    <n v="47"/>
    <d v="2018-01-30T00:00:00"/>
    <n v="47"/>
    <n v="18000033"/>
    <d v="2018-02-01T00:00:00"/>
    <n v="0"/>
    <m/>
    <m/>
    <m/>
  </r>
  <r>
    <x v="16"/>
    <n v="3444"/>
    <s v="20C17"/>
    <s v="CA5"/>
    <s v="VIS HM16*40 CL 8,8 GALVA"/>
    <n v="373"/>
    <s v="KTR"/>
    <n v="56926"/>
    <s v="D"/>
    <x v="18"/>
    <s v="LE1"/>
    <n v="373"/>
    <d v="2018-01-30T00:00:00"/>
    <n v="373"/>
    <n v="18000033"/>
    <d v="2018-02-01T00:00:00"/>
    <n v="0"/>
    <m/>
    <m/>
    <m/>
  </r>
  <r>
    <x v="16"/>
    <n v="3444"/>
    <s v="20C17"/>
    <s v="CA5"/>
    <s v="ECROU HM16 CL 8,8 GALVA"/>
    <n v="440"/>
    <s v="KTR"/>
    <n v="56926"/>
    <s v="D"/>
    <x v="18"/>
    <s v="LE1"/>
    <n v="440"/>
    <d v="2018-01-30T00:00:00"/>
    <n v="440"/>
    <n v="18000033"/>
    <d v="2018-02-01T00:00:00"/>
    <n v="0"/>
    <m/>
    <m/>
    <m/>
  </r>
  <r>
    <x v="16"/>
    <n v="3444"/>
    <s v="20C17"/>
    <s v="CA5"/>
    <s v="RONDELLE HM16 CL 8"/>
    <n v="440"/>
    <s v="KTR"/>
    <n v="56926"/>
    <s v="D"/>
    <x v="18"/>
    <s v="LE1"/>
    <n v="440"/>
    <d v="2018-01-30T00:00:00"/>
    <n v="440"/>
    <n v="18000033"/>
    <d v="2018-02-01T00:00:00"/>
    <n v="0"/>
    <m/>
    <m/>
    <m/>
  </r>
  <r>
    <x v="16"/>
    <n v="3444"/>
    <s v="20C18"/>
    <s v="CA5"/>
    <s v="CHEVILLE HILTI HSA M16/140"/>
    <n v="233"/>
    <s v="KTR"/>
    <n v="56925"/>
    <s v="D"/>
    <x v="18"/>
    <s v="BEF1"/>
    <n v="233"/>
    <d v="2018-01-31T00:00:00"/>
    <n v="233"/>
    <s v="1215/2017"/>
    <d v="2018-02-06T00:00:00"/>
    <n v="0"/>
    <m/>
    <m/>
    <m/>
  </r>
  <r>
    <x v="16"/>
    <n v="2884"/>
    <n v="61225"/>
    <s v="CA8"/>
    <s v="ROULEAU DE GARDE FINE BLEU"/>
    <n v="1"/>
    <s v="KTR"/>
    <n v="56923"/>
    <s v="D"/>
    <x v="18"/>
    <s v="QC1"/>
    <n v="1"/>
    <d v="2018-01-29T00:00:00"/>
    <n v="1"/>
    <n v="111593"/>
    <d v="2018-01-29T00:00:00"/>
    <n v="0"/>
    <m/>
    <m/>
    <m/>
  </r>
  <r>
    <x v="16"/>
    <n v="2884"/>
    <n v="61225"/>
    <s v="CA8"/>
    <s v="CORDEX A TRACER AVEC POUDRE"/>
    <n v="2"/>
    <s v="KTR"/>
    <n v="56923"/>
    <s v="D"/>
    <x v="18"/>
    <s v="QC1"/>
    <n v="2"/>
    <d v="2018-01-29T00:00:00"/>
    <n v="2"/>
    <n v="111593"/>
    <d v="2018-01-29T00:00:00"/>
    <n v="0"/>
    <m/>
    <m/>
    <m/>
  </r>
  <r>
    <x v="16"/>
    <n v="1425"/>
    <n v="61254"/>
    <s v="CA11"/>
    <s v="PAPIER A4"/>
    <n v="80"/>
    <s v="KTR"/>
    <n v="56922"/>
    <s v="D"/>
    <x v="18"/>
    <s v="CAR1"/>
    <n v="80"/>
    <d v="2018-02-01T00:00:00"/>
    <n v="80"/>
    <s v="2018/02/0001"/>
    <d v="2018-02-01T00:00:00"/>
    <m/>
    <m/>
    <m/>
    <m/>
  </r>
  <r>
    <x v="16"/>
    <n v="1425"/>
    <n v="61254"/>
    <s v="CA11"/>
    <s v="PAPIER A4 ROSE"/>
    <n v="2"/>
    <s v="KTR"/>
    <n v="56922"/>
    <s v="D"/>
    <x v="18"/>
    <s v="CAR1"/>
    <n v="2"/>
    <d v="2018-02-01T00:00:00"/>
    <n v="2"/>
    <s v="2018/02/0001"/>
    <d v="2018-02-01T00:00:00"/>
    <m/>
    <m/>
    <m/>
    <m/>
  </r>
  <r>
    <x v="16"/>
    <n v="1425"/>
    <n v="61254"/>
    <s v="CA11"/>
    <s v="PAPIER A4 BLEU"/>
    <n v="2"/>
    <s v="KTR"/>
    <n v="56922"/>
    <s v="D"/>
    <x v="18"/>
    <s v="CAR1"/>
    <n v="2"/>
    <d v="2018-02-01T00:00:00"/>
    <n v="2"/>
    <s v="2018/02/0001"/>
    <d v="2018-02-01T00:00:00"/>
    <m/>
    <m/>
    <m/>
    <m/>
  </r>
  <r>
    <x v="16"/>
    <n v="1425"/>
    <n v="61254"/>
    <s v="CA11"/>
    <s v="PAPIER A4 JAUNE"/>
    <n v="2"/>
    <s v="KTR"/>
    <n v="56922"/>
    <s v="D"/>
    <x v="18"/>
    <s v="CAR1"/>
    <n v="2"/>
    <d v="2018-02-01T00:00:00"/>
    <n v="2"/>
    <s v="2018/02/0001"/>
    <d v="2018-02-01T00:00:00"/>
    <m/>
    <m/>
    <m/>
    <m/>
  </r>
  <r>
    <x v="16"/>
    <n v="1425"/>
    <n v="61254"/>
    <s v="CA11"/>
    <s v="INTERCOLAIRE 12JEUX"/>
    <n v="10"/>
    <s v="KTR"/>
    <n v="56922"/>
    <s v="D"/>
    <x v="18"/>
    <s v="CAR1"/>
    <n v="10"/>
    <d v="2018-02-01T00:00:00"/>
    <n v="10"/>
    <s v="2018/02/0001"/>
    <d v="2018-02-01T00:00:00"/>
    <m/>
    <m/>
    <m/>
    <m/>
  </r>
  <r>
    <x v="16"/>
    <n v="1425"/>
    <n v="61254"/>
    <s v="CA11"/>
    <s v="UHU"/>
    <n v="1"/>
    <s v="KTR"/>
    <n v="56922"/>
    <s v="D"/>
    <x v="18"/>
    <s v="CAR1"/>
    <n v="12"/>
    <d v="2018-02-01T00:00:00"/>
    <n v="12"/>
    <s v="2018/02/0001"/>
    <d v="2018-02-01T00:00:00"/>
    <m/>
    <m/>
    <m/>
    <m/>
  </r>
  <r>
    <x v="16"/>
    <n v="2888"/>
    <n v="61254"/>
    <s v="CA8"/>
    <s v="MARQUEUR PERMANANT NOIR BLEU ROUGE"/>
    <n v="9"/>
    <s v="KTR"/>
    <n v="56922"/>
    <s v="D"/>
    <x v="18"/>
    <s v="CAR1"/>
    <n v="9"/>
    <d v="2018-02-01T00:00:00"/>
    <n v="9"/>
    <s v="2018/02/0001"/>
    <d v="2018-02-01T00:00:00"/>
    <n v="0"/>
    <m/>
    <m/>
    <m/>
  </r>
  <r>
    <x v="16"/>
    <n v="2888"/>
    <n v="61254"/>
    <s v="CA8"/>
    <s v="MARQUEUR FLURESCENT ROSE VERT BLEU"/>
    <n v="9"/>
    <s v="KTR"/>
    <n v="56922"/>
    <s v="D"/>
    <x v="18"/>
    <s v="CAR1"/>
    <n v="9"/>
    <d v="2018-02-01T00:00:00"/>
    <n v="9"/>
    <s v="2018/02/0001"/>
    <d v="2018-02-01T00:00:00"/>
    <n v="0"/>
    <m/>
    <m/>
    <m/>
  </r>
  <r>
    <x v="16"/>
    <n v="2888"/>
    <n v="61254"/>
    <s v="CA8"/>
    <s v="CHEMISE BULLE"/>
    <n v="1"/>
    <s v="KTR"/>
    <n v="56922"/>
    <s v="D"/>
    <x v="18"/>
    <s v="CAR1"/>
    <n v="1"/>
    <d v="2018-02-01T00:00:00"/>
    <n v="1"/>
    <s v="2018/02/0001"/>
    <d v="2018-02-01T00:00:00"/>
    <n v="0"/>
    <m/>
    <m/>
    <m/>
  </r>
  <r>
    <x v="16"/>
    <n v="2501"/>
    <s v="20C17"/>
    <s v="CA5"/>
    <s v="VIS HM20X65 CL 8,8 GALVA"/>
    <n v="98"/>
    <s v="KTR"/>
    <n v="56928"/>
    <s v="D"/>
    <x v="18"/>
    <s v="LE1"/>
    <n v="98"/>
    <d v="2018-01-30T00:00:00"/>
    <n v="98"/>
    <n v="18000031"/>
    <d v="2018-02-01T00:00:00"/>
    <n v="0"/>
    <m/>
    <m/>
    <m/>
  </r>
  <r>
    <x v="16"/>
    <n v="2501"/>
    <s v="20C17"/>
    <s v="CA5"/>
    <s v="ECROU HM20 CL 8,8 GALVA"/>
    <n v="98"/>
    <s v="KTR"/>
    <n v="56928"/>
    <s v="D"/>
    <x v="18"/>
    <s v="LE1"/>
    <n v="98"/>
    <d v="2018-01-30T00:00:00"/>
    <n v="98"/>
    <n v="18000031"/>
    <d v="2018-02-01T00:00:00"/>
    <n v="0"/>
    <m/>
    <m/>
    <m/>
  </r>
  <r>
    <x v="16"/>
    <n v="2501"/>
    <s v="20C17"/>
    <s v="CA5"/>
    <s v="RONDELLE HM20 CL 8"/>
    <n v="98"/>
    <s v="KTR"/>
    <n v="56928"/>
    <s v="D"/>
    <x v="18"/>
    <s v="LE1"/>
    <n v="98"/>
    <d v="2018-01-30T00:00:00"/>
    <n v="98"/>
    <n v="18000031"/>
    <d v="2018-02-01T00:00:00"/>
    <n v="0"/>
    <m/>
    <m/>
    <m/>
  </r>
  <r>
    <x v="16"/>
    <n v="2501"/>
    <s v="20C17"/>
    <s v="CA5"/>
    <s v="ECROU HM24 CL 8,8 GALVA"/>
    <n v="130"/>
    <s v="KTR"/>
    <n v="56928"/>
    <s v="D"/>
    <x v="18"/>
    <s v="LE1"/>
    <n v="130"/>
    <d v="2018-01-30T00:00:00"/>
    <n v="130"/>
    <n v="18000031"/>
    <d v="2018-02-01T00:00:00"/>
    <n v="0"/>
    <m/>
    <m/>
    <m/>
  </r>
  <r>
    <x v="16"/>
    <n v="2501"/>
    <s v="20C17"/>
    <s v="CA5"/>
    <s v="RONDELLE HM24 CL 8"/>
    <n v="65"/>
    <s v="KTR"/>
    <n v="56928"/>
    <s v="D"/>
    <x v="18"/>
    <s v="LE1"/>
    <n v="65"/>
    <d v="2018-01-30T00:00:00"/>
    <n v="65"/>
    <n v="18000031"/>
    <d v="2018-02-01T00:00:00"/>
    <n v="0"/>
    <m/>
    <m/>
    <m/>
  </r>
  <r>
    <x v="16"/>
    <n v="2501"/>
    <s v="20C17"/>
    <s v="CA5"/>
    <s v="TIGE FILETEE M24 EN 1ML"/>
    <n v="32"/>
    <s v="KTR"/>
    <n v="56929"/>
    <s v="D"/>
    <x v="18"/>
    <s v="IF1"/>
    <n v="32"/>
    <d v="2018-01-30T00:00:00"/>
    <n v="32"/>
    <n v="151242"/>
    <d v="2018-01-30T00:00:00"/>
    <n v="0"/>
    <m/>
    <m/>
    <m/>
  </r>
  <r>
    <x v="16"/>
    <n v="3437"/>
    <s v="20C17"/>
    <s v="CA5"/>
    <s v="ROND DIAM12 6M"/>
    <n v="26"/>
    <s v="KTR"/>
    <n v="57253"/>
    <s v="D"/>
    <x v="16"/>
    <s v="E1"/>
    <n v="26"/>
    <d v="2018-03-06T00:00:00"/>
    <n v="26"/>
    <s v="VBL18-02792"/>
    <d v="2018-03-12T00:00:00"/>
    <m/>
    <m/>
    <m/>
    <m/>
  </r>
  <r>
    <x v="17"/>
    <n v="2502"/>
    <s v="20C17"/>
    <s v="CA5"/>
    <s v="HEB220 12ML"/>
    <n v="15"/>
    <s v="KTR"/>
    <n v="57381"/>
    <s v="D"/>
    <x v="23"/>
    <s v="COMP1"/>
    <n v="15"/>
    <d v="2018-03-21T00:00:00"/>
    <n v="15"/>
    <s v="F18/405943"/>
    <d v="2018-03-20T00:00:00"/>
    <n v="0"/>
    <m/>
    <m/>
    <m/>
  </r>
  <r>
    <x v="18"/>
    <n v="25005"/>
    <s v="20C17"/>
    <s v="CA5"/>
    <s v="ECROU HM33 CL4,6 CAD"/>
    <n v="66"/>
    <s v="KTR"/>
    <n v="56942"/>
    <s v="D"/>
    <x v="20"/>
    <s v="IF1"/>
    <n v="66"/>
    <d v="2018-02-01T00:00:00"/>
    <n v="66"/>
    <n v="151292"/>
    <d v="2018-01-31T00:00:00"/>
    <n v="0"/>
    <m/>
    <m/>
    <m/>
  </r>
  <r>
    <x v="18"/>
    <n v="19259"/>
    <s v="FG"/>
    <s v="CA13"/>
    <s v="ENVELOPPE AVEC SIGLE AICM FORMAT A4"/>
    <n v="1000"/>
    <s v="KTR"/>
    <n v="56952"/>
    <s v="D"/>
    <x v="20"/>
    <s v="CAR1"/>
    <n v="1000"/>
    <d v="2018-02-08T00:00:00"/>
    <n v="1000"/>
    <s v="2018/02/0725"/>
    <d v="2018-02-22T00:00:00"/>
    <n v="0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2">
  <r>
    <x v="0"/>
    <x v="0"/>
    <n v="1085"/>
    <s v="BUREAU EN BOIS DIM 1600X900 AVEC RETOUR ET CAISSON DE 3 TIROIRS"/>
    <d v="2018-01-02T00:00:00"/>
    <n v="56711"/>
    <x v="0"/>
    <n v="0"/>
    <x v="0"/>
    <x v="0"/>
  </r>
  <r>
    <x v="0"/>
    <x v="0"/>
    <n v="1085"/>
    <s v="FAUTEUIL EN TISSU NOIR REF FULK-01"/>
    <d v="2018-01-02T00:00:00"/>
    <n v="56711"/>
    <x v="0"/>
    <n v="0"/>
    <x v="0"/>
    <x v="0"/>
  </r>
  <r>
    <x v="0"/>
    <x v="1"/>
    <n v="9624"/>
    <s v="ARRET D HUILE 5M"/>
    <d v="2018-01-09T00:00:00"/>
    <n v="56755"/>
    <x v="0"/>
    <n v="4"/>
    <x v="1"/>
    <x v="0"/>
  </r>
  <r>
    <x v="0"/>
    <x v="2"/>
    <n v="2867"/>
    <s v="FILM ETIRABLE 500MM"/>
    <d v="2018-01-10T00:00:00"/>
    <n v="56777"/>
    <x v="0"/>
    <n v="0"/>
    <x v="0"/>
    <x v="0"/>
  </r>
  <r>
    <x v="0"/>
    <x v="2"/>
    <n v="2867"/>
    <s v="RECHARGE ROULEAU DIAM100"/>
    <d v="2018-01-10T00:00:00"/>
    <n v="56777"/>
    <x v="0"/>
    <n v="0"/>
    <x v="0"/>
    <x v="0"/>
  </r>
  <r>
    <x v="0"/>
    <x v="2"/>
    <n v="2866"/>
    <s v="PAIRE DE GANT MC"/>
    <d v="2018-01-10T00:00:00"/>
    <n v="56774"/>
    <x v="0"/>
    <n v="0"/>
    <x v="0"/>
    <x v="0"/>
  </r>
  <r>
    <x v="0"/>
    <x v="2"/>
    <n v="2864"/>
    <s v="CLASSEUR SICLA DOS 8CM A4"/>
    <d v="2018-01-10T00:00:00"/>
    <n v="56769"/>
    <x v="0"/>
    <n v="0"/>
    <x v="0"/>
    <x v="0"/>
  </r>
  <r>
    <x v="0"/>
    <x v="2"/>
    <n v="2864"/>
    <s v="JEU D INTER COLAIRE (12JEU)"/>
    <d v="2018-01-10T00:00:00"/>
    <n v="56769"/>
    <x v="0"/>
    <n v="0"/>
    <x v="0"/>
    <x v="0"/>
  </r>
  <r>
    <x v="0"/>
    <x v="2"/>
    <n v="2864"/>
    <s v="AGRAFEUSE SAX"/>
    <d v="2018-01-10T00:00:00"/>
    <n v="56769"/>
    <x v="0"/>
    <n v="0"/>
    <x v="0"/>
    <x v="0"/>
  </r>
  <r>
    <x v="0"/>
    <x v="2"/>
    <n v="2864"/>
    <s v="CALCULATRICE SCIENTIFIQUE"/>
    <d v="2018-01-10T00:00:00"/>
    <n v="56769"/>
    <x v="0"/>
    <n v="0"/>
    <x v="0"/>
    <x v="0"/>
  </r>
  <r>
    <x v="0"/>
    <x v="3"/>
    <n v="18675"/>
    <s v="ELECTRODE 7018 DIAM3,2X350"/>
    <d v="2018-01-12T00:00:00"/>
    <n v="56796"/>
    <x v="1"/>
    <n v="0"/>
    <x v="0"/>
    <x v="0"/>
  </r>
  <r>
    <x v="0"/>
    <x v="3"/>
    <n v="18675"/>
    <s v="ELECTRODE 6013 DIAM3,2X350"/>
    <d v="2018-01-12T00:00:00"/>
    <n v="56796"/>
    <x v="1"/>
    <n v="0"/>
    <x v="0"/>
    <x v="0"/>
  </r>
  <r>
    <x v="0"/>
    <x v="3"/>
    <n v="18675"/>
    <s v="DISQUE A TRANSOMER 230X3,2"/>
    <d v="2018-01-12T00:00:00"/>
    <n v="56796"/>
    <x v="1"/>
    <n v="0"/>
    <x v="0"/>
    <x v="0"/>
  </r>
  <r>
    <x v="0"/>
    <x v="3"/>
    <n v="18675"/>
    <s v="PINCE VESTAL V"/>
    <d v="2018-01-12T00:00:00"/>
    <n v="56796"/>
    <x v="1"/>
    <n v="0"/>
    <x v="0"/>
    <x v="0"/>
  </r>
  <r>
    <x v="0"/>
    <x v="3"/>
    <n v="18675"/>
    <s v="PINCE DE MASSE 600A"/>
    <d v="2018-01-12T00:00:00"/>
    <n v="56796"/>
    <x v="1"/>
    <n v="0"/>
    <x v="0"/>
    <x v="0"/>
  </r>
  <r>
    <x v="0"/>
    <x v="3"/>
    <n v="18675"/>
    <s v="COLLIER A SERRE 10/16"/>
    <d v="2018-01-12T00:00:00"/>
    <n v="56796"/>
    <x v="1"/>
    <n v="0"/>
    <x v="0"/>
    <x v="0"/>
  </r>
  <r>
    <x v="0"/>
    <x v="3"/>
    <n v="18675"/>
    <s v="BUSE PROPANE 16/10"/>
    <d v="2018-01-12T00:00:00"/>
    <n v="56796"/>
    <x v="1"/>
    <n v="0"/>
    <x v="0"/>
    <x v="0"/>
  </r>
  <r>
    <x v="0"/>
    <x v="3"/>
    <n v="18669"/>
    <s v="TUYAU DE SABLAGE DIAM 50MM3 36BR"/>
    <d v="2018-01-25T00:00:00"/>
    <n v="56887"/>
    <x v="1"/>
    <n v="13"/>
    <x v="1"/>
    <x v="0"/>
  </r>
  <r>
    <x v="0"/>
    <x v="3"/>
    <n v="18669"/>
    <s v="RECHARGE ROULANN DE PEINTURE 100MM"/>
    <d v="2018-01-12T00:00:00"/>
    <n v="56791"/>
    <x v="1"/>
    <n v="0"/>
    <x v="0"/>
    <x v="0"/>
  </r>
  <r>
    <x v="0"/>
    <x v="3"/>
    <n v="18669"/>
    <s v="MASQUE ANTI-POUSSIERE AVEC SOUPAPE"/>
    <d v="2018-01-12T00:00:00"/>
    <n v="56791"/>
    <x v="1"/>
    <n v="0"/>
    <x v="0"/>
    <x v="0"/>
  </r>
  <r>
    <x v="0"/>
    <x v="3"/>
    <n v="18669"/>
    <s v="RLX PAPIER COLLAN 50 MM"/>
    <d v="2018-01-12T00:00:00"/>
    <n v="56791"/>
    <x v="1"/>
    <n v="0"/>
    <x v="0"/>
    <x v="0"/>
  </r>
  <r>
    <x v="0"/>
    <x v="3"/>
    <n v="18669"/>
    <s v="RLX PAPIER COLLAN 19 MM"/>
    <d v="2018-01-12T00:00:00"/>
    <n v="56791"/>
    <x v="1"/>
    <n v="0"/>
    <x v="0"/>
    <x v="0"/>
  </r>
  <r>
    <x v="0"/>
    <x v="3"/>
    <n v="18669"/>
    <s v="PINCEAU SADIALE"/>
    <d v="2018-01-12T00:00:00"/>
    <n v="56791"/>
    <x v="1"/>
    <n v="0"/>
    <x v="0"/>
    <x v="0"/>
  </r>
  <r>
    <x v="0"/>
    <x v="4"/>
    <n v="1423"/>
    <s v="INTERCALAIREES TRANSPARENTS"/>
    <d v="2018-01-15T00:00:00"/>
    <n v="56802"/>
    <x v="0"/>
    <n v="0"/>
    <x v="0"/>
    <x v="0"/>
  </r>
  <r>
    <x v="0"/>
    <x v="4"/>
    <n v="1423"/>
    <s v="INTERCALAIREES EN CARTONES"/>
    <d v="2018-01-15T00:00:00"/>
    <n v="56802"/>
    <x v="0"/>
    <n v="0"/>
    <x v="0"/>
    <x v="0"/>
  </r>
  <r>
    <x v="0"/>
    <x v="4"/>
    <n v="1423"/>
    <s v="INTERCALAIREES EN COULEUR C12JEU"/>
    <d v="2018-01-15T00:00:00"/>
    <n v="56802"/>
    <x v="0"/>
    <n v="0"/>
    <x v="0"/>
    <x v="0"/>
  </r>
  <r>
    <x v="0"/>
    <x v="4"/>
    <n v="1423"/>
    <s v="CHEMISES PLASTIFIEES"/>
    <d v="2018-01-15T00:00:00"/>
    <n v="56802"/>
    <x v="0"/>
    <n v="0"/>
    <x v="0"/>
    <x v="0"/>
  </r>
  <r>
    <x v="0"/>
    <x v="4"/>
    <n v="11083"/>
    <s v="CONTACTEUR POLES REF 90FLA120ARES"/>
    <d v="2018-01-15T00:00:00"/>
    <n v="56806"/>
    <x v="1"/>
    <n v="0"/>
    <x v="0"/>
    <x v="0"/>
  </r>
  <r>
    <x v="0"/>
    <x v="5"/>
    <n v="2869"/>
    <s v="STYLO BLEU BIC"/>
    <d v="2018-01-16T00:00:00"/>
    <n v="56814"/>
    <x v="0"/>
    <n v="0"/>
    <x v="0"/>
    <x v="0"/>
  </r>
  <r>
    <x v="0"/>
    <x v="5"/>
    <n v="2869"/>
    <s v="STYLO NOIR BIC"/>
    <d v="2018-01-16T00:00:00"/>
    <n v="56814"/>
    <x v="0"/>
    <n v="0"/>
    <x v="0"/>
    <x v="0"/>
  </r>
  <r>
    <x v="0"/>
    <x v="5"/>
    <n v="2869"/>
    <s v="CORRECTEUR FLUID"/>
    <d v="2018-01-16T00:00:00"/>
    <n v="56814"/>
    <x v="0"/>
    <n v="0"/>
    <x v="0"/>
    <x v="0"/>
  </r>
  <r>
    <x v="0"/>
    <x v="5"/>
    <n v="2869"/>
    <s v="AGRAFE 24/6"/>
    <d v="2018-01-16T00:00:00"/>
    <n v="56814"/>
    <x v="0"/>
    <n v="0"/>
    <x v="0"/>
    <x v="0"/>
  </r>
  <r>
    <x v="0"/>
    <x v="5"/>
    <n v="2869"/>
    <s v="AGRAFE 8/4"/>
    <d v="2018-01-16T00:00:00"/>
    <n v="56814"/>
    <x v="0"/>
    <n v="0"/>
    <x v="0"/>
    <x v="0"/>
  </r>
  <r>
    <x v="0"/>
    <x v="5"/>
    <n v="2869"/>
    <s v="RAME DE PAPIER A4"/>
    <d v="2018-01-16T00:00:00"/>
    <n v="56814"/>
    <x v="0"/>
    <n v="0"/>
    <x v="0"/>
    <x v="0"/>
  </r>
  <r>
    <x v="0"/>
    <x v="5"/>
    <n v="2869"/>
    <s v="FLURISCENT ROSE"/>
    <d v="2018-01-16T00:00:00"/>
    <n v="56814"/>
    <x v="0"/>
    <n v="0"/>
    <x v="0"/>
    <x v="0"/>
  </r>
  <r>
    <x v="0"/>
    <x v="5"/>
    <n v="2870"/>
    <s v="MESURE 5M"/>
    <d v="2018-01-18T00:00:00"/>
    <n v="56824"/>
    <x v="0"/>
    <n v="2"/>
    <x v="1"/>
    <x v="0"/>
  </r>
  <r>
    <x v="0"/>
    <x v="5"/>
    <n v="2870"/>
    <s v="DOUBLE DECAMETRE 20M"/>
    <d v="2018-01-18T00:00:00"/>
    <n v="56824"/>
    <x v="0"/>
    <n v="2"/>
    <x v="1"/>
    <x v="0"/>
  </r>
  <r>
    <x v="0"/>
    <x v="5"/>
    <n v="2870"/>
    <s v="EQUERRE A CHAPEAU LG300"/>
    <d v="2018-01-18T00:00:00"/>
    <n v="56824"/>
    <x v="0"/>
    <n v="2"/>
    <x v="1"/>
    <x v="0"/>
  </r>
  <r>
    <x v="0"/>
    <x v="5"/>
    <n v="2870"/>
    <s v="EQUERRE A CHAPEAU LG500"/>
    <d v="2018-01-18T00:00:00"/>
    <n v="56824"/>
    <x v="0"/>
    <n v="2"/>
    <x v="1"/>
    <x v="0"/>
  </r>
  <r>
    <x v="0"/>
    <x v="5"/>
    <n v="2870"/>
    <s v="CHALUMEAU COUPEUR"/>
    <d v="2018-01-18T00:00:00"/>
    <n v="56830"/>
    <x v="0"/>
    <n v="2"/>
    <x v="1"/>
    <x v="0"/>
  </r>
  <r>
    <x v="0"/>
    <x v="5"/>
    <n v="2871"/>
    <s v="PERCEUSE BOSCH GSB21-2RCT REF 3601-A9C-701-230V-50HZ-6A-1300W"/>
    <d v="2018-01-18T00:00:00"/>
    <n v="56824"/>
    <x v="0"/>
    <n v="2"/>
    <x v="1"/>
    <x v="0"/>
  </r>
  <r>
    <x v="0"/>
    <x v="5"/>
    <n v="2871"/>
    <s v="NIVEAU NOBEL 1M"/>
    <d v="2018-01-18T00:00:00"/>
    <n v="56824"/>
    <x v="0"/>
    <n v="2"/>
    <x v="1"/>
    <x v="0"/>
  </r>
  <r>
    <x v="0"/>
    <x v="5"/>
    <n v="2872"/>
    <s v="ELECTRODE 260A REF 220435"/>
    <d v="2018-01-19T00:00:00"/>
    <n v="56841"/>
    <x v="0"/>
    <n v="3"/>
    <x v="1"/>
    <x v="0"/>
  </r>
  <r>
    <x v="0"/>
    <x v="5"/>
    <n v="2872"/>
    <s v="SWIRL RING 200A REF 220353"/>
    <d v="2018-01-19T00:00:00"/>
    <n v="56841"/>
    <x v="0"/>
    <n v="3"/>
    <x v="1"/>
    <x v="0"/>
  </r>
  <r>
    <x v="0"/>
    <x v="5"/>
    <n v="2872"/>
    <s v="SHIELD CAP REF 220747 130A"/>
    <d v="2018-01-19T00:00:00"/>
    <n v="56841"/>
    <x v="0"/>
    <n v="3"/>
    <x v="1"/>
    <x v="0"/>
  </r>
  <r>
    <x v="0"/>
    <x v="5"/>
    <n v="2872"/>
    <s v="SHIELD 260A REF 220764"/>
    <d v="2018-01-19T00:00:00"/>
    <n v="56841"/>
    <x v="0"/>
    <n v="3"/>
    <x v="1"/>
    <x v="0"/>
  </r>
  <r>
    <x v="0"/>
    <x v="6"/>
    <n v="20122"/>
    <s v="TOLE NEVRESCO PRELAQUE 1000T 0,7MM JOUNE SABLE L=10900MM"/>
    <d v="2018-01-18T00:00:00"/>
    <n v="56826"/>
    <x v="0"/>
    <n v="0"/>
    <x v="0"/>
    <x v="0"/>
  </r>
  <r>
    <x v="0"/>
    <x v="7"/>
    <n v="2876"/>
    <s v="FIL DE ZINC DIAM 03"/>
    <d v="2018-01-19T00:00:00"/>
    <n v="56849"/>
    <x v="0"/>
    <n v="0"/>
    <x v="0"/>
    <x v="0"/>
  </r>
  <r>
    <x v="0"/>
    <x v="7"/>
    <n v="2876"/>
    <s v="CADENAS GF "/>
    <d v="2018-01-19T00:00:00"/>
    <n v="56846"/>
    <x v="0"/>
    <n v="0"/>
    <x v="0"/>
    <x v="0"/>
  </r>
  <r>
    <x v="0"/>
    <x v="8"/>
    <n v="14415"/>
    <s v="PARAFEUR"/>
    <d v="2018-01-22T00:00:00"/>
    <n v="56866"/>
    <x v="0"/>
    <n v="0"/>
    <x v="0"/>
    <x v="0"/>
  </r>
  <r>
    <x v="0"/>
    <x v="9"/>
    <n v="18687"/>
    <s v="ELECTRODE 120667 HT 2000 PR VERNE"/>
    <d v="2018-01-24T00:00:00"/>
    <n v="56880"/>
    <x v="1"/>
    <n v="0"/>
    <x v="0"/>
    <x v="0"/>
  </r>
  <r>
    <x v="0"/>
    <x v="9"/>
    <n v="18687"/>
    <s v="PROTECTEUR 020424 HT 2000 PR VERNE"/>
    <d v="2018-01-24T00:00:00"/>
    <n v="56880"/>
    <x v="1"/>
    <n v="0"/>
    <x v="0"/>
    <x v="0"/>
  </r>
  <r>
    <x v="0"/>
    <x v="9"/>
    <n v="18687"/>
    <s v="TUYEIE A 020605 HT 2000 PR VERNE"/>
    <d v="2018-01-24T00:00:00"/>
    <n v="56880"/>
    <x v="1"/>
    <n v="0"/>
    <x v="0"/>
    <x v="0"/>
  </r>
  <r>
    <x v="0"/>
    <x v="9"/>
    <n v="18687"/>
    <s v="MARQUEUR METALIQUE JAUNE"/>
    <d v="2018-01-24T00:00:00"/>
    <n v="56880"/>
    <x v="1"/>
    <n v="0"/>
    <x v="0"/>
    <x v="0"/>
  </r>
  <r>
    <x v="0"/>
    <x v="10"/>
    <n v="3096"/>
    <s v="TARAUD DIAM 16"/>
    <d v="2018-01-25T00:00:00"/>
    <n v="56889"/>
    <x v="0"/>
    <n v="0"/>
    <x v="0"/>
    <x v="0"/>
  </r>
  <r>
    <x v="0"/>
    <x v="10"/>
    <n v="3096"/>
    <s v="TETE FILEERE 3/8"/>
    <d v="2018-01-25T00:00:00"/>
    <n v="56889"/>
    <x v="0"/>
    <n v="0"/>
    <x v="0"/>
    <x v="0"/>
  </r>
  <r>
    <x v="0"/>
    <x v="10"/>
    <n v="3096"/>
    <s v="PORTE DE FILIERE"/>
    <d v="2018-01-25T00:00:00"/>
    <n v="56889"/>
    <x v="0"/>
    <n v="0"/>
    <x v="0"/>
    <x v="0"/>
  </r>
  <r>
    <x v="0"/>
    <x v="10"/>
    <n v="3096"/>
    <s v="ETAU DE PLOMBIER"/>
    <d v="2018-01-25T00:00:00"/>
    <n v="56889"/>
    <x v="0"/>
    <n v="0"/>
    <x v="0"/>
    <x v="0"/>
  </r>
  <r>
    <x v="0"/>
    <x v="10"/>
    <n v="2886"/>
    <s v="SACHET EN PLASTIQUE CAP 0,5KG"/>
    <d v="2018-01-25T00:00:00"/>
    <n v="56900"/>
    <x v="0"/>
    <n v="0"/>
    <x v="0"/>
    <x v="0"/>
  </r>
  <r>
    <x v="0"/>
    <x v="10"/>
    <n v="2886"/>
    <s v="SACHET EN PLASTIQUE CAP 1KG"/>
    <d v="2018-01-25T00:00:00"/>
    <n v="56900"/>
    <x v="0"/>
    <n v="0"/>
    <x v="0"/>
    <x v="0"/>
  </r>
  <r>
    <x v="0"/>
    <x v="10"/>
    <n v="2883"/>
    <s v="COUDE A SOUDER 2 RR"/>
    <d v="2018-01-25T00:00:00"/>
    <n v="56898"/>
    <x v="0"/>
    <n v="0"/>
    <x v="0"/>
    <x v="0"/>
  </r>
  <r>
    <x v="0"/>
    <x v="10"/>
    <n v="2883"/>
    <s v="COUDE A SOUDER 2 GR"/>
    <d v="2018-01-25T00:00:00"/>
    <n v="56898"/>
    <x v="0"/>
    <n v="0"/>
    <x v="0"/>
    <x v="0"/>
  </r>
  <r>
    <x v="0"/>
    <x v="10"/>
    <n v="2883"/>
    <s v="COUDE A SOUDER 2"/>
    <d v="2018-01-25T00:00:00"/>
    <n v="56898"/>
    <x v="0"/>
    <n v="0"/>
    <x v="0"/>
    <x v="0"/>
  </r>
  <r>
    <x v="0"/>
    <x v="10"/>
    <n v="3461"/>
    <s v="AMORREUR 100-400W UH=220-240V INOX=4,6 A CMARQUE HEWAR HI-400S"/>
    <d v="2018-01-26T00:00:00"/>
    <n v="56910"/>
    <x v="0"/>
    <n v="1"/>
    <x v="1"/>
    <x v="0"/>
  </r>
  <r>
    <x v="0"/>
    <x v="10"/>
    <n v="3461"/>
    <s v="COUDEUSATEUR KELIGHTING 20UF 250VAC"/>
    <d v="2018-01-26T00:00:00"/>
    <n v="56910"/>
    <x v="0"/>
    <n v="1"/>
    <x v="1"/>
    <x v="0"/>
  </r>
  <r>
    <x v="0"/>
    <x v="10"/>
    <n v="3461"/>
    <s v="DEGIPANT MECANIQUE WD40"/>
    <d v="2018-02-07T00:00:00"/>
    <n v="57023"/>
    <x v="0"/>
    <n v="13"/>
    <x v="1"/>
    <x v="1"/>
  </r>
  <r>
    <x v="0"/>
    <x v="10"/>
    <n v="3461"/>
    <s v="LAMPE B22 23W"/>
    <d v="2018-01-26T00:00:00"/>
    <n v="56910"/>
    <x v="0"/>
    <n v="1"/>
    <x v="1"/>
    <x v="0"/>
  </r>
  <r>
    <x v="0"/>
    <x v="10"/>
    <n v="3461"/>
    <s v="BATTERIE MULTIMETRE 9V"/>
    <d v="2018-01-26T00:00:00"/>
    <n v="56910"/>
    <x v="0"/>
    <n v="1"/>
    <x v="1"/>
    <x v="0"/>
  </r>
  <r>
    <x v="0"/>
    <x v="10"/>
    <n v="3461"/>
    <s v="TUBE SILICONE TRANSPARANT"/>
    <d v="2018-02-07T00:00:00"/>
    <n v="57023"/>
    <x v="0"/>
    <n v="13"/>
    <x v="1"/>
    <x v="1"/>
  </r>
  <r>
    <x v="0"/>
    <x v="10"/>
    <n v="3461"/>
    <s v="DEGRIPANT ELECTRONIQUUE"/>
    <d v="2018-02-07T00:00:00"/>
    <n v="57023"/>
    <x v="0"/>
    <n v="13"/>
    <x v="1"/>
    <x v="1"/>
  </r>
  <r>
    <x v="0"/>
    <x v="11"/>
    <n v="2884"/>
    <s v="ROULEAU DE GARDE FINE BLEU"/>
    <d v="2018-01-27T00:00:00"/>
    <n v="56923"/>
    <x v="0"/>
    <n v="1"/>
    <x v="1"/>
    <x v="0"/>
  </r>
  <r>
    <x v="0"/>
    <x v="11"/>
    <n v="2884"/>
    <s v="CORDEX A TRACER AVEC POUDRE"/>
    <d v="2018-01-27T00:00:00"/>
    <n v="56923"/>
    <x v="0"/>
    <n v="1"/>
    <x v="1"/>
    <x v="0"/>
  </r>
  <r>
    <x v="0"/>
    <x v="11"/>
    <n v="1425"/>
    <s v="PAPIER A4"/>
    <d v="2018-01-27T00:00:00"/>
    <n v="56922"/>
    <x v="0"/>
    <n v="1"/>
    <x v="1"/>
    <x v="0"/>
  </r>
  <r>
    <x v="0"/>
    <x v="11"/>
    <n v="1425"/>
    <s v="PAPIER A4 ROSE"/>
    <d v="2018-01-27T00:00:00"/>
    <n v="56922"/>
    <x v="0"/>
    <n v="1"/>
    <x v="1"/>
    <x v="0"/>
  </r>
  <r>
    <x v="0"/>
    <x v="11"/>
    <n v="1425"/>
    <s v="PAPIER A4 BLEU"/>
    <d v="2018-01-27T00:00:00"/>
    <n v="56922"/>
    <x v="0"/>
    <n v="1"/>
    <x v="1"/>
    <x v="0"/>
  </r>
  <r>
    <x v="0"/>
    <x v="11"/>
    <n v="1425"/>
    <s v="PAPIER A4 JAUNE"/>
    <d v="2018-01-27T00:00:00"/>
    <n v="56922"/>
    <x v="0"/>
    <n v="1"/>
    <x v="1"/>
    <x v="0"/>
  </r>
  <r>
    <x v="0"/>
    <x v="11"/>
    <n v="1425"/>
    <s v="INTERCOLAIRE 12JEUX"/>
    <d v="2018-01-27T00:00:00"/>
    <n v="56922"/>
    <x v="0"/>
    <n v="1"/>
    <x v="1"/>
    <x v="0"/>
  </r>
  <r>
    <x v="0"/>
    <x v="11"/>
    <n v="1425"/>
    <s v="UHU"/>
    <d v="2018-01-27T00:00:00"/>
    <n v="56922"/>
    <x v="0"/>
    <n v="1"/>
    <x v="1"/>
    <x v="0"/>
  </r>
  <r>
    <x v="0"/>
    <x v="11"/>
    <n v="2888"/>
    <s v="MARQUEUR PERMANANT NOIR BLEU ROUGE"/>
    <d v="2018-01-27T00:00:00"/>
    <n v="56922"/>
    <x v="0"/>
    <n v="1"/>
    <x v="1"/>
    <x v="0"/>
  </r>
  <r>
    <x v="0"/>
    <x v="11"/>
    <n v="2888"/>
    <s v="MARQUEUR FLURESCENT ROSE VERT BLEU"/>
    <d v="2018-01-27T00:00:00"/>
    <n v="56922"/>
    <x v="0"/>
    <n v="1"/>
    <x v="1"/>
    <x v="0"/>
  </r>
  <r>
    <x v="0"/>
    <x v="11"/>
    <n v="2888"/>
    <s v="CHEMISE BULLE"/>
    <d v="2018-01-27T00:00:00"/>
    <n v="56922"/>
    <x v="0"/>
    <n v="1"/>
    <x v="1"/>
    <x v="0"/>
  </r>
  <r>
    <x v="0"/>
    <x v="12"/>
    <n v="19259"/>
    <s v="ENVELOPPE AVEC SIGLE AICM FORMAT A4"/>
    <d v="2018-01-30T00:00:00"/>
    <n v="56952"/>
    <x v="0"/>
    <n v="0"/>
    <x v="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44">
  <r>
    <x v="0"/>
    <d v="2018-01-02T00:00:00"/>
    <x v="0"/>
    <x v="0"/>
    <x v="0"/>
    <m/>
    <s v=""/>
    <x v="0"/>
    <m/>
  </r>
  <r>
    <x v="0"/>
    <d v="2018-01-02T00:00:00"/>
    <x v="0"/>
    <x v="0"/>
    <x v="0"/>
    <m/>
    <s v=""/>
    <x v="0"/>
    <m/>
  </r>
  <r>
    <x v="1"/>
    <d v="2018-01-03T00:00:00"/>
    <x v="1"/>
    <x v="1"/>
    <x v="1"/>
    <d v="2018-01-12T00:00:00"/>
    <n v="7"/>
    <x v="1"/>
    <m/>
  </r>
  <r>
    <x v="2"/>
    <d v="2018-01-03T00:00:00"/>
    <x v="2"/>
    <x v="2"/>
    <x v="2"/>
    <d v="2018-01-18T00:00:00"/>
    <n v="8"/>
    <x v="1"/>
    <m/>
  </r>
  <r>
    <x v="2"/>
    <d v="2018-01-03T00:00:00"/>
    <x v="2"/>
    <x v="2"/>
    <x v="2"/>
    <d v="2018-01-18T00:00:00"/>
    <n v="8"/>
    <x v="1"/>
    <m/>
  </r>
  <r>
    <x v="2"/>
    <d v="2018-01-03T00:00:00"/>
    <x v="2"/>
    <x v="2"/>
    <x v="2"/>
    <d v="2018-01-18T00:00:00"/>
    <n v="8"/>
    <x v="1"/>
    <m/>
  </r>
  <r>
    <x v="2"/>
    <d v="2018-01-03T00:00:00"/>
    <x v="2"/>
    <x v="2"/>
    <x v="2"/>
    <d v="2018-01-18T00:00:00"/>
    <n v="8"/>
    <x v="1"/>
    <m/>
  </r>
  <r>
    <x v="2"/>
    <d v="2018-01-03T00:00:00"/>
    <x v="2"/>
    <x v="2"/>
    <x v="2"/>
    <d v="2018-01-18T00:00:00"/>
    <n v="8"/>
    <x v="1"/>
    <m/>
  </r>
  <r>
    <x v="2"/>
    <d v="2018-01-03T00:00:00"/>
    <x v="2"/>
    <x v="2"/>
    <x v="2"/>
    <d v="2018-01-18T00:00:00"/>
    <n v="8"/>
    <x v="1"/>
    <m/>
  </r>
  <r>
    <x v="2"/>
    <d v="2018-01-03T00:00:00"/>
    <x v="2"/>
    <x v="2"/>
    <x v="2"/>
    <d v="2018-01-18T00:00:00"/>
    <n v="8"/>
    <x v="1"/>
    <m/>
  </r>
  <r>
    <x v="3"/>
    <d v="2018-01-03T00:00:00"/>
    <x v="1"/>
    <x v="3"/>
    <x v="3"/>
    <d v="2018-01-12T00:00:00"/>
    <n v="3"/>
    <x v="1"/>
    <m/>
  </r>
  <r>
    <x v="4"/>
    <d v="2018-01-04T00:00:00"/>
    <x v="1"/>
    <x v="3"/>
    <x v="0"/>
    <m/>
    <s v=""/>
    <x v="0"/>
    <m/>
  </r>
  <r>
    <x v="5"/>
    <d v="2018-01-04T00:00:00"/>
    <x v="3"/>
    <x v="4"/>
    <x v="0"/>
    <m/>
    <s v=""/>
    <x v="0"/>
    <m/>
  </r>
  <r>
    <x v="6"/>
    <d v="2018-01-09T00:00:00"/>
    <x v="4"/>
    <x v="5"/>
    <x v="0"/>
    <m/>
    <s v=""/>
    <x v="0"/>
    <m/>
  </r>
  <r>
    <x v="7"/>
    <d v="2018-01-08T00:00:00"/>
    <x v="1"/>
    <x v="3"/>
    <x v="4"/>
    <d v="2018-01-12T00:00:00"/>
    <n v="3"/>
    <x v="1"/>
    <m/>
  </r>
  <r>
    <x v="7"/>
    <d v="2018-01-08T00:00:00"/>
    <x v="1"/>
    <x v="3"/>
    <x v="4"/>
    <d v="2018-01-12T00:00:00"/>
    <n v="3"/>
    <x v="1"/>
    <m/>
  </r>
  <r>
    <x v="8"/>
    <d v="2018-01-08T00:00:00"/>
    <x v="3"/>
    <x v="6"/>
    <x v="5"/>
    <d v="2018-02-15T00:00:00"/>
    <n v="-1"/>
    <x v="2"/>
    <m/>
  </r>
  <r>
    <x v="8"/>
    <d v="2018-01-08T00:00:00"/>
    <x v="3"/>
    <x v="6"/>
    <x v="5"/>
    <d v="2018-02-15T00:00:00"/>
    <n v="-1"/>
    <x v="2"/>
    <m/>
  </r>
  <r>
    <x v="8"/>
    <d v="2018-01-08T00:00:00"/>
    <x v="3"/>
    <x v="6"/>
    <x v="5"/>
    <d v="2018-02-15T00:00:00"/>
    <n v="-1"/>
    <x v="2"/>
    <m/>
  </r>
  <r>
    <x v="8"/>
    <d v="2018-01-08T00:00:00"/>
    <x v="3"/>
    <x v="6"/>
    <x v="5"/>
    <d v="2018-02-15T00:00:00"/>
    <n v="-1"/>
    <x v="2"/>
    <m/>
  </r>
  <r>
    <x v="8"/>
    <d v="2018-01-08T00:00:00"/>
    <x v="3"/>
    <x v="6"/>
    <x v="5"/>
    <d v="2018-02-15T00:00:00"/>
    <n v="-1"/>
    <x v="2"/>
    <m/>
  </r>
  <r>
    <x v="8"/>
    <d v="2018-01-08T00:00:00"/>
    <x v="3"/>
    <x v="6"/>
    <x v="5"/>
    <d v="2018-02-15T00:00:00"/>
    <n v="-1"/>
    <x v="2"/>
    <m/>
  </r>
  <r>
    <x v="8"/>
    <d v="2018-01-08T00:00:00"/>
    <x v="3"/>
    <x v="6"/>
    <x v="5"/>
    <d v="2018-02-15T00:00:00"/>
    <n v="-1"/>
    <x v="2"/>
    <m/>
  </r>
  <r>
    <x v="8"/>
    <d v="2018-01-08T00:00:00"/>
    <x v="3"/>
    <x v="6"/>
    <x v="5"/>
    <d v="2018-02-15T00:00:00"/>
    <n v="-1"/>
    <x v="2"/>
    <m/>
  </r>
  <r>
    <x v="8"/>
    <d v="2018-01-08T00:00:00"/>
    <x v="3"/>
    <x v="6"/>
    <x v="5"/>
    <d v="2018-02-15T00:00:00"/>
    <n v="-1"/>
    <x v="2"/>
    <m/>
  </r>
  <r>
    <x v="8"/>
    <d v="2018-01-08T00:00:00"/>
    <x v="3"/>
    <x v="6"/>
    <x v="5"/>
    <d v="2018-02-15T00:00:00"/>
    <n v="-1"/>
    <x v="2"/>
    <m/>
  </r>
  <r>
    <x v="8"/>
    <d v="2018-01-08T00:00:00"/>
    <x v="3"/>
    <x v="6"/>
    <x v="5"/>
    <d v="2018-02-15T00:00:00"/>
    <n v="-1"/>
    <x v="2"/>
    <m/>
  </r>
  <r>
    <x v="8"/>
    <d v="2018-01-08T00:00:00"/>
    <x v="3"/>
    <x v="6"/>
    <x v="5"/>
    <d v="2018-02-15T00:00:00"/>
    <n v="-1"/>
    <x v="2"/>
    <m/>
  </r>
  <r>
    <x v="8"/>
    <d v="2018-01-08T00:00:00"/>
    <x v="3"/>
    <x v="6"/>
    <x v="5"/>
    <d v="2018-02-15T00:00:00"/>
    <n v="-1"/>
    <x v="2"/>
    <m/>
  </r>
  <r>
    <x v="8"/>
    <d v="2018-01-08T00:00:00"/>
    <x v="3"/>
    <x v="6"/>
    <x v="5"/>
    <d v="2018-02-15T00:00:00"/>
    <n v="-1"/>
    <x v="2"/>
    <m/>
  </r>
  <r>
    <x v="8"/>
    <d v="2018-01-08T00:00:00"/>
    <x v="3"/>
    <x v="6"/>
    <x v="5"/>
    <d v="2018-02-15T00:00:00"/>
    <n v="-1"/>
    <x v="2"/>
    <m/>
  </r>
  <r>
    <x v="8"/>
    <d v="2018-01-08T00:00:00"/>
    <x v="3"/>
    <x v="6"/>
    <x v="5"/>
    <d v="2018-02-15T00:00:00"/>
    <n v="-1"/>
    <x v="2"/>
    <m/>
  </r>
  <r>
    <x v="8"/>
    <d v="2018-01-08T00:00:00"/>
    <x v="3"/>
    <x v="6"/>
    <x v="6"/>
    <d v="2018-02-23T00:00:00"/>
    <n v="7"/>
    <x v="1"/>
    <m/>
  </r>
  <r>
    <x v="8"/>
    <d v="2018-01-08T00:00:00"/>
    <x v="3"/>
    <x v="6"/>
    <x v="5"/>
    <d v="2018-02-15T00:00:00"/>
    <n v="-1"/>
    <x v="2"/>
    <m/>
  </r>
  <r>
    <x v="8"/>
    <d v="2018-01-08T00:00:00"/>
    <x v="3"/>
    <x v="6"/>
    <x v="0"/>
    <m/>
    <s v=""/>
    <x v="0"/>
    <m/>
  </r>
  <r>
    <x v="9"/>
    <d v="2018-01-19T00:00:00"/>
    <x v="2"/>
    <x v="7"/>
    <x v="7"/>
    <d v="2018-03-13T00:00:00"/>
    <n v="47"/>
    <x v="1"/>
    <m/>
  </r>
  <r>
    <x v="10"/>
    <d v="2018-01-09T00:00:00"/>
    <x v="2"/>
    <x v="4"/>
    <x v="8"/>
    <d v="2018-01-10T00:00:00"/>
    <n v="-1"/>
    <x v="2"/>
    <m/>
  </r>
  <r>
    <x v="10"/>
    <d v="2018-01-09T00:00:00"/>
    <x v="2"/>
    <x v="4"/>
    <x v="0"/>
    <m/>
    <s v=""/>
    <x v="0"/>
    <m/>
  </r>
  <r>
    <x v="11"/>
    <d v="2018-01-10T00:00:00"/>
    <x v="3"/>
    <x v="8"/>
    <x v="0"/>
    <m/>
    <s v=""/>
    <x v="0"/>
    <m/>
  </r>
  <r>
    <x v="12"/>
    <d v="2018-01-10T00:00:00"/>
    <x v="5"/>
    <x v="9"/>
    <x v="0"/>
    <m/>
    <s v=""/>
    <x v="0"/>
    <m/>
  </r>
  <r>
    <x v="12"/>
    <d v="2018-01-10T00:00:00"/>
    <x v="5"/>
    <x v="9"/>
    <x v="0"/>
    <m/>
    <s v=""/>
    <x v="0"/>
    <m/>
  </r>
  <r>
    <x v="13"/>
    <d v="2018-01-10T00:00:00"/>
    <x v="6"/>
    <x v="10"/>
    <x v="9"/>
    <d v="2018-01-22T00:00:00"/>
    <n v="2"/>
    <x v="1"/>
    <m/>
  </r>
  <r>
    <x v="14"/>
    <d v="2018-01-10T00:00:00"/>
    <x v="7"/>
    <x v="11"/>
    <x v="10"/>
    <d v="2018-01-18T00:00:00"/>
    <n v="-1"/>
    <x v="2"/>
    <m/>
  </r>
  <r>
    <x v="14"/>
    <d v="2018-01-10T00:00:00"/>
    <x v="7"/>
    <x v="11"/>
    <x v="10"/>
    <d v="2018-01-18T00:00:00"/>
    <n v="-1"/>
    <x v="2"/>
    <m/>
  </r>
  <r>
    <x v="14"/>
    <d v="2018-01-10T00:00:00"/>
    <x v="7"/>
    <x v="11"/>
    <x v="10"/>
    <d v="2018-01-18T00:00:00"/>
    <n v="-1"/>
    <x v="2"/>
    <m/>
  </r>
  <r>
    <x v="14"/>
    <d v="2018-01-10T00:00:00"/>
    <x v="7"/>
    <x v="11"/>
    <x v="10"/>
    <d v="2018-01-18T00:00:00"/>
    <n v="-1"/>
    <x v="2"/>
    <m/>
  </r>
  <r>
    <x v="15"/>
    <d v="2018-01-10T00:00:00"/>
    <x v="2"/>
    <x v="5"/>
    <x v="0"/>
    <m/>
    <s v=""/>
    <x v="0"/>
    <m/>
  </r>
  <r>
    <x v="15"/>
    <d v="2018-01-10T00:00:00"/>
    <x v="2"/>
    <x v="5"/>
    <x v="0"/>
    <m/>
    <s v=""/>
    <x v="0"/>
    <m/>
  </r>
  <r>
    <x v="15"/>
    <d v="2018-01-10T00:00:00"/>
    <x v="2"/>
    <x v="5"/>
    <x v="0"/>
    <m/>
    <s v=""/>
    <x v="0"/>
    <m/>
  </r>
  <r>
    <x v="15"/>
    <d v="2018-01-10T00:00:00"/>
    <x v="2"/>
    <x v="5"/>
    <x v="0"/>
    <m/>
    <s v=""/>
    <x v="0"/>
    <m/>
  </r>
  <r>
    <x v="15"/>
    <d v="2018-01-10T00:00:00"/>
    <x v="2"/>
    <x v="5"/>
    <x v="0"/>
    <m/>
    <s v=""/>
    <x v="0"/>
    <m/>
  </r>
  <r>
    <x v="15"/>
    <d v="2018-01-10T00:00:00"/>
    <x v="2"/>
    <x v="5"/>
    <x v="0"/>
    <m/>
    <s v=""/>
    <x v="0"/>
    <m/>
  </r>
  <r>
    <x v="16"/>
    <d v="2018-01-10T00:00:00"/>
    <x v="2"/>
    <x v="5"/>
    <x v="11"/>
    <d v="2018-01-18T00:00:00"/>
    <n v="2"/>
    <x v="1"/>
    <m/>
  </r>
  <r>
    <x v="16"/>
    <d v="2018-01-10T00:00:00"/>
    <x v="2"/>
    <x v="5"/>
    <x v="11"/>
    <d v="2018-01-18T00:00:00"/>
    <n v="2"/>
    <x v="1"/>
    <m/>
  </r>
  <r>
    <x v="16"/>
    <d v="2018-01-10T00:00:00"/>
    <x v="2"/>
    <x v="5"/>
    <x v="11"/>
    <d v="2018-01-18T00:00:00"/>
    <n v="2"/>
    <x v="1"/>
    <m/>
  </r>
  <r>
    <x v="16"/>
    <d v="2018-01-10T00:00:00"/>
    <x v="2"/>
    <x v="5"/>
    <x v="11"/>
    <d v="2018-01-18T00:00:00"/>
    <n v="2"/>
    <x v="1"/>
    <m/>
  </r>
  <r>
    <x v="16"/>
    <d v="2018-01-10T00:00:00"/>
    <x v="2"/>
    <x v="5"/>
    <x v="11"/>
    <d v="2018-01-18T00:00:00"/>
    <n v="2"/>
    <x v="1"/>
    <m/>
  </r>
  <r>
    <x v="16"/>
    <d v="2018-01-10T00:00:00"/>
    <x v="2"/>
    <x v="5"/>
    <x v="11"/>
    <d v="2018-01-18T00:00:00"/>
    <n v="2"/>
    <x v="1"/>
    <m/>
  </r>
  <r>
    <x v="16"/>
    <d v="2018-01-10T00:00:00"/>
    <x v="2"/>
    <x v="5"/>
    <x v="11"/>
    <d v="2018-01-18T00:00:00"/>
    <n v="2"/>
    <x v="1"/>
    <m/>
  </r>
  <r>
    <x v="17"/>
    <d v="2018-02-22T00:00:00"/>
    <x v="3"/>
    <x v="12"/>
    <x v="12"/>
    <d v="2018-02-23T00:00:00"/>
    <n v="0"/>
    <x v="2"/>
    <m/>
  </r>
  <r>
    <x v="17"/>
    <d v="2018-02-22T00:00:00"/>
    <x v="3"/>
    <x v="12"/>
    <x v="12"/>
    <d v="2018-02-23T00:00:00"/>
    <n v="0"/>
    <x v="2"/>
    <m/>
  </r>
  <r>
    <x v="18"/>
    <d v="2018-01-10T00:00:00"/>
    <x v="8"/>
    <x v="13"/>
    <x v="13"/>
    <d v="2018-01-19T00:00:00"/>
    <n v="-4"/>
    <x v="2"/>
    <m/>
  </r>
  <r>
    <x v="18"/>
    <d v="2018-01-10T00:00:00"/>
    <x v="8"/>
    <x v="13"/>
    <x v="13"/>
    <d v="2018-01-19T00:00:00"/>
    <n v="-4"/>
    <x v="2"/>
    <m/>
  </r>
  <r>
    <x v="18"/>
    <d v="2018-01-10T00:00:00"/>
    <x v="8"/>
    <x v="13"/>
    <x v="13"/>
    <d v="2018-01-19T00:00:00"/>
    <n v="-4"/>
    <x v="2"/>
    <m/>
  </r>
  <r>
    <x v="19"/>
    <d v="2018-01-12T00:00:00"/>
    <x v="9"/>
    <x v="9"/>
    <x v="14"/>
    <d v="2018-01-24T00:00:00"/>
    <n v="7"/>
    <x v="1"/>
    <m/>
  </r>
  <r>
    <x v="19"/>
    <d v="2018-01-12T00:00:00"/>
    <x v="9"/>
    <x v="9"/>
    <x v="14"/>
    <d v="2018-01-24T00:00:00"/>
    <n v="7"/>
    <x v="1"/>
    <m/>
  </r>
  <r>
    <x v="19"/>
    <d v="2018-01-12T00:00:00"/>
    <x v="9"/>
    <x v="9"/>
    <x v="14"/>
    <d v="2018-01-24T00:00:00"/>
    <n v="7"/>
    <x v="1"/>
    <m/>
  </r>
  <r>
    <x v="19"/>
    <d v="2018-01-12T00:00:00"/>
    <x v="9"/>
    <x v="9"/>
    <x v="14"/>
    <d v="2018-01-24T00:00:00"/>
    <n v="7"/>
    <x v="1"/>
    <m/>
  </r>
  <r>
    <x v="19"/>
    <d v="2018-01-12T00:00:00"/>
    <x v="9"/>
    <x v="9"/>
    <x v="14"/>
    <d v="2018-01-24T00:00:00"/>
    <n v="7"/>
    <x v="1"/>
    <m/>
  </r>
  <r>
    <x v="19"/>
    <d v="2018-01-12T00:00:00"/>
    <x v="9"/>
    <x v="9"/>
    <x v="14"/>
    <d v="2018-01-24T00:00:00"/>
    <n v="7"/>
    <x v="1"/>
    <m/>
  </r>
  <r>
    <x v="19"/>
    <d v="2018-01-12T00:00:00"/>
    <x v="9"/>
    <x v="9"/>
    <x v="14"/>
    <d v="2018-01-24T00:00:00"/>
    <n v="7"/>
    <x v="1"/>
    <m/>
  </r>
  <r>
    <x v="20"/>
    <d v="2018-01-12T00:00:00"/>
    <x v="9"/>
    <x v="5"/>
    <x v="15"/>
    <d v="2018-01-17T00:00:00"/>
    <n v="1"/>
    <x v="2"/>
    <m/>
  </r>
  <r>
    <x v="20"/>
    <d v="2018-01-12T00:00:00"/>
    <x v="9"/>
    <x v="5"/>
    <x v="15"/>
    <d v="2018-01-17T00:00:00"/>
    <n v="1"/>
    <x v="2"/>
    <m/>
  </r>
  <r>
    <x v="20"/>
    <d v="2018-01-12T00:00:00"/>
    <x v="9"/>
    <x v="5"/>
    <x v="15"/>
    <d v="2018-01-17T00:00:00"/>
    <n v="1"/>
    <x v="2"/>
    <m/>
  </r>
  <r>
    <x v="20"/>
    <d v="2018-01-12T00:00:00"/>
    <x v="9"/>
    <x v="5"/>
    <x v="15"/>
    <d v="2018-01-17T00:00:00"/>
    <n v="1"/>
    <x v="2"/>
    <m/>
  </r>
  <r>
    <x v="21"/>
    <d v="2018-01-25T00:00:00"/>
    <x v="10"/>
    <x v="14"/>
    <x v="16"/>
    <d v="2018-01-29T00:00:00"/>
    <n v="-3"/>
    <x v="2"/>
    <m/>
  </r>
  <r>
    <x v="22"/>
    <d v="2018-01-12T00:00:00"/>
    <x v="5"/>
    <x v="15"/>
    <x v="0"/>
    <m/>
    <s v=""/>
    <x v="0"/>
    <m/>
  </r>
  <r>
    <x v="22"/>
    <d v="2018-01-12T00:00:00"/>
    <x v="5"/>
    <x v="15"/>
    <x v="0"/>
    <m/>
    <s v=""/>
    <x v="0"/>
    <m/>
  </r>
  <r>
    <x v="22"/>
    <d v="2018-01-12T00:00:00"/>
    <x v="5"/>
    <x v="15"/>
    <x v="0"/>
    <m/>
    <s v=""/>
    <x v="0"/>
    <m/>
  </r>
  <r>
    <x v="22"/>
    <d v="2018-01-12T00:00:00"/>
    <x v="5"/>
    <x v="15"/>
    <x v="0"/>
    <m/>
    <s v=""/>
    <x v="0"/>
    <m/>
  </r>
  <r>
    <x v="22"/>
    <d v="2018-01-12T00:00:00"/>
    <x v="5"/>
    <x v="15"/>
    <x v="0"/>
    <m/>
    <s v=""/>
    <x v="0"/>
    <m/>
  </r>
  <r>
    <x v="23"/>
    <d v="2018-01-18T00:00:00"/>
    <x v="1"/>
    <x v="13"/>
    <x v="17"/>
    <d v="2018-03-12T00:00:00"/>
    <n v="48"/>
    <x v="1"/>
    <m/>
  </r>
  <r>
    <x v="23"/>
    <d v="2018-01-18T00:00:00"/>
    <x v="1"/>
    <x v="13"/>
    <x v="17"/>
    <d v="2018-03-12T00:00:00"/>
    <n v="48"/>
    <x v="1"/>
    <m/>
  </r>
  <r>
    <x v="23"/>
    <d v="2018-01-18T00:00:00"/>
    <x v="1"/>
    <x v="13"/>
    <x v="17"/>
    <d v="2018-03-12T00:00:00"/>
    <n v="48"/>
    <x v="1"/>
    <m/>
  </r>
  <r>
    <x v="24"/>
    <d v="2018-01-15T00:00:00"/>
    <x v="7"/>
    <x v="10"/>
    <x v="18"/>
    <d v="2018-01-18T00:00:00"/>
    <n v="-2"/>
    <x v="2"/>
    <m/>
  </r>
  <r>
    <x v="24"/>
    <d v="2018-01-15T00:00:00"/>
    <x v="7"/>
    <x v="10"/>
    <x v="18"/>
    <d v="2018-01-18T00:00:00"/>
    <n v="-2"/>
    <x v="2"/>
    <m/>
  </r>
  <r>
    <x v="24"/>
    <d v="2018-01-15T00:00:00"/>
    <x v="7"/>
    <x v="10"/>
    <x v="18"/>
    <d v="2018-01-18T00:00:00"/>
    <n v="-2"/>
    <x v="2"/>
    <m/>
  </r>
  <r>
    <x v="24"/>
    <d v="2018-01-15T00:00:00"/>
    <x v="7"/>
    <x v="10"/>
    <x v="18"/>
    <d v="2018-01-18T00:00:00"/>
    <n v="-2"/>
    <x v="2"/>
    <m/>
  </r>
  <r>
    <x v="25"/>
    <d v="2018-01-15T00:00:00"/>
    <x v="9"/>
    <x v="16"/>
    <x v="0"/>
    <m/>
    <s v=""/>
    <x v="0"/>
    <m/>
  </r>
  <r>
    <x v="26"/>
    <d v="2018-01-16T00:00:00"/>
    <x v="7"/>
    <x v="17"/>
    <x v="19"/>
    <d v="2018-01-25T00:00:00"/>
    <n v="-1"/>
    <x v="2"/>
    <m/>
  </r>
  <r>
    <x v="26"/>
    <d v="2018-01-16T00:00:00"/>
    <x v="7"/>
    <x v="17"/>
    <x v="19"/>
    <d v="2018-01-25T00:00:00"/>
    <n v="-1"/>
    <x v="2"/>
    <m/>
  </r>
  <r>
    <x v="26"/>
    <d v="2018-01-16T00:00:00"/>
    <x v="7"/>
    <x v="17"/>
    <x v="19"/>
    <d v="2018-01-25T00:00:00"/>
    <n v="-1"/>
    <x v="2"/>
    <m/>
  </r>
  <r>
    <x v="26"/>
    <d v="2018-01-16T00:00:00"/>
    <x v="7"/>
    <x v="17"/>
    <x v="19"/>
    <d v="2018-01-25T00:00:00"/>
    <n v="-1"/>
    <x v="2"/>
    <m/>
  </r>
  <r>
    <x v="26"/>
    <d v="2018-01-16T00:00:00"/>
    <x v="7"/>
    <x v="17"/>
    <x v="19"/>
    <d v="2018-01-25T00:00:00"/>
    <n v="-1"/>
    <x v="2"/>
    <m/>
  </r>
  <r>
    <x v="26"/>
    <d v="2018-01-16T00:00:00"/>
    <x v="7"/>
    <x v="17"/>
    <x v="19"/>
    <d v="2018-01-25T00:00:00"/>
    <n v="-1"/>
    <x v="2"/>
    <m/>
  </r>
  <r>
    <x v="26"/>
    <d v="2018-01-16T00:00:00"/>
    <x v="7"/>
    <x v="17"/>
    <x v="19"/>
    <d v="2018-01-25T00:00:00"/>
    <n v="-1"/>
    <x v="2"/>
    <m/>
  </r>
  <r>
    <x v="27"/>
    <d v="2018-01-18T00:00:00"/>
    <x v="11"/>
    <x v="10"/>
    <x v="20"/>
    <d v="2018-01-23T00:00:00"/>
    <n v="3"/>
    <x v="1"/>
    <m/>
  </r>
  <r>
    <x v="27"/>
    <d v="2018-01-18T00:00:00"/>
    <x v="11"/>
    <x v="10"/>
    <x v="20"/>
    <d v="2018-01-23T00:00:00"/>
    <n v="3"/>
    <x v="1"/>
    <m/>
  </r>
  <r>
    <x v="27"/>
    <d v="2018-01-18T00:00:00"/>
    <x v="11"/>
    <x v="10"/>
    <x v="20"/>
    <d v="2018-01-23T00:00:00"/>
    <n v="3"/>
    <x v="1"/>
    <m/>
  </r>
  <r>
    <x v="27"/>
    <d v="2018-01-18T00:00:00"/>
    <x v="11"/>
    <x v="10"/>
    <x v="20"/>
    <d v="2018-01-23T00:00:00"/>
    <n v="3"/>
    <x v="1"/>
    <m/>
  </r>
  <r>
    <x v="28"/>
    <d v="2018-01-18T00:00:00"/>
    <x v="9"/>
    <x v="10"/>
    <x v="21"/>
    <d v="2018-01-23T00:00:00"/>
    <n v="3"/>
    <x v="1"/>
    <m/>
  </r>
  <r>
    <x v="27"/>
    <d v="2018-01-18T00:00:00"/>
    <x v="11"/>
    <x v="10"/>
    <x v="20"/>
    <d v="2018-01-23T00:00:00"/>
    <n v="3"/>
    <x v="1"/>
    <m/>
  </r>
  <r>
    <x v="27"/>
    <d v="2018-01-18T00:00:00"/>
    <x v="11"/>
    <x v="10"/>
    <x v="20"/>
    <d v="2018-01-23T00:00:00"/>
    <n v="3"/>
    <x v="1"/>
    <m/>
  </r>
  <r>
    <x v="29"/>
    <d v="2018-01-19T00:00:00"/>
    <x v="9"/>
    <x v="18"/>
    <x v="22"/>
    <d v="2018-01-23T00:00:00"/>
    <n v="1"/>
    <x v="2"/>
    <m/>
  </r>
  <r>
    <x v="29"/>
    <d v="2018-01-19T00:00:00"/>
    <x v="9"/>
    <x v="18"/>
    <x v="22"/>
    <d v="2018-01-23T00:00:00"/>
    <n v="1"/>
    <x v="2"/>
    <m/>
  </r>
  <r>
    <x v="29"/>
    <d v="2018-01-19T00:00:00"/>
    <x v="9"/>
    <x v="18"/>
    <x v="22"/>
    <d v="2018-01-23T00:00:00"/>
    <n v="1"/>
    <x v="2"/>
    <m/>
  </r>
  <r>
    <x v="29"/>
    <d v="2018-01-19T00:00:00"/>
    <x v="9"/>
    <x v="18"/>
    <x v="22"/>
    <d v="2018-01-23T00:00:00"/>
    <n v="1"/>
    <x v="2"/>
    <m/>
  </r>
  <r>
    <x v="30"/>
    <d v="2018-01-18T00:00:00"/>
    <x v="3"/>
    <x v="7"/>
    <x v="0"/>
    <m/>
    <s v=""/>
    <x v="0"/>
    <m/>
  </r>
  <r>
    <x v="31"/>
    <d v="2018-01-18T00:00:00"/>
    <x v="12"/>
    <x v="11"/>
    <x v="23"/>
    <d v="2018-01-23T00:00:00"/>
    <n v="4"/>
    <x v="1"/>
    <m/>
  </r>
  <r>
    <x v="31"/>
    <d v="2018-01-18T00:00:00"/>
    <x v="12"/>
    <x v="11"/>
    <x v="23"/>
    <d v="2018-01-23T00:00:00"/>
    <n v="4"/>
    <x v="1"/>
    <m/>
  </r>
  <r>
    <x v="31"/>
    <d v="2018-01-18T00:00:00"/>
    <x v="12"/>
    <x v="11"/>
    <x v="23"/>
    <d v="2018-01-23T00:00:00"/>
    <n v="4"/>
    <x v="1"/>
    <m/>
  </r>
  <r>
    <x v="31"/>
    <d v="2018-01-18T00:00:00"/>
    <x v="12"/>
    <x v="11"/>
    <x v="23"/>
    <d v="2018-01-23T00:00:00"/>
    <n v="4"/>
    <x v="1"/>
    <m/>
  </r>
  <r>
    <x v="32"/>
    <d v="2018-01-18T00:00:00"/>
    <x v="1"/>
    <x v="19"/>
    <x v="24"/>
    <d v="2018-03-12T00:00:00"/>
    <n v="31"/>
    <x v="1"/>
    <m/>
  </r>
  <r>
    <x v="33"/>
    <d v="2018-01-19T00:00:00"/>
    <x v="10"/>
    <x v="7"/>
    <x v="25"/>
    <d v="2018-01-29T00:00:00"/>
    <n v="4"/>
    <x v="1"/>
    <m/>
  </r>
  <r>
    <x v="34"/>
    <d v="2018-01-19T00:00:00"/>
    <x v="5"/>
    <x v="13"/>
    <x v="26"/>
    <d v="2018-01-23T00:00:00"/>
    <n v="0"/>
    <x v="2"/>
    <m/>
  </r>
  <r>
    <x v="35"/>
    <d v="2018-03-09T00:00:00"/>
    <x v="13"/>
    <x v="20"/>
    <x v="27"/>
    <d v="2018-01-23T00:00:00"/>
    <n v="-45"/>
    <x v="2"/>
    <m/>
  </r>
  <r>
    <x v="35"/>
    <d v="2018-03-09T00:00:00"/>
    <x v="13"/>
    <x v="20"/>
    <x v="27"/>
    <d v="2018-01-23T00:00:00"/>
    <n v="-45"/>
    <x v="2"/>
    <m/>
  </r>
  <r>
    <x v="35"/>
    <d v="2018-03-09T00:00:00"/>
    <x v="13"/>
    <x v="20"/>
    <x v="27"/>
    <d v="2018-01-23T00:00:00"/>
    <n v="-45"/>
    <x v="2"/>
    <m/>
  </r>
  <r>
    <x v="36"/>
    <d v="2018-01-22T00:00:00"/>
    <x v="13"/>
    <x v="13"/>
    <x v="28"/>
    <d v="2018-01-23T00:00:00"/>
    <n v="0"/>
    <x v="2"/>
    <m/>
  </r>
  <r>
    <x v="36"/>
    <d v="2018-01-22T00:00:00"/>
    <x v="13"/>
    <x v="13"/>
    <x v="28"/>
    <d v="2018-01-23T00:00:00"/>
    <n v="0"/>
    <x v="2"/>
    <m/>
  </r>
  <r>
    <x v="36"/>
    <d v="2018-01-22T00:00:00"/>
    <x v="13"/>
    <x v="13"/>
    <x v="29"/>
    <d v="2018-01-23T00:00:00"/>
    <n v="0"/>
    <x v="2"/>
    <m/>
  </r>
  <r>
    <x v="36"/>
    <d v="2018-01-22T00:00:00"/>
    <x v="13"/>
    <x v="13"/>
    <x v="28"/>
    <d v="2018-01-23T00:00:00"/>
    <n v="0"/>
    <x v="2"/>
    <m/>
  </r>
  <r>
    <x v="36"/>
    <d v="2018-01-22T00:00:00"/>
    <x v="13"/>
    <x v="13"/>
    <x v="28"/>
    <d v="2018-01-23T00:00:00"/>
    <n v="0"/>
    <x v="2"/>
    <m/>
  </r>
  <r>
    <x v="37"/>
    <d v="2018-01-22T00:00:00"/>
    <x v="7"/>
    <x v="21"/>
    <x v="30"/>
    <d v="2018-01-29T00:00:00"/>
    <n v="-2"/>
    <x v="2"/>
    <m/>
  </r>
  <r>
    <x v="38"/>
    <d v="2018-01-23T00:00:00"/>
    <x v="1"/>
    <x v="17"/>
    <x v="31"/>
    <d v="2018-03-12T00:00:00"/>
    <n v="45"/>
    <x v="1"/>
    <m/>
  </r>
  <r>
    <x v="39"/>
    <d v="2018-02-22T00:00:00"/>
    <x v="3"/>
    <x v="12"/>
    <x v="32"/>
    <d v="2018-02-26T00:00:00"/>
    <n v="3"/>
    <x v="1"/>
    <m/>
  </r>
  <r>
    <x v="40"/>
    <d v="2018-03-02T00:00:00"/>
    <x v="1"/>
    <x v="22"/>
    <x v="33"/>
    <d v="2018-03-12T00:00:00"/>
    <n v="6"/>
    <x v="1"/>
    <m/>
  </r>
  <r>
    <x v="38"/>
    <d v="2018-01-23T00:00:00"/>
    <x v="1"/>
    <x v="17"/>
    <x v="31"/>
    <d v="2018-03-12T00:00:00"/>
    <n v="45"/>
    <x v="1"/>
    <m/>
  </r>
  <r>
    <x v="38"/>
    <d v="2018-01-23T00:00:00"/>
    <x v="1"/>
    <x v="17"/>
    <x v="31"/>
    <d v="2018-03-12T00:00:00"/>
    <n v="45"/>
    <x v="1"/>
    <m/>
  </r>
  <r>
    <x v="41"/>
    <d v="2018-01-23T00:00:00"/>
    <x v="8"/>
    <x v="17"/>
    <x v="34"/>
    <d v="2018-02-22T00:00:00"/>
    <n v="27"/>
    <x v="1"/>
    <m/>
  </r>
  <r>
    <x v="41"/>
    <d v="2018-01-23T00:00:00"/>
    <x v="8"/>
    <x v="17"/>
    <x v="0"/>
    <m/>
    <s v=""/>
    <x v="0"/>
    <m/>
  </r>
  <r>
    <x v="38"/>
    <d v="2018-01-23T00:00:00"/>
    <x v="1"/>
    <x v="17"/>
    <x v="31"/>
    <d v="2018-03-12T00:00:00"/>
    <n v="45"/>
    <x v="1"/>
    <m/>
  </r>
  <r>
    <x v="40"/>
    <d v="2018-03-02T00:00:00"/>
    <x v="1"/>
    <x v="22"/>
    <x v="33"/>
    <d v="2018-03-12T00:00:00"/>
    <n v="6"/>
    <x v="1"/>
    <m/>
  </r>
  <r>
    <x v="42"/>
    <d v="2018-01-26T00:00:00"/>
    <x v="14"/>
    <x v="23"/>
    <x v="35"/>
    <d v="2018-02-01T00:00:00"/>
    <n v="3"/>
    <x v="1"/>
    <m/>
  </r>
  <r>
    <x v="42"/>
    <d v="2018-01-26T00:00:00"/>
    <x v="14"/>
    <x v="23"/>
    <x v="35"/>
    <d v="2018-02-01T00:00:00"/>
    <n v="3"/>
    <x v="1"/>
    <m/>
  </r>
  <r>
    <x v="42"/>
    <d v="2018-01-26T00:00:00"/>
    <x v="14"/>
    <x v="23"/>
    <x v="35"/>
    <d v="2018-02-01T00:00:00"/>
    <n v="3"/>
    <x v="1"/>
    <m/>
  </r>
  <r>
    <x v="42"/>
    <d v="2018-01-26T00:00:00"/>
    <x v="14"/>
    <x v="23"/>
    <x v="35"/>
    <d v="2018-02-01T00:00:00"/>
    <n v="3"/>
    <x v="1"/>
    <m/>
  </r>
  <r>
    <x v="42"/>
    <d v="2018-01-26T00:00:00"/>
    <x v="14"/>
    <x v="23"/>
    <x v="35"/>
    <d v="2018-02-01T00:00:00"/>
    <n v="3"/>
    <x v="1"/>
    <m/>
  </r>
  <r>
    <x v="42"/>
    <d v="2018-01-26T00:00:00"/>
    <x v="14"/>
    <x v="23"/>
    <x v="35"/>
    <d v="2018-02-01T00:00:00"/>
    <n v="3"/>
    <x v="1"/>
    <m/>
  </r>
  <r>
    <x v="42"/>
    <d v="2018-01-26T00:00:00"/>
    <x v="14"/>
    <x v="23"/>
    <x v="35"/>
    <d v="2018-02-01T00:00:00"/>
    <n v="3"/>
    <x v="1"/>
    <m/>
  </r>
  <r>
    <x v="42"/>
    <d v="2018-01-26T00:00:00"/>
    <x v="14"/>
    <x v="23"/>
    <x v="35"/>
    <d v="2018-02-01T00:00:00"/>
    <n v="3"/>
    <x v="1"/>
    <m/>
  </r>
  <r>
    <x v="42"/>
    <d v="2018-01-26T00:00:00"/>
    <x v="14"/>
    <x v="23"/>
    <x v="35"/>
    <d v="2018-02-01T00:00:00"/>
    <n v="3"/>
    <x v="1"/>
    <m/>
  </r>
  <r>
    <x v="42"/>
    <d v="2018-01-26T00:00:00"/>
    <x v="14"/>
    <x v="23"/>
    <x v="35"/>
    <d v="2018-02-01T00:00:00"/>
    <n v="3"/>
    <x v="1"/>
    <m/>
  </r>
  <r>
    <x v="42"/>
    <d v="2018-01-26T00:00:00"/>
    <x v="14"/>
    <x v="23"/>
    <x v="35"/>
    <d v="2018-02-01T00:00:00"/>
    <n v="3"/>
    <x v="1"/>
    <m/>
  </r>
  <r>
    <x v="42"/>
    <d v="2018-01-26T00:00:00"/>
    <x v="14"/>
    <x v="23"/>
    <x v="35"/>
    <d v="2018-02-01T00:00:00"/>
    <n v="3"/>
    <x v="1"/>
    <m/>
  </r>
  <r>
    <x v="42"/>
    <d v="2018-01-26T00:00:00"/>
    <x v="14"/>
    <x v="23"/>
    <x v="35"/>
    <d v="2018-02-01T00:00:00"/>
    <n v="3"/>
    <x v="1"/>
    <m/>
  </r>
  <r>
    <x v="43"/>
    <d v="2018-01-27T00:00:00"/>
    <x v="2"/>
    <x v="14"/>
    <x v="36"/>
    <d v="2018-01-30T00:00:00"/>
    <n v="-2"/>
    <x v="2"/>
    <m/>
  </r>
  <r>
    <x v="43"/>
    <d v="2018-01-27T00:00:00"/>
    <x v="2"/>
    <x v="14"/>
    <x v="36"/>
    <d v="2018-01-30T00:00:00"/>
    <n v="-2"/>
    <x v="2"/>
    <m/>
  </r>
  <r>
    <x v="43"/>
    <d v="2018-01-27T00:00:00"/>
    <x v="2"/>
    <x v="14"/>
    <x v="36"/>
    <d v="2018-01-30T00:00:00"/>
    <n v="-2"/>
    <x v="2"/>
    <m/>
  </r>
  <r>
    <x v="44"/>
    <d v="2018-01-26T00:00:00"/>
    <x v="14"/>
    <x v="23"/>
    <x v="37"/>
    <d v="2018-02-01T00:00:00"/>
    <n v="3"/>
    <x v="1"/>
    <m/>
  </r>
  <r>
    <x v="44"/>
    <d v="2018-01-26T00:00:00"/>
    <x v="14"/>
    <x v="23"/>
    <x v="0"/>
    <m/>
    <s v=""/>
    <x v="0"/>
    <m/>
  </r>
  <r>
    <x v="44"/>
    <d v="2018-01-26T00:00:00"/>
    <x v="14"/>
    <x v="23"/>
    <x v="0"/>
    <m/>
    <s v=""/>
    <x v="0"/>
    <m/>
  </r>
  <r>
    <x v="44"/>
    <d v="2018-01-26T00:00:00"/>
    <x v="14"/>
    <x v="23"/>
    <x v="37"/>
    <d v="2018-02-01T00:00:00"/>
    <n v="3"/>
    <x v="1"/>
    <m/>
  </r>
  <r>
    <x v="44"/>
    <d v="2018-01-26T00:00:00"/>
    <x v="14"/>
    <x v="23"/>
    <x v="37"/>
    <d v="2018-02-01T00:00:00"/>
    <n v="3"/>
    <x v="1"/>
    <m/>
  </r>
  <r>
    <x v="44"/>
    <d v="2018-01-26T00:00:00"/>
    <x v="14"/>
    <x v="23"/>
    <x v="37"/>
    <d v="2018-02-01T00:00:00"/>
    <n v="3"/>
    <x v="1"/>
    <m/>
  </r>
  <r>
    <x v="44"/>
    <d v="2018-01-26T00:00:00"/>
    <x v="14"/>
    <x v="23"/>
    <x v="37"/>
    <d v="2018-02-01T00:00:00"/>
    <n v="3"/>
    <x v="1"/>
    <m/>
  </r>
  <r>
    <x v="44"/>
    <d v="2018-01-26T00:00:00"/>
    <x v="14"/>
    <x v="23"/>
    <x v="37"/>
    <d v="2018-02-01T00:00:00"/>
    <n v="3"/>
    <x v="1"/>
    <m/>
  </r>
  <r>
    <x v="44"/>
    <d v="2018-01-26T00:00:00"/>
    <x v="14"/>
    <x v="23"/>
    <x v="0"/>
    <m/>
    <s v=""/>
    <x v="0"/>
    <m/>
  </r>
  <r>
    <x v="44"/>
    <d v="2018-01-26T00:00:00"/>
    <x v="14"/>
    <x v="23"/>
    <x v="0"/>
    <m/>
    <s v=""/>
    <x v="0"/>
    <m/>
  </r>
  <r>
    <x v="44"/>
    <d v="2018-01-26T00:00:00"/>
    <x v="14"/>
    <x v="23"/>
    <x v="37"/>
    <d v="2018-02-01T00:00:00"/>
    <n v="3"/>
    <x v="1"/>
    <m/>
  </r>
  <r>
    <x v="44"/>
    <d v="2018-01-26T00:00:00"/>
    <x v="14"/>
    <x v="23"/>
    <x v="37"/>
    <d v="2018-02-01T00:00:00"/>
    <n v="3"/>
    <x v="1"/>
    <m/>
  </r>
  <r>
    <x v="45"/>
    <d v="2018-01-27T00:00:00"/>
    <x v="14"/>
    <x v="23"/>
    <x v="38"/>
    <d v="2018-02-01T00:00:00"/>
    <n v="3"/>
    <x v="1"/>
    <m/>
  </r>
  <r>
    <x v="45"/>
    <d v="2018-01-27T00:00:00"/>
    <x v="14"/>
    <x v="23"/>
    <x v="38"/>
    <d v="2018-02-01T00:00:00"/>
    <n v="3"/>
    <x v="1"/>
    <m/>
  </r>
  <r>
    <x v="45"/>
    <d v="2018-01-27T00:00:00"/>
    <x v="14"/>
    <x v="23"/>
    <x v="39"/>
    <d v="2018-02-12T00:00:00"/>
    <n v="14"/>
    <x v="1"/>
    <m/>
  </r>
  <r>
    <x v="45"/>
    <d v="2018-01-27T00:00:00"/>
    <x v="14"/>
    <x v="23"/>
    <x v="38"/>
    <d v="2018-02-01T00:00:00"/>
    <n v="3"/>
    <x v="1"/>
    <m/>
  </r>
  <r>
    <x v="45"/>
    <d v="2018-01-27T00:00:00"/>
    <x v="14"/>
    <x v="23"/>
    <x v="38"/>
    <d v="2018-02-01T00:00:00"/>
    <n v="3"/>
    <x v="1"/>
    <m/>
  </r>
  <r>
    <x v="45"/>
    <d v="2018-01-27T00:00:00"/>
    <x v="14"/>
    <x v="23"/>
    <x v="38"/>
    <d v="2018-02-01T00:00:00"/>
    <n v="3"/>
    <x v="1"/>
    <m/>
  </r>
  <r>
    <x v="45"/>
    <d v="2018-01-27T00:00:00"/>
    <x v="14"/>
    <x v="23"/>
    <x v="38"/>
    <d v="2018-02-01T00:00:00"/>
    <n v="3"/>
    <x v="1"/>
    <m/>
  </r>
  <r>
    <x v="45"/>
    <d v="2018-01-27T00:00:00"/>
    <x v="14"/>
    <x v="23"/>
    <x v="38"/>
    <d v="2018-02-01T00:00:00"/>
    <n v="3"/>
    <x v="1"/>
    <m/>
  </r>
  <r>
    <x v="45"/>
    <d v="2018-01-27T00:00:00"/>
    <x v="14"/>
    <x v="23"/>
    <x v="38"/>
    <d v="2018-02-01T00:00:00"/>
    <n v="3"/>
    <x v="1"/>
    <m/>
  </r>
  <r>
    <x v="42"/>
    <d v="2018-01-26T00:00:00"/>
    <x v="14"/>
    <x v="23"/>
    <x v="35"/>
    <d v="2018-02-01T00:00:00"/>
    <n v="3"/>
    <x v="1"/>
    <m/>
  </r>
  <r>
    <x v="46"/>
    <d v="2018-01-24T00:00:00"/>
    <x v="9"/>
    <x v="7"/>
    <x v="40"/>
    <d v="2018-01-25T00:00:00"/>
    <n v="0"/>
    <x v="2"/>
    <m/>
  </r>
  <r>
    <x v="46"/>
    <d v="2018-01-24T00:00:00"/>
    <x v="9"/>
    <x v="7"/>
    <x v="40"/>
    <d v="2018-01-25T00:00:00"/>
    <n v="0"/>
    <x v="2"/>
    <m/>
  </r>
  <r>
    <x v="46"/>
    <d v="2018-01-24T00:00:00"/>
    <x v="9"/>
    <x v="7"/>
    <x v="40"/>
    <d v="2018-01-25T00:00:00"/>
    <n v="0"/>
    <x v="2"/>
    <m/>
  </r>
  <r>
    <x v="46"/>
    <d v="2018-01-24T00:00:00"/>
    <x v="9"/>
    <x v="7"/>
    <x v="40"/>
    <d v="2018-01-25T00:00:00"/>
    <n v="0"/>
    <x v="2"/>
    <m/>
  </r>
  <r>
    <x v="47"/>
    <d v="2018-01-25T00:00:00"/>
    <x v="5"/>
    <x v="7"/>
    <x v="41"/>
    <d v="2018-01-23T00:00:00"/>
    <n v="-2"/>
    <x v="2"/>
    <m/>
  </r>
  <r>
    <x v="47"/>
    <d v="2018-01-25T00:00:00"/>
    <x v="5"/>
    <x v="7"/>
    <x v="42"/>
    <d v="2018-01-23T00:00:00"/>
    <n v="-2"/>
    <x v="2"/>
    <m/>
  </r>
  <r>
    <x v="47"/>
    <d v="2018-01-25T00:00:00"/>
    <x v="5"/>
    <x v="7"/>
    <x v="42"/>
    <d v="2018-01-23T00:00:00"/>
    <n v="-2"/>
    <x v="2"/>
    <m/>
  </r>
  <r>
    <x v="47"/>
    <d v="2018-01-25T00:00:00"/>
    <x v="5"/>
    <x v="7"/>
    <x v="43"/>
    <d v="2018-01-25T00:00:00"/>
    <n v="0"/>
    <x v="2"/>
    <m/>
  </r>
  <r>
    <x v="48"/>
    <d v="2018-01-30T00:00:00"/>
    <x v="3"/>
    <x v="24"/>
    <x v="44"/>
    <d v="2018-02-08T00:00:00"/>
    <n v="0"/>
    <x v="2"/>
    <m/>
  </r>
  <r>
    <x v="49"/>
    <d v="2018-01-26T00:00:00"/>
    <x v="5"/>
    <x v="21"/>
    <x v="45"/>
    <d v="2018-02-01T00:00:00"/>
    <n v="1"/>
    <x v="2"/>
    <m/>
  </r>
  <r>
    <x v="50"/>
    <d v="2018-01-30T00:00:00"/>
    <x v="8"/>
    <x v="24"/>
    <x v="0"/>
    <m/>
    <s v=""/>
    <x v="0"/>
    <m/>
  </r>
  <r>
    <x v="49"/>
    <d v="2018-01-26T00:00:00"/>
    <x v="5"/>
    <x v="21"/>
    <x v="45"/>
    <d v="2018-02-01T00:00:00"/>
    <n v="1"/>
    <x v="2"/>
    <m/>
  </r>
  <r>
    <x v="51"/>
    <d v="2018-01-29T00:00:00"/>
    <x v="3"/>
    <x v="24"/>
    <x v="46"/>
    <d v="2018-02-01T00:00:00"/>
    <n v="-7"/>
    <x v="2"/>
    <m/>
  </r>
  <r>
    <x v="51"/>
    <d v="2018-01-29T00:00:00"/>
    <x v="3"/>
    <x v="24"/>
    <x v="46"/>
    <d v="2018-02-01T00:00:00"/>
    <n v="-7"/>
    <x v="2"/>
    <m/>
  </r>
  <r>
    <x v="52"/>
    <d v="2018-01-30T00:00:00"/>
    <x v="8"/>
    <x v="24"/>
    <x v="47"/>
    <d v="2018-02-06T00:00:00"/>
    <n v="-2"/>
    <x v="2"/>
    <m/>
  </r>
  <r>
    <x v="52"/>
    <d v="2018-01-30T00:00:00"/>
    <x v="8"/>
    <x v="24"/>
    <x v="47"/>
    <d v="2018-02-06T00:00:00"/>
    <n v="-2"/>
    <x v="2"/>
    <m/>
  </r>
  <r>
    <x v="52"/>
    <d v="2018-01-30T00:00:00"/>
    <x v="8"/>
    <x v="24"/>
    <x v="47"/>
    <d v="2018-02-06T00:00:00"/>
    <n v="-2"/>
    <x v="2"/>
    <m/>
  </r>
  <r>
    <x v="52"/>
    <d v="2018-01-30T00:00:00"/>
    <x v="8"/>
    <x v="24"/>
    <x v="47"/>
    <d v="2018-02-06T00:00:00"/>
    <n v="-2"/>
    <x v="2"/>
    <m/>
  </r>
  <r>
    <x v="53"/>
    <d v="2018-01-25T00:00:00"/>
    <x v="2"/>
    <x v="21"/>
    <x v="48"/>
    <d v="2018-02-01T00:00:00"/>
    <n v="1"/>
    <x v="2"/>
    <m/>
  </r>
  <r>
    <x v="53"/>
    <d v="2018-01-25T00:00:00"/>
    <x v="2"/>
    <x v="21"/>
    <x v="48"/>
    <d v="2018-02-01T00:00:00"/>
    <n v="1"/>
    <x v="2"/>
    <m/>
  </r>
  <r>
    <x v="53"/>
    <d v="2018-01-25T00:00:00"/>
    <x v="2"/>
    <x v="21"/>
    <x v="48"/>
    <d v="2018-02-01T00:00:00"/>
    <n v="1"/>
    <x v="2"/>
    <m/>
  </r>
  <r>
    <x v="54"/>
    <d v="2018-01-25T00:00:00"/>
    <x v="11"/>
    <x v="21"/>
    <x v="49"/>
    <d v="2018-02-20T00:00:00"/>
    <n v="20"/>
    <x v="1"/>
    <m/>
  </r>
  <r>
    <x v="54"/>
    <d v="2018-01-25T00:00:00"/>
    <x v="11"/>
    <x v="21"/>
    <x v="49"/>
    <d v="2018-02-20T00:00:00"/>
    <n v="20"/>
    <x v="1"/>
    <m/>
  </r>
  <r>
    <x v="55"/>
    <d v="2018-01-25T00:00:00"/>
    <x v="5"/>
    <x v="7"/>
    <x v="0"/>
    <m/>
    <s v=""/>
    <x v="0"/>
    <m/>
  </r>
  <r>
    <x v="55"/>
    <d v="2018-01-25T00:00:00"/>
    <x v="5"/>
    <x v="7"/>
    <x v="0"/>
    <m/>
    <s v=""/>
    <x v="0"/>
    <m/>
  </r>
  <r>
    <x v="55"/>
    <d v="2018-01-25T00:00:00"/>
    <x v="5"/>
    <x v="7"/>
    <x v="50"/>
    <d v="2018-01-22T00:00:00"/>
    <n v="-3"/>
    <x v="2"/>
    <m/>
  </r>
  <r>
    <x v="56"/>
    <d v="2018-01-26T00:00:00"/>
    <x v="12"/>
    <x v="25"/>
    <x v="51"/>
    <d v="2018-02-19T00:00:00"/>
    <n v="5"/>
    <x v="1"/>
    <m/>
  </r>
  <r>
    <x v="56"/>
    <d v="2018-01-26T00:00:00"/>
    <x v="12"/>
    <x v="25"/>
    <x v="51"/>
    <d v="2018-02-19T00:00:00"/>
    <n v="5"/>
    <x v="1"/>
    <m/>
  </r>
  <r>
    <x v="57"/>
    <d v="2018-02-07T00:00:00"/>
    <x v="5"/>
    <x v="19"/>
    <x v="52"/>
    <d v="2018-02-20T00:00:00"/>
    <n v="11"/>
    <x v="1"/>
    <m/>
  </r>
  <r>
    <x v="56"/>
    <d v="2018-01-26T00:00:00"/>
    <x v="12"/>
    <x v="25"/>
    <x v="51"/>
    <d v="2018-02-19T00:00:00"/>
    <n v="5"/>
    <x v="1"/>
    <m/>
  </r>
  <r>
    <x v="56"/>
    <d v="2018-01-26T00:00:00"/>
    <x v="12"/>
    <x v="25"/>
    <x v="51"/>
    <d v="2018-02-19T00:00:00"/>
    <n v="5"/>
    <x v="1"/>
    <m/>
  </r>
  <r>
    <x v="57"/>
    <d v="2018-02-07T00:00:00"/>
    <x v="5"/>
    <x v="19"/>
    <x v="52"/>
    <d v="2018-02-20T00:00:00"/>
    <n v="11"/>
    <x v="1"/>
    <m/>
  </r>
  <r>
    <x v="57"/>
    <d v="2018-02-07T00:00:00"/>
    <x v="5"/>
    <x v="19"/>
    <x v="52"/>
    <d v="2018-02-20T00:00:00"/>
    <n v="11"/>
    <x v="1"/>
    <m/>
  </r>
  <r>
    <x v="58"/>
    <d v="2018-01-27T00:00:00"/>
    <x v="14"/>
    <x v="26"/>
    <x v="53"/>
    <d v="2018-02-01T00:00:00"/>
    <n v="2"/>
    <x v="1"/>
    <m/>
  </r>
  <r>
    <x v="58"/>
    <d v="2018-01-27T00:00:00"/>
    <x v="14"/>
    <x v="26"/>
    <x v="53"/>
    <d v="2018-02-01T00:00:00"/>
    <n v="2"/>
    <x v="1"/>
    <m/>
  </r>
  <r>
    <x v="58"/>
    <d v="2018-01-27T00:00:00"/>
    <x v="14"/>
    <x v="26"/>
    <x v="53"/>
    <d v="2018-02-01T00:00:00"/>
    <n v="2"/>
    <x v="1"/>
    <m/>
  </r>
  <r>
    <x v="58"/>
    <d v="2018-01-27T00:00:00"/>
    <x v="14"/>
    <x v="26"/>
    <x v="53"/>
    <d v="2018-02-01T00:00:00"/>
    <n v="2"/>
    <x v="1"/>
    <m/>
  </r>
  <r>
    <x v="58"/>
    <d v="2018-01-27T00:00:00"/>
    <x v="14"/>
    <x v="26"/>
    <x v="53"/>
    <d v="2018-02-01T00:00:00"/>
    <n v="2"/>
    <x v="1"/>
    <m/>
  </r>
  <r>
    <x v="58"/>
    <d v="2018-01-27T00:00:00"/>
    <x v="14"/>
    <x v="26"/>
    <x v="54"/>
    <d v="2018-02-12T00:00:00"/>
    <n v="13"/>
    <x v="1"/>
    <m/>
  </r>
  <r>
    <x v="58"/>
    <d v="2018-01-27T00:00:00"/>
    <x v="14"/>
    <x v="26"/>
    <x v="53"/>
    <d v="2018-02-01T00:00:00"/>
    <n v="2"/>
    <x v="1"/>
    <m/>
  </r>
  <r>
    <x v="58"/>
    <d v="2018-01-27T00:00:00"/>
    <x v="14"/>
    <x v="26"/>
    <x v="53"/>
    <d v="2018-02-01T00:00:00"/>
    <n v="2"/>
    <x v="1"/>
    <m/>
  </r>
  <r>
    <x v="58"/>
    <d v="2018-01-27T00:00:00"/>
    <x v="14"/>
    <x v="26"/>
    <x v="53"/>
    <d v="2018-02-01T00:00:00"/>
    <n v="2"/>
    <x v="1"/>
    <m/>
  </r>
  <r>
    <x v="58"/>
    <d v="2018-01-27T00:00:00"/>
    <x v="14"/>
    <x v="26"/>
    <x v="53"/>
    <d v="2018-02-01T00:00:00"/>
    <n v="2"/>
    <x v="1"/>
    <m/>
  </r>
  <r>
    <x v="59"/>
    <d v="2018-01-27T00:00:00"/>
    <x v="15"/>
    <x v="21"/>
    <x v="55"/>
    <d v="2018-02-06T00:00:00"/>
    <n v="6"/>
    <x v="1"/>
    <m/>
  </r>
  <r>
    <x v="59"/>
    <d v="2018-01-27T00:00:00"/>
    <x v="15"/>
    <x v="21"/>
    <x v="55"/>
    <d v="2018-02-06T00:00:00"/>
    <n v="6"/>
    <x v="1"/>
    <m/>
  </r>
  <r>
    <x v="58"/>
    <d v="2018-01-27T00:00:00"/>
    <x v="14"/>
    <x v="26"/>
    <x v="53"/>
    <d v="2018-02-01T00:00:00"/>
    <n v="2"/>
    <x v="1"/>
    <m/>
  </r>
  <r>
    <x v="58"/>
    <d v="2018-01-27T00:00:00"/>
    <x v="14"/>
    <x v="26"/>
    <x v="53"/>
    <d v="2018-02-01T00:00:00"/>
    <n v="2"/>
    <x v="1"/>
    <m/>
  </r>
  <r>
    <x v="58"/>
    <d v="2018-01-27T00:00:00"/>
    <x v="14"/>
    <x v="26"/>
    <x v="53"/>
    <d v="2018-02-01T00:00:00"/>
    <n v="2"/>
    <x v="1"/>
    <m/>
  </r>
  <r>
    <x v="58"/>
    <d v="2018-01-27T00:00:00"/>
    <x v="14"/>
    <x v="26"/>
    <x v="53"/>
    <d v="2018-02-01T00:00:00"/>
    <n v="2"/>
    <x v="1"/>
    <m/>
  </r>
  <r>
    <x v="58"/>
    <d v="2018-01-27T00:00:00"/>
    <x v="14"/>
    <x v="26"/>
    <x v="53"/>
    <d v="2018-02-01T00:00:00"/>
    <n v="2"/>
    <x v="1"/>
    <m/>
  </r>
  <r>
    <x v="58"/>
    <d v="2018-01-27T00:00:00"/>
    <x v="14"/>
    <x v="26"/>
    <x v="53"/>
    <d v="2018-02-01T00:00:00"/>
    <n v="2"/>
    <x v="1"/>
    <m/>
  </r>
  <r>
    <x v="59"/>
    <d v="2018-01-27T00:00:00"/>
    <x v="15"/>
    <x v="21"/>
    <x v="55"/>
    <d v="2018-02-06T00:00:00"/>
    <n v="6"/>
    <x v="1"/>
    <m/>
  </r>
  <r>
    <x v="60"/>
    <d v="2018-01-27T00:00:00"/>
    <x v="5"/>
    <x v="23"/>
    <x v="56"/>
    <d v="2018-01-29T00:00:00"/>
    <n v="0"/>
    <x v="2"/>
    <m/>
  </r>
  <r>
    <x v="60"/>
    <d v="2018-01-27T00:00:00"/>
    <x v="5"/>
    <x v="23"/>
    <x v="56"/>
    <d v="2018-01-29T00:00:00"/>
    <n v="0"/>
    <x v="2"/>
    <m/>
  </r>
  <r>
    <x v="61"/>
    <d v="2018-01-27T00:00:00"/>
    <x v="7"/>
    <x v="14"/>
    <x v="57"/>
    <d v="2018-02-01T00:00:00"/>
    <n v="0"/>
    <x v="2"/>
    <m/>
  </r>
  <r>
    <x v="61"/>
    <d v="2018-01-27T00:00:00"/>
    <x v="7"/>
    <x v="14"/>
    <x v="57"/>
    <d v="2018-02-01T00:00:00"/>
    <n v="0"/>
    <x v="2"/>
    <m/>
  </r>
  <r>
    <x v="61"/>
    <d v="2018-01-27T00:00:00"/>
    <x v="7"/>
    <x v="14"/>
    <x v="57"/>
    <d v="2018-02-01T00:00:00"/>
    <n v="0"/>
    <x v="2"/>
    <m/>
  </r>
  <r>
    <x v="61"/>
    <d v="2018-01-27T00:00:00"/>
    <x v="7"/>
    <x v="14"/>
    <x v="57"/>
    <d v="2018-02-01T00:00:00"/>
    <n v="0"/>
    <x v="2"/>
    <m/>
  </r>
  <r>
    <x v="61"/>
    <d v="2018-01-27T00:00:00"/>
    <x v="7"/>
    <x v="14"/>
    <x v="57"/>
    <d v="2018-02-01T00:00:00"/>
    <n v="0"/>
    <x v="2"/>
    <m/>
  </r>
  <r>
    <x v="61"/>
    <d v="2018-01-27T00:00:00"/>
    <x v="7"/>
    <x v="14"/>
    <x v="57"/>
    <d v="2018-02-01T00:00:00"/>
    <n v="0"/>
    <x v="2"/>
    <m/>
  </r>
  <r>
    <x v="61"/>
    <d v="2018-01-27T00:00:00"/>
    <x v="7"/>
    <x v="14"/>
    <x v="57"/>
    <d v="2018-02-01T00:00:00"/>
    <n v="0"/>
    <x v="2"/>
    <m/>
  </r>
  <r>
    <x v="61"/>
    <d v="2018-01-27T00:00:00"/>
    <x v="7"/>
    <x v="14"/>
    <x v="57"/>
    <d v="2018-02-01T00:00:00"/>
    <n v="0"/>
    <x v="2"/>
    <m/>
  </r>
  <r>
    <x v="61"/>
    <d v="2018-01-27T00:00:00"/>
    <x v="7"/>
    <x v="14"/>
    <x v="57"/>
    <d v="2018-02-01T00:00:00"/>
    <n v="0"/>
    <x v="2"/>
    <m/>
  </r>
  <r>
    <x v="62"/>
    <d v="2018-01-27T00:00:00"/>
    <x v="14"/>
    <x v="26"/>
    <x v="58"/>
    <d v="2018-02-01T00:00:00"/>
    <n v="2"/>
    <x v="1"/>
    <m/>
  </r>
  <r>
    <x v="62"/>
    <d v="2018-01-27T00:00:00"/>
    <x v="14"/>
    <x v="26"/>
    <x v="58"/>
    <d v="2018-02-01T00:00:00"/>
    <n v="2"/>
    <x v="1"/>
    <m/>
  </r>
  <r>
    <x v="62"/>
    <d v="2018-01-27T00:00:00"/>
    <x v="14"/>
    <x v="26"/>
    <x v="58"/>
    <d v="2018-02-01T00:00:00"/>
    <n v="2"/>
    <x v="1"/>
    <m/>
  </r>
  <r>
    <x v="62"/>
    <d v="2018-01-27T00:00:00"/>
    <x v="14"/>
    <x v="26"/>
    <x v="58"/>
    <d v="2018-02-01T00:00:00"/>
    <n v="2"/>
    <x v="1"/>
    <m/>
  </r>
  <r>
    <x v="62"/>
    <d v="2018-01-27T00:00:00"/>
    <x v="14"/>
    <x v="26"/>
    <x v="58"/>
    <d v="2018-02-01T00:00:00"/>
    <n v="2"/>
    <x v="1"/>
    <m/>
  </r>
  <r>
    <x v="63"/>
    <d v="2018-01-27T00:00:00"/>
    <x v="2"/>
    <x v="26"/>
    <x v="59"/>
    <d v="2018-01-30T00:00:00"/>
    <n v="0"/>
    <x v="2"/>
    <m/>
  </r>
  <r>
    <x v="64"/>
    <d v="2018-03-02T00:00:00"/>
    <x v="1"/>
    <x v="22"/>
    <x v="60"/>
    <d v="2018-03-12T00:00:00"/>
    <n v="6"/>
    <x v="1"/>
    <m/>
  </r>
  <r>
    <x v="65"/>
    <d v="2018-03-20T00:00:00"/>
    <x v="16"/>
    <x v="27"/>
    <x v="61"/>
    <d v="2018-03-20T00:00:00"/>
    <n v="-1"/>
    <x v="2"/>
    <m/>
  </r>
  <r>
    <x v="66"/>
    <d v="2018-01-30T00:00:00"/>
    <x v="2"/>
    <x v="14"/>
    <x v="62"/>
    <d v="2018-01-31T00:00:00"/>
    <n v="-1"/>
    <x v="2"/>
    <m/>
  </r>
  <r>
    <x v="67"/>
    <d v="2018-01-30T00:00:00"/>
    <x v="7"/>
    <x v="24"/>
    <x v="63"/>
    <d v="2018-02-22T00:00:00"/>
    <n v="14"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23" firstHeaderRow="1" firstDataRow="1" firstDataCol="1" rowPageCount="1" colPageCount="1"/>
  <pivotFields count="21">
    <pivotField axis="axisRow" numFmtId="16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16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numFmtId="16" showAll="0"/>
    <pivotField showAll="0"/>
    <pivotField showAll="0"/>
    <pivotField showAll="0"/>
    <pivotField showAll="0"/>
    <pivotField showAll="0"/>
    <pivotField showAll="0"/>
    <pivotField showAll="0"/>
    <pivotField axis="axisPage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0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pageFields count="1">
    <pageField fld="20" hier="-1"/>
  </pageFields>
  <dataFields count="1">
    <dataField name="Nombre de Date BC" fld="9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22:C108" firstHeaderRow="0" firstDataRow="1" firstDataCol="1"/>
  <pivotFields count="9">
    <pivotField axis="axisRow" showAll="0">
      <items count="69">
        <item x="0"/>
        <item x="1"/>
        <item x="2"/>
        <item x="3"/>
        <item x="5"/>
        <item x="4"/>
        <item x="8"/>
        <item x="7"/>
        <item x="6"/>
        <item x="10"/>
        <item x="11"/>
        <item x="14"/>
        <item x="15"/>
        <item x="13"/>
        <item x="12"/>
        <item x="18"/>
        <item x="16"/>
        <item x="22"/>
        <item x="20"/>
        <item x="19"/>
        <item x="24"/>
        <item x="25"/>
        <item x="26"/>
        <item x="27"/>
        <item x="30"/>
        <item x="31"/>
        <item x="28"/>
        <item x="23"/>
        <item x="32"/>
        <item x="29"/>
        <item x="34"/>
        <item x="33"/>
        <item x="9"/>
        <item x="36"/>
        <item x="37"/>
        <item x="41"/>
        <item x="38"/>
        <item x="46"/>
        <item x="21"/>
        <item x="47"/>
        <item x="53"/>
        <item x="55"/>
        <item x="54"/>
        <item x="49"/>
        <item x="56"/>
        <item x="44"/>
        <item x="42"/>
        <item x="45"/>
        <item x="43"/>
        <item x="61"/>
        <item x="60"/>
        <item x="59"/>
        <item x="58"/>
        <item x="62"/>
        <item x="63"/>
        <item x="51"/>
        <item x="66"/>
        <item x="52"/>
        <item x="50"/>
        <item x="67"/>
        <item x="48"/>
        <item x="57"/>
        <item x="39"/>
        <item x="17"/>
        <item x="40"/>
        <item x="64"/>
        <item x="35"/>
        <item x="65"/>
        <item t="default"/>
      </items>
    </pivotField>
    <pivotField numFmtId="16" showAll="0"/>
    <pivotField axis="axisRow" showAll="0">
      <items count="18">
        <item x="0"/>
        <item x="4"/>
        <item x="13"/>
        <item x="15"/>
        <item x="7"/>
        <item x="10"/>
        <item x="9"/>
        <item x="16"/>
        <item x="1"/>
        <item x="8"/>
        <item x="2"/>
        <item x="6"/>
        <item x="14"/>
        <item x="3"/>
        <item x="12"/>
        <item x="5"/>
        <item x="11"/>
        <item t="default"/>
      </items>
    </pivotField>
    <pivotField numFmtId="16" showAll="0">
      <items count="29">
        <item x="0"/>
        <item x="1"/>
        <item x="3"/>
        <item x="2"/>
        <item x="4"/>
        <item x="15"/>
        <item x="8"/>
        <item x="5"/>
        <item x="9"/>
        <item x="11"/>
        <item x="10"/>
        <item x="18"/>
        <item x="13"/>
        <item x="7"/>
        <item x="17"/>
        <item x="23"/>
        <item x="26"/>
        <item x="21"/>
        <item x="14"/>
        <item x="16"/>
        <item x="24"/>
        <item x="19"/>
        <item x="25"/>
        <item x="6"/>
        <item x="12"/>
        <item x="22"/>
        <item x="20"/>
        <item x="27"/>
        <item t="default"/>
      </items>
    </pivotField>
    <pivotField showAll="0">
      <items count="65">
        <item x="15"/>
        <item x="21"/>
        <item x="22"/>
        <item x="40"/>
        <item x="14"/>
        <item x="50"/>
        <item x="26"/>
        <item x="42"/>
        <item x="43"/>
        <item x="56"/>
        <item x="41"/>
        <item x="45"/>
        <item x="52"/>
        <item x="5"/>
        <item x="8"/>
        <item x="11"/>
        <item x="2"/>
        <item x="36"/>
        <item x="59"/>
        <item x="62"/>
        <item x="48"/>
        <item x="7"/>
        <item x="37"/>
        <item x="35"/>
        <item x="58"/>
        <item x="38"/>
        <item x="53"/>
        <item x="39"/>
        <item x="54"/>
        <item x="13"/>
        <item x="47"/>
        <item x="34"/>
        <item x="23"/>
        <item x="51"/>
        <item x="29"/>
        <item x="27"/>
        <item x="28"/>
        <item x="55"/>
        <item x="10"/>
        <item x="18"/>
        <item x="19"/>
        <item x="30"/>
        <item x="57"/>
        <item x="63"/>
        <item x="9"/>
        <item x="20"/>
        <item x="49"/>
        <item x="25"/>
        <item x="16"/>
        <item x="46"/>
        <item x="61"/>
        <item x="44"/>
        <item x="6"/>
        <item x="12"/>
        <item x="32"/>
        <item x="3"/>
        <item x="1"/>
        <item x="4"/>
        <item x="24"/>
        <item x="33"/>
        <item x="31"/>
        <item x="17"/>
        <item x="60"/>
        <item x="0"/>
        <item t="default"/>
      </items>
    </pivotField>
    <pivotField showAll="0"/>
    <pivotField showAll="0"/>
    <pivotField dataField="1" showAll="0">
      <items count="4">
        <item x="0"/>
        <item x="2"/>
        <item x="1"/>
        <item t="default"/>
      </items>
    </pivotField>
    <pivotField showAll="0"/>
  </pivotFields>
  <rowFields count="2">
    <field x="2"/>
    <field x="0"/>
  </rowFields>
  <rowItems count="86">
    <i>
      <x/>
    </i>
    <i r="1">
      <x/>
    </i>
    <i>
      <x v="1"/>
    </i>
    <i r="1">
      <x v="8"/>
    </i>
    <i>
      <x v="2"/>
    </i>
    <i r="1">
      <x v="33"/>
    </i>
    <i r="1">
      <x v="66"/>
    </i>
    <i>
      <x v="3"/>
    </i>
    <i r="1">
      <x v="51"/>
    </i>
    <i>
      <x v="4"/>
    </i>
    <i r="1">
      <x v="11"/>
    </i>
    <i r="1">
      <x v="20"/>
    </i>
    <i r="1">
      <x v="22"/>
    </i>
    <i r="1">
      <x v="34"/>
    </i>
    <i r="1">
      <x v="49"/>
    </i>
    <i r="1">
      <x v="59"/>
    </i>
    <i>
      <x v="5"/>
    </i>
    <i r="1">
      <x v="31"/>
    </i>
    <i r="1">
      <x v="38"/>
    </i>
    <i>
      <x v="6"/>
    </i>
    <i r="1">
      <x v="18"/>
    </i>
    <i r="1">
      <x v="19"/>
    </i>
    <i r="1">
      <x v="21"/>
    </i>
    <i r="1">
      <x v="26"/>
    </i>
    <i r="1">
      <x v="29"/>
    </i>
    <i r="1">
      <x v="37"/>
    </i>
    <i>
      <x v="7"/>
    </i>
    <i r="1">
      <x v="67"/>
    </i>
    <i>
      <x v="8"/>
    </i>
    <i r="1">
      <x v="1"/>
    </i>
    <i r="1">
      <x v="3"/>
    </i>
    <i r="1">
      <x v="5"/>
    </i>
    <i r="1">
      <x v="7"/>
    </i>
    <i r="1">
      <x v="27"/>
    </i>
    <i r="1">
      <x v="28"/>
    </i>
    <i r="1">
      <x v="36"/>
    </i>
    <i r="1">
      <x v="64"/>
    </i>
    <i r="1">
      <x v="65"/>
    </i>
    <i>
      <x v="9"/>
    </i>
    <i r="1">
      <x v="15"/>
    </i>
    <i r="1">
      <x v="35"/>
    </i>
    <i r="1">
      <x v="57"/>
    </i>
    <i r="1">
      <x v="58"/>
    </i>
    <i>
      <x v="10"/>
    </i>
    <i r="1">
      <x v="2"/>
    </i>
    <i r="1">
      <x v="9"/>
    </i>
    <i r="1">
      <x v="12"/>
    </i>
    <i r="1">
      <x v="16"/>
    </i>
    <i r="1">
      <x v="32"/>
    </i>
    <i r="1">
      <x v="40"/>
    </i>
    <i r="1">
      <x v="48"/>
    </i>
    <i r="1">
      <x v="54"/>
    </i>
    <i r="1">
      <x v="56"/>
    </i>
    <i>
      <x v="11"/>
    </i>
    <i r="1">
      <x v="13"/>
    </i>
    <i>
      <x v="12"/>
    </i>
    <i r="1">
      <x v="45"/>
    </i>
    <i r="1">
      <x v="46"/>
    </i>
    <i r="1">
      <x v="47"/>
    </i>
    <i r="1">
      <x v="52"/>
    </i>
    <i r="1">
      <x v="53"/>
    </i>
    <i>
      <x v="13"/>
    </i>
    <i r="1">
      <x v="4"/>
    </i>
    <i r="1">
      <x v="6"/>
    </i>
    <i r="1">
      <x v="10"/>
    </i>
    <i r="1">
      <x v="24"/>
    </i>
    <i r="1">
      <x v="55"/>
    </i>
    <i r="1">
      <x v="60"/>
    </i>
    <i r="1">
      <x v="62"/>
    </i>
    <i r="1">
      <x v="63"/>
    </i>
    <i>
      <x v="14"/>
    </i>
    <i r="1">
      <x v="25"/>
    </i>
    <i r="1">
      <x v="44"/>
    </i>
    <i>
      <x v="15"/>
    </i>
    <i r="1">
      <x v="14"/>
    </i>
    <i r="1">
      <x v="17"/>
    </i>
    <i r="1">
      <x v="30"/>
    </i>
    <i r="1">
      <x v="39"/>
    </i>
    <i r="1">
      <x v="41"/>
    </i>
    <i r="1">
      <x v="43"/>
    </i>
    <i r="1">
      <x v="50"/>
    </i>
    <i r="1">
      <x v="61"/>
    </i>
    <i>
      <x v="16"/>
    </i>
    <i r="1">
      <x v="23"/>
    </i>
    <i r="1">
      <x v="42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r " fld="7" subtotal="count" baseField="7" baseItem="1048828" numFmtId="10">
      <extLst>
        <ext xmlns:x14="http://schemas.microsoft.com/office/spreadsheetml/2009/9/main" uri="{E15A36E0-9728-4e99-A89B-3F7291B0FE68}">
          <x14:dataField pivotShowAs="percentOfParentRow"/>
        </ext>
      </extLst>
    </dataField>
    <dataField name="Nombre de respect de délai2" fld="7" subtotal="count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9" cacheId="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chartFormat="8">
  <location ref="G3:I5" firstHeaderRow="1" firstDataRow="2" firstDataCol="1" rowPageCount="1" colPageCount="1"/>
  <pivotFields count="10">
    <pivotField axis="axisRow" showAll="0" defaultSubtotal="0">
      <items count="1">
        <item x="0"/>
      </items>
    </pivotField>
    <pivotField numFmtId="16" showAll="0" defaultSubtotal="0"/>
    <pivotField showAll="0" defaultSubtotal="0"/>
    <pivotField showAll="0" defaultSubtotal="0"/>
    <pivotField numFmtId="16" showAll="0" defaultSubtotal="0"/>
    <pivotField showAll="0" defaultSubtotal="0"/>
    <pivotField showAll="0" defaultSubtotal="0"/>
    <pivotField showAll="0" defaultSubtotal="0"/>
    <pivotField axis="axisCol" dataField="1" multipleItemSelectionAllowed="1" showAll="0" defaultSubtotal="0">
      <items count="3">
        <item h="1" m="1" x="2"/>
        <item x="1"/>
        <item x="0"/>
      </items>
    </pivotField>
    <pivotField axis="axisPage" showAll="0" defaultSubtotal="0">
      <items count="2">
        <item x="0"/>
        <item x="1"/>
      </items>
    </pivotField>
  </pivotFields>
  <rowFields count="1">
    <field x="0"/>
  </rowFields>
  <rowItems count="1">
    <i>
      <x/>
    </i>
  </rowItems>
  <colFields count="1">
    <field x="8"/>
  </colFields>
  <colItems count="2">
    <i>
      <x v="1"/>
    </i>
    <i>
      <x v="2"/>
    </i>
  </colItems>
  <pageFields count="1">
    <pageField fld="9" item="0" hier="-1"/>
  </pageFields>
  <dataFields count="1">
    <dataField name="Nombre de TDT" fld="8" subtotal="count" showDataAs="percentOfTotal" baseField="8" baseItem="0" numFmtId="10"/>
  </dataFields>
  <chartFormats count="3">
    <chartFormat chart="7" format="6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  <chartFormat chart="7" format="7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7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6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9">
  <location ref="A4:D17" firstHeaderRow="1" firstDataRow="2" firstDataCol="1" rowPageCount="2" colPageCount="1"/>
  <pivotFields count="10">
    <pivotField axis="axisPage" showAll="0" defaultSubtotal="0">
      <items count="1">
        <item x="0"/>
      </items>
    </pivotField>
    <pivotField axis="axisRow" numFmtId="16" showAll="0">
      <items count="14">
        <item x="0"/>
        <item x="1"/>
        <item x="2"/>
        <item x="4"/>
        <item x="5"/>
        <item x="6"/>
        <item x="7"/>
        <item x="8"/>
        <item x="10"/>
        <item x="11"/>
        <item x="12"/>
        <item x="3"/>
        <item x="9"/>
        <item t="default"/>
      </items>
    </pivotField>
    <pivotField showAll="0"/>
    <pivotField showAll="0"/>
    <pivotField numFmtId="16" showAll="0"/>
    <pivotField showAll="0"/>
    <pivotField axis="axisPage" showAll="0">
      <items count="3">
        <item x="1"/>
        <item x="0"/>
        <item t="default"/>
      </items>
    </pivotField>
    <pivotField showAll="0"/>
    <pivotField axis="axisCol" dataField="1" showAll="0">
      <items count="4">
        <item h="1" m="1" x="2"/>
        <item x="1"/>
        <item x="0"/>
        <item t="default"/>
      </items>
    </pivotField>
    <pivotField showAll="0" defaultSubtotal="0"/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8"/>
  </colFields>
  <colItems count="3">
    <i>
      <x v="1"/>
    </i>
    <i>
      <x v="2"/>
    </i>
    <i t="grand">
      <x/>
    </i>
  </colItems>
  <pageFields count="2">
    <pageField fld="6" item="1" hier="-1"/>
    <pageField fld="0" item="0" hier="-1"/>
  </pageFields>
  <dataFields count="1">
    <dataField name="Nombre de T" fld="8" subtotal="count" showDataAs="percentOfRow" baseField="7" baseItem="0" numFmtId="10"/>
  </dataFields>
  <chartFormats count="2">
    <chartFormat chart="8" format="6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8" format="7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T247" totalsRowShown="0" headerRowDxfId="14" dataDxfId="13">
  <autoFilter ref="A3:T247"/>
  <tableColumns count="20">
    <tableColumn id="1" name="Date DA" dataDxfId="33"/>
    <tableColumn id="2" name="N° DA" dataDxfId="32"/>
    <tableColumn id="3" name="Affaire" dataDxfId="31"/>
    <tableColumn id="4" name="demandeur" dataDxfId="30"/>
    <tableColumn id="5" name="désignation" dataDxfId="29"/>
    <tableColumn id="6" name="Qté DA" dataDxfId="28"/>
    <tableColumn id="7" name="Livraison" dataDxfId="27"/>
    <tableColumn id="8" name="N° BC" dataDxfId="26"/>
    <tableColumn id="9" name="Achtr" dataDxfId="25"/>
    <tableColumn id="10" name="Date BC" dataDxfId="24"/>
    <tableColumn id="11" name="F/seur" dataDxfId="23"/>
    <tableColumn id="12" name="Qté cde" dataDxfId="22"/>
    <tableColumn id="14" name="Date prévue" dataDxfId="21"/>
    <tableColumn id="15" name="Qté livrée" dataDxfId="20"/>
    <tableColumn id="16" name="N° BL" dataDxfId="19"/>
    <tableColumn id="17" name="Date BL" dataDxfId="18"/>
    <tableColumn id="18" name="Reste à Livrer" dataDxfId="17"/>
    <tableColumn id="23" name="le retard (nbr jrs)" dataDxfId="12">
      <calculatedColumnFormula>IF(ISBLANK(Tableau1[[#This Row],[Date BL]]),"",Tableau1[[#This Row],[Date BL]]-Tableau1[[#This Row],[Date prévue]])</calculatedColumnFormula>
    </tableColumn>
    <tableColumn id="19" name="respect de délai" dataDxfId="16">
      <calculatedColumnFormula>IF(ISBLANK($P4),"En attente",IF($P4&lt;=$M4,"Livrée","Retard"))</calculatedColumnFormula>
    </tableColumn>
    <tableColumn id="20" name="Observ" dataDxfId="1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2:J84" totalsRowShown="0" dataDxfId="43">
  <autoFilter ref="A2:J84"/>
  <tableColumns count="10">
    <tableColumn id="9" name="mois DA" dataDxfId="42">
      <calculatedColumnFormula>INDEX(L$4:M$15,MONTH(Tableau3[[#This Row],[date DA]]),2)</calculatedColumnFormula>
    </tableColumn>
    <tableColumn id="1" name="date DA" dataDxfId="41"/>
    <tableColumn id="2" name="N° DA" dataDxfId="40"/>
    <tableColumn id="3" name="Designation"/>
    <tableColumn id="4" name="date de cde" dataDxfId="39"/>
    <tableColumn id="5" name="N° BC" dataDxfId="38"/>
    <tableColumn id="6" name="zone" dataDxfId="37"/>
    <tableColumn id="8" name="retard" dataDxfId="36">
      <calculatedColumnFormula>Tableau3[[#This Row],[date de cde]]-Tableau3[[#This Row],[date DA]]</calculatedColumnFormula>
    </tableColumn>
    <tableColumn id="7" name="TDT" dataDxfId="35">
      <calculatedColumnFormula>IF(H3&gt;0,"NT","T")</calculatedColumnFormula>
    </tableColumn>
    <tableColumn id="10" name="mois cdes" dataDxfId="34">
      <calculatedColumnFormula>MONTH(Tableau3[[#This Row],[date de cde]])</calculatedColumnFormula>
    </tableColumn>
  </tableColumns>
  <tableStyleInfo name="TableStyleMedium17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2:I246" totalsRowShown="0" headerRowDxfId="2" dataDxfId="3" tableBorderDxfId="11">
  <autoFilter ref="A2:I246"/>
  <tableColumns count="9">
    <tableColumn id="1" name="N° BC" dataDxfId="10"/>
    <tableColumn id="3" name="Date BC" dataDxfId="9"/>
    <tableColumn id="4" name="F/seur" dataDxfId="8"/>
    <tableColumn id="6" name="Date prévue" dataDxfId="7"/>
    <tableColumn id="8" name="N° BL" dataDxfId="6"/>
    <tableColumn id="9" name="Date BL" dataDxfId="5"/>
    <tableColumn id="11" name="le retard (nbr jrs)" dataDxfId="1">
      <calculatedColumnFormula>IF(ISBLANK(Tableau2[[#This Row],[Date BL]]),"",Tableau2[[#This Row],[Date BL]]-Tableau2[[#This Row],[Date prévue]])</calculatedColumnFormula>
    </tableColumn>
    <tableColumn id="12" name="respect de délai" dataDxfId="0">
      <calculatedColumnFormula>IF(ISBLANK($F3),"en attente",IF($F3-$D3&lt;=1,"livrée","retard"))</calculatedColumnFormula>
    </tableColumn>
    <tableColumn id="13" name="Observ" dataDxfId="4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workbookViewId="0">
      <selection activeCell="A3" sqref="A3"/>
    </sheetView>
  </sheetViews>
  <sheetFormatPr baseColWidth="10" defaultRowHeight="15" x14ac:dyDescent="0.25"/>
  <cols>
    <col min="1" max="1" width="21" customWidth="1"/>
    <col min="2" max="2" width="18.42578125" customWidth="1"/>
    <col min="3" max="3" width="18.42578125" bestFit="1" customWidth="1"/>
  </cols>
  <sheetData>
    <row r="1" spans="1:2" x14ac:dyDescent="0.25">
      <c r="A1" s="10" t="s">
        <v>328</v>
      </c>
      <c r="B1" t="s">
        <v>329</v>
      </c>
    </row>
    <row r="3" spans="1:2" x14ac:dyDescent="0.25">
      <c r="A3" s="10" t="s">
        <v>323</v>
      </c>
      <c r="B3" t="s">
        <v>327</v>
      </c>
    </row>
    <row r="4" spans="1:2" x14ac:dyDescent="0.25">
      <c r="A4" s="13">
        <v>43102</v>
      </c>
      <c r="B4" s="12">
        <v>2</v>
      </c>
    </row>
    <row r="5" spans="1:2" x14ac:dyDescent="0.25">
      <c r="A5" s="13">
        <v>43103</v>
      </c>
      <c r="B5" s="12">
        <v>9</v>
      </c>
    </row>
    <row r="6" spans="1:2" x14ac:dyDescent="0.25">
      <c r="A6" s="13">
        <v>43104</v>
      </c>
      <c r="B6" s="12">
        <v>2</v>
      </c>
    </row>
    <row r="7" spans="1:2" x14ac:dyDescent="0.25">
      <c r="A7" s="13">
        <v>43105</v>
      </c>
      <c r="B7" s="12">
        <v>1</v>
      </c>
    </row>
    <row r="8" spans="1:2" x14ac:dyDescent="0.25">
      <c r="A8" s="13">
        <v>43108</v>
      </c>
      <c r="B8" s="12">
        <v>22</v>
      </c>
    </row>
    <row r="9" spans="1:2" x14ac:dyDescent="0.25">
      <c r="A9" s="13">
        <v>43109</v>
      </c>
      <c r="B9" s="12">
        <v>2</v>
      </c>
    </row>
    <row r="10" spans="1:2" x14ac:dyDescent="0.25">
      <c r="A10" s="13">
        <v>43110</v>
      </c>
      <c r="B10" s="12">
        <v>26</v>
      </c>
    </row>
    <row r="11" spans="1:2" x14ac:dyDescent="0.25">
      <c r="A11" s="13">
        <v>43112</v>
      </c>
      <c r="B11" s="12">
        <v>20</v>
      </c>
    </row>
    <row r="12" spans="1:2" x14ac:dyDescent="0.25">
      <c r="A12" s="13">
        <v>43115</v>
      </c>
      <c r="B12" s="12">
        <v>5</v>
      </c>
    </row>
    <row r="13" spans="1:2" x14ac:dyDescent="0.25">
      <c r="A13" s="13">
        <v>43116</v>
      </c>
      <c r="B13" s="12">
        <v>18</v>
      </c>
    </row>
    <row r="14" spans="1:2" x14ac:dyDescent="0.25">
      <c r="A14" s="13">
        <v>43118</v>
      </c>
      <c r="B14" s="12">
        <v>6</v>
      </c>
    </row>
    <row r="15" spans="1:2" x14ac:dyDescent="0.25">
      <c r="A15" s="13">
        <v>43119</v>
      </c>
      <c r="B15" s="12">
        <v>2</v>
      </c>
    </row>
    <row r="16" spans="1:2" x14ac:dyDescent="0.25">
      <c r="A16" s="13">
        <v>43122</v>
      </c>
      <c r="B16" s="12">
        <v>9</v>
      </c>
    </row>
    <row r="17" spans="1:2" x14ac:dyDescent="0.25">
      <c r="A17" s="13">
        <v>43123</v>
      </c>
      <c r="B17" s="12">
        <v>47</v>
      </c>
    </row>
    <row r="18" spans="1:2" x14ac:dyDescent="0.25">
      <c r="A18" s="13">
        <v>43124</v>
      </c>
      <c r="B18" s="12">
        <v>4</v>
      </c>
    </row>
    <row r="19" spans="1:2" x14ac:dyDescent="0.25">
      <c r="A19" s="13">
        <v>43125</v>
      </c>
      <c r="B19" s="12">
        <v>29</v>
      </c>
    </row>
    <row r="20" spans="1:2" x14ac:dyDescent="0.25">
      <c r="A20" s="13">
        <v>43126</v>
      </c>
      <c r="B20" s="12">
        <v>37</v>
      </c>
    </row>
    <row r="21" spans="1:2" x14ac:dyDescent="0.25">
      <c r="A21" s="13">
        <v>43129</v>
      </c>
      <c r="B21" s="12">
        <v>1</v>
      </c>
    </row>
    <row r="22" spans="1:2" x14ac:dyDescent="0.25">
      <c r="A22" s="13">
        <v>43130</v>
      </c>
      <c r="B22" s="12">
        <v>2</v>
      </c>
    </row>
    <row r="23" spans="1:2" x14ac:dyDescent="0.25">
      <c r="A23" s="13" t="s">
        <v>324</v>
      </c>
      <c r="B23" s="12">
        <v>244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7"/>
  <sheetViews>
    <sheetView workbookViewId="0">
      <selection activeCell="A2" sqref="A2:G2"/>
    </sheetView>
  </sheetViews>
  <sheetFormatPr baseColWidth="10" defaultRowHeight="15" x14ac:dyDescent="0.25"/>
  <cols>
    <col min="1" max="3" width="11.42578125" style="27"/>
    <col min="4" max="4" width="15.85546875" style="27" customWidth="1"/>
    <col min="5" max="5" width="62.85546875" style="27" customWidth="1"/>
    <col min="6" max="12" width="11.42578125" style="27"/>
    <col min="13" max="13" width="14" style="27" customWidth="1"/>
    <col min="14" max="14" width="12" style="27" customWidth="1"/>
    <col min="15" max="15" width="11.42578125" style="27"/>
    <col min="16" max="16" width="15" style="27" customWidth="1"/>
    <col min="17" max="17" width="19.42578125" style="27" customWidth="1"/>
    <col min="18" max="18" width="21.7109375" style="27" customWidth="1"/>
    <col min="19" max="19" width="21.28515625" style="27" customWidth="1"/>
    <col min="20" max="20" width="20.140625" style="27" customWidth="1"/>
    <col min="21" max="16384" width="11.42578125" style="27"/>
  </cols>
  <sheetData>
    <row r="1" spans="1:20" ht="15" customHeight="1" x14ac:dyDescent="0.25"/>
    <row r="2" spans="1:20" s="28" customFormat="1" ht="44.25" customHeight="1" x14ac:dyDescent="0.25">
      <c r="A2" s="47" t="s">
        <v>0</v>
      </c>
      <c r="B2" s="48"/>
      <c r="C2" s="48"/>
      <c r="D2" s="48"/>
      <c r="E2" s="48"/>
      <c r="F2" s="48"/>
      <c r="G2" s="48"/>
      <c r="H2" s="24" t="s">
        <v>1</v>
      </c>
      <c r="I2" s="24"/>
      <c r="J2" s="24"/>
      <c r="K2" s="24"/>
      <c r="L2" s="24"/>
      <c r="M2" s="24"/>
      <c r="N2" s="45" t="s">
        <v>2</v>
      </c>
      <c r="O2" s="45"/>
      <c r="P2" s="45"/>
      <c r="Q2" s="45"/>
      <c r="R2" s="46" t="s">
        <v>3</v>
      </c>
      <c r="S2" s="46"/>
      <c r="T2" s="46"/>
    </row>
    <row r="3" spans="1:20" x14ac:dyDescent="0.25">
      <c r="A3" s="29" t="s">
        <v>4</v>
      </c>
      <c r="B3" s="29" t="s">
        <v>5</v>
      </c>
      <c r="C3" s="29" t="s">
        <v>6</v>
      </c>
      <c r="D3" s="29" t="s">
        <v>321</v>
      </c>
      <c r="E3" s="29" t="s">
        <v>7</v>
      </c>
      <c r="F3" s="29" t="s">
        <v>8</v>
      </c>
      <c r="G3" s="29" t="s">
        <v>9</v>
      </c>
      <c r="H3" s="29" t="s">
        <v>10</v>
      </c>
      <c r="I3" s="29" t="s">
        <v>11</v>
      </c>
      <c r="J3" s="29" t="s">
        <v>12</v>
      </c>
      <c r="K3" s="29" t="s">
        <v>13</v>
      </c>
      <c r="L3" s="29" t="s">
        <v>14</v>
      </c>
      <c r="M3" s="29" t="s">
        <v>15</v>
      </c>
      <c r="N3" s="29" t="s">
        <v>16</v>
      </c>
      <c r="O3" s="29" t="s">
        <v>17</v>
      </c>
      <c r="P3" s="29" t="s">
        <v>18</v>
      </c>
      <c r="Q3" s="29" t="s">
        <v>19</v>
      </c>
      <c r="R3" s="29" t="s">
        <v>322</v>
      </c>
      <c r="S3" s="29" t="s">
        <v>20</v>
      </c>
      <c r="T3" s="29" t="s">
        <v>21</v>
      </c>
    </row>
    <row r="4" spans="1:20" x14ac:dyDescent="0.25">
      <c r="A4" s="30">
        <v>43102</v>
      </c>
      <c r="B4" s="31">
        <v>1085</v>
      </c>
      <c r="C4" s="31" t="s">
        <v>70</v>
      </c>
      <c r="D4" s="5" t="s">
        <v>71</v>
      </c>
      <c r="E4" s="32" t="s">
        <v>72</v>
      </c>
      <c r="F4" s="5">
        <v>4</v>
      </c>
      <c r="G4" s="5" t="s">
        <v>22</v>
      </c>
      <c r="H4" s="5">
        <v>56711</v>
      </c>
      <c r="I4" s="5" t="s">
        <v>23</v>
      </c>
      <c r="J4" s="33">
        <v>43102</v>
      </c>
      <c r="K4" s="5" t="s">
        <v>24</v>
      </c>
      <c r="L4" s="5">
        <v>4</v>
      </c>
      <c r="M4" s="33">
        <v>43104</v>
      </c>
      <c r="N4" s="3"/>
      <c r="O4" s="3"/>
      <c r="P4" s="4"/>
      <c r="Q4" s="5">
        <v>4</v>
      </c>
      <c r="R4" s="5" t="str">
        <f>IF(ISBLANK(Tableau1[[#This Row],[Date BL]]),"",Tableau1[[#This Row],[Date BL]]-Tableau1[[#This Row],[Date prévue]])</f>
        <v/>
      </c>
      <c r="S4" s="5" t="str">
        <f>IF(ISBLANK($P4),"En attente",IF($P4&lt;=$M4,"Livrée","Retard"))</f>
        <v>En attente</v>
      </c>
      <c r="T4" s="5"/>
    </row>
    <row r="5" spans="1:20" x14ac:dyDescent="0.25">
      <c r="A5" s="30">
        <v>43102</v>
      </c>
      <c r="B5" s="31">
        <v>1085</v>
      </c>
      <c r="C5" s="31" t="s">
        <v>70</v>
      </c>
      <c r="D5" s="5" t="s">
        <v>71</v>
      </c>
      <c r="E5" s="32" t="s">
        <v>73</v>
      </c>
      <c r="F5" s="5">
        <v>4</v>
      </c>
      <c r="G5" s="5" t="s">
        <v>22</v>
      </c>
      <c r="H5" s="5">
        <v>56711</v>
      </c>
      <c r="I5" s="5" t="s">
        <v>23</v>
      </c>
      <c r="J5" s="33">
        <v>43102</v>
      </c>
      <c r="K5" s="5" t="s">
        <v>24</v>
      </c>
      <c r="L5" s="5">
        <v>4</v>
      </c>
      <c r="M5" s="33">
        <v>43104</v>
      </c>
      <c r="N5" s="3"/>
      <c r="O5" s="3"/>
      <c r="P5" s="4"/>
      <c r="Q5" s="5">
        <v>4</v>
      </c>
      <c r="R5" s="5" t="str">
        <f>IF(ISBLANK(Tableau1[[#This Row],[Date BL]]),"",Tableau1[[#This Row],[Date BL]]-Tableau1[[#This Row],[Date prévue]])</f>
        <v/>
      </c>
      <c r="S5" s="5" t="str">
        <f t="shared" ref="S5:S68" si="0">IF(ISBLANK($P5),"En attente",IF($P5&lt;=$M5,"Livrée","Retard"))</f>
        <v>En attente</v>
      </c>
      <c r="T5" s="5"/>
    </row>
    <row r="6" spans="1:20" x14ac:dyDescent="0.25">
      <c r="A6" s="30">
        <v>43103</v>
      </c>
      <c r="B6" s="34">
        <v>3270</v>
      </c>
      <c r="C6" s="34" t="s">
        <v>74</v>
      </c>
      <c r="D6" s="5" t="s">
        <v>71</v>
      </c>
      <c r="E6" s="32" t="s">
        <v>75</v>
      </c>
      <c r="F6" s="5">
        <v>4</v>
      </c>
      <c r="G6" s="5" t="s">
        <v>22</v>
      </c>
      <c r="H6" s="5">
        <v>56723</v>
      </c>
      <c r="I6" s="5" t="s">
        <v>25</v>
      </c>
      <c r="J6" s="33">
        <v>43103</v>
      </c>
      <c r="K6" s="5" t="s">
        <v>26</v>
      </c>
      <c r="L6" s="5">
        <v>4</v>
      </c>
      <c r="M6" s="33">
        <v>43105</v>
      </c>
      <c r="N6" s="3">
        <v>4</v>
      </c>
      <c r="O6" s="3" t="s">
        <v>27</v>
      </c>
      <c r="P6" s="4">
        <v>43112</v>
      </c>
      <c r="Q6" s="5">
        <v>0</v>
      </c>
      <c r="R6" s="5">
        <f>IF(ISBLANK(Tableau1[[#This Row],[Date BL]]),"",Tableau1[[#This Row],[Date BL]]-Tableau1[[#This Row],[Date prévue]])</f>
        <v>7</v>
      </c>
      <c r="S6" s="5" t="str">
        <f t="shared" si="0"/>
        <v>Retard</v>
      </c>
      <c r="T6" s="5"/>
    </row>
    <row r="7" spans="1:20" x14ac:dyDescent="0.25">
      <c r="A7" s="30">
        <v>43103</v>
      </c>
      <c r="B7" s="31">
        <v>3436</v>
      </c>
      <c r="C7" s="31" t="s">
        <v>76</v>
      </c>
      <c r="D7" s="5" t="s">
        <v>77</v>
      </c>
      <c r="E7" s="32" t="s">
        <v>78</v>
      </c>
      <c r="F7" s="5">
        <v>4000</v>
      </c>
      <c r="G7" s="5" t="s">
        <v>22</v>
      </c>
      <c r="H7" s="3">
        <v>56733</v>
      </c>
      <c r="I7" s="3" t="s">
        <v>25</v>
      </c>
      <c r="J7" s="4">
        <v>43103</v>
      </c>
      <c r="K7" s="3" t="s">
        <v>28</v>
      </c>
      <c r="L7" s="3">
        <v>4000</v>
      </c>
      <c r="M7" s="4">
        <v>43110</v>
      </c>
      <c r="N7" s="3">
        <v>4000</v>
      </c>
      <c r="O7" s="3">
        <v>150562</v>
      </c>
      <c r="P7" s="4">
        <v>43118</v>
      </c>
      <c r="Q7" s="5">
        <v>0</v>
      </c>
      <c r="R7" s="5">
        <f>IF(ISBLANK(Tableau1[[#This Row],[Date BL]]),"",Tableau1[[#This Row],[Date BL]]-Tableau1[[#This Row],[Date prévue]])</f>
        <v>8</v>
      </c>
      <c r="S7" s="5" t="str">
        <f t="shared" si="0"/>
        <v>Retard</v>
      </c>
      <c r="T7" s="5"/>
    </row>
    <row r="8" spans="1:20" x14ac:dyDescent="0.25">
      <c r="A8" s="30">
        <v>43103</v>
      </c>
      <c r="B8" s="31">
        <v>3436</v>
      </c>
      <c r="C8" s="31" t="s">
        <v>76</v>
      </c>
      <c r="D8" s="5" t="s">
        <v>77</v>
      </c>
      <c r="E8" s="32" t="s">
        <v>79</v>
      </c>
      <c r="F8" s="5">
        <v>200</v>
      </c>
      <c r="G8" s="5" t="s">
        <v>22</v>
      </c>
      <c r="H8" s="3">
        <v>56733</v>
      </c>
      <c r="I8" s="3" t="s">
        <v>25</v>
      </c>
      <c r="J8" s="4">
        <v>43103</v>
      </c>
      <c r="K8" s="3" t="s">
        <v>28</v>
      </c>
      <c r="L8" s="3">
        <v>200</v>
      </c>
      <c r="M8" s="4">
        <v>43110</v>
      </c>
      <c r="N8" s="3">
        <v>200</v>
      </c>
      <c r="O8" s="3">
        <v>150562</v>
      </c>
      <c r="P8" s="4">
        <v>43118</v>
      </c>
      <c r="Q8" s="5">
        <v>0</v>
      </c>
      <c r="R8" s="5">
        <f>IF(ISBLANK(Tableau1[[#This Row],[Date BL]]),"",Tableau1[[#This Row],[Date BL]]-Tableau1[[#This Row],[Date prévue]])</f>
        <v>8</v>
      </c>
      <c r="S8" s="5" t="str">
        <f t="shared" si="0"/>
        <v>Retard</v>
      </c>
      <c r="T8" s="5"/>
    </row>
    <row r="9" spans="1:20" x14ac:dyDescent="0.25">
      <c r="A9" s="30">
        <v>43103</v>
      </c>
      <c r="B9" s="31">
        <v>3436</v>
      </c>
      <c r="C9" s="31" t="s">
        <v>76</v>
      </c>
      <c r="D9" s="5" t="s">
        <v>77</v>
      </c>
      <c r="E9" s="32" t="s">
        <v>80</v>
      </c>
      <c r="F9" s="5">
        <v>4200</v>
      </c>
      <c r="G9" s="5" t="s">
        <v>22</v>
      </c>
      <c r="H9" s="3">
        <v>56733</v>
      </c>
      <c r="I9" s="3" t="s">
        <v>25</v>
      </c>
      <c r="J9" s="4">
        <v>43103</v>
      </c>
      <c r="K9" s="3" t="s">
        <v>28</v>
      </c>
      <c r="L9" s="3">
        <v>4200</v>
      </c>
      <c r="M9" s="4">
        <v>43110</v>
      </c>
      <c r="N9" s="3">
        <v>4200</v>
      </c>
      <c r="O9" s="3">
        <v>150562</v>
      </c>
      <c r="P9" s="4">
        <v>43118</v>
      </c>
      <c r="Q9" s="5">
        <v>0</v>
      </c>
      <c r="R9" s="5">
        <f>IF(ISBLANK(Tableau1[[#This Row],[Date BL]]),"",Tableau1[[#This Row],[Date BL]]-Tableau1[[#This Row],[Date prévue]])</f>
        <v>8</v>
      </c>
      <c r="S9" s="5" t="str">
        <f t="shared" si="0"/>
        <v>Retard</v>
      </c>
      <c r="T9" s="5"/>
    </row>
    <row r="10" spans="1:20" x14ac:dyDescent="0.25">
      <c r="A10" s="30">
        <v>43103</v>
      </c>
      <c r="B10" s="31">
        <v>3436</v>
      </c>
      <c r="C10" s="31" t="s">
        <v>76</v>
      </c>
      <c r="D10" s="5" t="s">
        <v>77</v>
      </c>
      <c r="E10" s="32" t="s">
        <v>81</v>
      </c>
      <c r="F10" s="5">
        <v>4200</v>
      </c>
      <c r="G10" s="5" t="s">
        <v>22</v>
      </c>
      <c r="H10" s="3">
        <v>56733</v>
      </c>
      <c r="I10" s="3" t="s">
        <v>25</v>
      </c>
      <c r="J10" s="4">
        <v>43103</v>
      </c>
      <c r="K10" s="3" t="s">
        <v>28</v>
      </c>
      <c r="L10" s="3">
        <v>4200</v>
      </c>
      <c r="M10" s="4">
        <v>43110</v>
      </c>
      <c r="N10" s="3">
        <v>4200</v>
      </c>
      <c r="O10" s="3">
        <v>150562</v>
      </c>
      <c r="P10" s="4">
        <v>43118</v>
      </c>
      <c r="Q10" s="5">
        <v>0</v>
      </c>
      <c r="R10" s="5">
        <f>IF(ISBLANK(Tableau1[[#This Row],[Date BL]]),"",Tableau1[[#This Row],[Date BL]]-Tableau1[[#This Row],[Date prévue]])</f>
        <v>8</v>
      </c>
      <c r="S10" s="5" t="str">
        <f t="shared" si="0"/>
        <v>Retard</v>
      </c>
      <c r="T10" s="5"/>
    </row>
    <row r="11" spans="1:20" x14ac:dyDescent="0.25">
      <c r="A11" s="30">
        <v>43103</v>
      </c>
      <c r="B11" s="31">
        <v>3436</v>
      </c>
      <c r="C11" s="31" t="s">
        <v>76</v>
      </c>
      <c r="D11" s="5" t="s">
        <v>77</v>
      </c>
      <c r="E11" s="32" t="s">
        <v>82</v>
      </c>
      <c r="F11" s="5">
        <v>200</v>
      </c>
      <c r="G11" s="5" t="s">
        <v>22</v>
      </c>
      <c r="H11" s="3">
        <v>56733</v>
      </c>
      <c r="I11" s="3" t="s">
        <v>25</v>
      </c>
      <c r="J11" s="4">
        <v>43103</v>
      </c>
      <c r="K11" s="3" t="s">
        <v>28</v>
      </c>
      <c r="L11" s="3">
        <v>200</v>
      </c>
      <c r="M11" s="4">
        <v>43110</v>
      </c>
      <c r="N11" s="3">
        <v>200</v>
      </c>
      <c r="O11" s="3">
        <v>150562</v>
      </c>
      <c r="P11" s="4">
        <v>43118</v>
      </c>
      <c r="Q11" s="5">
        <v>0</v>
      </c>
      <c r="R11" s="5">
        <f>IF(ISBLANK(Tableau1[[#This Row],[Date BL]]),"",Tableau1[[#This Row],[Date BL]]-Tableau1[[#This Row],[Date prévue]])</f>
        <v>8</v>
      </c>
      <c r="S11" s="5" t="str">
        <f t="shared" si="0"/>
        <v>Retard</v>
      </c>
      <c r="T11" s="5"/>
    </row>
    <row r="12" spans="1:20" x14ac:dyDescent="0.25">
      <c r="A12" s="30">
        <v>43103</v>
      </c>
      <c r="B12" s="31">
        <v>3436</v>
      </c>
      <c r="C12" s="31" t="s">
        <v>76</v>
      </c>
      <c r="D12" s="5" t="s">
        <v>77</v>
      </c>
      <c r="E12" s="32" t="s">
        <v>83</v>
      </c>
      <c r="F12" s="5">
        <v>200</v>
      </c>
      <c r="G12" s="5" t="s">
        <v>22</v>
      </c>
      <c r="H12" s="3">
        <v>56733</v>
      </c>
      <c r="I12" s="3" t="s">
        <v>25</v>
      </c>
      <c r="J12" s="4">
        <v>43103</v>
      </c>
      <c r="K12" s="3" t="s">
        <v>28</v>
      </c>
      <c r="L12" s="3">
        <v>200</v>
      </c>
      <c r="M12" s="4">
        <v>43110</v>
      </c>
      <c r="N12" s="3">
        <v>200</v>
      </c>
      <c r="O12" s="3">
        <v>150562</v>
      </c>
      <c r="P12" s="4">
        <v>43118</v>
      </c>
      <c r="Q12" s="5">
        <v>0</v>
      </c>
      <c r="R12" s="5">
        <f>IF(ISBLANK(Tableau1[[#This Row],[Date BL]]),"",Tableau1[[#This Row],[Date BL]]-Tableau1[[#This Row],[Date prévue]])</f>
        <v>8</v>
      </c>
      <c r="S12" s="5" t="str">
        <f t="shared" si="0"/>
        <v>Retard</v>
      </c>
      <c r="T12" s="5"/>
    </row>
    <row r="13" spans="1:20" x14ac:dyDescent="0.25">
      <c r="A13" s="30">
        <v>43103</v>
      </c>
      <c r="B13" s="31">
        <v>3436</v>
      </c>
      <c r="C13" s="31" t="s">
        <v>76</v>
      </c>
      <c r="D13" s="5" t="s">
        <v>77</v>
      </c>
      <c r="E13" s="32" t="s">
        <v>84</v>
      </c>
      <c r="F13" s="5">
        <v>200</v>
      </c>
      <c r="G13" s="5" t="s">
        <v>22</v>
      </c>
      <c r="H13" s="3">
        <v>56733</v>
      </c>
      <c r="I13" s="3" t="s">
        <v>25</v>
      </c>
      <c r="J13" s="4">
        <v>43103</v>
      </c>
      <c r="K13" s="3" t="s">
        <v>28</v>
      </c>
      <c r="L13" s="3">
        <v>200</v>
      </c>
      <c r="M13" s="4">
        <v>43110</v>
      </c>
      <c r="N13" s="3">
        <v>200</v>
      </c>
      <c r="O13" s="3">
        <v>150562</v>
      </c>
      <c r="P13" s="4">
        <v>43118</v>
      </c>
      <c r="Q13" s="5">
        <v>0</v>
      </c>
      <c r="R13" s="5">
        <f>IF(ISBLANK(Tableau1[[#This Row],[Date BL]]),"",Tableau1[[#This Row],[Date BL]]-Tableau1[[#This Row],[Date prévue]])</f>
        <v>8</v>
      </c>
      <c r="S13" s="5" t="str">
        <f t="shared" si="0"/>
        <v>Retard</v>
      </c>
      <c r="T13" s="5"/>
    </row>
    <row r="14" spans="1:20" x14ac:dyDescent="0.25">
      <c r="A14" s="30">
        <v>43103</v>
      </c>
      <c r="B14" s="31">
        <v>3435</v>
      </c>
      <c r="C14" s="31" t="s">
        <v>76</v>
      </c>
      <c r="D14" s="5" t="s">
        <v>77</v>
      </c>
      <c r="E14" s="32" t="s">
        <v>85</v>
      </c>
      <c r="F14" s="5">
        <v>71</v>
      </c>
      <c r="G14" s="5" t="s">
        <v>22</v>
      </c>
      <c r="H14" s="5">
        <v>56734</v>
      </c>
      <c r="I14" s="5" t="s">
        <v>25</v>
      </c>
      <c r="J14" s="33">
        <v>43103</v>
      </c>
      <c r="K14" s="5" t="s">
        <v>26</v>
      </c>
      <c r="L14" s="5">
        <v>71</v>
      </c>
      <c r="M14" s="33">
        <v>43109</v>
      </c>
      <c r="N14" s="3">
        <v>71</v>
      </c>
      <c r="O14" s="3" t="s">
        <v>29</v>
      </c>
      <c r="P14" s="4">
        <v>43112</v>
      </c>
      <c r="Q14" s="5">
        <v>0</v>
      </c>
      <c r="R14" s="5">
        <f>IF(ISBLANK(Tableau1[[#This Row],[Date BL]]),"",Tableau1[[#This Row],[Date BL]]-Tableau1[[#This Row],[Date prévue]])</f>
        <v>3</v>
      </c>
      <c r="S14" s="5" t="str">
        <f t="shared" si="0"/>
        <v>Retard</v>
      </c>
      <c r="T14" s="5"/>
    </row>
    <row r="15" spans="1:20" x14ac:dyDescent="0.25">
      <c r="A15" s="30">
        <v>43104</v>
      </c>
      <c r="B15" s="31">
        <v>1960</v>
      </c>
      <c r="C15" s="31" t="s">
        <v>86</v>
      </c>
      <c r="D15" s="5" t="s">
        <v>87</v>
      </c>
      <c r="E15" s="32" t="s">
        <v>88</v>
      </c>
      <c r="F15" s="31">
        <v>30</v>
      </c>
      <c r="G15" s="5" t="s">
        <v>22</v>
      </c>
      <c r="H15" s="5">
        <v>56741</v>
      </c>
      <c r="I15" s="5" t="s">
        <v>25</v>
      </c>
      <c r="J15" s="33">
        <v>43104</v>
      </c>
      <c r="K15" s="5" t="s">
        <v>26</v>
      </c>
      <c r="L15" s="5">
        <v>30</v>
      </c>
      <c r="M15" s="33">
        <v>43109</v>
      </c>
      <c r="N15" s="3"/>
      <c r="O15" s="3"/>
      <c r="P15" s="4"/>
      <c r="Q15" s="5">
        <v>30</v>
      </c>
      <c r="R15" s="5" t="str">
        <f>IF(ISBLANK(Tableau1[[#This Row],[Date BL]]),"",Tableau1[[#This Row],[Date BL]]-Tableau1[[#This Row],[Date prévue]])</f>
        <v/>
      </c>
      <c r="S15" s="5" t="str">
        <f t="shared" si="0"/>
        <v>En attente</v>
      </c>
      <c r="T15" s="5"/>
    </row>
    <row r="16" spans="1:20" x14ac:dyDescent="0.25">
      <c r="A16" s="30">
        <v>43104</v>
      </c>
      <c r="B16" s="31">
        <v>1960</v>
      </c>
      <c r="C16" s="31" t="s">
        <v>86</v>
      </c>
      <c r="D16" s="5" t="s">
        <v>87</v>
      </c>
      <c r="E16" s="32" t="s">
        <v>89</v>
      </c>
      <c r="F16" s="31">
        <v>480</v>
      </c>
      <c r="G16" s="5" t="s">
        <v>22</v>
      </c>
      <c r="H16" s="5">
        <v>56739</v>
      </c>
      <c r="I16" s="5" t="s">
        <v>25</v>
      </c>
      <c r="J16" s="33">
        <v>43104</v>
      </c>
      <c r="K16" s="5" t="s">
        <v>30</v>
      </c>
      <c r="L16" s="5">
        <v>480</v>
      </c>
      <c r="M16" s="33">
        <v>43111</v>
      </c>
      <c r="N16" s="3"/>
      <c r="O16" s="3"/>
      <c r="P16" s="4"/>
      <c r="Q16" s="5">
        <v>480</v>
      </c>
      <c r="R16" s="5" t="str">
        <f>IF(ISBLANK(Tableau1[[#This Row],[Date BL]]),"",Tableau1[[#This Row],[Date BL]]-Tableau1[[#This Row],[Date prévue]])</f>
        <v/>
      </c>
      <c r="S16" s="5" t="str">
        <f t="shared" si="0"/>
        <v>En attente</v>
      </c>
      <c r="T16" s="5"/>
    </row>
    <row r="17" spans="1:20" x14ac:dyDescent="0.25">
      <c r="A17" s="30">
        <v>43105</v>
      </c>
      <c r="B17" s="31">
        <v>9624</v>
      </c>
      <c r="C17" s="31" t="s">
        <v>90</v>
      </c>
      <c r="D17" s="5" t="s">
        <v>91</v>
      </c>
      <c r="E17" s="32" t="s">
        <v>92</v>
      </c>
      <c r="F17" s="5">
        <v>2</v>
      </c>
      <c r="G17" s="5" t="s">
        <v>22</v>
      </c>
      <c r="H17" s="5">
        <v>56755</v>
      </c>
      <c r="I17" s="5" t="s">
        <v>23</v>
      </c>
      <c r="J17" s="33">
        <v>43109</v>
      </c>
      <c r="K17" s="5" t="s">
        <v>31</v>
      </c>
      <c r="L17" s="5">
        <v>2</v>
      </c>
      <c r="M17" s="33">
        <v>43116</v>
      </c>
      <c r="N17" s="3"/>
      <c r="O17" s="3"/>
      <c r="P17" s="4"/>
      <c r="Q17" s="5">
        <v>2</v>
      </c>
      <c r="R17" s="5" t="str">
        <f>IF(ISBLANK(Tableau1[[#This Row],[Date BL]]),"",Tableau1[[#This Row],[Date BL]]-Tableau1[[#This Row],[Date prévue]])</f>
        <v/>
      </c>
      <c r="S17" s="5" t="str">
        <f t="shared" si="0"/>
        <v>En attente</v>
      </c>
      <c r="T17" s="5"/>
    </row>
    <row r="18" spans="1:20" x14ac:dyDescent="0.25">
      <c r="A18" s="30">
        <v>43108</v>
      </c>
      <c r="B18" s="31">
        <v>3440</v>
      </c>
      <c r="C18" s="31" t="s">
        <v>76</v>
      </c>
      <c r="D18" s="5" t="s">
        <v>77</v>
      </c>
      <c r="E18" s="32" t="s">
        <v>93</v>
      </c>
      <c r="F18" s="31">
        <v>20</v>
      </c>
      <c r="G18" s="5" t="s">
        <v>22</v>
      </c>
      <c r="H18" s="5">
        <v>56753</v>
      </c>
      <c r="I18" s="5" t="s">
        <v>25</v>
      </c>
      <c r="J18" s="33">
        <v>43108</v>
      </c>
      <c r="K18" s="5" t="s">
        <v>26</v>
      </c>
      <c r="L18" s="5">
        <v>20</v>
      </c>
      <c r="M18" s="33">
        <v>43109</v>
      </c>
      <c r="N18" s="3">
        <v>20</v>
      </c>
      <c r="O18" s="3" t="s">
        <v>32</v>
      </c>
      <c r="P18" s="4">
        <v>43112</v>
      </c>
      <c r="Q18" s="5">
        <v>0</v>
      </c>
      <c r="R18" s="5">
        <f>IF(ISBLANK(Tableau1[[#This Row],[Date BL]]),"",Tableau1[[#This Row],[Date BL]]-Tableau1[[#This Row],[Date prévue]])</f>
        <v>3</v>
      </c>
      <c r="S18" s="5" t="str">
        <f t="shared" si="0"/>
        <v>Retard</v>
      </c>
      <c r="T18" s="5"/>
    </row>
    <row r="19" spans="1:20" x14ac:dyDescent="0.25">
      <c r="A19" s="30">
        <v>43108</v>
      </c>
      <c r="B19" s="31">
        <v>3440</v>
      </c>
      <c r="C19" s="31" t="s">
        <v>76</v>
      </c>
      <c r="D19" s="5" t="s">
        <v>77</v>
      </c>
      <c r="E19" s="32" t="s">
        <v>94</v>
      </c>
      <c r="F19" s="31">
        <v>1</v>
      </c>
      <c r="G19" s="5" t="s">
        <v>22</v>
      </c>
      <c r="H19" s="5">
        <v>56753</v>
      </c>
      <c r="I19" s="5" t="s">
        <v>25</v>
      </c>
      <c r="J19" s="33">
        <v>43108</v>
      </c>
      <c r="K19" s="5" t="s">
        <v>26</v>
      </c>
      <c r="L19" s="5">
        <v>1</v>
      </c>
      <c r="M19" s="33">
        <v>43109</v>
      </c>
      <c r="N19" s="3">
        <v>1</v>
      </c>
      <c r="O19" s="3" t="s">
        <v>32</v>
      </c>
      <c r="P19" s="4">
        <v>43112</v>
      </c>
      <c r="Q19" s="5">
        <v>0</v>
      </c>
      <c r="R19" s="5">
        <f>IF(ISBLANK(Tableau1[[#This Row],[Date BL]]),"",Tableau1[[#This Row],[Date BL]]-Tableau1[[#This Row],[Date prévue]])</f>
        <v>3</v>
      </c>
      <c r="S19" s="5" t="str">
        <f t="shared" si="0"/>
        <v>Retard</v>
      </c>
      <c r="T19" s="5"/>
    </row>
    <row r="20" spans="1:20" x14ac:dyDescent="0.25">
      <c r="A20" s="30">
        <v>43108</v>
      </c>
      <c r="B20" s="31">
        <v>3087</v>
      </c>
      <c r="C20" s="31" t="s">
        <v>95</v>
      </c>
      <c r="D20" s="5" t="s">
        <v>96</v>
      </c>
      <c r="E20" s="32" t="s">
        <v>97</v>
      </c>
      <c r="F20" s="31">
        <v>742.4</v>
      </c>
      <c r="G20" s="5" t="s">
        <v>22</v>
      </c>
      <c r="H20" s="5">
        <v>56751</v>
      </c>
      <c r="I20" s="5" t="s">
        <v>25</v>
      </c>
      <c r="J20" s="33">
        <v>43108</v>
      </c>
      <c r="K20" s="5" t="s">
        <v>30</v>
      </c>
      <c r="L20" s="5">
        <v>742.4</v>
      </c>
      <c r="M20" s="33">
        <v>43147</v>
      </c>
      <c r="N20" s="3">
        <v>116</v>
      </c>
      <c r="O20" s="3">
        <v>120905</v>
      </c>
      <c r="P20" s="4">
        <v>43146</v>
      </c>
      <c r="Q20" s="5">
        <v>626.4</v>
      </c>
      <c r="R20" s="5">
        <f>IF(ISBLANK(Tableau1[[#This Row],[Date BL]]),"",Tableau1[[#This Row],[Date BL]]-Tableau1[[#This Row],[Date prévue]])</f>
        <v>-1</v>
      </c>
      <c r="S20" s="5" t="str">
        <f t="shared" si="0"/>
        <v>Livrée</v>
      </c>
      <c r="T20" s="5"/>
    </row>
    <row r="21" spans="1:20" x14ac:dyDescent="0.25">
      <c r="A21" s="30">
        <v>43108</v>
      </c>
      <c r="B21" s="31">
        <v>3087</v>
      </c>
      <c r="C21" s="31" t="s">
        <v>95</v>
      </c>
      <c r="D21" s="5" t="s">
        <v>96</v>
      </c>
      <c r="E21" s="32" t="s">
        <v>98</v>
      </c>
      <c r="F21" s="31">
        <v>246.4</v>
      </c>
      <c r="G21" s="5" t="s">
        <v>22</v>
      </c>
      <c r="H21" s="5">
        <v>56751</v>
      </c>
      <c r="I21" s="5" t="s">
        <v>25</v>
      </c>
      <c r="J21" s="33">
        <v>43108</v>
      </c>
      <c r="K21" s="5" t="s">
        <v>30</v>
      </c>
      <c r="L21" s="5">
        <v>246.4</v>
      </c>
      <c r="M21" s="33">
        <v>43147</v>
      </c>
      <c r="N21" s="3">
        <v>56</v>
      </c>
      <c r="O21" s="3">
        <v>120905</v>
      </c>
      <c r="P21" s="4">
        <v>43146</v>
      </c>
      <c r="Q21" s="5">
        <v>190.4</v>
      </c>
      <c r="R21" s="5">
        <f>IF(ISBLANK(Tableau1[[#This Row],[Date BL]]),"",Tableau1[[#This Row],[Date BL]]-Tableau1[[#This Row],[Date prévue]])</f>
        <v>-1</v>
      </c>
      <c r="S21" s="5" t="str">
        <f t="shared" si="0"/>
        <v>Livrée</v>
      </c>
      <c r="T21" s="5"/>
    </row>
    <row r="22" spans="1:20" x14ac:dyDescent="0.25">
      <c r="A22" s="30">
        <v>43108</v>
      </c>
      <c r="B22" s="31">
        <v>3087</v>
      </c>
      <c r="C22" s="31" t="s">
        <v>95</v>
      </c>
      <c r="D22" s="5" t="s">
        <v>96</v>
      </c>
      <c r="E22" s="32" t="s">
        <v>99</v>
      </c>
      <c r="F22" s="31">
        <v>28</v>
      </c>
      <c r="G22" s="5" t="s">
        <v>22</v>
      </c>
      <c r="H22" s="5">
        <v>56751</v>
      </c>
      <c r="I22" s="5" t="s">
        <v>25</v>
      </c>
      <c r="J22" s="33">
        <v>43108</v>
      </c>
      <c r="K22" s="5" t="s">
        <v>30</v>
      </c>
      <c r="L22" s="31">
        <v>28</v>
      </c>
      <c r="M22" s="33">
        <v>43147</v>
      </c>
      <c r="N22" s="3">
        <v>4</v>
      </c>
      <c r="O22" s="3">
        <v>120905</v>
      </c>
      <c r="P22" s="4">
        <v>43146</v>
      </c>
      <c r="Q22" s="5">
        <v>24</v>
      </c>
      <c r="R22" s="5">
        <f>IF(ISBLANK(Tableau1[[#This Row],[Date BL]]),"",Tableau1[[#This Row],[Date BL]]-Tableau1[[#This Row],[Date prévue]])</f>
        <v>-1</v>
      </c>
      <c r="S22" s="5" t="str">
        <f t="shared" si="0"/>
        <v>Livrée</v>
      </c>
      <c r="T22" s="5"/>
    </row>
    <row r="23" spans="1:20" x14ac:dyDescent="0.25">
      <c r="A23" s="30">
        <v>43108</v>
      </c>
      <c r="B23" s="31">
        <v>3087</v>
      </c>
      <c r="C23" s="31" t="s">
        <v>95</v>
      </c>
      <c r="D23" s="5" t="s">
        <v>96</v>
      </c>
      <c r="E23" s="32" t="s">
        <v>100</v>
      </c>
      <c r="F23" s="31">
        <v>26.7</v>
      </c>
      <c r="G23" s="5" t="s">
        <v>22</v>
      </c>
      <c r="H23" s="5">
        <v>56751</v>
      </c>
      <c r="I23" s="5" t="s">
        <v>25</v>
      </c>
      <c r="J23" s="33">
        <v>43108</v>
      </c>
      <c r="K23" s="5" t="s">
        <v>30</v>
      </c>
      <c r="L23" s="31">
        <v>26.7</v>
      </c>
      <c r="M23" s="33">
        <v>43147</v>
      </c>
      <c r="N23" s="3">
        <v>4</v>
      </c>
      <c r="O23" s="3">
        <v>120905</v>
      </c>
      <c r="P23" s="4">
        <v>43146</v>
      </c>
      <c r="Q23" s="5">
        <v>22.7</v>
      </c>
      <c r="R23" s="5">
        <f>IF(ISBLANK(Tableau1[[#This Row],[Date BL]]),"",Tableau1[[#This Row],[Date BL]]-Tableau1[[#This Row],[Date prévue]])</f>
        <v>-1</v>
      </c>
      <c r="S23" s="5" t="str">
        <f t="shared" si="0"/>
        <v>Livrée</v>
      </c>
      <c r="T23" s="5"/>
    </row>
    <row r="24" spans="1:20" x14ac:dyDescent="0.25">
      <c r="A24" s="30">
        <v>43108</v>
      </c>
      <c r="B24" s="31">
        <v>3087</v>
      </c>
      <c r="C24" s="31" t="s">
        <v>95</v>
      </c>
      <c r="D24" s="5" t="s">
        <v>96</v>
      </c>
      <c r="E24" s="32" t="s">
        <v>101</v>
      </c>
      <c r="F24" s="31">
        <v>25.4</v>
      </c>
      <c r="G24" s="5" t="s">
        <v>22</v>
      </c>
      <c r="H24" s="5">
        <v>56751</v>
      </c>
      <c r="I24" s="5" t="s">
        <v>25</v>
      </c>
      <c r="J24" s="33">
        <v>43108</v>
      </c>
      <c r="K24" s="5" t="s">
        <v>30</v>
      </c>
      <c r="L24" s="31">
        <v>25.4</v>
      </c>
      <c r="M24" s="33">
        <v>43147</v>
      </c>
      <c r="N24" s="3">
        <v>4</v>
      </c>
      <c r="O24" s="3">
        <v>120905</v>
      </c>
      <c r="P24" s="4">
        <v>43146</v>
      </c>
      <c r="Q24" s="5">
        <v>21.4</v>
      </c>
      <c r="R24" s="5">
        <f>IF(ISBLANK(Tableau1[[#This Row],[Date BL]]),"",Tableau1[[#This Row],[Date BL]]-Tableau1[[#This Row],[Date prévue]])</f>
        <v>-1</v>
      </c>
      <c r="S24" s="5" t="str">
        <f t="shared" si="0"/>
        <v>Livrée</v>
      </c>
      <c r="T24" s="5"/>
    </row>
    <row r="25" spans="1:20" x14ac:dyDescent="0.25">
      <c r="A25" s="30">
        <v>43108</v>
      </c>
      <c r="B25" s="31">
        <v>3087</v>
      </c>
      <c r="C25" s="31" t="s">
        <v>95</v>
      </c>
      <c r="D25" s="5" t="s">
        <v>96</v>
      </c>
      <c r="E25" s="32" t="s">
        <v>102</v>
      </c>
      <c r="F25" s="31">
        <v>24.1</v>
      </c>
      <c r="G25" s="5" t="s">
        <v>22</v>
      </c>
      <c r="H25" s="5">
        <v>56751</v>
      </c>
      <c r="I25" s="5" t="s">
        <v>25</v>
      </c>
      <c r="J25" s="33">
        <v>43108</v>
      </c>
      <c r="K25" s="5" t="s">
        <v>30</v>
      </c>
      <c r="L25" s="31">
        <v>24.1</v>
      </c>
      <c r="M25" s="33">
        <v>43147</v>
      </c>
      <c r="N25" s="3">
        <v>4</v>
      </c>
      <c r="O25" s="3">
        <v>120905</v>
      </c>
      <c r="P25" s="4">
        <v>43146</v>
      </c>
      <c r="Q25" s="5">
        <v>20.100000000000001</v>
      </c>
      <c r="R25" s="5">
        <f>IF(ISBLANK(Tableau1[[#This Row],[Date BL]]),"",Tableau1[[#This Row],[Date BL]]-Tableau1[[#This Row],[Date prévue]])</f>
        <v>-1</v>
      </c>
      <c r="S25" s="5" t="str">
        <f t="shared" si="0"/>
        <v>Livrée</v>
      </c>
      <c r="T25" s="5"/>
    </row>
    <row r="26" spans="1:20" x14ac:dyDescent="0.25">
      <c r="A26" s="30">
        <v>43108</v>
      </c>
      <c r="B26" s="31">
        <v>3087</v>
      </c>
      <c r="C26" s="31" t="s">
        <v>95</v>
      </c>
      <c r="D26" s="5" t="s">
        <v>96</v>
      </c>
      <c r="E26" s="32" t="s">
        <v>103</v>
      </c>
      <c r="F26" s="31">
        <v>22.8</v>
      </c>
      <c r="G26" s="5" t="s">
        <v>22</v>
      </c>
      <c r="H26" s="5">
        <v>56751</v>
      </c>
      <c r="I26" s="5" t="s">
        <v>25</v>
      </c>
      <c r="J26" s="33">
        <v>43108</v>
      </c>
      <c r="K26" s="5" t="s">
        <v>30</v>
      </c>
      <c r="L26" s="31">
        <v>22.8</v>
      </c>
      <c r="M26" s="33">
        <v>43147</v>
      </c>
      <c r="N26" s="3">
        <v>4</v>
      </c>
      <c r="O26" s="3">
        <v>120905</v>
      </c>
      <c r="P26" s="4">
        <v>43146</v>
      </c>
      <c r="Q26" s="5">
        <v>18.8</v>
      </c>
      <c r="R26" s="5">
        <f>IF(ISBLANK(Tableau1[[#This Row],[Date BL]]),"",Tableau1[[#This Row],[Date BL]]-Tableau1[[#This Row],[Date prévue]])</f>
        <v>-1</v>
      </c>
      <c r="S26" s="5" t="str">
        <f t="shared" si="0"/>
        <v>Livrée</v>
      </c>
      <c r="T26" s="5"/>
    </row>
    <row r="27" spans="1:20" x14ac:dyDescent="0.25">
      <c r="A27" s="30">
        <v>43108</v>
      </c>
      <c r="B27" s="31">
        <v>3087</v>
      </c>
      <c r="C27" s="31" t="s">
        <v>95</v>
      </c>
      <c r="D27" s="5" t="s">
        <v>96</v>
      </c>
      <c r="E27" s="32" t="s">
        <v>104</v>
      </c>
      <c r="F27" s="31">
        <v>21.5</v>
      </c>
      <c r="G27" s="5" t="s">
        <v>22</v>
      </c>
      <c r="H27" s="5">
        <v>56751</v>
      </c>
      <c r="I27" s="5" t="s">
        <v>25</v>
      </c>
      <c r="J27" s="33">
        <v>43108</v>
      </c>
      <c r="K27" s="5" t="s">
        <v>30</v>
      </c>
      <c r="L27" s="31">
        <v>21.5</v>
      </c>
      <c r="M27" s="33">
        <v>43147</v>
      </c>
      <c r="N27" s="3">
        <v>4</v>
      </c>
      <c r="O27" s="3">
        <v>120905</v>
      </c>
      <c r="P27" s="4">
        <v>43146</v>
      </c>
      <c r="Q27" s="5">
        <v>17.5</v>
      </c>
      <c r="R27" s="5">
        <f>IF(ISBLANK(Tableau1[[#This Row],[Date BL]]),"",Tableau1[[#This Row],[Date BL]]-Tableau1[[#This Row],[Date prévue]])</f>
        <v>-1</v>
      </c>
      <c r="S27" s="5" t="str">
        <f t="shared" si="0"/>
        <v>Livrée</v>
      </c>
      <c r="T27" s="5"/>
    </row>
    <row r="28" spans="1:20" x14ac:dyDescent="0.25">
      <c r="A28" s="30">
        <v>43108</v>
      </c>
      <c r="B28" s="31">
        <v>3087</v>
      </c>
      <c r="C28" s="31" t="s">
        <v>95</v>
      </c>
      <c r="D28" s="5" t="s">
        <v>96</v>
      </c>
      <c r="E28" s="32" t="s">
        <v>105</v>
      </c>
      <c r="F28" s="31">
        <v>20.2</v>
      </c>
      <c r="G28" s="5" t="s">
        <v>22</v>
      </c>
      <c r="H28" s="5">
        <v>56751</v>
      </c>
      <c r="I28" s="5" t="s">
        <v>25</v>
      </c>
      <c r="J28" s="33">
        <v>43108</v>
      </c>
      <c r="K28" s="5" t="s">
        <v>30</v>
      </c>
      <c r="L28" s="31">
        <v>20.2</v>
      </c>
      <c r="M28" s="33">
        <v>43147</v>
      </c>
      <c r="N28" s="3">
        <v>4</v>
      </c>
      <c r="O28" s="3">
        <v>120905</v>
      </c>
      <c r="P28" s="4">
        <v>43146</v>
      </c>
      <c r="Q28" s="5">
        <v>16.2</v>
      </c>
      <c r="R28" s="5">
        <f>IF(ISBLANK(Tableau1[[#This Row],[Date BL]]),"",Tableau1[[#This Row],[Date BL]]-Tableau1[[#This Row],[Date prévue]])</f>
        <v>-1</v>
      </c>
      <c r="S28" s="5" t="str">
        <f t="shared" si="0"/>
        <v>Livrée</v>
      </c>
      <c r="T28" s="5"/>
    </row>
    <row r="29" spans="1:20" x14ac:dyDescent="0.25">
      <c r="A29" s="30">
        <v>43108</v>
      </c>
      <c r="B29" s="31">
        <v>3087</v>
      </c>
      <c r="C29" s="31" t="s">
        <v>95</v>
      </c>
      <c r="D29" s="5" t="s">
        <v>96</v>
      </c>
      <c r="E29" s="32" t="s">
        <v>106</v>
      </c>
      <c r="F29" s="31">
        <v>18.899999999999999</v>
      </c>
      <c r="G29" s="5" t="s">
        <v>22</v>
      </c>
      <c r="H29" s="5">
        <v>56751</v>
      </c>
      <c r="I29" s="5" t="s">
        <v>25</v>
      </c>
      <c r="J29" s="33">
        <v>43108</v>
      </c>
      <c r="K29" s="5" t="s">
        <v>30</v>
      </c>
      <c r="L29" s="31">
        <v>18.899999999999999</v>
      </c>
      <c r="M29" s="33">
        <v>43147</v>
      </c>
      <c r="N29" s="3">
        <v>4</v>
      </c>
      <c r="O29" s="3">
        <v>120905</v>
      </c>
      <c r="P29" s="4">
        <v>43146</v>
      </c>
      <c r="Q29" s="5">
        <v>14.899999999999999</v>
      </c>
      <c r="R29" s="5">
        <f>IF(ISBLANK(Tableau1[[#This Row],[Date BL]]),"",Tableau1[[#This Row],[Date BL]]-Tableau1[[#This Row],[Date prévue]])</f>
        <v>-1</v>
      </c>
      <c r="S29" s="5" t="str">
        <f t="shared" si="0"/>
        <v>Livrée</v>
      </c>
      <c r="T29" s="5"/>
    </row>
    <row r="30" spans="1:20" x14ac:dyDescent="0.25">
      <c r="A30" s="30">
        <v>43108</v>
      </c>
      <c r="B30" s="31">
        <v>3087</v>
      </c>
      <c r="C30" s="31" t="s">
        <v>95</v>
      </c>
      <c r="D30" s="5" t="s">
        <v>96</v>
      </c>
      <c r="E30" s="32" t="s">
        <v>107</v>
      </c>
      <c r="F30" s="31">
        <v>17.600000000000001</v>
      </c>
      <c r="G30" s="5" t="s">
        <v>22</v>
      </c>
      <c r="H30" s="5">
        <v>56751</v>
      </c>
      <c r="I30" s="5" t="s">
        <v>25</v>
      </c>
      <c r="J30" s="33">
        <v>43108</v>
      </c>
      <c r="K30" s="5" t="s">
        <v>30</v>
      </c>
      <c r="L30" s="31">
        <v>17.600000000000001</v>
      </c>
      <c r="M30" s="33">
        <v>43147</v>
      </c>
      <c r="N30" s="3">
        <v>4</v>
      </c>
      <c r="O30" s="3">
        <v>120905</v>
      </c>
      <c r="P30" s="4">
        <v>43146</v>
      </c>
      <c r="Q30" s="5">
        <v>13.600000000000001</v>
      </c>
      <c r="R30" s="5">
        <f>IF(ISBLANK(Tableau1[[#This Row],[Date BL]]),"",Tableau1[[#This Row],[Date BL]]-Tableau1[[#This Row],[Date prévue]])</f>
        <v>-1</v>
      </c>
      <c r="S30" s="5" t="str">
        <f t="shared" si="0"/>
        <v>Livrée</v>
      </c>
      <c r="T30" s="5"/>
    </row>
    <row r="31" spans="1:20" x14ac:dyDescent="0.25">
      <c r="A31" s="30">
        <v>43108</v>
      </c>
      <c r="B31" s="31">
        <v>3087</v>
      </c>
      <c r="C31" s="31" t="s">
        <v>95</v>
      </c>
      <c r="D31" s="5" t="s">
        <v>96</v>
      </c>
      <c r="E31" s="32" t="s">
        <v>108</v>
      </c>
      <c r="F31" s="31">
        <v>16.3</v>
      </c>
      <c r="G31" s="5" t="s">
        <v>22</v>
      </c>
      <c r="H31" s="5">
        <v>56751</v>
      </c>
      <c r="I31" s="5" t="s">
        <v>25</v>
      </c>
      <c r="J31" s="33">
        <v>43108</v>
      </c>
      <c r="K31" s="5" t="s">
        <v>30</v>
      </c>
      <c r="L31" s="31">
        <v>16.3</v>
      </c>
      <c r="M31" s="33">
        <v>43147</v>
      </c>
      <c r="N31" s="3">
        <v>4</v>
      </c>
      <c r="O31" s="3">
        <v>120905</v>
      </c>
      <c r="P31" s="4">
        <v>43146</v>
      </c>
      <c r="Q31" s="5">
        <v>12.3</v>
      </c>
      <c r="R31" s="5">
        <f>IF(ISBLANK(Tableau1[[#This Row],[Date BL]]),"",Tableau1[[#This Row],[Date BL]]-Tableau1[[#This Row],[Date prévue]])</f>
        <v>-1</v>
      </c>
      <c r="S31" s="5" t="str">
        <f t="shared" si="0"/>
        <v>Livrée</v>
      </c>
      <c r="T31" s="5"/>
    </row>
    <row r="32" spans="1:20" x14ac:dyDescent="0.25">
      <c r="A32" s="30">
        <v>43108</v>
      </c>
      <c r="B32" s="31">
        <v>3087</v>
      </c>
      <c r="C32" s="31" t="s">
        <v>95</v>
      </c>
      <c r="D32" s="5" t="s">
        <v>96</v>
      </c>
      <c r="E32" s="32" t="s">
        <v>109</v>
      </c>
      <c r="F32" s="31">
        <v>15</v>
      </c>
      <c r="G32" s="5" t="s">
        <v>22</v>
      </c>
      <c r="H32" s="5">
        <v>56751</v>
      </c>
      <c r="I32" s="5" t="s">
        <v>25</v>
      </c>
      <c r="J32" s="33">
        <v>43108</v>
      </c>
      <c r="K32" s="5" t="s">
        <v>30</v>
      </c>
      <c r="L32" s="31">
        <v>15</v>
      </c>
      <c r="M32" s="33">
        <v>43147</v>
      </c>
      <c r="N32" s="3">
        <v>4</v>
      </c>
      <c r="O32" s="3">
        <v>120905</v>
      </c>
      <c r="P32" s="4">
        <v>43146</v>
      </c>
      <c r="Q32" s="5">
        <v>11</v>
      </c>
      <c r="R32" s="5">
        <f>IF(ISBLANK(Tableau1[[#This Row],[Date BL]]),"",Tableau1[[#This Row],[Date BL]]-Tableau1[[#This Row],[Date prévue]])</f>
        <v>-1</v>
      </c>
      <c r="S32" s="5" t="str">
        <f t="shared" si="0"/>
        <v>Livrée</v>
      </c>
      <c r="T32" s="5"/>
    </row>
    <row r="33" spans="1:20" x14ac:dyDescent="0.25">
      <c r="A33" s="30">
        <v>43108</v>
      </c>
      <c r="B33" s="31">
        <v>3087</v>
      </c>
      <c r="C33" s="31" t="s">
        <v>95</v>
      </c>
      <c r="D33" s="5" t="s">
        <v>96</v>
      </c>
      <c r="E33" s="32" t="s">
        <v>110</v>
      </c>
      <c r="F33" s="31">
        <v>13.7</v>
      </c>
      <c r="G33" s="5" t="s">
        <v>22</v>
      </c>
      <c r="H33" s="5">
        <v>56751</v>
      </c>
      <c r="I33" s="5" t="s">
        <v>25</v>
      </c>
      <c r="J33" s="33">
        <v>43108</v>
      </c>
      <c r="K33" s="5" t="s">
        <v>30</v>
      </c>
      <c r="L33" s="31">
        <v>13.7</v>
      </c>
      <c r="M33" s="33">
        <v>43147</v>
      </c>
      <c r="N33" s="3">
        <v>4</v>
      </c>
      <c r="O33" s="3">
        <v>120905</v>
      </c>
      <c r="P33" s="4">
        <v>43146</v>
      </c>
      <c r="Q33" s="5">
        <v>9.6999999999999993</v>
      </c>
      <c r="R33" s="5">
        <f>IF(ISBLANK(Tableau1[[#This Row],[Date BL]]),"",Tableau1[[#This Row],[Date BL]]-Tableau1[[#This Row],[Date prévue]])</f>
        <v>-1</v>
      </c>
      <c r="S33" s="5" t="str">
        <f t="shared" si="0"/>
        <v>Livrée</v>
      </c>
      <c r="T33" s="5"/>
    </row>
    <row r="34" spans="1:20" x14ac:dyDescent="0.25">
      <c r="A34" s="30">
        <v>43108</v>
      </c>
      <c r="B34" s="31">
        <v>3087</v>
      </c>
      <c r="C34" s="31" t="s">
        <v>95</v>
      </c>
      <c r="D34" s="5" t="s">
        <v>96</v>
      </c>
      <c r="E34" s="32" t="s">
        <v>111</v>
      </c>
      <c r="F34" s="31">
        <v>684</v>
      </c>
      <c r="G34" s="5" t="s">
        <v>22</v>
      </c>
      <c r="H34" s="5">
        <v>56751</v>
      </c>
      <c r="I34" s="5" t="s">
        <v>25</v>
      </c>
      <c r="J34" s="33">
        <v>43108</v>
      </c>
      <c r="K34" s="5" t="s">
        <v>30</v>
      </c>
      <c r="L34" s="31">
        <v>684</v>
      </c>
      <c r="M34" s="33">
        <v>43147</v>
      </c>
      <c r="N34" s="3">
        <v>76</v>
      </c>
      <c r="O34" s="3">
        <v>120905</v>
      </c>
      <c r="P34" s="4">
        <v>43146</v>
      </c>
      <c r="Q34" s="5">
        <v>608</v>
      </c>
      <c r="R34" s="5">
        <f>IF(ISBLANK(Tableau1[[#This Row],[Date BL]]),"",Tableau1[[#This Row],[Date BL]]-Tableau1[[#This Row],[Date prévue]])</f>
        <v>-1</v>
      </c>
      <c r="S34" s="5" t="str">
        <f t="shared" si="0"/>
        <v>Livrée</v>
      </c>
      <c r="T34" s="5"/>
    </row>
    <row r="35" spans="1:20" x14ac:dyDescent="0.25">
      <c r="A35" s="30">
        <v>43108</v>
      </c>
      <c r="B35" s="31">
        <v>3087</v>
      </c>
      <c r="C35" s="31" t="s">
        <v>95</v>
      </c>
      <c r="D35" s="5" t="s">
        <v>96</v>
      </c>
      <c r="E35" s="32" t="s">
        <v>112</v>
      </c>
      <c r="F35" s="31">
        <v>50</v>
      </c>
      <c r="G35" s="5" t="s">
        <v>22</v>
      </c>
      <c r="H35" s="5">
        <v>56751</v>
      </c>
      <c r="I35" s="5" t="s">
        <v>25</v>
      </c>
      <c r="J35" s="33">
        <v>43108</v>
      </c>
      <c r="K35" s="5" t="s">
        <v>30</v>
      </c>
      <c r="L35" s="31">
        <v>50</v>
      </c>
      <c r="M35" s="33">
        <v>43147</v>
      </c>
      <c r="N35" s="3">
        <v>10</v>
      </c>
      <c r="O35" s="3">
        <v>120905</v>
      </c>
      <c r="P35" s="4">
        <v>43146</v>
      </c>
      <c r="Q35" s="5">
        <v>40</v>
      </c>
      <c r="R35" s="5">
        <f>IF(ISBLANK(Tableau1[[#This Row],[Date BL]]),"",Tableau1[[#This Row],[Date BL]]-Tableau1[[#This Row],[Date prévue]])</f>
        <v>-1</v>
      </c>
      <c r="S35" s="5" t="str">
        <f t="shared" si="0"/>
        <v>Livrée</v>
      </c>
      <c r="T35" s="5"/>
    </row>
    <row r="36" spans="1:20" x14ac:dyDescent="0.25">
      <c r="A36" s="30">
        <v>43108</v>
      </c>
      <c r="B36" s="31">
        <v>3087</v>
      </c>
      <c r="C36" s="31" t="s">
        <v>95</v>
      </c>
      <c r="D36" s="5" t="s">
        <v>96</v>
      </c>
      <c r="E36" s="32" t="s">
        <v>113</v>
      </c>
      <c r="F36" s="31">
        <v>120.4</v>
      </c>
      <c r="G36" s="5" t="s">
        <v>22</v>
      </c>
      <c r="H36" s="5">
        <v>56751</v>
      </c>
      <c r="I36" s="5" t="s">
        <v>25</v>
      </c>
      <c r="J36" s="33">
        <v>43108</v>
      </c>
      <c r="K36" s="5" t="s">
        <v>30</v>
      </c>
      <c r="L36" s="5">
        <v>120.4</v>
      </c>
      <c r="M36" s="33">
        <v>43147</v>
      </c>
      <c r="N36" s="3">
        <v>120.4</v>
      </c>
      <c r="O36" s="3" t="s">
        <v>33</v>
      </c>
      <c r="P36" s="4">
        <v>43154</v>
      </c>
      <c r="Q36" s="5">
        <v>0</v>
      </c>
      <c r="R36" s="5">
        <f>IF(ISBLANK(Tableau1[[#This Row],[Date BL]]),"",Tableau1[[#This Row],[Date BL]]-Tableau1[[#This Row],[Date prévue]])</f>
        <v>7</v>
      </c>
      <c r="S36" s="5" t="str">
        <f t="shared" si="0"/>
        <v>Retard</v>
      </c>
      <c r="T36" s="5"/>
    </row>
    <row r="37" spans="1:20" x14ac:dyDescent="0.25">
      <c r="A37" s="30">
        <v>43108</v>
      </c>
      <c r="B37" s="31">
        <v>3087</v>
      </c>
      <c r="C37" s="31" t="s">
        <v>95</v>
      </c>
      <c r="D37" s="5" t="s">
        <v>96</v>
      </c>
      <c r="E37" s="32" t="s">
        <v>114</v>
      </c>
      <c r="F37" s="31">
        <v>24</v>
      </c>
      <c r="G37" s="5" t="s">
        <v>22</v>
      </c>
      <c r="H37" s="5">
        <v>56751</v>
      </c>
      <c r="I37" s="5" t="s">
        <v>25</v>
      </c>
      <c r="J37" s="33">
        <v>43108</v>
      </c>
      <c r="K37" s="5" t="s">
        <v>30</v>
      </c>
      <c r="L37" s="5">
        <v>24</v>
      </c>
      <c r="M37" s="33">
        <v>43147</v>
      </c>
      <c r="N37" s="3">
        <v>8</v>
      </c>
      <c r="O37" s="3">
        <v>120905</v>
      </c>
      <c r="P37" s="4">
        <v>43146</v>
      </c>
      <c r="Q37" s="5">
        <v>16</v>
      </c>
      <c r="R37" s="5">
        <f>IF(ISBLANK(Tableau1[[#This Row],[Date BL]]),"",Tableau1[[#This Row],[Date BL]]-Tableau1[[#This Row],[Date prévue]])</f>
        <v>-1</v>
      </c>
      <c r="S37" s="5" t="str">
        <f t="shared" si="0"/>
        <v>Livrée</v>
      </c>
      <c r="T37" s="5"/>
    </row>
    <row r="38" spans="1:20" x14ac:dyDescent="0.25">
      <c r="A38" s="30">
        <v>43108</v>
      </c>
      <c r="B38" s="31">
        <v>3087</v>
      </c>
      <c r="C38" s="31" t="s">
        <v>95</v>
      </c>
      <c r="D38" s="5" t="s">
        <v>96</v>
      </c>
      <c r="E38" s="32" t="s">
        <v>115</v>
      </c>
      <c r="F38" s="31">
        <v>120</v>
      </c>
      <c r="G38" s="5" t="s">
        <v>22</v>
      </c>
      <c r="H38" s="5">
        <v>56751</v>
      </c>
      <c r="I38" s="5" t="s">
        <v>25</v>
      </c>
      <c r="J38" s="33">
        <v>43108</v>
      </c>
      <c r="K38" s="5" t="s">
        <v>30</v>
      </c>
      <c r="L38" s="5">
        <v>120</v>
      </c>
      <c r="M38" s="33">
        <v>43147</v>
      </c>
      <c r="N38" s="3"/>
      <c r="O38" s="3"/>
      <c r="P38" s="3"/>
      <c r="Q38" s="5">
        <v>120</v>
      </c>
      <c r="R38" s="5" t="str">
        <f>IF(ISBLANK(Tableau1[[#This Row],[Date BL]]),"",Tableau1[[#This Row],[Date BL]]-Tableau1[[#This Row],[Date prévue]])</f>
        <v/>
      </c>
      <c r="S38" s="5" t="str">
        <f t="shared" si="0"/>
        <v>En attente</v>
      </c>
      <c r="T38" s="5"/>
    </row>
    <row r="39" spans="1:20" x14ac:dyDescent="0.25">
      <c r="A39" s="30">
        <v>43108</v>
      </c>
      <c r="B39" s="31">
        <v>3087</v>
      </c>
      <c r="C39" s="31" t="s">
        <v>95</v>
      </c>
      <c r="D39" s="5" t="s">
        <v>96</v>
      </c>
      <c r="E39" s="32" t="s">
        <v>116</v>
      </c>
      <c r="F39" s="31">
        <v>1200</v>
      </c>
      <c r="G39" s="5" t="s">
        <v>22</v>
      </c>
      <c r="H39" s="5">
        <v>56850</v>
      </c>
      <c r="I39" s="5" t="s">
        <v>25</v>
      </c>
      <c r="J39" s="33">
        <v>43119</v>
      </c>
      <c r="K39" s="5" t="s">
        <v>28</v>
      </c>
      <c r="L39" s="5">
        <v>1200</v>
      </c>
      <c r="M39" s="33">
        <v>43125</v>
      </c>
      <c r="N39" s="3">
        <v>1200</v>
      </c>
      <c r="O39" s="3">
        <v>153691</v>
      </c>
      <c r="P39" s="4">
        <v>43172</v>
      </c>
      <c r="Q39" s="5">
        <v>0</v>
      </c>
      <c r="R39" s="5">
        <f>IF(ISBLANK(Tableau1[[#This Row],[Date BL]]),"",Tableau1[[#This Row],[Date BL]]-Tableau1[[#This Row],[Date prévue]])</f>
        <v>47</v>
      </c>
      <c r="S39" s="5" t="str">
        <f t="shared" si="0"/>
        <v>Retard</v>
      </c>
      <c r="T39" s="5"/>
    </row>
    <row r="40" spans="1:20" x14ac:dyDescent="0.25">
      <c r="A40" s="30">
        <v>43109</v>
      </c>
      <c r="B40" s="31">
        <v>3434</v>
      </c>
      <c r="C40" s="31" t="s">
        <v>76</v>
      </c>
      <c r="D40" s="5" t="s">
        <v>77</v>
      </c>
      <c r="E40" s="32" t="s">
        <v>117</v>
      </c>
      <c r="F40" s="5">
        <v>190</v>
      </c>
      <c r="G40" s="5" t="s">
        <v>22</v>
      </c>
      <c r="H40" s="5">
        <v>56756</v>
      </c>
      <c r="I40" s="5" t="s">
        <v>25</v>
      </c>
      <c r="J40" s="33">
        <v>43109</v>
      </c>
      <c r="K40" s="5" t="s">
        <v>28</v>
      </c>
      <c r="L40" s="5">
        <v>190</v>
      </c>
      <c r="M40" s="33">
        <v>43111</v>
      </c>
      <c r="N40" s="3">
        <v>190</v>
      </c>
      <c r="O40" s="3">
        <v>150123</v>
      </c>
      <c r="P40" s="4">
        <v>43110</v>
      </c>
      <c r="Q40" s="5">
        <v>0</v>
      </c>
      <c r="R40" s="5">
        <f>IF(ISBLANK(Tableau1[[#This Row],[Date BL]]),"",Tableau1[[#This Row],[Date BL]]-Tableau1[[#This Row],[Date prévue]])</f>
        <v>-1</v>
      </c>
      <c r="S40" s="5" t="str">
        <f t="shared" si="0"/>
        <v>Livrée</v>
      </c>
      <c r="T40" s="5"/>
    </row>
    <row r="41" spans="1:20" x14ac:dyDescent="0.25">
      <c r="A41" s="30">
        <v>43109</v>
      </c>
      <c r="B41" s="31">
        <v>3434</v>
      </c>
      <c r="C41" s="31" t="s">
        <v>76</v>
      </c>
      <c r="D41" s="5" t="s">
        <v>77</v>
      </c>
      <c r="E41" s="32" t="s">
        <v>118</v>
      </c>
      <c r="F41" s="5">
        <v>190</v>
      </c>
      <c r="G41" s="5" t="s">
        <v>22</v>
      </c>
      <c r="H41" s="5">
        <v>56756</v>
      </c>
      <c r="I41" s="5" t="s">
        <v>25</v>
      </c>
      <c r="J41" s="33">
        <v>43109</v>
      </c>
      <c r="K41" s="5" t="s">
        <v>28</v>
      </c>
      <c r="L41" s="5">
        <v>190</v>
      </c>
      <c r="M41" s="33">
        <v>43111</v>
      </c>
      <c r="N41" s="3"/>
      <c r="O41" s="3"/>
      <c r="P41" s="4"/>
      <c r="Q41" s="5">
        <v>190</v>
      </c>
      <c r="R41" s="5" t="str">
        <f>IF(ISBLANK(Tableau1[[#This Row],[Date BL]]),"",Tableau1[[#This Row],[Date BL]]-Tableau1[[#This Row],[Date prévue]])</f>
        <v/>
      </c>
      <c r="S41" s="5" t="str">
        <f t="shared" si="0"/>
        <v>En attente</v>
      </c>
      <c r="T41" s="5"/>
    </row>
    <row r="42" spans="1:20" x14ac:dyDescent="0.25">
      <c r="A42" s="30">
        <v>43110</v>
      </c>
      <c r="B42" s="31">
        <v>1961</v>
      </c>
      <c r="C42" s="31" t="s">
        <v>86</v>
      </c>
      <c r="D42" s="5" t="s">
        <v>87</v>
      </c>
      <c r="E42" s="32" t="s">
        <v>119</v>
      </c>
      <c r="F42" s="5">
        <v>1980</v>
      </c>
      <c r="G42" s="5" t="s">
        <v>34</v>
      </c>
      <c r="H42" s="5">
        <v>56759</v>
      </c>
      <c r="I42" s="5" t="s">
        <v>25</v>
      </c>
      <c r="J42" s="33">
        <v>43110</v>
      </c>
      <c r="K42" s="5" t="s">
        <v>30</v>
      </c>
      <c r="L42" s="5">
        <v>1980</v>
      </c>
      <c r="M42" s="33">
        <v>43113</v>
      </c>
      <c r="N42" s="3"/>
      <c r="O42" s="3"/>
      <c r="P42" s="4"/>
      <c r="Q42" s="5">
        <v>1980</v>
      </c>
      <c r="R42" s="5" t="str">
        <f>IF(ISBLANK(Tableau1[[#This Row],[Date BL]]),"",Tableau1[[#This Row],[Date BL]]-Tableau1[[#This Row],[Date prévue]])</f>
        <v/>
      </c>
      <c r="S42" s="5" t="str">
        <f t="shared" si="0"/>
        <v>En attente</v>
      </c>
      <c r="T42" s="5"/>
    </row>
    <row r="43" spans="1:20" x14ac:dyDescent="0.25">
      <c r="A43" s="30">
        <v>43110</v>
      </c>
      <c r="B43" s="31">
        <v>2867</v>
      </c>
      <c r="C43" s="31">
        <v>61225</v>
      </c>
      <c r="D43" s="5" t="s">
        <v>120</v>
      </c>
      <c r="E43" s="32" t="s">
        <v>121</v>
      </c>
      <c r="F43" s="31">
        <v>20</v>
      </c>
      <c r="G43" s="5" t="s">
        <v>22</v>
      </c>
      <c r="H43" s="5">
        <v>56777</v>
      </c>
      <c r="I43" s="5" t="s">
        <v>23</v>
      </c>
      <c r="J43" s="33">
        <v>43110</v>
      </c>
      <c r="K43" s="5" t="s">
        <v>35</v>
      </c>
      <c r="L43" s="31">
        <v>20</v>
      </c>
      <c r="M43" s="33">
        <v>43117</v>
      </c>
      <c r="N43" s="3"/>
      <c r="O43" s="3"/>
      <c r="P43" s="4"/>
      <c r="Q43" s="5">
        <v>20</v>
      </c>
      <c r="R43" s="5" t="str">
        <f>IF(ISBLANK(Tableau1[[#This Row],[Date BL]]),"",Tableau1[[#This Row],[Date BL]]-Tableau1[[#This Row],[Date prévue]])</f>
        <v/>
      </c>
      <c r="S43" s="5" t="str">
        <f t="shared" si="0"/>
        <v>En attente</v>
      </c>
      <c r="T43" s="5"/>
    </row>
    <row r="44" spans="1:20" x14ac:dyDescent="0.25">
      <c r="A44" s="30">
        <v>43110</v>
      </c>
      <c r="B44" s="31">
        <v>2867</v>
      </c>
      <c r="C44" s="31">
        <v>61225</v>
      </c>
      <c r="D44" s="5" t="s">
        <v>120</v>
      </c>
      <c r="E44" s="32" t="s">
        <v>122</v>
      </c>
      <c r="F44" s="31">
        <v>30</v>
      </c>
      <c r="G44" s="5" t="s">
        <v>22</v>
      </c>
      <c r="H44" s="5">
        <v>56777</v>
      </c>
      <c r="I44" s="5" t="s">
        <v>23</v>
      </c>
      <c r="J44" s="33">
        <v>43110</v>
      </c>
      <c r="K44" s="5" t="s">
        <v>35</v>
      </c>
      <c r="L44" s="31">
        <v>30</v>
      </c>
      <c r="M44" s="33">
        <v>43117</v>
      </c>
      <c r="N44" s="3"/>
      <c r="O44" s="3"/>
      <c r="P44" s="4"/>
      <c r="Q44" s="5">
        <v>30</v>
      </c>
      <c r="R44" s="5" t="str">
        <f>IF(ISBLANK(Tableau1[[#This Row],[Date BL]]),"",Tableau1[[#This Row],[Date BL]]-Tableau1[[#This Row],[Date prévue]])</f>
        <v/>
      </c>
      <c r="S44" s="5" t="str">
        <f t="shared" si="0"/>
        <v>En attente</v>
      </c>
      <c r="T44" s="5"/>
    </row>
    <row r="45" spans="1:20" x14ac:dyDescent="0.25">
      <c r="A45" s="30">
        <v>43110</v>
      </c>
      <c r="B45" s="31">
        <v>2866</v>
      </c>
      <c r="C45" s="31">
        <v>61225</v>
      </c>
      <c r="D45" s="5" t="s">
        <v>120</v>
      </c>
      <c r="E45" s="32" t="s">
        <v>123</v>
      </c>
      <c r="F45" s="31">
        <v>80</v>
      </c>
      <c r="G45" s="5" t="s">
        <v>22</v>
      </c>
      <c r="H45" s="5">
        <v>56774</v>
      </c>
      <c r="I45" s="5" t="s">
        <v>23</v>
      </c>
      <c r="J45" s="33">
        <v>43110</v>
      </c>
      <c r="K45" s="5" t="s">
        <v>36</v>
      </c>
      <c r="L45" s="31">
        <v>80</v>
      </c>
      <c r="M45" s="33">
        <v>43120</v>
      </c>
      <c r="N45" s="3">
        <v>80</v>
      </c>
      <c r="O45" s="3" t="s">
        <v>37</v>
      </c>
      <c r="P45" s="4">
        <v>43122</v>
      </c>
      <c r="Q45" s="5">
        <v>0</v>
      </c>
      <c r="R45" s="5">
        <f>IF(ISBLANK(Tableau1[[#This Row],[Date BL]]),"",Tableau1[[#This Row],[Date BL]]-Tableau1[[#This Row],[Date prévue]])</f>
        <v>2</v>
      </c>
      <c r="S45" s="5" t="str">
        <f t="shared" si="0"/>
        <v>Retard</v>
      </c>
      <c r="T45" s="5"/>
    </row>
    <row r="46" spans="1:20" x14ac:dyDescent="0.25">
      <c r="A46" s="30">
        <v>43110</v>
      </c>
      <c r="B46" s="31">
        <v>2864</v>
      </c>
      <c r="C46" s="31">
        <v>61254</v>
      </c>
      <c r="D46" s="5" t="s">
        <v>120</v>
      </c>
      <c r="E46" s="32" t="s">
        <v>124</v>
      </c>
      <c r="F46" s="31">
        <v>10</v>
      </c>
      <c r="G46" s="5" t="s">
        <v>22</v>
      </c>
      <c r="H46" s="5">
        <v>56769</v>
      </c>
      <c r="I46" s="5" t="s">
        <v>23</v>
      </c>
      <c r="J46" s="33">
        <v>43110</v>
      </c>
      <c r="K46" s="5" t="s">
        <v>38</v>
      </c>
      <c r="L46" s="5">
        <v>10</v>
      </c>
      <c r="M46" s="33">
        <v>43119</v>
      </c>
      <c r="N46" s="3">
        <v>10</v>
      </c>
      <c r="O46" s="3" t="s">
        <v>39</v>
      </c>
      <c r="P46" s="4">
        <v>43118</v>
      </c>
      <c r="Q46" s="5">
        <v>0</v>
      </c>
      <c r="R46" s="5">
        <f>IF(ISBLANK(Tableau1[[#This Row],[Date BL]]),"",Tableau1[[#This Row],[Date BL]]-Tableau1[[#This Row],[Date prévue]])</f>
        <v>-1</v>
      </c>
      <c r="S46" s="5" t="str">
        <f t="shared" si="0"/>
        <v>Livrée</v>
      </c>
      <c r="T46" s="5"/>
    </row>
    <row r="47" spans="1:20" x14ac:dyDescent="0.25">
      <c r="A47" s="30">
        <v>43110</v>
      </c>
      <c r="B47" s="31">
        <v>2864</v>
      </c>
      <c r="C47" s="31">
        <v>61254</v>
      </c>
      <c r="D47" s="5" t="s">
        <v>120</v>
      </c>
      <c r="E47" s="32" t="s">
        <v>125</v>
      </c>
      <c r="F47" s="31">
        <v>4</v>
      </c>
      <c r="G47" s="5" t="s">
        <v>22</v>
      </c>
      <c r="H47" s="5">
        <v>56769</v>
      </c>
      <c r="I47" s="5" t="s">
        <v>23</v>
      </c>
      <c r="J47" s="33">
        <v>43110</v>
      </c>
      <c r="K47" s="5" t="s">
        <v>38</v>
      </c>
      <c r="L47" s="5">
        <v>4</v>
      </c>
      <c r="M47" s="33">
        <v>43119</v>
      </c>
      <c r="N47" s="3">
        <v>4</v>
      </c>
      <c r="O47" s="3" t="s">
        <v>39</v>
      </c>
      <c r="P47" s="4">
        <v>43118</v>
      </c>
      <c r="Q47" s="5">
        <v>0</v>
      </c>
      <c r="R47" s="5">
        <f>IF(ISBLANK(Tableau1[[#This Row],[Date BL]]),"",Tableau1[[#This Row],[Date BL]]-Tableau1[[#This Row],[Date prévue]])</f>
        <v>-1</v>
      </c>
      <c r="S47" s="5" t="str">
        <f t="shared" si="0"/>
        <v>Livrée</v>
      </c>
      <c r="T47" s="5"/>
    </row>
    <row r="48" spans="1:20" x14ac:dyDescent="0.25">
      <c r="A48" s="30">
        <v>43110</v>
      </c>
      <c r="B48" s="31">
        <v>2864</v>
      </c>
      <c r="C48" s="31">
        <v>61254</v>
      </c>
      <c r="D48" s="5" t="s">
        <v>120</v>
      </c>
      <c r="E48" s="32" t="s">
        <v>126</v>
      </c>
      <c r="F48" s="31">
        <v>1</v>
      </c>
      <c r="G48" s="5" t="s">
        <v>22</v>
      </c>
      <c r="H48" s="5">
        <v>56769</v>
      </c>
      <c r="I48" s="5" t="s">
        <v>23</v>
      </c>
      <c r="J48" s="33">
        <v>43110</v>
      </c>
      <c r="K48" s="5" t="s">
        <v>38</v>
      </c>
      <c r="L48" s="5">
        <v>1</v>
      </c>
      <c r="M48" s="33">
        <v>43119</v>
      </c>
      <c r="N48" s="3">
        <v>1</v>
      </c>
      <c r="O48" s="3" t="s">
        <v>39</v>
      </c>
      <c r="P48" s="4">
        <v>43118</v>
      </c>
      <c r="Q48" s="5">
        <v>0</v>
      </c>
      <c r="R48" s="5">
        <f>IF(ISBLANK(Tableau1[[#This Row],[Date BL]]),"",Tableau1[[#This Row],[Date BL]]-Tableau1[[#This Row],[Date prévue]])</f>
        <v>-1</v>
      </c>
      <c r="S48" s="5" t="str">
        <f t="shared" si="0"/>
        <v>Livrée</v>
      </c>
      <c r="T48" s="5"/>
    </row>
    <row r="49" spans="1:20" x14ac:dyDescent="0.25">
      <c r="A49" s="30">
        <v>43110</v>
      </c>
      <c r="B49" s="31">
        <v>2864</v>
      </c>
      <c r="C49" s="31">
        <v>61254</v>
      </c>
      <c r="D49" s="5" t="s">
        <v>120</v>
      </c>
      <c r="E49" s="32" t="s">
        <v>127</v>
      </c>
      <c r="F49" s="31">
        <v>1</v>
      </c>
      <c r="G49" s="5" t="s">
        <v>22</v>
      </c>
      <c r="H49" s="5">
        <v>56769</v>
      </c>
      <c r="I49" s="5" t="s">
        <v>23</v>
      </c>
      <c r="J49" s="33">
        <v>43110</v>
      </c>
      <c r="K49" s="5" t="s">
        <v>38</v>
      </c>
      <c r="L49" s="5">
        <v>1</v>
      </c>
      <c r="M49" s="33">
        <v>43119</v>
      </c>
      <c r="N49" s="3">
        <v>1</v>
      </c>
      <c r="O49" s="3" t="s">
        <v>39</v>
      </c>
      <c r="P49" s="4">
        <v>43118</v>
      </c>
      <c r="Q49" s="5">
        <v>0</v>
      </c>
      <c r="R49" s="5">
        <f>IF(ISBLANK(Tableau1[[#This Row],[Date BL]]),"",Tableau1[[#This Row],[Date BL]]-Tableau1[[#This Row],[Date prévue]])</f>
        <v>-1</v>
      </c>
      <c r="S49" s="5" t="str">
        <f t="shared" si="0"/>
        <v>Livrée</v>
      </c>
      <c r="T49" s="5"/>
    </row>
    <row r="50" spans="1:20" x14ac:dyDescent="0.25">
      <c r="A50" s="30">
        <v>43110</v>
      </c>
      <c r="B50" s="31">
        <v>3442</v>
      </c>
      <c r="C50" s="31" t="s">
        <v>76</v>
      </c>
      <c r="D50" s="5" t="s">
        <v>77</v>
      </c>
      <c r="E50" s="32" t="s">
        <v>128</v>
      </c>
      <c r="F50" s="31">
        <v>2890</v>
      </c>
      <c r="G50" s="5" t="s">
        <v>40</v>
      </c>
      <c r="H50" s="5">
        <v>56772</v>
      </c>
      <c r="I50" s="5" t="s">
        <v>25</v>
      </c>
      <c r="J50" s="33">
        <v>43110</v>
      </c>
      <c r="K50" s="5" t="s">
        <v>28</v>
      </c>
      <c r="L50" s="31">
        <v>2890</v>
      </c>
      <c r="M50" s="33">
        <v>43116</v>
      </c>
      <c r="N50" s="3"/>
      <c r="O50" s="3"/>
      <c r="P50" s="3"/>
      <c r="Q50" s="5">
        <v>2890</v>
      </c>
      <c r="R50" s="5" t="str">
        <f>IF(ISBLANK(Tableau1[[#This Row],[Date BL]]),"",Tableau1[[#This Row],[Date BL]]-Tableau1[[#This Row],[Date prévue]])</f>
        <v/>
      </c>
      <c r="S50" s="5" t="str">
        <f t="shared" si="0"/>
        <v>En attente</v>
      </c>
      <c r="T50" s="5"/>
    </row>
    <row r="51" spans="1:20" x14ac:dyDescent="0.25">
      <c r="A51" s="30">
        <v>43110</v>
      </c>
      <c r="B51" s="31">
        <v>3442</v>
      </c>
      <c r="C51" s="31" t="s">
        <v>76</v>
      </c>
      <c r="D51" s="5" t="s">
        <v>77</v>
      </c>
      <c r="E51" s="32" t="s">
        <v>129</v>
      </c>
      <c r="F51" s="31">
        <v>2890</v>
      </c>
      <c r="G51" s="5" t="s">
        <v>40</v>
      </c>
      <c r="H51" s="5">
        <v>56772</v>
      </c>
      <c r="I51" s="5" t="s">
        <v>25</v>
      </c>
      <c r="J51" s="33">
        <v>43110</v>
      </c>
      <c r="K51" s="5" t="s">
        <v>28</v>
      </c>
      <c r="L51" s="31">
        <v>2890</v>
      </c>
      <c r="M51" s="33">
        <v>43116</v>
      </c>
      <c r="N51" s="3"/>
      <c r="O51" s="3"/>
      <c r="P51" s="3"/>
      <c r="Q51" s="5">
        <v>2890</v>
      </c>
      <c r="R51" s="5" t="str">
        <f>IF(ISBLANK(Tableau1[[#This Row],[Date BL]]),"",Tableau1[[#This Row],[Date BL]]-Tableau1[[#This Row],[Date prévue]])</f>
        <v/>
      </c>
      <c r="S51" s="5" t="str">
        <f t="shared" si="0"/>
        <v>En attente</v>
      </c>
      <c r="T51" s="5"/>
    </row>
    <row r="52" spans="1:20" x14ac:dyDescent="0.25">
      <c r="A52" s="30">
        <v>43110</v>
      </c>
      <c r="B52" s="31">
        <v>3442</v>
      </c>
      <c r="C52" s="31" t="s">
        <v>76</v>
      </c>
      <c r="D52" s="5" t="s">
        <v>77</v>
      </c>
      <c r="E52" s="32" t="s">
        <v>130</v>
      </c>
      <c r="F52" s="31">
        <v>2890</v>
      </c>
      <c r="G52" s="5" t="s">
        <v>40</v>
      </c>
      <c r="H52" s="5">
        <v>56772</v>
      </c>
      <c r="I52" s="5" t="s">
        <v>25</v>
      </c>
      <c r="J52" s="33">
        <v>43110</v>
      </c>
      <c r="K52" s="5" t="s">
        <v>28</v>
      </c>
      <c r="L52" s="31">
        <v>2890</v>
      </c>
      <c r="M52" s="33">
        <v>43116</v>
      </c>
      <c r="N52" s="3"/>
      <c r="O52" s="3"/>
      <c r="P52" s="3"/>
      <c r="Q52" s="5">
        <v>2890</v>
      </c>
      <c r="R52" s="5" t="str">
        <f>IF(ISBLANK(Tableau1[[#This Row],[Date BL]]),"",Tableau1[[#This Row],[Date BL]]-Tableau1[[#This Row],[Date prévue]])</f>
        <v/>
      </c>
      <c r="S52" s="5" t="str">
        <f t="shared" si="0"/>
        <v>En attente</v>
      </c>
      <c r="T52" s="5"/>
    </row>
    <row r="53" spans="1:20" x14ac:dyDescent="0.25">
      <c r="A53" s="30">
        <v>43110</v>
      </c>
      <c r="B53" s="31">
        <v>3442</v>
      </c>
      <c r="C53" s="31" t="s">
        <v>76</v>
      </c>
      <c r="D53" s="5" t="s">
        <v>77</v>
      </c>
      <c r="E53" s="32" t="s">
        <v>131</v>
      </c>
      <c r="F53" s="31">
        <v>235</v>
      </c>
      <c r="G53" s="5" t="s">
        <v>40</v>
      </c>
      <c r="H53" s="5">
        <v>56772</v>
      </c>
      <c r="I53" s="5" t="s">
        <v>25</v>
      </c>
      <c r="J53" s="33">
        <v>43110</v>
      </c>
      <c r="K53" s="5" t="s">
        <v>28</v>
      </c>
      <c r="L53" s="31">
        <v>235</v>
      </c>
      <c r="M53" s="33">
        <v>43116</v>
      </c>
      <c r="N53" s="3"/>
      <c r="O53" s="3"/>
      <c r="P53" s="3"/>
      <c r="Q53" s="5">
        <v>235</v>
      </c>
      <c r="R53" s="5" t="str">
        <f>IF(ISBLANK(Tableau1[[#This Row],[Date BL]]),"",Tableau1[[#This Row],[Date BL]]-Tableau1[[#This Row],[Date prévue]])</f>
        <v/>
      </c>
      <c r="S53" s="5" t="str">
        <f t="shared" si="0"/>
        <v>En attente</v>
      </c>
      <c r="T53" s="5"/>
    </row>
    <row r="54" spans="1:20" x14ac:dyDescent="0.25">
      <c r="A54" s="30">
        <v>43110</v>
      </c>
      <c r="B54" s="31">
        <v>3442</v>
      </c>
      <c r="C54" s="31" t="s">
        <v>76</v>
      </c>
      <c r="D54" s="5" t="s">
        <v>77</v>
      </c>
      <c r="E54" s="32" t="s">
        <v>80</v>
      </c>
      <c r="F54" s="31">
        <v>235</v>
      </c>
      <c r="G54" s="5" t="s">
        <v>40</v>
      </c>
      <c r="H54" s="5">
        <v>56772</v>
      </c>
      <c r="I54" s="5" t="s">
        <v>25</v>
      </c>
      <c r="J54" s="33">
        <v>43110</v>
      </c>
      <c r="K54" s="5" t="s">
        <v>28</v>
      </c>
      <c r="L54" s="31">
        <v>235</v>
      </c>
      <c r="M54" s="33">
        <v>43116</v>
      </c>
      <c r="N54" s="3"/>
      <c r="O54" s="3"/>
      <c r="P54" s="3"/>
      <c r="Q54" s="5">
        <v>235</v>
      </c>
      <c r="R54" s="5" t="str">
        <f>IF(ISBLANK(Tableau1[[#This Row],[Date BL]]),"",Tableau1[[#This Row],[Date BL]]-Tableau1[[#This Row],[Date prévue]])</f>
        <v/>
      </c>
      <c r="S54" s="5" t="str">
        <f t="shared" si="0"/>
        <v>En attente</v>
      </c>
      <c r="T54" s="5"/>
    </row>
    <row r="55" spans="1:20" x14ac:dyDescent="0.25">
      <c r="A55" s="30">
        <v>43110</v>
      </c>
      <c r="B55" s="31">
        <v>3442</v>
      </c>
      <c r="C55" s="31" t="s">
        <v>76</v>
      </c>
      <c r="D55" s="5" t="s">
        <v>77</v>
      </c>
      <c r="E55" s="32" t="s">
        <v>81</v>
      </c>
      <c r="F55" s="31">
        <v>235</v>
      </c>
      <c r="G55" s="5" t="s">
        <v>40</v>
      </c>
      <c r="H55" s="5">
        <v>56772</v>
      </c>
      <c r="I55" s="5" t="s">
        <v>25</v>
      </c>
      <c r="J55" s="33">
        <v>43110</v>
      </c>
      <c r="K55" s="5" t="s">
        <v>28</v>
      </c>
      <c r="L55" s="31">
        <v>235</v>
      </c>
      <c r="M55" s="33">
        <v>43116</v>
      </c>
      <c r="N55" s="3"/>
      <c r="O55" s="3"/>
      <c r="P55" s="3"/>
      <c r="Q55" s="5">
        <v>235</v>
      </c>
      <c r="R55" s="5" t="str">
        <f>IF(ISBLANK(Tableau1[[#This Row],[Date BL]]),"",Tableau1[[#This Row],[Date BL]]-Tableau1[[#This Row],[Date prévue]])</f>
        <v/>
      </c>
      <c r="S55" s="5" t="str">
        <f t="shared" si="0"/>
        <v>En attente</v>
      </c>
      <c r="T55" s="5"/>
    </row>
    <row r="56" spans="1:20" x14ac:dyDescent="0.25">
      <c r="A56" s="30">
        <v>43110</v>
      </c>
      <c r="B56" s="31">
        <v>3442</v>
      </c>
      <c r="C56" s="31" t="s">
        <v>76</v>
      </c>
      <c r="D56" s="5" t="s">
        <v>77</v>
      </c>
      <c r="E56" s="32" t="s">
        <v>131</v>
      </c>
      <c r="F56" s="31">
        <v>230</v>
      </c>
      <c r="G56" s="5" t="s">
        <v>40</v>
      </c>
      <c r="H56" s="5">
        <v>56786</v>
      </c>
      <c r="I56" s="5" t="s">
        <v>25</v>
      </c>
      <c r="J56" s="33">
        <v>43110</v>
      </c>
      <c r="K56" s="5" t="s">
        <v>28</v>
      </c>
      <c r="L56" s="5">
        <v>230</v>
      </c>
      <c r="M56" s="33">
        <v>43116</v>
      </c>
      <c r="N56" s="5">
        <v>230</v>
      </c>
      <c r="O56" s="3">
        <v>150561</v>
      </c>
      <c r="P56" s="6">
        <v>43118</v>
      </c>
      <c r="Q56" s="5">
        <v>0</v>
      </c>
      <c r="R56" s="5">
        <f>IF(ISBLANK(Tableau1[[#This Row],[Date BL]]),"",Tableau1[[#This Row],[Date BL]]-Tableau1[[#This Row],[Date prévue]])</f>
        <v>2</v>
      </c>
      <c r="S56" s="5" t="str">
        <f t="shared" si="0"/>
        <v>Retard</v>
      </c>
      <c r="T56" s="5"/>
    </row>
    <row r="57" spans="1:20" x14ac:dyDescent="0.25">
      <c r="A57" s="30">
        <v>43110</v>
      </c>
      <c r="B57" s="31">
        <v>3442</v>
      </c>
      <c r="C57" s="31" t="s">
        <v>76</v>
      </c>
      <c r="D57" s="5" t="s">
        <v>77</v>
      </c>
      <c r="E57" s="32" t="s">
        <v>132</v>
      </c>
      <c r="F57" s="31">
        <v>3260</v>
      </c>
      <c r="G57" s="5" t="s">
        <v>40</v>
      </c>
      <c r="H57" s="5">
        <v>56786</v>
      </c>
      <c r="I57" s="5" t="s">
        <v>25</v>
      </c>
      <c r="J57" s="33">
        <v>43110</v>
      </c>
      <c r="K57" s="5" t="s">
        <v>28</v>
      </c>
      <c r="L57" s="5">
        <v>3260</v>
      </c>
      <c r="M57" s="33">
        <v>43116</v>
      </c>
      <c r="N57" s="5">
        <v>3260</v>
      </c>
      <c r="O57" s="3">
        <v>150561</v>
      </c>
      <c r="P57" s="6">
        <v>43118</v>
      </c>
      <c r="Q57" s="5">
        <v>0</v>
      </c>
      <c r="R57" s="5">
        <f>IF(ISBLANK(Tableau1[[#This Row],[Date BL]]),"",Tableau1[[#This Row],[Date BL]]-Tableau1[[#This Row],[Date prévue]])</f>
        <v>2</v>
      </c>
      <c r="S57" s="5" t="str">
        <f t="shared" si="0"/>
        <v>Retard</v>
      </c>
      <c r="T57" s="5"/>
    </row>
    <row r="58" spans="1:20" x14ac:dyDescent="0.25">
      <c r="A58" s="30">
        <v>43110</v>
      </c>
      <c r="B58" s="31">
        <v>3442</v>
      </c>
      <c r="C58" s="31" t="s">
        <v>76</v>
      </c>
      <c r="D58" s="5" t="s">
        <v>77</v>
      </c>
      <c r="E58" s="32" t="s">
        <v>80</v>
      </c>
      <c r="F58" s="31">
        <v>3490</v>
      </c>
      <c r="G58" s="5" t="s">
        <v>40</v>
      </c>
      <c r="H58" s="5">
        <v>56786</v>
      </c>
      <c r="I58" s="5" t="s">
        <v>25</v>
      </c>
      <c r="J58" s="33">
        <v>43110</v>
      </c>
      <c r="K58" s="5" t="s">
        <v>28</v>
      </c>
      <c r="L58" s="5">
        <v>3490</v>
      </c>
      <c r="M58" s="33">
        <v>43116</v>
      </c>
      <c r="N58" s="5">
        <v>3490</v>
      </c>
      <c r="O58" s="3">
        <v>150561</v>
      </c>
      <c r="P58" s="6">
        <v>43118</v>
      </c>
      <c r="Q58" s="5">
        <v>0</v>
      </c>
      <c r="R58" s="5">
        <f>IF(ISBLANK(Tableau1[[#This Row],[Date BL]]),"",Tableau1[[#This Row],[Date BL]]-Tableau1[[#This Row],[Date prévue]])</f>
        <v>2</v>
      </c>
      <c r="S58" s="5" t="str">
        <f t="shared" si="0"/>
        <v>Retard</v>
      </c>
      <c r="T58" s="5"/>
    </row>
    <row r="59" spans="1:20" x14ac:dyDescent="0.25">
      <c r="A59" s="30">
        <v>43110</v>
      </c>
      <c r="B59" s="31">
        <v>3442</v>
      </c>
      <c r="C59" s="31" t="s">
        <v>76</v>
      </c>
      <c r="D59" s="5" t="s">
        <v>77</v>
      </c>
      <c r="E59" s="32" t="s">
        <v>81</v>
      </c>
      <c r="F59" s="31">
        <v>3490</v>
      </c>
      <c r="G59" s="5" t="s">
        <v>40</v>
      </c>
      <c r="H59" s="5">
        <v>56786</v>
      </c>
      <c r="I59" s="5" t="s">
        <v>25</v>
      </c>
      <c r="J59" s="33">
        <v>43110</v>
      </c>
      <c r="K59" s="5" t="s">
        <v>28</v>
      </c>
      <c r="L59" s="5">
        <v>3490</v>
      </c>
      <c r="M59" s="33">
        <v>43116</v>
      </c>
      <c r="N59" s="5">
        <v>3490</v>
      </c>
      <c r="O59" s="3">
        <v>150561</v>
      </c>
      <c r="P59" s="6">
        <v>43118</v>
      </c>
      <c r="Q59" s="5">
        <v>0</v>
      </c>
      <c r="R59" s="5">
        <f>IF(ISBLANK(Tableau1[[#This Row],[Date BL]]),"",Tableau1[[#This Row],[Date BL]]-Tableau1[[#This Row],[Date prévue]])</f>
        <v>2</v>
      </c>
      <c r="S59" s="5" t="str">
        <f t="shared" si="0"/>
        <v>Retard</v>
      </c>
      <c r="T59" s="5"/>
    </row>
    <row r="60" spans="1:20" x14ac:dyDescent="0.25">
      <c r="A60" s="30">
        <v>43110</v>
      </c>
      <c r="B60" s="31">
        <v>3442</v>
      </c>
      <c r="C60" s="31" t="s">
        <v>76</v>
      </c>
      <c r="D60" s="5" t="s">
        <v>77</v>
      </c>
      <c r="E60" s="32" t="s">
        <v>133</v>
      </c>
      <c r="F60" s="31">
        <v>30</v>
      </c>
      <c r="G60" s="5" t="s">
        <v>40</v>
      </c>
      <c r="H60" s="5">
        <v>56786</v>
      </c>
      <c r="I60" s="5" t="s">
        <v>25</v>
      </c>
      <c r="J60" s="33">
        <v>43110</v>
      </c>
      <c r="K60" s="5" t="s">
        <v>28</v>
      </c>
      <c r="L60" s="5">
        <v>30</v>
      </c>
      <c r="M60" s="33">
        <v>43116</v>
      </c>
      <c r="N60" s="5">
        <v>30</v>
      </c>
      <c r="O60" s="3">
        <v>150561</v>
      </c>
      <c r="P60" s="6">
        <v>43118</v>
      </c>
      <c r="Q60" s="5">
        <v>0</v>
      </c>
      <c r="R60" s="5">
        <f>IF(ISBLANK(Tableau1[[#This Row],[Date BL]]),"",Tableau1[[#This Row],[Date BL]]-Tableau1[[#This Row],[Date prévue]])</f>
        <v>2</v>
      </c>
      <c r="S60" s="5" t="str">
        <f t="shared" si="0"/>
        <v>Retard</v>
      </c>
      <c r="T60" s="5"/>
    </row>
    <row r="61" spans="1:20" x14ac:dyDescent="0.25">
      <c r="A61" s="30">
        <v>43110</v>
      </c>
      <c r="B61" s="31">
        <v>3442</v>
      </c>
      <c r="C61" s="31" t="s">
        <v>76</v>
      </c>
      <c r="D61" s="5" t="s">
        <v>77</v>
      </c>
      <c r="E61" s="32" t="s">
        <v>83</v>
      </c>
      <c r="F61" s="31">
        <v>30</v>
      </c>
      <c r="G61" s="5" t="s">
        <v>40</v>
      </c>
      <c r="H61" s="5">
        <v>56786</v>
      </c>
      <c r="I61" s="5" t="s">
        <v>25</v>
      </c>
      <c r="J61" s="33">
        <v>43110</v>
      </c>
      <c r="K61" s="5" t="s">
        <v>28</v>
      </c>
      <c r="L61" s="5">
        <v>30</v>
      </c>
      <c r="M61" s="33">
        <v>43116</v>
      </c>
      <c r="N61" s="5">
        <v>30</v>
      </c>
      <c r="O61" s="3">
        <v>150561</v>
      </c>
      <c r="P61" s="6">
        <v>43118</v>
      </c>
      <c r="Q61" s="5">
        <v>0</v>
      </c>
      <c r="R61" s="5">
        <f>IF(ISBLANK(Tableau1[[#This Row],[Date BL]]),"",Tableau1[[#This Row],[Date BL]]-Tableau1[[#This Row],[Date prévue]])</f>
        <v>2</v>
      </c>
      <c r="S61" s="5" t="str">
        <f t="shared" si="0"/>
        <v>Retard</v>
      </c>
      <c r="T61" s="5"/>
    </row>
    <row r="62" spans="1:20" x14ac:dyDescent="0.25">
      <c r="A62" s="30">
        <v>43110</v>
      </c>
      <c r="B62" s="31">
        <v>3442</v>
      </c>
      <c r="C62" s="31" t="s">
        <v>76</v>
      </c>
      <c r="D62" s="5" t="s">
        <v>77</v>
      </c>
      <c r="E62" s="32" t="s">
        <v>84</v>
      </c>
      <c r="F62" s="31">
        <v>30</v>
      </c>
      <c r="G62" s="5" t="s">
        <v>40</v>
      </c>
      <c r="H62" s="5">
        <v>56786</v>
      </c>
      <c r="I62" s="5" t="s">
        <v>25</v>
      </c>
      <c r="J62" s="33">
        <v>43110</v>
      </c>
      <c r="K62" s="5" t="s">
        <v>28</v>
      </c>
      <c r="L62" s="5">
        <v>30</v>
      </c>
      <c r="M62" s="33">
        <v>43116</v>
      </c>
      <c r="N62" s="5">
        <v>30</v>
      </c>
      <c r="O62" s="3">
        <v>150561</v>
      </c>
      <c r="P62" s="6">
        <v>43118</v>
      </c>
      <c r="Q62" s="5">
        <v>0</v>
      </c>
      <c r="R62" s="5">
        <f>IF(ISBLANK(Tableau1[[#This Row],[Date BL]]),"",Tableau1[[#This Row],[Date BL]]-Tableau1[[#This Row],[Date prévue]])</f>
        <v>2</v>
      </c>
      <c r="S62" s="5" t="str">
        <f t="shared" si="0"/>
        <v>Retard</v>
      </c>
      <c r="T62" s="5"/>
    </row>
    <row r="63" spans="1:20" x14ac:dyDescent="0.25">
      <c r="A63" s="30">
        <v>43110</v>
      </c>
      <c r="B63" s="31">
        <v>3441</v>
      </c>
      <c r="C63" s="31" t="s">
        <v>76</v>
      </c>
      <c r="D63" s="5" t="s">
        <v>77</v>
      </c>
      <c r="E63" s="32" t="s">
        <v>134</v>
      </c>
      <c r="F63" s="5">
        <v>5</v>
      </c>
      <c r="G63" s="5" t="s">
        <v>22</v>
      </c>
      <c r="H63" s="5">
        <v>57163</v>
      </c>
      <c r="I63" s="5" t="s">
        <v>25</v>
      </c>
      <c r="J63" s="33">
        <v>43153</v>
      </c>
      <c r="K63" s="5" t="s">
        <v>30</v>
      </c>
      <c r="L63" s="5">
        <v>5</v>
      </c>
      <c r="M63" s="33">
        <v>43154</v>
      </c>
      <c r="N63" s="3">
        <v>5</v>
      </c>
      <c r="O63" s="3" t="s">
        <v>41</v>
      </c>
      <c r="P63" s="6">
        <v>43154</v>
      </c>
      <c r="Q63" s="5">
        <v>0</v>
      </c>
      <c r="R63" s="5">
        <f>IF(ISBLANK(Tableau1[[#This Row],[Date BL]]),"",Tableau1[[#This Row],[Date BL]]-Tableau1[[#This Row],[Date prévue]])</f>
        <v>0</v>
      </c>
      <c r="S63" s="5" t="str">
        <f t="shared" si="0"/>
        <v>Livrée</v>
      </c>
      <c r="T63" s="5"/>
    </row>
    <row r="64" spans="1:20" x14ac:dyDescent="0.25">
      <c r="A64" s="30">
        <v>43110</v>
      </c>
      <c r="B64" s="31">
        <v>3441</v>
      </c>
      <c r="C64" s="31" t="s">
        <v>76</v>
      </c>
      <c r="D64" s="5" t="s">
        <v>77</v>
      </c>
      <c r="E64" s="32" t="s">
        <v>135</v>
      </c>
      <c r="F64" s="5">
        <v>6</v>
      </c>
      <c r="G64" s="5" t="s">
        <v>22</v>
      </c>
      <c r="H64" s="5">
        <v>57163</v>
      </c>
      <c r="I64" s="5" t="s">
        <v>25</v>
      </c>
      <c r="J64" s="33">
        <v>43153</v>
      </c>
      <c r="K64" s="5" t="s">
        <v>30</v>
      </c>
      <c r="L64" s="5">
        <v>6</v>
      </c>
      <c r="M64" s="33">
        <v>43154</v>
      </c>
      <c r="N64" s="3">
        <v>6</v>
      </c>
      <c r="O64" s="3" t="s">
        <v>41</v>
      </c>
      <c r="P64" s="6">
        <v>43154</v>
      </c>
      <c r="Q64" s="5">
        <v>0</v>
      </c>
      <c r="R64" s="5">
        <f>IF(ISBLANK(Tableau1[[#This Row],[Date BL]]),"",Tableau1[[#This Row],[Date BL]]-Tableau1[[#This Row],[Date prévue]])</f>
        <v>0</v>
      </c>
      <c r="S64" s="5" t="str">
        <f t="shared" si="0"/>
        <v>Livrée</v>
      </c>
      <c r="T64" s="5"/>
    </row>
    <row r="65" spans="1:20" x14ac:dyDescent="0.25">
      <c r="A65" s="30">
        <v>43110</v>
      </c>
      <c r="B65" s="31">
        <v>3441</v>
      </c>
      <c r="C65" s="31" t="s">
        <v>76</v>
      </c>
      <c r="D65" s="5" t="s">
        <v>77</v>
      </c>
      <c r="E65" s="32" t="s">
        <v>136</v>
      </c>
      <c r="F65" s="31">
        <v>6</v>
      </c>
      <c r="G65" s="5" t="s">
        <v>22</v>
      </c>
      <c r="H65" s="5">
        <v>56780</v>
      </c>
      <c r="I65" s="5" t="s">
        <v>25</v>
      </c>
      <c r="J65" s="33">
        <v>43110</v>
      </c>
      <c r="K65" s="5" t="s">
        <v>42</v>
      </c>
      <c r="L65" s="5">
        <v>6</v>
      </c>
      <c r="M65" s="33">
        <v>43123</v>
      </c>
      <c r="N65" s="3">
        <v>6</v>
      </c>
      <c r="O65" s="3">
        <v>115147439</v>
      </c>
      <c r="P65" s="6">
        <v>43119</v>
      </c>
      <c r="Q65" s="5">
        <v>0</v>
      </c>
      <c r="R65" s="5">
        <f>IF(ISBLANK(Tableau1[[#This Row],[Date BL]]),"",Tableau1[[#This Row],[Date BL]]-Tableau1[[#This Row],[Date prévue]])</f>
        <v>-4</v>
      </c>
      <c r="S65" s="5" t="str">
        <f t="shared" si="0"/>
        <v>Livrée</v>
      </c>
      <c r="T65" s="5"/>
    </row>
    <row r="66" spans="1:20" x14ac:dyDescent="0.25">
      <c r="A66" s="30">
        <v>43110</v>
      </c>
      <c r="B66" s="31">
        <v>3441</v>
      </c>
      <c r="C66" s="31" t="s">
        <v>76</v>
      </c>
      <c r="D66" s="5" t="s">
        <v>77</v>
      </c>
      <c r="E66" s="32" t="s">
        <v>137</v>
      </c>
      <c r="F66" s="31">
        <v>60</v>
      </c>
      <c r="G66" s="5" t="s">
        <v>22</v>
      </c>
      <c r="H66" s="5">
        <v>56780</v>
      </c>
      <c r="I66" s="5" t="s">
        <v>25</v>
      </c>
      <c r="J66" s="33">
        <v>43110</v>
      </c>
      <c r="K66" s="5" t="s">
        <v>42</v>
      </c>
      <c r="L66" s="5">
        <v>60</v>
      </c>
      <c r="M66" s="33">
        <v>43123</v>
      </c>
      <c r="N66" s="3">
        <v>60</v>
      </c>
      <c r="O66" s="3">
        <v>115147439</v>
      </c>
      <c r="P66" s="6">
        <v>43119</v>
      </c>
      <c r="Q66" s="5">
        <v>0</v>
      </c>
      <c r="R66" s="5">
        <f>IF(ISBLANK(Tableau1[[#This Row],[Date BL]]),"",Tableau1[[#This Row],[Date BL]]-Tableau1[[#This Row],[Date prévue]])</f>
        <v>-4</v>
      </c>
      <c r="S66" s="5" t="str">
        <f t="shared" si="0"/>
        <v>Livrée</v>
      </c>
      <c r="T66" s="5"/>
    </row>
    <row r="67" spans="1:20" x14ac:dyDescent="0.25">
      <c r="A67" s="30">
        <v>43110</v>
      </c>
      <c r="B67" s="31">
        <v>3441</v>
      </c>
      <c r="C67" s="31" t="s">
        <v>76</v>
      </c>
      <c r="D67" s="5" t="s">
        <v>77</v>
      </c>
      <c r="E67" s="32" t="s">
        <v>138</v>
      </c>
      <c r="F67" s="31">
        <v>36</v>
      </c>
      <c r="G67" s="5" t="s">
        <v>22</v>
      </c>
      <c r="H67" s="5">
        <v>56780</v>
      </c>
      <c r="I67" s="5" t="s">
        <v>25</v>
      </c>
      <c r="J67" s="33">
        <v>43110</v>
      </c>
      <c r="K67" s="5" t="s">
        <v>42</v>
      </c>
      <c r="L67" s="5">
        <v>36</v>
      </c>
      <c r="M67" s="33">
        <v>43123</v>
      </c>
      <c r="N67" s="3">
        <v>36</v>
      </c>
      <c r="O67" s="3">
        <v>115147439</v>
      </c>
      <c r="P67" s="6">
        <v>43119</v>
      </c>
      <c r="Q67" s="5">
        <v>0</v>
      </c>
      <c r="R67" s="5">
        <f>IF(ISBLANK(Tableau1[[#This Row],[Date BL]]),"",Tableau1[[#This Row],[Date BL]]-Tableau1[[#This Row],[Date prévue]])</f>
        <v>-4</v>
      </c>
      <c r="S67" s="5" t="str">
        <f t="shared" si="0"/>
        <v>Livrée</v>
      </c>
      <c r="T67" s="5"/>
    </row>
    <row r="68" spans="1:20" x14ac:dyDescent="0.25">
      <c r="A68" s="30">
        <v>43112</v>
      </c>
      <c r="B68" s="34">
        <v>18675</v>
      </c>
      <c r="C68" s="34" t="s">
        <v>90</v>
      </c>
      <c r="D68" s="31" t="s">
        <v>139</v>
      </c>
      <c r="E68" s="32" t="s">
        <v>140</v>
      </c>
      <c r="F68" s="5">
        <v>40</v>
      </c>
      <c r="G68" s="5" t="s">
        <v>40</v>
      </c>
      <c r="H68" s="5">
        <v>56796</v>
      </c>
      <c r="I68" s="5" t="s">
        <v>25</v>
      </c>
      <c r="J68" s="33">
        <v>43112</v>
      </c>
      <c r="K68" s="5" t="s">
        <v>43</v>
      </c>
      <c r="L68" s="5">
        <v>40</v>
      </c>
      <c r="M68" s="33">
        <v>43117</v>
      </c>
      <c r="N68" s="3">
        <v>40</v>
      </c>
      <c r="O68" s="3">
        <v>36401</v>
      </c>
      <c r="P68" s="4">
        <v>43124</v>
      </c>
      <c r="Q68" s="5">
        <v>0</v>
      </c>
      <c r="R68" s="5">
        <f>IF(ISBLANK(Tableau1[[#This Row],[Date BL]]),"",Tableau1[[#This Row],[Date BL]]-Tableau1[[#This Row],[Date prévue]])</f>
        <v>7</v>
      </c>
      <c r="S68" s="5" t="str">
        <f t="shared" si="0"/>
        <v>Retard</v>
      </c>
      <c r="T68" s="5"/>
    </row>
    <row r="69" spans="1:20" x14ac:dyDescent="0.25">
      <c r="A69" s="30">
        <v>43112</v>
      </c>
      <c r="B69" s="34">
        <v>18675</v>
      </c>
      <c r="C69" s="34" t="s">
        <v>90</v>
      </c>
      <c r="D69" s="31" t="s">
        <v>139</v>
      </c>
      <c r="E69" s="32" t="s">
        <v>141</v>
      </c>
      <c r="F69" s="5">
        <v>20</v>
      </c>
      <c r="G69" s="5" t="s">
        <v>40</v>
      </c>
      <c r="H69" s="5">
        <v>56796</v>
      </c>
      <c r="I69" s="5" t="s">
        <v>25</v>
      </c>
      <c r="J69" s="33">
        <v>43112</v>
      </c>
      <c r="K69" s="5" t="s">
        <v>43</v>
      </c>
      <c r="L69" s="5">
        <v>20</v>
      </c>
      <c r="M69" s="33">
        <v>43117</v>
      </c>
      <c r="N69" s="3">
        <v>20</v>
      </c>
      <c r="O69" s="3">
        <v>36401</v>
      </c>
      <c r="P69" s="4">
        <v>43124</v>
      </c>
      <c r="Q69" s="5">
        <v>0</v>
      </c>
      <c r="R69" s="5">
        <f>IF(ISBLANK(Tableau1[[#This Row],[Date BL]]),"",Tableau1[[#This Row],[Date BL]]-Tableau1[[#This Row],[Date prévue]])</f>
        <v>7</v>
      </c>
      <c r="S69" s="5" t="str">
        <f t="shared" ref="S69:S132" si="1">IF(ISBLANK($P69),"En attente",IF($P69&lt;=$M69,"Livrée","Retard"))</f>
        <v>Retard</v>
      </c>
      <c r="T69" s="5"/>
    </row>
    <row r="70" spans="1:20" x14ac:dyDescent="0.25">
      <c r="A70" s="30">
        <v>43112</v>
      </c>
      <c r="B70" s="34">
        <v>18675</v>
      </c>
      <c r="C70" s="34" t="s">
        <v>90</v>
      </c>
      <c r="D70" s="31" t="s">
        <v>139</v>
      </c>
      <c r="E70" s="32" t="s">
        <v>142</v>
      </c>
      <c r="F70" s="5">
        <v>400</v>
      </c>
      <c r="G70" s="5" t="s">
        <v>40</v>
      </c>
      <c r="H70" s="5">
        <v>56796</v>
      </c>
      <c r="I70" s="5" t="s">
        <v>25</v>
      </c>
      <c r="J70" s="33">
        <v>43112</v>
      </c>
      <c r="K70" s="5" t="s">
        <v>43</v>
      </c>
      <c r="L70" s="5">
        <v>150</v>
      </c>
      <c r="M70" s="33">
        <v>43117</v>
      </c>
      <c r="N70" s="3">
        <v>150</v>
      </c>
      <c r="O70" s="3">
        <v>36401</v>
      </c>
      <c r="P70" s="6">
        <v>43124</v>
      </c>
      <c r="Q70" s="5">
        <v>0</v>
      </c>
      <c r="R70" s="5">
        <f>IF(ISBLANK(Tableau1[[#This Row],[Date BL]]),"",Tableau1[[#This Row],[Date BL]]-Tableau1[[#This Row],[Date prévue]])</f>
        <v>7</v>
      </c>
      <c r="S70" s="5" t="str">
        <f t="shared" si="1"/>
        <v>Retard</v>
      </c>
      <c r="T70" s="5"/>
    </row>
    <row r="71" spans="1:20" x14ac:dyDescent="0.25">
      <c r="A71" s="30">
        <v>43112</v>
      </c>
      <c r="B71" s="34">
        <v>18675</v>
      </c>
      <c r="C71" s="34" t="s">
        <v>90</v>
      </c>
      <c r="D71" s="31" t="s">
        <v>139</v>
      </c>
      <c r="E71" s="32" t="s">
        <v>143</v>
      </c>
      <c r="F71" s="5">
        <v>20</v>
      </c>
      <c r="G71" s="5" t="s">
        <v>40</v>
      </c>
      <c r="H71" s="5">
        <v>56796</v>
      </c>
      <c r="I71" s="5" t="s">
        <v>25</v>
      </c>
      <c r="J71" s="33">
        <v>43112</v>
      </c>
      <c r="K71" s="5" t="s">
        <v>43</v>
      </c>
      <c r="L71" s="5">
        <v>20</v>
      </c>
      <c r="M71" s="33">
        <v>43117</v>
      </c>
      <c r="N71" s="3">
        <v>20</v>
      </c>
      <c r="O71" s="3">
        <v>36401</v>
      </c>
      <c r="P71" s="6">
        <v>43124</v>
      </c>
      <c r="Q71" s="5">
        <v>0</v>
      </c>
      <c r="R71" s="5">
        <f>IF(ISBLANK(Tableau1[[#This Row],[Date BL]]),"",Tableau1[[#This Row],[Date BL]]-Tableau1[[#This Row],[Date prévue]])</f>
        <v>7</v>
      </c>
      <c r="S71" s="5" t="str">
        <f t="shared" si="1"/>
        <v>Retard</v>
      </c>
      <c r="T71" s="5"/>
    </row>
    <row r="72" spans="1:20" x14ac:dyDescent="0.25">
      <c r="A72" s="30">
        <v>43112</v>
      </c>
      <c r="B72" s="34">
        <v>18675</v>
      </c>
      <c r="C72" s="34" t="s">
        <v>90</v>
      </c>
      <c r="D72" s="31" t="s">
        <v>139</v>
      </c>
      <c r="E72" s="32" t="s">
        <v>144</v>
      </c>
      <c r="F72" s="5">
        <v>20</v>
      </c>
      <c r="G72" s="5" t="s">
        <v>40</v>
      </c>
      <c r="H72" s="5">
        <v>56796</v>
      </c>
      <c r="I72" s="5" t="s">
        <v>25</v>
      </c>
      <c r="J72" s="33">
        <v>43112</v>
      </c>
      <c r="K72" s="5" t="s">
        <v>43</v>
      </c>
      <c r="L72" s="5">
        <v>20</v>
      </c>
      <c r="M72" s="33">
        <v>43117</v>
      </c>
      <c r="N72" s="3">
        <v>20</v>
      </c>
      <c r="O72" s="3">
        <v>36401</v>
      </c>
      <c r="P72" s="6">
        <v>43124</v>
      </c>
      <c r="Q72" s="5">
        <v>0</v>
      </c>
      <c r="R72" s="5">
        <f>IF(ISBLANK(Tableau1[[#This Row],[Date BL]]),"",Tableau1[[#This Row],[Date BL]]-Tableau1[[#This Row],[Date prévue]])</f>
        <v>7</v>
      </c>
      <c r="S72" s="5" t="str">
        <f t="shared" si="1"/>
        <v>Retard</v>
      </c>
      <c r="T72" s="5"/>
    </row>
    <row r="73" spans="1:20" x14ac:dyDescent="0.25">
      <c r="A73" s="30">
        <v>43112</v>
      </c>
      <c r="B73" s="34">
        <v>18675</v>
      </c>
      <c r="C73" s="34" t="s">
        <v>90</v>
      </c>
      <c r="D73" s="31" t="s">
        <v>139</v>
      </c>
      <c r="E73" s="32" t="s">
        <v>145</v>
      </c>
      <c r="F73" s="5">
        <v>100</v>
      </c>
      <c r="G73" s="5" t="s">
        <v>40</v>
      </c>
      <c r="H73" s="5">
        <v>56796</v>
      </c>
      <c r="I73" s="5" t="s">
        <v>25</v>
      </c>
      <c r="J73" s="33">
        <v>43112</v>
      </c>
      <c r="K73" s="5" t="s">
        <v>43</v>
      </c>
      <c r="L73" s="5">
        <v>100</v>
      </c>
      <c r="M73" s="33">
        <v>43117</v>
      </c>
      <c r="N73" s="3">
        <v>100</v>
      </c>
      <c r="O73" s="3">
        <v>36401</v>
      </c>
      <c r="P73" s="6">
        <v>43124</v>
      </c>
      <c r="Q73" s="5">
        <v>0</v>
      </c>
      <c r="R73" s="5">
        <f>IF(ISBLANK(Tableau1[[#This Row],[Date BL]]),"",Tableau1[[#This Row],[Date BL]]-Tableau1[[#This Row],[Date prévue]])</f>
        <v>7</v>
      </c>
      <c r="S73" s="5" t="str">
        <f t="shared" si="1"/>
        <v>Retard</v>
      </c>
      <c r="T73" s="5"/>
    </row>
    <row r="74" spans="1:20" x14ac:dyDescent="0.25">
      <c r="A74" s="30">
        <v>43112</v>
      </c>
      <c r="B74" s="34">
        <v>18675</v>
      </c>
      <c r="C74" s="34" t="s">
        <v>90</v>
      </c>
      <c r="D74" s="31" t="s">
        <v>139</v>
      </c>
      <c r="E74" s="32" t="s">
        <v>146</v>
      </c>
      <c r="F74" s="5">
        <v>20</v>
      </c>
      <c r="G74" s="5" t="s">
        <v>40</v>
      </c>
      <c r="H74" s="5">
        <v>56796</v>
      </c>
      <c r="I74" s="5" t="s">
        <v>25</v>
      </c>
      <c r="J74" s="33">
        <v>43112</v>
      </c>
      <c r="K74" s="5" t="s">
        <v>43</v>
      </c>
      <c r="L74" s="5">
        <v>20</v>
      </c>
      <c r="M74" s="33">
        <v>43117</v>
      </c>
      <c r="N74" s="3">
        <v>20</v>
      </c>
      <c r="O74" s="3">
        <v>36401</v>
      </c>
      <c r="P74" s="6">
        <v>43124</v>
      </c>
      <c r="Q74" s="5">
        <v>0</v>
      </c>
      <c r="R74" s="5">
        <f>IF(ISBLANK(Tableau1[[#This Row],[Date BL]]),"",Tableau1[[#This Row],[Date BL]]-Tableau1[[#This Row],[Date prévue]])</f>
        <v>7</v>
      </c>
      <c r="S74" s="5" t="str">
        <f t="shared" si="1"/>
        <v>Retard</v>
      </c>
      <c r="T74" s="5"/>
    </row>
    <row r="75" spans="1:20" x14ac:dyDescent="0.25">
      <c r="A75" s="30">
        <v>43112</v>
      </c>
      <c r="B75" s="31">
        <v>11103</v>
      </c>
      <c r="C75" s="31" t="s">
        <v>147</v>
      </c>
      <c r="D75" s="31" t="s">
        <v>139</v>
      </c>
      <c r="E75" s="32" t="s">
        <v>148</v>
      </c>
      <c r="F75" s="31">
        <v>75</v>
      </c>
      <c r="G75" s="5" t="s">
        <v>40</v>
      </c>
      <c r="H75" s="5">
        <v>56793</v>
      </c>
      <c r="I75" s="5" t="s">
        <v>25</v>
      </c>
      <c r="J75" s="33">
        <v>43112</v>
      </c>
      <c r="K75" s="5" t="s">
        <v>43</v>
      </c>
      <c r="L75" s="5">
        <v>75</v>
      </c>
      <c r="M75" s="33">
        <v>43116</v>
      </c>
      <c r="N75" s="3">
        <v>75</v>
      </c>
      <c r="O75" s="3">
        <v>36207</v>
      </c>
      <c r="P75" s="6">
        <v>43117</v>
      </c>
      <c r="Q75" s="5">
        <v>0</v>
      </c>
      <c r="R75" s="5">
        <f>IF(ISBLANK(Tableau1[[#This Row],[Date BL]]),"",Tableau1[[#This Row],[Date BL]]-Tableau1[[#This Row],[Date prévue]])</f>
        <v>1</v>
      </c>
      <c r="S75" s="5" t="str">
        <f t="shared" si="1"/>
        <v>Retard</v>
      </c>
      <c r="T75" s="5"/>
    </row>
    <row r="76" spans="1:20" x14ac:dyDescent="0.25">
      <c r="A76" s="30">
        <v>43112</v>
      </c>
      <c r="B76" s="31">
        <v>11103</v>
      </c>
      <c r="C76" s="31" t="s">
        <v>147</v>
      </c>
      <c r="D76" s="31" t="s">
        <v>139</v>
      </c>
      <c r="E76" s="32" t="s">
        <v>149</v>
      </c>
      <c r="F76" s="31">
        <v>75</v>
      </c>
      <c r="G76" s="5" t="s">
        <v>40</v>
      </c>
      <c r="H76" s="5">
        <v>56793</v>
      </c>
      <c r="I76" s="5" t="s">
        <v>25</v>
      </c>
      <c r="J76" s="33">
        <v>43112</v>
      </c>
      <c r="K76" s="5" t="s">
        <v>43</v>
      </c>
      <c r="L76" s="5">
        <v>75</v>
      </c>
      <c r="M76" s="33">
        <v>43116</v>
      </c>
      <c r="N76" s="3">
        <v>75</v>
      </c>
      <c r="O76" s="3">
        <v>36207</v>
      </c>
      <c r="P76" s="6">
        <v>43117</v>
      </c>
      <c r="Q76" s="5">
        <v>0</v>
      </c>
      <c r="R76" s="5">
        <f>IF(ISBLANK(Tableau1[[#This Row],[Date BL]]),"",Tableau1[[#This Row],[Date BL]]-Tableau1[[#This Row],[Date prévue]])</f>
        <v>1</v>
      </c>
      <c r="S76" s="5" t="str">
        <f t="shared" si="1"/>
        <v>Retard</v>
      </c>
      <c r="T76" s="5"/>
    </row>
    <row r="77" spans="1:20" x14ac:dyDescent="0.25">
      <c r="A77" s="30">
        <v>43112</v>
      </c>
      <c r="B77" s="31">
        <v>11103</v>
      </c>
      <c r="C77" s="31" t="s">
        <v>147</v>
      </c>
      <c r="D77" s="31" t="s">
        <v>139</v>
      </c>
      <c r="E77" s="32" t="s">
        <v>150</v>
      </c>
      <c r="F77" s="31">
        <v>50</v>
      </c>
      <c r="G77" s="5" t="s">
        <v>40</v>
      </c>
      <c r="H77" s="5">
        <v>56793</v>
      </c>
      <c r="I77" s="5" t="s">
        <v>25</v>
      </c>
      <c r="J77" s="33">
        <v>43112</v>
      </c>
      <c r="K77" s="5" t="s">
        <v>43</v>
      </c>
      <c r="L77" s="5">
        <v>50</v>
      </c>
      <c r="M77" s="33">
        <v>43116</v>
      </c>
      <c r="N77" s="3">
        <v>50</v>
      </c>
      <c r="O77" s="3">
        <v>36207</v>
      </c>
      <c r="P77" s="6">
        <v>43117</v>
      </c>
      <c r="Q77" s="5">
        <v>0</v>
      </c>
      <c r="R77" s="5">
        <f>IF(ISBLANK(Tableau1[[#This Row],[Date BL]]),"",Tableau1[[#This Row],[Date BL]]-Tableau1[[#This Row],[Date prévue]])</f>
        <v>1</v>
      </c>
      <c r="S77" s="5" t="str">
        <f t="shared" si="1"/>
        <v>Retard</v>
      </c>
      <c r="T77" s="5"/>
    </row>
    <row r="78" spans="1:20" x14ac:dyDescent="0.25">
      <c r="A78" s="30">
        <v>43112</v>
      </c>
      <c r="B78" s="31">
        <v>11103</v>
      </c>
      <c r="C78" s="31" t="s">
        <v>147</v>
      </c>
      <c r="D78" s="31" t="s">
        <v>139</v>
      </c>
      <c r="E78" s="32" t="s">
        <v>151</v>
      </c>
      <c r="F78" s="31">
        <v>40</v>
      </c>
      <c r="G78" s="5" t="s">
        <v>40</v>
      </c>
      <c r="H78" s="5">
        <v>56793</v>
      </c>
      <c r="I78" s="5" t="s">
        <v>25</v>
      </c>
      <c r="J78" s="33">
        <v>43112</v>
      </c>
      <c r="K78" s="5" t="s">
        <v>43</v>
      </c>
      <c r="L78" s="5">
        <v>40</v>
      </c>
      <c r="M78" s="33">
        <v>43116</v>
      </c>
      <c r="N78" s="3">
        <v>40</v>
      </c>
      <c r="O78" s="3">
        <v>36207</v>
      </c>
      <c r="P78" s="4">
        <v>43117</v>
      </c>
      <c r="Q78" s="5">
        <v>0</v>
      </c>
      <c r="R78" s="5">
        <f>IF(ISBLANK(Tableau1[[#This Row],[Date BL]]),"",Tableau1[[#This Row],[Date BL]]-Tableau1[[#This Row],[Date prévue]])</f>
        <v>1</v>
      </c>
      <c r="S78" s="5" t="str">
        <f t="shared" si="1"/>
        <v>Retard</v>
      </c>
      <c r="T78" s="5"/>
    </row>
    <row r="79" spans="1:20" x14ac:dyDescent="0.25">
      <c r="A79" s="30">
        <v>43112</v>
      </c>
      <c r="B79" s="31">
        <v>18669</v>
      </c>
      <c r="C79" s="31" t="s">
        <v>90</v>
      </c>
      <c r="D79" s="31" t="s">
        <v>139</v>
      </c>
      <c r="E79" s="32" t="s">
        <v>152</v>
      </c>
      <c r="F79" s="5">
        <v>40</v>
      </c>
      <c r="G79" s="5" t="s">
        <v>40</v>
      </c>
      <c r="H79" s="5">
        <v>56887</v>
      </c>
      <c r="I79" s="5" t="s">
        <v>25</v>
      </c>
      <c r="J79" s="33">
        <v>43125</v>
      </c>
      <c r="K79" s="5" t="s">
        <v>44</v>
      </c>
      <c r="L79" s="5">
        <v>40</v>
      </c>
      <c r="M79" s="33">
        <v>43132</v>
      </c>
      <c r="N79" s="3">
        <v>40</v>
      </c>
      <c r="O79" s="3" t="s">
        <v>45</v>
      </c>
      <c r="P79" s="6">
        <v>43129</v>
      </c>
      <c r="Q79" s="5">
        <v>0</v>
      </c>
      <c r="R79" s="5">
        <f>IF(ISBLANK(Tableau1[[#This Row],[Date BL]]),"",Tableau1[[#This Row],[Date BL]]-Tableau1[[#This Row],[Date prévue]])</f>
        <v>-3</v>
      </c>
      <c r="S79" s="5" t="str">
        <f t="shared" si="1"/>
        <v>Livrée</v>
      </c>
      <c r="T79" s="5"/>
    </row>
    <row r="80" spans="1:20" x14ac:dyDescent="0.25">
      <c r="A80" s="30">
        <v>43112</v>
      </c>
      <c r="B80" s="31">
        <v>18669</v>
      </c>
      <c r="C80" s="31" t="s">
        <v>90</v>
      </c>
      <c r="D80" s="31" t="s">
        <v>139</v>
      </c>
      <c r="E80" s="32" t="s">
        <v>153</v>
      </c>
      <c r="F80" s="5">
        <v>50</v>
      </c>
      <c r="G80" s="5" t="s">
        <v>40</v>
      </c>
      <c r="H80" s="5">
        <v>56791</v>
      </c>
      <c r="I80" s="5" t="s">
        <v>25</v>
      </c>
      <c r="J80" s="33">
        <v>43112</v>
      </c>
      <c r="K80" s="5" t="s">
        <v>35</v>
      </c>
      <c r="L80" s="5">
        <v>50</v>
      </c>
      <c r="M80" s="33">
        <v>43112</v>
      </c>
      <c r="N80" s="3"/>
      <c r="O80" s="3"/>
      <c r="P80" s="3"/>
      <c r="Q80" s="5">
        <v>50</v>
      </c>
      <c r="R80" s="5" t="str">
        <f>IF(ISBLANK(Tableau1[[#This Row],[Date BL]]),"",Tableau1[[#This Row],[Date BL]]-Tableau1[[#This Row],[Date prévue]])</f>
        <v/>
      </c>
      <c r="S80" s="5" t="str">
        <f t="shared" si="1"/>
        <v>En attente</v>
      </c>
      <c r="T80" s="5"/>
    </row>
    <row r="81" spans="1:20" x14ac:dyDescent="0.25">
      <c r="A81" s="30">
        <v>43112</v>
      </c>
      <c r="B81" s="31">
        <v>18669</v>
      </c>
      <c r="C81" s="31" t="s">
        <v>90</v>
      </c>
      <c r="D81" s="31" t="s">
        <v>139</v>
      </c>
      <c r="E81" s="32" t="s">
        <v>154</v>
      </c>
      <c r="F81" s="5">
        <v>100</v>
      </c>
      <c r="G81" s="5" t="s">
        <v>40</v>
      </c>
      <c r="H81" s="5">
        <v>56791</v>
      </c>
      <c r="I81" s="5" t="s">
        <v>25</v>
      </c>
      <c r="J81" s="33">
        <v>43112</v>
      </c>
      <c r="K81" s="5" t="s">
        <v>35</v>
      </c>
      <c r="L81" s="5">
        <v>100</v>
      </c>
      <c r="M81" s="33">
        <v>43112</v>
      </c>
      <c r="N81" s="3"/>
      <c r="O81" s="3"/>
      <c r="P81" s="3"/>
      <c r="Q81" s="5">
        <v>100</v>
      </c>
      <c r="R81" s="5" t="str">
        <f>IF(ISBLANK(Tableau1[[#This Row],[Date BL]]),"",Tableau1[[#This Row],[Date BL]]-Tableau1[[#This Row],[Date prévue]])</f>
        <v/>
      </c>
      <c r="S81" s="5" t="str">
        <f t="shared" si="1"/>
        <v>En attente</v>
      </c>
      <c r="T81" s="5"/>
    </row>
    <row r="82" spans="1:20" x14ac:dyDescent="0.25">
      <c r="A82" s="30">
        <v>43112</v>
      </c>
      <c r="B82" s="31">
        <v>18669</v>
      </c>
      <c r="C82" s="31" t="s">
        <v>90</v>
      </c>
      <c r="D82" s="31" t="s">
        <v>139</v>
      </c>
      <c r="E82" s="32" t="s">
        <v>155</v>
      </c>
      <c r="F82" s="5">
        <v>20</v>
      </c>
      <c r="G82" s="5" t="s">
        <v>40</v>
      </c>
      <c r="H82" s="5">
        <v>56791</v>
      </c>
      <c r="I82" s="5" t="s">
        <v>25</v>
      </c>
      <c r="J82" s="33">
        <v>43112</v>
      </c>
      <c r="K82" s="5" t="s">
        <v>35</v>
      </c>
      <c r="L82" s="5">
        <v>50</v>
      </c>
      <c r="M82" s="33">
        <v>43112</v>
      </c>
      <c r="N82" s="3"/>
      <c r="O82" s="3"/>
      <c r="P82" s="3"/>
      <c r="Q82" s="5">
        <v>50</v>
      </c>
      <c r="R82" s="5" t="str">
        <f>IF(ISBLANK(Tableau1[[#This Row],[Date BL]]),"",Tableau1[[#This Row],[Date BL]]-Tableau1[[#This Row],[Date prévue]])</f>
        <v/>
      </c>
      <c r="S82" s="5" t="str">
        <f t="shared" si="1"/>
        <v>En attente</v>
      </c>
      <c r="T82" s="5"/>
    </row>
    <row r="83" spans="1:20" x14ac:dyDescent="0.25">
      <c r="A83" s="30">
        <v>43112</v>
      </c>
      <c r="B83" s="31">
        <v>18669</v>
      </c>
      <c r="C83" s="31" t="s">
        <v>90</v>
      </c>
      <c r="D83" s="31" t="s">
        <v>139</v>
      </c>
      <c r="E83" s="32" t="s">
        <v>156</v>
      </c>
      <c r="F83" s="5">
        <v>20</v>
      </c>
      <c r="G83" s="5" t="s">
        <v>40</v>
      </c>
      <c r="H83" s="5">
        <v>56791</v>
      </c>
      <c r="I83" s="5" t="s">
        <v>25</v>
      </c>
      <c r="J83" s="33">
        <v>43112</v>
      </c>
      <c r="K83" s="5" t="s">
        <v>35</v>
      </c>
      <c r="L83" s="5">
        <v>20</v>
      </c>
      <c r="M83" s="33">
        <v>43112</v>
      </c>
      <c r="N83" s="3"/>
      <c r="O83" s="3"/>
      <c r="P83" s="3"/>
      <c r="Q83" s="5">
        <v>20</v>
      </c>
      <c r="R83" s="5" t="str">
        <f>IF(ISBLANK(Tableau1[[#This Row],[Date BL]]),"",Tableau1[[#This Row],[Date BL]]-Tableau1[[#This Row],[Date prévue]])</f>
        <v/>
      </c>
      <c r="S83" s="5" t="str">
        <f t="shared" si="1"/>
        <v>En attente</v>
      </c>
      <c r="T83" s="5"/>
    </row>
    <row r="84" spans="1:20" x14ac:dyDescent="0.25">
      <c r="A84" s="30">
        <v>43112</v>
      </c>
      <c r="B84" s="31">
        <v>18669</v>
      </c>
      <c r="C84" s="31" t="s">
        <v>90</v>
      </c>
      <c r="D84" s="31" t="s">
        <v>139</v>
      </c>
      <c r="E84" s="32" t="s">
        <v>157</v>
      </c>
      <c r="F84" s="5">
        <v>20</v>
      </c>
      <c r="G84" s="5" t="s">
        <v>40</v>
      </c>
      <c r="H84" s="5">
        <v>56791</v>
      </c>
      <c r="I84" s="5" t="s">
        <v>25</v>
      </c>
      <c r="J84" s="33">
        <v>43112</v>
      </c>
      <c r="K84" s="5" t="s">
        <v>35</v>
      </c>
      <c r="L84" s="5">
        <v>20</v>
      </c>
      <c r="M84" s="33">
        <v>43112</v>
      </c>
      <c r="N84" s="3"/>
      <c r="O84" s="3"/>
      <c r="P84" s="3"/>
      <c r="Q84" s="5">
        <v>20</v>
      </c>
      <c r="R84" s="5" t="str">
        <f>IF(ISBLANK(Tableau1[[#This Row],[Date BL]]),"",Tableau1[[#This Row],[Date BL]]-Tableau1[[#This Row],[Date prévue]])</f>
        <v/>
      </c>
      <c r="S84" s="5" t="str">
        <f t="shared" si="1"/>
        <v>En attente</v>
      </c>
      <c r="T84" s="5"/>
    </row>
    <row r="85" spans="1:20" x14ac:dyDescent="0.25">
      <c r="A85" s="30">
        <v>43112</v>
      </c>
      <c r="B85" s="31">
        <v>4752</v>
      </c>
      <c r="C85" s="31" t="s">
        <v>147</v>
      </c>
      <c r="D85" s="31" t="s">
        <v>139</v>
      </c>
      <c r="E85" s="32" t="s">
        <v>158</v>
      </c>
      <c r="F85" s="5">
        <v>8</v>
      </c>
      <c r="G85" s="5" t="s">
        <v>40</v>
      </c>
      <c r="H85" s="5">
        <v>56834</v>
      </c>
      <c r="I85" s="5" t="s">
        <v>25</v>
      </c>
      <c r="J85" s="33">
        <v>43118</v>
      </c>
      <c r="K85" s="5" t="s">
        <v>26</v>
      </c>
      <c r="L85" s="5">
        <v>8</v>
      </c>
      <c r="M85" s="33">
        <v>43123</v>
      </c>
      <c r="N85" s="3">
        <v>8</v>
      </c>
      <c r="O85" s="3" t="s">
        <v>46</v>
      </c>
      <c r="P85" s="4">
        <v>43171</v>
      </c>
      <c r="Q85" s="5">
        <v>0</v>
      </c>
      <c r="R85" s="5">
        <f>IF(ISBLANK(Tableau1[[#This Row],[Date BL]]),"",Tableau1[[#This Row],[Date BL]]-Tableau1[[#This Row],[Date prévue]])</f>
        <v>48</v>
      </c>
      <c r="S85" s="5" t="str">
        <f t="shared" si="1"/>
        <v>Retard</v>
      </c>
      <c r="T85" s="5"/>
    </row>
    <row r="86" spans="1:20" x14ac:dyDescent="0.25">
      <c r="A86" s="30">
        <v>43112</v>
      </c>
      <c r="B86" s="31">
        <v>4752</v>
      </c>
      <c r="C86" s="31" t="s">
        <v>147</v>
      </c>
      <c r="D86" s="31" t="s">
        <v>139</v>
      </c>
      <c r="E86" s="32" t="s">
        <v>159</v>
      </c>
      <c r="F86" s="5">
        <v>8</v>
      </c>
      <c r="G86" s="5" t="s">
        <v>40</v>
      </c>
      <c r="H86" s="5">
        <v>56834</v>
      </c>
      <c r="I86" s="5" t="s">
        <v>25</v>
      </c>
      <c r="J86" s="33">
        <v>43118</v>
      </c>
      <c r="K86" s="5" t="s">
        <v>26</v>
      </c>
      <c r="L86" s="5">
        <v>8</v>
      </c>
      <c r="M86" s="33">
        <v>43123</v>
      </c>
      <c r="N86" s="3">
        <v>8</v>
      </c>
      <c r="O86" s="3" t="s">
        <v>46</v>
      </c>
      <c r="P86" s="4">
        <v>43171</v>
      </c>
      <c r="Q86" s="5">
        <v>0</v>
      </c>
      <c r="R86" s="5">
        <f>IF(ISBLANK(Tableau1[[#This Row],[Date BL]]),"",Tableau1[[#This Row],[Date BL]]-Tableau1[[#This Row],[Date prévue]])</f>
        <v>48</v>
      </c>
      <c r="S86" s="5" t="str">
        <f t="shared" si="1"/>
        <v>Retard</v>
      </c>
      <c r="T86" s="5"/>
    </row>
    <row r="87" spans="1:20" x14ac:dyDescent="0.25">
      <c r="A87" s="30">
        <v>43112</v>
      </c>
      <c r="B87" s="31">
        <v>4751</v>
      </c>
      <c r="C87" s="31" t="s">
        <v>147</v>
      </c>
      <c r="D87" s="31" t="s">
        <v>139</v>
      </c>
      <c r="E87" s="32" t="s">
        <v>159</v>
      </c>
      <c r="F87" s="31">
        <v>2</v>
      </c>
      <c r="G87" s="5" t="s">
        <v>40</v>
      </c>
      <c r="H87" s="5">
        <v>56834</v>
      </c>
      <c r="I87" s="5" t="s">
        <v>25</v>
      </c>
      <c r="J87" s="33">
        <v>43118</v>
      </c>
      <c r="K87" s="5" t="s">
        <v>26</v>
      </c>
      <c r="L87" s="5">
        <v>2</v>
      </c>
      <c r="M87" s="33">
        <v>43123</v>
      </c>
      <c r="N87" s="3">
        <v>2</v>
      </c>
      <c r="O87" s="3" t="s">
        <v>46</v>
      </c>
      <c r="P87" s="4">
        <v>43171</v>
      </c>
      <c r="Q87" s="5">
        <v>0</v>
      </c>
      <c r="R87" s="5">
        <f>IF(ISBLANK(Tableau1[[#This Row],[Date BL]]),"",Tableau1[[#This Row],[Date BL]]-Tableau1[[#This Row],[Date prévue]])</f>
        <v>48</v>
      </c>
      <c r="S87" s="5" t="str">
        <f t="shared" si="1"/>
        <v>Retard</v>
      </c>
      <c r="T87" s="5"/>
    </row>
    <row r="88" spans="1:20" x14ac:dyDescent="0.25">
      <c r="A88" s="30">
        <v>43115</v>
      </c>
      <c r="B88" s="31">
        <v>1423</v>
      </c>
      <c r="C88" s="31">
        <v>61254</v>
      </c>
      <c r="D88" s="5" t="s">
        <v>160</v>
      </c>
      <c r="E88" s="32" t="s">
        <v>161</v>
      </c>
      <c r="F88" s="5">
        <v>2</v>
      </c>
      <c r="G88" s="5" t="s">
        <v>22</v>
      </c>
      <c r="H88" s="5">
        <v>56802</v>
      </c>
      <c r="I88" s="5" t="s">
        <v>23</v>
      </c>
      <c r="J88" s="33">
        <v>43115</v>
      </c>
      <c r="K88" s="5" t="s">
        <v>38</v>
      </c>
      <c r="L88" s="5">
        <v>2</v>
      </c>
      <c r="M88" s="33">
        <v>43120</v>
      </c>
      <c r="N88" s="3">
        <v>2</v>
      </c>
      <c r="O88" s="3" t="s">
        <v>47</v>
      </c>
      <c r="P88" s="6">
        <v>43118</v>
      </c>
      <c r="Q88" s="5">
        <v>0</v>
      </c>
      <c r="R88" s="5">
        <f>IF(ISBLANK(Tableau1[[#This Row],[Date BL]]),"",Tableau1[[#This Row],[Date BL]]-Tableau1[[#This Row],[Date prévue]])</f>
        <v>-2</v>
      </c>
      <c r="S88" s="5" t="str">
        <f t="shared" si="1"/>
        <v>Livrée</v>
      </c>
      <c r="T88" s="5"/>
    </row>
    <row r="89" spans="1:20" x14ac:dyDescent="0.25">
      <c r="A89" s="30">
        <v>43115</v>
      </c>
      <c r="B89" s="31">
        <v>1423</v>
      </c>
      <c r="C89" s="31">
        <v>61254</v>
      </c>
      <c r="D89" s="5" t="s">
        <v>160</v>
      </c>
      <c r="E89" s="32" t="s">
        <v>162</v>
      </c>
      <c r="F89" s="5">
        <v>2</v>
      </c>
      <c r="G89" s="5" t="s">
        <v>22</v>
      </c>
      <c r="H89" s="5">
        <v>56802</v>
      </c>
      <c r="I89" s="5" t="s">
        <v>23</v>
      </c>
      <c r="J89" s="33">
        <v>43115</v>
      </c>
      <c r="K89" s="5" t="s">
        <v>38</v>
      </c>
      <c r="L89" s="5">
        <v>2</v>
      </c>
      <c r="M89" s="33">
        <v>43120</v>
      </c>
      <c r="N89" s="3">
        <v>2</v>
      </c>
      <c r="O89" s="3" t="s">
        <v>47</v>
      </c>
      <c r="P89" s="6">
        <v>43118</v>
      </c>
      <c r="Q89" s="5">
        <v>0</v>
      </c>
      <c r="R89" s="5">
        <f>IF(ISBLANK(Tableau1[[#This Row],[Date BL]]),"",Tableau1[[#This Row],[Date BL]]-Tableau1[[#This Row],[Date prévue]])</f>
        <v>-2</v>
      </c>
      <c r="S89" s="5" t="str">
        <f t="shared" si="1"/>
        <v>Livrée</v>
      </c>
      <c r="T89" s="5"/>
    </row>
    <row r="90" spans="1:20" x14ac:dyDescent="0.25">
      <c r="A90" s="30">
        <v>43115</v>
      </c>
      <c r="B90" s="31">
        <v>1423</v>
      </c>
      <c r="C90" s="31">
        <v>61254</v>
      </c>
      <c r="D90" s="5" t="s">
        <v>160</v>
      </c>
      <c r="E90" s="32" t="s">
        <v>163</v>
      </c>
      <c r="F90" s="5">
        <v>14</v>
      </c>
      <c r="G90" s="5" t="s">
        <v>22</v>
      </c>
      <c r="H90" s="5">
        <v>56802</v>
      </c>
      <c r="I90" s="5" t="s">
        <v>23</v>
      </c>
      <c r="J90" s="33">
        <v>43115</v>
      </c>
      <c r="K90" s="5" t="s">
        <v>38</v>
      </c>
      <c r="L90" s="5">
        <v>14</v>
      </c>
      <c r="M90" s="33">
        <v>43120</v>
      </c>
      <c r="N90" s="3">
        <v>14</v>
      </c>
      <c r="O90" s="3" t="s">
        <v>47</v>
      </c>
      <c r="P90" s="6">
        <v>43118</v>
      </c>
      <c r="Q90" s="5">
        <v>0</v>
      </c>
      <c r="R90" s="5">
        <f>IF(ISBLANK(Tableau1[[#This Row],[Date BL]]),"",Tableau1[[#This Row],[Date BL]]-Tableau1[[#This Row],[Date prévue]])</f>
        <v>-2</v>
      </c>
      <c r="S90" s="5" t="str">
        <f t="shared" si="1"/>
        <v>Livrée</v>
      </c>
      <c r="T90" s="5"/>
    </row>
    <row r="91" spans="1:20" x14ac:dyDescent="0.25">
      <c r="A91" s="30">
        <v>43115</v>
      </c>
      <c r="B91" s="31">
        <v>1423</v>
      </c>
      <c r="C91" s="31">
        <v>61254</v>
      </c>
      <c r="D91" s="5" t="s">
        <v>160</v>
      </c>
      <c r="E91" s="32" t="s">
        <v>164</v>
      </c>
      <c r="F91" s="5">
        <v>200</v>
      </c>
      <c r="G91" s="5" t="s">
        <v>22</v>
      </c>
      <c r="H91" s="5">
        <v>56802</v>
      </c>
      <c r="I91" s="5" t="s">
        <v>23</v>
      </c>
      <c r="J91" s="33">
        <v>43115</v>
      </c>
      <c r="K91" s="5" t="s">
        <v>38</v>
      </c>
      <c r="L91" s="5">
        <v>200</v>
      </c>
      <c r="M91" s="33">
        <v>43120</v>
      </c>
      <c r="N91" s="3">
        <v>200</v>
      </c>
      <c r="O91" s="3" t="s">
        <v>47</v>
      </c>
      <c r="P91" s="6">
        <v>43118</v>
      </c>
      <c r="Q91" s="5">
        <v>0</v>
      </c>
      <c r="R91" s="5">
        <f>IF(ISBLANK(Tableau1[[#This Row],[Date BL]]),"",Tableau1[[#This Row],[Date BL]]-Tableau1[[#This Row],[Date prévue]])</f>
        <v>-2</v>
      </c>
      <c r="S91" s="5" t="str">
        <f t="shared" si="1"/>
        <v>Livrée</v>
      </c>
      <c r="T91" s="5"/>
    </row>
    <row r="92" spans="1:20" x14ac:dyDescent="0.25">
      <c r="A92" s="30">
        <v>43115</v>
      </c>
      <c r="B92" s="31">
        <v>11083</v>
      </c>
      <c r="C92" s="31" t="s">
        <v>90</v>
      </c>
      <c r="D92" s="31" t="s">
        <v>139</v>
      </c>
      <c r="E92" s="32" t="s">
        <v>165</v>
      </c>
      <c r="F92" s="31">
        <v>1</v>
      </c>
      <c r="G92" s="5" t="s">
        <v>40</v>
      </c>
      <c r="H92" s="5">
        <v>56806</v>
      </c>
      <c r="I92" s="5" t="s">
        <v>23</v>
      </c>
      <c r="J92" s="33">
        <v>43115</v>
      </c>
      <c r="K92" s="5" t="s">
        <v>43</v>
      </c>
      <c r="L92" s="5">
        <v>1</v>
      </c>
      <c r="M92" s="33">
        <v>43134</v>
      </c>
      <c r="N92" s="3"/>
      <c r="O92" s="3"/>
      <c r="P92" s="3"/>
      <c r="Q92" s="5">
        <v>1</v>
      </c>
      <c r="R92" s="5" t="str">
        <f>IF(ISBLANK(Tableau1[[#This Row],[Date BL]]),"",Tableau1[[#This Row],[Date BL]]-Tableau1[[#This Row],[Date prévue]])</f>
        <v/>
      </c>
      <c r="S92" s="5" t="str">
        <f t="shared" si="1"/>
        <v>En attente</v>
      </c>
      <c r="T92" s="5"/>
    </row>
    <row r="93" spans="1:20" x14ac:dyDescent="0.25">
      <c r="A93" s="30">
        <v>43116</v>
      </c>
      <c r="B93" s="34">
        <v>2869</v>
      </c>
      <c r="C93" s="34">
        <v>61254</v>
      </c>
      <c r="D93" s="5" t="s">
        <v>120</v>
      </c>
      <c r="E93" s="32" t="s">
        <v>166</v>
      </c>
      <c r="F93" s="5">
        <v>20</v>
      </c>
      <c r="G93" s="5" t="s">
        <v>22</v>
      </c>
      <c r="H93" s="5">
        <v>56814</v>
      </c>
      <c r="I93" s="5" t="s">
        <v>23</v>
      </c>
      <c r="J93" s="33">
        <v>43116</v>
      </c>
      <c r="K93" s="5" t="s">
        <v>38</v>
      </c>
      <c r="L93" s="5">
        <v>20</v>
      </c>
      <c r="M93" s="33">
        <v>43126</v>
      </c>
      <c r="N93" s="3">
        <v>20</v>
      </c>
      <c r="O93" s="3" t="s">
        <v>48</v>
      </c>
      <c r="P93" s="6">
        <v>43125</v>
      </c>
      <c r="Q93" s="5">
        <v>0</v>
      </c>
      <c r="R93" s="5">
        <f>IF(ISBLANK(Tableau1[[#This Row],[Date BL]]),"",Tableau1[[#This Row],[Date BL]]-Tableau1[[#This Row],[Date prévue]])</f>
        <v>-1</v>
      </c>
      <c r="S93" s="5" t="str">
        <f t="shared" si="1"/>
        <v>Livrée</v>
      </c>
      <c r="T93" s="5"/>
    </row>
    <row r="94" spans="1:20" x14ac:dyDescent="0.25">
      <c r="A94" s="30">
        <v>43116</v>
      </c>
      <c r="B94" s="34">
        <v>2869</v>
      </c>
      <c r="C94" s="34">
        <v>61254</v>
      </c>
      <c r="D94" s="5" t="s">
        <v>120</v>
      </c>
      <c r="E94" s="35" t="s">
        <v>167</v>
      </c>
      <c r="F94" s="5">
        <v>10</v>
      </c>
      <c r="G94" s="5" t="s">
        <v>22</v>
      </c>
      <c r="H94" s="5">
        <v>56814</v>
      </c>
      <c r="I94" s="5" t="s">
        <v>23</v>
      </c>
      <c r="J94" s="33">
        <v>43116</v>
      </c>
      <c r="K94" s="5" t="s">
        <v>38</v>
      </c>
      <c r="L94" s="5">
        <v>10</v>
      </c>
      <c r="M94" s="33">
        <v>43126</v>
      </c>
      <c r="N94" s="3">
        <v>10</v>
      </c>
      <c r="O94" s="3" t="s">
        <v>48</v>
      </c>
      <c r="P94" s="6">
        <v>43125</v>
      </c>
      <c r="Q94" s="5">
        <v>0</v>
      </c>
      <c r="R94" s="5">
        <f>IF(ISBLANK(Tableau1[[#This Row],[Date BL]]),"",Tableau1[[#This Row],[Date BL]]-Tableau1[[#This Row],[Date prévue]])</f>
        <v>-1</v>
      </c>
      <c r="S94" s="5" t="str">
        <f t="shared" si="1"/>
        <v>Livrée</v>
      </c>
      <c r="T94" s="5"/>
    </row>
    <row r="95" spans="1:20" x14ac:dyDescent="0.25">
      <c r="A95" s="30">
        <v>43116</v>
      </c>
      <c r="B95" s="34">
        <v>2869</v>
      </c>
      <c r="C95" s="34">
        <v>61254</v>
      </c>
      <c r="D95" s="5" t="s">
        <v>120</v>
      </c>
      <c r="E95" s="35" t="s">
        <v>168</v>
      </c>
      <c r="F95" s="5">
        <v>2</v>
      </c>
      <c r="G95" s="5" t="s">
        <v>22</v>
      </c>
      <c r="H95" s="5">
        <v>56814</v>
      </c>
      <c r="I95" s="5" t="s">
        <v>23</v>
      </c>
      <c r="J95" s="33">
        <v>43116</v>
      </c>
      <c r="K95" s="5" t="s">
        <v>38</v>
      </c>
      <c r="L95" s="5">
        <v>2</v>
      </c>
      <c r="M95" s="33">
        <v>43126</v>
      </c>
      <c r="N95" s="3">
        <v>2</v>
      </c>
      <c r="O95" s="3" t="s">
        <v>48</v>
      </c>
      <c r="P95" s="6">
        <v>43125</v>
      </c>
      <c r="Q95" s="5">
        <v>0</v>
      </c>
      <c r="R95" s="5">
        <f>IF(ISBLANK(Tableau1[[#This Row],[Date BL]]),"",Tableau1[[#This Row],[Date BL]]-Tableau1[[#This Row],[Date prévue]])</f>
        <v>-1</v>
      </c>
      <c r="S95" s="5" t="str">
        <f t="shared" si="1"/>
        <v>Livrée</v>
      </c>
      <c r="T95" s="5"/>
    </row>
    <row r="96" spans="1:20" x14ac:dyDescent="0.25">
      <c r="A96" s="30">
        <v>43116</v>
      </c>
      <c r="B96" s="34">
        <v>2869</v>
      </c>
      <c r="C96" s="34">
        <v>61254</v>
      </c>
      <c r="D96" s="5" t="s">
        <v>120</v>
      </c>
      <c r="E96" s="32" t="s">
        <v>169</v>
      </c>
      <c r="F96" s="5">
        <v>2</v>
      </c>
      <c r="G96" s="5" t="s">
        <v>22</v>
      </c>
      <c r="H96" s="5">
        <v>56814</v>
      </c>
      <c r="I96" s="5" t="s">
        <v>23</v>
      </c>
      <c r="J96" s="33">
        <v>43116</v>
      </c>
      <c r="K96" s="5" t="s">
        <v>38</v>
      </c>
      <c r="L96" s="5">
        <v>2</v>
      </c>
      <c r="M96" s="33">
        <v>43126</v>
      </c>
      <c r="N96" s="3">
        <v>2</v>
      </c>
      <c r="O96" s="3" t="s">
        <v>48</v>
      </c>
      <c r="P96" s="6">
        <v>43125</v>
      </c>
      <c r="Q96" s="5">
        <v>0</v>
      </c>
      <c r="R96" s="5">
        <f>IF(ISBLANK(Tableau1[[#This Row],[Date BL]]),"",Tableau1[[#This Row],[Date BL]]-Tableau1[[#This Row],[Date prévue]])</f>
        <v>-1</v>
      </c>
      <c r="S96" s="5" t="str">
        <f t="shared" si="1"/>
        <v>Livrée</v>
      </c>
      <c r="T96" s="5"/>
    </row>
    <row r="97" spans="1:20" x14ac:dyDescent="0.25">
      <c r="A97" s="30">
        <v>43116</v>
      </c>
      <c r="B97" s="34">
        <v>2869</v>
      </c>
      <c r="C97" s="34">
        <v>61254</v>
      </c>
      <c r="D97" s="5" t="s">
        <v>120</v>
      </c>
      <c r="E97" s="32" t="s">
        <v>170</v>
      </c>
      <c r="F97" s="5">
        <v>2</v>
      </c>
      <c r="G97" s="5" t="s">
        <v>22</v>
      </c>
      <c r="H97" s="5">
        <v>56814</v>
      </c>
      <c r="I97" s="5" t="s">
        <v>23</v>
      </c>
      <c r="J97" s="33">
        <v>43116</v>
      </c>
      <c r="K97" s="5" t="s">
        <v>38</v>
      </c>
      <c r="L97" s="5">
        <v>2</v>
      </c>
      <c r="M97" s="33">
        <v>43126</v>
      </c>
      <c r="N97" s="7">
        <v>2</v>
      </c>
      <c r="O97" s="3" t="s">
        <v>48</v>
      </c>
      <c r="P97" s="6">
        <v>43125</v>
      </c>
      <c r="Q97" s="5">
        <v>0</v>
      </c>
      <c r="R97" s="5">
        <f>IF(ISBLANK(Tableau1[[#This Row],[Date BL]]),"",Tableau1[[#This Row],[Date BL]]-Tableau1[[#This Row],[Date prévue]])</f>
        <v>-1</v>
      </c>
      <c r="S97" s="5" t="str">
        <f t="shared" si="1"/>
        <v>Livrée</v>
      </c>
      <c r="T97" s="5"/>
    </row>
    <row r="98" spans="1:20" x14ac:dyDescent="0.25">
      <c r="A98" s="30">
        <v>43116</v>
      </c>
      <c r="B98" s="34">
        <v>2869</v>
      </c>
      <c r="C98" s="34">
        <v>61254</v>
      </c>
      <c r="D98" s="5" t="s">
        <v>120</v>
      </c>
      <c r="E98" s="32" t="s">
        <v>171</v>
      </c>
      <c r="F98" s="5">
        <v>2</v>
      </c>
      <c r="G98" s="5" t="s">
        <v>22</v>
      </c>
      <c r="H98" s="5">
        <v>56814</v>
      </c>
      <c r="I98" s="5" t="s">
        <v>23</v>
      </c>
      <c r="J98" s="33">
        <v>43116</v>
      </c>
      <c r="K98" s="5" t="s">
        <v>38</v>
      </c>
      <c r="L98" s="5">
        <v>2</v>
      </c>
      <c r="M98" s="33">
        <v>43126</v>
      </c>
      <c r="N98" s="7">
        <v>2</v>
      </c>
      <c r="O98" s="3" t="s">
        <v>48</v>
      </c>
      <c r="P98" s="6">
        <v>43125</v>
      </c>
      <c r="Q98" s="5">
        <v>0</v>
      </c>
      <c r="R98" s="5">
        <f>IF(ISBLANK(Tableau1[[#This Row],[Date BL]]),"",Tableau1[[#This Row],[Date BL]]-Tableau1[[#This Row],[Date prévue]])</f>
        <v>-1</v>
      </c>
      <c r="S98" s="5" t="str">
        <f t="shared" si="1"/>
        <v>Livrée</v>
      </c>
      <c r="T98" s="5"/>
    </row>
    <row r="99" spans="1:20" x14ac:dyDescent="0.25">
      <c r="A99" s="30">
        <v>43116</v>
      </c>
      <c r="B99" s="34">
        <v>2869</v>
      </c>
      <c r="C99" s="34">
        <v>61254</v>
      </c>
      <c r="D99" s="5" t="s">
        <v>120</v>
      </c>
      <c r="E99" s="32" t="s">
        <v>172</v>
      </c>
      <c r="F99" s="5">
        <v>3</v>
      </c>
      <c r="G99" s="5" t="s">
        <v>22</v>
      </c>
      <c r="H99" s="5">
        <v>56814</v>
      </c>
      <c r="I99" s="5" t="s">
        <v>23</v>
      </c>
      <c r="J99" s="33">
        <v>43116</v>
      </c>
      <c r="K99" s="5" t="s">
        <v>38</v>
      </c>
      <c r="L99" s="5">
        <v>3</v>
      </c>
      <c r="M99" s="33">
        <v>43126</v>
      </c>
      <c r="N99" s="3">
        <v>3</v>
      </c>
      <c r="O99" s="3" t="s">
        <v>48</v>
      </c>
      <c r="P99" s="6">
        <v>43125</v>
      </c>
      <c r="Q99" s="5">
        <v>0</v>
      </c>
      <c r="R99" s="5">
        <f>IF(ISBLANK(Tableau1[[#This Row],[Date BL]]),"",Tableau1[[#This Row],[Date BL]]-Tableau1[[#This Row],[Date prévue]])</f>
        <v>-1</v>
      </c>
      <c r="S99" s="5" t="str">
        <f t="shared" si="1"/>
        <v>Livrée</v>
      </c>
      <c r="T99" s="5"/>
    </row>
    <row r="100" spans="1:20" x14ac:dyDescent="0.25">
      <c r="A100" s="30">
        <v>43116</v>
      </c>
      <c r="B100" s="31">
        <v>2870</v>
      </c>
      <c r="C100" s="31">
        <v>61225</v>
      </c>
      <c r="D100" s="5" t="s">
        <v>120</v>
      </c>
      <c r="E100" s="32" t="s">
        <v>173</v>
      </c>
      <c r="F100" s="5">
        <v>30</v>
      </c>
      <c r="G100" s="5" t="s">
        <v>22</v>
      </c>
      <c r="H100" s="5">
        <v>56824</v>
      </c>
      <c r="I100" s="5" t="s">
        <v>25</v>
      </c>
      <c r="J100" s="33">
        <v>43118</v>
      </c>
      <c r="K100" s="5" t="s">
        <v>49</v>
      </c>
      <c r="L100" s="5">
        <v>30</v>
      </c>
      <c r="M100" s="33">
        <v>43120</v>
      </c>
      <c r="N100" s="3">
        <v>30</v>
      </c>
      <c r="O100" s="3" t="s">
        <v>50</v>
      </c>
      <c r="P100" s="4">
        <v>43123</v>
      </c>
      <c r="Q100" s="5">
        <v>0</v>
      </c>
      <c r="R100" s="5">
        <f>IF(ISBLANK(Tableau1[[#This Row],[Date BL]]),"",Tableau1[[#This Row],[Date BL]]-Tableau1[[#This Row],[Date prévue]])</f>
        <v>3</v>
      </c>
      <c r="S100" s="5" t="str">
        <f t="shared" si="1"/>
        <v>Retard</v>
      </c>
      <c r="T100" s="5"/>
    </row>
    <row r="101" spans="1:20" x14ac:dyDescent="0.25">
      <c r="A101" s="30">
        <v>43116</v>
      </c>
      <c r="B101" s="31">
        <v>2870</v>
      </c>
      <c r="C101" s="31">
        <v>61225</v>
      </c>
      <c r="D101" s="5" t="s">
        <v>120</v>
      </c>
      <c r="E101" s="36" t="s">
        <v>174</v>
      </c>
      <c r="F101" s="5">
        <v>5</v>
      </c>
      <c r="G101" s="5" t="s">
        <v>22</v>
      </c>
      <c r="H101" s="5">
        <v>56824</v>
      </c>
      <c r="I101" s="5" t="s">
        <v>25</v>
      </c>
      <c r="J101" s="33">
        <v>43118</v>
      </c>
      <c r="K101" s="5" t="s">
        <v>49</v>
      </c>
      <c r="L101" s="5">
        <v>5</v>
      </c>
      <c r="M101" s="33">
        <v>43120</v>
      </c>
      <c r="N101" s="3">
        <v>5</v>
      </c>
      <c r="O101" s="3" t="s">
        <v>50</v>
      </c>
      <c r="P101" s="4">
        <v>43123</v>
      </c>
      <c r="Q101" s="5">
        <v>0</v>
      </c>
      <c r="R101" s="5">
        <f>IF(ISBLANK(Tableau1[[#This Row],[Date BL]]),"",Tableau1[[#This Row],[Date BL]]-Tableau1[[#This Row],[Date prévue]])</f>
        <v>3</v>
      </c>
      <c r="S101" s="5" t="str">
        <f t="shared" si="1"/>
        <v>Retard</v>
      </c>
      <c r="T101" s="5"/>
    </row>
    <row r="102" spans="1:20" x14ac:dyDescent="0.25">
      <c r="A102" s="30">
        <v>43116</v>
      </c>
      <c r="B102" s="31">
        <v>2870</v>
      </c>
      <c r="C102" s="31">
        <v>61225</v>
      </c>
      <c r="D102" s="5" t="s">
        <v>120</v>
      </c>
      <c r="E102" s="32" t="s">
        <v>175</v>
      </c>
      <c r="F102" s="5">
        <v>8</v>
      </c>
      <c r="G102" s="5" t="s">
        <v>22</v>
      </c>
      <c r="H102" s="5">
        <v>56824</v>
      </c>
      <c r="I102" s="5" t="s">
        <v>25</v>
      </c>
      <c r="J102" s="33">
        <v>43118</v>
      </c>
      <c r="K102" s="5" t="s">
        <v>49</v>
      </c>
      <c r="L102" s="5">
        <v>8</v>
      </c>
      <c r="M102" s="33">
        <v>43120</v>
      </c>
      <c r="N102" s="3">
        <v>8</v>
      </c>
      <c r="O102" s="3" t="s">
        <v>50</v>
      </c>
      <c r="P102" s="4">
        <v>43123</v>
      </c>
      <c r="Q102" s="5">
        <v>0</v>
      </c>
      <c r="R102" s="5">
        <f>IF(ISBLANK(Tableau1[[#This Row],[Date BL]]),"",Tableau1[[#This Row],[Date BL]]-Tableau1[[#This Row],[Date prévue]])</f>
        <v>3</v>
      </c>
      <c r="S102" s="5" t="str">
        <f t="shared" si="1"/>
        <v>Retard</v>
      </c>
      <c r="T102" s="5"/>
    </row>
    <row r="103" spans="1:20" x14ac:dyDescent="0.25">
      <c r="A103" s="30">
        <v>43116</v>
      </c>
      <c r="B103" s="31">
        <v>2870</v>
      </c>
      <c r="C103" s="31">
        <v>61225</v>
      </c>
      <c r="D103" s="5" t="s">
        <v>120</v>
      </c>
      <c r="E103" s="32" t="s">
        <v>176</v>
      </c>
      <c r="F103" s="5">
        <v>6</v>
      </c>
      <c r="G103" s="5" t="s">
        <v>22</v>
      </c>
      <c r="H103" s="5">
        <v>56824</v>
      </c>
      <c r="I103" s="5" t="s">
        <v>25</v>
      </c>
      <c r="J103" s="33">
        <v>43118</v>
      </c>
      <c r="K103" s="5" t="s">
        <v>49</v>
      </c>
      <c r="L103" s="5">
        <v>6</v>
      </c>
      <c r="M103" s="33">
        <v>43120</v>
      </c>
      <c r="N103" s="3">
        <v>6</v>
      </c>
      <c r="O103" s="3" t="s">
        <v>50</v>
      </c>
      <c r="P103" s="4">
        <v>43123</v>
      </c>
      <c r="Q103" s="5">
        <v>0</v>
      </c>
      <c r="R103" s="5">
        <f>IF(ISBLANK(Tableau1[[#This Row],[Date BL]]),"",Tableau1[[#This Row],[Date BL]]-Tableau1[[#This Row],[Date prévue]])</f>
        <v>3</v>
      </c>
      <c r="S103" s="5" t="str">
        <f t="shared" si="1"/>
        <v>Retard</v>
      </c>
      <c r="T103" s="5"/>
    </row>
    <row r="104" spans="1:20" x14ac:dyDescent="0.25">
      <c r="A104" s="30">
        <v>43116</v>
      </c>
      <c r="B104" s="31">
        <v>2870</v>
      </c>
      <c r="C104" s="31">
        <v>61225</v>
      </c>
      <c r="D104" s="5" t="s">
        <v>120</v>
      </c>
      <c r="E104" s="32" t="s">
        <v>177</v>
      </c>
      <c r="F104" s="5">
        <v>6</v>
      </c>
      <c r="G104" s="5" t="s">
        <v>22</v>
      </c>
      <c r="H104" s="5">
        <v>56830</v>
      </c>
      <c r="I104" s="5" t="s">
        <v>25</v>
      </c>
      <c r="J104" s="33">
        <v>43118</v>
      </c>
      <c r="K104" s="5" t="s">
        <v>43</v>
      </c>
      <c r="L104" s="5">
        <v>6</v>
      </c>
      <c r="M104" s="33">
        <v>43120</v>
      </c>
      <c r="N104" s="3">
        <v>6</v>
      </c>
      <c r="O104" s="3">
        <v>36290</v>
      </c>
      <c r="P104" s="4">
        <v>43123</v>
      </c>
      <c r="Q104" s="5">
        <v>0</v>
      </c>
      <c r="R104" s="5">
        <f>IF(ISBLANK(Tableau1[[#This Row],[Date BL]]),"",Tableau1[[#This Row],[Date BL]]-Tableau1[[#This Row],[Date prévue]])</f>
        <v>3</v>
      </c>
      <c r="S104" s="5" t="str">
        <f t="shared" si="1"/>
        <v>Retard</v>
      </c>
      <c r="T104" s="5"/>
    </row>
    <row r="105" spans="1:20" x14ac:dyDescent="0.25">
      <c r="A105" s="30">
        <v>43116</v>
      </c>
      <c r="B105" s="31">
        <v>2871</v>
      </c>
      <c r="C105" s="31">
        <v>61225</v>
      </c>
      <c r="D105" s="5" t="s">
        <v>120</v>
      </c>
      <c r="E105" s="32" t="s">
        <v>178</v>
      </c>
      <c r="F105" s="5">
        <v>1</v>
      </c>
      <c r="G105" s="5" t="s">
        <v>22</v>
      </c>
      <c r="H105" s="5">
        <v>56824</v>
      </c>
      <c r="I105" s="5" t="s">
        <v>25</v>
      </c>
      <c r="J105" s="33">
        <v>43118</v>
      </c>
      <c r="K105" s="5" t="s">
        <v>49</v>
      </c>
      <c r="L105" s="5">
        <v>1</v>
      </c>
      <c r="M105" s="33">
        <v>43120</v>
      </c>
      <c r="N105" s="3">
        <v>1</v>
      </c>
      <c r="O105" s="3" t="s">
        <v>50</v>
      </c>
      <c r="P105" s="4">
        <v>43123</v>
      </c>
      <c r="Q105" s="5">
        <v>0</v>
      </c>
      <c r="R105" s="5">
        <f>IF(ISBLANK(Tableau1[[#This Row],[Date BL]]),"",Tableau1[[#This Row],[Date BL]]-Tableau1[[#This Row],[Date prévue]])</f>
        <v>3</v>
      </c>
      <c r="S105" s="5" t="str">
        <f t="shared" si="1"/>
        <v>Retard</v>
      </c>
      <c r="T105" s="5"/>
    </row>
    <row r="106" spans="1:20" x14ac:dyDescent="0.25">
      <c r="A106" s="30">
        <v>43116</v>
      </c>
      <c r="B106" s="31">
        <v>2871</v>
      </c>
      <c r="C106" s="31">
        <v>61225</v>
      </c>
      <c r="D106" s="5" t="s">
        <v>120</v>
      </c>
      <c r="E106" s="32" t="s">
        <v>179</v>
      </c>
      <c r="F106" s="5">
        <v>3</v>
      </c>
      <c r="G106" s="5" t="s">
        <v>22</v>
      </c>
      <c r="H106" s="5">
        <v>56824</v>
      </c>
      <c r="I106" s="5" t="s">
        <v>25</v>
      </c>
      <c r="J106" s="33">
        <v>43118</v>
      </c>
      <c r="K106" s="5" t="s">
        <v>49</v>
      </c>
      <c r="L106" s="5">
        <v>3</v>
      </c>
      <c r="M106" s="33">
        <v>43120</v>
      </c>
      <c r="N106" s="3">
        <v>3</v>
      </c>
      <c r="O106" s="3" t="s">
        <v>50</v>
      </c>
      <c r="P106" s="4">
        <v>43123</v>
      </c>
      <c r="Q106" s="5">
        <v>0</v>
      </c>
      <c r="R106" s="5">
        <f>IF(ISBLANK(Tableau1[[#This Row],[Date BL]]),"",Tableau1[[#This Row],[Date BL]]-Tableau1[[#This Row],[Date prévue]])</f>
        <v>3</v>
      </c>
      <c r="S106" s="5" t="str">
        <f t="shared" si="1"/>
        <v>Retard</v>
      </c>
      <c r="T106" s="5"/>
    </row>
    <row r="107" spans="1:20" x14ac:dyDescent="0.25">
      <c r="A107" s="30">
        <v>43116</v>
      </c>
      <c r="B107" s="31">
        <v>2872</v>
      </c>
      <c r="C107" s="31">
        <v>61225</v>
      </c>
      <c r="D107" s="5" t="s">
        <v>120</v>
      </c>
      <c r="E107" s="32" t="s">
        <v>180</v>
      </c>
      <c r="F107" s="5">
        <v>40</v>
      </c>
      <c r="G107" s="5" t="s">
        <v>22</v>
      </c>
      <c r="H107" s="5">
        <v>56841</v>
      </c>
      <c r="I107" s="5" t="s">
        <v>25</v>
      </c>
      <c r="J107" s="33">
        <v>43119</v>
      </c>
      <c r="K107" s="5" t="s">
        <v>43</v>
      </c>
      <c r="L107" s="5">
        <v>40</v>
      </c>
      <c r="M107" s="33">
        <v>43122</v>
      </c>
      <c r="N107" s="3">
        <v>40</v>
      </c>
      <c r="O107" s="3">
        <v>36292</v>
      </c>
      <c r="P107" s="4">
        <v>43123</v>
      </c>
      <c r="Q107" s="5">
        <v>0</v>
      </c>
      <c r="R107" s="5">
        <f>IF(ISBLANK(Tableau1[[#This Row],[Date BL]]),"",Tableau1[[#This Row],[Date BL]]-Tableau1[[#This Row],[Date prévue]])</f>
        <v>1</v>
      </c>
      <c r="S107" s="5" t="str">
        <f t="shared" si="1"/>
        <v>Retard</v>
      </c>
      <c r="T107" s="5"/>
    </row>
    <row r="108" spans="1:20" x14ac:dyDescent="0.25">
      <c r="A108" s="30">
        <v>43116</v>
      </c>
      <c r="B108" s="31">
        <v>2872</v>
      </c>
      <c r="C108" s="31">
        <v>61225</v>
      </c>
      <c r="D108" s="5" t="s">
        <v>120</v>
      </c>
      <c r="E108" s="32" t="s">
        <v>181</v>
      </c>
      <c r="F108" s="5">
        <v>20</v>
      </c>
      <c r="G108" s="5" t="s">
        <v>22</v>
      </c>
      <c r="H108" s="5">
        <v>56841</v>
      </c>
      <c r="I108" s="5" t="s">
        <v>25</v>
      </c>
      <c r="J108" s="33">
        <v>43119</v>
      </c>
      <c r="K108" s="5" t="s">
        <v>43</v>
      </c>
      <c r="L108" s="5">
        <v>20</v>
      </c>
      <c r="M108" s="33">
        <v>43122</v>
      </c>
      <c r="N108" s="3">
        <v>19</v>
      </c>
      <c r="O108" s="3">
        <v>36292</v>
      </c>
      <c r="P108" s="4">
        <v>43123</v>
      </c>
      <c r="Q108" s="5">
        <v>1</v>
      </c>
      <c r="R108" s="5">
        <f>IF(ISBLANK(Tableau1[[#This Row],[Date BL]]),"",Tableau1[[#This Row],[Date BL]]-Tableau1[[#This Row],[Date prévue]])</f>
        <v>1</v>
      </c>
      <c r="S108" s="5" t="str">
        <f t="shared" si="1"/>
        <v>Retard</v>
      </c>
      <c r="T108" s="5"/>
    </row>
    <row r="109" spans="1:20" x14ac:dyDescent="0.25">
      <c r="A109" s="30">
        <v>43116</v>
      </c>
      <c r="B109" s="31">
        <v>2872</v>
      </c>
      <c r="C109" s="31">
        <v>61225</v>
      </c>
      <c r="D109" s="5" t="s">
        <v>120</v>
      </c>
      <c r="E109" s="32" t="s">
        <v>182</v>
      </c>
      <c r="F109" s="5">
        <v>10</v>
      </c>
      <c r="G109" s="5" t="s">
        <v>22</v>
      </c>
      <c r="H109" s="5">
        <v>56841</v>
      </c>
      <c r="I109" s="5" t="s">
        <v>25</v>
      </c>
      <c r="J109" s="33">
        <v>43119</v>
      </c>
      <c r="K109" s="5" t="s">
        <v>43</v>
      </c>
      <c r="L109" s="5">
        <v>10</v>
      </c>
      <c r="M109" s="33">
        <v>43122</v>
      </c>
      <c r="N109" s="3">
        <v>10</v>
      </c>
      <c r="O109" s="3">
        <v>36292</v>
      </c>
      <c r="P109" s="4">
        <v>43123</v>
      </c>
      <c r="Q109" s="5">
        <v>0</v>
      </c>
      <c r="R109" s="5">
        <f>IF(ISBLANK(Tableau1[[#This Row],[Date BL]]),"",Tableau1[[#This Row],[Date BL]]-Tableau1[[#This Row],[Date prévue]])</f>
        <v>1</v>
      </c>
      <c r="S109" s="5" t="str">
        <f t="shared" si="1"/>
        <v>Retard</v>
      </c>
      <c r="T109" s="5"/>
    </row>
    <row r="110" spans="1:20" x14ac:dyDescent="0.25">
      <c r="A110" s="30">
        <v>43116</v>
      </c>
      <c r="B110" s="31">
        <v>2872</v>
      </c>
      <c r="C110" s="31">
        <v>61225</v>
      </c>
      <c r="D110" s="5" t="s">
        <v>120</v>
      </c>
      <c r="E110" s="32" t="s">
        <v>183</v>
      </c>
      <c r="F110" s="5">
        <v>20</v>
      </c>
      <c r="G110" s="5" t="s">
        <v>22</v>
      </c>
      <c r="H110" s="5">
        <v>56841</v>
      </c>
      <c r="I110" s="5" t="s">
        <v>25</v>
      </c>
      <c r="J110" s="33">
        <v>43119</v>
      </c>
      <c r="K110" s="5" t="s">
        <v>43</v>
      </c>
      <c r="L110" s="5">
        <v>20</v>
      </c>
      <c r="M110" s="33">
        <v>43122</v>
      </c>
      <c r="N110" s="3">
        <v>20</v>
      </c>
      <c r="O110" s="3">
        <v>36292</v>
      </c>
      <c r="P110" s="4">
        <v>43123</v>
      </c>
      <c r="Q110" s="5">
        <v>0</v>
      </c>
      <c r="R110" s="5">
        <f>IF(ISBLANK(Tableau1[[#This Row],[Date BL]]),"",Tableau1[[#This Row],[Date BL]]-Tableau1[[#This Row],[Date prévue]])</f>
        <v>1</v>
      </c>
      <c r="S110" s="5" t="str">
        <f t="shared" si="1"/>
        <v>Retard</v>
      </c>
      <c r="T110" s="5"/>
    </row>
    <row r="111" spans="1:20" x14ac:dyDescent="0.25">
      <c r="A111" s="30">
        <v>43118</v>
      </c>
      <c r="B111" s="34">
        <v>20122</v>
      </c>
      <c r="C111" s="34">
        <v>61331</v>
      </c>
      <c r="D111" s="31" t="s">
        <v>184</v>
      </c>
      <c r="E111" s="35" t="s">
        <v>185</v>
      </c>
      <c r="F111" s="5">
        <v>18</v>
      </c>
      <c r="G111" s="5" t="s">
        <v>22</v>
      </c>
      <c r="H111" s="5">
        <v>56826</v>
      </c>
      <c r="I111" s="5" t="s">
        <v>25</v>
      </c>
      <c r="J111" s="33">
        <v>43118</v>
      </c>
      <c r="K111" s="5" t="s">
        <v>30</v>
      </c>
      <c r="L111" s="5">
        <v>18</v>
      </c>
      <c r="M111" s="33">
        <v>43125</v>
      </c>
      <c r="N111" s="3"/>
      <c r="O111" s="3"/>
      <c r="P111" s="4"/>
      <c r="Q111" s="5">
        <v>18</v>
      </c>
      <c r="R111" s="5" t="str">
        <f>IF(ISBLANK(Tableau1[[#This Row],[Date BL]]),"",Tableau1[[#This Row],[Date BL]]-Tableau1[[#This Row],[Date prévue]])</f>
        <v/>
      </c>
      <c r="S111" s="5" t="str">
        <f t="shared" si="1"/>
        <v>En attente</v>
      </c>
      <c r="T111" s="5"/>
    </row>
    <row r="112" spans="1:20" x14ac:dyDescent="0.25">
      <c r="A112" s="30">
        <v>43118</v>
      </c>
      <c r="B112" s="31">
        <v>11108</v>
      </c>
      <c r="C112" s="31" t="s">
        <v>186</v>
      </c>
      <c r="D112" s="31" t="s">
        <v>139</v>
      </c>
      <c r="E112" s="32" t="s">
        <v>187</v>
      </c>
      <c r="F112" s="31">
        <v>15</v>
      </c>
      <c r="G112" s="5" t="s">
        <v>40</v>
      </c>
      <c r="H112" s="5">
        <v>56828</v>
      </c>
      <c r="I112" s="5" t="s">
        <v>25</v>
      </c>
      <c r="J112" s="33">
        <v>43118</v>
      </c>
      <c r="K112" s="5" t="s">
        <v>51</v>
      </c>
      <c r="L112" s="5">
        <v>15</v>
      </c>
      <c r="M112" s="33">
        <v>43119</v>
      </c>
      <c r="N112" s="3">
        <v>15</v>
      </c>
      <c r="O112" s="3">
        <v>201800947</v>
      </c>
      <c r="P112" s="4">
        <v>43123</v>
      </c>
      <c r="Q112" s="5">
        <v>0</v>
      </c>
      <c r="R112" s="5">
        <f>IF(ISBLANK(Tableau1[[#This Row],[Date BL]]),"",Tableau1[[#This Row],[Date BL]]-Tableau1[[#This Row],[Date prévue]])</f>
        <v>4</v>
      </c>
      <c r="S112" s="5" t="str">
        <f t="shared" si="1"/>
        <v>Retard</v>
      </c>
      <c r="T112" s="5"/>
    </row>
    <row r="113" spans="1:20" x14ac:dyDescent="0.25">
      <c r="A113" s="30">
        <v>43118</v>
      </c>
      <c r="B113" s="31">
        <v>11108</v>
      </c>
      <c r="C113" s="31" t="s">
        <v>186</v>
      </c>
      <c r="D113" s="31" t="s">
        <v>139</v>
      </c>
      <c r="E113" s="32" t="s">
        <v>188</v>
      </c>
      <c r="F113" s="31">
        <v>5</v>
      </c>
      <c r="G113" s="5" t="s">
        <v>40</v>
      </c>
      <c r="H113" s="5">
        <v>56828</v>
      </c>
      <c r="I113" s="5" t="s">
        <v>25</v>
      </c>
      <c r="J113" s="33">
        <v>43118</v>
      </c>
      <c r="K113" s="5" t="s">
        <v>51</v>
      </c>
      <c r="L113" s="5">
        <v>5</v>
      </c>
      <c r="M113" s="33">
        <v>43119</v>
      </c>
      <c r="N113" s="3">
        <v>5</v>
      </c>
      <c r="O113" s="3">
        <v>201800947</v>
      </c>
      <c r="P113" s="4">
        <v>43123</v>
      </c>
      <c r="Q113" s="5">
        <v>0</v>
      </c>
      <c r="R113" s="5">
        <f>IF(ISBLANK(Tableau1[[#This Row],[Date BL]]),"",Tableau1[[#This Row],[Date BL]]-Tableau1[[#This Row],[Date prévue]])</f>
        <v>4</v>
      </c>
      <c r="S113" s="5" t="str">
        <f t="shared" si="1"/>
        <v>Retard</v>
      </c>
      <c r="T113" s="5"/>
    </row>
    <row r="114" spans="1:20" x14ac:dyDescent="0.25">
      <c r="A114" s="30">
        <v>43118</v>
      </c>
      <c r="B114" s="31">
        <v>11108</v>
      </c>
      <c r="C114" s="31" t="s">
        <v>186</v>
      </c>
      <c r="D114" s="31" t="s">
        <v>139</v>
      </c>
      <c r="E114" s="32" t="s">
        <v>189</v>
      </c>
      <c r="F114" s="31">
        <v>5</v>
      </c>
      <c r="G114" s="5" t="s">
        <v>40</v>
      </c>
      <c r="H114" s="5">
        <v>56828</v>
      </c>
      <c r="I114" s="5" t="s">
        <v>25</v>
      </c>
      <c r="J114" s="33">
        <v>43118</v>
      </c>
      <c r="K114" s="5" t="s">
        <v>51</v>
      </c>
      <c r="L114" s="5">
        <v>5</v>
      </c>
      <c r="M114" s="33">
        <v>43119</v>
      </c>
      <c r="N114" s="3">
        <v>5</v>
      </c>
      <c r="O114" s="3">
        <v>201800947</v>
      </c>
      <c r="P114" s="4">
        <v>43123</v>
      </c>
      <c r="Q114" s="5">
        <v>0</v>
      </c>
      <c r="R114" s="5">
        <f>IF(ISBLANK(Tableau1[[#This Row],[Date BL]]),"",Tableau1[[#This Row],[Date BL]]-Tableau1[[#This Row],[Date prévue]])</f>
        <v>4</v>
      </c>
      <c r="S114" s="5" t="str">
        <f t="shared" si="1"/>
        <v>Retard</v>
      </c>
      <c r="T114" s="5"/>
    </row>
    <row r="115" spans="1:20" x14ac:dyDescent="0.25">
      <c r="A115" s="30">
        <v>43118</v>
      </c>
      <c r="B115" s="31">
        <v>11108</v>
      </c>
      <c r="C115" s="31" t="s">
        <v>186</v>
      </c>
      <c r="D115" s="31" t="s">
        <v>139</v>
      </c>
      <c r="E115" s="32" t="s">
        <v>190</v>
      </c>
      <c r="F115" s="31">
        <v>5</v>
      </c>
      <c r="G115" s="5" t="s">
        <v>40</v>
      </c>
      <c r="H115" s="5">
        <v>56828</v>
      </c>
      <c r="I115" s="5" t="s">
        <v>25</v>
      </c>
      <c r="J115" s="33">
        <v>43118</v>
      </c>
      <c r="K115" s="5" t="s">
        <v>51</v>
      </c>
      <c r="L115" s="5">
        <v>5</v>
      </c>
      <c r="M115" s="33">
        <v>43119</v>
      </c>
      <c r="N115" s="3">
        <v>5</v>
      </c>
      <c r="O115" s="3">
        <v>201800947</v>
      </c>
      <c r="P115" s="4">
        <v>43123</v>
      </c>
      <c r="Q115" s="5">
        <v>0</v>
      </c>
      <c r="R115" s="5">
        <f>IF(ISBLANK(Tableau1[[#This Row],[Date BL]]),"",Tableau1[[#This Row],[Date BL]]-Tableau1[[#This Row],[Date prévue]])</f>
        <v>4</v>
      </c>
      <c r="S115" s="5" t="str">
        <f t="shared" si="1"/>
        <v>Retard</v>
      </c>
      <c r="T115" s="5"/>
    </row>
    <row r="116" spans="1:20" x14ac:dyDescent="0.25">
      <c r="A116" s="30">
        <v>43118</v>
      </c>
      <c r="B116" s="31">
        <v>898</v>
      </c>
      <c r="C116" s="31" t="s">
        <v>191</v>
      </c>
      <c r="D116" s="5" t="s">
        <v>192</v>
      </c>
      <c r="E116" s="32" t="s">
        <v>193</v>
      </c>
      <c r="F116" s="5">
        <v>10</v>
      </c>
      <c r="G116" s="5" t="s">
        <v>22</v>
      </c>
      <c r="H116" s="5">
        <v>56835</v>
      </c>
      <c r="I116" s="5" t="s">
        <v>25</v>
      </c>
      <c r="J116" s="33">
        <v>43118</v>
      </c>
      <c r="K116" s="5" t="s">
        <v>26</v>
      </c>
      <c r="L116" s="5">
        <v>10</v>
      </c>
      <c r="M116" s="33">
        <v>43140</v>
      </c>
      <c r="N116" s="3">
        <v>10</v>
      </c>
      <c r="O116" s="3" t="s">
        <v>52</v>
      </c>
      <c r="P116" s="4">
        <v>43171</v>
      </c>
      <c r="Q116" s="5">
        <v>0</v>
      </c>
      <c r="R116" s="5">
        <f>IF(ISBLANK(Tableau1[[#This Row],[Date BL]]),"",Tableau1[[#This Row],[Date BL]]-Tableau1[[#This Row],[Date prévue]])</f>
        <v>31</v>
      </c>
      <c r="S116" s="5" t="str">
        <f t="shared" si="1"/>
        <v>Retard</v>
      </c>
      <c r="T116" s="5"/>
    </row>
    <row r="117" spans="1:20" x14ac:dyDescent="0.25">
      <c r="A117" s="30">
        <v>43119</v>
      </c>
      <c r="B117" s="34">
        <v>2876</v>
      </c>
      <c r="C117" s="34">
        <v>61225</v>
      </c>
      <c r="D117" s="5" t="s">
        <v>120</v>
      </c>
      <c r="E117" s="35" t="s">
        <v>194</v>
      </c>
      <c r="F117" s="5">
        <v>500</v>
      </c>
      <c r="G117" s="5" t="s">
        <v>22</v>
      </c>
      <c r="H117" s="5">
        <v>56849</v>
      </c>
      <c r="I117" s="5" t="s">
        <v>25</v>
      </c>
      <c r="J117" s="33">
        <v>43119</v>
      </c>
      <c r="K117" s="5" t="s">
        <v>44</v>
      </c>
      <c r="L117" s="5">
        <v>300</v>
      </c>
      <c r="M117" s="33">
        <v>43125</v>
      </c>
      <c r="N117" s="3">
        <v>300</v>
      </c>
      <c r="O117" s="3" t="s">
        <v>53</v>
      </c>
      <c r="P117" s="4">
        <v>43129</v>
      </c>
      <c r="Q117" s="5">
        <v>0</v>
      </c>
      <c r="R117" s="5">
        <f>IF(ISBLANK(Tableau1[[#This Row],[Date BL]]),"",Tableau1[[#This Row],[Date BL]]-Tableau1[[#This Row],[Date prévue]])</f>
        <v>4</v>
      </c>
      <c r="S117" s="5" t="str">
        <f t="shared" si="1"/>
        <v>Retard</v>
      </c>
      <c r="T117" s="5"/>
    </row>
    <row r="118" spans="1:20" x14ac:dyDescent="0.25">
      <c r="A118" s="30">
        <v>43119</v>
      </c>
      <c r="B118" s="34">
        <v>2876</v>
      </c>
      <c r="C118" s="34">
        <v>61225</v>
      </c>
      <c r="D118" s="5" t="s">
        <v>120</v>
      </c>
      <c r="E118" s="35" t="s">
        <v>195</v>
      </c>
      <c r="F118" s="5">
        <v>1</v>
      </c>
      <c r="G118" s="5" t="s">
        <v>22</v>
      </c>
      <c r="H118" s="5">
        <v>56846</v>
      </c>
      <c r="I118" s="5" t="s">
        <v>25</v>
      </c>
      <c r="J118" s="33">
        <v>43119</v>
      </c>
      <c r="K118" s="5" t="s">
        <v>35</v>
      </c>
      <c r="L118" s="5">
        <v>1</v>
      </c>
      <c r="M118" s="33">
        <v>43123</v>
      </c>
      <c r="N118" s="3">
        <v>1</v>
      </c>
      <c r="O118" s="3">
        <v>111581</v>
      </c>
      <c r="P118" s="4">
        <v>43123</v>
      </c>
      <c r="Q118" s="5">
        <v>0</v>
      </c>
      <c r="R118" s="5">
        <f>IF(ISBLANK(Tableau1[[#This Row],[Date BL]]),"",Tableau1[[#This Row],[Date BL]]-Tableau1[[#This Row],[Date prévue]])</f>
        <v>0</v>
      </c>
      <c r="S118" s="5" t="str">
        <f t="shared" si="1"/>
        <v>Livrée</v>
      </c>
      <c r="T118" s="5"/>
    </row>
    <row r="119" spans="1:20" x14ac:dyDescent="0.25">
      <c r="A119" s="30">
        <v>43122</v>
      </c>
      <c r="B119" s="34">
        <v>2880</v>
      </c>
      <c r="C119" s="34" t="s">
        <v>196</v>
      </c>
      <c r="D119" s="5" t="s">
        <v>192</v>
      </c>
      <c r="E119" s="32" t="s">
        <v>197</v>
      </c>
      <c r="F119" s="5">
        <v>300</v>
      </c>
      <c r="G119" s="5" t="s">
        <v>22</v>
      </c>
      <c r="H119" s="5">
        <v>57328</v>
      </c>
      <c r="I119" s="5" t="s">
        <v>25</v>
      </c>
      <c r="J119" s="33">
        <v>43168</v>
      </c>
      <c r="K119" s="5" t="s">
        <v>54</v>
      </c>
      <c r="L119" s="5">
        <v>300</v>
      </c>
      <c r="M119" s="33">
        <v>43168</v>
      </c>
      <c r="N119" s="3">
        <v>300</v>
      </c>
      <c r="O119" s="3">
        <v>9051817563</v>
      </c>
      <c r="P119" s="4">
        <v>43123</v>
      </c>
      <c r="Q119" s="5"/>
      <c r="R119" s="5">
        <f>IF(ISBLANK(Tableau1[[#This Row],[Date BL]]),"",Tableau1[[#This Row],[Date BL]]-Tableau1[[#This Row],[Date prévue]])</f>
        <v>-45</v>
      </c>
      <c r="S119" s="5" t="str">
        <f t="shared" si="1"/>
        <v>Livrée</v>
      </c>
      <c r="T119" s="5"/>
    </row>
    <row r="120" spans="1:20" x14ac:dyDescent="0.25">
      <c r="A120" s="30">
        <v>43122</v>
      </c>
      <c r="B120" s="34">
        <v>2880</v>
      </c>
      <c r="C120" s="34" t="s">
        <v>196</v>
      </c>
      <c r="D120" s="5" t="s">
        <v>192</v>
      </c>
      <c r="E120" s="35" t="s">
        <v>198</v>
      </c>
      <c r="F120" s="5">
        <v>200</v>
      </c>
      <c r="G120" s="5" t="s">
        <v>22</v>
      </c>
      <c r="H120" s="5">
        <v>57328</v>
      </c>
      <c r="I120" s="5" t="s">
        <v>25</v>
      </c>
      <c r="J120" s="33">
        <v>43168</v>
      </c>
      <c r="K120" s="5" t="s">
        <v>54</v>
      </c>
      <c r="L120" s="5">
        <v>200</v>
      </c>
      <c r="M120" s="33">
        <v>43168</v>
      </c>
      <c r="N120" s="3">
        <v>200</v>
      </c>
      <c r="O120" s="3">
        <v>9051817563</v>
      </c>
      <c r="P120" s="4">
        <v>43123</v>
      </c>
      <c r="Q120" s="5"/>
      <c r="R120" s="5">
        <f>IF(ISBLANK(Tableau1[[#This Row],[Date BL]]),"",Tableau1[[#This Row],[Date BL]]-Tableau1[[#This Row],[Date prévue]])</f>
        <v>-45</v>
      </c>
      <c r="S120" s="5" t="str">
        <f t="shared" si="1"/>
        <v>Livrée</v>
      </c>
      <c r="T120" s="5"/>
    </row>
    <row r="121" spans="1:20" x14ac:dyDescent="0.25">
      <c r="A121" s="30">
        <v>43122</v>
      </c>
      <c r="B121" s="34">
        <v>2880</v>
      </c>
      <c r="C121" s="34" t="s">
        <v>196</v>
      </c>
      <c r="D121" s="5" t="s">
        <v>192</v>
      </c>
      <c r="E121" s="35" t="s">
        <v>199</v>
      </c>
      <c r="F121" s="5">
        <v>100</v>
      </c>
      <c r="G121" s="5" t="s">
        <v>22</v>
      </c>
      <c r="H121" s="5">
        <v>57328</v>
      </c>
      <c r="I121" s="5" t="s">
        <v>25</v>
      </c>
      <c r="J121" s="33">
        <v>43168</v>
      </c>
      <c r="K121" s="5" t="s">
        <v>54</v>
      </c>
      <c r="L121" s="5">
        <v>100</v>
      </c>
      <c r="M121" s="33">
        <v>43168</v>
      </c>
      <c r="N121" s="3">
        <v>100</v>
      </c>
      <c r="O121" s="3">
        <v>9051817563</v>
      </c>
      <c r="P121" s="4">
        <v>43123</v>
      </c>
      <c r="Q121" s="5"/>
      <c r="R121" s="5">
        <f>IF(ISBLANK(Tableau1[[#This Row],[Date BL]]),"",Tableau1[[#This Row],[Date BL]]-Tableau1[[#This Row],[Date prévue]])</f>
        <v>-45</v>
      </c>
      <c r="S121" s="5" t="str">
        <f t="shared" si="1"/>
        <v>Livrée</v>
      </c>
      <c r="T121" s="5"/>
    </row>
    <row r="122" spans="1:20" x14ac:dyDescent="0.25">
      <c r="A122" s="30">
        <v>43122</v>
      </c>
      <c r="B122" s="31">
        <v>2879</v>
      </c>
      <c r="C122" s="31" t="s">
        <v>200</v>
      </c>
      <c r="D122" s="5" t="s">
        <v>120</v>
      </c>
      <c r="E122" s="32" t="s">
        <v>201</v>
      </c>
      <c r="F122" s="31">
        <v>140</v>
      </c>
      <c r="G122" s="5" t="s">
        <v>22</v>
      </c>
      <c r="H122" s="5">
        <v>56854</v>
      </c>
      <c r="I122" s="5" t="s">
        <v>25</v>
      </c>
      <c r="J122" s="33">
        <v>43122</v>
      </c>
      <c r="K122" s="5" t="s">
        <v>54</v>
      </c>
      <c r="L122" s="5">
        <v>140</v>
      </c>
      <c r="M122" s="33">
        <v>43123</v>
      </c>
      <c r="N122" s="3">
        <v>140</v>
      </c>
      <c r="O122" s="3">
        <v>9051825721</v>
      </c>
      <c r="P122" s="4">
        <v>43123</v>
      </c>
      <c r="Q122" s="5">
        <v>0</v>
      </c>
      <c r="R122" s="5">
        <f>IF(ISBLANK(Tableau1[[#This Row],[Date BL]]),"",Tableau1[[#This Row],[Date BL]]-Tableau1[[#This Row],[Date prévue]])</f>
        <v>0</v>
      </c>
      <c r="S122" s="5" t="str">
        <f t="shared" si="1"/>
        <v>Livrée</v>
      </c>
      <c r="T122" s="5"/>
    </row>
    <row r="123" spans="1:20" x14ac:dyDescent="0.25">
      <c r="A123" s="30">
        <v>43122</v>
      </c>
      <c r="B123" s="31">
        <v>2879</v>
      </c>
      <c r="C123" s="31" t="s">
        <v>200</v>
      </c>
      <c r="D123" s="5" t="s">
        <v>120</v>
      </c>
      <c r="E123" s="32" t="s">
        <v>202</v>
      </c>
      <c r="F123" s="31">
        <v>140</v>
      </c>
      <c r="G123" s="5" t="s">
        <v>22</v>
      </c>
      <c r="H123" s="5">
        <v>56854</v>
      </c>
      <c r="I123" s="5" t="s">
        <v>25</v>
      </c>
      <c r="J123" s="33">
        <v>43122</v>
      </c>
      <c r="K123" s="5" t="s">
        <v>54</v>
      </c>
      <c r="L123" s="5">
        <v>140</v>
      </c>
      <c r="M123" s="33">
        <v>43123</v>
      </c>
      <c r="N123" s="3">
        <v>140</v>
      </c>
      <c r="O123" s="3">
        <v>9051825721</v>
      </c>
      <c r="P123" s="4">
        <v>43123</v>
      </c>
      <c r="Q123" s="5">
        <v>0</v>
      </c>
      <c r="R123" s="5">
        <f>IF(ISBLANK(Tableau1[[#This Row],[Date BL]]),"",Tableau1[[#This Row],[Date BL]]-Tableau1[[#This Row],[Date prévue]])</f>
        <v>0</v>
      </c>
      <c r="S123" s="5" t="str">
        <f t="shared" si="1"/>
        <v>Livrée</v>
      </c>
      <c r="T123" s="5"/>
    </row>
    <row r="124" spans="1:20" x14ac:dyDescent="0.25">
      <c r="A124" s="30">
        <v>43122</v>
      </c>
      <c r="B124" s="31">
        <v>2879</v>
      </c>
      <c r="C124" s="31" t="s">
        <v>200</v>
      </c>
      <c r="D124" s="5" t="s">
        <v>120</v>
      </c>
      <c r="E124" s="32" t="s">
        <v>203</v>
      </c>
      <c r="F124" s="31">
        <v>140</v>
      </c>
      <c r="G124" s="5" t="s">
        <v>22</v>
      </c>
      <c r="H124" s="5">
        <v>56854</v>
      </c>
      <c r="I124" s="5" t="s">
        <v>25</v>
      </c>
      <c r="J124" s="33">
        <v>43122</v>
      </c>
      <c r="K124" s="5" t="s">
        <v>54</v>
      </c>
      <c r="L124" s="5">
        <v>140</v>
      </c>
      <c r="M124" s="33">
        <v>43123</v>
      </c>
      <c r="N124" s="3">
        <v>140</v>
      </c>
      <c r="O124" s="3">
        <v>9051811698</v>
      </c>
      <c r="P124" s="4">
        <v>43123</v>
      </c>
      <c r="Q124" s="5">
        <v>0</v>
      </c>
      <c r="R124" s="5">
        <f>IF(ISBLANK(Tableau1[[#This Row],[Date BL]]),"",Tableau1[[#This Row],[Date BL]]-Tableau1[[#This Row],[Date prévue]])</f>
        <v>0</v>
      </c>
      <c r="S124" s="5" t="str">
        <f t="shared" si="1"/>
        <v>Livrée</v>
      </c>
      <c r="T124" s="5"/>
    </row>
    <row r="125" spans="1:20" x14ac:dyDescent="0.25">
      <c r="A125" s="30">
        <v>43122</v>
      </c>
      <c r="B125" s="31">
        <v>2879</v>
      </c>
      <c r="C125" s="31" t="s">
        <v>200</v>
      </c>
      <c r="D125" s="5" t="s">
        <v>120</v>
      </c>
      <c r="E125" s="32" t="s">
        <v>204</v>
      </c>
      <c r="F125" s="31">
        <v>140</v>
      </c>
      <c r="G125" s="5" t="s">
        <v>22</v>
      </c>
      <c r="H125" s="5">
        <v>56854</v>
      </c>
      <c r="I125" s="5" t="s">
        <v>25</v>
      </c>
      <c r="J125" s="33">
        <v>43122</v>
      </c>
      <c r="K125" s="5" t="s">
        <v>54</v>
      </c>
      <c r="L125" s="5">
        <v>140</v>
      </c>
      <c r="M125" s="33">
        <v>43123</v>
      </c>
      <c r="N125" s="3">
        <v>140</v>
      </c>
      <c r="O125" s="3">
        <v>9051825721</v>
      </c>
      <c r="P125" s="4">
        <v>43123</v>
      </c>
      <c r="Q125" s="5">
        <v>0</v>
      </c>
      <c r="R125" s="5">
        <f>IF(ISBLANK(Tableau1[[#This Row],[Date BL]]),"",Tableau1[[#This Row],[Date BL]]-Tableau1[[#This Row],[Date prévue]])</f>
        <v>0</v>
      </c>
      <c r="S125" s="5" t="str">
        <f t="shared" si="1"/>
        <v>Livrée</v>
      </c>
      <c r="T125" s="5"/>
    </row>
    <row r="126" spans="1:20" x14ac:dyDescent="0.25">
      <c r="A126" s="30">
        <v>43122</v>
      </c>
      <c r="B126" s="31">
        <v>2879</v>
      </c>
      <c r="C126" s="31" t="s">
        <v>200</v>
      </c>
      <c r="D126" s="5" t="s">
        <v>120</v>
      </c>
      <c r="E126" s="32" t="s">
        <v>199</v>
      </c>
      <c r="F126" s="5">
        <v>100</v>
      </c>
      <c r="G126" s="5" t="s">
        <v>22</v>
      </c>
      <c r="H126" s="5">
        <v>56854</v>
      </c>
      <c r="I126" s="5" t="s">
        <v>25</v>
      </c>
      <c r="J126" s="33">
        <v>43122</v>
      </c>
      <c r="K126" s="5" t="s">
        <v>54</v>
      </c>
      <c r="L126" s="5">
        <v>100</v>
      </c>
      <c r="M126" s="33">
        <v>43123</v>
      </c>
      <c r="N126" s="3">
        <v>100</v>
      </c>
      <c r="O126" s="3">
        <v>9051825721</v>
      </c>
      <c r="P126" s="4">
        <v>43123</v>
      </c>
      <c r="Q126" s="5">
        <v>0</v>
      </c>
      <c r="R126" s="5">
        <f>IF(ISBLANK(Tableau1[[#This Row],[Date BL]]),"",Tableau1[[#This Row],[Date BL]]-Tableau1[[#This Row],[Date prévue]])</f>
        <v>0</v>
      </c>
      <c r="S126" s="5" t="str">
        <f t="shared" si="1"/>
        <v>Livrée</v>
      </c>
      <c r="T126" s="5"/>
    </row>
    <row r="127" spans="1:20" x14ac:dyDescent="0.25">
      <c r="A127" s="30">
        <v>43122</v>
      </c>
      <c r="B127" s="31">
        <v>14415</v>
      </c>
      <c r="C127" s="31" t="s">
        <v>90</v>
      </c>
      <c r="D127" s="5" t="s">
        <v>205</v>
      </c>
      <c r="E127" s="32" t="s">
        <v>206</v>
      </c>
      <c r="F127" s="5">
        <v>2</v>
      </c>
      <c r="G127" s="5" t="s">
        <v>22</v>
      </c>
      <c r="H127" s="5">
        <v>56866</v>
      </c>
      <c r="I127" s="5" t="s">
        <v>23</v>
      </c>
      <c r="J127" s="33">
        <v>43122</v>
      </c>
      <c r="K127" s="5" t="s">
        <v>38</v>
      </c>
      <c r="L127" s="5">
        <v>2</v>
      </c>
      <c r="M127" s="33">
        <v>43131</v>
      </c>
      <c r="N127" s="3">
        <v>2</v>
      </c>
      <c r="O127" s="3" t="s">
        <v>55</v>
      </c>
      <c r="P127" s="4">
        <v>43129</v>
      </c>
      <c r="Q127" s="5">
        <v>0</v>
      </c>
      <c r="R127" s="5">
        <f>IF(ISBLANK(Tableau1[[#This Row],[Date BL]]),"",Tableau1[[#This Row],[Date BL]]-Tableau1[[#This Row],[Date prévue]])</f>
        <v>-2</v>
      </c>
      <c r="S127" s="5" t="str">
        <f t="shared" si="1"/>
        <v>Livrée</v>
      </c>
      <c r="T127" s="5"/>
    </row>
    <row r="128" spans="1:20" x14ac:dyDescent="0.25">
      <c r="A128" s="30">
        <v>43123</v>
      </c>
      <c r="B128" s="31">
        <v>3094</v>
      </c>
      <c r="C128" s="31" t="s">
        <v>207</v>
      </c>
      <c r="D128" s="5" t="s">
        <v>87</v>
      </c>
      <c r="E128" s="32" t="s">
        <v>208</v>
      </c>
      <c r="F128" s="5">
        <v>2</v>
      </c>
      <c r="G128" s="5" t="s">
        <v>22</v>
      </c>
      <c r="H128" s="5">
        <v>56874</v>
      </c>
      <c r="I128" s="5" t="s">
        <v>25</v>
      </c>
      <c r="J128" s="33">
        <v>43123</v>
      </c>
      <c r="K128" s="5" t="s">
        <v>26</v>
      </c>
      <c r="L128" s="5">
        <v>2</v>
      </c>
      <c r="M128" s="33">
        <v>43126</v>
      </c>
      <c r="N128" s="3">
        <v>2</v>
      </c>
      <c r="O128" s="3" t="s">
        <v>56</v>
      </c>
      <c r="P128" s="4">
        <v>43171</v>
      </c>
      <c r="Q128" s="5">
        <v>0</v>
      </c>
      <c r="R128" s="5">
        <f>IF(ISBLANK(Tableau1[[#This Row],[Date BL]]),"",Tableau1[[#This Row],[Date BL]]-Tableau1[[#This Row],[Date prévue]])</f>
        <v>45</v>
      </c>
      <c r="S128" s="5" t="str">
        <f t="shared" si="1"/>
        <v>Retard</v>
      </c>
      <c r="T128" s="5"/>
    </row>
    <row r="129" spans="1:20" x14ac:dyDescent="0.25">
      <c r="A129" s="30">
        <v>43123</v>
      </c>
      <c r="B129" s="31">
        <v>3094</v>
      </c>
      <c r="C129" s="31" t="s">
        <v>207</v>
      </c>
      <c r="D129" s="5" t="s">
        <v>87</v>
      </c>
      <c r="E129" s="32" t="s">
        <v>209</v>
      </c>
      <c r="F129" s="5">
        <v>2</v>
      </c>
      <c r="G129" s="5" t="s">
        <v>22</v>
      </c>
      <c r="H129" s="5">
        <v>57161</v>
      </c>
      <c r="I129" s="5" t="s">
        <v>25</v>
      </c>
      <c r="J129" s="33">
        <v>43153</v>
      </c>
      <c r="K129" s="5" t="s">
        <v>30</v>
      </c>
      <c r="L129" s="5">
        <v>2</v>
      </c>
      <c r="M129" s="33">
        <v>43154</v>
      </c>
      <c r="N129" s="3">
        <v>2</v>
      </c>
      <c r="O129" s="3" t="s">
        <v>57</v>
      </c>
      <c r="P129" s="4">
        <v>43157</v>
      </c>
      <c r="Q129" s="5">
        <v>0</v>
      </c>
      <c r="R129" s="5">
        <f>IF(ISBLANK(Tableau1[[#This Row],[Date BL]]),"",Tableau1[[#This Row],[Date BL]]-Tableau1[[#This Row],[Date prévue]])</f>
        <v>3</v>
      </c>
      <c r="S129" s="5" t="str">
        <f t="shared" si="1"/>
        <v>Retard</v>
      </c>
      <c r="T129" s="5"/>
    </row>
    <row r="130" spans="1:20" x14ac:dyDescent="0.25">
      <c r="A130" s="30">
        <v>43123</v>
      </c>
      <c r="B130" s="31">
        <v>3094</v>
      </c>
      <c r="C130" s="31" t="s">
        <v>207</v>
      </c>
      <c r="D130" s="5" t="s">
        <v>87</v>
      </c>
      <c r="E130" s="32" t="s">
        <v>210</v>
      </c>
      <c r="F130" s="5">
        <v>2</v>
      </c>
      <c r="G130" s="5" t="s">
        <v>22</v>
      </c>
      <c r="H130" s="5">
        <v>57252</v>
      </c>
      <c r="I130" s="5" t="s">
        <v>25</v>
      </c>
      <c r="J130" s="33">
        <v>43161</v>
      </c>
      <c r="K130" s="5" t="s">
        <v>26</v>
      </c>
      <c r="L130" s="5">
        <v>2</v>
      </c>
      <c r="M130" s="33">
        <v>43165</v>
      </c>
      <c r="N130" s="3">
        <v>2</v>
      </c>
      <c r="O130" s="3" t="s">
        <v>58</v>
      </c>
      <c r="P130" s="4">
        <v>43171</v>
      </c>
      <c r="Q130" s="5">
        <v>0</v>
      </c>
      <c r="R130" s="5">
        <f>IF(ISBLANK(Tableau1[[#This Row],[Date BL]]),"",Tableau1[[#This Row],[Date BL]]-Tableau1[[#This Row],[Date prévue]])</f>
        <v>6</v>
      </c>
      <c r="S130" s="5" t="str">
        <f t="shared" si="1"/>
        <v>Retard</v>
      </c>
      <c r="T130" s="5"/>
    </row>
    <row r="131" spans="1:20" x14ac:dyDescent="0.25">
      <c r="A131" s="30">
        <v>43123</v>
      </c>
      <c r="B131" s="31">
        <v>3094</v>
      </c>
      <c r="C131" s="31" t="s">
        <v>207</v>
      </c>
      <c r="D131" s="5" t="s">
        <v>87</v>
      </c>
      <c r="E131" s="32" t="s">
        <v>211</v>
      </c>
      <c r="F131" s="5">
        <v>2</v>
      </c>
      <c r="G131" s="5" t="s">
        <v>22</v>
      </c>
      <c r="H131" s="5">
        <v>56874</v>
      </c>
      <c r="I131" s="5" t="s">
        <v>25</v>
      </c>
      <c r="J131" s="33">
        <v>43123</v>
      </c>
      <c r="K131" s="5" t="s">
        <v>26</v>
      </c>
      <c r="L131" s="5">
        <v>2</v>
      </c>
      <c r="M131" s="33">
        <v>43126</v>
      </c>
      <c r="N131" s="3">
        <v>2</v>
      </c>
      <c r="O131" s="3" t="s">
        <v>56</v>
      </c>
      <c r="P131" s="4">
        <v>43171</v>
      </c>
      <c r="Q131" s="5">
        <v>0</v>
      </c>
      <c r="R131" s="5">
        <f>IF(ISBLANK(Tableau1[[#This Row],[Date BL]]),"",Tableau1[[#This Row],[Date BL]]-Tableau1[[#This Row],[Date prévue]])</f>
        <v>45</v>
      </c>
      <c r="S131" s="5" t="str">
        <f t="shared" si="1"/>
        <v>Retard</v>
      </c>
      <c r="T131" s="5"/>
    </row>
    <row r="132" spans="1:20" x14ac:dyDescent="0.25">
      <c r="A132" s="30">
        <v>43123</v>
      </c>
      <c r="B132" s="31">
        <v>3094</v>
      </c>
      <c r="C132" s="31" t="s">
        <v>207</v>
      </c>
      <c r="D132" s="5" t="s">
        <v>87</v>
      </c>
      <c r="E132" s="32" t="s">
        <v>212</v>
      </c>
      <c r="F132" s="5">
        <v>5</v>
      </c>
      <c r="G132" s="5" t="s">
        <v>22</v>
      </c>
      <c r="H132" s="8">
        <v>56874</v>
      </c>
      <c r="I132" s="8" t="s">
        <v>25</v>
      </c>
      <c r="J132" s="9">
        <v>43123</v>
      </c>
      <c r="K132" s="5" t="s">
        <v>26</v>
      </c>
      <c r="L132" s="8">
        <v>5</v>
      </c>
      <c r="M132" s="9">
        <v>43126</v>
      </c>
      <c r="N132" s="3">
        <v>5</v>
      </c>
      <c r="O132" s="3" t="s">
        <v>56</v>
      </c>
      <c r="P132" s="4">
        <v>43171</v>
      </c>
      <c r="Q132" s="5">
        <v>0</v>
      </c>
      <c r="R132" s="5">
        <f>IF(ISBLANK(Tableau1[[#This Row],[Date BL]]),"",Tableau1[[#This Row],[Date BL]]-Tableau1[[#This Row],[Date prévue]])</f>
        <v>45</v>
      </c>
      <c r="S132" s="5" t="str">
        <f t="shared" si="1"/>
        <v>Retard</v>
      </c>
      <c r="T132" s="5"/>
    </row>
    <row r="133" spans="1:20" x14ac:dyDescent="0.25">
      <c r="A133" s="30">
        <v>43123</v>
      </c>
      <c r="B133" s="31">
        <v>3094</v>
      </c>
      <c r="C133" s="31" t="s">
        <v>207</v>
      </c>
      <c r="D133" s="5" t="s">
        <v>87</v>
      </c>
      <c r="E133" s="32" t="s">
        <v>213</v>
      </c>
      <c r="F133" s="5">
        <v>66</v>
      </c>
      <c r="G133" s="5" t="s">
        <v>22</v>
      </c>
      <c r="H133" s="5">
        <v>56871</v>
      </c>
      <c r="I133" s="5" t="s">
        <v>25</v>
      </c>
      <c r="J133" s="33">
        <v>43123</v>
      </c>
      <c r="K133" s="5" t="s">
        <v>42</v>
      </c>
      <c r="L133" s="5">
        <v>66</v>
      </c>
      <c r="M133" s="33">
        <v>43126</v>
      </c>
      <c r="N133" s="3">
        <v>66</v>
      </c>
      <c r="O133" s="3">
        <v>115148334</v>
      </c>
      <c r="P133" s="4">
        <v>43153</v>
      </c>
      <c r="Q133" s="5">
        <v>0</v>
      </c>
      <c r="R133" s="5">
        <f>IF(ISBLANK(Tableau1[[#This Row],[Date BL]]),"",Tableau1[[#This Row],[Date BL]]-Tableau1[[#This Row],[Date prévue]])</f>
        <v>27</v>
      </c>
      <c r="S133" s="5" t="str">
        <f t="shared" ref="S133:S196" si="2">IF(ISBLANK($P133),"En attente",IF($P133&lt;=$M133,"Livrée","Retard"))</f>
        <v>Retard</v>
      </c>
      <c r="T133" s="5"/>
    </row>
    <row r="134" spans="1:20" x14ac:dyDescent="0.25">
      <c r="A134" s="30">
        <v>43123</v>
      </c>
      <c r="B134" s="31">
        <v>3094</v>
      </c>
      <c r="C134" s="31" t="s">
        <v>207</v>
      </c>
      <c r="D134" s="5" t="s">
        <v>87</v>
      </c>
      <c r="E134" s="32" t="s">
        <v>214</v>
      </c>
      <c r="F134" s="5">
        <v>12</v>
      </c>
      <c r="G134" s="5" t="s">
        <v>22</v>
      </c>
      <c r="H134" s="5">
        <v>56871</v>
      </c>
      <c r="I134" s="5" t="s">
        <v>25</v>
      </c>
      <c r="J134" s="33">
        <v>43123</v>
      </c>
      <c r="K134" s="5" t="s">
        <v>42</v>
      </c>
      <c r="L134" s="5">
        <v>12</v>
      </c>
      <c r="M134" s="33">
        <v>43126</v>
      </c>
      <c r="N134" s="3"/>
      <c r="O134" s="3"/>
      <c r="P134" s="4"/>
      <c r="Q134" s="5">
        <v>12</v>
      </c>
      <c r="R134" s="5" t="str">
        <f>IF(ISBLANK(Tableau1[[#This Row],[Date BL]]),"",Tableau1[[#This Row],[Date BL]]-Tableau1[[#This Row],[Date prévue]])</f>
        <v/>
      </c>
      <c r="S134" s="5" t="str">
        <f t="shared" si="2"/>
        <v>En attente</v>
      </c>
      <c r="T134" s="5"/>
    </row>
    <row r="135" spans="1:20" x14ac:dyDescent="0.25">
      <c r="A135" s="30">
        <v>43123</v>
      </c>
      <c r="B135" s="31">
        <v>3094</v>
      </c>
      <c r="C135" s="31" t="s">
        <v>207</v>
      </c>
      <c r="D135" s="5" t="s">
        <v>87</v>
      </c>
      <c r="E135" s="32" t="s">
        <v>208</v>
      </c>
      <c r="F135" s="31">
        <v>1</v>
      </c>
      <c r="G135" s="5" t="s">
        <v>22</v>
      </c>
      <c r="H135" s="5">
        <v>56874</v>
      </c>
      <c r="I135" s="5" t="s">
        <v>25</v>
      </c>
      <c r="J135" s="33">
        <v>43123</v>
      </c>
      <c r="K135" s="5" t="s">
        <v>26</v>
      </c>
      <c r="L135" s="5">
        <v>1</v>
      </c>
      <c r="M135" s="33">
        <v>43126</v>
      </c>
      <c r="N135" s="3">
        <v>1</v>
      </c>
      <c r="O135" s="3" t="s">
        <v>56</v>
      </c>
      <c r="P135" s="4">
        <v>43171</v>
      </c>
      <c r="Q135" s="5">
        <v>0</v>
      </c>
      <c r="R135" s="5">
        <f>IF(ISBLANK(Tableau1[[#This Row],[Date BL]]),"",Tableau1[[#This Row],[Date BL]]-Tableau1[[#This Row],[Date prévue]])</f>
        <v>45</v>
      </c>
      <c r="S135" s="5" t="str">
        <f t="shared" si="2"/>
        <v>Retard</v>
      </c>
      <c r="T135" s="5"/>
    </row>
    <row r="136" spans="1:20" x14ac:dyDescent="0.25">
      <c r="A136" s="30">
        <v>43123</v>
      </c>
      <c r="B136" s="31">
        <v>3094</v>
      </c>
      <c r="C136" s="31" t="s">
        <v>207</v>
      </c>
      <c r="D136" s="5" t="s">
        <v>87</v>
      </c>
      <c r="E136" s="32" t="s">
        <v>210</v>
      </c>
      <c r="F136" s="31">
        <v>1</v>
      </c>
      <c r="G136" s="5" t="s">
        <v>22</v>
      </c>
      <c r="H136" s="5">
        <v>57252</v>
      </c>
      <c r="I136" s="5" t="s">
        <v>25</v>
      </c>
      <c r="J136" s="33">
        <v>43161</v>
      </c>
      <c r="K136" s="5" t="s">
        <v>26</v>
      </c>
      <c r="L136" s="5">
        <v>1</v>
      </c>
      <c r="M136" s="33">
        <v>43165</v>
      </c>
      <c r="N136" s="3">
        <v>1</v>
      </c>
      <c r="O136" s="3" t="s">
        <v>58</v>
      </c>
      <c r="P136" s="4">
        <v>43171</v>
      </c>
      <c r="Q136" s="5">
        <v>0</v>
      </c>
      <c r="R136" s="5">
        <f>IF(ISBLANK(Tableau1[[#This Row],[Date BL]]),"",Tableau1[[#This Row],[Date BL]]-Tableau1[[#This Row],[Date prévue]])</f>
        <v>6</v>
      </c>
      <c r="S136" s="5" t="str">
        <f t="shared" si="2"/>
        <v>Retard</v>
      </c>
      <c r="T136" s="5"/>
    </row>
    <row r="137" spans="1:20" x14ac:dyDescent="0.25">
      <c r="A137" s="30">
        <v>43123</v>
      </c>
      <c r="B137" s="31">
        <v>3094</v>
      </c>
      <c r="C137" s="31" t="s">
        <v>207</v>
      </c>
      <c r="D137" s="5" t="s">
        <v>87</v>
      </c>
      <c r="E137" s="32" t="s">
        <v>215</v>
      </c>
      <c r="F137" s="31">
        <v>115</v>
      </c>
      <c r="G137" s="5" t="s">
        <v>22</v>
      </c>
      <c r="H137" s="5">
        <v>56914</v>
      </c>
      <c r="I137" s="5" t="s">
        <v>25</v>
      </c>
      <c r="J137" s="33">
        <v>43126</v>
      </c>
      <c r="K137" s="5" t="s">
        <v>59</v>
      </c>
      <c r="L137" s="5">
        <v>115</v>
      </c>
      <c r="M137" s="33">
        <v>43129</v>
      </c>
      <c r="N137" s="5">
        <v>115</v>
      </c>
      <c r="O137" s="3">
        <v>18000030</v>
      </c>
      <c r="P137" s="4">
        <v>43132</v>
      </c>
      <c r="Q137" s="5">
        <v>0</v>
      </c>
      <c r="R137" s="5">
        <f>IF(ISBLANK(Tableau1[[#This Row],[Date BL]]),"",Tableau1[[#This Row],[Date BL]]-Tableau1[[#This Row],[Date prévue]])</f>
        <v>3</v>
      </c>
      <c r="S137" s="5" t="str">
        <f t="shared" si="2"/>
        <v>Retard</v>
      </c>
      <c r="T137" s="5"/>
    </row>
    <row r="138" spans="1:20" x14ac:dyDescent="0.25">
      <c r="A138" s="30">
        <v>43123</v>
      </c>
      <c r="B138" s="31">
        <v>3094</v>
      </c>
      <c r="C138" s="31" t="s">
        <v>207</v>
      </c>
      <c r="D138" s="5" t="s">
        <v>87</v>
      </c>
      <c r="E138" s="32" t="s">
        <v>216</v>
      </c>
      <c r="F138" s="31">
        <v>16</v>
      </c>
      <c r="G138" s="5" t="s">
        <v>22</v>
      </c>
      <c r="H138" s="5">
        <v>56914</v>
      </c>
      <c r="I138" s="5" t="s">
        <v>25</v>
      </c>
      <c r="J138" s="33">
        <v>43126</v>
      </c>
      <c r="K138" s="5" t="s">
        <v>59</v>
      </c>
      <c r="L138" s="5">
        <v>16</v>
      </c>
      <c r="M138" s="33">
        <v>43129</v>
      </c>
      <c r="N138" s="5">
        <v>16</v>
      </c>
      <c r="O138" s="3">
        <v>18000030</v>
      </c>
      <c r="P138" s="4">
        <v>43132</v>
      </c>
      <c r="Q138" s="5">
        <v>0</v>
      </c>
      <c r="R138" s="5">
        <f>IF(ISBLANK(Tableau1[[#This Row],[Date BL]]),"",Tableau1[[#This Row],[Date BL]]-Tableau1[[#This Row],[Date prévue]])</f>
        <v>3</v>
      </c>
      <c r="S138" s="5" t="str">
        <f t="shared" si="2"/>
        <v>Retard</v>
      </c>
      <c r="T138" s="5"/>
    </row>
    <row r="139" spans="1:20" x14ac:dyDescent="0.25">
      <c r="A139" s="30">
        <v>43123</v>
      </c>
      <c r="B139" s="31">
        <v>3094</v>
      </c>
      <c r="C139" s="31" t="s">
        <v>207</v>
      </c>
      <c r="D139" s="5" t="s">
        <v>87</v>
      </c>
      <c r="E139" s="32" t="s">
        <v>217</v>
      </c>
      <c r="F139" s="31">
        <v>115</v>
      </c>
      <c r="G139" s="5" t="s">
        <v>22</v>
      </c>
      <c r="H139" s="5">
        <v>56914</v>
      </c>
      <c r="I139" s="5" t="s">
        <v>25</v>
      </c>
      <c r="J139" s="33">
        <v>43126</v>
      </c>
      <c r="K139" s="5" t="s">
        <v>59</v>
      </c>
      <c r="L139" s="5">
        <v>115</v>
      </c>
      <c r="M139" s="33">
        <v>43129</v>
      </c>
      <c r="N139" s="5">
        <v>115</v>
      </c>
      <c r="O139" s="3">
        <v>18000030</v>
      </c>
      <c r="P139" s="4">
        <v>43132</v>
      </c>
      <c r="Q139" s="5">
        <v>0</v>
      </c>
      <c r="R139" s="5">
        <f>IF(ISBLANK(Tableau1[[#This Row],[Date BL]]),"",Tableau1[[#This Row],[Date BL]]-Tableau1[[#This Row],[Date prévue]])</f>
        <v>3</v>
      </c>
      <c r="S139" s="5" t="str">
        <f t="shared" si="2"/>
        <v>Retard</v>
      </c>
      <c r="T139" s="5"/>
    </row>
    <row r="140" spans="1:20" x14ac:dyDescent="0.25">
      <c r="A140" s="30">
        <v>43123</v>
      </c>
      <c r="B140" s="31">
        <v>3094</v>
      </c>
      <c r="C140" s="31" t="s">
        <v>207</v>
      </c>
      <c r="D140" s="5" t="s">
        <v>87</v>
      </c>
      <c r="E140" s="32" t="s">
        <v>218</v>
      </c>
      <c r="F140" s="31">
        <v>246</v>
      </c>
      <c r="G140" s="5" t="s">
        <v>22</v>
      </c>
      <c r="H140" s="5">
        <v>56914</v>
      </c>
      <c r="I140" s="5" t="s">
        <v>25</v>
      </c>
      <c r="J140" s="33">
        <v>43126</v>
      </c>
      <c r="K140" s="5" t="s">
        <v>59</v>
      </c>
      <c r="L140" s="5">
        <v>246</v>
      </c>
      <c r="M140" s="33">
        <v>43129</v>
      </c>
      <c r="N140" s="5">
        <v>246</v>
      </c>
      <c r="O140" s="3">
        <v>18000030</v>
      </c>
      <c r="P140" s="4">
        <v>43132</v>
      </c>
      <c r="Q140" s="5">
        <v>0</v>
      </c>
      <c r="R140" s="5">
        <f>IF(ISBLANK(Tableau1[[#This Row],[Date BL]]),"",Tableau1[[#This Row],[Date BL]]-Tableau1[[#This Row],[Date prévue]])</f>
        <v>3</v>
      </c>
      <c r="S140" s="5" t="str">
        <f t="shared" si="2"/>
        <v>Retard</v>
      </c>
      <c r="T140" s="5"/>
    </row>
    <row r="141" spans="1:20" x14ac:dyDescent="0.25">
      <c r="A141" s="30">
        <v>43123</v>
      </c>
      <c r="B141" s="31">
        <v>3094</v>
      </c>
      <c r="C141" s="31" t="s">
        <v>207</v>
      </c>
      <c r="D141" s="5" t="s">
        <v>87</v>
      </c>
      <c r="E141" s="32" t="s">
        <v>219</v>
      </c>
      <c r="F141" s="31">
        <v>246</v>
      </c>
      <c r="G141" s="5" t="s">
        <v>22</v>
      </c>
      <c r="H141" s="5">
        <v>56914</v>
      </c>
      <c r="I141" s="5" t="s">
        <v>25</v>
      </c>
      <c r="J141" s="33">
        <v>43126</v>
      </c>
      <c r="K141" s="5" t="s">
        <v>59</v>
      </c>
      <c r="L141" s="5">
        <v>246</v>
      </c>
      <c r="M141" s="33">
        <v>43129</v>
      </c>
      <c r="N141" s="5">
        <v>246</v>
      </c>
      <c r="O141" s="3">
        <v>18000030</v>
      </c>
      <c r="P141" s="4">
        <v>43132</v>
      </c>
      <c r="Q141" s="5">
        <v>0</v>
      </c>
      <c r="R141" s="5">
        <f>IF(ISBLANK(Tableau1[[#This Row],[Date BL]]),"",Tableau1[[#This Row],[Date BL]]-Tableau1[[#This Row],[Date prévue]])</f>
        <v>3</v>
      </c>
      <c r="S141" s="5" t="str">
        <f t="shared" si="2"/>
        <v>Retard</v>
      </c>
      <c r="T141" s="5"/>
    </row>
    <row r="142" spans="1:20" x14ac:dyDescent="0.25">
      <c r="A142" s="30">
        <v>43123</v>
      </c>
      <c r="B142" s="31">
        <v>3094</v>
      </c>
      <c r="C142" s="31" t="s">
        <v>207</v>
      </c>
      <c r="D142" s="5" t="s">
        <v>87</v>
      </c>
      <c r="E142" s="32" t="s">
        <v>220</v>
      </c>
      <c r="F142" s="31">
        <v>2</v>
      </c>
      <c r="G142" s="5" t="s">
        <v>22</v>
      </c>
      <c r="H142" s="5">
        <v>56914</v>
      </c>
      <c r="I142" s="5" t="s">
        <v>25</v>
      </c>
      <c r="J142" s="33">
        <v>43126</v>
      </c>
      <c r="K142" s="5" t="s">
        <v>59</v>
      </c>
      <c r="L142" s="5">
        <v>2</v>
      </c>
      <c r="M142" s="33">
        <v>43129</v>
      </c>
      <c r="N142" s="5">
        <v>2</v>
      </c>
      <c r="O142" s="3">
        <v>18000030</v>
      </c>
      <c r="P142" s="4">
        <v>43132</v>
      </c>
      <c r="Q142" s="5">
        <v>0</v>
      </c>
      <c r="R142" s="5">
        <f>IF(ISBLANK(Tableau1[[#This Row],[Date BL]]),"",Tableau1[[#This Row],[Date BL]]-Tableau1[[#This Row],[Date prévue]])</f>
        <v>3</v>
      </c>
      <c r="S142" s="5" t="str">
        <f t="shared" si="2"/>
        <v>Retard</v>
      </c>
      <c r="T142" s="5"/>
    </row>
    <row r="143" spans="1:20" x14ac:dyDescent="0.25">
      <c r="A143" s="30">
        <v>43123</v>
      </c>
      <c r="B143" s="31">
        <v>3094</v>
      </c>
      <c r="C143" s="31" t="s">
        <v>207</v>
      </c>
      <c r="D143" s="5" t="s">
        <v>87</v>
      </c>
      <c r="E143" s="32" t="s">
        <v>221</v>
      </c>
      <c r="F143" s="31">
        <v>76</v>
      </c>
      <c r="G143" s="5" t="s">
        <v>22</v>
      </c>
      <c r="H143" s="5">
        <v>56914</v>
      </c>
      <c r="I143" s="5" t="s">
        <v>25</v>
      </c>
      <c r="J143" s="33">
        <v>43126</v>
      </c>
      <c r="K143" s="5" t="s">
        <v>59</v>
      </c>
      <c r="L143" s="5">
        <v>76</v>
      </c>
      <c r="M143" s="33">
        <v>43129</v>
      </c>
      <c r="N143" s="5">
        <v>76</v>
      </c>
      <c r="O143" s="3">
        <v>18000030</v>
      </c>
      <c r="P143" s="4">
        <v>43132</v>
      </c>
      <c r="Q143" s="5">
        <v>0</v>
      </c>
      <c r="R143" s="5">
        <f>IF(ISBLANK(Tableau1[[#This Row],[Date BL]]),"",Tableau1[[#This Row],[Date BL]]-Tableau1[[#This Row],[Date prévue]])</f>
        <v>3</v>
      </c>
      <c r="S143" s="5" t="str">
        <f t="shared" si="2"/>
        <v>Retard</v>
      </c>
      <c r="T143" s="5"/>
    </row>
    <row r="144" spans="1:20" x14ac:dyDescent="0.25">
      <c r="A144" s="30">
        <v>43123</v>
      </c>
      <c r="B144" s="31">
        <v>3094</v>
      </c>
      <c r="C144" s="31" t="s">
        <v>207</v>
      </c>
      <c r="D144" s="5" t="s">
        <v>87</v>
      </c>
      <c r="E144" s="32" t="s">
        <v>222</v>
      </c>
      <c r="F144" s="31">
        <v>115</v>
      </c>
      <c r="G144" s="5" t="s">
        <v>22</v>
      </c>
      <c r="H144" s="5">
        <v>56914</v>
      </c>
      <c r="I144" s="5" t="s">
        <v>25</v>
      </c>
      <c r="J144" s="33">
        <v>43126</v>
      </c>
      <c r="K144" s="5" t="s">
        <v>59</v>
      </c>
      <c r="L144" s="5">
        <v>115</v>
      </c>
      <c r="M144" s="33">
        <v>43129</v>
      </c>
      <c r="N144" s="5">
        <v>115</v>
      </c>
      <c r="O144" s="3">
        <v>18000030</v>
      </c>
      <c r="P144" s="4">
        <v>43132</v>
      </c>
      <c r="Q144" s="5">
        <v>0</v>
      </c>
      <c r="R144" s="5">
        <f>IF(ISBLANK(Tableau1[[#This Row],[Date BL]]),"",Tableau1[[#This Row],[Date BL]]-Tableau1[[#This Row],[Date prévue]])</f>
        <v>3</v>
      </c>
      <c r="S144" s="5" t="str">
        <f t="shared" si="2"/>
        <v>Retard</v>
      </c>
      <c r="T144" s="5"/>
    </row>
    <row r="145" spans="1:20" x14ac:dyDescent="0.25">
      <c r="A145" s="30">
        <v>43123</v>
      </c>
      <c r="B145" s="31">
        <v>3094</v>
      </c>
      <c r="C145" s="31" t="s">
        <v>207</v>
      </c>
      <c r="D145" s="5" t="s">
        <v>87</v>
      </c>
      <c r="E145" s="32" t="s">
        <v>223</v>
      </c>
      <c r="F145" s="31">
        <v>193</v>
      </c>
      <c r="G145" s="5" t="s">
        <v>22</v>
      </c>
      <c r="H145" s="5">
        <v>56914</v>
      </c>
      <c r="I145" s="5" t="s">
        <v>25</v>
      </c>
      <c r="J145" s="33">
        <v>43126</v>
      </c>
      <c r="K145" s="5" t="s">
        <v>59</v>
      </c>
      <c r="L145" s="5">
        <v>193</v>
      </c>
      <c r="M145" s="33">
        <v>43129</v>
      </c>
      <c r="N145" s="5">
        <v>193</v>
      </c>
      <c r="O145" s="3">
        <v>18000030</v>
      </c>
      <c r="P145" s="4">
        <v>43132</v>
      </c>
      <c r="Q145" s="5">
        <v>0</v>
      </c>
      <c r="R145" s="5">
        <f>IF(ISBLANK(Tableau1[[#This Row],[Date BL]]),"",Tableau1[[#This Row],[Date BL]]-Tableau1[[#This Row],[Date prévue]])</f>
        <v>3</v>
      </c>
      <c r="S145" s="5" t="str">
        <f t="shared" si="2"/>
        <v>Retard</v>
      </c>
      <c r="T145" s="5"/>
    </row>
    <row r="146" spans="1:20" x14ac:dyDescent="0.25">
      <c r="A146" s="30">
        <v>43123</v>
      </c>
      <c r="B146" s="31">
        <v>3094</v>
      </c>
      <c r="C146" s="31" t="s">
        <v>207</v>
      </c>
      <c r="D146" s="5" t="s">
        <v>87</v>
      </c>
      <c r="E146" s="32" t="s">
        <v>224</v>
      </c>
      <c r="F146" s="31">
        <v>193</v>
      </c>
      <c r="G146" s="5" t="s">
        <v>22</v>
      </c>
      <c r="H146" s="5">
        <v>56914</v>
      </c>
      <c r="I146" s="5" t="s">
        <v>25</v>
      </c>
      <c r="J146" s="33">
        <v>43126</v>
      </c>
      <c r="K146" s="5" t="s">
        <v>59</v>
      </c>
      <c r="L146" s="5">
        <v>193</v>
      </c>
      <c r="M146" s="33">
        <v>43129</v>
      </c>
      <c r="N146" s="5">
        <v>193</v>
      </c>
      <c r="O146" s="3">
        <v>18000030</v>
      </c>
      <c r="P146" s="4">
        <v>43132</v>
      </c>
      <c r="Q146" s="5">
        <v>0</v>
      </c>
      <c r="R146" s="5">
        <f>IF(ISBLANK(Tableau1[[#This Row],[Date BL]]),"",Tableau1[[#This Row],[Date BL]]-Tableau1[[#This Row],[Date prévue]])</f>
        <v>3</v>
      </c>
      <c r="S146" s="5" t="str">
        <f t="shared" si="2"/>
        <v>Retard</v>
      </c>
      <c r="T146" s="5"/>
    </row>
    <row r="147" spans="1:20" x14ac:dyDescent="0.25">
      <c r="A147" s="30">
        <v>43123</v>
      </c>
      <c r="B147" s="31">
        <v>3094</v>
      </c>
      <c r="C147" s="31" t="s">
        <v>207</v>
      </c>
      <c r="D147" s="5" t="s">
        <v>87</v>
      </c>
      <c r="E147" s="32" t="s">
        <v>225</v>
      </c>
      <c r="F147" s="31">
        <v>16</v>
      </c>
      <c r="G147" s="5" t="s">
        <v>22</v>
      </c>
      <c r="H147" s="5">
        <v>56914</v>
      </c>
      <c r="I147" s="5" t="s">
        <v>25</v>
      </c>
      <c r="J147" s="33">
        <v>43126</v>
      </c>
      <c r="K147" s="5" t="s">
        <v>59</v>
      </c>
      <c r="L147" s="5">
        <v>16</v>
      </c>
      <c r="M147" s="33">
        <v>43129</v>
      </c>
      <c r="N147" s="5">
        <v>16</v>
      </c>
      <c r="O147" s="3">
        <v>18000030</v>
      </c>
      <c r="P147" s="4">
        <v>43132</v>
      </c>
      <c r="Q147" s="5">
        <v>0</v>
      </c>
      <c r="R147" s="5">
        <f>IF(ISBLANK(Tableau1[[#This Row],[Date BL]]),"",Tableau1[[#This Row],[Date BL]]-Tableau1[[#This Row],[Date prévue]])</f>
        <v>3</v>
      </c>
      <c r="S147" s="5" t="str">
        <f t="shared" si="2"/>
        <v>Retard</v>
      </c>
      <c r="T147" s="5"/>
    </row>
    <row r="148" spans="1:20" x14ac:dyDescent="0.25">
      <c r="A148" s="30">
        <v>43123</v>
      </c>
      <c r="B148" s="31">
        <v>3094</v>
      </c>
      <c r="C148" s="31" t="s">
        <v>207</v>
      </c>
      <c r="D148" s="5" t="s">
        <v>87</v>
      </c>
      <c r="E148" s="32" t="s">
        <v>226</v>
      </c>
      <c r="F148" s="31">
        <v>16</v>
      </c>
      <c r="G148" s="5" t="s">
        <v>22</v>
      </c>
      <c r="H148" s="5">
        <v>56914</v>
      </c>
      <c r="I148" s="5" t="s">
        <v>25</v>
      </c>
      <c r="J148" s="33">
        <v>43126</v>
      </c>
      <c r="K148" s="5" t="s">
        <v>59</v>
      </c>
      <c r="L148" s="5">
        <v>16</v>
      </c>
      <c r="M148" s="33">
        <v>43129</v>
      </c>
      <c r="N148" s="5">
        <v>16</v>
      </c>
      <c r="O148" s="3">
        <v>18000030</v>
      </c>
      <c r="P148" s="4">
        <v>43132</v>
      </c>
      <c r="Q148" s="5">
        <v>0</v>
      </c>
      <c r="R148" s="5">
        <f>IF(ISBLANK(Tableau1[[#This Row],[Date BL]]),"",Tableau1[[#This Row],[Date BL]]-Tableau1[[#This Row],[Date prévue]])</f>
        <v>3</v>
      </c>
      <c r="S148" s="5" t="str">
        <f t="shared" si="2"/>
        <v>Retard</v>
      </c>
      <c r="T148" s="5"/>
    </row>
    <row r="149" spans="1:20" x14ac:dyDescent="0.25">
      <c r="A149" s="30">
        <v>43123</v>
      </c>
      <c r="B149" s="31">
        <v>3094</v>
      </c>
      <c r="C149" s="31" t="s">
        <v>207</v>
      </c>
      <c r="D149" s="5" t="s">
        <v>87</v>
      </c>
      <c r="E149" s="32" t="s">
        <v>227</v>
      </c>
      <c r="F149" s="31">
        <v>16</v>
      </c>
      <c r="G149" s="5" t="s">
        <v>22</v>
      </c>
      <c r="H149" s="5">
        <v>56914</v>
      </c>
      <c r="I149" s="5" t="s">
        <v>25</v>
      </c>
      <c r="J149" s="33">
        <v>43126</v>
      </c>
      <c r="K149" s="5" t="s">
        <v>59</v>
      </c>
      <c r="L149" s="5">
        <v>16</v>
      </c>
      <c r="M149" s="33">
        <v>43129</v>
      </c>
      <c r="N149" s="5">
        <v>16</v>
      </c>
      <c r="O149" s="3">
        <v>18000030</v>
      </c>
      <c r="P149" s="4">
        <v>43132</v>
      </c>
      <c r="Q149" s="5">
        <v>0</v>
      </c>
      <c r="R149" s="5">
        <f>IF(ISBLANK(Tableau1[[#This Row],[Date BL]]),"",Tableau1[[#This Row],[Date BL]]-Tableau1[[#This Row],[Date prévue]])</f>
        <v>3</v>
      </c>
      <c r="S149" s="5" t="str">
        <f t="shared" si="2"/>
        <v>Retard</v>
      </c>
      <c r="T149" s="5"/>
    </row>
    <row r="150" spans="1:20" x14ac:dyDescent="0.25">
      <c r="A150" s="30">
        <v>43123</v>
      </c>
      <c r="B150" s="31">
        <v>3094</v>
      </c>
      <c r="C150" s="31" t="s">
        <v>207</v>
      </c>
      <c r="D150" s="5" t="s">
        <v>87</v>
      </c>
      <c r="E150" s="32" t="s">
        <v>228</v>
      </c>
      <c r="F150" s="31">
        <v>233</v>
      </c>
      <c r="G150" s="5" t="s">
        <v>22</v>
      </c>
      <c r="H150" s="5">
        <v>56919</v>
      </c>
      <c r="I150" s="5" t="s">
        <v>25</v>
      </c>
      <c r="J150" s="33">
        <v>43127</v>
      </c>
      <c r="K150" s="5" t="s">
        <v>28</v>
      </c>
      <c r="L150" s="5">
        <v>233</v>
      </c>
      <c r="M150" s="33">
        <v>43132</v>
      </c>
      <c r="N150" s="3">
        <v>233</v>
      </c>
      <c r="O150" s="3">
        <v>151241</v>
      </c>
      <c r="P150" s="4">
        <v>43130</v>
      </c>
      <c r="Q150" s="5">
        <v>0</v>
      </c>
      <c r="R150" s="5">
        <f>IF(ISBLANK(Tableau1[[#This Row],[Date BL]]),"",Tableau1[[#This Row],[Date BL]]-Tableau1[[#This Row],[Date prévue]])</f>
        <v>-2</v>
      </c>
      <c r="S150" s="5" t="str">
        <f t="shared" si="2"/>
        <v>Livrée</v>
      </c>
      <c r="T150" s="5"/>
    </row>
    <row r="151" spans="1:20" x14ac:dyDescent="0.25">
      <c r="A151" s="30">
        <v>43123</v>
      </c>
      <c r="B151" s="31">
        <v>3094</v>
      </c>
      <c r="C151" s="31" t="s">
        <v>207</v>
      </c>
      <c r="D151" s="5" t="s">
        <v>87</v>
      </c>
      <c r="E151" s="32" t="s">
        <v>229</v>
      </c>
      <c r="F151" s="31">
        <v>233</v>
      </c>
      <c r="G151" s="5" t="s">
        <v>22</v>
      </c>
      <c r="H151" s="5">
        <v>56919</v>
      </c>
      <c r="I151" s="5" t="s">
        <v>25</v>
      </c>
      <c r="J151" s="33">
        <v>43127</v>
      </c>
      <c r="K151" s="5" t="s">
        <v>28</v>
      </c>
      <c r="L151" s="5">
        <v>233</v>
      </c>
      <c r="M151" s="33">
        <v>43132</v>
      </c>
      <c r="N151" s="3">
        <v>233</v>
      </c>
      <c r="O151" s="3">
        <v>151241</v>
      </c>
      <c r="P151" s="4">
        <v>43130</v>
      </c>
      <c r="Q151" s="5"/>
      <c r="R151" s="5">
        <f>IF(ISBLANK(Tableau1[[#This Row],[Date BL]]),"",Tableau1[[#This Row],[Date BL]]-Tableau1[[#This Row],[Date prévue]])</f>
        <v>-2</v>
      </c>
      <c r="S151" s="5" t="str">
        <f t="shared" si="2"/>
        <v>Livrée</v>
      </c>
      <c r="T151" s="5"/>
    </row>
    <row r="152" spans="1:20" x14ac:dyDescent="0.25">
      <c r="A152" s="30">
        <v>43123</v>
      </c>
      <c r="B152" s="31">
        <v>3094</v>
      </c>
      <c r="C152" s="31" t="s">
        <v>207</v>
      </c>
      <c r="D152" s="5" t="s">
        <v>87</v>
      </c>
      <c r="E152" s="32" t="s">
        <v>230</v>
      </c>
      <c r="F152" s="31">
        <v>233</v>
      </c>
      <c r="G152" s="5" t="s">
        <v>22</v>
      </c>
      <c r="H152" s="5">
        <v>56919</v>
      </c>
      <c r="I152" s="5" t="s">
        <v>25</v>
      </c>
      <c r="J152" s="33">
        <v>43127</v>
      </c>
      <c r="K152" s="5" t="s">
        <v>28</v>
      </c>
      <c r="L152" s="5">
        <v>233</v>
      </c>
      <c r="M152" s="33">
        <v>43132</v>
      </c>
      <c r="N152" s="3">
        <v>233</v>
      </c>
      <c r="O152" s="3">
        <v>151241</v>
      </c>
      <c r="P152" s="4">
        <v>43130</v>
      </c>
      <c r="Q152" s="5">
        <v>0</v>
      </c>
      <c r="R152" s="5">
        <f>IF(ISBLANK(Tableau1[[#This Row],[Date BL]]),"",Tableau1[[#This Row],[Date BL]]-Tableau1[[#This Row],[Date prévue]])</f>
        <v>-2</v>
      </c>
      <c r="S152" s="5" t="str">
        <f t="shared" si="2"/>
        <v>Livrée</v>
      </c>
      <c r="T152" s="5"/>
    </row>
    <row r="153" spans="1:20" x14ac:dyDescent="0.25">
      <c r="A153" s="30">
        <v>43123</v>
      </c>
      <c r="B153" s="31">
        <v>3094</v>
      </c>
      <c r="C153" s="31" t="s">
        <v>207</v>
      </c>
      <c r="D153" s="5" t="s">
        <v>87</v>
      </c>
      <c r="E153" s="32" t="s">
        <v>231</v>
      </c>
      <c r="F153" s="31">
        <v>8</v>
      </c>
      <c r="G153" s="5" t="s">
        <v>22</v>
      </c>
      <c r="H153" s="5">
        <v>56913</v>
      </c>
      <c r="I153" s="5" t="s">
        <v>25</v>
      </c>
      <c r="J153" s="33">
        <v>43126</v>
      </c>
      <c r="K153" s="5" t="s">
        <v>59</v>
      </c>
      <c r="L153" s="5">
        <v>8</v>
      </c>
      <c r="M153" s="33">
        <v>43129</v>
      </c>
      <c r="N153" s="3">
        <v>8</v>
      </c>
      <c r="O153" s="3">
        <v>18000029</v>
      </c>
      <c r="P153" s="4">
        <v>43132</v>
      </c>
      <c r="Q153" s="5">
        <v>0</v>
      </c>
      <c r="R153" s="5">
        <f>IF(ISBLANK(Tableau1[[#This Row],[Date BL]]),"",Tableau1[[#This Row],[Date BL]]-Tableau1[[#This Row],[Date prévue]])</f>
        <v>3</v>
      </c>
      <c r="S153" s="5" t="str">
        <f t="shared" si="2"/>
        <v>Retard</v>
      </c>
      <c r="T153" s="5"/>
    </row>
    <row r="154" spans="1:20" x14ac:dyDescent="0.25">
      <c r="A154" s="30">
        <v>43123</v>
      </c>
      <c r="B154" s="31">
        <v>3094</v>
      </c>
      <c r="C154" s="31" t="s">
        <v>207</v>
      </c>
      <c r="D154" s="5" t="s">
        <v>87</v>
      </c>
      <c r="E154" s="32" t="s">
        <v>232</v>
      </c>
      <c r="F154" s="31">
        <v>8</v>
      </c>
      <c r="G154" s="5" t="s">
        <v>22</v>
      </c>
      <c r="H154" s="5">
        <v>56913</v>
      </c>
      <c r="I154" s="5" t="s">
        <v>25</v>
      </c>
      <c r="J154" s="33">
        <v>43126</v>
      </c>
      <c r="K154" s="5" t="s">
        <v>59</v>
      </c>
      <c r="L154" s="5">
        <v>8</v>
      </c>
      <c r="M154" s="33">
        <v>43129</v>
      </c>
      <c r="N154" s="3"/>
      <c r="O154" s="3"/>
      <c r="P154" s="4"/>
      <c r="Q154" s="5">
        <v>8</v>
      </c>
      <c r="R154" s="5" t="str">
        <f>IF(ISBLANK(Tableau1[[#This Row],[Date BL]]),"",Tableau1[[#This Row],[Date BL]]-Tableau1[[#This Row],[Date prévue]])</f>
        <v/>
      </c>
      <c r="S154" s="5" t="str">
        <f t="shared" si="2"/>
        <v>En attente</v>
      </c>
      <c r="T154" s="5"/>
    </row>
    <row r="155" spans="1:20" x14ac:dyDescent="0.25">
      <c r="A155" s="30">
        <v>43123</v>
      </c>
      <c r="B155" s="31">
        <v>3094</v>
      </c>
      <c r="C155" s="31" t="s">
        <v>207</v>
      </c>
      <c r="D155" s="5" t="s">
        <v>87</v>
      </c>
      <c r="E155" s="32" t="s">
        <v>233</v>
      </c>
      <c r="F155" s="31">
        <v>8</v>
      </c>
      <c r="G155" s="5" t="s">
        <v>22</v>
      </c>
      <c r="H155" s="5">
        <v>56913</v>
      </c>
      <c r="I155" s="5" t="s">
        <v>25</v>
      </c>
      <c r="J155" s="33">
        <v>43126</v>
      </c>
      <c r="K155" s="5" t="s">
        <v>59</v>
      </c>
      <c r="L155" s="5">
        <v>8</v>
      </c>
      <c r="M155" s="33">
        <v>43129</v>
      </c>
      <c r="N155" s="3"/>
      <c r="O155" s="3"/>
      <c r="P155" s="4"/>
      <c r="Q155" s="5">
        <v>8</v>
      </c>
      <c r="R155" s="5" t="str">
        <f>IF(ISBLANK(Tableau1[[#This Row],[Date BL]]),"",Tableau1[[#This Row],[Date BL]]-Tableau1[[#This Row],[Date prévue]])</f>
        <v/>
      </c>
      <c r="S155" s="5" t="str">
        <f t="shared" si="2"/>
        <v>En attente</v>
      </c>
      <c r="T155" s="5"/>
    </row>
    <row r="156" spans="1:20" x14ac:dyDescent="0.25">
      <c r="A156" s="30">
        <v>43123</v>
      </c>
      <c r="B156" s="31">
        <v>3094</v>
      </c>
      <c r="C156" s="31" t="s">
        <v>207</v>
      </c>
      <c r="D156" s="5" t="s">
        <v>87</v>
      </c>
      <c r="E156" s="32" t="s">
        <v>234</v>
      </c>
      <c r="F156" s="31">
        <v>16</v>
      </c>
      <c r="G156" s="5" t="s">
        <v>22</v>
      </c>
      <c r="H156" s="5">
        <v>56913</v>
      </c>
      <c r="I156" s="5" t="s">
        <v>25</v>
      </c>
      <c r="J156" s="33">
        <v>43126</v>
      </c>
      <c r="K156" s="5" t="s">
        <v>59</v>
      </c>
      <c r="L156" s="5">
        <v>16</v>
      </c>
      <c r="M156" s="33">
        <v>43129</v>
      </c>
      <c r="N156" s="3">
        <v>16</v>
      </c>
      <c r="O156" s="3">
        <v>18000029</v>
      </c>
      <c r="P156" s="4">
        <v>43132</v>
      </c>
      <c r="Q156" s="5">
        <v>0</v>
      </c>
      <c r="R156" s="5">
        <f>IF(ISBLANK(Tableau1[[#This Row],[Date BL]]),"",Tableau1[[#This Row],[Date BL]]-Tableau1[[#This Row],[Date prévue]])</f>
        <v>3</v>
      </c>
      <c r="S156" s="5" t="str">
        <f t="shared" si="2"/>
        <v>Retard</v>
      </c>
      <c r="T156" s="5"/>
    </row>
    <row r="157" spans="1:20" x14ac:dyDescent="0.25">
      <c r="A157" s="30">
        <v>43123</v>
      </c>
      <c r="B157" s="31">
        <v>3094</v>
      </c>
      <c r="C157" s="31" t="s">
        <v>207</v>
      </c>
      <c r="D157" s="5" t="s">
        <v>87</v>
      </c>
      <c r="E157" s="32" t="s">
        <v>235</v>
      </c>
      <c r="F157" s="31">
        <v>33</v>
      </c>
      <c r="G157" s="5" t="s">
        <v>22</v>
      </c>
      <c r="H157" s="5">
        <v>56913</v>
      </c>
      <c r="I157" s="5" t="s">
        <v>25</v>
      </c>
      <c r="J157" s="33">
        <v>43126</v>
      </c>
      <c r="K157" s="5" t="s">
        <v>59</v>
      </c>
      <c r="L157" s="5">
        <v>33</v>
      </c>
      <c r="M157" s="33">
        <v>43129</v>
      </c>
      <c r="N157" s="3">
        <v>33</v>
      </c>
      <c r="O157" s="3">
        <v>18000029</v>
      </c>
      <c r="P157" s="4">
        <v>43132</v>
      </c>
      <c r="Q157" s="5">
        <v>0</v>
      </c>
      <c r="R157" s="5">
        <f>IF(ISBLANK(Tableau1[[#This Row],[Date BL]]),"",Tableau1[[#This Row],[Date BL]]-Tableau1[[#This Row],[Date prévue]])</f>
        <v>3</v>
      </c>
      <c r="S157" s="5" t="str">
        <f t="shared" si="2"/>
        <v>Retard</v>
      </c>
      <c r="T157" s="5"/>
    </row>
    <row r="158" spans="1:20" x14ac:dyDescent="0.25">
      <c r="A158" s="30">
        <v>43123</v>
      </c>
      <c r="B158" s="31">
        <v>3094</v>
      </c>
      <c r="C158" s="31" t="s">
        <v>207</v>
      </c>
      <c r="D158" s="5" t="s">
        <v>87</v>
      </c>
      <c r="E158" s="32" t="s">
        <v>236</v>
      </c>
      <c r="F158" s="31">
        <v>12</v>
      </c>
      <c r="G158" s="5" t="s">
        <v>22</v>
      </c>
      <c r="H158" s="5">
        <v>56913</v>
      </c>
      <c r="I158" s="5" t="s">
        <v>25</v>
      </c>
      <c r="J158" s="33">
        <v>43126</v>
      </c>
      <c r="K158" s="5" t="s">
        <v>59</v>
      </c>
      <c r="L158" s="5">
        <v>12</v>
      </c>
      <c r="M158" s="33">
        <v>43129</v>
      </c>
      <c r="N158" s="3">
        <v>12</v>
      </c>
      <c r="O158" s="3">
        <v>18000029</v>
      </c>
      <c r="P158" s="4">
        <v>43132</v>
      </c>
      <c r="Q158" s="5">
        <v>0</v>
      </c>
      <c r="R158" s="5">
        <f>IF(ISBLANK(Tableau1[[#This Row],[Date BL]]),"",Tableau1[[#This Row],[Date BL]]-Tableau1[[#This Row],[Date prévue]])</f>
        <v>3</v>
      </c>
      <c r="S158" s="5" t="str">
        <f t="shared" si="2"/>
        <v>Retard</v>
      </c>
      <c r="T158" s="5"/>
    </row>
    <row r="159" spans="1:20" x14ac:dyDescent="0.25">
      <c r="A159" s="30">
        <v>43123</v>
      </c>
      <c r="B159" s="31">
        <v>3094</v>
      </c>
      <c r="C159" s="31" t="s">
        <v>207</v>
      </c>
      <c r="D159" s="5" t="s">
        <v>87</v>
      </c>
      <c r="E159" s="32" t="s">
        <v>237</v>
      </c>
      <c r="F159" s="31">
        <v>129</v>
      </c>
      <c r="G159" s="5" t="s">
        <v>22</v>
      </c>
      <c r="H159" s="5">
        <v>56913</v>
      </c>
      <c r="I159" s="5" t="s">
        <v>25</v>
      </c>
      <c r="J159" s="33">
        <v>43126</v>
      </c>
      <c r="K159" s="5" t="s">
        <v>59</v>
      </c>
      <c r="L159" s="5">
        <v>129</v>
      </c>
      <c r="M159" s="33">
        <v>43129</v>
      </c>
      <c r="N159" s="3">
        <v>129</v>
      </c>
      <c r="O159" s="3">
        <v>18000029</v>
      </c>
      <c r="P159" s="4">
        <v>43132</v>
      </c>
      <c r="Q159" s="5">
        <v>0</v>
      </c>
      <c r="R159" s="5">
        <f>IF(ISBLANK(Tableau1[[#This Row],[Date BL]]),"",Tableau1[[#This Row],[Date BL]]-Tableau1[[#This Row],[Date prévue]])</f>
        <v>3</v>
      </c>
      <c r="S159" s="5" t="str">
        <f t="shared" si="2"/>
        <v>Retard</v>
      </c>
      <c r="T159" s="5"/>
    </row>
    <row r="160" spans="1:20" x14ac:dyDescent="0.25">
      <c r="A160" s="30">
        <v>43123</v>
      </c>
      <c r="B160" s="31">
        <v>3094</v>
      </c>
      <c r="C160" s="31" t="s">
        <v>207</v>
      </c>
      <c r="D160" s="5" t="s">
        <v>87</v>
      </c>
      <c r="E160" s="32" t="s">
        <v>238</v>
      </c>
      <c r="F160" s="31">
        <v>188</v>
      </c>
      <c r="G160" s="5" t="s">
        <v>22</v>
      </c>
      <c r="H160" s="5">
        <v>56913</v>
      </c>
      <c r="I160" s="5" t="s">
        <v>25</v>
      </c>
      <c r="J160" s="33">
        <v>43126</v>
      </c>
      <c r="K160" s="5" t="s">
        <v>59</v>
      </c>
      <c r="L160" s="5">
        <v>188</v>
      </c>
      <c r="M160" s="33">
        <v>43129</v>
      </c>
      <c r="N160" s="3">
        <v>188</v>
      </c>
      <c r="O160" s="3">
        <v>18000029</v>
      </c>
      <c r="P160" s="4">
        <v>43132</v>
      </c>
      <c r="Q160" s="5">
        <v>0</v>
      </c>
      <c r="R160" s="5">
        <f>IF(ISBLANK(Tableau1[[#This Row],[Date BL]]),"",Tableau1[[#This Row],[Date BL]]-Tableau1[[#This Row],[Date prévue]])</f>
        <v>3</v>
      </c>
      <c r="S160" s="5" t="str">
        <f t="shared" si="2"/>
        <v>Retard</v>
      </c>
      <c r="T160" s="5"/>
    </row>
    <row r="161" spans="1:20" x14ac:dyDescent="0.25">
      <c r="A161" s="30">
        <v>43123</v>
      </c>
      <c r="B161" s="31">
        <v>3094</v>
      </c>
      <c r="C161" s="31" t="s">
        <v>207</v>
      </c>
      <c r="D161" s="5" t="s">
        <v>87</v>
      </c>
      <c r="E161" s="32" t="s">
        <v>239</v>
      </c>
      <c r="F161" s="31">
        <v>231</v>
      </c>
      <c r="G161" s="5" t="s">
        <v>22</v>
      </c>
      <c r="H161" s="5">
        <v>56913</v>
      </c>
      <c r="I161" s="5" t="s">
        <v>25</v>
      </c>
      <c r="J161" s="33">
        <v>43126</v>
      </c>
      <c r="K161" s="5" t="s">
        <v>59</v>
      </c>
      <c r="L161" s="5">
        <v>231</v>
      </c>
      <c r="M161" s="33">
        <v>43129</v>
      </c>
      <c r="N161" s="3"/>
      <c r="O161" s="3"/>
      <c r="P161" s="4"/>
      <c r="Q161" s="5">
        <v>231</v>
      </c>
      <c r="R161" s="5" t="str">
        <f>IF(ISBLANK(Tableau1[[#This Row],[Date BL]]),"",Tableau1[[#This Row],[Date BL]]-Tableau1[[#This Row],[Date prévue]])</f>
        <v/>
      </c>
      <c r="S161" s="5" t="str">
        <f t="shared" si="2"/>
        <v>En attente</v>
      </c>
      <c r="T161" s="5"/>
    </row>
    <row r="162" spans="1:20" x14ac:dyDescent="0.25">
      <c r="A162" s="30">
        <v>43123</v>
      </c>
      <c r="B162" s="31">
        <v>3094</v>
      </c>
      <c r="C162" s="31" t="s">
        <v>207</v>
      </c>
      <c r="D162" s="5" t="s">
        <v>87</v>
      </c>
      <c r="E162" s="32" t="s">
        <v>240</v>
      </c>
      <c r="F162" s="31">
        <v>231</v>
      </c>
      <c r="G162" s="5" t="s">
        <v>22</v>
      </c>
      <c r="H162" s="5">
        <v>56913</v>
      </c>
      <c r="I162" s="5" t="s">
        <v>25</v>
      </c>
      <c r="J162" s="33">
        <v>43126</v>
      </c>
      <c r="K162" s="5" t="s">
        <v>59</v>
      </c>
      <c r="L162" s="5">
        <v>231</v>
      </c>
      <c r="M162" s="33">
        <v>43129</v>
      </c>
      <c r="N162" s="3"/>
      <c r="O162" s="3"/>
      <c r="P162" s="4"/>
      <c r="Q162" s="5">
        <v>231</v>
      </c>
      <c r="R162" s="5" t="str">
        <f>IF(ISBLANK(Tableau1[[#This Row],[Date BL]]),"",Tableau1[[#This Row],[Date BL]]-Tableau1[[#This Row],[Date prévue]])</f>
        <v/>
      </c>
      <c r="S162" s="5" t="str">
        <f t="shared" si="2"/>
        <v>En attente</v>
      </c>
      <c r="T162" s="5"/>
    </row>
    <row r="163" spans="1:20" x14ac:dyDescent="0.25">
      <c r="A163" s="30">
        <v>43123</v>
      </c>
      <c r="B163" s="31">
        <v>3094</v>
      </c>
      <c r="C163" s="31" t="s">
        <v>207</v>
      </c>
      <c r="D163" s="5" t="s">
        <v>87</v>
      </c>
      <c r="E163" s="32" t="s">
        <v>241</v>
      </c>
      <c r="F163" s="31">
        <v>840</v>
      </c>
      <c r="G163" s="5" t="s">
        <v>22</v>
      </c>
      <c r="H163" s="5">
        <v>56913</v>
      </c>
      <c r="I163" s="5" t="s">
        <v>25</v>
      </c>
      <c r="J163" s="33">
        <v>43126</v>
      </c>
      <c r="K163" s="5" t="s">
        <v>59</v>
      </c>
      <c r="L163" s="5">
        <v>840</v>
      </c>
      <c r="M163" s="33">
        <v>43129</v>
      </c>
      <c r="N163" s="3">
        <v>386</v>
      </c>
      <c r="O163" s="3">
        <v>18000029</v>
      </c>
      <c r="P163" s="4">
        <v>43132</v>
      </c>
      <c r="Q163" s="5">
        <v>454</v>
      </c>
      <c r="R163" s="5">
        <f>IF(ISBLANK(Tableau1[[#This Row],[Date BL]]),"",Tableau1[[#This Row],[Date BL]]-Tableau1[[#This Row],[Date prévue]])</f>
        <v>3</v>
      </c>
      <c r="S163" s="5" t="str">
        <f t="shared" si="2"/>
        <v>Retard</v>
      </c>
      <c r="T163" s="5"/>
    </row>
    <row r="164" spans="1:20" x14ac:dyDescent="0.25">
      <c r="A164" s="30">
        <v>43123</v>
      </c>
      <c r="B164" s="31">
        <v>3094</v>
      </c>
      <c r="C164" s="31" t="s">
        <v>207</v>
      </c>
      <c r="D164" s="5" t="s">
        <v>87</v>
      </c>
      <c r="E164" s="32" t="s">
        <v>242</v>
      </c>
      <c r="F164" s="31">
        <v>840</v>
      </c>
      <c r="G164" s="5" t="s">
        <v>22</v>
      </c>
      <c r="H164" s="5">
        <v>56913</v>
      </c>
      <c r="I164" s="5" t="s">
        <v>25</v>
      </c>
      <c r="J164" s="33">
        <v>43126</v>
      </c>
      <c r="K164" s="5" t="s">
        <v>59</v>
      </c>
      <c r="L164" s="5">
        <v>840</v>
      </c>
      <c r="M164" s="33">
        <v>43129</v>
      </c>
      <c r="N164" s="3">
        <v>386</v>
      </c>
      <c r="O164" s="3">
        <v>18000029</v>
      </c>
      <c r="P164" s="4">
        <v>43132</v>
      </c>
      <c r="Q164" s="5">
        <v>454</v>
      </c>
      <c r="R164" s="5">
        <f>IF(ISBLANK(Tableau1[[#This Row],[Date BL]]),"",Tableau1[[#This Row],[Date BL]]-Tableau1[[#This Row],[Date prévue]])</f>
        <v>3</v>
      </c>
      <c r="S164" s="5" t="str">
        <f t="shared" si="2"/>
        <v>Retard</v>
      </c>
      <c r="T164" s="5"/>
    </row>
    <row r="165" spans="1:20" x14ac:dyDescent="0.25">
      <c r="A165" s="30">
        <v>43123</v>
      </c>
      <c r="B165" s="31">
        <v>3094</v>
      </c>
      <c r="C165" s="31" t="s">
        <v>207</v>
      </c>
      <c r="D165" s="5" t="s">
        <v>87</v>
      </c>
      <c r="E165" s="32" t="s">
        <v>243</v>
      </c>
      <c r="F165" s="31">
        <v>27</v>
      </c>
      <c r="G165" s="5" t="s">
        <v>22</v>
      </c>
      <c r="H165" s="5">
        <v>56918</v>
      </c>
      <c r="I165" s="5" t="s">
        <v>25</v>
      </c>
      <c r="J165" s="33">
        <v>43127</v>
      </c>
      <c r="K165" s="5" t="s">
        <v>59</v>
      </c>
      <c r="L165" s="5">
        <v>27</v>
      </c>
      <c r="M165" s="33">
        <v>43129</v>
      </c>
      <c r="N165" s="3">
        <v>27</v>
      </c>
      <c r="O165" s="3">
        <v>18000032</v>
      </c>
      <c r="P165" s="4">
        <v>43132</v>
      </c>
      <c r="Q165" s="5">
        <v>0</v>
      </c>
      <c r="R165" s="5">
        <f>IF(ISBLANK(Tableau1[[#This Row],[Date BL]]),"",Tableau1[[#This Row],[Date BL]]-Tableau1[[#This Row],[Date prévue]])</f>
        <v>3</v>
      </c>
      <c r="S165" s="5" t="str">
        <f t="shared" si="2"/>
        <v>Retard</v>
      </c>
      <c r="T165" s="5"/>
    </row>
    <row r="166" spans="1:20" x14ac:dyDescent="0.25">
      <c r="A166" s="30">
        <v>43123</v>
      </c>
      <c r="B166" s="31">
        <v>3094</v>
      </c>
      <c r="C166" s="31" t="s">
        <v>207</v>
      </c>
      <c r="D166" s="5" t="s">
        <v>87</v>
      </c>
      <c r="E166" s="32" t="s">
        <v>244</v>
      </c>
      <c r="F166" s="31">
        <v>595</v>
      </c>
      <c r="G166" s="5" t="s">
        <v>22</v>
      </c>
      <c r="H166" s="5">
        <v>56918</v>
      </c>
      <c r="I166" s="5" t="s">
        <v>25</v>
      </c>
      <c r="J166" s="33">
        <v>43127</v>
      </c>
      <c r="K166" s="5" t="s">
        <v>59</v>
      </c>
      <c r="L166" s="5">
        <v>595</v>
      </c>
      <c r="M166" s="33">
        <v>43129</v>
      </c>
      <c r="N166" s="3">
        <v>226</v>
      </c>
      <c r="O166" s="3">
        <v>18000032</v>
      </c>
      <c r="P166" s="4">
        <v>43132</v>
      </c>
      <c r="Q166" s="5">
        <v>369</v>
      </c>
      <c r="R166" s="5">
        <f>IF(ISBLANK(Tableau1[[#This Row],[Date BL]]),"",Tableau1[[#This Row],[Date BL]]-Tableau1[[#This Row],[Date prévue]])</f>
        <v>3</v>
      </c>
      <c r="S166" s="5" t="str">
        <f t="shared" si="2"/>
        <v>Retard</v>
      </c>
      <c r="T166" s="5"/>
    </row>
    <row r="167" spans="1:20" x14ac:dyDescent="0.25">
      <c r="A167" s="30">
        <v>43123</v>
      </c>
      <c r="B167" s="31">
        <v>3094</v>
      </c>
      <c r="C167" s="31" t="s">
        <v>207</v>
      </c>
      <c r="D167" s="5" t="s">
        <v>87</v>
      </c>
      <c r="E167" s="32" t="s">
        <v>245</v>
      </c>
      <c r="F167" s="31">
        <v>134</v>
      </c>
      <c r="G167" s="5" t="s">
        <v>22</v>
      </c>
      <c r="H167" s="5">
        <v>56918</v>
      </c>
      <c r="I167" s="5" t="s">
        <v>25</v>
      </c>
      <c r="J167" s="33">
        <v>43127</v>
      </c>
      <c r="K167" s="5" t="s">
        <v>59</v>
      </c>
      <c r="L167" s="5">
        <v>137</v>
      </c>
      <c r="M167" s="33">
        <v>43129</v>
      </c>
      <c r="N167" s="3">
        <v>134</v>
      </c>
      <c r="O167" s="5">
        <v>18000052</v>
      </c>
      <c r="P167" s="37">
        <v>43143</v>
      </c>
      <c r="Q167" s="5">
        <v>3</v>
      </c>
      <c r="R167" s="5">
        <f>IF(ISBLANK(Tableau1[[#This Row],[Date BL]]),"",Tableau1[[#This Row],[Date BL]]-Tableau1[[#This Row],[Date prévue]])</f>
        <v>14</v>
      </c>
      <c r="S167" s="5" t="str">
        <f t="shared" si="2"/>
        <v>Retard</v>
      </c>
      <c r="T167" s="5"/>
    </row>
    <row r="168" spans="1:20" x14ac:dyDescent="0.25">
      <c r="A168" s="30">
        <v>43123</v>
      </c>
      <c r="B168" s="31">
        <v>3094</v>
      </c>
      <c r="C168" s="31" t="s">
        <v>207</v>
      </c>
      <c r="D168" s="5" t="s">
        <v>87</v>
      </c>
      <c r="E168" s="32" t="s">
        <v>246</v>
      </c>
      <c r="F168" s="31">
        <v>756</v>
      </c>
      <c r="G168" s="5" t="s">
        <v>22</v>
      </c>
      <c r="H168" s="5">
        <v>56918</v>
      </c>
      <c r="I168" s="5" t="s">
        <v>25</v>
      </c>
      <c r="J168" s="33">
        <v>43127</v>
      </c>
      <c r="K168" s="5" t="s">
        <v>59</v>
      </c>
      <c r="L168" s="5">
        <v>756</v>
      </c>
      <c r="M168" s="33">
        <v>43129</v>
      </c>
      <c r="N168" s="3">
        <v>253</v>
      </c>
      <c r="O168" s="3">
        <v>18000032</v>
      </c>
      <c r="P168" s="4">
        <v>43132</v>
      </c>
      <c r="Q168" s="5">
        <v>503</v>
      </c>
      <c r="R168" s="5">
        <f>IF(ISBLANK(Tableau1[[#This Row],[Date BL]]),"",Tableau1[[#This Row],[Date BL]]-Tableau1[[#This Row],[Date prévue]])</f>
        <v>3</v>
      </c>
      <c r="S168" s="5" t="str">
        <f t="shared" si="2"/>
        <v>Retard</v>
      </c>
      <c r="T168" s="5"/>
    </row>
    <row r="169" spans="1:20" x14ac:dyDescent="0.25">
      <c r="A169" s="30">
        <v>43123</v>
      </c>
      <c r="B169" s="31">
        <v>3094</v>
      </c>
      <c r="C169" s="31" t="s">
        <v>207</v>
      </c>
      <c r="D169" s="5" t="s">
        <v>87</v>
      </c>
      <c r="E169" s="32" t="s">
        <v>247</v>
      </c>
      <c r="F169" s="31">
        <v>756</v>
      </c>
      <c r="G169" s="5" t="s">
        <v>22</v>
      </c>
      <c r="H169" s="5">
        <v>56918</v>
      </c>
      <c r="I169" s="5" t="s">
        <v>25</v>
      </c>
      <c r="J169" s="33">
        <v>43127</v>
      </c>
      <c r="K169" s="5" t="s">
        <v>59</v>
      </c>
      <c r="L169" s="5">
        <v>756</v>
      </c>
      <c r="M169" s="33">
        <v>43129</v>
      </c>
      <c r="N169" s="3">
        <v>253</v>
      </c>
      <c r="O169" s="3">
        <v>18000032</v>
      </c>
      <c r="P169" s="4">
        <v>43132</v>
      </c>
      <c r="Q169" s="5">
        <v>503</v>
      </c>
      <c r="R169" s="5">
        <f>IF(ISBLANK(Tableau1[[#This Row],[Date BL]]),"",Tableau1[[#This Row],[Date BL]]-Tableau1[[#This Row],[Date prévue]])</f>
        <v>3</v>
      </c>
      <c r="S169" s="5" t="str">
        <f t="shared" si="2"/>
        <v>Retard</v>
      </c>
      <c r="T169" s="5"/>
    </row>
    <row r="170" spans="1:20" x14ac:dyDescent="0.25">
      <c r="A170" s="30">
        <v>43123</v>
      </c>
      <c r="B170" s="31">
        <v>3094</v>
      </c>
      <c r="C170" s="31" t="s">
        <v>207</v>
      </c>
      <c r="D170" s="5" t="s">
        <v>87</v>
      </c>
      <c r="E170" s="32" t="s">
        <v>248</v>
      </c>
      <c r="F170" s="31">
        <v>25</v>
      </c>
      <c r="G170" s="5" t="s">
        <v>22</v>
      </c>
      <c r="H170" s="5">
        <v>56918</v>
      </c>
      <c r="I170" s="5" t="s">
        <v>25</v>
      </c>
      <c r="J170" s="33">
        <v>43127</v>
      </c>
      <c r="K170" s="5" t="s">
        <v>59</v>
      </c>
      <c r="L170" s="5">
        <v>25</v>
      </c>
      <c r="M170" s="33">
        <v>43129</v>
      </c>
      <c r="N170" s="3">
        <v>25</v>
      </c>
      <c r="O170" s="3">
        <v>18000032</v>
      </c>
      <c r="P170" s="4">
        <v>43132</v>
      </c>
      <c r="Q170" s="5">
        <v>0</v>
      </c>
      <c r="R170" s="5">
        <f>IF(ISBLANK(Tableau1[[#This Row],[Date BL]]),"",Tableau1[[#This Row],[Date BL]]-Tableau1[[#This Row],[Date prévue]])</f>
        <v>3</v>
      </c>
      <c r="S170" s="5" t="str">
        <f t="shared" si="2"/>
        <v>Retard</v>
      </c>
      <c r="T170" s="5"/>
    </row>
    <row r="171" spans="1:20" x14ac:dyDescent="0.25">
      <c r="A171" s="30">
        <v>43123</v>
      </c>
      <c r="B171" s="31">
        <v>3094</v>
      </c>
      <c r="C171" s="31" t="s">
        <v>207</v>
      </c>
      <c r="D171" s="5" t="s">
        <v>87</v>
      </c>
      <c r="E171" s="32" t="s">
        <v>249</v>
      </c>
      <c r="F171" s="31">
        <v>14</v>
      </c>
      <c r="G171" s="5" t="s">
        <v>22</v>
      </c>
      <c r="H171" s="5">
        <v>56918</v>
      </c>
      <c r="I171" s="5" t="s">
        <v>25</v>
      </c>
      <c r="J171" s="33">
        <v>43127</v>
      </c>
      <c r="K171" s="5" t="s">
        <v>59</v>
      </c>
      <c r="L171" s="5">
        <v>14</v>
      </c>
      <c r="M171" s="33">
        <v>43129</v>
      </c>
      <c r="N171" s="3">
        <v>14</v>
      </c>
      <c r="O171" s="3">
        <v>18000032</v>
      </c>
      <c r="P171" s="4">
        <v>43132</v>
      </c>
      <c r="Q171" s="5">
        <v>0</v>
      </c>
      <c r="R171" s="5">
        <f>IF(ISBLANK(Tableau1[[#This Row],[Date BL]]),"",Tableau1[[#This Row],[Date BL]]-Tableau1[[#This Row],[Date prévue]])</f>
        <v>3</v>
      </c>
      <c r="S171" s="5" t="str">
        <f t="shared" si="2"/>
        <v>Retard</v>
      </c>
      <c r="T171" s="5"/>
    </row>
    <row r="172" spans="1:20" x14ac:dyDescent="0.25">
      <c r="A172" s="30">
        <v>43123</v>
      </c>
      <c r="B172" s="31">
        <v>3094</v>
      </c>
      <c r="C172" s="31" t="s">
        <v>207</v>
      </c>
      <c r="D172" s="5" t="s">
        <v>87</v>
      </c>
      <c r="E172" s="32" t="s">
        <v>250</v>
      </c>
      <c r="F172" s="31">
        <v>39</v>
      </c>
      <c r="G172" s="5" t="s">
        <v>22</v>
      </c>
      <c r="H172" s="5">
        <v>56918</v>
      </c>
      <c r="I172" s="5" t="s">
        <v>25</v>
      </c>
      <c r="J172" s="33">
        <v>43127</v>
      </c>
      <c r="K172" s="5" t="s">
        <v>59</v>
      </c>
      <c r="L172" s="5">
        <v>39</v>
      </c>
      <c r="M172" s="33">
        <v>43129</v>
      </c>
      <c r="N172" s="3">
        <v>39</v>
      </c>
      <c r="O172" s="3">
        <v>18000032</v>
      </c>
      <c r="P172" s="4">
        <v>43132</v>
      </c>
      <c r="Q172" s="5">
        <v>0</v>
      </c>
      <c r="R172" s="5">
        <f>IF(ISBLANK(Tableau1[[#This Row],[Date BL]]),"",Tableau1[[#This Row],[Date BL]]-Tableau1[[#This Row],[Date prévue]])</f>
        <v>3</v>
      </c>
      <c r="S172" s="5" t="str">
        <f t="shared" si="2"/>
        <v>Retard</v>
      </c>
      <c r="T172" s="5"/>
    </row>
    <row r="173" spans="1:20" x14ac:dyDescent="0.25">
      <c r="A173" s="30">
        <v>43123</v>
      </c>
      <c r="B173" s="31">
        <v>3094</v>
      </c>
      <c r="C173" s="31" t="s">
        <v>207</v>
      </c>
      <c r="D173" s="5" t="s">
        <v>87</v>
      </c>
      <c r="E173" s="32" t="s">
        <v>251</v>
      </c>
      <c r="F173" s="31">
        <v>39</v>
      </c>
      <c r="G173" s="5" t="s">
        <v>22</v>
      </c>
      <c r="H173" s="5">
        <v>56918</v>
      </c>
      <c r="I173" s="5" t="s">
        <v>25</v>
      </c>
      <c r="J173" s="33">
        <v>43127</v>
      </c>
      <c r="K173" s="5" t="s">
        <v>59</v>
      </c>
      <c r="L173" s="5">
        <v>39</v>
      </c>
      <c r="M173" s="33">
        <v>43129</v>
      </c>
      <c r="N173" s="3">
        <v>39</v>
      </c>
      <c r="O173" s="3">
        <v>18000032</v>
      </c>
      <c r="P173" s="4">
        <v>43132</v>
      </c>
      <c r="Q173" s="5">
        <v>0</v>
      </c>
      <c r="R173" s="5">
        <f>IF(ISBLANK(Tableau1[[#This Row],[Date BL]]),"",Tableau1[[#This Row],[Date BL]]-Tableau1[[#This Row],[Date prévue]])</f>
        <v>3</v>
      </c>
      <c r="S173" s="5" t="str">
        <f t="shared" si="2"/>
        <v>Retard</v>
      </c>
      <c r="T173" s="5"/>
    </row>
    <row r="174" spans="1:20" x14ac:dyDescent="0.25">
      <c r="A174" s="30">
        <v>43123</v>
      </c>
      <c r="B174" s="31">
        <v>3094</v>
      </c>
      <c r="C174" s="31" t="s">
        <v>207</v>
      </c>
      <c r="D174" s="5" t="s">
        <v>87</v>
      </c>
      <c r="E174" s="32" t="s">
        <v>252</v>
      </c>
      <c r="F174" s="31">
        <v>33</v>
      </c>
      <c r="G174" s="5" t="s">
        <v>22</v>
      </c>
      <c r="H174" s="5">
        <v>56914</v>
      </c>
      <c r="I174" s="5" t="s">
        <v>25</v>
      </c>
      <c r="J174" s="33">
        <v>43126</v>
      </c>
      <c r="K174" s="5" t="s">
        <v>59</v>
      </c>
      <c r="L174" s="5">
        <v>33</v>
      </c>
      <c r="M174" s="33">
        <v>43129</v>
      </c>
      <c r="N174" s="3">
        <v>33</v>
      </c>
      <c r="O174" s="3">
        <v>18000030</v>
      </c>
      <c r="P174" s="4">
        <v>43132</v>
      </c>
      <c r="Q174" s="5">
        <v>0</v>
      </c>
      <c r="R174" s="5">
        <f>IF(ISBLANK(Tableau1[[#This Row],[Date BL]]),"",Tableau1[[#This Row],[Date BL]]-Tableau1[[#This Row],[Date prévue]])</f>
        <v>3</v>
      </c>
      <c r="S174" s="5" t="str">
        <f t="shared" si="2"/>
        <v>Retard</v>
      </c>
      <c r="T174" s="5"/>
    </row>
    <row r="175" spans="1:20" x14ac:dyDescent="0.25">
      <c r="A175" s="30">
        <v>43124</v>
      </c>
      <c r="B175" s="31">
        <v>18687</v>
      </c>
      <c r="C175" s="31" t="s">
        <v>90</v>
      </c>
      <c r="D175" s="5" t="s">
        <v>253</v>
      </c>
      <c r="E175" s="32" t="s">
        <v>254</v>
      </c>
      <c r="F175" s="31">
        <v>20</v>
      </c>
      <c r="G175" s="5" t="s">
        <v>40</v>
      </c>
      <c r="H175" s="5">
        <v>56880</v>
      </c>
      <c r="I175" s="5" t="s">
        <v>25</v>
      </c>
      <c r="J175" s="33">
        <v>43124</v>
      </c>
      <c r="K175" s="5" t="s">
        <v>43</v>
      </c>
      <c r="L175" s="5">
        <v>20</v>
      </c>
      <c r="M175" s="33">
        <v>43125</v>
      </c>
      <c r="N175" s="3">
        <v>20</v>
      </c>
      <c r="O175" s="3">
        <v>36358</v>
      </c>
      <c r="P175" s="4">
        <v>43125</v>
      </c>
      <c r="Q175" s="5">
        <v>0</v>
      </c>
      <c r="R175" s="5">
        <f>IF(ISBLANK(Tableau1[[#This Row],[Date BL]]),"",Tableau1[[#This Row],[Date BL]]-Tableau1[[#This Row],[Date prévue]])</f>
        <v>0</v>
      </c>
      <c r="S175" s="5" t="str">
        <f t="shared" si="2"/>
        <v>Livrée</v>
      </c>
      <c r="T175" s="5"/>
    </row>
    <row r="176" spans="1:20" x14ac:dyDescent="0.25">
      <c r="A176" s="30">
        <v>43124</v>
      </c>
      <c r="B176" s="31">
        <v>18687</v>
      </c>
      <c r="C176" s="31" t="s">
        <v>90</v>
      </c>
      <c r="D176" s="5" t="s">
        <v>253</v>
      </c>
      <c r="E176" s="32" t="s">
        <v>255</v>
      </c>
      <c r="F176" s="31">
        <v>20</v>
      </c>
      <c r="G176" s="5" t="s">
        <v>40</v>
      </c>
      <c r="H176" s="5">
        <v>56880</v>
      </c>
      <c r="I176" s="5" t="s">
        <v>25</v>
      </c>
      <c r="J176" s="33">
        <v>43124</v>
      </c>
      <c r="K176" s="5" t="s">
        <v>43</v>
      </c>
      <c r="L176" s="5">
        <v>20</v>
      </c>
      <c r="M176" s="33">
        <v>43125</v>
      </c>
      <c r="N176" s="3">
        <v>20</v>
      </c>
      <c r="O176" s="3">
        <v>36358</v>
      </c>
      <c r="P176" s="4">
        <v>43125</v>
      </c>
      <c r="Q176" s="5">
        <v>0</v>
      </c>
      <c r="R176" s="5">
        <f>IF(ISBLANK(Tableau1[[#This Row],[Date BL]]),"",Tableau1[[#This Row],[Date BL]]-Tableau1[[#This Row],[Date prévue]])</f>
        <v>0</v>
      </c>
      <c r="S176" s="5" t="str">
        <f t="shared" si="2"/>
        <v>Livrée</v>
      </c>
      <c r="T176" s="5"/>
    </row>
    <row r="177" spans="1:20" x14ac:dyDescent="0.25">
      <c r="A177" s="30">
        <v>43124</v>
      </c>
      <c r="B177" s="31">
        <v>18687</v>
      </c>
      <c r="C177" s="31" t="s">
        <v>90</v>
      </c>
      <c r="D177" s="5" t="s">
        <v>253</v>
      </c>
      <c r="E177" s="32" t="s">
        <v>256</v>
      </c>
      <c r="F177" s="31">
        <v>20</v>
      </c>
      <c r="G177" s="5" t="s">
        <v>40</v>
      </c>
      <c r="H177" s="5">
        <v>56880</v>
      </c>
      <c r="I177" s="5" t="s">
        <v>25</v>
      </c>
      <c r="J177" s="33">
        <v>43124</v>
      </c>
      <c r="K177" s="5" t="s">
        <v>43</v>
      </c>
      <c r="L177" s="5">
        <v>20</v>
      </c>
      <c r="M177" s="33">
        <v>43125</v>
      </c>
      <c r="N177" s="3">
        <v>20</v>
      </c>
      <c r="O177" s="3">
        <v>36358</v>
      </c>
      <c r="P177" s="4">
        <v>43125</v>
      </c>
      <c r="Q177" s="5">
        <v>0</v>
      </c>
      <c r="R177" s="5">
        <f>IF(ISBLANK(Tableau1[[#This Row],[Date BL]]),"",Tableau1[[#This Row],[Date BL]]-Tableau1[[#This Row],[Date prévue]])</f>
        <v>0</v>
      </c>
      <c r="S177" s="5" t="str">
        <f t="shared" si="2"/>
        <v>Livrée</v>
      </c>
      <c r="T177" s="5"/>
    </row>
    <row r="178" spans="1:20" x14ac:dyDescent="0.25">
      <c r="A178" s="30">
        <v>43124</v>
      </c>
      <c r="B178" s="31">
        <v>18687</v>
      </c>
      <c r="C178" s="31" t="s">
        <v>90</v>
      </c>
      <c r="D178" s="5" t="s">
        <v>253</v>
      </c>
      <c r="E178" s="32" t="s">
        <v>257</v>
      </c>
      <c r="F178" s="31">
        <v>50</v>
      </c>
      <c r="G178" s="5" t="s">
        <v>40</v>
      </c>
      <c r="H178" s="5">
        <v>56880</v>
      </c>
      <c r="I178" s="5" t="s">
        <v>25</v>
      </c>
      <c r="J178" s="33">
        <v>43124</v>
      </c>
      <c r="K178" s="5" t="s">
        <v>43</v>
      </c>
      <c r="L178" s="5">
        <v>50</v>
      </c>
      <c r="M178" s="33">
        <v>43125</v>
      </c>
      <c r="N178" s="3">
        <v>50</v>
      </c>
      <c r="O178" s="3">
        <v>36358</v>
      </c>
      <c r="P178" s="4">
        <v>43125</v>
      </c>
      <c r="Q178" s="5">
        <v>0</v>
      </c>
      <c r="R178" s="5">
        <f>IF(ISBLANK(Tableau1[[#This Row],[Date BL]]),"",Tableau1[[#This Row],[Date BL]]-Tableau1[[#This Row],[Date prévue]])</f>
        <v>0</v>
      </c>
      <c r="S178" s="5" t="str">
        <f t="shared" si="2"/>
        <v>Livrée</v>
      </c>
      <c r="T178" s="5"/>
    </row>
    <row r="179" spans="1:20" x14ac:dyDescent="0.25">
      <c r="A179" s="30">
        <v>43125</v>
      </c>
      <c r="B179" s="31">
        <v>3096</v>
      </c>
      <c r="C179" s="31">
        <v>61225</v>
      </c>
      <c r="D179" s="5" t="s">
        <v>87</v>
      </c>
      <c r="E179" s="32" t="s">
        <v>258</v>
      </c>
      <c r="F179" s="31">
        <v>3</v>
      </c>
      <c r="G179" s="5" t="s">
        <v>22</v>
      </c>
      <c r="H179" s="5">
        <v>56889</v>
      </c>
      <c r="I179" s="5" t="s">
        <v>25</v>
      </c>
      <c r="J179" s="33">
        <v>43125</v>
      </c>
      <c r="K179" s="5" t="s">
        <v>35</v>
      </c>
      <c r="L179" s="5">
        <v>3</v>
      </c>
      <c r="M179" s="33">
        <v>43125</v>
      </c>
      <c r="N179" s="3">
        <v>3</v>
      </c>
      <c r="O179" s="3">
        <v>111607</v>
      </c>
      <c r="P179" s="4">
        <v>43123</v>
      </c>
      <c r="Q179" s="5">
        <v>0</v>
      </c>
      <c r="R179" s="5">
        <f>IF(ISBLANK(Tableau1[[#This Row],[Date BL]]),"",Tableau1[[#This Row],[Date BL]]-Tableau1[[#This Row],[Date prévue]])</f>
        <v>-2</v>
      </c>
      <c r="S179" s="5" t="str">
        <f t="shared" si="2"/>
        <v>Livrée</v>
      </c>
      <c r="T179" s="5"/>
    </row>
    <row r="180" spans="1:20" x14ac:dyDescent="0.25">
      <c r="A180" s="30">
        <v>43125</v>
      </c>
      <c r="B180" s="31">
        <v>3096</v>
      </c>
      <c r="C180" s="31">
        <v>61225</v>
      </c>
      <c r="D180" s="5" t="s">
        <v>87</v>
      </c>
      <c r="E180" s="32" t="s">
        <v>259</v>
      </c>
      <c r="F180" s="31">
        <v>1</v>
      </c>
      <c r="G180" s="5" t="s">
        <v>22</v>
      </c>
      <c r="H180" s="5">
        <v>56889</v>
      </c>
      <c r="I180" s="5" t="s">
        <v>25</v>
      </c>
      <c r="J180" s="33">
        <v>43125</v>
      </c>
      <c r="K180" s="5" t="s">
        <v>35</v>
      </c>
      <c r="L180" s="5">
        <v>1</v>
      </c>
      <c r="M180" s="33">
        <v>43125</v>
      </c>
      <c r="N180" s="3">
        <v>1</v>
      </c>
      <c r="O180" s="3">
        <v>111582</v>
      </c>
      <c r="P180" s="4">
        <v>43123</v>
      </c>
      <c r="Q180" s="5">
        <v>0</v>
      </c>
      <c r="R180" s="5">
        <f>IF(ISBLANK(Tableau1[[#This Row],[Date BL]]),"",Tableau1[[#This Row],[Date BL]]-Tableau1[[#This Row],[Date prévue]])</f>
        <v>-2</v>
      </c>
      <c r="S180" s="5" t="str">
        <f t="shared" si="2"/>
        <v>Livrée</v>
      </c>
      <c r="T180" s="5"/>
    </row>
    <row r="181" spans="1:20" x14ac:dyDescent="0.25">
      <c r="A181" s="30">
        <v>43125</v>
      </c>
      <c r="B181" s="31">
        <v>3096</v>
      </c>
      <c r="C181" s="31">
        <v>61225</v>
      </c>
      <c r="D181" s="5" t="s">
        <v>87</v>
      </c>
      <c r="E181" s="32" t="s">
        <v>260</v>
      </c>
      <c r="F181" s="5">
        <v>1</v>
      </c>
      <c r="G181" s="5" t="s">
        <v>22</v>
      </c>
      <c r="H181" s="5">
        <v>56889</v>
      </c>
      <c r="I181" s="5" t="s">
        <v>25</v>
      </c>
      <c r="J181" s="33">
        <v>43125</v>
      </c>
      <c r="K181" s="5" t="s">
        <v>35</v>
      </c>
      <c r="L181" s="5">
        <v>1</v>
      </c>
      <c r="M181" s="33">
        <v>43125</v>
      </c>
      <c r="N181" s="3">
        <v>1</v>
      </c>
      <c r="O181" s="3">
        <v>111582</v>
      </c>
      <c r="P181" s="4">
        <v>43123</v>
      </c>
      <c r="Q181" s="5">
        <v>0</v>
      </c>
      <c r="R181" s="5">
        <f>IF(ISBLANK(Tableau1[[#This Row],[Date BL]]),"",Tableau1[[#This Row],[Date BL]]-Tableau1[[#This Row],[Date prévue]])</f>
        <v>-2</v>
      </c>
      <c r="S181" s="5" t="str">
        <f t="shared" si="2"/>
        <v>Livrée</v>
      </c>
      <c r="T181" s="5"/>
    </row>
    <row r="182" spans="1:20" x14ac:dyDescent="0.25">
      <c r="A182" s="30">
        <v>43125</v>
      </c>
      <c r="B182" s="31">
        <v>3096</v>
      </c>
      <c r="C182" s="31">
        <v>61225</v>
      </c>
      <c r="D182" s="5" t="s">
        <v>87</v>
      </c>
      <c r="E182" s="32" t="s">
        <v>261</v>
      </c>
      <c r="F182" s="5">
        <v>1</v>
      </c>
      <c r="G182" s="5" t="s">
        <v>22</v>
      </c>
      <c r="H182" s="5">
        <v>56889</v>
      </c>
      <c r="I182" s="5" t="s">
        <v>25</v>
      </c>
      <c r="J182" s="33">
        <v>43125</v>
      </c>
      <c r="K182" s="5" t="s">
        <v>35</v>
      </c>
      <c r="L182" s="5">
        <v>1</v>
      </c>
      <c r="M182" s="33">
        <v>43125</v>
      </c>
      <c r="N182" s="3">
        <v>1</v>
      </c>
      <c r="O182" s="3">
        <v>111584</v>
      </c>
      <c r="P182" s="4">
        <v>43125</v>
      </c>
      <c r="Q182" s="5">
        <v>0</v>
      </c>
      <c r="R182" s="5">
        <f>IF(ISBLANK(Tableau1[[#This Row],[Date BL]]),"",Tableau1[[#This Row],[Date BL]]-Tableau1[[#This Row],[Date prévue]])</f>
        <v>0</v>
      </c>
      <c r="S182" s="5" t="str">
        <f t="shared" si="2"/>
        <v>Livrée</v>
      </c>
      <c r="T182" s="5"/>
    </row>
    <row r="183" spans="1:20" x14ac:dyDescent="0.25">
      <c r="A183" s="30">
        <v>43125</v>
      </c>
      <c r="B183" s="31">
        <v>2902</v>
      </c>
      <c r="C183" s="31" t="s">
        <v>262</v>
      </c>
      <c r="D183" s="5" t="s">
        <v>263</v>
      </c>
      <c r="E183" s="32" t="s">
        <v>264</v>
      </c>
      <c r="F183" s="5">
        <v>96</v>
      </c>
      <c r="G183" s="5" t="s">
        <v>22</v>
      </c>
      <c r="H183" s="5">
        <v>56953</v>
      </c>
      <c r="I183" s="5" t="s">
        <v>23</v>
      </c>
      <c r="J183" s="33">
        <v>43130</v>
      </c>
      <c r="K183" s="5" t="s">
        <v>30</v>
      </c>
      <c r="L183" s="5">
        <v>96</v>
      </c>
      <c r="M183" s="33">
        <v>43139</v>
      </c>
      <c r="N183" s="3">
        <v>96</v>
      </c>
      <c r="O183" s="3" t="s">
        <v>60</v>
      </c>
      <c r="P183" s="4">
        <v>43139</v>
      </c>
      <c r="Q183" s="5">
        <v>0</v>
      </c>
      <c r="R183" s="5">
        <f>IF(ISBLANK(Tableau1[[#This Row],[Date BL]]),"",Tableau1[[#This Row],[Date BL]]-Tableau1[[#This Row],[Date prévue]])</f>
        <v>0</v>
      </c>
      <c r="S183" s="5" t="str">
        <f t="shared" si="2"/>
        <v>Livrée</v>
      </c>
      <c r="T183" s="5"/>
    </row>
    <row r="184" spans="1:20" x14ac:dyDescent="0.25">
      <c r="A184" s="30">
        <v>43125</v>
      </c>
      <c r="B184" s="31">
        <v>2902</v>
      </c>
      <c r="C184" s="31" t="s">
        <v>262</v>
      </c>
      <c r="D184" s="5" t="s">
        <v>263</v>
      </c>
      <c r="E184" s="32" t="s">
        <v>265</v>
      </c>
      <c r="F184" s="5">
        <v>8</v>
      </c>
      <c r="G184" s="5" t="s">
        <v>22</v>
      </c>
      <c r="H184" s="5">
        <v>56907</v>
      </c>
      <c r="I184" s="5" t="s">
        <v>23</v>
      </c>
      <c r="J184" s="33">
        <v>43126</v>
      </c>
      <c r="K184" s="5" t="s">
        <v>35</v>
      </c>
      <c r="L184" s="5">
        <v>8</v>
      </c>
      <c r="M184" s="33">
        <v>43131</v>
      </c>
      <c r="N184" s="3">
        <v>8</v>
      </c>
      <c r="O184" s="3">
        <v>111613</v>
      </c>
      <c r="P184" s="6">
        <v>43132</v>
      </c>
      <c r="Q184" s="5">
        <v>0</v>
      </c>
      <c r="R184" s="5">
        <f>IF(ISBLANK(Tableau1[[#This Row],[Date BL]]),"",Tableau1[[#This Row],[Date BL]]-Tableau1[[#This Row],[Date prévue]])</f>
        <v>1</v>
      </c>
      <c r="S184" s="5" t="str">
        <f t="shared" si="2"/>
        <v>Retard</v>
      </c>
      <c r="T184" s="5"/>
    </row>
    <row r="185" spans="1:20" x14ac:dyDescent="0.25">
      <c r="A185" s="30">
        <v>43125</v>
      </c>
      <c r="B185" s="31">
        <v>2902</v>
      </c>
      <c r="C185" s="31" t="s">
        <v>262</v>
      </c>
      <c r="D185" s="5" t="s">
        <v>263</v>
      </c>
      <c r="E185" s="32" t="s">
        <v>266</v>
      </c>
      <c r="F185" s="5">
        <v>1</v>
      </c>
      <c r="G185" s="5" t="s">
        <v>22</v>
      </c>
      <c r="H185" s="5">
        <v>56951</v>
      </c>
      <c r="I185" s="5" t="s">
        <v>23</v>
      </c>
      <c r="J185" s="33">
        <v>43130</v>
      </c>
      <c r="K185" s="5" t="s">
        <v>42</v>
      </c>
      <c r="L185" s="5">
        <v>1</v>
      </c>
      <c r="M185" s="33">
        <v>43139</v>
      </c>
      <c r="N185" s="3"/>
      <c r="O185" s="3"/>
      <c r="P185" s="3"/>
      <c r="Q185" s="5">
        <v>1</v>
      </c>
      <c r="R185" s="5" t="str">
        <f>IF(ISBLANK(Tableau1[[#This Row],[Date BL]]),"",Tableau1[[#This Row],[Date BL]]-Tableau1[[#This Row],[Date prévue]])</f>
        <v/>
      </c>
      <c r="S185" s="5" t="str">
        <f t="shared" si="2"/>
        <v>En attente</v>
      </c>
      <c r="T185" s="5"/>
    </row>
    <row r="186" spans="1:20" x14ac:dyDescent="0.25">
      <c r="A186" s="30">
        <v>43125</v>
      </c>
      <c r="B186" s="31">
        <v>2902</v>
      </c>
      <c r="C186" s="31" t="s">
        <v>262</v>
      </c>
      <c r="D186" s="5" t="s">
        <v>263</v>
      </c>
      <c r="E186" s="32" t="s">
        <v>267</v>
      </c>
      <c r="F186" s="5">
        <v>6</v>
      </c>
      <c r="G186" s="5" t="s">
        <v>22</v>
      </c>
      <c r="H186" s="5">
        <v>56907</v>
      </c>
      <c r="I186" s="5" t="s">
        <v>23</v>
      </c>
      <c r="J186" s="33">
        <v>43126</v>
      </c>
      <c r="K186" s="5" t="s">
        <v>35</v>
      </c>
      <c r="L186" s="5">
        <v>6</v>
      </c>
      <c r="M186" s="33">
        <v>43131</v>
      </c>
      <c r="N186" s="3">
        <v>6</v>
      </c>
      <c r="O186" s="3">
        <v>111613</v>
      </c>
      <c r="P186" s="6">
        <v>43132</v>
      </c>
      <c r="Q186" s="5">
        <v>0</v>
      </c>
      <c r="R186" s="5">
        <f>IF(ISBLANK(Tableau1[[#This Row],[Date BL]]),"",Tableau1[[#This Row],[Date BL]]-Tableau1[[#This Row],[Date prévue]])</f>
        <v>1</v>
      </c>
      <c r="S186" s="5" t="str">
        <f t="shared" si="2"/>
        <v>Retard</v>
      </c>
      <c r="T186" s="5"/>
    </row>
    <row r="187" spans="1:20" x14ac:dyDescent="0.25">
      <c r="A187" s="30">
        <v>43125</v>
      </c>
      <c r="B187" s="31">
        <v>3172</v>
      </c>
      <c r="C187" s="31" t="s">
        <v>268</v>
      </c>
      <c r="D187" s="5" t="s">
        <v>269</v>
      </c>
      <c r="E187" s="32" t="s">
        <v>209</v>
      </c>
      <c r="F187" s="5">
        <v>1</v>
      </c>
      <c r="G187" s="5" t="s">
        <v>22</v>
      </c>
      <c r="H187" s="5">
        <v>56934</v>
      </c>
      <c r="I187" s="5" t="s">
        <v>23</v>
      </c>
      <c r="J187" s="33">
        <v>43129</v>
      </c>
      <c r="K187" s="5" t="s">
        <v>30</v>
      </c>
      <c r="L187" s="5">
        <v>1</v>
      </c>
      <c r="M187" s="33">
        <v>43139</v>
      </c>
      <c r="N187" s="3">
        <v>1</v>
      </c>
      <c r="O187" s="3" t="s">
        <v>61</v>
      </c>
      <c r="P187" s="4">
        <v>43132</v>
      </c>
      <c r="Q187" s="5">
        <v>0</v>
      </c>
      <c r="R187" s="5">
        <f>IF(ISBLANK(Tableau1[[#This Row],[Date BL]]),"",Tableau1[[#This Row],[Date BL]]-Tableau1[[#This Row],[Date prévue]])</f>
        <v>-7</v>
      </c>
      <c r="S187" s="5" t="str">
        <f t="shared" si="2"/>
        <v>Livrée</v>
      </c>
      <c r="T187" s="5"/>
    </row>
    <row r="188" spans="1:20" x14ac:dyDescent="0.25">
      <c r="A188" s="30">
        <v>43125</v>
      </c>
      <c r="B188" s="31">
        <v>3172</v>
      </c>
      <c r="C188" s="31" t="s">
        <v>268</v>
      </c>
      <c r="D188" s="5" t="s">
        <v>269</v>
      </c>
      <c r="E188" s="32" t="s">
        <v>270</v>
      </c>
      <c r="F188" s="5">
        <v>1</v>
      </c>
      <c r="G188" s="5" t="s">
        <v>22</v>
      </c>
      <c r="H188" s="5">
        <v>56934</v>
      </c>
      <c r="I188" s="5" t="s">
        <v>23</v>
      </c>
      <c r="J188" s="33">
        <v>43129</v>
      </c>
      <c r="K188" s="5" t="s">
        <v>30</v>
      </c>
      <c r="L188" s="5">
        <v>1</v>
      </c>
      <c r="M188" s="33">
        <v>43139</v>
      </c>
      <c r="N188" s="3">
        <v>1</v>
      </c>
      <c r="O188" s="3" t="s">
        <v>61</v>
      </c>
      <c r="P188" s="4">
        <v>43132</v>
      </c>
      <c r="Q188" s="5">
        <v>0</v>
      </c>
      <c r="R188" s="5">
        <f>IF(ISBLANK(Tableau1[[#This Row],[Date BL]]),"",Tableau1[[#This Row],[Date BL]]-Tableau1[[#This Row],[Date prévue]])</f>
        <v>-7</v>
      </c>
      <c r="S188" s="5" t="str">
        <f t="shared" si="2"/>
        <v>Livrée</v>
      </c>
      <c r="T188" s="5"/>
    </row>
    <row r="189" spans="1:20" x14ac:dyDescent="0.25">
      <c r="A189" s="30">
        <v>43125</v>
      </c>
      <c r="B189" s="31">
        <v>3172</v>
      </c>
      <c r="C189" s="31" t="s">
        <v>268</v>
      </c>
      <c r="D189" s="5" t="s">
        <v>269</v>
      </c>
      <c r="E189" s="32" t="s">
        <v>271</v>
      </c>
      <c r="F189" s="5">
        <v>4</v>
      </c>
      <c r="G189" s="5" t="s">
        <v>22</v>
      </c>
      <c r="H189" s="5">
        <v>56943</v>
      </c>
      <c r="I189" s="5" t="s">
        <v>23</v>
      </c>
      <c r="J189" s="33">
        <v>43130</v>
      </c>
      <c r="K189" s="5" t="s">
        <v>42</v>
      </c>
      <c r="L189" s="5">
        <v>4</v>
      </c>
      <c r="M189" s="33">
        <v>43139</v>
      </c>
      <c r="N189" s="3">
        <v>4</v>
      </c>
      <c r="O189" s="3">
        <v>115147859</v>
      </c>
      <c r="P189" s="4">
        <v>43137</v>
      </c>
      <c r="Q189" s="5">
        <v>0</v>
      </c>
      <c r="R189" s="5">
        <f>IF(ISBLANK(Tableau1[[#This Row],[Date BL]]),"",Tableau1[[#This Row],[Date BL]]-Tableau1[[#This Row],[Date prévue]])</f>
        <v>-2</v>
      </c>
      <c r="S189" s="5" t="str">
        <f t="shared" si="2"/>
        <v>Livrée</v>
      </c>
      <c r="T189" s="5"/>
    </row>
    <row r="190" spans="1:20" x14ac:dyDescent="0.25">
      <c r="A190" s="30">
        <v>43125</v>
      </c>
      <c r="B190" s="31">
        <v>3172</v>
      </c>
      <c r="C190" s="31" t="s">
        <v>268</v>
      </c>
      <c r="D190" s="5" t="s">
        <v>269</v>
      </c>
      <c r="E190" s="32" t="s">
        <v>272</v>
      </c>
      <c r="F190" s="5">
        <v>3</v>
      </c>
      <c r="G190" s="5" t="s">
        <v>22</v>
      </c>
      <c r="H190" s="5">
        <v>56943</v>
      </c>
      <c r="I190" s="5" t="s">
        <v>23</v>
      </c>
      <c r="J190" s="33">
        <v>43130</v>
      </c>
      <c r="K190" s="5" t="s">
        <v>42</v>
      </c>
      <c r="L190" s="5">
        <v>3</v>
      </c>
      <c r="M190" s="33">
        <v>43139</v>
      </c>
      <c r="N190" s="3">
        <v>3</v>
      </c>
      <c r="O190" s="3">
        <v>115147859</v>
      </c>
      <c r="P190" s="4">
        <v>43137</v>
      </c>
      <c r="Q190" s="5">
        <v>0</v>
      </c>
      <c r="R190" s="5">
        <f>IF(ISBLANK(Tableau1[[#This Row],[Date BL]]),"",Tableau1[[#This Row],[Date BL]]-Tableau1[[#This Row],[Date prévue]])</f>
        <v>-2</v>
      </c>
      <c r="S190" s="5" t="str">
        <f t="shared" si="2"/>
        <v>Livrée</v>
      </c>
      <c r="T190" s="5"/>
    </row>
    <row r="191" spans="1:20" x14ac:dyDescent="0.25">
      <c r="A191" s="30">
        <v>43125</v>
      </c>
      <c r="B191" s="31">
        <v>3172</v>
      </c>
      <c r="C191" s="31" t="s">
        <v>268</v>
      </c>
      <c r="D191" s="5" t="s">
        <v>269</v>
      </c>
      <c r="E191" s="32" t="s">
        <v>273</v>
      </c>
      <c r="F191" s="5">
        <v>18</v>
      </c>
      <c r="G191" s="5" t="s">
        <v>22</v>
      </c>
      <c r="H191" s="5">
        <v>56943</v>
      </c>
      <c r="I191" s="5" t="s">
        <v>23</v>
      </c>
      <c r="J191" s="33">
        <v>43130</v>
      </c>
      <c r="K191" s="5" t="s">
        <v>42</v>
      </c>
      <c r="L191" s="5">
        <v>18</v>
      </c>
      <c r="M191" s="33">
        <v>43139</v>
      </c>
      <c r="N191" s="3">
        <v>18</v>
      </c>
      <c r="O191" s="3">
        <v>115147859</v>
      </c>
      <c r="P191" s="4">
        <v>43137</v>
      </c>
      <c r="Q191" s="5">
        <v>0</v>
      </c>
      <c r="R191" s="5">
        <f>IF(ISBLANK(Tableau1[[#This Row],[Date BL]]),"",Tableau1[[#This Row],[Date BL]]-Tableau1[[#This Row],[Date prévue]])</f>
        <v>-2</v>
      </c>
      <c r="S191" s="5" t="str">
        <f t="shared" si="2"/>
        <v>Livrée</v>
      </c>
      <c r="T191" s="5"/>
    </row>
    <row r="192" spans="1:20" x14ac:dyDescent="0.25">
      <c r="A192" s="30">
        <v>43125</v>
      </c>
      <c r="B192" s="31">
        <v>3172</v>
      </c>
      <c r="C192" s="31" t="s">
        <v>268</v>
      </c>
      <c r="D192" s="5" t="s">
        <v>269</v>
      </c>
      <c r="E192" s="32" t="s">
        <v>137</v>
      </c>
      <c r="F192" s="5">
        <v>18</v>
      </c>
      <c r="G192" s="5" t="s">
        <v>22</v>
      </c>
      <c r="H192" s="5">
        <v>56943</v>
      </c>
      <c r="I192" s="5" t="s">
        <v>23</v>
      </c>
      <c r="J192" s="33">
        <v>43130</v>
      </c>
      <c r="K192" s="5" t="s">
        <v>42</v>
      </c>
      <c r="L192" s="5">
        <v>18</v>
      </c>
      <c r="M192" s="33">
        <v>43139</v>
      </c>
      <c r="N192" s="3">
        <v>18</v>
      </c>
      <c r="O192" s="3">
        <v>115147859</v>
      </c>
      <c r="P192" s="4">
        <v>43137</v>
      </c>
      <c r="Q192" s="5">
        <v>0</v>
      </c>
      <c r="R192" s="5">
        <f>IF(ISBLANK(Tableau1[[#This Row],[Date BL]]),"",Tableau1[[#This Row],[Date BL]]-Tableau1[[#This Row],[Date prévue]])</f>
        <v>-2</v>
      </c>
      <c r="S192" s="5" t="str">
        <f t="shared" si="2"/>
        <v>Livrée</v>
      </c>
      <c r="T192" s="5"/>
    </row>
    <row r="193" spans="1:20" x14ac:dyDescent="0.25">
      <c r="A193" s="30">
        <v>43125</v>
      </c>
      <c r="B193" s="31">
        <v>3172</v>
      </c>
      <c r="C193" s="31" t="s">
        <v>268</v>
      </c>
      <c r="D193" s="5" t="s">
        <v>269</v>
      </c>
      <c r="E193" s="32" t="s">
        <v>274</v>
      </c>
      <c r="F193" s="5">
        <v>40</v>
      </c>
      <c r="G193" s="5" t="s">
        <v>22</v>
      </c>
      <c r="H193" s="5">
        <v>56891</v>
      </c>
      <c r="I193" s="5" t="s">
        <v>23</v>
      </c>
      <c r="J193" s="33">
        <v>43125</v>
      </c>
      <c r="K193" s="5" t="s">
        <v>28</v>
      </c>
      <c r="L193" s="5">
        <v>40</v>
      </c>
      <c r="M193" s="33">
        <v>43131</v>
      </c>
      <c r="N193" s="3">
        <v>40</v>
      </c>
      <c r="O193" s="3">
        <v>151381</v>
      </c>
      <c r="P193" s="4">
        <v>43132</v>
      </c>
      <c r="Q193" s="5">
        <v>0</v>
      </c>
      <c r="R193" s="5">
        <f>IF(ISBLANK(Tableau1[[#This Row],[Date BL]]),"",Tableau1[[#This Row],[Date BL]]-Tableau1[[#This Row],[Date prévue]])</f>
        <v>1</v>
      </c>
      <c r="S193" s="5" t="str">
        <f t="shared" si="2"/>
        <v>Retard</v>
      </c>
      <c r="T193" s="5"/>
    </row>
    <row r="194" spans="1:20" x14ac:dyDescent="0.25">
      <c r="A194" s="30">
        <v>43125</v>
      </c>
      <c r="B194" s="31">
        <v>3172</v>
      </c>
      <c r="C194" s="31" t="s">
        <v>268</v>
      </c>
      <c r="D194" s="5" t="s">
        <v>269</v>
      </c>
      <c r="E194" s="32" t="s">
        <v>275</v>
      </c>
      <c r="F194" s="5">
        <v>40</v>
      </c>
      <c r="G194" s="5" t="s">
        <v>22</v>
      </c>
      <c r="H194" s="5">
        <v>56891</v>
      </c>
      <c r="I194" s="5" t="s">
        <v>23</v>
      </c>
      <c r="J194" s="33">
        <v>43125</v>
      </c>
      <c r="K194" s="5" t="s">
        <v>28</v>
      </c>
      <c r="L194" s="5">
        <v>40</v>
      </c>
      <c r="M194" s="33">
        <v>43131</v>
      </c>
      <c r="N194" s="3">
        <v>40</v>
      </c>
      <c r="O194" s="3">
        <v>151381</v>
      </c>
      <c r="P194" s="4">
        <v>43132</v>
      </c>
      <c r="Q194" s="5">
        <v>0</v>
      </c>
      <c r="R194" s="5">
        <f>IF(ISBLANK(Tableau1[[#This Row],[Date BL]]),"",Tableau1[[#This Row],[Date BL]]-Tableau1[[#This Row],[Date prévue]])</f>
        <v>1</v>
      </c>
      <c r="S194" s="5" t="str">
        <f t="shared" si="2"/>
        <v>Retard</v>
      </c>
      <c r="T194" s="5"/>
    </row>
    <row r="195" spans="1:20" x14ac:dyDescent="0.25">
      <c r="A195" s="30">
        <v>43125</v>
      </c>
      <c r="B195" s="31">
        <v>3172</v>
      </c>
      <c r="C195" s="31" t="s">
        <v>268</v>
      </c>
      <c r="D195" s="5" t="s">
        <v>269</v>
      </c>
      <c r="E195" s="32" t="s">
        <v>276</v>
      </c>
      <c r="F195" s="5">
        <v>40</v>
      </c>
      <c r="G195" s="5" t="s">
        <v>22</v>
      </c>
      <c r="H195" s="5">
        <v>56891</v>
      </c>
      <c r="I195" s="5" t="s">
        <v>23</v>
      </c>
      <c r="J195" s="33">
        <v>43125</v>
      </c>
      <c r="K195" s="5" t="s">
        <v>28</v>
      </c>
      <c r="L195" s="5">
        <v>40</v>
      </c>
      <c r="M195" s="33">
        <v>43131</v>
      </c>
      <c r="N195" s="3">
        <v>40</v>
      </c>
      <c r="O195" s="3">
        <v>151381</v>
      </c>
      <c r="P195" s="4">
        <v>43132</v>
      </c>
      <c r="Q195" s="5">
        <v>0</v>
      </c>
      <c r="R195" s="5">
        <f>IF(ISBLANK(Tableau1[[#This Row],[Date BL]]),"",Tableau1[[#This Row],[Date BL]]-Tableau1[[#This Row],[Date prévue]])</f>
        <v>1</v>
      </c>
      <c r="S195" s="5" t="str">
        <f t="shared" si="2"/>
        <v>Retard</v>
      </c>
      <c r="T195" s="5"/>
    </row>
    <row r="196" spans="1:20" x14ac:dyDescent="0.25">
      <c r="A196" s="30">
        <v>43125</v>
      </c>
      <c r="B196" s="31">
        <v>2886</v>
      </c>
      <c r="C196" s="31">
        <v>61225</v>
      </c>
      <c r="D196" s="5" t="s">
        <v>120</v>
      </c>
      <c r="E196" s="32" t="s">
        <v>277</v>
      </c>
      <c r="F196" s="5">
        <v>10</v>
      </c>
      <c r="G196" s="5" t="s">
        <v>22</v>
      </c>
      <c r="H196" s="5">
        <v>56900</v>
      </c>
      <c r="I196" s="5" t="s">
        <v>23</v>
      </c>
      <c r="J196" s="33">
        <v>43125</v>
      </c>
      <c r="K196" s="5" t="s">
        <v>49</v>
      </c>
      <c r="L196" s="5">
        <v>10</v>
      </c>
      <c r="M196" s="33">
        <v>43131</v>
      </c>
      <c r="N196" s="3">
        <v>10</v>
      </c>
      <c r="O196" s="3" t="s">
        <v>62</v>
      </c>
      <c r="P196" s="4">
        <v>43151</v>
      </c>
      <c r="Q196" s="5">
        <v>0</v>
      </c>
      <c r="R196" s="5">
        <f>IF(ISBLANK(Tableau1[[#This Row],[Date BL]]),"",Tableau1[[#This Row],[Date BL]]-Tableau1[[#This Row],[Date prévue]])</f>
        <v>20</v>
      </c>
      <c r="S196" s="5" t="str">
        <f t="shared" si="2"/>
        <v>Retard</v>
      </c>
      <c r="T196" s="5"/>
    </row>
    <row r="197" spans="1:20" x14ac:dyDescent="0.25">
      <c r="A197" s="30">
        <v>43125</v>
      </c>
      <c r="B197" s="31">
        <v>2886</v>
      </c>
      <c r="C197" s="31">
        <v>61225</v>
      </c>
      <c r="D197" s="5" t="s">
        <v>120</v>
      </c>
      <c r="E197" s="32" t="s">
        <v>278</v>
      </c>
      <c r="F197" s="5">
        <v>10</v>
      </c>
      <c r="G197" s="5" t="s">
        <v>22</v>
      </c>
      <c r="H197" s="5">
        <v>56900</v>
      </c>
      <c r="I197" s="5" t="s">
        <v>23</v>
      </c>
      <c r="J197" s="33">
        <v>43125</v>
      </c>
      <c r="K197" s="5" t="s">
        <v>49</v>
      </c>
      <c r="L197" s="5">
        <v>10</v>
      </c>
      <c r="M197" s="33">
        <v>43131</v>
      </c>
      <c r="N197" s="3">
        <v>10</v>
      </c>
      <c r="O197" s="3" t="s">
        <v>62</v>
      </c>
      <c r="P197" s="4">
        <v>43151</v>
      </c>
      <c r="Q197" s="5">
        <v>0</v>
      </c>
      <c r="R197" s="5">
        <f>IF(ISBLANK(Tableau1[[#This Row],[Date BL]]),"",Tableau1[[#This Row],[Date BL]]-Tableau1[[#This Row],[Date prévue]])</f>
        <v>20</v>
      </c>
      <c r="S197" s="5" t="str">
        <f t="shared" ref="S197:S247" si="3">IF(ISBLANK($P197),"En attente",IF($P197&lt;=$M197,"Livrée","Retard"))</f>
        <v>Retard</v>
      </c>
      <c r="T197" s="5"/>
    </row>
    <row r="198" spans="1:20" x14ac:dyDescent="0.25">
      <c r="A198" s="30">
        <v>43125</v>
      </c>
      <c r="B198" s="31">
        <v>2883</v>
      </c>
      <c r="C198" s="31">
        <v>61331</v>
      </c>
      <c r="D198" s="31" t="s">
        <v>184</v>
      </c>
      <c r="E198" s="32" t="s">
        <v>279</v>
      </c>
      <c r="F198" s="5">
        <v>10</v>
      </c>
      <c r="G198" s="5" t="s">
        <v>22</v>
      </c>
      <c r="H198" s="5">
        <v>56898</v>
      </c>
      <c r="I198" s="5" t="s">
        <v>23</v>
      </c>
      <c r="J198" s="33">
        <v>43125</v>
      </c>
      <c r="K198" s="5" t="s">
        <v>35</v>
      </c>
      <c r="L198" s="5">
        <v>10</v>
      </c>
      <c r="M198" s="33">
        <v>43125</v>
      </c>
      <c r="N198" s="3"/>
      <c r="O198" s="3"/>
      <c r="P198" s="3"/>
      <c r="Q198" s="5">
        <v>10</v>
      </c>
      <c r="R198" s="5" t="str">
        <f>IF(ISBLANK(Tableau1[[#This Row],[Date BL]]),"",Tableau1[[#This Row],[Date BL]]-Tableau1[[#This Row],[Date prévue]])</f>
        <v/>
      </c>
      <c r="S198" s="5" t="str">
        <f t="shared" si="3"/>
        <v>En attente</v>
      </c>
      <c r="T198" s="5"/>
    </row>
    <row r="199" spans="1:20" x14ac:dyDescent="0.25">
      <c r="A199" s="30">
        <v>43125</v>
      </c>
      <c r="B199" s="31">
        <v>2883</v>
      </c>
      <c r="C199" s="31">
        <v>61331</v>
      </c>
      <c r="D199" s="31" t="s">
        <v>184</v>
      </c>
      <c r="E199" s="32" t="s">
        <v>280</v>
      </c>
      <c r="F199" s="5">
        <v>13</v>
      </c>
      <c r="G199" s="5" t="s">
        <v>22</v>
      </c>
      <c r="H199" s="5">
        <v>56898</v>
      </c>
      <c r="I199" s="5" t="s">
        <v>23</v>
      </c>
      <c r="J199" s="33">
        <v>43125</v>
      </c>
      <c r="K199" s="5" t="s">
        <v>35</v>
      </c>
      <c r="L199" s="5">
        <v>13</v>
      </c>
      <c r="M199" s="33">
        <v>43125</v>
      </c>
      <c r="N199" s="3"/>
      <c r="O199" s="3"/>
      <c r="P199" s="3"/>
      <c r="Q199" s="5">
        <v>13</v>
      </c>
      <c r="R199" s="5" t="str">
        <f>IF(ISBLANK(Tableau1[[#This Row],[Date BL]]),"",Tableau1[[#This Row],[Date BL]]-Tableau1[[#This Row],[Date prévue]])</f>
        <v/>
      </c>
      <c r="S199" s="5" t="str">
        <f t="shared" si="3"/>
        <v>En attente</v>
      </c>
      <c r="T199" s="5"/>
    </row>
    <row r="200" spans="1:20" x14ac:dyDescent="0.25">
      <c r="A200" s="30">
        <v>43125</v>
      </c>
      <c r="B200" s="31">
        <v>2883</v>
      </c>
      <c r="C200" s="31">
        <v>61331</v>
      </c>
      <c r="D200" s="31" t="s">
        <v>184</v>
      </c>
      <c r="E200" s="32" t="s">
        <v>281</v>
      </c>
      <c r="F200" s="5">
        <v>8</v>
      </c>
      <c r="G200" s="5" t="s">
        <v>22</v>
      </c>
      <c r="H200" s="5">
        <v>56898</v>
      </c>
      <c r="I200" s="5" t="s">
        <v>23</v>
      </c>
      <c r="J200" s="33">
        <v>43125</v>
      </c>
      <c r="K200" s="5" t="s">
        <v>35</v>
      </c>
      <c r="L200" s="5">
        <v>8</v>
      </c>
      <c r="M200" s="33">
        <v>43125</v>
      </c>
      <c r="N200" s="3">
        <v>8</v>
      </c>
      <c r="O200" s="3">
        <v>111572</v>
      </c>
      <c r="P200" s="6">
        <v>43122</v>
      </c>
      <c r="Q200" s="5">
        <v>0</v>
      </c>
      <c r="R200" s="5">
        <f>IF(ISBLANK(Tableau1[[#This Row],[Date BL]]),"",Tableau1[[#This Row],[Date BL]]-Tableau1[[#This Row],[Date prévue]])</f>
        <v>-3</v>
      </c>
      <c r="S200" s="5" t="str">
        <f t="shared" si="3"/>
        <v>Livrée</v>
      </c>
      <c r="T200" s="5"/>
    </row>
    <row r="201" spans="1:20" x14ac:dyDescent="0.25">
      <c r="A201" s="30">
        <v>43125</v>
      </c>
      <c r="B201" s="31">
        <v>3461</v>
      </c>
      <c r="C201" s="31">
        <v>61331</v>
      </c>
      <c r="D201" s="5" t="s">
        <v>282</v>
      </c>
      <c r="E201" s="32" t="s">
        <v>283</v>
      </c>
      <c r="F201" s="5">
        <v>30</v>
      </c>
      <c r="G201" s="5" t="s">
        <v>22</v>
      </c>
      <c r="H201" s="5">
        <v>56910</v>
      </c>
      <c r="I201" s="5" t="s">
        <v>23</v>
      </c>
      <c r="J201" s="33">
        <v>43126</v>
      </c>
      <c r="K201" s="5" t="s">
        <v>51</v>
      </c>
      <c r="L201" s="5">
        <v>30</v>
      </c>
      <c r="M201" s="33">
        <v>43145</v>
      </c>
      <c r="N201" s="3">
        <v>30</v>
      </c>
      <c r="O201" s="3">
        <v>201802643</v>
      </c>
      <c r="P201" s="6">
        <v>43150</v>
      </c>
      <c r="Q201" s="5">
        <v>0</v>
      </c>
      <c r="R201" s="5">
        <f>IF(ISBLANK(Tableau1[[#This Row],[Date BL]]),"",Tableau1[[#This Row],[Date BL]]-Tableau1[[#This Row],[Date prévue]])</f>
        <v>5</v>
      </c>
      <c r="S201" s="5" t="str">
        <f t="shared" si="3"/>
        <v>Retard</v>
      </c>
      <c r="T201" s="5"/>
    </row>
    <row r="202" spans="1:20" x14ac:dyDescent="0.25">
      <c r="A202" s="30">
        <v>43125</v>
      </c>
      <c r="B202" s="31">
        <v>3461</v>
      </c>
      <c r="C202" s="31">
        <v>61331</v>
      </c>
      <c r="D202" s="5" t="s">
        <v>282</v>
      </c>
      <c r="E202" s="32" t="s">
        <v>284</v>
      </c>
      <c r="F202" s="5">
        <v>20</v>
      </c>
      <c r="G202" s="5" t="s">
        <v>22</v>
      </c>
      <c r="H202" s="5">
        <v>56910</v>
      </c>
      <c r="I202" s="5" t="s">
        <v>23</v>
      </c>
      <c r="J202" s="33">
        <v>43126</v>
      </c>
      <c r="K202" s="5" t="s">
        <v>51</v>
      </c>
      <c r="L202" s="5">
        <v>20</v>
      </c>
      <c r="M202" s="33">
        <v>43145</v>
      </c>
      <c r="N202" s="3">
        <v>20</v>
      </c>
      <c r="O202" s="3">
        <v>201802643</v>
      </c>
      <c r="P202" s="6">
        <v>43150</v>
      </c>
      <c r="Q202" s="5">
        <v>0</v>
      </c>
      <c r="R202" s="5">
        <f>IF(ISBLANK(Tableau1[[#This Row],[Date BL]]),"",Tableau1[[#This Row],[Date BL]]-Tableau1[[#This Row],[Date prévue]])</f>
        <v>5</v>
      </c>
      <c r="S202" s="5" t="str">
        <f t="shared" si="3"/>
        <v>Retard</v>
      </c>
      <c r="T202" s="5"/>
    </row>
    <row r="203" spans="1:20" x14ac:dyDescent="0.25">
      <c r="A203" s="30">
        <v>43125</v>
      </c>
      <c r="B203" s="31">
        <v>3461</v>
      </c>
      <c r="C203" s="31">
        <v>61331</v>
      </c>
      <c r="D203" s="5" t="s">
        <v>282</v>
      </c>
      <c r="E203" s="32" t="s">
        <v>285</v>
      </c>
      <c r="F203" s="5">
        <v>5</v>
      </c>
      <c r="G203" s="5" t="s">
        <v>22</v>
      </c>
      <c r="H203" s="5">
        <v>57023</v>
      </c>
      <c r="I203" s="5" t="s">
        <v>23</v>
      </c>
      <c r="J203" s="33">
        <v>43138</v>
      </c>
      <c r="K203" s="5" t="s">
        <v>35</v>
      </c>
      <c r="L203" s="5">
        <v>5</v>
      </c>
      <c r="M203" s="33">
        <v>43140</v>
      </c>
      <c r="N203" s="3">
        <v>5</v>
      </c>
      <c r="O203" s="3">
        <v>111641</v>
      </c>
      <c r="P203" s="4">
        <v>43151</v>
      </c>
      <c r="Q203" s="5">
        <v>0</v>
      </c>
      <c r="R203" s="5">
        <f>IF(ISBLANK(Tableau1[[#This Row],[Date BL]]),"",Tableau1[[#This Row],[Date BL]]-Tableau1[[#This Row],[Date prévue]])</f>
        <v>11</v>
      </c>
      <c r="S203" s="5" t="str">
        <f t="shared" si="3"/>
        <v>Retard</v>
      </c>
      <c r="T203" s="5"/>
    </row>
    <row r="204" spans="1:20" x14ac:dyDescent="0.25">
      <c r="A204" s="30">
        <v>43125</v>
      </c>
      <c r="B204" s="31">
        <v>3461</v>
      </c>
      <c r="C204" s="31">
        <v>61331</v>
      </c>
      <c r="D204" s="5" t="s">
        <v>282</v>
      </c>
      <c r="E204" s="32" t="s">
        <v>286</v>
      </c>
      <c r="F204" s="5">
        <v>10</v>
      </c>
      <c r="G204" s="5" t="s">
        <v>22</v>
      </c>
      <c r="H204" s="5">
        <v>56910</v>
      </c>
      <c r="I204" s="5" t="s">
        <v>23</v>
      </c>
      <c r="J204" s="33">
        <v>43126</v>
      </c>
      <c r="K204" s="5" t="s">
        <v>51</v>
      </c>
      <c r="L204" s="5">
        <v>10</v>
      </c>
      <c r="M204" s="33">
        <v>43145</v>
      </c>
      <c r="N204" s="3">
        <v>10</v>
      </c>
      <c r="O204" s="3">
        <v>201802643</v>
      </c>
      <c r="P204" s="6">
        <v>43150</v>
      </c>
      <c r="Q204" s="5">
        <v>0</v>
      </c>
      <c r="R204" s="5">
        <f>IF(ISBLANK(Tableau1[[#This Row],[Date BL]]),"",Tableau1[[#This Row],[Date BL]]-Tableau1[[#This Row],[Date prévue]])</f>
        <v>5</v>
      </c>
      <c r="S204" s="5" t="str">
        <f t="shared" si="3"/>
        <v>Retard</v>
      </c>
      <c r="T204" s="5"/>
    </row>
    <row r="205" spans="1:20" x14ac:dyDescent="0.25">
      <c r="A205" s="30">
        <v>43125</v>
      </c>
      <c r="B205" s="31">
        <v>3461</v>
      </c>
      <c r="C205" s="31">
        <v>61331</v>
      </c>
      <c r="D205" s="5" t="s">
        <v>282</v>
      </c>
      <c r="E205" s="32" t="s">
        <v>287</v>
      </c>
      <c r="F205" s="5">
        <v>5</v>
      </c>
      <c r="G205" s="5" t="s">
        <v>22</v>
      </c>
      <c r="H205" s="5">
        <v>56910</v>
      </c>
      <c r="I205" s="5" t="s">
        <v>23</v>
      </c>
      <c r="J205" s="33">
        <v>43126</v>
      </c>
      <c r="K205" s="5" t="s">
        <v>51</v>
      </c>
      <c r="L205" s="5">
        <v>5</v>
      </c>
      <c r="M205" s="33">
        <v>43145</v>
      </c>
      <c r="N205" s="3">
        <v>5</v>
      </c>
      <c r="O205" s="3">
        <v>201802643</v>
      </c>
      <c r="P205" s="6">
        <v>43150</v>
      </c>
      <c r="Q205" s="5">
        <v>0</v>
      </c>
      <c r="R205" s="5">
        <f>IF(ISBLANK(Tableau1[[#This Row],[Date BL]]),"",Tableau1[[#This Row],[Date BL]]-Tableau1[[#This Row],[Date prévue]])</f>
        <v>5</v>
      </c>
      <c r="S205" s="5" t="str">
        <f t="shared" si="3"/>
        <v>Retard</v>
      </c>
      <c r="T205" s="5"/>
    </row>
    <row r="206" spans="1:20" x14ac:dyDescent="0.25">
      <c r="A206" s="30">
        <v>43125</v>
      </c>
      <c r="B206" s="31">
        <v>3461</v>
      </c>
      <c r="C206" s="31">
        <v>61331</v>
      </c>
      <c r="D206" s="5" t="s">
        <v>282</v>
      </c>
      <c r="E206" s="32" t="s">
        <v>288</v>
      </c>
      <c r="F206" s="5">
        <v>10</v>
      </c>
      <c r="G206" s="5" t="s">
        <v>22</v>
      </c>
      <c r="H206" s="5">
        <v>57023</v>
      </c>
      <c r="I206" s="5" t="s">
        <v>23</v>
      </c>
      <c r="J206" s="33">
        <v>43138</v>
      </c>
      <c r="K206" s="5" t="s">
        <v>35</v>
      </c>
      <c r="L206" s="5">
        <v>10</v>
      </c>
      <c r="M206" s="33">
        <v>43140</v>
      </c>
      <c r="N206" s="3">
        <v>10</v>
      </c>
      <c r="O206" s="3">
        <v>111641</v>
      </c>
      <c r="P206" s="4">
        <v>43151</v>
      </c>
      <c r="Q206" s="5">
        <v>0</v>
      </c>
      <c r="R206" s="5">
        <f>IF(ISBLANK(Tableau1[[#This Row],[Date BL]]),"",Tableau1[[#This Row],[Date BL]]-Tableau1[[#This Row],[Date prévue]])</f>
        <v>11</v>
      </c>
      <c r="S206" s="5" t="str">
        <f t="shared" si="3"/>
        <v>Retard</v>
      </c>
      <c r="T206" s="5"/>
    </row>
    <row r="207" spans="1:20" x14ac:dyDescent="0.25">
      <c r="A207" s="30">
        <v>43125</v>
      </c>
      <c r="B207" s="31">
        <v>3461</v>
      </c>
      <c r="C207" s="31">
        <v>61331</v>
      </c>
      <c r="D207" s="5" t="s">
        <v>282</v>
      </c>
      <c r="E207" s="32" t="s">
        <v>289</v>
      </c>
      <c r="F207" s="5">
        <v>5</v>
      </c>
      <c r="G207" s="5" t="s">
        <v>22</v>
      </c>
      <c r="H207" s="5">
        <v>57023</v>
      </c>
      <c r="I207" s="5" t="s">
        <v>23</v>
      </c>
      <c r="J207" s="33">
        <v>43138</v>
      </c>
      <c r="K207" s="5" t="s">
        <v>35</v>
      </c>
      <c r="L207" s="5">
        <v>5</v>
      </c>
      <c r="M207" s="33">
        <v>43140</v>
      </c>
      <c r="N207" s="3">
        <v>5</v>
      </c>
      <c r="O207" s="3">
        <v>111641</v>
      </c>
      <c r="P207" s="4">
        <v>43151</v>
      </c>
      <c r="Q207" s="5">
        <v>0</v>
      </c>
      <c r="R207" s="5">
        <f>IF(ISBLANK(Tableau1[[#This Row],[Date BL]]),"",Tableau1[[#This Row],[Date BL]]-Tableau1[[#This Row],[Date prévue]])</f>
        <v>11</v>
      </c>
      <c r="S207" s="5" t="str">
        <f t="shared" si="3"/>
        <v>Retard</v>
      </c>
      <c r="T207" s="5"/>
    </row>
    <row r="208" spans="1:20" x14ac:dyDescent="0.25">
      <c r="A208" s="30">
        <v>43126</v>
      </c>
      <c r="B208" s="34">
        <v>3444</v>
      </c>
      <c r="C208" s="34" t="s">
        <v>76</v>
      </c>
      <c r="D208" s="5" t="s">
        <v>77</v>
      </c>
      <c r="E208" s="32" t="s">
        <v>234</v>
      </c>
      <c r="F208" s="5">
        <v>82</v>
      </c>
      <c r="G208" s="5" t="s">
        <v>22</v>
      </c>
      <c r="H208" s="3">
        <v>56926</v>
      </c>
      <c r="I208" s="3" t="s">
        <v>25</v>
      </c>
      <c r="J208" s="4">
        <v>43127</v>
      </c>
      <c r="K208" s="5" t="s">
        <v>59</v>
      </c>
      <c r="L208" s="3">
        <v>82</v>
      </c>
      <c r="M208" s="4">
        <v>43130</v>
      </c>
      <c r="N208" s="3">
        <v>82</v>
      </c>
      <c r="O208" s="3">
        <v>18000033</v>
      </c>
      <c r="P208" s="4">
        <v>43132</v>
      </c>
      <c r="Q208" s="5">
        <v>0</v>
      </c>
      <c r="R208" s="5">
        <f>IF(ISBLANK(Tableau1[[#This Row],[Date BL]]),"",Tableau1[[#This Row],[Date BL]]-Tableau1[[#This Row],[Date prévue]])</f>
        <v>2</v>
      </c>
      <c r="S208" s="5" t="str">
        <f t="shared" si="3"/>
        <v>Retard</v>
      </c>
      <c r="T208" s="5"/>
    </row>
    <row r="209" spans="1:20" x14ac:dyDescent="0.25">
      <c r="A209" s="30">
        <v>43126</v>
      </c>
      <c r="B209" s="34">
        <v>3444</v>
      </c>
      <c r="C209" s="34" t="s">
        <v>76</v>
      </c>
      <c r="D209" s="5" t="s">
        <v>77</v>
      </c>
      <c r="E209" s="32" t="s">
        <v>235</v>
      </c>
      <c r="F209" s="5">
        <v>10</v>
      </c>
      <c r="G209" s="5" t="s">
        <v>22</v>
      </c>
      <c r="H209" s="3">
        <v>56926</v>
      </c>
      <c r="I209" s="3" t="s">
        <v>25</v>
      </c>
      <c r="J209" s="4">
        <v>43127</v>
      </c>
      <c r="K209" s="5" t="s">
        <v>59</v>
      </c>
      <c r="L209" s="3">
        <v>10</v>
      </c>
      <c r="M209" s="4">
        <v>43130</v>
      </c>
      <c r="N209" s="3">
        <v>10</v>
      </c>
      <c r="O209" s="3">
        <v>18000033</v>
      </c>
      <c r="P209" s="4">
        <v>43132</v>
      </c>
      <c r="Q209" s="5">
        <v>0</v>
      </c>
      <c r="R209" s="5">
        <f>IF(ISBLANK(Tableau1[[#This Row],[Date BL]]),"",Tableau1[[#This Row],[Date BL]]-Tableau1[[#This Row],[Date prévue]])</f>
        <v>2</v>
      </c>
      <c r="S209" s="5" t="str">
        <f t="shared" si="3"/>
        <v>Retard</v>
      </c>
      <c r="T209" s="5"/>
    </row>
    <row r="210" spans="1:20" x14ac:dyDescent="0.25">
      <c r="A210" s="30">
        <v>43126</v>
      </c>
      <c r="B210" s="34">
        <v>3444</v>
      </c>
      <c r="C210" s="34" t="s">
        <v>76</v>
      </c>
      <c r="D210" s="5" t="s">
        <v>77</v>
      </c>
      <c r="E210" s="32" t="s">
        <v>236</v>
      </c>
      <c r="F210" s="5">
        <v>16</v>
      </c>
      <c r="G210" s="5" t="s">
        <v>22</v>
      </c>
      <c r="H210" s="3">
        <v>56926</v>
      </c>
      <c r="I210" s="3" t="s">
        <v>25</v>
      </c>
      <c r="J210" s="4">
        <v>43127</v>
      </c>
      <c r="K210" s="5" t="s">
        <v>59</v>
      </c>
      <c r="L210" s="3">
        <v>16</v>
      </c>
      <c r="M210" s="4">
        <v>43130</v>
      </c>
      <c r="N210" s="3">
        <v>16</v>
      </c>
      <c r="O210" s="3">
        <v>18000033</v>
      </c>
      <c r="P210" s="4">
        <v>43132</v>
      </c>
      <c r="Q210" s="5">
        <v>0</v>
      </c>
      <c r="R210" s="5">
        <f>IF(ISBLANK(Tableau1[[#This Row],[Date BL]]),"",Tableau1[[#This Row],[Date BL]]-Tableau1[[#This Row],[Date prévue]])</f>
        <v>2</v>
      </c>
      <c r="S210" s="5" t="str">
        <f t="shared" si="3"/>
        <v>Retard</v>
      </c>
      <c r="T210" s="5"/>
    </row>
    <row r="211" spans="1:20" x14ac:dyDescent="0.25">
      <c r="A211" s="30">
        <v>43126</v>
      </c>
      <c r="B211" s="34">
        <v>3444</v>
      </c>
      <c r="C211" s="34" t="s">
        <v>76</v>
      </c>
      <c r="D211" s="5" t="s">
        <v>77</v>
      </c>
      <c r="E211" s="32" t="s">
        <v>290</v>
      </c>
      <c r="F211" s="5">
        <v>108</v>
      </c>
      <c r="G211" s="5" t="s">
        <v>22</v>
      </c>
      <c r="H211" s="3">
        <v>56926</v>
      </c>
      <c r="I211" s="3" t="s">
        <v>25</v>
      </c>
      <c r="J211" s="4">
        <v>43127</v>
      </c>
      <c r="K211" s="5" t="s">
        <v>59</v>
      </c>
      <c r="L211" s="3">
        <v>108</v>
      </c>
      <c r="M211" s="4">
        <v>43130</v>
      </c>
      <c r="N211" s="3">
        <v>108</v>
      </c>
      <c r="O211" s="3">
        <v>18000033</v>
      </c>
      <c r="P211" s="4">
        <v>43132</v>
      </c>
      <c r="Q211" s="5">
        <v>0</v>
      </c>
      <c r="R211" s="5">
        <f>IF(ISBLANK(Tableau1[[#This Row],[Date BL]]),"",Tableau1[[#This Row],[Date BL]]-Tableau1[[#This Row],[Date prévue]])</f>
        <v>2</v>
      </c>
      <c r="S211" s="5" t="str">
        <f t="shared" si="3"/>
        <v>Retard</v>
      </c>
      <c r="T211" s="5"/>
    </row>
    <row r="212" spans="1:20" x14ac:dyDescent="0.25">
      <c r="A212" s="30">
        <v>43126</v>
      </c>
      <c r="B212" s="34">
        <v>3444</v>
      </c>
      <c r="C212" s="34" t="s">
        <v>76</v>
      </c>
      <c r="D212" s="5" t="s">
        <v>77</v>
      </c>
      <c r="E212" s="32" t="s">
        <v>291</v>
      </c>
      <c r="F212" s="5">
        <v>108</v>
      </c>
      <c r="G212" s="5" t="s">
        <v>22</v>
      </c>
      <c r="H212" s="3">
        <v>56926</v>
      </c>
      <c r="I212" s="3" t="s">
        <v>25</v>
      </c>
      <c r="J212" s="4">
        <v>43127</v>
      </c>
      <c r="K212" s="5" t="s">
        <v>59</v>
      </c>
      <c r="L212" s="3">
        <v>108</v>
      </c>
      <c r="M212" s="4">
        <v>43130</v>
      </c>
      <c r="N212" s="3">
        <v>108</v>
      </c>
      <c r="O212" s="3">
        <v>18000033</v>
      </c>
      <c r="P212" s="4">
        <v>43132</v>
      </c>
      <c r="Q212" s="5">
        <v>0</v>
      </c>
      <c r="R212" s="5">
        <f>IF(ISBLANK(Tableau1[[#This Row],[Date BL]]),"",Tableau1[[#This Row],[Date BL]]-Tableau1[[#This Row],[Date prévue]])</f>
        <v>2</v>
      </c>
      <c r="S212" s="5" t="str">
        <f t="shared" si="3"/>
        <v>Retard</v>
      </c>
      <c r="T212" s="5"/>
    </row>
    <row r="213" spans="1:20" x14ac:dyDescent="0.25">
      <c r="A213" s="30">
        <v>43126</v>
      </c>
      <c r="B213" s="34">
        <v>3444</v>
      </c>
      <c r="C213" s="34" t="s">
        <v>76</v>
      </c>
      <c r="D213" s="5" t="s">
        <v>77</v>
      </c>
      <c r="E213" s="32" t="s">
        <v>292</v>
      </c>
      <c r="F213" s="5">
        <v>120</v>
      </c>
      <c r="G213" s="5" t="s">
        <v>22</v>
      </c>
      <c r="H213" s="3">
        <v>56926</v>
      </c>
      <c r="I213" s="3" t="s">
        <v>25</v>
      </c>
      <c r="J213" s="4">
        <v>43127</v>
      </c>
      <c r="K213" s="5" t="s">
        <v>59</v>
      </c>
      <c r="L213" s="3">
        <v>120</v>
      </c>
      <c r="M213" s="4">
        <v>43130</v>
      </c>
      <c r="N213" s="3">
        <v>120</v>
      </c>
      <c r="O213" s="3">
        <v>18000053</v>
      </c>
      <c r="P213" s="6">
        <v>43143</v>
      </c>
      <c r="Q213" s="5">
        <v>0</v>
      </c>
      <c r="R213" s="5">
        <f>IF(ISBLANK(Tableau1[[#This Row],[Date BL]]),"",Tableau1[[#This Row],[Date BL]]-Tableau1[[#This Row],[Date prévue]])</f>
        <v>13</v>
      </c>
      <c r="S213" s="5" t="str">
        <f t="shared" si="3"/>
        <v>Retard</v>
      </c>
      <c r="T213" s="5"/>
    </row>
    <row r="214" spans="1:20" x14ac:dyDescent="0.25">
      <c r="A214" s="30">
        <v>43126</v>
      </c>
      <c r="B214" s="34">
        <v>3444</v>
      </c>
      <c r="C214" s="34" t="s">
        <v>76</v>
      </c>
      <c r="D214" s="5" t="s">
        <v>77</v>
      </c>
      <c r="E214" s="32" t="s">
        <v>243</v>
      </c>
      <c r="F214" s="5">
        <v>239</v>
      </c>
      <c r="G214" s="5" t="s">
        <v>22</v>
      </c>
      <c r="H214" s="3">
        <v>56926</v>
      </c>
      <c r="I214" s="3" t="s">
        <v>25</v>
      </c>
      <c r="J214" s="4">
        <v>43127</v>
      </c>
      <c r="K214" s="5" t="s">
        <v>59</v>
      </c>
      <c r="L214" s="3">
        <v>239</v>
      </c>
      <c r="M214" s="4">
        <v>43130</v>
      </c>
      <c r="N214" s="3">
        <v>239</v>
      </c>
      <c r="O214" s="3">
        <v>18000033</v>
      </c>
      <c r="P214" s="4">
        <v>43132</v>
      </c>
      <c r="Q214" s="5">
        <v>0</v>
      </c>
      <c r="R214" s="5">
        <f>IF(ISBLANK(Tableau1[[#This Row],[Date BL]]),"",Tableau1[[#This Row],[Date BL]]-Tableau1[[#This Row],[Date prévue]])</f>
        <v>2</v>
      </c>
      <c r="S214" s="5" t="str">
        <f t="shared" si="3"/>
        <v>Retard</v>
      </c>
      <c r="T214" s="5"/>
    </row>
    <row r="215" spans="1:20" x14ac:dyDescent="0.25">
      <c r="A215" s="30">
        <v>43126</v>
      </c>
      <c r="B215" s="34">
        <v>3444</v>
      </c>
      <c r="C215" s="34" t="s">
        <v>76</v>
      </c>
      <c r="D215" s="5" t="s">
        <v>77</v>
      </c>
      <c r="E215" s="32" t="s">
        <v>244</v>
      </c>
      <c r="F215" s="5">
        <v>33</v>
      </c>
      <c r="G215" s="5" t="s">
        <v>22</v>
      </c>
      <c r="H215" s="3">
        <v>56926</v>
      </c>
      <c r="I215" s="3" t="s">
        <v>25</v>
      </c>
      <c r="J215" s="4">
        <v>43127</v>
      </c>
      <c r="K215" s="5" t="s">
        <v>59</v>
      </c>
      <c r="L215" s="3">
        <v>33</v>
      </c>
      <c r="M215" s="4">
        <v>43130</v>
      </c>
      <c r="N215" s="3">
        <v>33</v>
      </c>
      <c r="O215" s="3">
        <v>18000033</v>
      </c>
      <c r="P215" s="4">
        <v>43132</v>
      </c>
      <c r="Q215" s="5">
        <v>0</v>
      </c>
      <c r="R215" s="5">
        <f>IF(ISBLANK(Tableau1[[#This Row],[Date BL]]),"",Tableau1[[#This Row],[Date BL]]-Tableau1[[#This Row],[Date prévue]])</f>
        <v>2</v>
      </c>
      <c r="S215" s="5" t="str">
        <f t="shared" si="3"/>
        <v>Retard</v>
      </c>
      <c r="T215" s="5"/>
    </row>
    <row r="216" spans="1:20" x14ac:dyDescent="0.25">
      <c r="A216" s="30">
        <v>43126</v>
      </c>
      <c r="B216" s="34">
        <v>3444</v>
      </c>
      <c r="C216" s="34" t="s">
        <v>76</v>
      </c>
      <c r="D216" s="5" t="s">
        <v>77</v>
      </c>
      <c r="E216" s="32" t="s">
        <v>293</v>
      </c>
      <c r="F216" s="5">
        <v>392</v>
      </c>
      <c r="G216" s="5" t="s">
        <v>22</v>
      </c>
      <c r="H216" s="3">
        <v>56926</v>
      </c>
      <c r="I216" s="3" t="s">
        <v>25</v>
      </c>
      <c r="J216" s="4">
        <v>43127</v>
      </c>
      <c r="K216" s="5" t="s">
        <v>59</v>
      </c>
      <c r="L216" s="3">
        <v>392</v>
      </c>
      <c r="M216" s="4">
        <v>43130</v>
      </c>
      <c r="N216" s="3">
        <v>272</v>
      </c>
      <c r="O216" s="3">
        <v>18000033</v>
      </c>
      <c r="P216" s="4">
        <v>43132</v>
      </c>
      <c r="Q216" s="5">
        <v>120</v>
      </c>
      <c r="R216" s="5">
        <f>IF(ISBLANK(Tableau1[[#This Row],[Date BL]]),"",Tableau1[[#This Row],[Date BL]]-Tableau1[[#This Row],[Date prévue]])</f>
        <v>2</v>
      </c>
      <c r="S216" s="5" t="str">
        <f t="shared" si="3"/>
        <v>Retard</v>
      </c>
      <c r="T216" s="5"/>
    </row>
    <row r="217" spans="1:20" x14ac:dyDescent="0.25">
      <c r="A217" s="30">
        <v>43126</v>
      </c>
      <c r="B217" s="34">
        <v>3444</v>
      </c>
      <c r="C217" s="34" t="s">
        <v>76</v>
      </c>
      <c r="D217" s="5" t="s">
        <v>77</v>
      </c>
      <c r="E217" s="32" t="s">
        <v>294</v>
      </c>
      <c r="F217" s="5">
        <v>392</v>
      </c>
      <c r="G217" s="5" t="s">
        <v>22</v>
      </c>
      <c r="H217" s="3">
        <v>56926</v>
      </c>
      <c r="I217" s="3" t="s">
        <v>25</v>
      </c>
      <c r="J217" s="4">
        <v>43127</v>
      </c>
      <c r="K217" s="5" t="s">
        <v>59</v>
      </c>
      <c r="L217" s="3">
        <v>392</v>
      </c>
      <c r="M217" s="4">
        <v>43130</v>
      </c>
      <c r="N217" s="3">
        <v>272</v>
      </c>
      <c r="O217" s="3">
        <v>18000033</v>
      </c>
      <c r="P217" s="4">
        <v>43132</v>
      </c>
      <c r="Q217" s="5">
        <v>120</v>
      </c>
      <c r="R217" s="5">
        <f>IF(ISBLANK(Tableau1[[#This Row],[Date BL]]),"",Tableau1[[#This Row],[Date BL]]-Tableau1[[#This Row],[Date prévue]])</f>
        <v>2</v>
      </c>
      <c r="S217" s="5" t="str">
        <f t="shared" si="3"/>
        <v>Retard</v>
      </c>
      <c r="T217" s="5"/>
    </row>
    <row r="218" spans="1:20" x14ac:dyDescent="0.25">
      <c r="A218" s="30">
        <v>43126</v>
      </c>
      <c r="B218" s="34">
        <v>3444</v>
      </c>
      <c r="C218" s="34" t="s">
        <v>295</v>
      </c>
      <c r="D218" s="5" t="s">
        <v>77</v>
      </c>
      <c r="E218" s="32" t="s">
        <v>296</v>
      </c>
      <c r="F218" s="5">
        <v>8</v>
      </c>
      <c r="G218" s="5" t="s">
        <v>22</v>
      </c>
      <c r="H218" s="3">
        <v>56925</v>
      </c>
      <c r="I218" s="3" t="s">
        <v>25</v>
      </c>
      <c r="J218" s="4">
        <v>43127</v>
      </c>
      <c r="K218" s="3" t="s">
        <v>63</v>
      </c>
      <c r="L218" s="3">
        <v>8</v>
      </c>
      <c r="M218" s="4">
        <v>43131</v>
      </c>
      <c r="N218" s="3">
        <v>8</v>
      </c>
      <c r="O218" s="3" t="s">
        <v>64</v>
      </c>
      <c r="P218" s="6">
        <v>43137</v>
      </c>
      <c r="Q218" s="5">
        <v>0</v>
      </c>
      <c r="R218" s="5">
        <f>IF(ISBLANK(Tableau1[[#This Row],[Date BL]]),"",Tableau1[[#This Row],[Date BL]]-Tableau1[[#This Row],[Date prévue]])</f>
        <v>6</v>
      </c>
      <c r="S218" s="5" t="str">
        <f t="shared" si="3"/>
        <v>Retard</v>
      </c>
      <c r="T218" s="5"/>
    </row>
    <row r="219" spans="1:20" x14ac:dyDescent="0.25">
      <c r="A219" s="30">
        <v>43126</v>
      </c>
      <c r="B219" s="34">
        <v>3444</v>
      </c>
      <c r="C219" s="34" t="s">
        <v>295</v>
      </c>
      <c r="D219" s="5" t="s">
        <v>77</v>
      </c>
      <c r="E219" s="32" t="s">
        <v>297</v>
      </c>
      <c r="F219" s="5">
        <v>16</v>
      </c>
      <c r="G219" s="5" t="s">
        <v>22</v>
      </c>
      <c r="H219" s="3">
        <v>56925</v>
      </c>
      <c r="I219" s="3" t="s">
        <v>25</v>
      </c>
      <c r="J219" s="4">
        <v>43127</v>
      </c>
      <c r="K219" s="3" t="s">
        <v>63</v>
      </c>
      <c r="L219" s="3">
        <v>16</v>
      </c>
      <c r="M219" s="4">
        <v>43131</v>
      </c>
      <c r="N219" s="3">
        <v>16</v>
      </c>
      <c r="O219" s="3" t="s">
        <v>64</v>
      </c>
      <c r="P219" s="6">
        <v>43137</v>
      </c>
      <c r="Q219" s="5">
        <v>0</v>
      </c>
      <c r="R219" s="5">
        <f>IF(ISBLANK(Tableau1[[#This Row],[Date BL]]),"",Tableau1[[#This Row],[Date BL]]-Tableau1[[#This Row],[Date prévue]])</f>
        <v>6</v>
      </c>
      <c r="S219" s="5" t="str">
        <f t="shared" si="3"/>
        <v>Retard</v>
      </c>
      <c r="T219" s="5"/>
    </row>
    <row r="220" spans="1:20" x14ac:dyDescent="0.25">
      <c r="A220" s="30">
        <v>43126</v>
      </c>
      <c r="B220" s="34">
        <v>3444</v>
      </c>
      <c r="C220" s="34" t="s">
        <v>76</v>
      </c>
      <c r="D220" s="5" t="s">
        <v>77</v>
      </c>
      <c r="E220" s="32" t="s">
        <v>298</v>
      </c>
      <c r="F220" s="5">
        <v>16</v>
      </c>
      <c r="G220" s="5" t="s">
        <v>22</v>
      </c>
      <c r="H220" s="3">
        <v>56926</v>
      </c>
      <c r="I220" s="3" t="s">
        <v>25</v>
      </c>
      <c r="J220" s="4">
        <v>43127</v>
      </c>
      <c r="K220" s="5" t="s">
        <v>59</v>
      </c>
      <c r="L220" s="3">
        <v>16</v>
      </c>
      <c r="M220" s="4">
        <v>43130</v>
      </c>
      <c r="N220" s="3">
        <v>16</v>
      </c>
      <c r="O220" s="3">
        <v>18000033</v>
      </c>
      <c r="P220" s="4">
        <v>43132</v>
      </c>
      <c r="Q220" s="5">
        <v>0</v>
      </c>
      <c r="R220" s="5">
        <f>IF(ISBLANK(Tableau1[[#This Row],[Date BL]]),"",Tableau1[[#This Row],[Date BL]]-Tableau1[[#This Row],[Date prévue]])</f>
        <v>2</v>
      </c>
      <c r="S220" s="5" t="str">
        <f t="shared" si="3"/>
        <v>Retard</v>
      </c>
      <c r="T220" s="5"/>
    </row>
    <row r="221" spans="1:20" x14ac:dyDescent="0.25">
      <c r="A221" s="30">
        <v>43126</v>
      </c>
      <c r="B221" s="34">
        <v>3444</v>
      </c>
      <c r="C221" s="34" t="s">
        <v>76</v>
      </c>
      <c r="D221" s="5" t="s">
        <v>77</v>
      </c>
      <c r="E221" s="32" t="s">
        <v>235</v>
      </c>
      <c r="F221" s="5">
        <v>4</v>
      </c>
      <c r="G221" s="5" t="s">
        <v>22</v>
      </c>
      <c r="H221" s="3">
        <v>56926</v>
      </c>
      <c r="I221" s="3" t="s">
        <v>25</v>
      </c>
      <c r="J221" s="4">
        <v>43127</v>
      </c>
      <c r="K221" s="5" t="s">
        <v>59</v>
      </c>
      <c r="L221" s="3">
        <v>4</v>
      </c>
      <c r="M221" s="4">
        <v>43130</v>
      </c>
      <c r="N221" s="3">
        <v>4</v>
      </c>
      <c r="O221" s="3">
        <v>18000033</v>
      </c>
      <c r="P221" s="4">
        <v>43132</v>
      </c>
      <c r="Q221" s="5">
        <v>0</v>
      </c>
      <c r="R221" s="5">
        <f>IF(ISBLANK(Tableau1[[#This Row],[Date BL]]),"",Tableau1[[#This Row],[Date BL]]-Tableau1[[#This Row],[Date prévue]])</f>
        <v>2</v>
      </c>
      <c r="S221" s="5" t="str">
        <f t="shared" si="3"/>
        <v>Retard</v>
      </c>
      <c r="T221" s="5"/>
    </row>
    <row r="222" spans="1:20" x14ac:dyDescent="0.25">
      <c r="A222" s="30">
        <v>43126</v>
      </c>
      <c r="B222" s="34">
        <v>3444</v>
      </c>
      <c r="C222" s="34" t="s">
        <v>76</v>
      </c>
      <c r="D222" s="5" t="s">
        <v>77</v>
      </c>
      <c r="E222" s="32" t="s">
        <v>236</v>
      </c>
      <c r="F222" s="5">
        <v>47</v>
      </c>
      <c r="G222" s="5" t="s">
        <v>22</v>
      </c>
      <c r="H222" s="3">
        <v>56926</v>
      </c>
      <c r="I222" s="3" t="s">
        <v>25</v>
      </c>
      <c r="J222" s="4">
        <v>43127</v>
      </c>
      <c r="K222" s="5" t="s">
        <v>59</v>
      </c>
      <c r="L222" s="3">
        <v>47</v>
      </c>
      <c r="M222" s="4">
        <v>43130</v>
      </c>
      <c r="N222" s="3">
        <v>47</v>
      </c>
      <c r="O222" s="3">
        <v>18000033</v>
      </c>
      <c r="P222" s="4">
        <v>43132</v>
      </c>
      <c r="Q222" s="5">
        <v>0</v>
      </c>
      <c r="R222" s="5">
        <f>IF(ISBLANK(Tableau1[[#This Row],[Date BL]]),"",Tableau1[[#This Row],[Date BL]]-Tableau1[[#This Row],[Date prévue]])</f>
        <v>2</v>
      </c>
      <c r="S222" s="5" t="str">
        <f t="shared" si="3"/>
        <v>Retard</v>
      </c>
      <c r="T222" s="5"/>
    </row>
    <row r="223" spans="1:20" x14ac:dyDescent="0.25">
      <c r="A223" s="30">
        <v>43126</v>
      </c>
      <c r="B223" s="34">
        <v>3444</v>
      </c>
      <c r="C223" s="34" t="s">
        <v>76</v>
      </c>
      <c r="D223" s="5" t="s">
        <v>77</v>
      </c>
      <c r="E223" s="32" t="s">
        <v>237</v>
      </c>
      <c r="F223" s="5">
        <v>373</v>
      </c>
      <c r="G223" s="5" t="s">
        <v>22</v>
      </c>
      <c r="H223" s="3">
        <v>56926</v>
      </c>
      <c r="I223" s="3" t="s">
        <v>25</v>
      </c>
      <c r="J223" s="4">
        <v>43127</v>
      </c>
      <c r="K223" s="5" t="s">
        <v>59</v>
      </c>
      <c r="L223" s="3">
        <v>373</v>
      </c>
      <c r="M223" s="4">
        <v>43130</v>
      </c>
      <c r="N223" s="3">
        <v>373</v>
      </c>
      <c r="O223" s="3">
        <v>18000033</v>
      </c>
      <c r="P223" s="4">
        <v>43132</v>
      </c>
      <c r="Q223" s="5">
        <v>0</v>
      </c>
      <c r="R223" s="5">
        <f>IF(ISBLANK(Tableau1[[#This Row],[Date BL]]),"",Tableau1[[#This Row],[Date BL]]-Tableau1[[#This Row],[Date prévue]])</f>
        <v>2</v>
      </c>
      <c r="S223" s="5" t="str">
        <f t="shared" si="3"/>
        <v>Retard</v>
      </c>
      <c r="T223" s="5"/>
    </row>
    <row r="224" spans="1:20" x14ac:dyDescent="0.25">
      <c r="A224" s="30">
        <v>43126</v>
      </c>
      <c r="B224" s="34">
        <v>3444</v>
      </c>
      <c r="C224" s="34" t="s">
        <v>76</v>
      </c>
      <c r="D224" s="5" t="s">
        <v>77</v>
      </c>
      <c r="E224" s="32" t="s">
        <v>290</v>
      </c>
      <c r="F224" s="5">
        <v>440</v>
      </c>
      <c r="G224" s="5" t="s">
        <v>22</v>
      </c>
      <c r="H224" s="3">
        <v>56926</v>
      </c>
      <c r="I224" s="3" t="s">
        <v>25</v>
      </c>
      <c r="J224" s="4">
        <v>43127</v>
      </c>
      <c r="K224" s="5" t="s">
        <v>59</v>
      </c>
      <c r="L224" s="3">
        <v>440</v>
      </c>
      <c r="M224" s="4">
        <v>43130</v>
      </c>
      <c r="N224" s="3">
        <v>440</v>
      </c>
      <c r="O224" s="3">
        <v>18000033</v>
      </c>
      <c r="P224" s="4">
        <v>43132</v>
      </c>
      <c r="Q224" s="5">
        <v>0</v>
      </c>
      <c r="R224" s="5">
        <f>IF(ISBLANK(Tableau1[[#This Row],[Date BL]]),"",Tableau1[[#This Row],[Date BL]]-Tableau1[[#This Row],[Date prévue]])</f>
        <v>2</v>
      </c>
      <c r="S224" s="5" t="str">
        <f t="shared" si="3"/>
        <v>Retard</v>
      </c>
      <c r="T224" s="5"/>
    </row>
    <row r="225" spans="1:20" x14ac:dyDescent="0.25">
      <c r="A225" s="30">
        <v>43126</v>
      </c>
      <c r="B225" s="34">
        <v>3444</v>
      </c>
      <c r="C225" s="34" t="s">
        <v>76</v>
      </c>
      <c r="D225" s="5" t="s">
        <v>77</v>
      </c>
      <c r="E225" s="32" t="s">
        <v>291</v>
      </c>
      <c r="F225" s="5">
        <v>440</v>
      </c>
      <c r="G225" s="5" t="s">
        <v>22</v>
      </c>
      <c r="H225" s="3">
        <v>56926</v>
      </c>
      <c r="I225" s="3" t="s">
        <v>25</v>
      </c>
      <c r="J225" s="4">
        <v>43127</v>
      </c>
      <c r="K225" s="5" t="s">
        <v>59</v>
      </c>
      <c r="L225" s="3">
        <v>440</v>
      </c>
      <c r="M225" s="4">
        <v>43130</v>
      </c>
      <c r="N225" s="3">
        <v>440</v>
      </c>
      <c r="O225" s="3">
        <v>18000033</v>
      </c>
      <c r="P225" s="4">
        <v>43132</v>
      </c>
      <c r="Q225" s="5">
        <v>0</v>
      </c>
      <c r="R225" s="5">
        <f>IF(ISBLANK(Tableau1[[#This Row],[Date BL]]),"",Tableau1[[#This Row],[Date BL]]-Tableau1[[#This Row],[Date prévue]])</f>
        <v>2</v>
      </c>
      <c r="S225" s="5" t="str">
        <f t="shared" si="3"/>
        <v>Retard</v>
      </c>
      <c r="T225" s="5"/>
    </row>
    <row r="226" spans="1:20" x14ac:dyDescent="0.25">
      <c r="A226" s="30">
        <v>43126</v>
      </c>
      <c r="B226" s="34">
        <v>3444</v>
      </c>
      <c r="C226" s="34" t="s">
        <v>295</v>
      </c>
      <c r="D226" s="5" t="s">
        <v>77</v>
      </c>
      <c r="E226" s="32" t="s">
        <v>296</v>
      </c>
      <c r="F226" s="5">
        <v>233</v>
      </c>
      <c r="G226" s="5" t="s">
        <v>22</v>
      </c>
      <c r="H226" s="3">
        <v>56925</v>
      </c>
      <c r="I226" s="3" t="s">
        <v>25</v>
      </c>
      <c r="J226" s="4">
        <v>43127</v>
      </c>
      <c r="K226" s="3" t="s">
        <v>63</v>
      </c>
      <c r="L226" s="3">
        <v>233</v>
      </c>
      <c r="M226" s="4">
        <v>43131</v>
      </c>
      <c r="N226" s="3">
        <v>233</v>
      </c>
      <c r="O226" s="3" t="s">
        <v>64</v>
      </c>
      <c r="P226" s="6">
        <v>43137</v>
      </c>
      <c r="Q226" s="5">
        <v>0</v>
      </c>
      <c r="R226" s="5">
        <f>IF(ISBLANK(Tableau1[[#This Row],[Date BL]]),"",Tableau1[[#This Row],[Date BL]]-Tableau1[[#This Row],[Date prévue]])</f>
        <v>6</v>
      </c>
      <c r="S226" s="5" t="str">
        <f t="shared" si="3"/>
        <v>Retard</v>
      </c>
      <c r="T226" s="5"/>
    </row>
    <row r="227" spans="1:20" x14ac:dyDescent="0.25">
      <c r="A227" s="30">
        <v>43126</v>
      </c>
      <c r="B227" s="34">
        <v>2884</v>
      </c>
      <c r="C227" s="34">
        <v>61225</v>
      </c>
      <c r="D227" s="5" t="s">
        <v>120</v>
      </c>
      <c r="E227" s="32" t="s">
        <v>299</v>
      </c>
      <c r="F227" s="5">
        <v>1</v>
      </c>
      <c r="G227" s="5" t="s">
        <v>22</v>
      </c>
      <c r="H227" s="5">
        <v>56923</v>
      </c>
      <c r="I227" s="5" t="s">
        <v>25</v>
      </c>
      <c r="J227" s="33">
        <v>43127</v>
      </c>
      <c r="K227" s="5" t="s">
        <v>35</v>
      </c>
      <c r="L227" s="5">
        <v>1</v>
      </c>
      <c r="M227" s="33">
        <v>43129</v>
      </c>
      <c r="N227" s="3">
        <v>1</v>
      </c>
      <c r="O227" s="3">
        <v>111593</v>
      </c>
      <c r="P227" s="4">
        <v>43129</v>
      </c>
      <c r="Q227" s="5">
        <v>0</v>
      </c>
      <c r="R227" s="5">
        <f>IF(ISBLANK(Tableau1[[#This Row],[Date BL]]),"",Tableau1[[#This Row],[Date BL]]-Tableau1[[#This Row],[Date prévue]])</f>
        <v>0</v>
      </c>
      <c r="S227" s="5" t="str">
        <f t="shared" si="3"/>
        <v>Livrée</v>
      </c>
      <c r="T227" s="5"/>
    </row>
    <row r="228" spans="1:20" x14ac:dyDescent="0.25">
      <c r="A228" s="30">
        <v>43126</v>
      </c>
      <c r="B228" s="34">
        <v>2884</v>
      </c>
      <c r="C228" s="34">
        <v>61225</v>
      </c>
      <c r="D228" s="5" t="s">
        <v>120</v>
      </c>
      <c r="E228" s="32" t="s">
        <v>300</v>
      </c>
      <c r="F228" s="5">
        <v>2</v>
      </c>
      <c r="G228" s="5" t="s">
        <v>22</v>
      </c>
      <c r="H228" s="5">
        <v>56923</v>
      </c>
      <c r="I228" s="5" t="s">
        <v>25</v>
      </c>
      <c r="J228" s="33">
        <v>43127</v>
      </c>
      <c r="K228" s="5" t="s">
        <v>35</v>
      </c>
      <c r="L228" s="5">
        <v>2</v>
      </c>
      <c r="M228" s="33">
        <v>43129</v>
      </c>
      <c r="N228" s="3">
        <v>2</v>
      </c>
      <c r="O228" s="3">
        <v>111593</v>
      </c>
      <c r="P228" s="4">
        <v>43129</v>
      </c>
      <c r="Q228" s="5">
        <v>0</v>
      </c>
      <c r="R228" s="5">
        <f>IF(ISBLANK(Tableau1[[#This Row],[Date BL]]),"",Tableau1[[#This Row],[Date BL]]-Tableau1[[#This Row],[Date prévue]])</f>
        <v>0</v>
      </c>
      <c r="S228" s="5" t="str">
        <f t="shared" si="3"/>
        <v>Livrée</v>
      </c>
      <c r="T228" s="5"/>
    </row>
    <row r="229" spans="1:20" x14ac:dyDescent="0.25">
      <c r="A229" s="30">
        <v>43126</v>
      </c>
      <c r="B229" s="31">
        <v>1425</v>
      </c>
      <c r="C229" s="31">
        <v>61254</v>
      </c>
      <c r="D229" s="5" t="s">
        <v>160</v>
      </c>
      <c r="E229" s="32" t="s">
        <v>301</v>
      </c>
      <c r="F229" s="31">
        <v>80</v>
      </c>
      <c r="G229" s="31" t="s">
        <v>22</v>
      </c>
      <c r="H229" s="5">
        <v>56922</v>
      </c>
      <c r="I229" s="5" t="s">
        <v>25</v>
      </c>
      <c r="J229" s="33">
        <v>43127</v>
      </c>
      <c r="K229" s="5" t="s">
        <v>38</v>
      </c>
      <c r="L229" s="5">
        <v>80</v>
      </c>
      <c r="M229" s="33">
        <v>43132</v>
      </c>
      <c r="N229" s="5">
        <v>80</v>
      </c>
      <c r="O229" s="38" t="s">
        <v>65</v>
      </c>
      <c r="P229" s="4">
        <v>43132</v>
      </c>
      <c r="Q229" s="5"/>
      <c r="R229" s="5">
        <f>IF(ISBLANK(Tableau1[[#This Row],[Date BL]]),"",Tableau1[[#This Row],[Date BL]]-Tableau1[[#This Row],[Date prévue]])</f>
        <v>0</v>
      </c>
      <c r="S229" s="5" t="str">
        <f t="shared" si="3"/>
        <v>Livrée</v>
      </c>
      <c r="T229" s="5"/>
    </row>
    <row r="230" spans="1:20" x14ac:dyDescent="0.25">
      <c r="A230" s="30">
        <v>43126</v>
      </c>
      <c r="B230" s="31">
        <v>1425</v>
      </c>
      <c r="C230" s="31">
        <v>61254</v>
      </c>
      <c r="D230" s="5" t="s">
        <v>160</v>
      </c>
      <c r="E230" s="32" t="s">
        <v>302</v>
      </c>
      <c r="F230" s="31">
        <v>2</v>
      </c>
      <c r="G230" s="31" t="s">
        <v>22</v>
      </c>
      <c r="H230" s="5">
        <v>56922</v>
      </c>
      <c r="I230" s="5" t="s">
        <v>25</v>
      </c>
      <c r="J230" s="33">
        <v>43127</v>
      </c>
      <c r="K230" s="5" t="s">
        <v>38</v>
      </c>
      <c r="L230" s="5">
        <v>2</v>
      </c>
      <c r="M230" s="33">
        <v>43132</v>
      </c>
      <c r="N230" s="5">
        <v>2</v>
      </c>
      <c r="O230" s="38" t="s">
        <v>65</v>
      </c>
      <c r="P230" s="4">
        <v>43132</v>
      </c>
      <c r="Q230" s="5"/>
      <c r="R230" s="5">
        <f>IF(ISBLANK(Tableau1[[#This Row],[Date BL]]),"",Tableau1[[#This Row],[Date BL]]-Tableau1[[#This Row],[Date prévue]])</f>
        <v>0</v>
      </c>
      <c r="S230" s="5" t="str">
        <f t="shared" si="3"/>
        <v>Livrée</v>
      </c>
      <c r="T230" s="5"/>
    </row>
    <row r="231" spans="1:20" x14ac:dyDescent="0.25">
      <c r="A231" s="30">
        <v>43126</v>
      </c>
      <c r="B231" s="31">
        <v>1425</v>
      </c>
      <c r="C231" s="31">
        <v>61254</v>
      </c>
      <c r="D231" s="5" t="s">
        <v>160</v>
      </c>
      <c r="E231" s="32" t="s">
        <v>303</v>
      </c>
      <c r="F231" s="31">
        <v>2</v>
      </c>
      <c r="G231" s="31" t="s">
        <v>22</v>
      </c>
      <c r="H231" s="5">
        <v>56922</v>
      </c>
      <c r="I231" s="5" t="s">
        <v>25</v>
      </c>
      <c r="J231" s="33">
        <v>43127</v>
      </c>
      <c r="K231" s="5" t="s">
        <v>38</v>
      </c>
      <c r="L231" s="5">
        <v>2</v>
      </c>
      <c r="M231" s="33">
        <v>43132</v>
      </c>
      <c r="N231" s="5">
        <v>2</v>
      </c>
      <c r="O231" s="38" t="s">
        <v>65</v>
      </c>
      <c r="P231" s="4">
        <v>43132</v>
      </c>
      <c r="Q231" s="5"/>
      <c r="R231" s="5">
        <f>IF(ISBLANK(Tableau1[[#This Row],[Date BL]]),"",Tableau1[[#This Row],[Date BL]]-Tableau1[[#This Row],[Date prévue]])</f>
        <v>0</v>
      </c>
      <c r="S231" s="5" t="str">
        <f t="shared" si="3"/>
        <v>Livrée</v>
      </c>
      <c r="T231" s="5"/>
    </row>
    <row r="232" spans="1:20" x14ac:dyDescent="0.25">
      <c r="A232" s="30">
        <v>43126</v>
      </c>
      <c r="B232" s="31">
        <v>1425</v>
      </c>
      <c r="C232" s="31">
        <v>61254</v>
      </c>
      <c r="D232" s="5" t="s">
        <v>160</v>
      </c>
      <c r="E232" s="32" t="s">
        <v>304</v>
      </c>
      <c r="F232" s="31">
        <v>2</v>
      </c>
      <c r="G232" s="31" t="s">
        <v>22</v>
      </c>
      <c r="H232" s="5">
        <v>56922</v>
      </c>
      <c r="I232" s="5" t="s">
        <v>25</v>
      </c>
      <c r="J232" s="33">
        <v>43127</v>
      </c>
      <c r="K232" s="5" t="s">
        <v>38</v>
      </c>
      <c r="L232" s="5">
        <v>2</v>
      </c>
      <c r="M232" s="33">
        <v>43132</v>
      </c>
      <c r="N232" s="5">
        <v>2</v>
      </c>
      <c r="O232" s="38" t="s">
        <v>65</v>
      </c>
      <c r="P232" s="4">
        <v>43132</v>
      </c>
      <c r="Q232" s="5"/>
      <c r="R232" s="5">
        <f>IF(ISBLANK(Tableau1[[#This Row],[Date BL]]),"",Tableau1[[#This Row],[Date BL]]-Tableau1[[#This Row],[Date prévue]])</f>
        <v>0</v>
      </c>
      <c r="S232" s="5" t="str">
        <f t="shared" si="3"/>
        <v>Livrée</v>
      </c>
      <c r="T232" s="5"/>
    </row>
    <row r="233" spans="1:20" x14ac:dyDescent="0.25">
      <c r="A233" s="30">
        <v>43126</v>
      </c>
      <c r="B233" s="31">
        <v>1425</v>
      </c>
      <c r="C233" s="31">
        <v>61254</v>
      </c>
      <c r="D233" s="5" t="s">
        <v>160</v>
      </c>
      <c r="E233" s="32" t="s">
        <v>305</v>
      </c>
      <c r="F233" s="5">
        <v>10</v>
      </c>
      <c r="G233" s="31" t="s">
        <v>22</v>
      </c>
      <c r="H233" s="5">
        <v>56922</v>
      </c>
      <c r="I233" s="5" t="s">
        <v>25</v>
      </c>
      <c r="J233" s="33">
        <v>43127</v>
      </c>
      <c r="K233" s="5" t="s">
        <v>38</v>
      </c>
      <c r="L233" s="5">
        <v>10</v>
      </c>
      <c r="M233" s="33">
        <v>43132</v>
      </c>
      <c r="N233" s="5">
        <v>10</v>
      </c>
      <c r="O233" s="38" t="s">
        <v>65</v>
      </c>
      <c r="P233" s="4">
        <v>43132</v>
      </c>
      <c r="Q233" s="5"/>
      <c r="R233" s="5">
        <f>IF(ISBLANK(Tableau1[[#This Row],[Date BL]]),"",Tableau1[[#This Row],[Date BL]]-Tableau1[[#This Row],[Date prévue]])</f>
        <v>0</v>
      </c>
      <c r="S233" s="5" t="str">
        <f t="shared" si="3"/>
        <v>Livrée</v>
      </c>
      <c r="T233" s="5"/>
    </row>
    <row r="234" spans="1:20" x14ac:dyDescent="0.25">
      <c r="A234" s="30">
        <v>43126</v>
      </c>
      <c r="B234" s="31">
        <v>1425</v>
      </c>
      <c r="C234" s="31">
        <v>61254</v>
      </c>
      <c r="D234" s="5" t="s">
        <v>160</v>
      </c>
      <c r="E234" s="32" t="s">
        <v>306</v>
      </c>
      <c r="F234" s="5">
        <v>1</v>
      </c>
      <c r="G234" s="31" t="s">
        <v>22</v>
      </c>
      <c r="H234" s="5">
        <v>56922</v>
      </c>
      <c r="I234" s="5" t="s">
        <v>25</v>
      </c>
      <c r="J234" s="33">
        <v>43127</v>
      </c>
      <c r="K234" s="5" t="s">
        <v>38</v>
      </c>
      <c r="L234" s="5">
        <v>12</v>
      </c>
      <c r="M234" s="33">
        <v>43132</v>
      </c>
      <c r="N234" s="5">
        <v>12</v>
      </c>
      <c r="O234" s="38" t="s">
        <v>65</v>
      </c>
      <c r="P234" s="4">
        <v>43132</v>
      </c>
      <c r="Q234" s="5"/>
      <c r="R234" s="5">
        <f>IF(ISBLANK(Tableau1[[#This Row],[Date BL]]),"",Tableau1[[#This Row],[Date BL]]-Tableau1[[#This Row],[Date prévue]])</f>
        <v>0</v>
      </c>
      <c r="S234" s="5" t="str">
        <f t="shared" si="3"/>
        <v>Livrée</v>
      </c>
      <c r="T234" s="5"/>
    </row>
    <row r="235" spans="1:20" x14ac:dyDescent="0.25">
      <c r="A235" s="30">
        <v>43126</v>
      </c>
      <c r="B235" s="31">
        <v>2888</v>
      </c>
      <c r="C235" s="31">
        <v>61254</v>
      </c>
      <c r="D235" s="5" t="s">
        <v>120</v>
      </c>
      <c r="E235" s="32" t="s">
        <v>307</v>
      </c>
      <c r="F235" s="5">
        <v>9</v>
      </c>
      <c r="G235" s="31" t="s">
        <v>22</v>
      </c>
      <c r="H235" s="5">
        <v>56922</v>
      </c>
      <c r="I235" s="5" t="s">
        <v>25</v>
      </c>
      <c r="J235" s="33">
        <v>43127</v>
      </c>
      <c r="K235" s="5" t="s">
        <v>38</v>
      </c>
      <c r="L235" s="3">
        <v>9</v>
      </c>
      <c r="M235" s="33">
        <v>43132</v>
      </c>
      <c r="N235" s="3">
        <v>9</v>
      </c>
      <c r="O235" s="38" t="s">
        <v>65</v>
      </c>
      <c r="P235" s="4">
        <v>43132</v>
      </c>
      <c r="Q235" s="5">
        <v>0</v>
      </c>
      <c r="R235" s="5">
        <f>IF(ISBLANK(Tableau1[[#This Row],[Date BL]]),"",Tableau1[[#This Row],[Date BL]]-Tableau1[[#This Row],[Date prévue]])</f>
        <v>0</v>
      </c>
      <c r="S235" s="5" t="str">
        <f t="shared" si="3"/>
        <v>Livrée</v>
      </c>
      <c r="T235" s="5"/>
    </row>
    <row r="236" spans="1:20" x14ac:dyDescent="0.25">
      <c r="A236" s="30">
        <v>43126</v>
      </c>
      <c r="B236" s="31">
        <v>2888</v>
      </c>
      <c r="C236" s="31">
        <v>61254</v>
      </c>
      <c r="D236" s="5" t="s">
        <v>120</v>
      </c>
      <c r="E236" s="32" t="s">
        <v>308</v>
      </c>
      <c r="F236" s="5">
        <v>9</v>
      </c>
      <c r="G236" s="31" t="s">
        <v>22</v>
      </c>
      <c r="H236" s="5">
        <v>56922</v>
      </c>
      <c r="I236" s="5" t="s">
        <v>25</v>
      </c>
      <c r="J236" s="33">
        <v>43127</v>
      </c>
      <c r="K236" s="5" t="s">
        <v>38</v>
      </c>
      <c r="L236" s="7">
        <v>9</v>
      </c>
      <c r="M236" s="33">
        <v>43132</v>
      </c>
      <c r="N236" s="3">
        <v>9</v>
      </c>
      <c r="O236" s="38" t="s">
        <v>65</v>
      </c>
      <c r="P236" s="4">
        <v>43132</v>
      </c>
      <c r="Q236" s="5">
        <v>0</v>
      </c>
      <c r="R236" s="5">
        <f>IF(ISBLANK(Tableau1[[#This Row],[Date BL]]),"",Tableau1[[#This Row],[Date BL]]-Tableau1[[#This Row],[Date prévue]])</f>
        <v>0</v>
      </c>
      <c r="S236" s="5" t="str">
        <f t="shared" si="3"/>
        <v>Livrée</v>
      </c>
      <c r="T236" s="5"/>
    </row>
    <row r="237" spans="1:20" x14ac:dyDescent="0.25">
      <c r="A237" s="30">
        <v>43126</v>
      </c>
      <c r="B237" s="31">
        <v>2888</v>
      </c>
      <c r="C237" s="31">
        <v>61254</v>
      </c>
      <c r="D237" s="5" t="s">
        <v>120</v>
      </c>
      <c r="E237" s="32" t="s">
        <v>309</v>
      </c>
      <c r="F237" s="5">
        <v>1</v>
      </c>
      <c r="G237" s="31" t="s">
        <v>22</v>
      </c>
      <c r="H237" s="5">
        <v>56922</v>
      </c>
      <c r="I237" s="5" t="s">
        <v>25</v>
      </c>
      <c r="J237" s="33">
        <v>43127</v>
      </c>
      <c r="K237" s="5" t="s">
        <v>38</v>
      </c>
      <c r="L237" s="7">
        <v>1</v>
      </c>
      <c r="M237" s="33">
        <v>43132</v>
      </c>
      <c r="N237" s="3">
        <v>1</v>
      </c>
      <c r="O237" s="38" t="s">
        <v>65</v>
      </c>
      <c r="P237" s="4">
        <v>43132</v>
      </c>
      <c r="Q237" s="5">
        <v>0</v>
      </c>
      <c r="R237" s="5">
        <f>IF(ISBLANK(Tableau1[[#This Row],[Date BL]]),"",Tableau1[[#This Row],[Date BL]]-Tableau1[[#This Row],[Date prévue]])</f>
        <v>0</v>
      </c>
      <c r="S237" s="5" t="str">
        <f t="shared" si="3"/>
        <v>Livrée</v>
      </c>
      <c r="T237" s="5"/>
    </row>
    <row r="238" spans="1:20" x14ac:dyDescent="0.25">
      <c r="A238" s="30">
        <v>43126</v>
      </c>
      <c r="B238" s="31">
        <v>2501</v>
      </c>
      <c r="C238" s="31" t="s">
        <v>76</v>
      </c>
      <c r="D238" s="5" t="s">
        <v>77</v>
      </c>
      <c r="E238" s="32" t="s">
        <v>310</v>
      </c>
      <c r="F238" s="5">
        <v>98</v>
      </c>
      <c r="G238" s="31" t="s">
        <v>22</v>
      </c>
      <c r="H238" s="3">
        <v>56928</v>
      </c>
      <c r="I238" s="3" t="s">
        <v>25</v>
      </c>
      <c r="J238" s="4">
        <v>43127</v>
      </c>
      <c r="K238" s="5" t="s">
        <v>59</v>
      </c>
      <c r="L238" s="3">
        <v>98</v>
      </c>
      <c r="M238" s="4">
        <v>43130</v>
      </c>
      <c r="N238" s="3">
        <v>98</v>
      </c>
      <c r="O238" s="3">
        <v>18000031</v>
      </c>
      <c r="P238" s="6">
        <v>43132</v>
      </c>
      <c r="Q238" s="5">
        <v>0</v>
      </c>
      <c r="R238" s="5">
        <f>IF(ISBLANK(Tableau1[[#This Row],[Date BL]]),"",Tableau1[[#This Row],[Date BL]]-Tableau1[[#This Row],[Date prévue]])</f>
        <v>2</v>
      </c>
      <c r="S238" s="5" t="str">
        <f t="shared" si="3"/>
        <v>Retard</v>
      </c>
      <c r="T238" s="5"/>
    </row>
    <row r="239" spans="1:20" x14ac:dyDescent="0.25">
      <c r="A239" s="30">
        <v>43126</v>
      </c>
      <c r="B239" s="31">
        <v>2501</v>
      </c>
      <c r="C239" s="31" t="s">
        <v>76</v>
      </c>
      <c r="D239" s="5" t="s">
        <v>77</v>
      </c>
      <c r="E239" s="32" t="s">
        <v>311</v>
      </c>
      <c r="F239" s="5">
        <v>98</v>
      </c>
      <c r="G239" s="31" t="s">
        <v>22</v>
      </c>
      <c r="H239" s="3">
        <v>56928</v>
      </c>
      <c r="I239" s="3" t="s">
        <v>25</v>
      </c>
      <c r="J239" s="4">
        <v>43127</v>
      </c>
      <c r="K239" s="5" t="s">
        <v>59</v>
      </c>
      <c r="L239" s="3">
        <v>98</v>
      </c>
      <c r="M239" s="4">
        <v>43130</v>
      </c>
      <c r="N239" s="3">
        <v>98</v>
      </c>
      <c r="O239" s="3">
        <v>18000031</v>
      </c>
      <c r="P239" s="6">
        <v>43132</v>
      </c>
      <c r="Q239" s="5">
        <v>0</v>
      </c>
      <c r="R239" s="5">
        <f>IF(ISBLANK(Tableau1[[#This Row],[Date BL]]),"",Tableau1[[#This Row],[Date BL]]-Tableau1[[#This Row],[Date prévue]])</f>
        <v>2</v>
      </c>
      <c r="S239" s="5" t="str">
        <f t="shared" si="3"/>
        <v>Retard</v>
      </c>
      <c r="T239" s="5"/>
    </row>
    <row r="240" spans="1:20" x14ac:dyDescent="0.25">
      <c r="A240" s="30">
        <v>43126</v>
      </c>
      <c r="B240" s="31">
        <v>2501</v>
      </c>
      <c r="C240" s="31" t="s">
        <v>76</v>
      </c>
      <c r="D240" s="5" t="s">
        <v>77</v>
      </c>
      <c r="E240" s="32" t="s">
        <v>312</v>
      </c>
      <c r="F240" s="5">
        <v>98</v>
      </c>
      <c r="G240" s="31" t="s">
        <v>22</v>
      </c>
      <c r="H240" s="3">
        <v>56928</v>
      </c>
      <c r="I240" s="3" t="s">
        <v>25</v>
      </c>
      <c r="J240" s="4">
        <v>43127</v>
      </c>
      <c r="K240" s="5" t="s">
        <v>59</v>
      </c>
      <c r="L240" s="3">
        <v>98</v>
      </c>
      <c r="M240" s="4">
        <v>43130</v>
      </c>
      <c r="N240" s="3">
        <v>98</v>
      </c>
      <c r="O240" s="3">
        <v>18000031</v>
      </c>
      <c r="P240" s="6">
        <v>43132</v>
      </c>
      <c r="Q240" s="5">
        <v>0</v>
      </c>
      <c r="R240" s="5">
        <f>IF(ISBLANK(Tableau1[[#This Row],[Date BL]]),"",Tableau1[[#This Row],[Date BL]]-Tableau1[[#This Row],[Date prévue]])</f>
        <v>2</v>
      </c>
      <c r="S240" s="5" t="str">
        <f t="shared" si="3"/>
        <v>Retard</v>
      </c>
      <c r="T240" s="5"/>
    </row>
    <row r="241" spans="1:20" x14ac:dyDescent="0.25">
      <c r="A241" s="30">
        <v>43126</v>
      </c>
      <c r="B241" s="31">
        <v>2501</v>
      </c>
      <c r="C241" s="31" t="s">
        <v>76</v>
      </c>
      <c r="D241" s="5" t="s">
        <v>77</v>
      </c>
      <c r="E241" s="32" t="s">
        <v>313</v>
      </c>
      <c r="F241" s="5">
        <v>130</v>
      </c>
      <c r="G241" s="31" t="s">
        <v>22</v>
      </c>
      <c r="H241" s="3">
        <v>56928</v>
      </c>
      <c r="I241" s="3" t="s">
        <v>25</v>
      </c>
      <c r="J241" s="4">
        <v>43127</v>
      </c>
      <c r="K241" s="5" t="s">
        <v>59</v>
      </c>
      <c r="L241" s="3">
        <v>130</v>
      </c>
      <c r="M241" s="4">
        <v>43130</v>
      </c>
      <c r="N241" s="3">
        <v>130</v>
      </c>
      <c r="O241" s="3">
        <v>18000031</v>
      </c>
      <c r="P241" s="6">
        <v>43132</v>
      </c>
      <c r="Q241" s="5">
        <v>0</v>
      </c>
      <c r="R241" s="5">
        <f>IF(ISBLANK(Tableau1[[#This Row],[Date BL]]),"",Tableau1[[#This Row],[Date BL]]-Tableau1[[#This Row],[Date prévue]])</f>
        <v>2</v>
      </c>
      <c r="S241" s="5" t="str">
        <f t="shared" si="3"/>
        <v>Retard</v>
      </c>
      <c r="T241" s="5"/>
    </row>
    <row r="242" spans="1:20" x14ac:dyDescent="0.25">
      <c r="A242" s="30">
        <v>43126</v>
      </c>
      <c r="B242" s="31">
        <v>2501</v>
      </c>
      <c r="C242" s="31" t="s">
        <v>76</v>
      </c>
      <c r="D242" s="5" t="s">
        <v>77</v>
      </c>
      <c r="E242" s="32" t="s">
        <v>314</v>
      </c>
      <c r="F242" s="5">
        <v>65</v>
      </c>
      <c r="G242" s="31" t="s">
        <v>22</v>
      </c>
      <c r="H242" s="3">
        <v>56928</v>
      </c>
      <c r="I242" s="3" t="s">
        <v>25</v>
      </c>
      <c r="J242" s="4">
        <v>43127</v>
      </c>
      <c r="K242" s="5" t="s">
        <v>59</v>
      </c>
      <c r="L242" s="3">
        <v>65</v>
      </c>
      <c r="M242" s="4">
        <v>43130</v>
      </c>
      <c r="N242" s="3">
        <v>65</v>
      </c>
      <c r="O242" s="3">
        <v>18000031</v>
      </c>
      <c r="P242" s="6">
        <v>43132</v>
      </c>
      <c r="Q242" s="5">
        <v>0</v>
      </c>
      <c r="R242" s="5">
        <f>IF(ISBLANK(Tableau1[[#This Row],[Date BL]]),"",Tableau1[[#This Row],[Date BL]]-Tableau1[[#This Row],[Date prévue]])</f>
        <v>2</v>
      </c>
      <c r="S242" s="5" t="str">
        <f t="shared" si="3"/>
        <v>Retard</v>
      </c>
      <c r="T242" s="5"/>
    </row>
    <row r="243" spans="1:20" x14ac:dyDescent="0.25">
      <c r="A243" s="30">
        <v>43126</v>
      </c>
      <c r="B243" s="31">
        <v>2501</v>
      </c>
      <c r="C243" s="31" t="s">
        <v>76</v>
      </c>
      <c r="D243" s="5" t="s">
        <v>77</v>
      </c>
      <c r="E243" s="32" t="s">
        <v>315</v>
      </c>
      <c r="F243" s="5">
        <v>32</v>
      </c>
      <c r="G243" s="31" t="s">
        <v>22</v>
      </c>
      <c r="H243" s="3">
        <v>56929</v>
      </c>
      <c r="I243" s="3" t="s">
        <v>25</v>
      </c>
      <c r="J243" s="4">
        <v>43127</v>
      </c>
      <c r="K243" s="5" t="s">
        <v>28</v>
      </c>
      <c r="L243" s="3">
        <v>32</v>
      </c>
      <c r="M243" s="4">
        <v>43130</v>
      </c>
      <c r="N243" s="3">
        <v>32</v>
      </c>
      <c r="O243" s="3">
        <v>151242</v>
      </c>
      <c r="P243" s="6">
        <v>43130</v>
      </c>
      <c r="Q243" s="5">
        <v>0</v>
      </c>
      <c r="R243" s="5">
        <f>IF(ISBLANK(Tableau1[[#This Row],[Date BL]]),"",Tableau1[[#This Row],[Date BL]]-Tableau1[[#This Row],[Date prévue]])</f>
        <v>0</v>
      </c>
      <c r="S243" s="5" t="str">
        <f t="shared" si="3"/>
        <v>Livrée</v>
      </c>
      <c r="T243" s="5"/>
    </row>
    <row r="244" spans="1:20" x14ac:dyDescent="0.25">
      <c r="A244" s="30">
        <v>43126</v>
      </c>
      <c r="B244" s="31">
        <v>3437</v>
      </c>
      <c r="C244" s="31" t="s">
        <v>76</v>
      </c>
      <c r="D244" s="5" t="s">
        <v>77</v>
      </c>
      <c r="E244" s="32" t="s">
        <v>316</v>
      </c>
      <c r="F244" s="5">
        <v>26</v>
      </c>
      <c r="G244" s="31" t="s">
        <v>22</v>
      </c>
      <c r="H244" s="5">
        <v>57253</v>
      </c>
      <c r="I244" s="3" t="s">
        <v>25</v>
      </c>
      <c r="J244" s="4">
        <v>43161</v>
      </c>
      <c r="K244" s="5" t="s">
        <v>26</v>
      </c>
      <c r="L244" s="3">
        <v>26</v>
      </c>
      <c r="M244" s="4">
        <v>43165</v>
      </c>
      <c r="N244" s="3">
        <v>26</v>
      </c>
      <c r="O244" s="3" t="s">
        <v>66</v>
      </c>
      <c r="P244" s="4">
        <v>43171</v>
      </c>
      <c r="Q244" s="5"/>
      <c r="R244" s="5">
        <f>IF(ISBLANK(Tableau1[[#This Row],[Date BL]]),"",Tableau1[[#This Row],[Date BL]]-Tableau1[[#This Row],[Date prévue]])</f>
        <v>6</v>
      </c>
      <c r="S244" s="5" t="str">
        <f t="shared" si="3"/>
        <v>Retard</v>
      </c>
      <c r="T244" s="5"/>
    </row>
    <row r="245" spans="1:20" x14ac:dyDescent="0.25">
      <c r="A245" s="30">
        <v>43129</v>
      </c>
      <c r="B245" s="31">
        <v>2502</v>
      </c>
      <c r="C245" s="34" t="s">
        <v>76</v>
      </c>
      <c r="D245" s="5" t="s">
        <v>77</v>
      </c>
      <c r="E245" s="32" t="s">
        <v>317</v>
      </c>
      <c r="F245" s="31">
        <v>15</v>
      </c>
      <c r="G245" s="5" t="s">
        <v>22</v>
      </c>
      <c r="H245" s="5">
        <v>57381</v>
      </c>
      <c r="I245" s="5" t="s">
        <v>25</v>
      </c>
      <c r="J245" s="33">
        <v>43179</v>
      </c>
      <c r="K245" s="5" t="s">
        <v>67</v>
      </c>
      <c r="L245" s="31">
        <v>15</v>
      </c>
      <c r="M245" s="33">
        <v>43180</v>
      </c>
      <c r="N245" s="3">
        <v>15</v>
      </c>
      <c r="O245" s="3" t="s">
        <v>68</v>
      </c>
      <c r="P245" s="4">
        <v>43179</v>
      </c>
      <c r="Q245" s="5">
        <v>0</v>
      </c>
      <c r="R245" s="5">
        <f>IF(ISBLANK(Tableau1[[#This Row],[Date BL]]),"",Tableau1[[#This Row],[Date BL]]-Tableau1[[#This Row],[Date prévue]])</f>
        <v>-1</v>
      </c>
      <c r="S245" s="5" t="str">
        <f t="shared" si="3"/>
        <v>Livrée</v>
      </c>
      <c r="T245" s="5"/>
    </row>
    <row r="246" spans="1:20" x14ac:dyDescent="0.25">
      <c r="A246" s="30">
        <v>43130</v>
      </c>
      <c r="B246" s="31">
        <v>25005</v>
      </c>
      <c r="C246" s="31" t="s">
        <v>76</v>
      </c>
      <c r="D246" s="5" t="s">
        <v>77</v>
      </c>
      <c r="E246" s="32" t="s">
        <v>318</v>
      </c>
      <c r="F246" s="5">
        <v>66</v>
      </c>
      <c r="G246" s="5" t="s">
        <v>22</v>
      </c>
      <c r="H246" s="5">
        <v>56942</v>
      </c>
      <c r="I246" s="5" t="s">
        <v>25</v>
      </c>
      <c r="J246" s="33">
        <v>43130</v>
      </c>
      <c r="K246" s="5" t="s">
        <v>28</v>
      </c>
      <c r="L246" s="5">
        <v>66</v>
      </c>
      <c r="M246" s="33">
        <v>43132</v>
      </c>
      <c r="N246" s="3">
        <v>66</v>
      </c>
      <c r="O246" s="3">
        <v>151292</v>
      </c>
      <c r="P246" s="6">
        <v>43131</v>
      </c>
      <c r="Q246" s="5">
        <v>0</v>
      </c>
      <c r="R246" s="5">
        <f>IF(ISBLANK(Tableau1[[#This Row],[Date BL]]),"",Tableau1[[#This Row],[Date BL]]-Tableau1[[#This Row],[Date prévue]])</f>
        <v>-1</v>
      </c>
      <c r="S246" s="5" t="str">
        <f t="shared" si="3"/>
        <v>Livrée</v>
      </c>
      <c r="T246" s="5"/>
    </row>
    <row r="247" spans="1:20" x14ac:dyDescent="0.25">
      <c r="A247" s="30">
        <v>43130</v>
      </c>
      <c r="B247" s="31">
        <v>19259</v>
      </c>
      <c r="C247" s="31" t="s">
        <v>90</v>
      </c>
      <c r="D247" s="5" t="s">
        <v>319</v>
      </c>
      <c r="E247" s="32" t="s">
        <v>320</v>
      </c>
      <c r="F247" s="5">
        <v>1000</v>
      </c>
      <c r="G247" s="5" t="s">
        <v>22</v>
      </c>
      <c r="H247" s="5">
        <v>56952</v>
      </c>
      <c r="I247" s="5" t="s">
        <v>25</v>
      </c>
      <c r="J247" s="33">
        <v>43130</v>
      </c>
      <c r="K247" s="5" t="s">
        <v>38</v>
      </c>
      <c r="L247" s="5">
        <v>1000</v>
      </c>
      <c r="M247" s="33">
        <v>43139</v>
      </c>
      <c r="N247" s="3">
        <v>1000</v>
      </c>
      <c r="O247" s="3" t="s">
        <v>69</v>
      </c>
      <c r="P247" s="6">
        <v>43153</v>
      </c>
      <c r="Q247" s="5">
        <v>0</v>
      </c>
      <c r="R247" s="5">
        <f>IF(ISBLANK(Tableau1[[#This Row],[Date BL]]),"",Tableau1[[#This Row],[Date BL]]-Tableau1[[#This Row],[Date prévue]])</f>
        <v>14</v>
      </c>
      <c r="S247" s="5" t="str">
        <f t="shared" si="3"/>
        <v>Retard</v>
      </c>
      <c r="T247" s="5"/>
    </row>
  </sheetData>
  <mergeCells count="4">
    <mergeCell ref="A2:G2"/>
    <mergeCell ref="H2:M2"/>
    <mergeCell ref="N2:Q2"/>
    <mergeCell ref="R2:T2"/>
  </mergeCell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9"/>
  <sheetViews>
    <sheetView workbookViewId="0">
      <selection activeCell="I5" sqref="I5"/>
    </sheetView>
  </sheetViews>
  <sheetFormatPr baseColWidth="10" defaultRowHeight="15" x14ac:dyDescent="0.25"/>
  <cols>
    <col min="2" max="2" width="11.42578125" customWidth="1"/>
    <col min="3" max="3" width="11" customWidth="1"/>
    <col min="4" max="4" width="63.5703125" customWidth="1"/>
    <col min="5" max="5" width="11.42578125" customWidth="1"/>
    <col min="7" max="7" width="12.28515625" customWidth="1"/>
    <col min="9" max="9" width="12.85546875" customWidth="1"/>
    <col min="10" max="10" width="11.5703125" customWidth="1"/>
  </cols>
  <sheetData>
    <row r="1" spans="1:13" x14ac:dyDescent="0.25">
      <c r="A1" s="25" t="s">
        <v>333</v>
      </c>
      <c r="B1" s="25"/>
      <c r="C1" s="25"/>
      <c r="D1" s="25"/>
      <c r="E1" s="25"/>
      <c r="F1" s="25"/>
    </row>
    <row r="2" spans="1:13" x14ac:dyDescent="0.25">
      <c r="A2" t="s">
        <v>358</v>
      </c>
      <c r="B2" t="s">
        <v>330</v>
      </c>
      <c r="C2" t="s">
        <v>5</v>
      </c>
      <c r="D2" t="s">
        <v>331</v>
      </c>
      <c r="E2" t="s">
        <v>332</v>
      </c>
      <c r="F2" t="s">
        <v>10</v>
      </c>
      <c r="G2" t="s">
        <v>334</v>
      </c>
      <c r="H2" t="s">
        <v>336</v>
      </c>
      <c r="I2" t="s">
        <v>335</v>
      </c>
      <c r="J2" t="s">
        <v>359</v>
      </c>
    </row>
    <row r="3" spans="1:13" x14ac:dyDescent="0.25">
      <c r="A3" s="14" t="str">
        <f>INDEX(L$4:M$15,MONTH(Tableau3[[#This Row],[date DA]]),2)</f>
        <v>janvier</v>
      </c>
      <c r="B3" s="14">
        <v>43102</v>
      </c>
      <c r="C3" s="1">
        <v>1085</v>
      </c>
      <c r="D3" t="s">
        <v>72</v>
      </c>
      <c r="E3" s="14">
        <v>43102</v>
      </c>
      <c r="F3" s="1">
        <v>56711</v>
      </c>
      <c r="G3" s="1" t="s">
        <v>22</v>
      </c>
      <c r="H3" s="1">
        <f>Tableau3[[#This Row],[date de cde]]-Tableau3[[#This Row],[date DA]]</f>
        <v>0</v>
      </c>
      <c r="I3" s="1" t="str">
        <f t="shared" ref="I3:I34" si="0">IF(H3&gt;0,"NT","T")</f>
        <v>T</v>
      </c>
      <c r="J3" s="1">
        <f>MONTH(Tableau3[[#This Row],[date de cde]])</f>
        <v>1</v>
      </c>
    </row>
    <row r="4" spans="1:13" x14ac:dyDescent="0.25">
      <c r="A4" s="14" t="str">
        <f>INDEX(L$4:M$15,MONTH(Tableau3[[#This Row],[date DA]]),2)</f>
        <v>janvier</v>
      </c>
      <c r="B4" s="14">
        <v>43102</v>
      </c>
      <c r="C4" s="1">
        <v>1085</v>
      </c>
      <c r="D4" t="s">
        <v>73</v>
      </c>
      <c r="E4" s="14">
        <v>43102</v>
      </c>
      <c r="F4" s="1">
        <v>56711</v>
      </c>
      <c r="G4" s="1" t="s">
        <v>22</v>
      </c>
      <c r="H4" s="1">
        <f>Tableau3[[#This Row],[date de cde]]-Tableau3[[#This Row],[date DA]]</f>
        <v>0</v>
      </c>
      <c r="I4" s="1" t="str">
        <f t="shared" si="0"/>
        <v>T</v>
      </c>
      <c r="J4" s="1">
        <f>MONTH(Tableau3[[#This Row],[date de cde]])</f>
        <v>1</v>
      </c>
      <c r="L4">
        <v>1</v>
      </c>
      <c r="M4" t="s">
        <v>347</v>
      </c>
    </row>
    <row r="5" spans="1:13" x14ac:dyDescent="0.25">
      <c r="A5" s="14" t="str">
        <f>INDEX(L$4:M$15,MONTH(Tableau3[[#This Row],[date DA]]),2)</f>
        <v>janvier</v>
      </c>
      <c r="B5" s="14">
        <v>43105</v>
      </c>
      <c r="C5" s="1">
        <v>9624</v>
      </c>
      <c r="D5" t="s">
        <v>92</v>
      </c>
      <c r="E5" s="14">
        <v>43109</v>
      </c>
      <c r="F5" s="1">
        <v>56755</v>
      </c>
      <c r="G5" s="1" t="s">
        <v>22</v>
      </c>
      <c r="H5" s="1">
        <f>Tableau3[[#This Row],[date de cde]]-Tableau3[[#This Row],[date DA]]</f>
        <v>4</v>
      </c>
      <c r="I5" s="1" t="str">
        <f t="shared" si="0"/>
        <v>NT</v>
      </c>
      <c r="J5" s="1">
        <f>MONTH(Tableau3[[#This Row],[date de cde]])</f>
        <v>1</v>
      </c>
      <c r="L5">
        <v>2</v>
      </c>
      <c r="M5" t="s">
        <v>348</v>
      </c>
    </row>
    <row r="6" spans="1:13" x14ac:dyDescent="0.25">
      <c r="A6" s="14" t="str">
        <f>INDEX(L$4:M$15,MONTH(Tableau3[[#This Row],[date DA]]),2)</f>
        <v>janvier</v>
      </c>
      <c r="B6" s="14">
        <v>43110</v>
      </c>
      <c r="C6" s="1">
        <v>2867</v>
      </c>
      <c r="D6" t="s">
        <v>121</v>
      </c>
      <c r="E6" s="14">
        <v>43110</v>
      </c>
      <c r="F6" s="1">
        <v>56777</v>
      </c>
      <c r="G6" s="1" t="s">
        <v>22</v>
      </c>
      <c r="H6" s="1">
        <f>Tableau3[[#This Row],[date de cde]]-Tableau3[[#This Row],[date DA]]</f>
        <v>0</v>
      </c>
      <c r="I6" s="1" t="str">
        <f t="shared" si="0"/>
        <v>T</v>
      </c>
      <c r="J6" s="1">
        <f>MONTH(Tableau3[[#This Row],[date de cde]])</f>
        <v>1</v>
      </c>
      <c r="L6">
        <v>3</v>
      </c>
      <c r="M6" t="s">
        <v>326</v>
      </c>
    </row>
    <row r="7" spans="1:13" x14ac:dyDescent="0.25">
      <c r="A7" s="14" t="str">
        <f>INDEX(L$4:M$15,MONTH(Tableau3[[#This Row],[date DA]]),2)</f>
        <v>janvier</v>
      </c>
      <c r="B7" s="14">
        <v>43110</v>
      </c>
      <c r="C7" s="1">
        <v>2867</v>
      </c>
      <c r="D7" t="s">
        <v>122</v>
      </c>
      <c r="E7" s="14">
        <v>43110</v>
      </c>
      <c r="F7" s="1">
        <v>56777</v>
      </c>
      <c r="G7" s="1" t="s">
        <v>22</v>
      </c>
      <c r="H7" s="1">
        <f>Tableau3[[#This Row],[date de cde]]-Tableau3[[#This Row],[date DA]]</f>
        <v>0</v>
      </c>
      <c r="I7" s="1" t="str">
        <f t="shared" si="0"/>
        <v>T</v>
      </c>
      <c r="J7" s="1">
        <f>MONTH(Tableau3[[#This Row],[date de cde]])</f>
        <v>1</v>
      </c>
      <c r="L7">
        <v>4</v>
      </c>
      <c r="M7" t="s">
        <v>349</v>
      </c>
    </row>
    <row r="8" spans="1:13" x14ac:dyDescent="0.25">
      <c r="A8" s="14" t="str">
        <f>INDEX(L$4:M$15,MONTH(Tableau3[[#This Row],[date DA]]),2)</f>
        <v>janvier</v>
      </c>
      <c r="B8" s="14">
        <v>43110</v>
      </c>
      <c r="C8" s="1">
        <v>2866</v>
      </c>
      <c r="D8" t="s">
        <v>123</v>
      </c>
      <c r="E8" s="14">
        <v>43110</v>
      </c>
      <c r="F8" s="1">
        <v>56774</v>
      </c>
      <c r="G8" s="1" t="s">
        <v>22</v>
      </c>
      <c r="H8" s="1">
        <f>Tableau3[[#This Row],[date de cde]]-Tableau3[[#This Row],[date DA]]</f>
        <v>0</v>
      </c>
      <c r="I8" s="1" t="str">
        <f t="shared" si="0"/>
        <v>T</v>
      </c>
      <c r="J8" s="1">
        <f>MONTH(Tableau3[[#This Row],[date de cde]])</f>
        <v>1</v>
      </c>
      <c r="L8">
        <v>5</v>
      </c>
      <c r="M8" t="s">
        <v>350</v>
      </c>
    </row>
    <row r="9" spans="1:13" x14ac:dyDescent="0.25">
      <c r="A9" s="14" t="str">
        <f>INDEX(L$4:M$15,MONTH(Tableau3[[#This Row],[date DA]]),2)</f>
        <v>janvier</v>
      </c>
      <c r="B9" s="14">
        <v>43110</v>
      </c>
      <c r="C9" s="1">
        <v>2864</v>
      </c>
      <c r="D9" t="s">
        <v>124</v>
      </c>
      <c r="E9" s="14">
        <v>43110</v>
      </c>
      <c r="F9" s="1">
        <v>56769</v>
      </c>
      <c r="G9" s="1" t="s">
        <v>22</v>
      </c>
      <c r="H9" s="1">
        <f>Tableau3[[#This Row],[date de cde]]-Tableau3[[#This Row],[date DA]]</f>
        <v>0</v>
      </c>
      <c r="I9" s="1" t="str">
        <f t="shared" si="0"/>
        <v>T</v>
      </c>
      <c r="J9" s="1">
        <f>MONTH(Tableau3[[#This Row],[date de cde]])</f>
        <v>1</v>
      </c>
      <c r="L9">
        <v>6</v>
      </c>
      <c r="M9" t="s">
        <v>351</v>
      </c>
    </row>
    <row r="10" spans="1:13" x14ac:dyDescent="0.25">
      <c r="A10" s="14" t="str">
        <f>INDEX(L$4:M$15,MONTH(Tableau3[[#This Row],[date DA]]),2)</f>
        <v>janvier</v>
      </c>
      <c r="B10" s="14">
        <v>43110</v>
      </c>
      <c r="C10" s="1">
        <v>2864</v>
      </c>
      <c r="D10" t="s">
        <v>125</v>
      </c>
      <c r="E10" s="14">
        <v>43110</v>
      </c>
      <c r="F10" s="1">
        <v>56769</v>
      </c>
      <c r="G10" s="1" t="s">
        <v>22</v>
      </c>
      <c r="H10" s="1">
        <f>Tableau3[[#This Row],[date de cde]]-Tableau3[[#This Row],[date DA]]</f>
        <v>0</v>
      </c>
      <c r="I10" s="1" t="str">
        <f t="shared" si="0"/>
        <v>T</v>
      </c>
      <c r="J10" s="1">
        <f>MONTH(Tableau3[[#This Row],[date de cde]])</f>
        <v>1</v>
      </c>
      <c r="L10">
        <v>7</v>
      </c>
      <c r="M10" t="s">
        <v>352</v>
      </c>
    </row>
    <row r="11" spans="1:13" x14ac:dyDescent="0.25">
      <c r="A11" s="14" t="str">
        <f>INDEX(L$4:M$15,MONTH(Tableau3[[#This Row],[date DA]]),2)</f>
        <v>janvier</v>
      </c>
      <c r="B11" s="14">
        <v>43110</v>
      </c>
      <c r="C11" s="1">
        <v>2864</v>
      </c>
      <c r="D11" t="s">
        <v>126</v>
      </c>
      <c r="E11" s="14">
        <v>43110</v>
      </c>
      <c r="F11" s="1">
        <v>56769</v>
      </c>
      <c r="G11" s="1" t="s">
        <v>22</v>
      </c>
      <c r="H11" s="1">
        <f>Tableau3[[#This Row],[date de cde]]-Tableau3[[#This Row],[date DA]]</f>
        <v>0</v>
      </c>
      <c r="I11" s="1" t="str">
        <f t="shared" si="0"/>
        <v>T</v>
      </c>
      <c r="J11" s="1">
        <f>MONTH(Tableau3[[#This Row],[date de cde]])</f>
        <v>1</v>
      </c>
      <c r="L11">
        <v>8</v>
      </c>
      <c r="M11" t="s">
        <v>353</v>
      </c>
    </row>
    <row r="12" spans="1:13" x14ac:dyDescent="0.25">
      <c r="A12" s="14" t="str">
        <f>INDEX(L$4:M$15,MONTH(Tableau3[[#This Row],[date DA]]),2)</f>
        <v>janvier</v>
      </c>
      <c r="B12" s="14">
        <v>43110</v>
      </c>
      <c r="C12" s="1">
        <v>2864</v>
      </c>
      <c r="D12" t="s">
        <v>127</v>
      </c>
      <c r="E12" s="14">
        <v>43110</v>
      </c>
      <c r="F12" s="1">
        <v>56769</v>
      </c>
      <c r="G12" s="1" t="s">
        <v>22</v>
      </c>
      <c r="H12" s="1">
        <f>Tableau3[[#This Row],[date de cde]]-Tableau3[[#This Row],[date DA]]</f>
        <v>0</v>
      </c>
      <c r="I12" s="1" t="str">
        <f t="shared" si="0"/>
        <v>T</v>
      </c>
      <c r="J12" s="1">
        <f>MONTH(Tableau3[[#This Row],[date de cde]])</f>
        <v>1</v>
      </c>
      <c r="L12">
        <v>9</v>
      </c>
      <c r="M12" t="s">
        <v>354</v>
      </c>
    </row>
    <row r="13" spans="1:13" x14ac:dyDescent="0.25">
      <c r="A13" s="14" t="str">
        <f>INDEX(L$4:M$15,MONTH(Tableau3[[#This Row],[date DA]]),2)</f>
        <v>janvier</v>
      </c>
      <c r="B13" s="14">
        <v>43112</v>
      </c>
      <c r="C13" s="1">
        <v>18675</v>
      </c>
      <c r="D13" t="s">
        <v>140</v>
      </c>
      <c r="E13" s="14">
        <v>43112</v>
      </c>
      <c r="F13" s="1">
        <v>56796</v>
      </c>
      <c r="G13" s="1" t="s">
        <v>40</v>
      </c>
      <c r="H13" s="1">
        <f>Tableau3[[#This Row],[date de cde]]-Tableau3[[#This Row],[date DA]]</f>
        <v>0</v>
      </c>
      <c r="I13" s="1" t="str">
        <f t="shared" si="0"/>
        <v>T</v>
      </c>
      <c r="J13" s="1">
        <f>MONTH(Tableau3[[#This Row],[date de cde]])</f>
        <v>1</v>
      </c>
      <c r="L13">
        <v>10</v>
      </c>
      <c r="M13" t="s">
        <v>355</v>
      </c>
    </row>
    <row r="14" spans="1:13" x14ac:dyDescent="0.25">
      <c r="A14" s="14" t="str">
        <f>INDEX(L$4:M$15,MONTH(Tableau3[[#This Row],[date DA]]),2)</f>
        <v>janvier</v>
      </c>
      <c r="B14" s="14">
        <v>43112</v>
      </c>
      <c r="C14" s="1">
        <v>18675</v>
      </c>
      <c r="D14" t="s">
        <v>141</v>
      </c>
      <c r="E14" s="14">
        <v>43112</v>
      </c>
      <c r="F14" s="1">
        <v>56796</v>
      </c>
      <c r="G14" s="1" t="s">
        <v>40</v>
      </c>
      <c r="H14" s="1">
        <f>Tableau3[[#This Row],[date de cde]]-Tableau3[[#This Row],[date DA]]</f>
        <v>0</v>
      </c>
      <c r="I14" s="1" t="str">
        <f t="shared" si="0"/>
        <v>T</v>
      </c>
      <c r="J14" s="1">
        <f>MONTH(Tableau3[[#This Row],[date de cde]])</f>
        <v>1</v>
      </c>
      <c r="L14">
        <v>11</v>
      </c>
      <c r="M14" t="s">
        <v>356</v>
      </c>
    </row>
    <row r="15" spans="1:13" x14ac:dyDescent="0.25">
      <c r="A15" s="14" t="str">
        <f>INDEX(L$4:M$15,MONTH(Tableau3[[#This Row],[date DA]]),2)</f>
        <v>janvier</v>
      </c>
      <c r="B15" s="14">
        <v>43112</v>
      </c>
      <c r="C15" s="1">
        <v>18675</v>
      </c>
      <c r="D15" t="s">
        <v>142</v>
      </c>
      <c r="E15" s="14">
        <v>43112</v>
      </c>
      <c r="F15" s="1">
        <v>56796</v>
      </c>
      <c r="G15" s="1" t="s">
        <v>40</v>
      </c>
      <c r="H15" s="1">
        <f>Tableau3[[#This Row],[date de cde]]-Tableau3[[#This Row],[date DA]]</f>
        <v>0</v>
      </c>
      <c r="I15" s="1" t="str">
        <f t="shared" si="0"/>
        <v>T</v>
      </c>
      <c r="J15" s="1">
        <f>MONTH(Tableau3[[#This Row],[date de cde]])</f>
        <v>1</v>
      </c>
      <c r="L15">
        <v>12</v>
      </c>
      <c r="M15" t="s">
        <v>357</v>
      </c>
    </row>
    <row r="16" spans="1:13" x14ac:dyDescent="0.25">
      <c r="A16" s="14" t="str">
        <f>INDEX(L$4:M$15,MONTH(Tableau3[[#This Row],[date DA]]),2)</f>
        <v>janvier</v>
      </c>
      <c r="B16" s="14">
        <v>43112</v>
      </c>
      <c r="C16" s="1">
        <v>18675</v>
      </c>
      <c r="D16" t="s">
        <v>143</v>
      </c>
      <c r="E16" s="14">
        <v>43112</v>
      </c>
      <c r="F16" s="1">
        <v>56796</v>
      </c>
      <c r="G16" s="1" t="s">
        <v>40</v>
      </c>
      <c r="H16" s="1">
        <f>Tableau3[[#This Row],[date de cde]]-Tableau3[[#This Row],[date DA]]</f>
        <v>0</v>
      </c>
      <c r="I16" s="1" t="str">
        <f t="shared" si="0"/>
        <v>T</v>
      </c>
      <c r="J16" s="1">
        <f>MONTH(Tableau3[[#This Row],[date de cde]])</f>
        <v>1</v>
      </c>
    </row>
    <row r="17" spans="1:10" x14ac:dyDescent="0.25">
      <c r="A17" s="14" t="str">
        <f>INDEX(L$4:M$15,MONTH(Tableau3[[#This Row],[date DA]]),2)</f>
        <v>janvier</v>
      </c>
      <c r="B17" s="14">
        <v>43112</v>
      </c>
      <c r="C17" s="1">
        <v>18675</v>
      </c>
      <c r="D17" t="s">
        <v>144</v>
      </c>
      <c r="E17" s="14">
        <v>43112</v>
      </c>
      <c r="F17" s="1">
        <v>56796</v>
      </c>
      <c r="G17" s="1" t="s">
        <v>40</v>
      </c>
      <c r="H17" s="1">
        <f>Tableau3[[#This Row],[date de cde]]-Tableau3[[#This Row],[date DA]]</f>
        <v>0</v>
      </c>
      <c r="I17" s="1" t="str">
        <f t="shared" si="0"/>
        <v>T</v>
      </c>
      <c r="J17" s="1">
        <f>MONTH(Tableau3[[#This Row],[date de cde]])</f>
        <v>1</v>
      </c>
    </row>
    <row r="18" spans="1:10" x14ac:dyDescent="0.25">
      <c r="A18" s="14" t="str">
        <f>INDEX(L$4:M$15,MONTH(Tableau3[[#This Row],[date DA]]),2)</f>
        <v>janvier</v>
      </c>
      <c r="B18" s="14">
        <v>43112</v>
      </c>
      <c r="C18" s="1">
        <v>18675</v>
      </c>
      <c r="D18" t="s">
        <v>145</v>
      </c>
      <c r="E18" s="14">
        <v>43112</v>
      </c>
      <c r="F18" s="1">
        <v>56796</v>
      </c>
      <c r="G18" s="1" t="s">
        <v>40</v>
      </c>
      <c r="H18" s="1">
        <f>Tableau3[[#This Row],[date de cde]]-Tableau3[[#This Row],[date DA]]</f>
        <v>0</v>
      </c>
      <c r="I18" s="1" t="str">
        <f t="shared" si="0"/>
        <v>T</v>
      </c>
      <c r="J18" s="1">
        <f>MONTH(Tableau3[[#This Row],[date de cde]])</f>
        <v>1</v>
      </c>
    </row>
    <row r="19" spans="1:10" x14ac:dyDescent="0.25">
      <c r="A19" s="14" t="str">
        <f>INDEX(L$4:M$15,MONTH(Tableau3[[#This Row],[date DA]]),2)</f>
        <v>janvier</v>
      </c>
      <c r="B19" s="14">
        <v>43112</v>
      </c>
      <c r="C19" s="1">
        <v>18675</v>
      </c>
      <c r="D19" t="s">
        <v>146</v>
      </c>
      <c r="E19" s="14">
        <v>43112</v>
      </c>
      <c r="F19" s="1">
        <v>56796</v>
      </c>
      <c r="G19" s="1" t="s">
        <v>40</v>
      </c>
      <c r="H19" s="1">
        <f>Tableau3[[#This Row],[date de cde]]-Tableau3[[#This Row],[date DA]]</f>
        <v>0</v>
      </c>
      <c r="I19" s="1" t="str">
        <f t="shared" si="0"/>
        <v>T</v>
      </c>
      <c r="J19" s="1">
        <f>MONTH(Tableau3[[#This Row],[date de cde]])</f>
        <v>1</v>
      </c>
    </row>
    <row r="20" spans="1:10" x14ac:dyDescent="0.25">
      <c r="A20" s="14" t="str">
        <f>INDEX(L$4:M$15,MONTH(Tableau3[[#This Row],[date DA]]),2)</f>
        <v>janvier</v>
      </c>
      <c r="B20" s="14">
        <v>43112</v>
      </c>
      <c r="C20" s="1">
        <v>18669</v>
      </c>
      <c r="D20" t="s">
        <v>152</v>
      </c>
      <c r="E20" s="14">
        <v>43125</v>
      </c>
      <c r="F20" s="1">
        <v>56887</v>
      </c>
      <c r="G20" s="1" t="s">
        <v>40</v>
      </c>
      <c r="H20" s="1">
        <f>Tableau3[[#This Row],[date de cde]]-Tableau3[[#This Row],[date DA]]</f>
        <v>13</v>
      </c>
      <c r="I20" s="1" t="str">
        <f t="shared" si="0"/>
        <v>NT</v>
      </c>
      <c r="J20" s="1">
        <f>MONTH(Tableau3[[#This Row],[date de cde]])</f>
        <v>1</v>
      </c>
    </row>
    <row r="21" spans="1:10" x14ac:dyDescent="0.25">
      <c r="A21" s="14" t="str">
        <f>INDEX(L$4:M$15,MONTH(Tableau3[[#This Row],[date DA]]),2)</f>
        <v>janvier</v>
      </c>
      <c r="B21" s="14">
        <v>43112</v>
      </c>
      <c r="C21" s="1">
        <v>18669</v>
      </c>
      <c r="D21" t="s">
        <v>153</v>
      </c>
      <c r="E21" s="14">
        <v>43112</v>
      </c>
      <c r="F21" s="1">
        <v>56791</v>
      </c>
      <c r="G21" s="1" t="s">
        <v>40</v>
      </c>
      <c r="H21" s="1">
        <f>Tableau3[[#This Row],[date de cde]]-Tableau3[[#This Row],[date DA]]</f>
        <v>0</v>
      </c>
      <c r="I21" s="1" t="str">
        <f t="shared" si="0"/>
        <v>T</v>
      </c>
      <c r="J21" s="1">
        <f>MONTH(Tableau3[[#This Row],[date de cde]])</f>
        <v>1</v>
      </c>
    </row>
    <row r="22" spans="1:10" x14ac:dyDescent="0.25">
      <c r="A22" s="14" t="str">
        <f>INDEX(L$4:M$15,MONTH(Tableau3[[#This Row],[date DA]]),2)</f>
        <v>janvier</v>
      </c>
      <c r="B22" s="14">
        <v>43112</v>
      </c>
      <c r="C22" s="1">
        <v>18669</v>
      </c>
      <c r="D22" t="s">
        <v>154</v>
      </c>
      <c r="E22" s="14">
        <v>43112</v>
      </c>
      <c r="F22" s="1">
        <v>56791</v>
      </c>
      <c r="G22" s="1" t="s">
        <v>40</v>
      </c>
      <c r="H22" s="1">
        <f>Tableau3[[#This Row],[date de cde]]-Tableau3[[#This Row],[date DA]]</f>
        <v>0</v>
      </c>
      <c r="I22" s="1" t="str">
        <f t="shared" si="0"/>
        <v>T</v>
      </c>
      <c r="J22" s="1">
        <f>MONTH(Tableau3[[#This Row],[date de cde]])</f>
        <v>1</v>
      </c>
    </row>
    <row r="23" spans="1:10" x14ac:dyDescent="0.25">
      <c r="A23" s="14" t="str">
        <f>INDEX(L$4:M$15,MONTH(Tableau3[[#This Row],[date DA]]),2)</f>
        <v>janvier</v>
      </c>
      <c r="B23" s="14">
        <v>43112</v>
      </c>
      <c r="C23" s="1">
        <v>18669</v>
      </c>
      <c r="D23" t="s">
        <v>155</v>
      </c>
      <c r="E23" s="14">
        <v>43112</v>
      </c>
      <c r="F23" s="1">
        <v>56791</v>
      </c>
      <c r="G23" s="1" t="s">
        <v>40</v>
      </c>
      <c r="H23" s="1">
        <f>Tableau3[[#This Row],[date de cde]]-Tableau3[[#This Row],[date DA]]</f>
        <v>0</v>
      </c>
      <c r="I23" s="1" t="str">
        <f t="shared" si="0"/>
        <v>T</v>
      </c>
      <c r="J23" s="1">
        <f>MONTH(Tableau3[[#This Row],[date de cde]])</f>
        <v>1</v>
      </c>
    </row>
    <row r="24" spans="1:10" x14ac:dyDescent="0.25">
      <c r="A24" s="14" t="str">
        <f>INDEX(L$4:M$15,MONTH(Tableau3[[#This Row],[date DA]]),2)</f>
        <v>janvier</v>
      </c>
      <c r="B24" s="14">
        <v>43112</v>
      </c>
      <c r="C24" s="1">
        <v>18669</v>
      </c>
      <c r="D24" t="s">
        <v>156</v>
      </c>
      <c r="E24" s="14">
        <v>43112</v>
      </c>
      <c r="F24" s="1">
        <v>56791</v>
      </c>
      <c r="G24" s="1" t="s">
        <v>40</v>
      </c>
      <c r="H24" s="1">
        <f>Tableau3[[#This Row],[date de cde]]-Tableau3[[#This Row],[date DA]]</f>
        <v>0</v>
      </c>
      <c r="I24" s="1" t="str">
        <f t="shared" si="0"/>
        <v>T</v>
      </c>
      <c r="J24" s="1">
        <f>MONTH(Tableau3[[#This Row],[date de cde]])</f>
        <v>1</v>
      </c>
    </row>
    <row r="25" spans="1:10" x14ac:dyDescent="0.25">
      <c r="A25" s="14" t="str">
        <f>INDEX(L$4:M$15,MONTH(Tableau3[[#This Row],[date DA]]),2)</f>
        <v>janvier</v>
      </c>
      <c r="B25" s="14">
        <v>43112</v>
      </c>
      <c r="C25" s="1">
        <v>18669</v>
      </c>
      <c r="D25" t="s">
        <v>157</v>
      </c>
      <c r="E25" s="14">
        <v>43112</v>
      </c>
      <c r="F25" s="1">
        <v>56791</v>
      </c>
      <c r="G25" s="1" t="s">
        <v>40</v>
      </c>
      <c r="H25" s="1">
        <f>Tableau3[[#This Row],[date de cde]]-Tableau3[[#This Row],[date DA]]</f>
        <v>0</v>
      </c>
      <c r="I25" s="1" t="str">
        <f t="shared" si="0"/>
        <v>T</v>
      </c>
      <c r="J25" s="1">
        <f>MONTH(Tableau3[[#This Row],[date de cde]])</f>
        <v>1</v>
      </c>
    </row>
    <row r="26" spans="1:10" x14ac:dyDescent="0.25">
      <c r="A26" s="14" t="str">
        <f>INDEX(L$4:M$15,MONTH(Tableau3[[#This Row],[date DA]]),2)</f>
        <v>janvier</v>
      </c>
      <c r="B26" s="14">
        <v>43115</v>
      </c>
      <c r="C26" s="1">
        <v>1423</v>
      </c>
      <c r="D26" t="s">
        <v>161</v>
      </c>
      <c r="E26" s="14">
        <v>43115</v>
      </c>
      <c r="F26" s="1">
        <v>56802</v>
      </c>
      <c r="G26" s="1" t="s">
        <v>22</v>
      </c>
      <c r="H26" s="1">
        <f>Tableau3[[#This Row],[date de cde]]-Tableau3[[#This Row],[date DA]]</f>
        <v>0</v>
      </c>
      <c r="I26" s="1" t="str">
        <f t="shared" si="0"/>
        <v>T</v>
      </c>
      <c r="J26" s="1">
        <f>MONTH(Tableau3[[#This Row],[date de cde]])</f>
        <v>1</v>
      </c>
    </row>
    <row r="27" spans="1:10" x14ac:dyDescent="0.25">
      <c r="A27" s="14" t="str">
        <f>INDEX(L$4:M$15,MONTH(Tableau3[[#This Row],[date DA]]),2)</f>
        <v>janvier</v>
      </c>
      <c r="B27" s="14">
        <v>43115</v>
      </c>
      <c r="C27" s="1">
        <v>1423</v>
      </c>
      <c r="D27" t="s">
        <v>162</v>
      </c>
      <c r="E27" s="14">
        <v>43115</v>
      </c>
      <c r="F27" s="1">
        <v>56802</v>
      </c>
      <c r="G27" s="1" t="s">
        <v>22</v>
      </c>
      <c r="H27" s="1">
        <f>Tableau3[[#This Row],[date de cde]]-Tableau3[[#This Row],[date DA]]</f>
        <v>0</v>
      </c>
      <c r="I27" s="1" t="str">
        <f t="shared" si="0"/>
        <v>T</v>
      </c>
      <c r="J27" s="1">
        <f>MONTH(Tableau3[[#This Row],[date de cde]])</f>
        <v>1</v>
      </c>
    </row>
    <row r="28" spans="1:10" x14ac:dyDescent="0.25">
      <c r="A28" s="14" t="str">
        <f>INDEX(L$4:M$15,MONTH(Tableau3[[#This Row],[date DA]]),2)</f>
        <v>janvier</v>
      </c>
      <c r="B28" s="14">
        <v>43115</v>
      </c>
      <c r="C28" s="1">
        <v>1423</v>
      </c>
      <c r="D28" t="s">
        <v>163</v>
      </c>
      <c r="E28" s="14">
        <v>43115</v>
      </c>
      <c r="F28" s="1">
        <v>56802</v>
      </c>
      <c r="G28" s="1" t="s">
        <v>22</v>
      </c>
      <c r="H28" s="1">
        <f>Tableau3[[#This Row],[date de cde]]-Tableau3[[#This Row],[date DA]]</f>
        <v>0</v>
      </c>
      <c r="I28" s="1" t="str">
        <f t="shared" si="0"/>
        <v>T</v>
      </c>
      <c r="J28" s="1">
        <f>MONTH(Tableau3[[#This Row],[date de cde]])</f>
        <v>1</v>
      </c>
    </row>
    <row r="29" spans="1:10" x14ac:dyDescent="0.25">
      <c r="A29" s="14" t="str">
        <f>INDEX(L$4:M$15,MONTH(Tableau3[[#This Row],[date DA]]),2)</f>
        <v>janvier</v>
      </c>
      <c r="B29" s="14">
        <v>43115</v>
      </c>
      <c r="C29" s="1">
        <v>1423</v>
      </c>
      <c r="D29" t="s">
        <v>164</v>
      </c>
      <c r="E29" s="14">
        <v>43115</v>
      </c>
      <c r="F29" s="1">
        <v>56802</v>
      </c>
      <c r="G29" s="1" t="s">
        <v>22</v>
      </c>
      <c r="H29" s="1">
        <f>Tableau3[[#This Row],[date de cde]]-Tableau3[[#This Row],[date DA]]</f>
        <v>0</v>
      </c>
      <c r="I29" s="1" t="str">
        <f t="shared" si="0"/>
        <v>T</v>
      </c>
      <c r="J29" s="1">
        <f>MONTH(Tableau3[[#This Row],[date de cde]])</f>
        <v>1</v>
      </c>
    </row>
    <row r="30" spans="1:10" x14ac:dyDescent="0.25">
      <c r="A30" s="14" t="str">
        <f>INDEX(L$4:M$15,MONTH(Tableau3[[#This Row],[date DA]]),2)</f>
        <v>janvier</v>
      </c>
      <c r="B30" s="14">
        <v>43115</v>
      </c>
      <c r="C30" s="1">
        <v>11083</v>
      </c>
      <c r="D30" t="s">
        <v>165</v>
      </c>
      <c r="E30" s="14">
        <v>43115</v>
      </c>
      <c r="F30" s="1">
        <v>56806</v>
      </c>
      <c r="G30" s="1" t="s">
        <v>40</v>
      </c>
      <c r="H30" s="1">
        <f>Tableau3[[#This Row],[date de cde]]-Tableau3[[#This Row],[date DA]]</f>
        <v>0</v>
      </c>
      <c r="I30" s="1" t="str">
        <f t="shared" si="0"/>
        <v>T</v>
      </c>
      <c r="J30" s="1">
        <f>MONTH(Tableau3[[#This Row],[date de cde]])</f>
        <v>1</v>
      </c>
    </row>
    <row r="31" spans="1:10" x14ac:dyDescent="0.25">
      <c r="A31" s="14" t="str">
        <f>INDEX(L$4:M$15,MONTH(Tableau3[[#This Row],[date DA]]),2)</f>
        <v>janvier</v>
      </c>
      <c r="B31" s="14">
        <v>43116</v>
      </c>
      <c r="C31" s="1">
        <v>2869</v>
      </c>
      <c r="D31" t="s">
        <v>166</v>
      </c>
      <c r="E31" s="14">
        <v>43116</v>
      </c>
      <c r="F31" s="1">
        <v>56814</v>
      </c>
      <c r="G31" s="1" t="s">
        <v>22</v>
      </c>
      <c r="H31" s="1">
        <f>Tableau3[[#This Row],[date de cde]]-Tableau3[[#This Row],[date DA]]</f>
        <v>0</v>
      </c>
      <c r="I31" s="1" t="str">
        <f t="shared" si="0"/>
        <v>T</v>
      </c>
      <c r="J31" s="1">
        <f>MONTH(Tableau3[[#This Row],[date de cde]])</f>
        <v>1</v>
      </c>
    </row>
    <row r="32" spans="1:10" x14ac:dyDescent="0.25">
      <c r="A32" s="14" t="str">
        <f>INDEX(L$4:M$15,MONTH(Tableau3[[#This Row],[date DA]]),2)</f>
        <v>janvier</v>
      </c>
      <c r="B32" s="14">
        <v>43116</v>
      </c>
      <c r="C32" s="1">
        <v>2869</v>
      </c>
      <c r="D32" t="s">
        <v>167</v>
      </c>
      <c r="E32" s="14">
        <v>43116</v>
      </c>
      <c r="F32" s="1">
        <v>56814</v>
      </c>
      <c r="G32" s="1" t="s">
        <v>22</v>
      </c>
      <c r="H32" s="1">
        <f>Tableau3[[#This Row],[date de cde]]-Tableau3[[#This Row],[date DA]]</f>
        <v>0</v>
      </c>
      <c r="I32" s="1" t="str">
        <f t="shared" si="0"/>
        <v>T</v>
      </c>
      <c r="J32" s="1">
        <f>MONTH(Tableau3[[#This Row],[date de cde]])</f>
        <v>1</v>
      </c>
    </row>
    <row r="33" spans="1:10" x14ac:dyDescent="0.25">
      <c r="A33" s="14" t="str">
        <f>INDEX(L$4:M$15,MONTH(Tableau3[[#This Row],[date DA]]),2)</f>
        <v>janvier</v>
      </c>
      <c r="B33" s="14">
        <v>43116</v>
      </c>
      <c r="C33" s="1">
        <v>2869</v>
      </c>
      <c r="D33" t="s">
        <v>168</v>
      </c>
      <c r="E33" s="14">
        <v>43116</v>
      </c>
      <c r="F33" s="1">
        <v>56814</v>
      </c>
      <c r="G33" s="1" t="s">
        <v>22</v>
      </c>
      <c r="H33" s="1">
        <f>Tableau3[[#This Row],[date de cde]]-Tableau3[[#This Row],[date DA]]</f>
        <v>0</v>
      </c>
      <c r="I33" s="1" t="str">
        <f t="shared" si="0"/>
        <v>T</v>
      </c>
      <c r="J33" s="1">
        <f>MONTH(Tableau3[[#This Row],[date de cde]])</f>
        <v>1</v>
      </c>
    </row>
    <row r="34" spans="1:10" x14ac:dyDescent="0.25">
      <c r="A34" s="14" t="str">
        <f>INDEX(L$4:M$15,MONTH(Tableau3[[#This Row],[date DA]]),2)</f>
        <v>janvier</v>
      </c>
      <c r="B34" s="14">
        <v>43116</v>
      </c>
      <c r="C34" s="1">
        <v>2869</v>
      </c>
      <c r="D34" t="s">
        <v>169</v>
      </c>
      <c r="E34" s="14">
        <v>43116</v>
      </c>
      <c r="F34" s="1">
        <v>56814</v>
      </c>
      <c r="G34" s="1" t="s">
        <v>22</v>
      </c>
      <c r="H34" s="1">
        <f>Tableau3[[#This Row],[date de cde]]-Tableau3[[#This Row],[date DA]]</f>
        <v>0</v>
      </c>
      <c r="I34" s="1" t="str">
        <f t="shared" si="0"/>
        <v>T</v>
      </c>
      <c r="J34" s="1">
        <f>MONTH(Tableau3[[#This Row],[date de cde]])</f>
        <v>1</v>
      </c>
    </row>
    <row r="35" spans="1:10" x14ac:dyDescent="0.25">
      <c r="A35" s="14" t="str">
        <f>INDEX(L$4:M$15,MONTH(Tableau3[[#This Row],[date DA]]),2)</f>
        <v>janvier</v>
      </c>
      <c r="B35" s="14">
        <v>43116</v>
      </c>
      <c r="C35" s="1">
        <v>2869</v>
      </c>
      <c r="D35" t="s">
        <v>170</v>
      </c>
      <c r="E35" s="14">
        <v>43116</v>
      </c>
      <c r="F35" s="1">
        <v>56814</v>
      </c>
      <c r="G35" s="1" t="s">
        <v>22</v>
      </c>
      <c r="H35" s="1">
        <f>Tableau3[[#This Row],[date de cde]]-Tableau3[[#This Row],[date DA]]</f>
        <v>0</v>
      </c>
      <c r="I35" s="1" t="str">
        <f t="shared" ref="I35:I66" si="1">IF(H35&gt;0,"NT","T")</f>
        <v>T</v>
      </c>
      <c r="J35" s="1">
        <f>MONTH(Tableau3[[#This Row],[date de cde]])</f>
        <v>1</v>
      </c>
    </row>
    <row r="36" spans="1:10" x14ac:dyDescent="0.25">
      <c r="A36" s="14" t="str">
        <f>INDEX(L$4:M$15,MONTH(Tableau3[[#This Row],[date DA]]),2)</f>
        <v>janvier</v>
      </c>
      <c r="B36" s="14">
        <v>43116</v>
      </c>
      <c r="C36" s="1">
        <v>2869</v>
      </c>
      <c r="D36" t="s">
        <v>171</v>
      </c>
      <c r="E36" s="14">
        <v>43116</v>
      </c>
      <c r="F36" s="1">
        <v>56814</v>
      </c>
      <c r="G36" s="1" t="s">
        <v>22</v>
      </c>
      <c r="H36" s="1">
        <f>Tableau3[[#This Row],[date de cde]]-Tableau3[[#This Row],[date DA]]</f>
        <v>0</v>
      </c>
      <c r="I36" s="1" t="str">
        <f t="shared" si="1"/>
        <v>T</v>
      </c>
      <c r="J36" s="1">
        <f>MONTH(Tableau3[[#This Row],[date de cde]])</f>
        <v>1</v>
      </c>
    </row>
    <row r="37" spans="1:10" x14ac:dyDescent="0.25">
      <c r="A37" s="14" t="str">
        <f>INDEX(L$4:M$15,MONTH(Tableau3[[#This Row],[date DA]]),2)</f>
        <v>janvier</v>
      </c>
      <c r="B37" s="14">
        <v>43116</v>
      </c>
      <c r="C37" s="1">
        <v>2869</v>
      </c>
      <c r="D37" t="s">
        <v>172</v>
      </c>
      <c r="E37" s="14">
        <v>43116</v>
      </c>
      <c r="F37" s="1">
        <v>56814</v>
      </c>
      <c r="G37" s="1" t="s">
        <v>22</v>
      </c>
      <c r="H37" s="1">
        <f>Tableau3[[#This Row],[date de cde]]-Tableau3[[#This Row],[date DA]]</f>
        <v>0</v>
      </c>
      <c r="I37" s="1" t="str">
        <f t="shared" si="1"/>
        <v>T</v>
      </c>
      <c r="J37" s="1">
        <f>MONTH(Tableau3[[#This Row],[date de cde]])</f>
        <v>1</v>
      </c>
    </row>
    <row r="38" spans="1:10" x14ac:dyDescent="0.25">
      <c r="A38" s="14" t="str">
        <f>INDEX(L$4:M$15,MONTH(Tableau3[[#This Row],[date DA]]),2)</f>
        <v>janvier</v>
      </c>
      <c r="B38" s="14">
        <v>43116</v>
      </c>
      <c r="C38" s="1">
        <v>2870</v>
      </c>
      <c r="D38" t="s">
        <v>173</v>
      </c>
      <c r="E38" s="14">
        <v>43118</v>
      </c>
      <c r="F38" s="1">
        <v>56824</v>
      </c>
      <c r="G38" s="1" t="s">
        <v>22</v>
      </c>
      <c r="H38" s="1">
        <f>Tableau3[[#This Row],[date de cde]]-Tableau3[[#This Row],[date DA]]</f>
        <v>2</v>
      </c>
      <c r="I38" s="1" t="str">
        <f t="shared" si="1"/>
        <v>NT</v>
      </c>
      <c r="J38" s="1">
        <f>MONTH(Tableau3[[#This Row],[date de cde]])</f>
        <v>1</v>
      </c>
    </row>
    <row r="39" spans="1:10" x14ac:dyDescent="0.25">
      <c r="A39" s="14" t="str">
        <f>INDEX(L$4:M$15,MONTH(Tableau3[[#This Row],[date DA]]),2)</f>
        <v>janvier</v>
      </c>
      <c r="B39" s="14">
        <v>43116</v>
      </c>
      <c r="C39" s="1">
        <v>2870</v>
      </c>
      <c r="D39" t="s">
        <v>174</v>
      </c>
      <c r="E39" s="14">
        <v>43118</v>
      </c>
      <c r="F39" s="1">
        <v>56824</v>
      </c>
      <c r="G39" s="1" t="s">
        <v>22</v>
      </c>
      <c r="H39" s="1">
        <f>Tableau3[[#This Row],[date de cde]]-Tableau3[[#This Row],[date DA]]</f>
        <v>2</v>
      </c>
      <c r="I39" s="1" t="str">
        <f t="shared" si="1"/>
        <v>NT</v>
      </c>
      <c r="J39" s="1">
        <f>MONTH(Tableau3[[#This Row],[date de cde]])</f>
        <v>1</v>
      </c>
    </row>
    <row r="40" spans="1:10" x14ac:dyDescent="0.25">
      <c r="A40" s="14" t="str">
        <f>INDEX(L$4:M$15,MONTH(Tableau3[[#This Row],[date DA]]),2)</f>
        <v>janvier</v>
      </c>
      <c r="B40" s="14">
        <v>43116</v>
      </c>
      <c r="C40" s="1">
        <v>2870</v>
      </c>
      <c r="D40" t="s">
        <v>175</v>
      </c>
      <c r="E40" s="14">
        <v>43118</v>
      </c>
      <c r="F40" s="1">
        <v>56824</v>
      </c>
      <c r="G40" s="1" t="s">
        <v>22</v>
      </c>
      <c r="H40" s="1">
        <f>Tableau3[[#This Row],[date de cde]]-Tableau3[[#This Row],[date DA]]</f>
        <v>2</v>
      </c>
      <c r="I40" s="1" t="str">
        <f t="shared" si="1"/>
        <v>NT</v>
      </c>
      <c r="J40" s="1">
        <f>MONTH(Tableau3[[#This Row],[date de cde]])</f>
        <v>1</v>
      </c>
    </row>
    <row r="41" spans="1:10" x14ac:dyDescent="0.25">
      <c r="A41" s="14" t="str">
        <f>INDEX(L$4:M$15,MONTH(Tableau3[[#This Row],[date DA]]),2)</f>
        <v>janvier</v>
      </c>
      <c r="B41" s="14">
        <v>43116</v>
      </c>
      <c r="C41" s="1">
        <v>2870</v>
      </c>
      <c r="D41" t="s">
        <v>176</v>
      </c>
      <c r="E41" s="14">
        <v>43118</v>
      </c>
      <c r="F41" s="1">
        <v>56824</v>
      </c>
      <c r="G41" s="1" t="s">
        <v>22</v>
      </c>
      <c r="H41" s="1">
        <f>Tableau3[[#This Row],[date de cde]]-Tableau3[[#This Row],[date DA]]</f>
        <v>2</v>
      </c>
      <c r="I41" s="1" t="str">
        <f t="shared" si="1"/>
        <v>NT</v>
      </c>
      <c r="J41" s="1">
        <f>MONTH(Tableau3[[#This Row],[date de cde]])</f>
        <v>1</v>
      </c>
    </row>
    <row r="42" spans="1:10" x14ac:dyDescent="0.25">
      <c r="A42" s="14" t="str">
        <f>INDEX(L$4:M$15,MONTH(Tableau3[[#This Row],[date DA]]),2)</f>
        <v>janvier</v>
      </c>
      <c r="B42" s="14">
        <v>43116</v>
      </c>
      <c r="C42" s="1">
        <v>2870</v>
      </c>
      <c r="D42" t="s">
        <v>177</v>
      </c>
      <c r="E42" s="14">
        <v>43118</v>
      </c>
      <c r="F42" s="1">
        <v>56830</v>
      </c>
      <c r="G42" s="1" t="s">
        <v>22</v>
      </c>
      <c r="H42" s="1">
        <f>Tableau3[[#This Row],[date de cde]]-Tableau3[[#This Row],[date DA]]</f>
        <v>2</v>
      </c>
      <c r="I42" s="1" t="str">
        <f t="shared" si="1"/>
        <v>NT</v>
      </c>
      <c r="J42" s="1">
        <f>MONTH(Tableau3[[#This Row],[date de cde]])</f>
        <v>1</v>
      </c>
    </row>
    <row r="43" spans="1:10" x14ac:dyDescent="0.25">
      <c r="A43" s="14" t="str">
        <f>INDEX(L$4:M$15,MONTH(Tableau3[[#This Row],[date DA]]),2)</f>
        <v>janvier</v>
      </c>
      <c r="B43" s="14">
        <v>43116</v>
      </c>
      <c r="C43" s="1">
        <v>2871</v>
      </c>
      <c r="D43" t="s">
        <v>178</v>
      </c>
      <c r="E43" s="14">
        <v>43118</v>
      </c>
      <c r="F43" s="1">
        <v>56824</v>
      </c>
      <c r="G43" s="1" t="s">
        <v>22</v>
      </c>
      <c r="H43" s="1">
        <f>Tableau3[[#This Row],[date de cde]]-Tableau3[[#This Row],[date DA]]</f>
        <v>2</v>
      </c>
      <c r="I43" s="1" t="str">
        <f t="shared" si="1"/>
        <v>NT</v>
      </c>
      <c r="J43" s="1">
        <f>MONTH(Tableau3[[#This Row],[date de cde]])</f>
        <v>1</v>
      </c>
    </row>
    <row r="44" spans="1:10" x14ac:dyDescent="0.25">
      <c r="A44" s="14" t="str">
        <f>INDEX(L$4:M$15,MONTH(Tableau3[[#This Row],[date DA]]),2)</f>
        <v>janvier</v>
      </c>
      <c r="B44" s="14">
        <v>43116</v>
      </c>
      <c r="C44" s="1">
        <v>2871</v>
      </c>
      <c r="D44" t="s">
        <v>179</v>
      </c>
      <c r="E44" s="14">
        <v>43118</v>
      </c>
      <c r="F44" s="1">
        <v>56824</v>
      </c>
      <c r="G44" s="1" t="s">
        <v>22</v>
      </c>
      <c r="H44" s="1">
        <f>Tableau3[[#This Row],[date de cde]]-Tableau3[[#This Row],[date DA]]</f>
        <v>2</v>
      </c>
      <c r="I44" s="1" t="str">
        <f t="shared" si="1"/>
        <v>NT</v>
      </c>
      <c r="J44" s="1">
        <f>MONTH(Tableau3[[#This Row],[date de cde]])</f>
        <v>1</v>
      </c>
    </row>
    <row r="45" spans="1:10" x14ac:dyDescent="0.25">
      <c r="A45" s="14" t="str">
        <f>INDEX(L$4:M$15,MONTH(Tableau3[[#This Row],[date DA]]),2)</f>
        <v>janvier</v>
      </c>
      <c r="B45" s="14">
        <v>43116</v>
      </c>
      <c r="C45" s="1">
        <v>2872</v>
      </c>
      <c r="D45" t="s">
        <v>180</v>
      </c>
      <c r="E45" s="14">
        <v>43119</v>
      </c>
      <c r="F45" s="1">
        <v>56841</v>
      </c>
      <c r="G45" s="1" t="s">
        <v>22</v>
      </c>
      <c r="H45" s="1">
        <f>Tableau3[[#This Row],[date de cde]]-Tableau3[[#This Row],[date DA]]</f>
        <v>3</v>
      </c>
      <c r="I45" s="1" t="str">
        <f t="shared" si="1"/>
        <v>NT</v>
      </c>
      <c r="J45" s="1">
        <f>MONTH(Tableau3[[#This Row],[date de cde]])</f>
        <v>1</v>
      </c>
    </row>
    <row r="46" spans="1:10" x14ac:dyDescent="0.25">
      <c r="A46" s="14" t="str">
        <f>INDEX(L$4:M$15,MONTH(Tableau3[[#This Row],[date DA]]),2)</f>
        <v>janvier</v>
      </c>
      <c r="B46" s="14">
        <v>43116</v>
      </c>
      <c r="C46" s="1">
        <v>2872</v>
      </c>
      <c r="D46" t="s">
        <v>181</v>
      </c>
      <c r="E46" s="14">
        <v>43119</v>
      </c>
      <c r="F46" s="1">
        <v>56841</v>
      </c>
      <c r="G46" s="1" t="s">
        <v>22</v>
      </c>
      <c r="H46" s="1">
        <f>Tableau3[[#This Row],[date de cde]]-Tableau3[[#This Row],[date DA]]</f>
        <v>3</v>
      </c>
      <c r="I46" s="1" t="str">
        <f t="shared" si="1"/>
        <v>NT</v>
      </c>
      <c r="J46" s="1">
        <f>MONTH(Tableau3[[#This Row],[date de cde]])</f>
        <v>1</v>
      </c>
    </row>
    <row r="47" spans="1:10" x14ac:dyDescent="0.25">
      <c r="A47" s="14" t="str">
        <f>INDEX(L$4:M$15,MONTH(Tableau3[[#This Row],[date DA]]),2)</f>
        <v>janvier</v>
      </c>
      <c r="B47" s="14">
        <v>43116</v>
      </c>
      <c r="C47" s="1">
        <v>2872</v>
      </c>
      <c r="D47" t="s">
        <v>182</v>
      </c>
      <c r="E47" s="14">
        <v>43119</v>
      </c>
      <c r="F47" s="1">
        <v>56841</v>
      </c>
      <c r="G47" s="1" t="s">
        <v>22</v>
      </c>
      <c r="H47" s="1">
        <f>Tableau3[[#This Row],[date de cde]]-Tableau3[[#This Row],[date DA]]</f>
        <v>3</v>
      </c>
      <c r="I47" s="1" t="str">
        <f t="shared" si="1"/>
        <v>NT</v>
      </c>
      <c r="J47" s="1">
        <f>MONTH(Tableau3[[#This Row],[date de cde]])</f>
        <v>1</v>
      </c>
    </row>
    <row r="48" spans="1:10" x14ac:dyDescent="0.25">
      <c r="A48" s="14" t="str">
        <f>INDEX(L$4:M$15,MONTH(Tableau3[[#This Row],[date DA]]),2)</f>
        <v>janvier</v>
      </c>
      <c r="B48" s="14">
        <v>43116</v>
      </c>
      <c r="C48" s="1">
        <v>2872</v>
      </c>
      <c r="D48" t="s">
        <v>183</v>
      </c>
      <c r="E48" s="14">
        <v>43119</v>
      </c>
      <c r="F48" s="1">
        <v>56841</v>
      </c>
      <c r="G48" s="1" t="s">
        <v>22</v>
      </c>
      <c r="H48" s="1">
        <f>Tableau3[[#This Row],[date de cde]]-Tableau3[[#This Row],[date DA]]</f>
        <v>3</v>
      </c>
      <c r="I48" s="1" t="str">
        <f t="shared" si="1"/>
        <v>NT</v>
      </c>
      <c r="J48" s="1">
        <f>MONTH(Tableau3[[#This Row],[date de cde]])</f>
        <v>1</v>
      </c>
    </row>
    <row r="49" spans="1:10" x14ac:dyDescent="0.25">
      <c r="A49" s="14" t="str">
        <f>INDEX(L$4:M$15,MONTH(Tableau3[[#This Row],[date DA]]),2)</f>
        <v>janvier</v>
      </c>
      <c r="B49" s="14">
        <v>43118</v>
      </c>
      <c r="C49" s="1">
        <v>20122</v>
      </c>
      <c r="D49" t="s">
        <v>185</v>
      </c>
      <c r="E49" s="14">
        <v>43118</v>
      </c>
      <c r="F49" s="1">
        <v>56826</v>
      </c>
      <c r="G49" s="1" t="s">
        <v>22</v>
      </c>
      <c r="H49" s="1">
        <f>Tableau3[[#This Row],[date de cde]]-Tableau3[[#This Row],[date DA]]</f>
        <v>0</v>
      </c>
      <c r="I49" s="1" t="str">
        <f t="shared" si="1"/>
        <v>T</v>
      </c>
      <c r="J49" s="1">
        <f>MONTH(Tableau3[[#This Row],[date de cde]])</f>
        <v>1</v>
      </c>
    </row>
    <row r="50" spans="1:10" x14ac:dyDescent="0.25">
      <c r="A50" s="14" t="str">
        <f>INDEX(L$4:M$15,MONTH(Tableau3[[#This Row],[date DA]]),2)</f>
        <v>janvier</v>
      </c>
      <c r="B50" s="14">
        <v>43119</v>
      </c>
      <c r="C50" s="1">
        <v>2876</v>
      </c>
      <c r="D50" t="s">
        <v>194</v>
      </c>
      <c r="E50" s="14">
        <v>43119</v>
      </c>
      <c r="F50" s="1">
        <v>56849</v>
      </c>
      <c r="G50" s="1" t="s">
        <v>22</v>
      </c>
      <c r="H50" s="1">
        <f>Tableau3[[#This Row],[date de cde]]-Tableau3[[#This Row],[date DA]]</f>
        <v>0</v>
      </c>
      <c r="I50" s="1" t="str">
        <f t="shared" si="1"/>
        <v>T</v>
      </c>
      <c r="J50" s="1">
        <f>MONTH(Tableau3[[#This Row],[date de cde]])</f>
        <v>1</v>
      </c>
    </row>
    <row r="51" spans="1:10" x14ac:dyDescent="0.25">
      <c r="A51" s="14" t="str">
        <f>INDEX(L$4:M$15,MONTH(Tableau3[[#This Row],[date DA]]),2)</f>
        <v>janvier</v>
      </c>
      <c r="B51" s="14">
        <v>43119</v>
      </c>
      <c r="C51" s="1">
        <v>2876</v>
      </c>
      <c r="D51" t="s">
        <v>195</v>
      </c>
      <c r="E51" s="14">
        <v>43119</v>
      </c>
      <c r="F51" s="1">
        <v>56846</v>
      </c>
      <c r="G51" s="1" t="s">
        <v>22</v>
      </c>
      <c r="H51" s="1">
        <f>Tableau3[[#This Row],[date de cde]]-Tableau3[[#This Row],[date DA]]</f>
        <v>0</v>
      </c>
      <c r="I51" s="1" t="str">
        <f t="shared" si="1"/>
        <v>T</v>
      </c>
      <c r="J51" s="1">
        <f>MONTH(Tableau3[[#This Row],[date de cde]])</f>
        <v>1</v>
      </c>
    </row>
    <row r="52" spans="1:10" x14ac:dyDescent="0.25">
      <c r="A52" s="14" t="str">
        <f>INDEX(L$4:M$15,MONTH(Tableau3[[#This Row],[date DA]]),2)</f>
        <v>janvier</v>
      </c>
      <c r="B52" s="14">
        <v>43122</v>
      </c>
      <c r="C52" s="1">
        <v>14415</v>
      </c>
      <c r="D52" t="s">
        <v>206</v>
      </c>
      <c r="E52" s="14">
        <v>43122</v>
      </c>
      <c r="F52" s="1">
        <v>56866</v>
      </c>
      <c r="G52" s="1" t="s">
        <v>22</v>
      </c>
      <c r="H52" s="1">
        <f>Tableau3[[#This Row],[date de cde]]-Tableau3[[#This Row],[date DA]]</f>
        <v>0</v>
      </c>
      <c r="I52" s="1" t="str">
        <f t="shared" si="1"/>
        <v>T</v>
      </c>
      <c r="J52" s="1">
        <f>MONTH(Tableau3[[#This Row],[date de cde]])</f>
        <v>1</v>
      </c>
    </row>
    <row r="53" spans="1:10" x14ac:dyDescent="0.25">
      <c r="A53" s="14" t="str">
        <f>INDEX(L$4:M$15,MONTH(Tableau3[[#This Row],[date DA]]),2)</f>
        <v>janvier</v>
      </c>
      <c r="B53" s="14">
        <v>43124</v>
      </c>
      <c r="C53" s="1">
        <v>18687</v>
      </c>
      <c r="D53" t="s">
        <v>254</v>
      </c>
      <c r="E53" s="14">
        <v>43124</v>
      </c>
      <c r="F53" s="1">
        <v>56880</v>
      </c>
      <c r="G53" s="1" t="s">
        <v>40</v>
      </c>
      <c r="H53" s="1">
        <f>Tableau3[[#This Row],[date de cde]]-Tableau3[[#This Row],[date DA]]</f>
        <v>0</v>
      </c>
      <c r="I53" s="1" t="str">
        <f t="shared" si="1"/>
        <v>T</v>
      </c>
      <c r="J53" s="1">
        <f>MONTH(Tableau3[[#This Row],[date de cde]])</f>
        <v>1</v>
      </c>
    </row>
    <row r="54" spans="1:10" x14ac:dyDescent="0.25">
      <c r="A54" s="14" t="str">
        <f>INDEX(L$4:M$15,MONTH(Tableau3[[#This Row],[date DA]]),2)</f>
        <v>janvier</v>
      </c>
      <c r="B54" s="14">
        <v>43124</v>
      </c>
      <c r="C54" s="1">
        <v>18687</v>
      </c>
      <c r="D54" t="s">
        <v>255</v>
      </c>
      <c r="E54" s="14">
        <v>43124</v>
      </c>
      <c r="F54" s="1">
        <v>56880</v>
      </c>
      <c r="G54" s="1" t="s">
        <v>40</v>
      </c>
      <c r="H54" s="1">
        <f>Tableau3[[#This Row],[date de cde]]-Tableau3[[#This Row],[date DA]]</f>
        <v>0</v>
      </c>
      <c r="I54" s="1" t="str">
        <f t="shared" si="1"/>
        <v>T</v>
      </c>
      <c r="J54" s="1">
        <f>MONTH(Tableau3[[#This Row],[date de cde]])</f>
        <v>1</v>
      </c>
    </row>
    <row r="55" spans="1:10" x14ac:dyDescent="0.25">
      <c r="A55" s="14" t="str">
        <f>INDEX(L$4:M$15,MONTH(Tableau3[[#This Row],[date DA]]),2)</f>
        <v>janvier</v>
      </c>
      <c r="B55" s="14">
        <v>43124</v>
      </c>
      <c r="C55" s="1">
        <v>18687</v>
      </c>
      <c r="D55" t="s">
        <v>256</v>
      </c>
      <c r="E55" s="14">
        <v>43124</v>
      </c>
      <c r="F55" s="1">
        <v>56880</v>
      </c>
      <c r="G55" s="1" t="s">
        <v>40</v>
      </c>
      <c r="H55" s="1">
        <f>Tableau3[[#This Row],[date de cde]]-Tableau3[[#This Row],[date DA]]</f>
        <v>0</v>
      </c>
      <c r="I55" s="1" t="str">
        <f t="shared" si="1"/>
        <v>T</v>
      </c>
      <c r="J55" s="1">
        <f>MONTH(Tableau3[[#This Row],[date de cde]])</f>
        <v>1</v>
      </c>
    </row>
    <row r="56" spans="1:10" x14ac:dyDescent="0.25">
      <c r="A56" s="14" t="str">
        <f>INDEX(L$4:M$15,MONTH(Tableau3[[#This Row],[date DA]]),2)</f>
        <v>janvier</v>
      </c>
      <c r="B56" s="14">
        <v>43124</v>
      </c>
      <c r="C56" s="1">
        <v>18687</v>
      </c>
      <c r="D56" t="s">
        <v>257</v>
      </c>
      <c r="E56" s="14">
        <v>43124</v>
      </c>
      <c r="F56" s="1">
        <v>56880</v>
      </c>
      <c r="G56" s="1" t="s">
        <v>40</v>
      </c>
      <c r="H56" s="1">
        <f>Tableau3[[#This Row],[date de cde]]-Tableau3[[#This Row],[date DA]]</f>
        <v>0</v>
      </c>
      <c r="I56" s="1" t="str">
        <f t="shared" si="1"/>
        <v>T</v>
      </c>
      <c r="J56" s="1">
        <f>MONTH(Tableau3[[#This Row],[date de cde]])</f>
        <v>1</v>
      </c>
    </row>
    <row r="57" spans="1:10" x14ac:dyDescent="0.25">
      <c r="A57" s="14" t="str">
        <f>INDEX(L$4:M$15,MONTH(Tableau3[[#This Row],[date DA]]),2)</f>
        <v>janvier</v>
      </c>
      <c r="B57" s="14">
        <v>43125</v>
      </c>
      <c r="C57" s="1">
        <v>3096</v>
      </c>
      <c r="D57" t="s">
        <v>258</v>
      </c>
      <c r="E57" s="14">
        <v>43125</v>
      </c>
      <c r="F57" s="1">
        <v>56889</v>
      </c>
      <c r="G57" s="1" t="s">
        <v>22</v>
      </c>
      <c r="H57" s="1">
        <f>Tableau3[[#This Row],[date de cde]]-Tableau3[[#This Row],[date DA]]</f>
        <v>0</v>
      </c>
      <c r="I57" s="1" t="str">
        <f t="shared" si="1"/>
        <v>T</v>
      </c>
      <c r="J57" s="1">
        <f>MONTH(Tableau3[[#This Row],[date de cde]])</f>
        <v>1</v>
      </c>
    </row>
    <row r="58" spans="1:10" x14ac:dyDescent="0.25">
      <c r="A58" s="14" t="str">
        <f>INDEX(L$4:M$15,MONTH(Tableau3[[#This Row],[date DA]]),2)</f>
        <v>janvier</v>
      </c>
      <c r="B58" s="14">
        <v>43125</v>
      </c>
      <c r="C58" s="1">
        <v>3096</v>
      </c>
      <c r="D58" t="s">
        <v>259</v>
      </c>
      <c r="E58" s="14">
        <v>43125</v>
      </c>
      <c r="F58" s="1">
        <v>56889</v>
      </c>
      <c r="G58" s="1" t="s">
        <v>22</v>
      </c>
      <c r="H58" s="1">
        <f>Tableau3[[#This Row],[date de cde]]-Tableau3[[#This Row],[date DA]]</f>
        <v>0</v>
      </c>
      <c r="I58" s="1" t="str">
        <f t="shared" si="1"/>
        <v>T</v>
      </c>
      <c r="J58" s="1">
        <f>MONTH(Tableau3[[#This Row],[date de cde]])</f>
        <v>1</v>
      </c>
    </row>
    <row r="59" spans="1:10" x14ac:dyDescent="0.25">
      <c r="A59" s="14" t="str">
        <f>INDEX(L$4:M$15,MONTH(Tableau3[[#This Row],[date DA]]),2)</f>
        <v>janvier</v>
      </c>
      <c r="B59" s="14">
        <v>43125</v>
      </c>
      <c r="C59" s="1">
        <v>3096</v>
      </c>
      <c r="D59" t="s">
        <v>260</v>
      </c>
      <c r="E59" s="14">
        <v>43125</v>
      </c>
      <c r="F59" s="1">
        <v>56889</v>
      </c>
      <c r="G59" s="1" t="s">
        <v>22</v>
      </c>
      <c r="H59" s="1">
        <f>Tableau3[[#This Row],[date de cde]]-Tableau3[[#This Row],[date DA]]</f>
        <v>0</v>
      </c>
      <c r="I59" s="1" t="str">
        <f t="shared" si="1"/>
        <v>T</v>
      </c>
      <c r="J59" s="1">
        <f>MONTH(Tableau3[[#This Row],[date de cde]])</f>
        <v>1</v>
      </c>
    </row>
    <row r="60" spans="1:10" x14ac:dyDescent="0.25">
      <c r="A60" s="14" t="str">
        <f>INDEX(L$4:M$15,MONTH(Tableau3[[#This Row],[date DA]]),2)</f>
        <v>janvier</v>
      </c>
      <c r="B60" s="14">
        <v>43125</v>
      </c>
      <c r="C60" s="1">
        <v>3096</v>
      </c>
      <c r="D60" t="s">
        <v>261</v>
      </c>
      <c r="E60" s="14">
        <v>43125</v>
      </c>
      <c r="F60" s="1">
        <v>56889</v>
      </c>
      <c r="G60" s="1" t="s">
        <v>22</v>
      </c>
      <c r="H60" s="1">
        <f>Tableau3[[#This Row],[date de cde]]-Tableau3[[#This Row],[date DA]]</f>
        <v>0</v>
      </c>
      <c r="I60" s="1" t="str">
        <f t="shared" si="1"/>
        <v>T</v>
      </c>
      <c r="J60" s="1">
        <f>MONTH(Tableau3[[#This Row],[date de cde]])</f>
        <v>1</v>
      </c>
    </row>
    <row r="61" spans="1:10" x14ac:dyDescent="0.25">
      <c r="A61" s="14" t="str">
        <f>INDEX(L$4:M$15,MONTH(Tableau3[[#This Row],[date DA]]),2)</f>
        <v>janvier</v>
      </c>
      <c r="B61" s="14">
        <v>43125</v>
      </c>
      <c r="C61" s="1">
        <v>2886</v>
      </c>
      <c r="D61" t="s">
        <v>277</v>
      </c>
      <c r="E61" s="14">
        <v>43125</v>
      </c>
      <c r="F61" s="1">
        <v>56900</v>
      </c>
      <c r="G61" s="1" t="s">
        <v>22</v>
      </c>
      <c r="H61" s="1">
        <f>Tableau3[[#This Row],[date de cde]]-Tableau3[[#This Row],[date DA]]</f>
        <v>0</v>
      </c>
      <c r="I61" s="1" t="str">
        <f t="shared" si="1"/>
        <v>T</v>
      </c>
      <c r="J61" s="1">
        <f>MONTH(Tableau3[[#This Row],[date de cde]])</f>
        <v>1</v>
      </c>
    </row>
    <row r="62" spans="1:10" x14ac:dyDescent="0.25">
      <c r="A62" s="14" t="str">
        <f>INDEX(L$4:M$15,MONTH(Tableau3[[#This Row],[date DA]]),2)</f>
        <v>janvier</v>
      </c>
      <c r="B62" s="14">
        <v>43125</v>
      </c>
      <c r="C62" s="1">
        <v>2886</v>
      </c>
      <c r="D62" t="s">
        <v>278</v>
      </c>
      <c r="E62" s="14">
        <v>43125</v>
      </c>
      <c r="F62" s="1">
        <v>56900</v>
      </c>
      <c r="G62" s="1" t="s">
        <v>22</v>
      </c>
      <c r="H62" s="1">
        <f>Tableau3[[#This Row],[date de cde]]-Tableau3[[#This Row],[date DA]]</f>
        <v>0</v>
      </c>
      <c r="I62" s="1" t="str">
        <f t="shared" si="1"/>
        <v>T</v>
      </c>
      <c r="J62" s="1">
        <f>MONTH(Tableau3[[#This Row],[date de cde]])</f>
        <v>1</v>
      </c>
    </row>
    <row r="63" spans="1:10" x14ac:dyDescent="0.25">
      <c r="A63" s="14" t="str">
        <f>INDEX(L$4:M$15,MONTH(Tableau3[[#This Row],[date DA]]),2)</f>
        <v>janvier</v>
      </c>
      <c r="B63" s="14">
        <v>43125</v>
      </c>
      <c r="C63" s="1">
        <v>2883</v>
      </c>
      <c r="D63" t="s">
        <v>279</v>
      </c>
      <c r="E63" s="14">
        <v>43125</v>
      </c>
      <c r="F63" s="1">
        <v>56898</v>
      </c>
      <c r="G63" s="1" t="s">
        <v>22</v>
      </c>
      <c r="H63" s="1">
        <f>Tableau3[[#This Row],[date de cde]]-Tableau3[[#This Row],[date DA]]</f>
        <v>0</v>
      </c>
      <c r="I63" s="1" t="str">
        <f t="shared" si="1"/>
        <v>T</v>
      </c>
      <c r="J63" s="1">
        <f>MONTH(Tableau3[[#This Row],[date de cde]])</f>
        <v>1</v>
      </c>
    </row>
    <row r="64" spans="1:10" x14ac:dyDescent="0.25">
      <c r="A64" s="14" t="str">
        <f>INDEX(L$4:M$15,MONTH(Tableau3[[#This Row],[date DA]]),2)</f>
        <v>janvier</v>
      </c>
      <c r="B64" s="14">
        <v>43125</v>
      </c>
      <c r="C64" s="1">
        <v>2883</v>
      </c>
      <c r="D64" t="s">
        <v>280</v>
      </c>
      <c r="E64" s="14">
        <v>43125</v>
      </c>
      <c r="F64" s="1">
        <v>56898</v>
      </c>
      <c r="G64" s="1" t="s">
        <v>22</v>
      </c>
      <c r="H64" s="1">
        <f>Tableau3[[#This Row],[date de cde]]-Tableau3[[#This Row],[date DA]]</f>
        <v>0</v>
      </c>
      <c r="I64" s="1" t="str">
        <f t="shared" si="1"/>
        <v>T</v>
      </c>
      <c r="J64" s="1">
        <f>MONTH(Tableau3[[#This Row],[date de cde]])</f>
        <v>1</v>
      </c>
    </row>
    <row r="65" spans="1:10" x14ac:dyDescent="0.25">
      <c r="A65" s="14" t="str">
        <f>INDEX(L$4:M$15,MONTH(Tableau3[[#This Row],[date DA]]),2)</f>
        <v>janvier</v>
      </c>
      <c r="B65" s="14">
        <v>43125</v>
      </c>
      <c r="C65" s="1">
        <v>2883</v>
      </c>
      <c r="D65" t="s">
        <v>281</v>
      </c>
      <c r="E65" s="14">
        <v>43125</v>
      </c>
      <c r="F65" s="1">
        <v>56898</v>
      </c>
      <c r="G65" s="1" t="s">
        <v>22</v>
      </c>
      <c r="H65" s="1">
        <f>Tableau3[[#This Row],[date de cde]]-Tableau3[[#This Row],[date DA]]</f>
        <v>0</v>
      </c>
      <c r="I65" s="1" t="str">
        <f t="shared" si="1"/>
        <v>T</v>
      </c>
      <c r="J65" s="1">
        <f>MONTH(Tableau3[[#This Row],[date de cde]])</f>
        <v>1</v>
      </c>
    </row>
    <row r="66" spans="1:10" x14ac:dyDescent="0.25">
      <c r="A66" s="14" t="str">
        <f>INDEX(L$4:M$15,MONTH(Tableau3[[#This Row],[date DA]]),2)</f>
        <v>janvier</v>
      </c>
      <c r="B66" s="14">
        <v>43125</v>
      </c>
      <c r="C66" s="1">
        <v>3461</v>
      </c>
      <c r="D66" t="s">
        <v>283</v>
      </c>
      <c r="E66" s="14">
        <v>43126</v>
      </c>
      <c r="F66" s="1">
        <v>56910</v>
      </c>
      <c r="G66" s="1" t="s">
        <v>22</v>
      </c>
      <c r="H66" s="1">
        <f>Tableau3[[#This Row],[date de cde]]-Tableau3[[#This Row],[date DA]]</f>
        <v>1</v>
      </c>
      <c r="I66" s="1" t="str">
        <f t="shared" si="1"/>
        <v>NT</v>
      </c>
      <c r="J66" s="1">
        <f>MONTH(Tableau3[[#This Row],[date de cde]])</f>
        <v>1</v>
      </c>
    </row>
    <row r="67" spans="1:10" x14ac:dyDescent="0.25">
      <c r="A67" s="14" t="str">
        <f>INDEX(L$4:M$15,MONTH(Tableau3[[#This Row],[date DA]]),2)</f>
        <v>janvier</v>
      </c>
      <c r="B67" s="14">
        <v>43125</v>
      </c>
      <c r="C67" s="1">
        <v>3461</v>
      </c>
      <c r="D67" t="s">
        <v>284</v>
      </c>
      <c r="E67" s="14">
        <v>43126</v>
      </c>
      <c r="F67" s="1">
        <v>56910</v>
      </c>
      <c r="G67" s="1" t="s">
        <v>22</v>
      </c>
      <c r="H67" s="17">
        <f>Tableau3[[#This Row],[date de cde]]-Tableau3[[#This Row],[date DA]]</f>
        <v>1</v>
      </c>
      <c r="I67" s="17" t="str">
        <f t="shared" ref="I67:I72" si="2">IF(H67&gt;0,"NT","T")</f>
        <v>NT</v>
      </c>
      <c r="J67" s="1">
        <f>MONTH(Tableau3[[#This Row],[date de cde]])</f>
        <v>1</v>
      </c>
    </row>
    <row r="68" spans="1:10" x14ac:dyDescent="0.25">
      <c r="A68" s="19" t="str">
        <f>INDEX(L$4:M$15,MONTH(Tableau3[[#This Row],[date DA]]),2)</f>
        <v>janvier</v>
      </c>
      <c r="B68" s="19">
        <v>43125</v>
      </c>
      <c r="C68" s="20">
        <v>3461</v>
      </c>
      <c r="D68" s="21" t="s">
        <v>285</v>
      </c>
      <c r="E68" s="19">
        <v>43138</v>
      </c>
      <c r="F68" s="20">
        <v>57023</v>
      </c>
      <c r="G68" s="20" t="s">
        <v>22</v>
      </c>
      <c r="H68" s="22">
        <f>Tableau3[[#This Row],[date de cde]]-Tableau3[[#This Row],[date DA]]</f>
        <v>13</v>
      </c>
      <c r="I68" s="22" t="str">
        <f>IF(H68&gt;0,"NT","T")</f>
        <v>NT</v>
      </c>
      <c r="J68" s="1">
        <f>MONTH(Tableau3[[#This Row],[date de cde]])</f>
        <v>2</v>
      </c>
    </row>
    <row r="69" spans="1:10" x14ac:dyDescent="0.25">
      <c r="A69" s="14" t="str">
        <f>INDEX(L$4:M$15,MONTH(Tableau3[[#This Row],[date DA]]),2)</f>
        <v>janvier</v>
      </c>
      <c r="B69" s="14">
        <v>43125</v>
      </c>
      <c r="C69" s="1">
        <v>3461</v>
      </c>
      <c r="D69" t="s">
        <v>286</v>
      </c>
      <c r="E69" s="14">
        <v>43126</v>
      </c>
      <c r="F69" s="1">
        <v>56910</v>
      </c>
      <c r="G69" s="1" t="s">
        <v>22</v>
      </c>
      <c r="H69" s="17">
        <f>Tableau3[[#This Row],[date de cde]]-Tableau3[[#This Row],[date DA]]</f>
        <v>1</v>
      </c>
      <c r="I69" s="17" t="str">
        <f t="shared" si="2"/>
        <v>NT</v>
      </c>
      <c r="J69" s="1">
        <f>MONTH(Tableau3[[#This Row],[date de cde]])</f>
        <v>1</v>
      </c>
    </row>
    <row r="70" spans="1:10" x14ac:dyDescent="0.25">
      <c r="A70" s="14" t="str">
        <f>INDEX(L$4:M$15,MONTH(Tableau3[[#This Row],[date DA]]),2)</f>
        <v>janvier</v>
      </c>
      <c r="B70" s="14">
        <v>43125</v>
      </c>
      <c r="C70" s="1">
        <v>3461</v>
      </c>
      <c r="D70" t="s">
        <v>287</v>
      </c>
      <c r="E70" s="14">
        <v>43126</v>
      </c>
      <c r="F70" s="1">
        <v>56910</v>
      </c>
      <c r="G70" s="1" t="s">
        <v>22</v>
      </c>
      <c r="H70" s="17">
        <f>Tableau3[[#This Row],[date de cde]]-Tableau3[[#This Row],[date DA]]</f>
        <v>1</v>
      </c>
      <c r="I70" s="17" t="str">
        <f t="shared" si="2"/>
        <v>NT</v>
      </c>
      <c r="J70" s="1">
        <f>MONTH(Tableau3[[#This Row],[date de cde]])</f>
        <v>1</v>
      </c>
    </row>
    <row r="71" spans="1:10" x14ac:dyDescent="0.25">
      <c r="A71" s="19" t="str">
        <f>INDEX(L$4:M$15,MONTH(Tableau3[[#This Row],[date DA]]),2)</f>
        <v>janvier</v>
      </c>
      <c r="B71" s="19">
        <v>43125</v>
      </c>
      <c r="C71" s="20">
        <v>3461</v>
      </c>
      <c r="D71" s="21" t="s">
        <v>288</v>
      </c>
      <c r="E71" s="19">
        <v>43138</v>
      </c>
      <c r="F71" s="20">
        <v>57023</v>
      </c>
      <c r="G71" s="20" t="s">
        <v>22</v>
      </c>
      <c r="H71" s="22">
        <f>Tableau3[[#This Row],[date de cde]]-Tableau3[[#This Row],[date DA]]</f>
        <v>13</v>
      </c>
      <c r="I71" s="22" t="str">
        <f t="shared" si="2"/>
        <v>NT</v>
      </c>
      <c r="J71" s="1">
        <f>MONTH(Tableau3[[#This Row],[date de cde]])</f>
        <v>2</v>
      </c>
    </row>
    <row r="72" spans="1:10" x14ac:dyDescent="0.25">
      <c r="A72" s="19" t="str">
        <f>INDEX(L$4:M$15,MONTH(Tableau3[[#This Row],[date DA]]),2)</f>
        <v>janvier</v>
      </c>
      <c r="B72" s="19">
        <v>43125</v>
      </c>
      <c r="C72" s="23">
        <v>3461</v>
      </c>
      <c r="D72" s="21" t="s">
        <v>289</v>
      </c>
      <c r="E72" s="19">
        <v>43138</v>
      </c>
      <c r="F72" s="20">
        <v>57023</v>
      </c>
      <c r="G72" s="20" t="s">
        <v>22</v>
      </c>
      <c r="H72" s="22">
        <f>Tableau3[[#This Row],[date de cde]]-Tableau3[[#This Row],[date DA]]</f>
        <v>13</v>
      </c>
      <c r="I72" s="22" t="str">
        <f t="shared" si="2"/>
        <v>NT</v>
      </c>
      <c r="J72" s="1">
        <f>MONTH(Tableau3[[#This Row],[date de cde]])</f>
        <v>2</v>
      </c>
    </row>
    <row r="73" spans="1:10" x14ac:dyDescent="0.25">
      <c r="A73" s="14" t="str">
        <f>INDEX(L$4:M$15,MONTH(Tableau3[[#This Row],[date DA]]),2)</f>
        <v>janvier</v>
      </c>
      <c r="B73" s="14">
        <v>43126</v>
      </c>
      <c r="C73" s="1">
        <v>2884</v>
      </c>
      <c r="D73" t="s">
        <v>299</v>
      </c>
      <c r="E73" s="14">
        <v>43127</v>
      </c>
      <c r="F73" s="1">
        <v>56923</v>
      </c>
      <c r="G73" s="1" t="s">
        <v>22</v>
      </c>
      <c r="H73" s="17">
        <f>Tableau3[[#This Row],[date de cde]]-Tableau3[[#This Row],[date DA]]</f>
        <v>1</v>
      </c>
      <c r="I73" s="17" t="str">
        <f t="shared" ref="I73:I83" si="3">IF(H73&gt;0,"NT","T")</f>
        <v>NT</v>
      </c>
      <c r="J73" s="1">
        <f>MONTH(Tableau3[[#This Row],[date de cde]])</f>
        <v>1</v>
      </c>
    </row>
    <row r="74" spans="1:10" x14ac:dyDescent="0.25">
      <c r="A74" s="14" t="str">
        <f>INDEX(L$4:M$15,MONTH(Tableau3[[#This Row],[date DA]]),2)</f>
        <v>janvier</v>
      </c>
      <c r="B74" s="14">
        <v>43126</v>
      </c>
      <c r="C74" s="1">
        <v>2884</v>
      </c>
      <c r="D74" t="s">
        <v>300</v>
      </c>
      <c r="E74" s="14">
        <v>43127</v>
      </c>
      <c r="F74" s="1">
        <v>56923</v>
      </c>
      <c r="G74" s="1" t="s">
        <v>22</v>
      </c>
      <c r="H74" s="17">
        <f>Tableau3[[#This Row],[date de cde]]-Tableau3[[#This Row],[date DA]]</f>
        <v>1</v>
      </c>
      <c r="I74" s="17" t="str">
        <f t="shared" si="3"/>
        <v>NT</v>
      </c>
      <c r="J74" s="1">
        <f>MONTH(Tableau3[[#This Row],[date de cde]])</f>
        <v>1</v>
      </c>
    </row>
    <row r="75" spans="1:10" x14ac:dyDescent="0.25">
      <c r="A75" s="14" t="str">
        <f>INDEX(L$4:M$15,MONTH(Tableau3[[#This Row],[date DA]]),2)</f>
        <v>janvier</v>
      </c>
      <c r="B75" s="14">
        <v>43126</v>
      </c>
      <c r="C75" s="1">
        <v>1425</v>
      </c>
      <c r="D75" t="s">
        <v>301</v>
      </c>
      <c r="E75" s="14">
        <v>43127</v>
      </c>
      <c r="F75" s="1">
        <v>56922</v>
      </c>
      <c r="G75" s="1" t="s">
        <v>22</v>
      </c>
      <c r="H75" s="17">
        <f>Tableau3[[#This Row],[date de cde]]-Tableau3[[#This Row],[date DA]]</f>
        <v>1</v>
      </c>
      <c r="I75" s="17" t="str">
        <f t="shared" si="3"/>
        <v>NT</v>
      </c>
      <c r="J75" s="1">
        <f>MONTH(Tableau3[[#This Row],[date de cde]])</f>
        <v>1</v>
      </c>
    </row>
    <row r="76" spans="1:10" x14ac:dyDescent="0.25">
      <c r="A76" s="14" t="str">
        <f>INDEX(L$4:M$15,MONTH(Tableau3[[#This Row],[date DA]]),2)</f>
        <v>janvier</v>
      </c>
      <c r="B76" s="14">
        <v>43126</v>
      </c>
      <c r="C76" s="1">
        <v>1425</v>
      </c>
      <c r="D76" t="s">
        <v>302</v>
      </c>
      <c r="E76" s="14">
        <v>43127</v>
      </c>
      <c r="F76" s="1">
        <v>56922</v>
      </c>
      <c r="G76" s="1" t="s">
        <v>22</v>
      </c>
      <c r="H76" s="17">
        <f>Tableau3[[#This Row],[date de cde]]-Tableau3[[#This Row],[date DA]]</f>
        <v>1</v>
      </c>
      <c r="I76" s="17" t="str">
        <f t="shared" si="3"/>
        <v>NT</v>
      </c>
      <c r="J76" s="1">
        <f>MONTH(Tableau3[[#This Row],[date de cde]])</f>
        <v>1</v>
      </c>
    </row>
    <row r="77" spans="1:10" x14ac:dyDescent="0.25">
      <c r="A77" s="14" t="str">
        <f>INDEX(L$4:M$15,MONTH(Tableau3[[#This Row],[date DA]]),2)</f>
        <v>janvier</v>
      </c>
      <c r="B77" s="14">
        <v>43126</v>
      </c>
      <c r="C77" s="1">
        <v>1425</v>
      </c>
      <c r="D77" t="s">
        <v>303</v>
      </c>
      <c r="E77" s="14">
        <v>43127</v>
      </c>
      <c r="F77" s="1">
        <v>56922</v>
      </c>
      <c r="G77" s="1" t="s">
        <v>22</v>
      </c>
      <c r="H77" s="17">
        <f>Tableau3[[#This Row],[date de cde]]-Tableau3[[#This Row],[date DA]]</f>
        <v>1</v>
      </c>
      <c r="I77" s="17" t="str">
        <f t="shared" si="3"/>
        <v>NT</v>
      </c>
      <c r="J77" s="1">
        <f>MONTH(Tableau3[[#This Row],[date de cde]])</f>
        <v>1</v>
      </c>
    </row>
    <row r="78" spans="1:10" x14ac:dyDescent="0.25">
      <c r="A78" s="14" t="str">
        <f>INDEX(L$4:M$15,MONTH(Tableau3[[#This Row],[date DA]]),2)</f>
        <v>janvier</v>
      </c>
      <c r="B78" s="14">
        <v>43126</v>
      </c>
      <c r="C78" s="1">
        <v>1425</v>
      </c>
      <c r="D78" t="s">
        <v>304</v>
      </c>
      <c r="E78" s="14">
        <v>43127</v>
      </c>
      <c r="F78" s="1">
        <v>56922</v>
      </c>
      <c r="G78" s="1" t="s">
        <v>22</v>
      </c>
      <c r="H78" s="17">
        <f>Tableau3[[#This Row],[date de cde]]-Tableau3[[#This Row],[date DA]]</f>
        <v>1</v>
      </c>
      <c r="I78" s="17" t="str">
        <f t="shared" si="3"/>
        <v>NT</v>
      </c>
      <c r="J78" s="1">
        <f>MONTH(Tableau3[[#This Row],[date de cde]])</f>
        <v>1</v>
      </c>
    </row>
    <row r="79" spans="1:10" x14ac:dyDescent="0.25">
      <c r="A79" s="14" t="str">
        <f>INDEX(L$4:M$15,MONTH(Tableau3[[#This Row],[date DA]]),2)</f>
        <v>janvier</v>
      </c>
      <c r="B79" s="14">
        <v>43126</v>
      </c>
      <c r="C79" s="1">
        <v>1425</v>
      </c>
      <c r="D79" t="s">
        <v>305</v>
      </c>
      <c r="E79" s="14">
        <v>43127</v>
      </c>
      <c r="F79" s="1">
        <v>56922</v>
      </c>
      <c r="G79" s="1" t="s">
        <v>22</v>
      </c>
      <c r="H79" s="17">
        <f>Tableau3[[#This Row],[date de cde]]-Tableau3[[#This Row],[date DA]]</f>
        <v>1</v>
      </c>
      <c r="I79" s="17" t="str">
        <f t="shared" si="3"/>
        <v>NT</v>
      </c>
      <c r="J79" s="1">
        <f>MONTH(Tableau3[[#This Row],[date de cde]])</f>
        <v>1</v>
      </c>
    </row>
    <row r="80" spans="1:10" x14ac:dyDescent="0.25">
      <c r="A80" s="14" t="str">
        <f>INDEX(L$4:M$15,MONTH(Tableau3[[#This Row],[date DA]]),2)</f>
        <v>janvier</v>
      </c>
      <c r="B80" s="14">
        <v>43126</v>
      </c>
      <c r="C80" s="1">
        <v>1425</v>
      </c>
      <c r="D80" t="s">
        <v>306</v>
      </c>
      <c r="E80" s="14">
        <v>43127</v>
      </c>
      <c r="F80" s="1">
        <v>56922</v>
      </c>
      <c r="G80" s="1" t="s">
        <v>22</v>
      </c>
      <c r="H80" s="17">
        <f>Tableau3[[#This Row],[date de cde]]-Tableau3[[#This Row],[date DA]]</f>
        <v>1</v>
      </c>
      <c r="I80" s="17" t="str">
        <f t="shared" si="3"/>
        <v>NT</v>
      </c>
      <c r="J80" s="1">
        <f>MONTH(Tableau3[[#This Row],[date de cde]])</f>
        <v>1</v>
      </c>
    </row>
    <row r="81" spans="1:10" x14ac:dyDescent="0.25">
      <c r="A81" s="14" t="str">
        <f>INDEX(L$4:M$15,MONTH(Tableau3[[#This Row],[date DA]]),2)</f>
        <v>janvier</v>
      </c>
      <c r="B81" s="14">
        <v>43126</v>
      </c>
      <c r="C81" s="1">
        <v>2888</v>
      </c>
      <c r="D81" t="s">
        <v>307</v>
      </c>
      <c r="E81" s="14">
        <v>43127</v>
      </c>
      <c r="F81" s="1">
        <v>56922</v>
      </c>
      <c r="G81" s="1" t="s">
        <v>22</v>
      </c>
      <c r="H81" s="17">
        <f>Tableau3[[#This Row],[date de cde]]-Tableau3[[#This Row],[date DA]]</f>
        <v>1</v>
      </c>
      <c r="I81" s="17" t="str">
        <f t="shared" si="3"/>
        <v>NT</v>
      </c>
      <c r="J81" s="1">
        <f>MONTH(Tableau3[[#This Row],[date de cde]])</f>
        <v>1</v>
      </c>
    </row>
    <row r="82" spans="1:10" x14ac:dyDescent="0.25">
      <c r="A82" s="14" t="str">
        <f>INDEX(L$4:M$15,MONTH(Tableau3[[#This Row],[date DA]]),2)</f>
        <v>janvier</v>
      </c>
      <c r="B82" s="14">
        <v>43126</v>
      </c>
      <c r="C82" s="1">
        <v>2888</v>
      </c>
      <c r="D82" t="s">
        <v>308</v>
      </c>
      <c r="E82" s="14">
        <v>43127</v>
      </c>
      <c r="F82" s="1">
        <v>56922</v>
      </c>
      <c r="G82" s="1" t="s">
        <v>22</v>
      </c>
      <c r="H82" s="17">
        <f>Tableau3[[#This Row],[date de cde]]-Tableau3[[#This Row],[date DA]]</f>
        <v>1</v>
      </c>
      <c r="I82" s="17" t="str">
        <f t="shared" si="3"/>
        <v>NT</v>
      </c>
      <c r="J82" s="1">
        <f>MONTH(Tableau3[[#This Row],[date de cde]])</f>
        <v>1</v>
      </c>
    </row>
    <row r="83" spans="1:10" x14ac:dyDescent="0.25">
      <c r="A83" s="14" t="str">
        <f>INDEX(L$4:M$15,MONTH(Tableau3[[#This Row],[date DA]]),2)</f>
        <v>janvier</v>
      </c>
      <c r="B83" s="14">
        <v>43126</v>
      </c>
      <c r="C83" s="1">
        <v>2888</v>
      </c>
      <c r="D83" t="s">
        <v>309</v>
      </c>
      <c r="E83" s="14">
        <v>43127</v>
      </c>
      <c r="F83" s="1">
        <v>56922</v>
      </c>
      <c r="G83" s="1" t="s">
        <v>22</v>
      </c>
      <c r="H83" s="17">
        <f>Tableau3[[#This Row],[date de cde]]-Tableau3[[#This Row],[date DA]]</f>
        <v>1</v>
      </c>
      <c r="I83" s="17" t="str">
        <f t="shared" si="3"/>
        <v>NT</v>
      </c>
      <c r="J83" s="1">
        <f>MONTH(Tableau3[[#This Row],[date de cde]])</f>
        <v>1</v>
      </c>
    </row>
    <row r="84" spans="1:10" x14ac:dyDescent="0.25">
      <c r="A84" s="14" t="str">
        <f>INDEX(L$4:M$15,MONTH(Tableau3[[#This Row],[date DA]]),2)</f>
        <v>janvier</v>
      </c>
      <c r="B84" s="14">
        <v>43130</v>
      </c>
      <c r="C84" s="1">
        <v>19259</v>
      </c>
      <c r="D84" t="s">
        <v>320</v>
      </c>
      <c r="E84" s="14">
        <v>43130</v>
      </c>
      <c r="F84" s="1">
        <v>56952</v>
      </c>
      <c r="G84" s="1" t="s">
        <v>22</v>
      </c>
      <c r="H84" s="17">
        <f>Tableau3[[#This Row],[date de cde]]-Tableau3[[#This Row],[date DA]]</f>
        <v>0</v>
      </c>
      <c r="I84" s="17" t="str">
        <f>IF(H84&gt;0,"NT","T")</f>
        <v>T</v>
      </c>
      <c r="J84" s="1">
        <f>MONTH(Tableau3[[#This Row],[date de cde]])</f>
        <v>1</v>
      </c>
    </row>
    <row r="97" spans="1:5" x14ac:dyDescent="0.25">
      <c r="A97" s="26">
        <v>43467</v>
      </c>
      <c r="B97" s="2" t="s">
        <v>341</v>
      </c>
      <c r="C97" s="2">
        <v>2</v>
      </c>
    </row>
    <row r="98" spans="1:5" x14ac:dyDescent="0.25">
      <c r="A98" s="26"/>
      <c r="B98" s="2" t="s">
        <v>342</v>
      </c>
      <c r="C98" s="2">
        <v>2</v>
      </c>
      <c r="D98" s="18" t="s">
        <v>346</v>
      </c>
      <c r="E98" s="16">
        <f>(C98/C97)*100%</f>
        <v>1</v>
      </c>
    </row>
    <row r="99" spans="1:5" x14ac:dyDescent="0.25">
      <c r="A99" s="26"/>
      <c r="B99" s="2" t="s">
        <v>343</v>
      </c>
      <c r="C99" s="2">
        <f>C97-C98</f>
        <v>0</v>
      </c>
    </row>
    <row r="102" spans="1:5" x14ac:dyDescent="0.25">
      <c r="A102" s="26">
        <v>43470</v>
      </c>
      <c r="B102" s="2" t="s">
        <v>341</v>
      </c>
      <c r="C102" s="2">
        <v>1</v>
      </c>
    </row>
    <row r="103" spans="1:5" x14ac:dyDescent="0.25">
      <c r="A103" s="26"/>
      <c r="B103" s="2" t="s">
        <v>342</v>
      </c>
      <c r="C103" s="2">
        <v>0</v>
      </c>
      <c r="D103" s="18" t="s">
        <v>346</v>
      </c>
      <c r="E103" s="16">
        <f>(C103/C102)*100%</f>
        <v>0</v>
      </c>
    </row>
    <row r="104" spans="1:5" x14ac:dyDescent="0.25">
      <c r="A104" s="26"/>
      <c r="B104" s="2" t="s">
        <v>343</v>
      </c>
      <c r="C104" s="2">
        <f>C102-C103</f>
        <v>1</v>
      </c>
    </row>
    <row r="107" spans="1:5" x14ac:dyDescent="0.25">
      <c r="A107" s="26">
        <v>43470</v>
      </c>
      <c r="B107" s="2" t="s">
        <v>341</v>
      </c>
      <c r="C107" s="2">
        <v>7</v>
      </c>
    </row>
    <row r="108" spans="1:5" x14ac:dyDescent="0.25">
      <c r="A108" s="26"/>
      <c r="B108" s="2" t="s">
        <v>342</v>
      </c>
      <c r="C108" s="2">
        <v>7</v>
      </c>
      <c r="D108" s="18" t="s">
        <v>346</v>
      </c>
      <c r="E108" s="16">
        <f>(C108/C107)*100%</f>
        <v>1</v>
      </c>
    </row>
    <row r="109" spans="1:5" x14ac:dyDescent="0.25">
      <c r="A109" s="26"/>
      <c r="B109" s="2" t="s">
        <v>343</v>
      </c>
      <c r="C109" s="2">
        <f>C107-C108</f>
        <v>0</v>
      </c>
    </row>
    <row r="112" spans="1:5" x14ac:dyDescent="0.25">
      <c r="A112" s="26">
        <v>43477</v>
      </c>
      <c r="B112" s="2" t="s">
        <v>341</v>
      </c>
      <c r="C112" s="2">
        <v>13</v>
      </c>
    </row>
    <row r="113" spans="1:5" x14ac:dyDescent="0.25">
      <c r="A113" s="26"/>
      <c r="B113" s="2" t="s">
        <v>342</v>
      </c>
      <c r="C113" s="2">
        <v>12</v>
      </c>
      <c r="D113" s="18" t="s">
        <v>346</v>
      </c>
      <c r="E113" s="16">
        <f>(C113/C112)*100%</f>
        <v>0.92307692307692313</v>
      </c>
    </row>
    <row r="114" spans="1:5" x14ac:dyDescent="0.25">
      <c r="A114" s="26"/>
      <c r="B114" s="2" t="s">
        <v>343</v>
      </c>
      <c r="C114" s="2">
        <f>C112-C113</f>
        <v>1</v>
      </c>
    </row>
    <row r="117" spans="1:5" x14ac:dyDescent="0.25">
      <c r="A117" s="26">
        <v>43480</v>
      </c>
      <c r="B117" s="2" t="s">
        <v>341</v>
      </c>
      <c r="C117" s="2">
        <v>5</v>
      </c>
    </row>
    <row r="118" spans="1:5" x14ac:dyDescent="0.25">
      <c r="A118" s="26"/>
      <c r="B118" s="2" t="s">
        <v>342</v>
      </c>
      <c r="C118" s="2">
        <v>5</v>
      </c>
      <c r="D118" s="18" t="s">
        <v>346</v>
      </c>
      <c r="E118" s="16">
        <f>(C118/C117)*100%</f>
        <v>1</v>
      </c>
    </row>
    <row r="119" spans="1:5" x14ac:dyDescent="0.25">
      <c r="A119" s="26"/>
      <c r="B119" s="2" t="s">
        <v>343</v>
      </c>
      <c r="C119" s="2">
        <f>C117-C118</f>
        <v>0</v>
      </c>
    </row>
    <row r="122" spans="1:5" x14ac:dyDescent="0.25">
      <c r="A122" s="26">
        <v>43481</v>
      </c>
      <c r="B122" s="2" t="s">
        <v>341</v>
      </c>
      <c r="C122" s="2">
        <v>18</v>
      </c>
    </row>
    <row r="123" spans="1:5" x14ac:dyDescent="0.25">
      <c r="A123" s="26"/>
      <c r="B123" s="2" t="s">
        <v>342</v>
      </c>
      <c r="C123" s="2">
        <v>7</v>
      </c>
      <c r="D123" s="18" t="s">
        <v>346</v>
      </c>
      <c r="E123" s="16">
        <f>(C123/C122)*100%</f>
        <v>0.3888888888888889</v>
      </c>
    </row>
    <row r="124" spans="1:5" x14ac:dyDescent="0.25">
      <c r="A124" s="26"/>
      <c r="B124" s="2" t="s">
        <v>343</v>
      </c>
      <c r="C124" s="2">
        <f>C122-C123</f>
        <v>11</v>
      </c>
    </row>
    <row r="127" spans="1:5" x14ac:dyDescent="0.25">
      <c r="A127" s="26">
        <v>43483</v>
      </c>
      <c r="B127" s="2" t="s">
        <v>341</v>
      </c>
      <c r="C127" s="2">
        <v>1</v>
      </c>
    </row>
    <row r="128" spans="1:5" x14ac:dyDescent="0.25">
      <c r="A128" s="26"/>
      <c r="B128" s="2" t="s">
        <v>342</v>
      </c>
      <c r="C128" s="2">
        <v>1</v>
      </c>
      <c r="D128" s="18" t="s">
        <v>346</v>
      </c>
      <c r="E128" s="16">
        <f>(C128/C127)*100%</f>
        <v>1</v>
      </c>
    </row>
    <row r="129" spans="1:5" x14ac:dyDescent="0.25">
      <c r="A129" s="26"/>
      <c r="B129" s="2" t="s">
        <v>343</v>
      </c>
      <c r="C129" s="2">
        <f>C127-C128</f>
        <v>0</v>
      </c>
    </row>
    <row r="132" spans="1:5" x14ac:dyDescent="0.25">
      <c r="A132" s="26">
        <v>43484</v>
      </c>
      <c r="B132" s="2" t="s">
        <v>341</v>
      </c>
      <c r="C132" s="2">
        <v>2</v>
      </c>
    </row>
    <row r="133" spans="1:5" x14ac:dyDescent="0.25">
      <c r="A133" s="26"/>
      <c r="B133" s="2" t="s">
        <v>342</v>
      </c>
      <c r="C133" s="2">
        <v>2</v>
      </c>
      <c r="D133" s="18" t="s">
        <v>344</v>
      </c>
      <c r="E133" s="16">
        <f>(C133/C132)*100%</f>
        <v>1</v>
      </c>
    </row>
    <row r="134" spans="1:5" x14ac:dyDescent="0.25">
      <c r="A134" s="26"/>
      <c r="B134" s="2" t="s">
        <v>343</v>
      </c>
      <c r="C134" s="2">
        <f>C132-C133</f>
        <v>0</v>
      </c>
    </row>
    <row r="137" spans="1:5" x14ac:dyDescent="0.25">
      <c r="A137" s="26">
        <v>43487</v>
      </c>
      <c r="B137" s="2" t="s">
        <v>341</v>
      </c>
      <c r="C137" s="2">
        <v>1</v>
      </c>
    </row>
    <row r="138" spans="1:5" x14ac:dyDescent="0.25">
      <c r="A138" s="26"/>
      <c r="B138" s="2" t="s">
        <v>342</v>
      </c>
      <c r="C138" s="2">
        <v>1</v>
      </c>
      <c r="D138" s="18" t="s">
        <v>346</v>
      </c>
      <c r="E138" s="16">
        <f>(C138/C137)*100%</f>
        <v>1</v>
      </c>
    </row>
    <row r="139" spans="1:5" x14ac:dyDescent="0.25">
      <c r="A139" s="26"/>
      <c r="B139" s="2" t="s">
        <v>343</v>
      </c>
      <c r="C139" s="2">
        <f>C137-C138</f>
        <v>0</v>
      </c>
    </row>
    <row r="142" spans="1:5" x14ac:dyDescent="0.25">
      <c r="A142" s="26">
        <v>43489</v>
      </c>
      <c r="B142" s="2" t="s">
        <v>341</v>
      </c>
      <c r="C142" s="2">
        <v>4</v>
      </c>
    </row>
    <row r="143" spans="1:5" x14ac:dyDescent="0.25">
      <c r="A143" s="26"/>
      <c r="B143" s="2" t="s">
        <v>342</v>
      </c>
      <c r="C143" s="2">
        <v>4</v>
      </c>
      <c r="D143" s="18" t="s">
        <v>346</v>
      </c>
      <c r="E143" s="16">
        <f>(C143/C142)*100%</f>
        <v>1</v>
      </c>
    </row>
    <row r="144" spans="1:5" x14ac:dyDescent="0.25">
      <c r="A144" s="26"/>
      <c r="B144" s="2" t="s">
        <v>343</v>
      </c>
      <c r="C144" s="2">
        <f>C142-C143</f>
        <v>0</v>
      </c>
    </row>
    <row r="146" spans="1:7" x14ac:dyDescent="0.25">
      <c r="G146" t="s">
        <v>345</v>
      </c>
    </row>
    <row r="147" spans="1:7" x14ac:dyDescent="0.25">
      <c r="A147" s="26">
        <v>43490</v>
      </c>
      <c r="B147" s="2" t="s">
        <v>341</v>
      </c>
      <c r="C147" s="2">
        <v>16</v>
      </c>
    </row>
    <row r="148" spans="1:7" x14ac:dyDescent="0.25">
      <c r="A148" s="26"/>
      <c r="B148" s="2" t="s">
        <v>342</v>
      </c>
      <c r="C148" s="2">
        <v>9</v>
      </c>
      <c r="D148" s="18" t="s">
        <v>346</v>
      </c>
      <c r="E148" s="16">
        <f>(C148/C147)*100%</f>
        <v>0.5625</v>
      </c>
    </row>
    <row r="149" spans="1:7" x14ac:dyDescent="0.25">
      <c r="A149" s="26"/>
      <c r="B149" s="2" t="s">
        <v>343</v>
      </c>
      <c r="C149" s="2">
        <f>C147-C148</f>
        <v>7</v>
      </c>
    </row>
    <row r="152" spans="1:7" x14ac:dyDescent="0.25">
      <c r="A152" s="26">
        <v>43491</v>
      </c>
      <c r="B152" s="2" t="s">
        <v>341</v>
      </c>
      <c r="C152" s="2">
        <v>11</v>
      </c>
    </row>
    <row r="153" spans="1:7" x14ac:dyDescent="0.25">
      <c r="A153" s="26"/>
      <c r="B153" s="2" t="s">
        <v>342</v>
      </c>
      <c r="C153" s="2">
        <v>0</v>
      </c>
      <c r="D153" s="2" t="s">
        <v>346</v>
      </c>
      <c r="E153" s="16">
        <f>(C153/C152)*100%</f>
        <v>0</v>
      </c>
    </row>
    <row r="154" spans="1:7" x14ac:dyDescent="0.25">
      <c r="A154" s="26"/>
      <c r="B154" s="2" t="s">
        <v>343</v>
      </c>
      <c r="C154" s="2">
        <f>C152-C153</f>
        <v>11</v>
      </c>
    </row>
    <row r="157" spans="1:7" x14ac:dyDescent="0.25">
      <c r="A157" s="26">
        <v>43495</v>
      </c>
      <c r="B157" s="2" t="s">
        <v>341</v>
      </c>
      <c r="C157" s="2">
        <v>1</v>
      </c>
    </row>
    <row r="158" spans="1:7" x14ac:dyDescent="0.25">
      <c r="A158" s="26"/>
      <c r="B158" s="2" t="s">
        <v>342</v>
      </c>
      <c r="C158" s="2">
        <v>1</v>
      </c>
      <c r="D158" s="2" t="s">
        <v>346</v>
      </c>
      <c r="E158" s="16">
        <f>(C158/C157)*100%</f>
        <v>1</v>
      </c>
    </row>
    <row r="159" spans="1:7" x14ac:dyDescent="0.25">
      <c r="A159" s="26"/>
      <c r="B159" s="2" t="s">
        <v>343</v>
      </c>
      <c r="C159" s="2">
        <f>C157-C158</f>
        <v>0</v>
      </c>
    </row>
  </sheetData>
  <mergeCells count="14">
    <mergeCell ref="A157:A159"/>
    <mergeCell ref="A137:A139"/>
    <mergeCell ref="A142:A144"/>
    <mergeCell ref="A147:A149"/>
    <mergeCell ref="A132:A134"/>
    <mergeCell ref="A107:A109"/>
    <mergeCell ref="A112:A114"/>
    <mergeCell ref="A117:A119"/>
    <mergeCell ref="A152:A154"/>
    <mergeCell ref="A1:F1"/>
    <mergeCell ref="A97:A99"/>
    <mergeCell ref="A102:A104"/>
    <mergeCell ref="A122:A124"/>
    <mergeCell ref="A127:A129"/>
  </mergeCell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6"/>
  <sheetViews>
    <sheetView tabSelected="1" workbookViewId="0">
      <selection activeCell="H19" sqref="H19:H38"/>
    </sheetView>
  </sheetViews>
  <sheetFormatPr baseColWidth="10" defaultRowHeight="15" x14ac:dyDescent="0.25"/>
  <cols>
    <col min="1" max="1" width="14.28515625" customWidth="1"/>
    <col min="2" max="2" width="16.28515625" customWidth="1"/>
    <col min="3" max="3" width="14.5703125" customWidth="1"/>
    <col min="4" max="4" width="17.42578125" customWidth="1"/>
    <col min="5" max="5" width="13.85546875" customWidth="1"/>
    <col min="6" max="6" width="15" customWidth="1"/>
    <col min="7" max="7" width="18.140625" customWidth="1"/>
    <col min="8" max="8" width="17.28515625" customWidth="1"/>
    <col min="9" max="9" width="17.5703125" customWidth="1"/>
  </cols>
  <sheetData>
    <row r="1" spans="1:9" ht="80.25" customHeight="1" x14ac:dyDescent="0.25">
      <c r="A1" s="43" t="s">
        <v>360</v>
      </c>
      <c r="B1" s="43"/>
      <c r="C1" s="43"/>
      <c r="D1" s="43"/>
      <c r="E1" s="43"/>
      <c r="F1" s="43"/>
      <c r="G1" s="43"/>
      <c r="H1" s="43"/>
      <c r="I1" s="43"/>
    </row>
    <row r="2" spans="1:9" x14ac:dyDescent="0.25">
      <c r="A2" s="29" t="s">
        <v>10</v>
      </c>
      <c r="B2" s="29" t="s">
        <v>12</v>
      </c>
      <c r="C2" s="29" t="s">
        <v>13</v>
      </c>
      <c r="D2" s="29" t="s">
        <v>15</v>
      </c>
      <c r="E2" s="29" t="s">
        <v>17</v>
      </c>
      <c r="F2" s="29" t="s">
        <v>18</v>
      </c>
      <c r="G2" s="29" t="s">
        <v>322</v>
      </c>
      <c r="H2" s="29" t="s">
        <v>20</v>
      </c>
      <c r="I2" s="29" t="s">
        <v>21</v>
      </c>
    </row>
    <row r="3" spans="1:9" x14ac:dyDescent="0.25">
      <c r="A3" s="5">
        <v>56711</v>
      </c>
      <c r="B3" s="33">
        <v>43102</v>
      </c>
      <c r="C3" s="5" t="s">
        <v>24</v>
      </c>
      <c r="D3" s="33">
        <v>43104</v>
      </c>
      <c r="E3" s="3"/>
      <c r="F3" s="4"/>
      <c r="G3" s="5" t="str">
        <f>IF(ISBLANK(Tableau2[[#This Row],[Date BL]]),"",Tableau2[[#This Row],[Date BL]]-Tableau2[[#This Row],[Date prévue]])</f>
        <v/>
      </c>
      <c r="H3" s="5" t="str">
        <f t="shared" ref="H3:H66" si="0">IF(ISBLANK($F3),"en attente",IF($F3-$D3&lt;=1,"livrée","retard"))</f>
        <v>en attente</v>
      </c>
      <c r="I3" s="5"/>
    </row>
    <row r="4" spans="1:9" x14ac:dyDescent="0.25">
      <c r="A4" s="5">
        <v>56711</v>
      </c>
      <c r="B4" s="33">
        <v>43102</v>
      </c>
      <c r="C4" s="5" t="s">
        <v>24</v>
      </c>
      <c r="D4" s="33">
        <v>43104</v>
      </c>
      <c r="E4" s="3"/>
      <c r="F4" s="4"/>
      <c r="G4" s="5" t="str">
        <f>IF(ISBLANK(Tableau2[[#This Row],[Date BL]]),"",Tableau2[[#This Row],[Date BL]]-Tableau2[[#This Row],[Date prévue]])</f>
        <v/>
      </c>
      <c r="H4" s="5" t="str">
        <f t="shared" si="0"/>
        <v>en attente</v>
      </c>
      <c r="I4" s="5"/>
    </row>
    <row r="5" spans="1:9" x14ac:dyDescent="0.25">
      <c r="A5" s="5">
        <v>56723</v>
      </c>
      <c r="B5" s="33">
        <v>43103</v>
      </c>
      <c r="C5" s="5" t="s">
        <v>26</v>
      </c>
      <c r="D5" s="33">
        <v>43105</v>
      </c>
      <c r="E5" s="3" t="s">
        <v>27</v>
      </c>
      <c r="F5" s="4">
        <v>43112</v>
      </c>
      <c r="G5" s="5">
        <f>IF(ISBLANK(Tableau2[[#This Row],[Date BL]]),"",Tableau2[[#This Row],[Date BL]]-Tableau2[[#This Row],[Date prévue]])</f>
        <v>7</v>
      </c>
      <c r="H5" s="5" t="str">
        <f t="shared" si="0"/>
        <v>retard</v>
      </c>
      <c r="I5" s="5"/>
    </row>
    <row r="6" spans="1:9" x14ac:dyDescent="0.25">
      <c r="A6" s="3">
        <v>56733</v>
      </c>
      <c r="B6" s="4">
        <v>43103</v>
      </c>
      <c r="C6" s="3" t="s">
        <v>28</v>
      </c>
      <c r="D6" s="4">
        <v>43110</v>
      </c>
      <c r="E6" s="3">
        <v>150562</v>
      </c>
      <c r="F6" s="4">
        <v>43118</v>
      </c>
      <c r="G6" s="5">
        <f>IF(ISBLANK(Tableau2[[#This Row],[Date BL]]),"",Tableau2[[#This Row],[Date BL]]-Tableau2[[#This Row],[Date prévue]])</f>
        <v>8</v>
      </c>
      <c r="H6" s="5" t="str">
        <f t="shared" si="0"/>
        <v>retard</v>
      </c>
      <c r="I6" s="5"/>
    </row>
    <row r="7" spans="1:9" x14ac:dyDescent="0.25">
      <c r="A7" s="3">
        <v>56733</v>
      </c>
      <c r="B7" s="4">
        <v>43103</v>
      </c>
      <c r="C7" s="3" t="s">
        <v>28</v>
      </c>
      <c r="D7" s="4">
        <v>43110</v>
      </c>
      <c r="E7" s="3">
        <v>150562</v>
      </c>
      <c r="F7" s="4">
        <v>43118</v>
      </c>
      <c r="G7" s="5">
        <f>IF(ISBLANK(Tableau2[[#This Row],[Date BL]]),"",Tableau2[[#This Row],[Date BL]]-Tableau2[[#This Row],[Date prévue]])</f>
        <v>8</v>
      </c>
      <c r="H7" s="5" t="str">
        <f t="shared" si="0"/>
        <v>retard</v>
      </c>
      <c r="I7" s="5"/>
    </row>
    <row r="8" spans="1:9" x14ac:dyDescent="0.25">
      <c r="A8" s="3">
        <v>56733</v>
      </c>
      <c r="B8" s="4">
        <v>43103</v>
      </c>
      <c r="C8" s="3" t="s">
        <v>28</v>
      </c>
      <c r="D8" s="4">
        <v>43110</v>
      </c>
      <c r="E8" s="3">
        <v>150562</v>
      </c>
      <c r="F8" s="4">
        <v>43118</v>
      </c>
      <c r="G8" s="5">
        <f>IF(ISBLANK(Tableau2[[#This Row],[Date BL]]),"",Tableau2[[#This Row],[Date BL]]-Tableau2[[#This Row],[Date prévue]])</f>
        <v>8</v>
      </c>
      <c r="H8" s="5" t="str">
        <f t="shared" si="0"/>
        <v>retard</v>
      </c>
      <c r="I8" s="5"/>
    </row>
    <row r="9" spans="1:9" x14ac:dyDescent="0.25">
      <c r="A9" s="3">
        <v>56733</v>
      </c>
      <c r="B9" s="4">
        <v>43103</v>
      </c>
      <c r="C9" s="3" t="s">
        <v>28</v>
      </c>
      <c r="D9" s="4">
        <v>43110</v>
      </c>
      <c r="E9" s="3">
        <v>150562</v>
      </c>
      <c r="F9" s="4">
        <v>43118</v>
      </c>
      <c r="G9" s="5">
        <f>IF(ISBLANK(Tableau2[[#This Row],[Date BL]]),"",Tableau2[[#This Row],[Date BL]]-Tableau2[[#This Row],[Date prévue]])</f>
        <v>8</v>
      </c>
      <c r="H9" s="5" t="str">
        <f t="shared" si="0"/>
        <v>retard</v>
      </c>
      <c r="I9" s="5"/>
    </row>
    <row r="10" spans="1:9" x14ac:dyDescent="0.25">
      <c r="A10" s="3">
        <v>56733</v>
      </c>
      <c r="B10" s="4">
        <v>43103</v>
      </c>
      <c r="C10" s="3" t="s">
        <v>28</v>
      </c>
      <c r="D10" s="4">
        <v>43110</v>
      </c>
      <c r="E10" s="3">
        <v>150562</v>
      </c>
      <c r="F10" s="4">
        <v>43118</v>
      </c>
      <c r="G10" s="5">
        <f>IF(ISBLANK(Tableau2[[#This Row],[Date BL]]),"",Tableau2[[#This Row],[Date BL]]-Tableau2[[#This Row],[Date prévue]])</f>
        <v>8</v>
      </c>
      <c r="H10" s="5" t="str">
        <f t="shared" si="0"/>
        <v>retard</v>
      </c>
      <c r="I10" s="5"/>
    </row>
    <row r="11" spans="1:9" x14ac:dyDescent="0.25">
      <c r="A11" s="3">
        <v>56733</v>
      </c>
      <c r="B11" s="4">
        <v>43103</v>
      </c>
      <c r="C11" s="3" t="s">
        <v>28</v>
      </c>
      <c r="D11" s="4">
        <v>43110</v>
      </c>
      <c r="E11" s="3">
        <v>150562</v>
      </c>
      <c r="F11" s="4">
        <v>43118</v>
      </c>
      <c r="G11" s="5">
        <f>IF(ISBLANK(Tableau2[[#This Row],[Date BL]]),"",Tableau2[[#This Row],[Date BL]]-Tableau2[[#This Row],[Date prévue]])</f>
        <v>8</v>
      </c>
      <c r="H11" s="5" t="str">
        <f t="shared" si="0"/>
        <v>retard</v>
      </c>
      <c r="I11" s="5"/>
    </row>
    <row r="12" spans="1:9" x14ac:dyDescent="0.25">
      <c r="A12" s="3">
        <v>56733</v>
      </c>
      <c r="B12" s="4">
        <v>43103</v>
      </c>
      <c r="C12" s="3" t="s">
        <v>28</v>
      </c>
      <c r="D12" s="4">
        <v>43110</v>
      </c>
      <c r="E12" s="3">
        <v>150562</v>
      </c>
      <c r="F12" s="4">
        <v>43118</v>
      </c>
      <c r="G12" s="5">
        <f>IF(ISBLANK(Tableau2[[#This Row],[Date BL]]),"",Tableau2[[#This Row],[Date BL]]-Tableau2[[#This Row],[Date prévue]])</f>
        <v>8</v>
      </c>
      <c r="H12" s="5" t="str">
        <f t="shared" si="0"/>
        <v>retard</v>
      </c>
      <c r="I12" s="5"/>
    </row>
    <row r="13" spans="1:9" x14ac:dyDescent="0.25">
      <c r="A13" s="5">
        <v>56734</v>
      </c>
      <c r="B13" s="33">
        <v>43103</v>
      </c>
      <c r="C13" s="5" t="s">
        <v>26</v>
      </c>
      <c r="D13" s="33">
        <v>43109</v>
      </c>
      <c r="E13" s="3" t="s">
        <v>29</v>
      </c>
      <c r="F13" s="4">
        <v>43112</v>
      </c>
      <c r="G13" s="5">
        <f>IF(ISBLANK(Tableau2[[#This Row],[Date BL]]),"",Tableau2[[#This Row],[Date BL]]-Tableau2[[#This Row],[Date prévue]])</f>
        <v>3</v>
      </c>
      <c r="H13" s="5" t="str">
        <f t="shared" si="0"/>
        <v>retard</v>
      </c>
      <c r="I13" s="5"/>
    </row>
    <row r="14" spans="1:9" x14ac:dyDescent="0.25">
      <c r="A14" s="5">
        <v>56741</v>
      </c>
      <c r="B14" s="33">
        <v>43104</v>
      </c>
      <c r="C14" s="5" t="s">
        <v>26</v>
      </c>
      <c r="D14" s="33">
        <v>43109</v>
      </c>
      <c r="E14" s="3"/>
      <c r="F14" s="4"/>
      <c r="G14" s="5" t="str">
        <f>IF(ISBLANK(Tableau2[[#This Row],[Date BL]]),"",Tableau2[[#This Row],[Date BL]]-Tableau2[[#This Row],[Date prévue]])</f>
        <v/>
      </c>
      <c r="H14" s="5" t="str">
        <f t="shared" si="0"/>
        <v>en attente</v>
      </c>
      <c r="I14" s="5"/>
    </row>
    <row r="15" spans="1:9" x14ac:dyDescent="0.25">
      <c r="A15" s="5">
        <v>56739</v>
      </c>
      <c r="B15" s="33">
        <v>43104</v>
      </c>
      <c r="C15" s="5" t="s">
        <v>30</v>
      </c>
      <c r="D15" s="33">
        <v>43111</v>
      </c>
      <c r="E15" s="3"/>
      <c r="F15" s="4"/>
      <c r="G15" s="5" t="str">
        <f>IF(ISBLANK(Tableau2[[#This Row],[Date BL]]),"",Tableau2[[#This Row],[Date BL]]-Tableau2[[#This Row],[Date prévue]])</f>
        <v/>
      </c>
      <c r="H15" s="5" t="str">
        <f t="shared" si="0"/>
        <v>en attente</v>
      </c>
      <c r="I15" s="5"/>
    </row>
    <row r="16" spans="1:9" x14ac:dyDescent="0.25">
      <c r="A16" s="5">
        <v>56755</v>
      </c>
      <c r="B16" s="33">
        <v>43109</v>
      </c>
      <c r="C16" s="5" t="s">
        <v>31</v>
      </c>
      <c r="D16" s="33">
        <v>43116</v>
      </c>
      <c r="E16" s="3"/>
      <c r="F16" s="4"/>
      <c r="G16" s="5" t="str">
        <f>IF(ISBLANK(Tableau2[[#This Row],[Date BL]]),"",Tableau2[[#This Row],[Date BL]]-Tableau2[[#This Row],[Date prévue]])</f>
        <v/>
      </c>
      <c r="H16" s="5" t="str">
        <f t="shared" si="0"/>
        <v>en attente</v>
      </c>
      <c r="I16" s="5"/>
    </row>
    <row r="17" spans="1:9" x14ac:dyDescent="0.25">
      <c r="A17" s="5">
        <v>56753</v>
      </c>
      <c r="B17" s="33">
        <v>43108</v>
      </c>
      <c r="C17" s="5" t="s">
        <v>26</v>
      </c>
      <c r="D17" s="33">
        <v>43109</v>
      </c>
      <c r="E17" s="3" t="s">
        <v>32</v>
      </c>
      <c r="F17" s="4">
        <v>43112</v>
      </c>
      <c r="G17" s="5">
        <f>IF(ISBLANK(Tableau2[[#This Row],[Date BL]]),"",Tableau2[[#This Row],[Date BL]]-Tableau2[[#This Row],[Date prévue]])</f>
        <v>3</v>
      </c>
      <c r="H17" s="5" t="str">
        <f t="shared" si="0"/>
        <v>retard</v>
      </c>
      <c r="I17" s="5"/>
    </row>
    <row r="18" spans="1:9" x14ac:dyDescent="0.25">
      <c r="A18" s="5">
        <v>56753</v>
      </c>
      <c r="B18" s="33">
        <v>43108</v>
      </c>
      <c r="C18" s="5" t="s">
        <v>26</v>
      </c>
      <c r="D18" s="33">
        <v>43109</v>
      </c>
      <c r="E18" s="3" t="s">
        <v>32</v>
      </c>
      <c r="F18" s="4">
        <v>43112</v>
      </c>
      <c r="G18" s="5">
        <f>IF(ISBLANK(Tableau2[[#This Row],[Date BL]]),"",Tableau2[[#This Row],[Date BL]]-Tableau2[[#This Row],[Date prévue]])</f>
        <v>3</v>
      </c>
      <c r="H18" s="5" t="str">
        <f t="shared" si="0"/>
        <v>retard</v>
      </c>
      <c r="I18" s="5"/>
    </row>
    <row r="19" spans="1:9" x14ac:dyDescent="0.25">
      <c r="A19" s="5">
        <v>56751</v>
      </c>
      <c r="B19" s="33">
        <v>43108</v>
      </c>
      <c r="C19" s="5" t="s">
        <v>30</v>
      </c>
      <c r="D19" s="33">
        <v>43147</v>
      </c>
      <c r="E19" s="3">
        <v>120905</v>
      </c>
      <c r="F19" s="4">
        <v>43146</v>
      </c>
      <c r="G19" s="5">
        <f>IF(ISBLANK(Tableau2[[#This Row],[Date BL]]),"",Tableau2[[#This Row],[Date BL]]-Tableau2[[#This Row],[Date prévue]])</f>
        <v>-1</v>
      </c>
      <c r="H19" s="5" t="str">
        <f t="shared" si="0"/>
        <v>livrée</v>
      </c>
      <c r="I19" s="5"/>
    </row>
    <row r="20" spans="1:9" x14ac:dyDescent="0.25">
      <c r="A20" s="5">
        <v>56751</v>
      </c>
      <c r="B20" s="33">
        <v>43108</v>
      </c>
      <c r="C20" s="5" t="s">
        <v>30</v>
      </c>
      <c r="D20" s="33">
        <v>43147</v>
      </c>
      <c r="E20" s="3">
        <v>120905</v>
      </c>
      <c r="F20" s="4">
        <v>43146</v>
      </c>
      <c r="G20" s="5">
        <f>IF(ISBLANK(Tableau2[[#This Row],[Date BL]]),"",Tableau2[[#This Row],[Date BL]]-Tableau2[[#This Row],[Date prévue]])</f>
        <v>-1</v>
      </c>
      <c r="H20" s="5" t="str">
        <f t="shared" si="0"/>
        <v>livrée</v>
      </c>
      <c r="I20" s="5"/>
    </row>
    <row r="21" spans="1:9" x14ac:dyDescent="0.25">
      <c r="A21" s="5">
        <v>56751</v>
      </c>
      <c r="B21" s="33">
        <v>43108</v>
      </c>
      <c r="C21" s="5" t="s">
        <v>30</v>
      </c>
      <c r="D21" s="33">
        <v>43147</v>
      </c>
      <c r="E21" s="3">
        <v>120905</v>
      </c>
      <c r="F21" s="4">
        <v>43146</v>
      </c>
      <c r="G21" s="5">
        <f>IF(ISBLANK(Tableau2[[#This Row],[Date BL]]),"",Tableau2[[#This Row],[Date BL]]-Tableau2[[#This Row],[Date prévue]])</f>
        <v>-1</v>
      </c>
      <c r="H21" s="5" t="str">
        <f t="shared" si="0"/>
        <v>livrée</v>
      </c>
      <c r="I21" s="5"/>
    </row>
    <row r="22" spans="1:9" x14ac:dyDescent="0.25">
      <c r="A22" s="5">
        <v>56751</v>
      </c>
      <c r="B22" s="33">
        <v>43108</v>
      </c>
      <c r="C22" s="5" t="s">
        <v>30</v>
      </c>
      <c r="D22" s="33">
        <v>43147</v>
      </c>
      <c r="E22" s="3">
        <v>120905</v>
      </c>
      <c r="F22" s="4">
        <v>43146</v>
      </c>
      <c r="G22" s="5">
        <f>IF(ISBLANK(Tableau2[[#This Row],[Date BL]]),"",Tableau2[[#This Row],[Date BL]]-Tableau2[[#This Row],[Date prévue]])</f>
        <v>-1</v>
      </c>
      <c r="H22" s="5" t="str">
        <f t="shared" si="0"/>
        <v>livrée</v>
      </c>
      <c r="I22" s="5"/>
    </row>
    <row r="23" spans="1:9" x14ac:dyDescent="0.25">
      <c r="A23" s="5">
        <v>56751</v>
      </c>
      <c r="B23" s="33">
        <v>43108</v>
      </c>
      <c r="C23" s="5" t="s">
        <v>30</v>
      </c>
      <c r="D23" s="33">
        <v>43147</v>
      </c>
      <c r="E23" s="3">
        <v>120905</v>
      </c>
      <c r="F23" s="4">
        <v>43146</v>
      </c>
      <c r="G23" s="5">
        <f>IF(ISBLANK(Tableau2[[#This Row],[Date BL]]),"",Tableau2[[#This Row],[Date BL]]-Tableau2[[#This Row],[Date prévue]])</f>
        <v>-1</v>
      </c>
      <c r="H23" s="5" t="str">
        <f t="shared" si="0"/>
        <v>livrée</v>
      </c>
      <c r="I23" s="5"/>
    </row>
    <row r="24" spans="1:9" x14ac:dyDescent="0.25">
      <c r="A24" s="5">
        <v>56751</v>
      </c>
      <c r="B24" s="33">
        <v>43108</v>
      </c>
      <c r="C24" s="5" t="s">
        <v>30</v>
      </c>
      <c r="D24" s="33">
        <v>43147</v>
      </c>
      <c r="E24" s="3">
        <v>120905</v>
      </c>
      <c r="F24" s="4">
        <v>43146</v>
      </c>
      <c r="G24" s="5">
        <f>IF(ISBLANK(Tableau2[[#This Row],[Date BL]]),"",Tableau2[[#This Row],[Date BL]]-Tableau2[[#This Row],[Date prévue]])</f>
        <v>-1</v>
      </c>
      <c r="H24" s="5" t="str">
        <f t="shared" si="0"/>
        <v>livrée</v>
      </c>
      <c r="I24" s="5"/>
    </row>
    <row r="25" spans="1:9" x14ac:dyDescent="0.25">
      <c r="A25" s="5">
        <v>56751</v>
      </c>
      <c r="B25" s="33">
        <v>43108</v>
      </c>
      <c r="C25" s="5" t="s">
        <v>30</v>
      </c>
      <c r="D25" s="33">
        <v>43147</v>
      </c>
      <c r="E25" s="3">
        <v>120905</v>
      </c>
      <c r="F25" s="4">
        <v>43146</v>
      </c>
      <c r="G25" s="5">
        <f>IF(ISBLANK(Tableau2[[#This Row],[Date BL]]),"",Tableau2[[#This Row],[Date BL]]-Tableau2[[#This Row],[Date prévue]])</f>
        <v>-1</v>
      </c>
      <c r="H25" s="5" t="str">
        <f t="shared" si="0"/>
        <v>livrée</v>
      </c>
      <c r="I25" s="5"/>
    </row>
    <row r="26" spans="1:9" x14ac:dyDescent="0.25">
      <c r="A26" s="5">
        <v>56751</v>
      </c>
      <c r="B26" s="33">
        <v>43108</v>
      </c>
      <c r="C26" s="5" t="s">
        <v>30</v>
      </c>
      <c r="D26" s="33">
        <v>43147</v>
      </c>
      <c r="E26" s="3">
        <v>120905</v>
      </c>
      <c r="F26" s="4">
        <v>43146</v>
      </c>
      <c r="G26" s="5">
        <f>IF(ISBLANK(Tableau2[[#This Row],[Date BL]]),"",Tableau2[[#This Row],[Date BL]]-Tableau2[[#This Row],[Date prévue]])</f>
        <v>-1</v>
      </c>
      <c r="H26" s="5" t="str">
        <f t="shared" si="0"/>
        <v>livrée</v>
      </c>
      <c r="I26" s="5"/>
    </row>
    <row r="27" spans="1:9" x14ac:dyDescent="0.25">
      <c r="A27" s="5">
        <v>56751</v>
      </c>
      <c r="B27" s="33">
        <v>43108</v>
      </c>
      <c r="C27" s="5" t="s">
        <v>30</v>
      </c>
      <c r="D27" s="33">
        <v>43147</v>
      </c>
      <c r="E27" s="3">
        <v>120905</v>
      </c>
      <c r="F27" s="4">
        <v>43146</v>
      </c>
      <c r="G27" s="5">
        <f>IF(ISBLANK(Tableau2[[#This Row],[Date BL]]),"",Tableau2[[#This Row],[Date BL]]-Tableau2[[#This Row],[Date prévue]])</f>
        <v>-1</v>
      </c>
      <c r="H27" s="5" t="str">
        <f t="shared" si="0"/>
        <v>livrée</v>
      </c>
      <c r="I27" s="5"/>
    </row>
    <row r="28" spans="1:9" x14ac:dyDescent="0.25">
      <c r="A28" s="5">
        <v>56751</v>
      </c>
      <c r="B28" s="33">
        <v>43108</v>
      </c>
      <c r="C28" s="5" t="s">
        <v>30</v>
      </c>
      <c r="D28" s="33">
        <v>43147</v>
      </c>
      <c r="E28" s="3">
        <v>120905</v>
      </c>
      <c r="F28" s="4">
        <v>43146</v>
      </c>
      <c r="G28" s="5">
        <f>IF(ISBLANK(Tableau2[[#This Row],[Date BL]]),"",Tableau2[[#This Row],[Date BL]]-Tableau2[[#This Row],[Date prévue]])</f>
        <v>-1</v>
      </c>
      <c r="H28" s="5" t="str">
        <f t="shared" si="0"/>
        <v>livrée</v>
      </c>
      <c r="I28" s="5"/>
    </row>
    <row r="29" spans="1:9" x14ac:dyDescent="0.25">
      <c r="A29" s="5">
        <v>56751</v>
      </c>
      <c r="B29" s="33">
        <v>43108</v>
      </c>
      <c r="C29" s="5" t="s">
        <v>30</v>
      </c>
      <c r="D29" s="33">
        <v>43147</v>
      </c>
      <c r="E29" s="3">
        <v>120905</v>
      </c>
      <c r="F29" s="4">
        <v>43146</v>
      </c>
      <c r="G29" s="5">
        <f>IF(ISBLANK(Tableau2[[#This Row],[Date BL]]),"",Tableau2[[#This Row],[Date BL]]-Tableau2[[#This Row],[Date prévue]])</f>
        <v>-1</v>
      </c>
      <c r="H29" s="5" t="str">
        <f t="shared" si="0"/>
        <v>livrée</v>
      </c>
      <c r="I29" s="5"/>
    </row>
    <row r="30" spans="1:9" x14ac:dyDescent="0.25">
      <c r="A30" s="5">
        <v>56751</v>
      </c>
      <c r="B30" s="33">
        <v>43108</v>
      </c>
      <c r="C30" s="5" t="s">
        <v>30</v>
      </c>
      <c r="D30" s="33">
        <v>43147</v>
      </c>
      <c r="E30" s="3">
        <v>120905</v>
      </c>
      <c r="F30" s="4">
        <v>43146</v>
      </c>
      <c r="G30" s="5">
        <f>IF(ISBLANK(Tableau2[[#This Row],[Date BL]]),"",Tableau2[[#This Row],[Date BL]]-Tableau2[[#This Row],[Date prévue]])</f>
        <v>-1</v>
      </c>
      <c r="H30" s="5" t="str">
        <f t="shared" si="0"/>
        <v>livrée</v>
      </c>
      <c r="I30" s="5"/>
    </row>
    <row r="31" spans="1:9" x14ac:dyDescent="0.25">
      <c r="A31" s="5">
        <v>56751</v>
      </c>
      <c r="B31" s="33">
        <v>43108</v>
      </c>
      <c r="C31" s="5" t="s">
        <v>30</v>
      </c>
      <c r="D31" s="33">
        <v>43147</v>
      </c>
      <c r="E31" s="3">
        <v>120905</v>
      </c>
      <c r="F31" s="4">
        <v>43146</v>
      </c>
      <c r="G31" s="5">
        <f>IF(ISBLANK(Tableau2[[#This Row],[Date BL]]),"",Tableau2[[#This Row],[Date BL]]-Tableau2[[#This Row],[Date prévue]])</f>
        <v>-1</v>
      </c>
      <c r="H31" s="5" t="str">
        <f t="shared" si="0"/>
        <v>livrée</v>
      </c>
      <c r="I31" s="5"/>
    </row>
    <row r="32" spans="1:9" x14ac:dyDescent="0.25">
      <c r="A32" s="5">
        <v>56751</v>
      </c>
      <c r="B32" s="33">
        <v>43108</v>
      </c>
      <c r="C32" s="5" t="s">
        <v>30</v>
      </c>
      <c r="D32" s="33">
        <v>43147</v>
      </c>
      <c r="E32" s="3">
        <v>120905</v>
      </c>
      <c r="F32" s="4">
        <v>43146</v>
      </c>
      <c r="G32" s="5">
        <f>IF(ISBLANK(Tableau2[[#This Row],[Date BL]]),"",Tableau2[[#This Row],[Date BL]]-Tableau2[[#This Row],[Date prévue]])</f>
        <v>-1</v>
      </c>
      <c r="H32" s="5" t="str">
        <f t="shared" si="0"/>
        <v>livrée</v>
      </c>
      <c r="I32" s="5"/>
    </row>
    <row r="33" spans="1:9" x14ac:dyDescent="0.25">
      <c r="A33" s="5">
        <v>56751</v>
      </c>
      <c r="B33" s="33">
        <v>43108</v>
      </c>
      <c r="C33" s="5" t="s">
        <v>30</v>
      </c>
      <c r="D33" s="33">
        <v>43147</v>
      </c>
      <c r="E33" s="3">
        <v>120905</v>
      </c>
      <c r="F33" s="4">
        <v>43146</v>
      </c>
      <c r="G33" s="5">
        <f>IF(ISBLANK(Tableau2[[#This Row],[Date BL]]),"",Tableau2[[#This Row],[Date BL]]-Tableau2[[#This Row],[Date prévue]])</f>
        <v>-1</v>
      </c>
      <c r="H33" s="5" t="str">
        <f t="shared" si="0"/>
        <v>livrée</v>
      </c>
      <c r="I33" s="5"/>
    </row>
    <row r="34" spans="1:9" x14ac:dyDescent="0.25">
      <c r="A34" s="5">
        <v>56751</v>
      </c>
      <c r="B34" s="33">
        <v>43108</v>
      </c>
      <c r="C34" s="5" t="s">
        <v>30</v>
      </c>
      <c r="D34" s="33">
        <v>43147</v>
      </c>
      <c r="E34" s="3">
        <v>120905</v>
      </c>
      <c r="F34" s="4">
        <v>43146</v>
      </c>
      <c r="G34" s="5">
        <f>IF(ISBLANK(Tableau2[[#This Row],[Date BL]]),"",Tableau2[[#This Row],[Date BL]]-Tableau2[[#This Row],[Date prévue]])</f>
        <v>-1</v>
      </c>
      <c r="H34" s="5" t="str">
        <f t="shared" si="0"/>
        <v>livrée</v>
      </c>
      <c r="I34" s="5"/>
    </row>
    <row r="35" spans="1:9" x14ac:dyDescent="0.25">
      <c r="A35" s="5">
        <v>56751</v>
      </c>
      <c r="B35" s="33">
        <v>43108</v>
      </c>
      <c r="C35" s="5" t="s">
        <v>30</v>
      </c>
      <c r="D35" s="33">
        <v>43147</v>
      </c>
      <c r="E35" s="3" t="s">
        <v>33</v>
      </c>
      <c r="F35" s="4">
        <v>43154</v>
      </c>
      <c r="G35" s="5">
        <f>IF(ISBLANK(Tableau2[[#This Row],[Date BL]]),"",Tableau2[[#This Row],[Date BL]]-Tableau2[[#This Row],[Date prévue]])</f>
        <v>7</v>
      </c>
      <c r="H35" s="5" t="str">
        <f t="shared" si="0"/>
        <v>retard</v>
      </c>
      <c r="I35" s="5"/>
    </row>
    <row r="36" spans="1:9" x14ac:dyDescent="0.25">
      <c r="A36" s="5">
        <v>56751</v>
      </c>
      <c r="B36" s="33">
        <v>43108</v>
      </c>
      <c r="C36" s="5" t="s">
        <v>30</v>
      </c>
      <c r="D36" s="33">
        <v>43147</v>
      </c>
      <c r="E36" s="3">
        <v>120905</v>
      </c>
      <c r="F36" s="4">
        <v>43146</v>
      </c>
      <c r="G36" s="5">
        <f>IF(ISBLANK(Tableau2[[#This Row],[Date BL]]),"",Tableau2[[#This Row],[Date BL]]-Tableau2[[#This Row],[Date prévue]])</f>
        <v>-1</v>
      </c>
      <c r="H36" s="5" t="str">
        <f t="shared" si="0"/>
        <v>livrée</v>
      </c>
      <c r="I36" s="5"/>
    </row>
    <row r="37" spans="1:9" x14ac:dyDescent="0.25">
      <c r="A37" s="5">
        <v>56751</v>
      </c>
      <c r="B37" s="33">
        <v>43108</v>
      </c>
      <c r="C37" s="5" t="s">
        <v>30</v>
      </c>
      <c r="D37" s="33">
        <v>43147</v>
      </c>
      <c r="E37" s="3"/>
      <c r="F37" s="3"/>
      <c r="G37" s="5" t="str">
        <f>IF(ISBLANK(Tableau2[[#This Row],[Date BL]]),"",Tableau2[[#This Row],[Date BL]]-Tableau2[[#This Row],[Date prévue]])</f>
        <v/>
      </c>
      <c r="H37" s="5" t="str">
        <f t="shared" si="0"/>
        <v>en attente</v>
      </c>
      <c r="I37" s="5"/>
    </row>
    <row r="38" spans="1:9" x14ac:dyDescent="0.25">
      <c r="A38" s="5">
        <v>56850</v>
      </c>
      <c r="B38" s="33">
        <v>43119</v>
      </c>
      <c r="C38" s="5" t="s">
        <v>28</v>
      </c>
      <c r="D38" s="33">
        <v>43125</v>
      </c>
      <c r="E38" s="3">
        <v>153691</v>
      </c>
      <c r="F38" s="4">
        <v>43172</v>
      </c>
      <c r="G38" s="5">
        <f>IF(ISBLANK(Tableau2[[#This Row],[Date BL]]),"",Tableau2[[#This Row],[Date BL]]-Tableau2[[#This Row],[Date prévue]])</f>
        <v>47</v>
      </c>
      <c r="H38" s="5" t="str">
        <f t="shared" si="0"/>
        <v>retard</v>
      </c>
      <c r="I38" s="5"/>
    </row>
    <row r="39" spans="1:9" x14ac:dyDescent="0.25">
      <c r="A39" s="5">
        <v>56756</v>
      </c>
      <c r="B39" s="33">
        <v>43109</v>
      </c>
      <c r="C39" s="5" t="s">
        <v>28</v>
      </c>
      <c r="D39" s="33">
        <v>43111</v>
      </c>
      <c r="E39" s="3">
        <v>150123</v>
      </c>
      <c r="F39" s="4">
        <v>43110</v>
      </c>
      <c r="G39" s="5">
        <f>IF(ISBLANK(Tableau2[[#This Row],[Date BL]]),"",Tableau2[[#This Row],[Date BL]]-Tableau2[[#This Row],[Date prévue]])</f>
        <v>-1</v>
      </c>
      <c r="H39" s="5" t="str">
        <f t="shared" si="0"/>
        <v>livrée</v>
      </c>
      <c r="I39" s="5"/>
    </row>
    <row r="40" spans="1:9" x14ac:dyDescent="0.25">
      <c r="A40" s="5">
        <v>56756</v>
      </c>
      <c r="B40" s="33">
        <v>43109</v>
      </c>
      <c r="C40" s="5" t="s">
        <v>28</v>
      </c>
      <c r="D40" s="33">
        <v>43111</v>
      </c>
      <c r="E40" s="3"/>
      <c r="F40" s="4"/>
      <c r="G40" s="5" t="str">
        <f>IF(ISBLANK(Tableau2[[#This Row],[Date BL]]),"",Tableau2[[#This Row],[Date BL]]-Tableau2[[#This Row],[Date prévue]])</f>
        <v/>
      </c>
      <c r="H40" s="5" t="str">
        <f t="shared" si="0"/>
        <v>en attente</v>
      </c>
      <c r="I40" s="5"/>
    </row>
    <row r="41" spans="1:9" x14ac:dyDescent="0.25">
      <c r="A41" s="5">
        <v>56759</v>
      </c>
      <c r="B41" s="33">
        <v>43110</v>
      </c>
      <c r="C41" s="5" t="s">
        <v>30</v>
      </c>
      <c r="D41" s="33">
        <v>43113</v>
      </c>
      <c r="E41" s="3"/>
      <c r="F41" s="4"/>
      <c r="G41" s="5" t="str">
        <f>IF(ISBLANK(Tableau2[[#This Row],[Date BL]]),"",Tableau2[[#This Row],[Date BL]]-Tableau2[[#This Row],[Date prévue]])</f>
        <v/>
      </c>
      <c r="H41" s="5" t="str">
        <f t="shared" si="0"/>
        <v>en attente</v>
      </c>
      <c r="I41" s="5"/>
    </row>
    <row r="42" spans="1:9" x14ac:dyDescent="0.25">
      <c r="A42" s="5">
        <v>56777</v>
      </c>
      <c r="B42" s="33">
        <v>43110</v>
      </c>
      <c r="C42" s="5" t="s">
        <v>35</v>
      </c>
      <c r="D42" s="33">
        <v>43117</v>
      </c>
      <c r="E42" s="3"/>
      <c r="F42" s="4"/>
      <c r="G42" s="5" t="str">
        <f>IF(ISBLANK(Tableau2[[#This Row],[Date BL]]),"",Tableau2[[#This Row],[Date BL]]-Tableau2[[#This Row],[Date prévue]])</f>
        <v/>
      </c>
      <c r="H42" s="5" t="str">
        <f t="shared" si="0"/>
        <v>en attente</v>
      </c>
      <c r="I42" s="5"/>
    </row>
    <row r="43" spans="1:9" x14ac:dyDescent="0.25">
      <c r="A43" s="5">
        <v>56777</v>
      </c>
      <c r="B43" s="33">
        <v>43110</v>
      </c>
      <c r="C43" s="5" t="s">
        <v>35</v>
      </c>
      <c r="D43" s="33">
        <v>43117</v>
      </c>
      <c r="E43" s="3"/>
      <c r="F43" s="4"/>
      <c r="G43" s="5" t="str">
        <f>IF(ISBLANK(Tableau2[[#This Row],[Date BL]]),"",Tableau2[[#This Row],[Date BL]]-Tableau2[[#This Row],[Date prévue]])</f>
        <v/>
      </c>
      <c r="H43" s="5" t="str">
        <f t="shared" si="0"/>
        <v>en attente</v>
      </c>
      <c r="I43" s="5"/>
    </row>
    <row r="44" spans="1:9" x14ac:dyDescent="0.25">
      <c r="A44" s="5">
        <v>56774</v>
      </c>
      <c r="B44" s="33">
        <v>43110</v>
      </c>
      <c r="C44" s="5" t="s">
        <v>36</v>
      </c>
      <c r="D44" s="33">
        <v>43120</v>
      </c>
      <c r="E44" s="3" t="s">
        <v>37</v>
      </c>
      <c r="F44" s="4">
        <v>43122</v>
      </c>
      <c r="G44" s="5">
        <f>IF(ISBLANK(Tableau2[[#This Row],[Date BL]]),"",Tableau2[[#This Row],[Date BL]]-Tableau2[[#This Row],[Date prévue]])</f>
        <v>2</v>
      </c>
      <c r="H44" s="5" t="str">
        <f t="shared" si="0"/>
        <v>retard</v>
      </c>
      <c r="I44" s="5"/>
    </row>
    <row r="45" spans="1:9" x14ac:dyDescent="0.25">
      <c r="A45" s="5">
        <v>56769</v>
      </c>
      <c r="B45" s="33">
        <v>43110</v>
      </c>
      <c r="C45" s="5" t="s">
        <v>38</v>
      </c>
      <c r="D45" s="33">
        <v>43119</v>
      </c>
      <c r="E45" s="3" t="s">
        <v>39</v>
      </c>
      <c r="F45" s="4">
        <v>43118</v>
      </c>
      <c r="G45" s="5">
        <f>IF(ISBLANK(Tableau2[[#This Row],[Date BL]]),"",Tableau2[[#This Row],[Date BL]]-Tableau2[[#This Row],[Date prévue]])</f>
        <v>-1</v>
      </c>
      <c r="H45" s="5" t="str">
        <f t="shared" si="0"/>
        <v>livrée</v>
      </c>
      <c r="I45" s="5"/>
    </row>
    <row r="46" spans="1:9" x14ac:dyDescent="0.25">
      <c r="A46" s="5">
        <v>56769</v>
      </c>
      <c r="B46" s="33">
        <v>43110</v>
      </c>
      <c r="C46" s="5" t="s">
        <v>38</v>
      </c>
      <c r="D46" s="33">
        <v>43119</v>
      </c>
      <c r="E46" s="3" t="s">
        <v>39</v>
      </c>
      <c r="F46" s="4">
        <v>43118</v>
      </c>
      <c r="G46" s="5">
        <f>IF(ISBLANK(Tableau2[[#This Row],[Date BL]]),"",Tableau2[[#This Row],[Date BL]]-Tableau2[[#This Row],[Date prévue]])</f>
        <v>-1</v>
      </c>
      <c r="H46" s="5" t="str">
        <f t="shared" si="0"/>
        <v>livrée</v>
      </c>
      <c r="I46" s="5"/>
    </row>
    <row r="47" spans="1:9" x14ac:dyDescent="0.25">
      <c r="A47" s="5">
        <v>56769</v>
      </c>
      <c r="B47" s="33">
        <v>43110</v>
      </c>
      <c r="C47" s="5" t="s">
        <v>38</v>
      </c>
      <c r="D47" s="33">
        <v>43119</v>
      </c>
      <c r="E47" s="3" t="s">
        <v>39</v>
      </c>
      <c r="F47" s="4">
        <v>43118</v>
      </c>
      <c r="G47" s="5">
        <f>IF(ISBLANK(Tableau2[[#This Row],[Date BL]]),"",Tableau2[[#This Row],[Date BL]]-Tableau2[[#This Row],[Date prévue]])</f>
        <v>-1</v>
      </c>
      <c r="H47" s="5" t="str">
        <f t="shared" si="0"/>
        <v>livrée</v>
      </c>
      <c r="I47" s="5"/>
    </row>
    <row r="48" spans="1:9" x14ac:dyDescent="0.25">
      <c r="A48" s="5">
        <v>56769</v>
      </c>
      <c r="B48" s="33">
        <v>43110</v>
      </c>
      <c r="C48" s="5" t="s">
        <v>38</v>
      </c>
      <c r="D48" s="33">
        <v>43119</v>
      </c>
      <c r="E48" s="3" t="s">
        <v>39</v>
      </c>
      <c r="F48" s="4">
        <v>43118</v>
      </c>
      <c r="G48" s="5">
        <f>IF(ISBLANK(Tableau2[[#This Row],[Date BL]]),"",Tableau2[[#This Row],[Date BL]]-Tableau2[[#This Row],[Date prévue]])</f>
        <v>-1</v>
      </c>
      <c r="H48" s="5" t="str">
        <f t="shared" si="0"/>
        <v>livrée</v>
      </c>
      <c r="I48" s="5"/>
    </row>
    <row r="49" spans="1:9" x14ac:dyDescent="0.25">
      <c r="A49" s="5">
        <v>56772</v>
      </c>
      <c r="B49" s="33">
        <v>43110</v>
      </c>
      <c r="C49" s="5" t="s">
        <v>28</v>
      </c>
      <c r="D49" s="33">
        <v>43116</v>
      </c>
      <c r="E49" s="3"/>
      <c r="F49" s="3"/>
      <c r="G49" s="5" t="str">
        <f>IF(ISBLANK(Tableau2[[#This Row],[Date BL]]),"",Tableau2[[#This Row],[Date BL]]-Tableau2[[#This Row],[Date prévue]])</f>
        <v/>
      </c>
      <c r="H49" s="5" t="str">
        <f t="shared" si="0"/>
        <v>en attente</v>
      </c>
      <c r="I49" s="5"/>
    </row>
    <row r="50" spans="1:9" x14ac:dyDescent="0.25">
      <c r="A50" s="5">
        <v>56772</v>
      </c>
      <c r="B50" s="33">
        <v>43110</v>
      </c>
      <c r="C50" s="5" t="s">
        <v>28</v>
      </c>
      <c r="D50" s="33">
        <v>43116</v>
      </c>
      <c r="E50" s="3"/>
      <c r="F50" s="3"/>
      <c r="G50" s="5" t="str">
        <f>IF(ISBLANK(Tableau2[[#This Row],[Date BL]]),"",Tableau2[[#This Row],[Date BL]]-Tableau2[[#This Row],[Date prévue]])</f>
        <v/>
      </c>
      <c r="H50" s="5" t="str">
        <f t="shared" si="0"/>
        <v>en attente</v>
      </c>
      <c r="I50" s="5"/>
    </row>
    <row r="51" spans="1:9" x14ac:dyDescent="0.25">
      <c r="A51" s="5">
        <v>56772</v>
      </c>
      <c r="B51" s="33">
        <v>43110</v>
      </c>
      <c r="C51" s="5" t="s">
        <v>28</v>
      </c>
      <c r="D51" s="33">
        <v>43116</v>
      </c>
      <c r="E51" s="3"/>
      <c r="F51" s="3"/>
      <c r="G51" s="5" t="str">
        <f>IF(ISBLANK(Tableau2[[#This Row],[Date BL]]),"",Tableau2[[#This Row],[Date BL]]-Tableau2[[#This Row],[Date prévue]])</f>
        <v/>
      </c>
      <c r="H51" s="5" t="str">
        <f t="shared" si="0"/>
        <v>en attente</v>
      </c>
      <c r="I51" s="5"/>
    </row>
    <row r="52" spans="1:9" x14ac:dyDescent="0.25">
      <c r="A52" s="5">
        <v>56772</v>
      </c>
      <c r="B52" s="33">
        <v>43110</v>
      </c>
      <c r="C52" s="5" t="s">
        <v>28</v>
      </c>
      <c r="D52" s="33">
        <v>43116</v>
      </c>
      <c r="E52" s="3"/>
      <c r="F52" s="3"/>
      <c r="G52" s="5" t="str">
        <f>IF(ISBLANK(Tableau2[[#This Row],[Date BL]]),"",Tableau2[[#This Row],[Date BL]]-Tableau2[[#This Row],[Date prévue]])</f>
        <v/>
      </c>
      <c r="H52" s="5" t="str">
        <f t="shared" si="0"/>
        <v>en attente</v>
      </c>
      <c r="I52" s="5"/>
    </row>
    <row r="53" spans="1:9" x14ac:dyDescent="0.25">
      <c r="A53" s="5">
        <v>56772</v>
      </c>
      <c r="B53" s="33">
        <v>43110</v>
      </c>
      <c r="C53" s="5" t="s">
        <v>28</v>
      </c>
      <c r="D53" s="33">
        <v>43116</v>
      </c>
      <c r="E53" s="3"/>
      <c r="F53" s="3"/>
      <c r="G53" s="5" t="str">
        <f>IF(ISBLANK(Tableau2[[#This Row],[Date BL]]),"",Tableau2[[#This Row],[Date BL]]-Tableau2[[#This Row],[Date prévue]])</f>
        <v/>
      </c>
      <c r="H53" s="5" t="str">
        <f t="shared" si="0"/>
        <v>en attente</v>
      </c>
      <c r="I53" s="5"/>
    </row>
    <row r="54" spans="1:9" x14ac:dyDescent="0.25">
      <c r="A54" s="5">
        <v>56772</v>
      </c>
      <c r="B54" s="33">
        <v>43110</v>
      </c>
      <c r="C54" s="5" t="s">
        <v>28</v>
      </c>
      <c r="D54" s="33">
        <v>43116</v>
      </c>
      <c r="E54" s="3"/>
      <c r="F54" s="3"/>
      <c r="G54" s="5" t="str">
        <f>IF(ISBLANK(Tableau2[[#This Row],[Date BL]]),"",Tableau2[[#This Row],[Date BL]]-Tableau2[[#This Row],[Date prévue]])</f>
        <v/>
      </c>
      <c r="H54" s="5" t="str">
        <f t="shared" si="0"/>
        <v>en attente</v>
      </c>
      <c r="I54" s="5"/>
    </row>
    <row r="55" spans="1:9" x14ac:dyDescent="0.25">
      <c r="A55" s="5">
        <v>56786</v>
      </c>
      <c r="B55" s="33">
        <v>43110</v>
      </c>
      <c r="C55" s="5" t="s">
        <v>28</v>
      </c>
      <c r="D55" s="33">
        <v>43116</v>
      </c>
      <c r="E55" s="3">
        <v>150561</v>
      </c>
      <c r="F55" s="6">
        <v>43118</v>
      </c>
      <c r="G55" s="5">
        <f>IF(ISBLANK(Tableau2[[#This Row],[Date BL]]),"",Tableau2[[#This Row],[Date BL]]-Tableau2[[#This Row],[Date prévue]])</f>
        <v>2</v>
      </c>
      <c r="H55" s="5" t="str">
        <f t="shared" si="0"/>
        <v>retard</v>
      </c>
      <c r="I55" s="5"/>
    </row>
    <row r="56" spans="1:9" x14ac:dyDescent="0.25">
      <c r="A56" s="5">
        <v>56786</v>
      </c>
      <c r="B56" s="33">
        <v>43110</v>
      </c>
      <c r="C56" s="5" t="s">
        <v>28</v>
      </c>
      <c r="D56" s="33">
        <v>43116</v>
      </c>
      <c r="E56" s="3">
        <v>150561</v>
      </c>
      <c r="F56" s="6">
        <v>43118</v>
      </c>
      <c r="G56" s="5">
        <f>IF(ISBLANK(Tableau2[[#This Row],[Date BL]]),"",Tableau2[[#This Row],[Date BL]]-Tableau2[[#This Row],[Date prévue]])</f>
        <v>2</v>
      </c>
      <c r="H56" s="5" t="str">
        <f t="shared" si="0"/>
        <v>retard</v>
      </c>
      <c r="I56" s="5"/>
    </row>
    <row r="57" spans="1:9" x14ac:dyDescent="0.25">
      <c r="A57" s="5">
        <v>56786</v>
      </c>
      <c r="B57" s="33">
        <v>43110</v>
      </c>
      <c r="C57" s="5" t="s">
        <v>28</v>
      </c>
      <c r="D57" s="33">
        <v>43116</v>
      </c>
      <c r="E57" s="3">
        <v>150561</v>
      </c>
      <c r="F57" s="6">
        <v>43118</v>
      </c>
      <c r="G57" s="5">
        <f>IF(ISBLANK(Tableau2[[#This Row],[Date BL]]),"",Tableau2[[#This Row],[Date BL]]-Tableau2[[#This Row],[Date prévue]])</f>
        <v>2</v>
      </c>
      <c r="H57" s="5" t="str">
        <f t="shared" si="0"/>
        <v>retard</v>
      </c>
      <c r="I57" s="5"/>
    </row>
    <row r="58" spans="1:9" x14ac:dyDescent="0.25">
      <c r="A58" s="5">
        <v>56786</v>
      </c>
      <c r="B58" s="33">
        <v>43110</v>
      </c>
      <c r="C58" s="5" t="s">
        <v>28</v>
      </c>
      <c r="D58" s="33">
        <v>43116</v>
      </c>
      <c r="E58" s="3">
        <v>150561</v>
      </c>
      <c r="F58" s="6">
        <v>43118</v>
      </c>
      <c r="G58" s="5">
        <f>IF(ISBLANK(Tableau2[[#This Row],[Date BL]]),"",Tableau2[[#This Row],[Date BL]]-Tableau2[[#This Row],[Date prévue]])</f>
        <v>2</v>
      </c>
      <c r="H58" s="5" t="str">
        <f t="shared" si="0"/>
        <v>retard</v>
      </c>
      <c r="I58" s="5"/>
    </row>
    <row r="59" spans="1:9" x14ac:dyDescent="0.25">
      <c r="A59" s="5">
        <v>56786</v>
      </c>
      <c r="B59" s="33">
        <v>43110</v>
      </c>
      <c r="C59" s="5" t="s">
        <v>28</v>
      </c>
      <c r="D59" s="33">
        <v>43116</v>
      </c>
      <c r="E59" s="3">
        <v>150561</v>
      </c>
      <c r="F59" s="6">
        <v>43118</v>
      </c>
      <c r="G59" s="5">
        <f>IF(ISBLANK(Tableau2[[#This Row],[Date BL]]),"",Tableau2[[#This Row],[Date BL]]-Tableau2[[#This Row],[Date prévue]])</f>
        <v>2</v>
      </c>
      <c r="H59" s="5" t="str">
        <f t="shared" si="0"/>
        <v>retard</v>
      </c>
      <c r="I59" s="5"/>
    </row>
    <row r="60" spans="1:9" x14ac:dyDescent="0.25">
      <c r="A60" s="5">
        <v>56786</v>
      </c>
      <c r="B60" s="33">
        <v>43110</v>
      </c>
      <c r="C60" s="5" t="s">
        <v>28</v>
      </c>
      <c r="D60" s="33">
        <v>43116</v>
      </c>
      <c r="E60" s="3">
        <v>150561</v>
      </c>
      <c r="F60" s="6">
        <v>43118</v>
      </c>
      <c r="G60" s="5">
        <f>IF(ISBLANK(Tableau2[[#This Row],[Date BL]]),"",Tableau2[[#This Row],[Date BL]]-Tableau2[[#This Row],[Date prévue]])</f>
        <v>2</v>
      </c>
      <c r="H60" s="5" t="str">
        <f t="shared" si="0"/>
        <v>retard</v>
      </c>
      <c r="I60" s="5"/>
    </row>
    <row r="61" spans="1:9" x14ac:dyDescent="0.25">
      <c r="A61" s="5">
        <v>56786</v>
      </c>
      <c r="B61" s="33">
        <v>43110</v>
      </c>
      <c r="C61" s="5" t="s">
        <v>28</v>
      </c>
      <c r="D61" s="33">
        <v>43116</v>
      </c>
      <c r="E61" s="3">
        <v>150561</v>
      </c>
      <c r="F61" s="6">
        <v>43118</v>
      </c>
      <c r="G61" s="5">
        <f>IF(ISBLANK(Tableau2[[#This Row],[Date BL]]),"",Tableau2[[#This Row],[Date BL]]-Tableau2[[#This Row],[Date prévue]])</f>
        <v>2</v>
      </c>
      <c r="H61" s="5" t="str">
        <f t="shared" si="0"/>
        <v>retard</v>
      </c>
      <c r="I61" s="5"/>
    </row>
    <row r="62" spans="1:9" x14ac:dyDescent="0.25">
      <c r="A62" s="5">
        <v>57163</v>
      </c>
      <c r="B62" s="33">
        <v>43153</v>
      </c>
      <c r="C62" s="5" t="s">
        <v>30</v>
      </c>
      <c r="D62" s="33">
        <v>43154</v>
      </c>
      <c r="E62" s="3" t="s">
        <v>41</v>
      </c>
      <c r="F62" s="6">
        <v>43154</v>
      </c>
      <c r="G62" s="5">
        <f>IF(ISBLANK(Tableau2[[#This Row],[Date BL]]),"",Tableau2[[#This Row],[Date BL]]-Tableau2[[#This Row],[Date prévue]])</f>
        <v>0</v>
      </c>
      <c r="H62" s="5" t="str">
        <f t="shared" si="0"/>
        <v>livrée</v>
      </c>
      <c r="I62" s="5"/>
    </row>
    <row r="63" spans="1:9" x14ac:dyDescent="0.25">
      <c r="A63" s="5">
        <v>57163</v>
      </c>
      <c r="B63" s="33">
        <v>43153</v>
      </c>
      <c r="C63" s="5" t="s">
        <v>30</v>
      </c>
      <c r="D63" s="33">
        <v>43154</v>
      </c>
      <c r="E63" s="3" t="s">
        <v>41</v>
      </c>
      <c r="F63" s="6">
        <v>43154</v>
      </c>
      <c r="G63" s="5">
        <f>IF(ISBLANK(Tableau2[[#This Row],[Date BL]]),"",Tableau2[[#This Row],[Date BL]]-Tableau2[[#This Row],[Date prévue]])</f>
        <v>0</v>
      </c>
      <c r="H63" s="5" t="str">
        <f t="shared" si="0"/>
        <v>livrée</v>
      </c>
      <c r="I63" s="5"/>
    </row>
    <row r="64" spans="1:9" x14ac:dyDescent="0.25">
      <c r="A64" s="5">
        <v>56780</v>
      </c>
      <c r="B64" s="33">
        <v>43110</v>
      </c>
      <c r="C64" s="5" t="s">
        <v>42</v>
      </c>
      <c r="D64" s="33">
        <v>43123</v>
      </c>
      <c r="E64" s="3">
        <v>115147439</v>
      </c>
      <c r="F64" s="6">
        <v>43119</v>
      </c>
      <c r="G64" s="5">
        <f>IF(ISBLANK(Tableau2[[#This Row],[Date BL]]),"",Tableau2[[#This Row],[Date BL]]-Tableau2[[#This Row],[Date prévue]])</f>
        <v>-4</v>
      </c>
      <c r="H64" s="5" t="str">
        <f t="shared" si="0"/>
        <v>livrée</v>
      </c>
      <c r="I64" s="5"/>
    </row>
    <row r="65" spans="1:9" x14ac:dyDescent="0.25">
      <c r="A65" s="5">
        <v>56780</v>
      </c>
      <c r="B65" s="33">
        <v>43110</v>
      </c>
      <c r="C65" s="5" t="s">
        <v>42</v>
      </c>
      <c r="D65" s="33">
        <v>43123</v>
      </c>
      <c r="E65" s="3">
        <v>115147439</v>
      </c>
      <c r="F65" s="6">
        <v>43119</v>
      </c>
      <c r="G65" s="5">
        <f>IF(ISBLANK(Tableau2[[#This Row],[Date BL]]),"",Tableau2[[#This Row],[Date BL]]-Tableau2[[#This Row],[Date prévue]])</f>
        <v>-4</v>
      </c>
      <c r="H65" s="5" t="str">
        <f t="shared" si="0"/>
        <v>livrée</v>
      </c>
      <c r="I65" s="5"/>
    </row>
    <row r="66" spans="1:9" x14ac:dyDescent="0.25">
      <c r="A66" s="5">
        <v>56780</v>
      </c>
      <c r="B66" s="33">
        <v>43110</v>
      </c>
      <c r="C66" s="5" t="s">
        <v>42</v>
      </c>
      <c r="D66" s="33">
        <v>43123</v>
      </c>
      <c r="E66" s="3">
        <v>115147439</v>
      </c>
      <c r="F66" s="6">
        <v>43119</v>
      </c>
      <c r="G66" s="5">
        <f>IF(ISBLANK(Tableau2[[#This Row],[Date BL]]),"",Tableau2[[#This Row],[Date BL]]-Tableau2[[#This Row],[Date prévue]])</f>
        <v>-4</v>
      </c>
      <c r="H66" s="5" t="str">
        <f t="shared" si="0"/>
        <v>livrée</v>
      </c>
      <c r="I66" s="5"/>
    </row>
    <row r="67" spans="1:9" x14ac:dyDescent="0.25">
      <c r="A67" s="5">
        <v>56796</v>
      </c>
      <c r="B67" s="33">
        <v>43112</v>
      </c>
      <c r="C67" s="5" t="s">
        <v>43</v>
      </c>
      <c r="D67" s="33">
        <v>43117</v>
      </c>
      <c r="E67" s="3">
        <v>36401</v>
      </c>
      <c r="F67" s="4">
        <v>43124</v>
      </c>
      <c r="G67" s="5">
        <f>IF(ISBLANK(Tableau2[[#This Row],[Date BL]]),"",Tableau2[[#This Row],[Date BL]]-Tableau2[[#This Row],[Date prévue]])</f>
        <v>7</v>
      </c>
      <c r="H67" s="5" t="str">
        <f t="shared" ref="H67:H130" si="1">IF(ISBLANK($F67),"en attente",IF($F67-$D67&lt;=1,"livrée","retard"))</f>
        <v>retard</v>
      </c>
      <c r="I67" s="5"/>
    </row>
    <row r="68" spans="1:9" x14ac:dyDescent="0.25">
      <c r="A68" s="5">
        <v>56796</v>
      </c>
      <c r="B68" s="33">
        <v>43112</v>
      </c>
      <c r="C68" s="5" t="s">
        <v>43</v>
      </c>
      <c r="D68" s="33">
        <v>43117</v>
      </c>
      <c r="E68" s="3">
        <v>36401</v>
      </c>
      <c r="F68" s="4">
        <v>43124</v>
      </c>
      <c r="G68" s="5">
        <f>IF(ISBLANK(Tableau2[[#This Row],[Date BL]]),"",Tableau2[[#This Row],[Date BL]]-Tableau2[[#This Row],[Date prévue]])</f>
        <v>7</v>
      </c>
      <c r="H68" s="5" t="str">
        <f t="shared" si="1"/>
        <v>retard</v>
      </c>
      <c r="I68" s="5"/>
    </row>
    <row r="69" spans="1:9" x14ac:dyDescent="0.25">
      <c r="A69" s="5">
        <v>56796</v>
      </c>
      <c r="B69" s="33">
        <v>43112</v>
      </c>
      <c r="C69" s="5" t="s">
        <v>43</v>
      </c>
      <c r="D69" s="33">
        <v>43117</v>
      </c>
      <c r="E69" s="3">
        <v>36401</v>
      </c>
      <c r="F69" s="6">
        <v>43124</v>
      </c>
      <c r="G69" s="5">
        <f>IF(ISBLANK(Tableau2[[#This Row],[Date BL]]),"",Tableau2[[#This Row],[Date BL]]-Tableau2[[#This Row],[Date prévue]])</f>
        <v>7</v>
      </c>
      <c r="H69" s="5" t="str">
        <f t="shared" si="1"/>
        <v>retard</v>
      </c>
      <c r="I69" s="5"/>
    </row>
    <row r="70" spans="1:9" x14ac:dyDescent="0.25">
      <c r="A70" s="5">
        <v>56796</v>
      </c>
      <c r="B70" s="33">
        <v>43112</v>
      </c>
      <c r="C70" s="5" t="s">
        <v>43</v>
      </c>
      <c r="D70" s="33">
        <v>43117</v>
      </c>
      <c r="E70" s="3">
        <v>36401</v>
      </c>
      <c r="F70" s="6">
        <v>43124</v>
      </c>
      <c r="G70" s="5">
        <f>IF(ISBLANK(Tableau2[[#This Row],[Date BL]]),"",Tableau2[[#This Row],[Date BL]]-Tableau2[[#This Row],[Date prévue]])</f>
        <v>7</v>
      </c>
      <c r="H70" s="5" t="str">
        <f t="shared" si="1"/>
        <v>retard</v>
      </c>
      <c r="I70" s="5"/>
    </row>
    <row r="71" spans="1:9" x14ac:dyDescent="0.25">
      <c r="A71" s="5">
        <v>56796</v>
      </c>
      <c r="B71" s="33">
        <v>43112</v>
      </c>
      <c r="C71" s="5" t="s">
        <v>43</v>
      </c>
      <c r="D71" s="33">
        <v>43117</v>
      </c>
      <c r="E71" s="3">
        <v>36401</v>
      </c>
      <c r="F71" s="6">
        <v>43124</v>
      </c>
      <c r="G71" s="5">
        <f>IF(ISBLANK(Tableau2[[#This Row],[Date BL]]),"",Tableau2[[#This Row],[Date BL]]-Tableau2[[#This Row],[Date prévue]])</f>
        <v>7</v>
      </c>
      <c r="H71" s="5" t="str">
        <f t="shared" si="1"/>
        <v>retard</v>
      </c>
      <c r="I71" s="5"/>
    </row>
    <row r="72" spans="1:9" x14ac:dyDescent="0.25">
      <c r="A72" s="5">
        <v>56796</v>
      </c>
      <c r="B72" s="33">
        <v>43112</v>
      </c>
      <c r="C72" s="5" t="s">
        <v>43</v>
      </c>
      <c r="D72" s="33">
        <v>43117</v>
      </c>
      <c r="E72" s="3">
        <v>36401</v>
      </c>
      <c r="F72" s="6">
        <v>43124</v>
      </c>
      <c r="G72" s="5">
        <f>IF(ISBLANK(Tableau2[[#This Row],[Date BL]]),"",Tableau2[[#This Row],[Date BL]]-Tableau2[[#This Row],[Date prévue]])</f>
        <v>7</v>
      </c>
      <c r="H72" s="5" t="str">
        <f t="shared" si="1"/>
        <v>retard</v>
      </c>
      <c r="I72" s="5"/>
    </row>
    <row r="73" spans="1:9" x14ac:dyDescent="0.25">
      <c r="A73" s="5">
        <v>56796</v>
      </c>
      <c r="B73" s="33">
        <v>43112</v>
      </c>
      <c r="C73" s="5" t="s">
        <v>43</v>
      </c>
      <c r="D73" s="33">
        <v>43117</v>
      </c>
      <c r="E73" s="3">
        <v>36401</v>
      </c>
      <c r="F73" s="6">
        <v>43124</v>
      </c>
      <c r="G73" s="5">
        <f>IF(ISBLANK(Tableau2[[#This Row],[Date BL]]),"",Tableau2[[#This Row],[Date BL]]-Tableau2[[#This Row],[Date prévue]])</f>
        <v>7</v>
      </c>
      <c r="H73" s="5" t="str">
        <f t="shared" si="1"/>
        <v>retard</v>
      </c>
      <c r="I73" s="5"/>
    </row>
    <row r="74" spans="1:9" x14ac:dyDescent="0.25">
      <c r="A74" s="5">
        <v>56793</v>
      </c>
      <c r="B74" s="33">
        <v>43112</v>
      </c>
      <c r="C74" s="5" t="s">
        <v>43</v>
      </c>
      <c r="D74" s="33">
        <v>43116</v>
      </c>
      <c r="E74" s="3">
        <v>36207</v>
      </c>
      <c r="F74" s="6">
        <v>43117</v>
      </c>
      <c r="G74" s="5">
        <f>IF(ISBLANK(Tableau2[[#This Row],[Date BL]]),"",Tableau2[[#This Row],[Date BL]]-Tableau2[[#This Row],[Date prévue]])</f>
        <v>1</v>
      </c>
      <c r="H74" s="5" t="str">
        <f t="shared" si="1"/>
        <v>livrée</v>
      </c>
      <c r="I74" s="5"/>
    </row>
    <row r="75" spans="1:9" x14ac:dyDescent="0.25">
      <c r="A75" s="5">
        <v>56793</v>
      </c>
      <c r="B75" s="33">
        <v>43112</v>
      </c>
      <c r="C75" s="5" t="s">
        <v>43</v>
      </c>
      <c r="D75" s="33">
        <v>43116</v>
      </c>
      <c r="E75" s="3">
        <v>36207</v>
      </c>
      <c r="F75" s="6">
        <v>43117</v>
      </c>
      <c r="G75" s="5">
        <f>IF(ISBLANK(Tableau2[[#This Row],[Date BL]]),"",Tableau2[[#This Row],[Date BL]]-Tableau2[[#This Row],[Date prévue]])</f>
        <v>1</v>
      </c>
      <c r="H75" s="5" t="str">
        <f t="shared" si="1"/>
        <v>livrée</v>
      </c>
      <c r="I75" s="5"/>
    </row>
    <row r="76" spans="1:9" x14ac:dyDescent="0.25">
      <c r="A76" s="5">
        <v>56793</v>
      </c>
      <c r="B76" s="33">
        <v>43112</v>
      </c>
      <c r="C76" s="5" t="s">
        <v>43</v>
      </c>
      <c r="D76" s="33">
        <v>43116</v>
      </c>
      <c r="E76" s="3">
        <v>36207</v>
      </c>
      <c r="F76" s="6">
        <v>43117</v>
      </c>
      <c r="G76" s="5">
        <f>IF(ISBLANK(Tableau2[[#This Row],[Date BL]]),"",Tableau2[[#This Row],[Date BL]]-Tableau2[[#This Row],[Date prévue]])</f>
        <v>1</v>
      </c>
      <c r="H76" s="5" t="str">
        <f t="shared" si="1"/>
        <v>livrée</v>
      </c>
      <c r="I76" s="5"/>
    </row>
    <row r="77" spans="1:9" x14ac:dyDescent="0.25">
      <c r="A77" s="5">
        <v>56793</v>
      </c>
      <c r="B77" s="33">
        <v>43112</v>
      </c>
      <c r="C77" s="5" t="s">
        <v>43</v>
      </c>
      <c r="D77" s="33">
        <v>43116</v>
      </c>
      <c r="E77" s="3">
        <v>36207</v>
      </c>
      <c r="F77" s="4">
        <v>43117</v>
      </c>
      <c r="G77" s="5">
        <f>IF(ISBLANK(Tableau2[[#This Row],[Date BL]]),"",Tableau2[[#This Row],[Date BL]]-Tableau2[[#This Row],[Date prévue]])</f>
        <v>1</v>
      </c>
      <c r="H77" s="5" t="str">
        <f t="shared" si="1"/>
        <v>livrée</v>
      </c>
      <c r="I77" s="5"/>
    </row>
    <row r="78" spans="1:9" x14ac:dyDescent="0.25">
      <c r="A78" s="5">
        <v>56887</v>
      </c>
      <c r="B78" s="33">
        <v>43125</v>
      </c>
      <c r="C78" s="5" t="s">
        <v>44</v>
      </c>
      <c r="D78" s="33">
        <v>43132</v>
      </c>
      <c r="E78" s="3" t="s">
        <v>45</v>
      </c>
      <c r="F78" s="6">
        <v>43129</v>
      </c>
      <c r="G78" s="5">
        <f>IF(ISBLANK(Tableau2[[#This Row],[Date BL]]),"",Tableau2[[#This Row],[Date BL]]-Tableau2[[#This Row],[Date prévue]])</f>
        <v>-3</v>
      </c>
      <c r="H78" s="5" t="str">
        <f t="shared" si="1"/>
        <v>livrée</v>
      </c>
      <c r="I78" s="5"/>
    </row>
    <row r="79" spans="1:9" x14ac:dyDescent="0.25">
      <c r="A79" s="5">
        <v>56791</v>
      </c>
      <c r="B79" s="33">
        <v>43112</v>
      </c>
      <c r="C79" s="5" t="s">
        <v>35</v>
      </c>
      <c r="D79" s="33">
        <v>43112</v>
      </c>
      <c r="E79" s="3"/>
      <c r="F79" s="3"/>
      <c r="G79" s="5" t="str">
        <f>IF(ISBLANK(Tableau2[[#This Row],[Date BL]]),"",Tableau2[[#This Row],[Date BL]]-Tableau2[[#This Row],[Date prévue]])</f>
        <v/>
      </c>
      <c r="H79" s="5" t="str">
        <f t="shared" si="1"/>
        <v>en attente</v>
      </c>
      <c r="I79" s="5"/>
    </row>
    <row r="80" spans="1:9" x14ac:dyDescent="0.25">
      <c r="A80" s="5">
        <v>56791</v>
      </c>
      <c r="B80" s="33">
        <v>43112</v>
      </c>
      <c r="C80" s="5" t="s">
        <v>35</v>
      </c>
      <c r="D80" s="33">
        <v>43112</v>
      </c>
      <c r="E80" s="3"/>
      <c r="F80" s="3"/>
      <c r="G80" s="5" t="str">
        <f>IF(ISBLANK(Tableau2[[#This Row],[Date BL]]),"",Tableau2[[#This Row],[Date BL]]-Tableau2[[#This Row],[Date prévue]])</f>
        <v/>
      </c>
      <c r="H80" s="5" t="str">
        <f t="shared" si="1"/>
        <v>en attente</v>
      </c>
      <c r="I80" s="5"/>
    </row>
    <row r="81" spans="1:9" x14ac:dyDescent="0.25">
      <c r="A81" s="5">
        <v>56791</v>
      </c>
      <c r="B81" s="33">
        <v>43112</v>
      </c>
      <c r="C81" s="5" t="s">
        <v>35</v>
      </c>
      <c r="D81" s="33">
        <v>43112</v>
      </c>
      <c r="E81" s="3"/>
      <c r="F81" s="3"/>
      <c r="G81" s="5" t="str">
        <f>IF(ISBLANK(Tableau2[[#This Row],[Date BL]]),"",Tableau2[[#This Row],[Date BL]]-Tableau2[[#This Row],[Date prévue]])</f>
        <v/>
      </c>
      <c r="H81" s="5" t="str">
        <f t="shared" si="1"/>
        <v>en attente</v>
      </c>
      <c r="I81" s="5"/>
    </row>
    <row r="82" spans="1:9" x14ac:dyDescent="0.25">
      <c r="A82" s="5">
        <v>56791</v>
      </c>
      <c r="B82" s="33">
        <v>43112</v>
      </c>
      <c r="C82" s="5" t="s">
        <v>35</v>
      </c>
      <c r="D82" s="33">
        <v>43112</v>
      </c>
      <c r="E82" s="3"/>
      <c r="F82" s="3"/>
      <c r="G82" s="5" t="str">
        <f>IF(ISBLANK(Tableau2[[#This Row],[Date BL]]),"",Tableau2[[#This Row],[Date BL]]-Tableau2[[#This Row],[Date prévue]])</f>
        <v/>
      </c>
      <c r="H82" s="5" t="str">
        <f t="shared" si="1"/>
        <v>en attente</v>
      </c>
      <c r="I82" s="5"/>
    </row>
    <row r="83" spans="1:9" x14ac:dyDescent="0.25">
      <c r="A83" s="5">
        <v>56791</v>
      </c>
      <c r="B83" s="33">
        <v>43112</v>
      </c>
      <c r="C83" s="5" t="s">
        <v>35</v>
      </c>
      <c r="D83" s="33">
        <v>43112</v>
      </c>
      <c r="E83" s="3"/>
      <c r="F83" s="3"/>
      <c r="G83" s="5" t="str">
        <f>IF(ISBLANK(Tableau2[[#This Row],[Date BL]]),"",Tableau2[[#This Row],[Date BL]]-Tableau2[[#This Row],[Date prévue]])</f>
        <v/>
      </c>
      <c r="H83" s="5" t="str">
        <f t="shared" si="1"/>
        <v>en attente</v>
      </c>
      <c r="I83" s="5"/>
    </row>
    <row r="84" spans="1:9" x14ac:dyDescent="0.25">
      <c r="A84" s="5">
        <v>56834</v>
      </c>
      <c r="B84" s="33">
        <v>43118</v>
      </c>
      <c r="C84" s="5" t="s">
        <v>26</v>
      </c>
      <c r="D84" s="33">
        <v>43123</v>
      </c>
      <c r="E84" s="3" t="s">
        <v>46</v>
      </c>
      <c r="F84" s="4">
        <v>43171</v>
      </c>
      <c r="G84" s="5">
        <f>IF(ISBLANK(Tableau2[[#This Row],[Date BL]]),"",Tableau2[[#This Row],[Date BL]]-Tableau2[[#This Row],[Date prévue]])</f>
        <v>48</v>
      </c>
      <c r="H84" s="5" t="str">
        <f t="shared" si="1"/>
        <v>retard</v>
      </c>
      <c r="I84" s="5"/>
    </row>
    <row r="85" spans="1:9" x14ac:dyDescent="0.25">
      <c r="A85" s="5">
        <v>56834</v>
      </c>
      <c r="B85" s="33">
        <v>43118</v>
      </c>
      <c r="C85" s="5" t="s">
        <v>26</v>
      </c>
      <c r="D85" s="33">
        <v>43123</v>
      </c>
      <c r="E85" s="3" t="s">
        <v>46</v>
      </c>
      <c r="F85" s="4">
        <v>43171</v>
      </c>
      <c r="G85" s="5">
        <f>IF(ISBLANK(Tableau2[[#This Row],[Date BL]]),"",Tableau2[[#This Row],[Date BL]]-Tableau2[[#This Row],[Date prévue]])</f>
        <v>48</v>
      </c>
      <c r="H85" s="5" t="str">
        <f t="shared" si="1"/>
        <v>retard</v>
      </c>
      <c r="I85" s="5"/>
    </row>
    <row r="86" spans="1:9" x14ac:dyDescent="0.25">
      <c r="A86" s="5">
        <v>56834</v>
      </c>
      <c r="B86" s="33">
        <v>43118</v>
      </c>
      <c r="C86" s="5" t="s">
        <v>26</v>
      </c>
      <c r="D86" s="33">
        <v>43123</v>
      </c>
      <c r="E86" s="3" t="s">
        <v>46</v>
      </c>
      <c r="F86" s="4">
        <v>43171</v>
      </c>
      <c r="G86" s="5">
        <f>IF(ISBLANK(Tableau2[[#This Row],[Date BL]]),"",Tableau2[[#This Row],[Date BL]]-Tableau2[[#This Row],[Date prévue]])</f>
        <v>48</v>
      </c>
      <c r="H86" s="5" t="str">
        <f t="shared" si="1"/>
        <v>retard</v>
      </c>
      <c r="I86" s="5"/>
    </row>
    <row r="87" spans="1:9" x14ac:dyDescent="0.25">
      <c r="A87" s="5">
        <v>56802</v>
      </c>
      <c r="B87" s="33">
        <v>43115</v>
      </c>
      <c r="C87" s="5" t="s">
        <v>38</v>
      </c>
      <c r="D87" s="33">
        <v>43120</v>
      </c>
      <c r="E87" s="3" t="s">
        <v>47</v>
      </c>
      <c r="F87" s="6">
        <v>43118</v>
      </c>
      <c r="G87" s="5">
        <f>IF(ISBLANK(Tableau2[[#This Row],[Date BL]]),"",Tableau2[[#This Row],[Date BL]]-Tableau2[[#This Row],[Date prévue]])</f>
        <v>-2</v>
      </c>
      <c r="H87" s="5" t="str">
        <f t="shared" si="1"/>
        <v>livrée</v>
      </c>
      <c r="I87" s="5"/>
    </row>
    <row r="88" spans="1:9" x14ac:dyDescent="0.25">
      <c r="A88" s="5">
        <v>56802</v>
      </c>
      <c r="B88" s="33">
        <v>43115</v>
      </c>
      <c r="C88" s="5" t="s">
        <v>38</v>
      </c>
      <c r="D88" s="33">
        <v>43120</v>
      </c>
      <c r="E88" s="3" t="s">
        <v>47</v>
      </c>
      <c r="F88" s="6">
        <v>43118</v>
      </c>
      <c r="G88" s="5">
        <f>IF(ISBLANK(Tableau2[[#This Row],[Date BL]]),"",Tableau2[[#This Row],[Date BL]]-Tableau2[[#This Row],[Date prévue]])</f>
        <v>-2</v>
      </c>
      <c r="H88" s="5" t="str">
        <f t="shared" si="1"/>
        <v>livrée</v>
      </c>
      <c r="I88" s="5"/>
    </row>
    <row r="89" spans="1:9" x14ac:dyDescent="0.25">
      <c r="A89" s="5">
        <v>56802</v>
      </c>
      <c r="B89" s="33">
        <v>43115</v>
      </c>
      <c r="C89" s="5" t="s">
        <v>38</v>
      </c>
      <c r="D89" s="33">
        <v>43120</v>
      </c>
      <c r="E89" s="3" t="s">
        <v>47</v>
      </c>
      <c r="F89" s="6">
        <v>43118</v>
      </c>
      <c r="G89" s="5">
        <f>IF(ISBLANK(Tableau2[[#This Row],[Date BL]]),"",Tableau2[[#This Row],[Date BL]]-Tableau2[[#This Row],[Date prévue]])</f>
        <v>-2</v>
      </c>
      <c r="H89" s="5" t="str">
        <f t="shared" si="1"/>
        <v>livrée</v>
      </c>
      <c r="I89" s="5"/>
    </row>
    <row r="90" spans="1:9" x14ac:dyDescent="0.25">
      <c r="A90" s="5">
        <v>56802</v>
      </c>
      <c r="B90" s="33">
        <v>43115</v>
      </c>
      <c r="C90" s="5" t="s">
        <v>38</v>
      </c>
      <c r="D90" s="33">
        <v>43120</v>
      </c>
      <c r="E90" s="3" t="s">
        <v>47</v>
      </c>
      <c r="F90" s="6">
        <v>43118</v>
      </c>
      <c r="G90" s="5">
        <f>IF(ISBLANK(Tableau2[[#This Row],[Date BL]]),"",Tableau2[[#This Row],[Date BL]]-Tableau2[[#This Row],[Date prévue]])</f>
        <v>-2</v>
      </c>
      <c r="H90" s="5" t="str">
        <f t="shared" si="1"/>
        <v>livrée</v>
      </c>
      <c r="I90" s="5"/>
    </row>
    <row r="91" spans="1:9" x14ac:dyDescent="0.25">
      <c r="A91" s="5">
        <v>56806</v>
      </c>
      <c r="B91" s="33">
        <v>43115</v>
      </c>
      <c r="C91" s="5" t="s">
        <v>43</v>
      </c>
      <c r="D91" s="33">
        <v>43134</v>
      </c>
      <c r="E91" s="3"/>
      <c r="F91" s="3"/>
      <c r="G91" s="5" t="str">
        <f>IF(ISBLANK(Tableau2[[#This Row],[Date BL]]),"",Tableau2[[#This Row],[Date BL]]-Tableau2[[#This Row],[Date prévue]])</f>
        <v/>
      </c>
      <c r="H91" s="5" t="str">
        <f t="shared" si="1"/>
        <v>en attente</v>
      </c>
      <c r="I91" s="5"/>
    </row>
    <row r="92" spans="1:9" x14ac:dyDescent="0.25">
      <c r="A92" s="5">
        <v>56814</v>
      </c>
      <c r="B92" s="33">
        <v>43116</v>
      </c>
      <c r="C92" s="5" t="s">
        <v>38</v>
      </c>
      <c r="D92" s="33">
        <v>43126</v>
      </c>
      <c r="E92" s="3" t="s">
        <v>48</v>
      </c>
      <c r="F92" s="6">
        <v>43125</v>
      </c>
      <c r="G92" s="5">
        <f>IF(ISBLANK(Tableau2[[#This Row],[Date BL]]),"",Tableau2[[#This Row],[Date BL]]-Tableau2[[#This Row],[Date prévue]])</f>
        <v>-1</v>
      </c>
      <c r="H92" s="5" t="str">
        <f t="shared" si="1"/>
        <v>livrée</v>
      </c>
      <c r="I92" s="5"/>
    </row>
    <row r="93" spans="1:9" x14ac:dyDescent="0.25">
      <c r="A93" s="5">
        <v>56814</v>
      </c>
      <c r="B93" s="33">
        <v>43116</v>
      </c>
      <c r="C93" s="5" t="s">
        <v>38</v>
      </c>
      <c r="D93" s="33">
        <v>43126</v>
      </c>
      <c r="E93" s="3" t="s">
        <v>48</v>
      </c>
      <c r="F93" s="6">
        <v>43125</v>
      </c>
      <c r="G93" s="5">
        <f>IF(ISBLANK(Tableau2[[#This Row],[Date BL]]),"",Tableau2[[#This Row],[Date BL]]-Tableau2[[#This Row],[Date prévue]])</f>
        <v>-1</v>
      </c>
      <c r="H93" s="5" t="str">
        <f t="shared" si="1"/>
        <v>livrée</v>
      </c>
      <c r="I93" s="5"/>
    </row>
    <row r="94" spans="1:9" x14ac:dyDescent="0.25">
      <c r="A94" s="5">
        <v>56814</v>
      </c>
      <c r="B94" s="33">
        <v>43116</v>
      </c>
      <c r="C94" s="5" t="s">
        <v>38</v>
      </c>
      <c r="D94" s="33">
        <v>43126</v>
      </c>
      <c r="E94" s="3" t="s">
        <v>48</v>
      </c>
      <c r="F94" s="6">
        <v>43125</v>
      </c>
      <c r="G94" s="5">
        <f>IF(ISBLANK(Tableau2[[#This Row],[Date BL]]),"",Tableau2[[#This Row],[Date BL]]-Tableau2[[#This Row],[Date prévue]])</f>
        <v>-1</v>
      </c>
      <c r="H94" s="5" t="str">
        <f t="shared" si="1"/>
        <v>livrée</v>
      </c>
      <c r="I94" s="5"/>
    </row>
    <row r="95" spans="1:9" x14ac:dyDescent="0.25">
      <c r="A95" s="5">
        <v>56814</v>
      </c>
      <c r="B95" s="33">
        <v>43116</v>
      </c>
      <c r="C95" s="5" t="s">
        <v>38</v>
      </c>
      <c r="D95" s="33">
        <v>43126</v>
      </c>
      <c r="E95" s="3" t="s">
        <v>48</v>
      </c>
      <c r="F95" s="6">
        <v>43125</v>
      </c>
      <c r="G95" s="5">
        <f>IF(ISBLANK(Tableau2[[#This Row],[Date BL]]),"",Tableau2[[#This Row],[Date BL]]-Tableau2[[#This Row],[Date prévue]])</f>
        <v>-1</v>
      </c>
      <c r="H95" s="5" t="str">
        <f t="shared" si="1"/>
        <v>livrée</v>
      </c>
      <c r="I95" s="5"/>
    </row>
    <row r="96" spans="1:9" x14ac:dyDescent="0.25">
      <c r="A96" s="5">
        <v>56814</v>
      </c>
      <c r="B96" s="33">
        <v>43116</v>
      </c>
      <c r="C96" s="5" t="s">
        <v>38</v>
      </c>
      <c r="D96" s="33">
        <v>43126</v>
      </c>
      <c r="E96" s="3" t="s">
        <v>48</v>
      </c>
      <c r="F96" s="6">
        <v>43125</v>
      </c>
      <c r="G96" s="5">
        <f>IF(ISBLANK(Tableau2[[#This Row],[Date BL]]),"",Tableau2[[#This Row],[Date BL]]-Tableau2[[#This Row],[Date prévue]])</f>
        <v>-1</v>
      </c>
      <c r="H96" s="5" t="str">
        <f t="shared" si="1"/>
        <v>livrée</v>
      </c>
      <c r="I96" s="5"/>
    </row>
    <row r="97" spans="1:9" x14ac:dyDescent="0.25">
      <c r="A97" s="5">
        <v>56814</v>
      </c>
      <c r="B97" s="33">
        <v>43116</v>
      </c>
      <c r="C97" s="5" t="s">
        <v>38</v>
      </c>
      <c r="D97" s="33">
        <v>43126</v>
      </c>
      <c r="E97" s="3" t="s">
        <v>48</v>
      </c>
      <c r="F97" s="6">
        <v>43125</v>
      </c>
      <c r="G97" s="5">
        <f>IF(ISBLANK(Tableau2[[#This Row],[Date BL]]),"",Tableau2[[#This Row],[Date BL]]-Tableau2[[#This Row],[Date prévue]])</f>
        <v>-1</v>
      </c>
      <c r="H97" s="5" t="str">
        <f t="shared" si="1"/>
        <v>livrée</v>
      </c>
      <c r="I97" s="5"/>
    </row>
    <row r="98" spans="1:9" x14ac:dyDescent="0.25">
      <c r="A98" s="5">
        <v>56814</v>
      </c>
      <c r="B98" s="33">
        <v>43116</v>
      </c>
      <c r="C98" s="5" t="s">
        <v>38</v>
      </c>
      <c r="D98" s="33">
        <v>43126</v>
      </c>
      <c r="E98" s="3" t="s">
        <v>48</v>
      </c>
      <c r="F98" s="6">
        <v>43125</v>
      </c>
      <c r="G98" s="5">
        <f>IF(ISBLANK(Tableau2[[#This Row],[Date BL]]),"",Tableau2[[#This Row],[Date BL]]-Tableau2[[#This Row],[Date prévue]])</f>
        <v>-1</v>
      </c>
      <c r="H98" s="5" t="str">
        <f t="shared" si="1"/>
        <v>livrée</v>
      </c>
      <c r="I98" s="5"/>
    </row>
    <row r="99" spans="1:9" x14ac:dyDescent="0.25">
      <c r="A99" s="5">
        <v>56824</v>
      </c>
      <c r="B99" s="33">
        <v>43118</v>
      </c>
      <c r="C99" s="5" t="s">
        <v>49</v>
      </c>
      <c r="D99" s="33">
        <v>43120</v>
      </c>
      <c r="E99" s="3" t="s">
        <v>50</v>
      </c>
      <c r="F99" s="4">
        <v>43123</v>
      </c>
      <c r="G99" s="5">
        <f>IF(ISBLANK(Tableau2[[#This Row],[Date BL]]),"",Tableau2[[#This Row],[Date BL]]-Tableau2[[#This Row],[Date prévue]])</f>
        <v>3</v>
      </c>
      <c r="H99" s="5" t="str">
        <f t="shared" si="1"/>
        <v>retard</v>
      </c>
      <c r="I99" s="5"/>
    </row>
    <row r="100" spans="1:9" x14ac:dyDescent="0.25">
      <c r="A100" s="5">
        <v>56824</v>
      </c>
      <c r="B100" s="33">
        <v>43118</v>
      </c>
      <c r="C100" s="5" t="s">
        <v>49</v>
      </c>
      <c r="D100" s="33">
        <v>43120</v>
      </c>
      <c r="E100" s="3" t="s">
        <v>50</v>
      </c>
      <c r="F100" s="4">
        <v>43123</v>
      </c>
      <c r="G100" s="5">
        <f>IF(ISBLANK(Tableau2[[#This Row],[Date BL]]),"",Tableau2[[#This Row],[Date BL]]-Tableau2[[#This Row],[Date prévue]])</f>
        <v>3</v>
      </c>
      <c r="H100" s="5" t="str">
        <f t="shared" si="1"/>
        <v>retard</v>
      </c>
      <c r="I100" s="5"/>
    </row>
    <row r="101" spans="1:9" x14ac:dyDescent="0.25">
      <c r="A101" s="5">
        <v>56824</v>
      </c>
      <c r="B101" s="33">
        <v>43118</v>
      </c>
      <c r="C101" s="5" t="s">
        <v>49</v>
      </c>
      <c r="D101" s="33">
        <v>43120</v>
      </c>
      <c r="E101" s="3" t="s">
        <v>50</v>
      </c>
      <c r="F101" s="4">
        <v>43123</v>
      </c>
      <c r="G101" s="5">
        <f>IF(ISBLANK(Tableau2[[#This Row],[Date BL]]),"",Tableau2[[#This Row],[Date BL]]-Tableau2[[#This Row],[Date prévue]])</f>
        <v>3</v>
      </c>
      <c r="H101" s="5" t="str">
        <f t="shared" si="1"/>
        <v>retard</v>
      </c>
      <c r="I101" s="5"/>
    </row>
    <row r="102" spans="1:9" x14ac:dyDescent="0.25">
      <c r="A102" s="5">
        <v>56824</v>
      </c>
      <c r="B102" s="33">
        <v>43118</v>
      </c>
      <c r="C102" s="5" t="s">
        <v>49</v>
      </c>
      <c r="D102" s="33">
        <v>43120</v>
      </c>
      <c r="E102" s="3" t="s">
        <v>50</v>
      </c>
      <c r="F102" s="4">
        <v>43123</v>
      </c>
      <c r="G102" s="5">
        <f>IF(ISBLANK(Tableau2[[#This Row],[Date BL]]),"",Tableau2[[#This Row],[Date BL]]-Tableau2[[#This Row],[Date prévue]])</f>
        <v>3</v>
      </c>
      <c r="H102" s="5" t="str">
        <f t="shared" si="1"/>
        <v>retard</v>
      </c>
      <c r="I102" s="5"/>
    </row>
    <row r="103" spans="1:9" x14ac:dyDescent="0.25">
      <c r="A103" s="5">
        <v>56830</v>
      </c>
      <c r="B103" s="33">
        <v>43118</v>
      </c>
      <c r="C103" s="5" t="s">
        <v>43</v>
      </c>
      <c r="D103" s="33">
        <v>43120</v>
      </c>
      <c r="E103" s="3">
        <v>36290</v>
      </c>
      <c r="F103" s="4">
        <v>43123</v>
      </c>
      <c r="G103" s="5">
        <f>IF(ISBLANK(Tableau2[[#This Row],[Date BL]]),"",Tableau2[[#This Row],[Date BL]]-Tableau2[[#This Row],[Date prévue]])</f>
        <v>3</v>
      </c>
      <c r="H103" s="5" t="str">
        <f t="shared" si="1"/>
        <v>retard</v>
      </c>
      <c r="I103" s="5"/>
    </row>
    <row r="104" spans="1:9" x14ac:dyDescent="0.25">
      <c r="A104" s="5">
        <v>56824</v>
      </c>
      <c r="B104" s="33">
        <v>43118</v>
      </c>
      <c r="C104" s="5" t="s">
        <v>49</v>
      </c>
      <c r="D104" s="33">
        <v>43120</v>
      </c>
      <c r="E104" s="3" t="s">
        <v>50</v>
      </c>
      <c r="F104" s="4">
        <v>43123</v>
      </c>
      <c r="G104" s="5">
        <f>IF(ISBLANK(Tableau2[[#This Row],[Date BL]]),"",Tableau2[[#This Row],[Date BL]]-Tableau2[[#This Row],[Date prévue]])</f>
        <v>3</v>
      </c>
      <c r="H104" s="5" t="str">
        <f t="shared" si="1"/>
        <v>retard</v>
      </c>
      <c r="I104" s="5"/>
    </row>
    <row r="105" spans="1:9" x14ac:dyDescent="0.25">
      <c r="A105" s="5">
        <v>56824</v>
      </c>
      <c r="B105" s="33">
        <v>43118</v>
      </c>
      <c r="C105" s="5" t="s">
        <v>49</v>
      </c>
      <c r="D105" s="33">
        <v>43120</v>
      </c>
      <c r="E105" s="3" t="s">
        <v>50</v>
      </c>
      <c r="F105" s="4">
        <v>43123</v>
      </c>
      <c r="G105" s="5">
        <f>IF(ISBLANK(Tableau2[[#This Row],[Date BL]]),"",Tableau2[[#This Row],[Date BL]]-Tableau2[[#This Row],[Date prévue]])</f>
        <v>3</v>
      </c>
      <c r="H105" s="5" t="str">
        <f t="shared" si="1"/>
        <v>retard</v>
      </c>
      <c r="I105" s="5"/>
    </row>
    <row r="106" spans="1:9" x14ac:dyDescent="0.25">
      <c r="A106" s="5">
        <v>56841</v>
      </c>
      <c r="B106" s="33">
        <v>43119</v>
      </c>
      <c r="C106" s="5" t="s">
        <v>43</v>
      </c>
      <c r="D106" s="33">
        <v>43122</v>
      </c>
      <c r="E106" s="3">
        <v>36292</v>
      </c>
      <c r="F106" s="4">
        <v>43123</v>
      </c>
      <c r="G106" s="5">
        <f>IF(ISBLANK(Tableau2[[#This Row],[Date BL]]),"",Tableau2[[#This Row],[Date BL]]-Tableau2[[#This Row],[Date prévue]])</f>
        <v>1</v>
      </c>
      <c r="H106" s="5" t="str">
        <f t="shared" si="1"/>
        <v>livrée</v>
      </c>
      <c r="I106" s="5"/>
    </row>
    <row r="107" spans="1:9" x14ac:dyDescent="0.25">
      <c r="A107" s="5">
        <v>56841</v>
      </c>
      <c r="B107" s="33">
        <v>43119</v>
      </c>
      <c r="C107" s="5" t="s">
        <v>43</v>
      </c>
      <c r="D107" s="33">
        <v>43122</v>
      </c>
      <c r="E107" s="3">
        <v>36292</v>
      </c>
      <c r="F107" s="4">
        <v>43123</v>
      </c>
      <c r="G107" s="5">
        <f>IF(ISBLANK(Tableau2[[#This Row],[Date BL]]),"",Tableau2[[#This Row],[Date BL]]-Tableau2[[#This Row],[Date prévue]])</f>
        <v>1</v>
      </c>
      <c r="H107" s="5" t="str">
        <f t="shared" si="1"/>
        <v>livrée</v>
      </c>
      <c r="I107" s="5"/>
    </row>
    <row r="108" spans="1:9" x14ac:dyDescent="0.25">
      <c r="A108" s="5">
        <v>56841</v>
      </c>
      <c r="B108" s="33">
        <v>43119</v>
      </c>
      <c r="C108" s="5" t="s">
        <v>43</v>
      </c>
      <c r="D108" s="33">
        <v>43122</v>
      </c>
      <c r="E108" s="3">
        <v>36292</v>
      </c>
      <c r="F108" s="4">
        <v>43123</v>
      </c>
      <c r="G108" s="5">
        <f>IF(ISBLANK(Tableau2[[#This Row],[Date BL]]),"",Tableau2[[#This Row],[Date BL]]-Tableau2[[#This Row],[Date prévue]])</f>
        <v>1</v>
      </c>
      <c r="H108" s="5" t="str">
        <f t="shared" si="1"/>
        <v>livrée</v>
      </c>
      <c r="I108" s="5"/>
    </row>
    <row r="109" spans="1:9" x14ac:dyDescent="0.25">
      <c r="A109" s="5">
        <v>56841</v>
      </c>
      <c r="B109" s="33">
        <v>43119</v>
      </c>
      <c r="C109" s="5" t="s">
        <v>43</v>
      </c>
      <c r="D109" s="33">
        <v>43122</v>
      </c>
      <c r="E109" s="3">
        <v>36292</v>
      </c>
      <c r="F109" s="4">
        <v>43123</v>
      </c>
      <c r="G109" s="5">
        <f>IF(ISBLANK(Tableau2[[#This Row],[Date BL]]),"",Tableau2[[#This Row],[Date BL]]-Tableau2[[#This Row],[Date prévue]])</f>
        <v>1</v>
      </c>
      <c r="H109" s="5" t="str">
        <f t="shared" si="1"/>
        <v>livrée</v>
      </c>
      <c r="I109" s="5"/>
    </row>
    <row r="110" spans="1:9" x14ac:dyDescent="0.25">
      <c r="A110" s="5">
        <v>56826</v>
      </c>
      <c r="B110" s="33">
        <v>43118</v>
      </c>
      <c r="C110" s="5" t="s">
        <v>30</v>
      </c>
      <c r="D110" s="33">
        <v>43125</v>
      </c>
      <c r="E110" s="3"/>
      <c r="F110" s="4"/>
      <c r="G110" s="5" t="str">
        <f>IF(ISBLANK(Tableau2[[#This Row],[Date BL]]),"",Tableau2[[#This Row],[Date BL]]-Tableau2[[#This Row],[Date prévue]])</f>
        <v/>
      </c>
      <c r="H110" s="5" t="str">
        <f t="shared" si="1"/>
        <v>en attente</v>
      </c>
      <c r="I110" s="5"/>
    </row>
    <row r="111" spans="1:9" x14ac:dyDescent="0.25">
      <c r="A111" s="5">
        <v>56828</v>
      </c>
      <c r="B111" s="33">
        <v>43118</v>
      </c>
      <c r="C111" s="5" t="s">
        <v>51</v>
      </c>
      <c r="D111" s="33">
        <v>43119</v>
      </c>
      <c r="E111" s="3">
        <v>201800947</v>
      </c>
      <c r="F111" s="4">
        <v>43123</v>
      </c>
      <c r="G111" s="5">
        <f>IF(ISBLANK(Tableau2[[#This Row],[Date BL]]),"",Tableau2[[#This Row],[Date BL]]-Tableau2[[#This Row],[Date prévue]])</f>
        <v>4</v>
      </c>
      <c r="H111" s="5" t="str">
        <f t="shared" si="1"/>
        <v>retard</v>
      </c>
      <c r="I111" s="5"/>
    </row>
    <row r="112" spans="1:9" x14ac:dyDescent="0.25">
      <c r="A112" s="5">
        <v>56828</v>
      </c>
      <c r="B112" s="33">
        <v>43118</v>
      </c>
      <c r="C112" s="5" t="s">
        <v>51</v>
      </c>
      <c r="D112" s="33">
        <v>43119</v>
      </c>
      <c r="E112" s="3">
        <v>201800947</v>
      </c>
      <c r="F112" s="4">
        <v>43123</v>
      </c>
      <c r="G112" s="5">
        <f>IF(ISBLANK(Tableau2[[#This Row],[Date BL]]),"",Tableau2[[#This Row],[Date BL]]-Tableau2[[#This Row],[Date prévue]])</f>
        <v>4</v>
      </c>
      <c r="H112" s="5" t="str">
        <f t="shared" si="1"/>
        <v>retard</v>
      </c>
      <c r="I112" s="5"/>
    </row>
    <row r="113" spans="1:9" x14ac:dyDescent="0.25">
      <c r="A113" s="5">
        <v>56828</v>
      </c>
      <c r="B113" s="33">
        <v>43118</v>
      </c>
      <c r="C113" s="5" t="s">
        <v>51</v>
      </c>
      <c r="D113" s="33">
        <v>43119</v>
      </c>
      <c r="E113" s="3">
        <v>201800947</v>
      </c>
      <c r="F113" s="4">
        <v>43123</v>
      </c>
      <c r="G113" s="5">
        <f>IF(ISBLANK(Tableau2[[#This Row],[Date BL]]),"",Tableau2[[#This Row],[Date BL]]-Tableau2[[#This Row],[Date prévue]])</f>
        <v>4</v>
      </c>
      <c r="H113" s="5" t="str">
        <f t="shared" si="1"/>
        <v>retard</v>
      </c>
      <c r="I113" s="5"/>
    </row>
    <row r="114" spans="1:9" x14ac:dyDescent="0.25">
      <c r="A114" s="5">
        <v>56828</v>
      </c>
      <c r="B114" s="33">
        <v>43118</v>
      </c>
      <c r="C114" s="5" t="s">
        <v>51</v>
      </c>
      <c r="D114" s="33">
        <v>43119</v>
      </c>
      <c r="E114" s="3">
        <v>201800947</v>
      </c>
      <c r="F114" s="4">
        <v>43123</v>
      </c>
      <c r="G114" s="5">
        <f>IF(ISBLANK(Tableau2[[#This Row],[Date BL]]),"",Tableau2[[#This Row],[Date BL]]-Tableau2[[#This Row],[Date prévue]])</f>
        <v>4</v>
      </c>
      <c r="H114" s="5" t="str">
        <f t="shared" si="1"/>
        <v>retard</v>
      </c>
      <c r="I114" s="5"/>
    </row>
    <row r="115" spans="1:9" x14ac:dyDescent="0.25">
      <c r="A115" s="5">
        <v>56835</v>
      </c>
      <c r="B115" s="33">
        <v>43118</v>
      </c>
      <c r="C115" s="5" t="s">
        <v>26</v>
      </c>
      <c r="D115" s="33">
        <v>43140</v>
      </c>
      <c r="E115" s="3" t="s">
        <v>52</v>
      </c>
      <c r="F115" s="4">
        <v>43171</v>
      </c>
      <c r="G115" s="5">
        <f>IF(ISBLANK(Tableau2[[#This Row],[Date BL]]),"",Tableau2[[#This Row],[Date BL]]-Tableau2[[#This Row],[Date prévue]])</f>
        <v>31</v>
      </c>
      <c r="H115" s="5" t="str">
        <f t="shared" si="1"/>
        <v>retard</v>
      </c>
      <c r="I115" s="5"/>
    </row>
    <row r="116" spans="1:9" x14ac:dyDescent="0.25">
      <c r="A116" s="5">
        <v>56849</v>
      </c>
      <c r="B116" s="33">
        <v>43119</v>
      </c>
      <c r="C116" s="5" t="s">
        <v>44</v>
      </c>
      <c r="D116" s="33">
        <v>43125</v>
      </c>
      <c r="E116" s="3" t="s">
        <v>53</v>
      </c>
      <c r="F116" s="4">
        <v>43129</v>
      </c>
      <c r="G116" s="5">
        <f>IF(ISBLANK(Tableau2[[#This Row],[Date BL]]),"",Tableau2[[#This Row],[Date BL]]-Tableau2[[#This Row],[Date prévue]])</f>
        <v>4</v>
      </c>
      <c r="H116" s="5" t="str">
        <f t="shared" si="1"/>
        <v>retard</v>
      </c>
      <c r="I116" s="5"/>
    </row>
    <row r="117" spans="1:9" x14ac:dyDescent="0.25">
      <c r="A117" s="5">
        <v>56846</v>
      </c>
      <c r="B117" s="33">
        <v>43119</v>
      </c>
      <c r="C117" s="5" t="s">
        <v>35</v>
      </c>
      <c r="D117" s="33">
        <v>43123</v>
      </c>
      <c r="E117" s="3">
        <v>111581</v>
      </c>
      <c r="F117" s="4">
        <v>43123</v>
      </c>
      <c r="G117" s="5">
        <f>IF(ISBLANK(Tableau2[[#This Row],[Date BL]]),"",Tableau2[[#This Row],[Date BL]]-Tableau2[[#This Row],[Date prévue]])</f>
        <v>0</v>
      </c>
      <c r="H117" s="5" t="str">
        <f t="shared" si="1"/>
        <v>livrée</v>
      </c>
      <c r="I117" s="5"/>
    </row>
    <row r="118" spans="1:9" x14ac:dyDescent="0.25">
      <c r="A118" s="5">
        <v>57328</v>
      </c>
      <c r="B118" s="33">
        <v>43168</v>
      </c>
      <c r="C118" s="5" t="s">
        <v>54</v>
      </c>
      <c r="D118" s="33">
        <v>43168</v>
      </c>
      <c r="E118" s="3">
        <v>9051817563</v>
      </c>
      <c r="F118" s="4">
        <v>43123</v>
      </c>
      <c r="G118" s="5">
        <f>IF(ISBLANK(Tableau2[[#This Row],[Date BL]]),"",Tableau2[[#This Row],[Date BL]]-Tableau2[[#This Row],[Date prévue]])</f>
        <v>-45</v>
      </c>
      <c r="H118" s="5" t="str">
        <f t="shared" si="1"/>
        <v>livrée</v>
      </c>
      <c r="I118" s="5"/>
    </row>
    <row r="119" spans="1:9" x14ac:dyDescent="0.25">
      <c r="A119" s="5">
        <v>57328</v>
      </c>
      <c r="B119" s="33">
        <v>43168</v>
      </c>
      <c r="C119" s="5" t="s">
        <v>54</v>
      </c>
      <c r="D119" s="33">
        <v>43168</v>
      </c>
      <c r="E119" s="3">
        <v>9051817563</v>
      </c>
      <c r="F119" s="4">
        <v>43123</v>
      </c>
      <c r="G119" s="5">
        <f>IF(ISBLANK(Tableau2[[#This Row],[Date BL]]),"",Tableau2[[#This Row],[Date BL]]-Tableau2[[#This Row],[Date prévue]])</f>
        <v>-45</v>
      </c>
      <c r="H119" s="5" t="str">
        <f t="shared" si="1"/>
        <v>livrée</v>
      </c>
      <c r="I119" s="5"/>
    </row>
    <row r="120" spans="1:9" x14ac:dyDescent="0.25">
      <c r="A120" s="5">
        <v>57328</v>
      </c>
      <c r="B120" s="33">
        <v>43168</v>
      </c>
      <c r="C120" s="5" t="s">
        <v>54</v>
      </c>
      <c r="D120" s="33">
        <v>43168</v>
      </c>
      <c r="E120" s="3">
        <v>9051817563</v>
      </c>
      <c r="F120" s="4">
        <v>43123</v>
      </c>
      <c r="G120" s="5">
        <f>IF(ISBLANK(Tableau2[[#This Row],[Date BL]]),"",Tableau2[[#This Row],[Date BL]]-Tableau2[[#This Row],[Date prévue]])</f>
        <v>-45</v>
      </c>
      <c r="H120" s="5" t="str">
        <f t="shared" si="1"/>
        <v>livrée</v>
      </c>
      <c r="I120" s="5"/>
    </row>
    <row r="121" spans="1:9" x14ac:dyDescent="0.25">
      <c r="A121" s="5">
        <v>56854</v>
      </c>
      <c r="B121" s="33">
        <v>43122</v>
      </c>
      <c r="C121" s="5" t="s">
        <v>54</v>
      </c>
      <c r="D121" s="33">
        <v>43123</v>
      </c>
      <c r="E121" s="3">
        <v>9051825721</v>
      </c>
      <c r="F121" s="4">
        <v>43123</v>
      </c>
      <c r="G121" s="5">
        <f>IF(ISBLANK(Tableau2[[#This Row],[Date BL]]),"",Tableau2[[#This Row],[Date BL]]-Tableau2[[#This Row],[Date prévue]])</f>
        <v>0</v>
      </c>
      <c r="H121" s="5" t="str">
        <f t="shared" si="1"/>
        <v>livrée</v>
      </c>
      <c r="I121" s="5"/>
    </row>
    <row r="122" spans="1:9" x14ac:dyDescent="0.25">
      <c r="A122" s="5">
        <v>56854</v>
      </c>
      <c r="B122" s="33">
        <v>43122</v>
      </c>
      <c r="C122" s="5" t="s">
        <v>54</v>
      </c>
      <c r="D122" s="33">
        <v>43123</v>
      </c>
      <c r="E122" s="3">
        <v>9051825721</v>
      </c>
      <c r="F122" s="4">
        <v>43123</v>
      </c>
      <c r="G122" s="5">
        <f>IF(ISBLANK(Tableau2[[#This Row],[Date BL]]),"",Tableau2[[#This Row],[Date BL]]-Tableau2[[#This Row],[Date prévue]])</f>
        <v>0</v>
      </c>
      <c r="H122" s="5" t="str">
        <f t="shared" si="1"/>
        <v>livrée</v>
      </c>
      <c r="I122" s="5"/>
    </row>
    <row r="123" spans="1:9" x14ac:dyDescent="0.25">
      <c r="A123" s="5">
        <v>56854</v>
      </c>
      <c r="B123" s="33">
        <v>43122</v>
      </c>
      <c r="C123" s="5" t="s">
        <v>54</v>
      </c>
      <c r="D123" s="33">
        <v>43123</v>
      </c>
      <c r="E123" s="3">
        <v>9051811698</v>
      </c>
      <c r="F123" s="4">
        <v>43123</v>
      </c>
      <c r="G123" s="5">
        <f>IF(ISBLANK(Tableau2[[#This Row],[Date BL]]),"",Tableau2[[#This Row],[Date BL]]-Tableau2[[#This Row],[Date prévue]])</f>
        <v>0</v>
      </c>
      <c r="H123" s="5" t="str">
        <f t="shared" si="1"/>
        <v>livrée</v>
      </c>
      <c r="I123" s="5"/>
    </row>
    <row r="124" spans="1:9" x14ac:dyDescent="0.25">
      <c r="A124" s="5">
        <v>56854</v>
      </c>
      <c r="B124" s="33">
        <v>43122</v>
      </c>
      <c r="C124" s="5" t="s">
        <v>54</v>
      </c>
      <c r="D124" s="33">
        <v>43123</v>
      </c>
      <c r="E124" s="3">
        <v>9051825721</v>
      </c>
      <c r="F124" s="4">
        <v>43123</v>
      </c>
      <c r="G124" s="5">
        <f>IF(ISBLANK(Tableau2[[#This Row],[Date BL]]),"",Tableau2[[#This Row],[Date BL]]-Tableau2[[#This Row],[Date prévue]])</f>
        <v>0</v>
      </c>
      <c r="H124" s="5" t="str">
        <f t="shared" si="1"/>
        <v>livrée</v>
      </c>
      <c r="I124" s="5"/>
    </row>
    <row r="125" spans="1:9" x14ac:dyDescent="0.25">
      <c r="A125" s="5">
        <v>56854</v>
      </c>
      <c r="B125" s="33">
        <v>43122</v>
      </c>
      <c r="C125" s="5" t="s">
        <v>54</v>
      </c>
      <c r="D125" s="33">
        <v>43123</v>
      </c>
      <c r="E125" s="3">
        <v>9051825721</v>
      </c>
      <c r="F125" s="4">
        <v>43123</v>
      </c>
      <c r="G125" s="5">
        <f>IF(ISBLANK(Tableau2[[#This Row],[Date BL]]),"",Tableau2[[#This Row],[Date BL]]-Tableau2[[#This Row],[Date prévue]])</f>
        <v>0</v>
      </c>
      <c r="H125" s="5" t="str">
        <f t="shared" si="1"/>
        <v>livrée</v>
      </c>
      <c r="I125" s="5"/>
    </row>
    <row r="126" spans="1:9" x14ac:dyDescent="0.25">
      <c r="A126" s="5">
        <v>56866</v>
      </c>
      <c r="B126" s="33">
        <v>43122</v>
      </c>
      <c r="C126" s="5" t="s">
        <v>38</v>
      </c>
      <c r="D126" s="33">
        <v>43131</v>
      </c>
      <c r="E126" s="3" t="s">
        <v>55</v>
      </c>
      <c r="F126" s="4">
        <v>43129</v>
      </c>
      <c r="G126" s="5">
        <f>IF(ISBLANK(Tableau2[[#This Row],[Date BL]]),"",Tableau2[[#This Row],[Date BL]]-Tableau2[[#This Row],[Date prévue]])</f>
        <v>-2</v>
      </c>
      <c r="H126" s="5" t="str">
        <f t="shared" si="1"/>
        <v>livrée</v>
      </c>
      <c r="I126" s="5"/>
    </row>
    <row r="127" spans="1:9" x14ac:dyDescent="0.25">
      <c r="A127" s="5">
        <v>56874</v>
      </c>
      <c r="B127" s="33">
        <v>43123</v>
      </c>
      <c r="C127" s="5" t="s">
        <v>26</v>
      </c>
      <c r="D127" s="33">
        <v>43126</v>
      </c>
      <c r="E127" s="3" t="s">
        <v>56</v>
      </c>
      <c r="F127" s="4">
        <v>43171</v>
      </c>
      <c r="G127" s="5">
        <f>IF(ISBLANK(Tableau2[[#This Row],[Date BL]]),"",Tableau2[[#This Row],[Date BL]]-Tableau2[[#This Row],[Date prévue]])</f>
        <v>45</v>
      </c>
      <c r="H127" s="5" t="str">
        <f t="shared" si="1"/>
        <v>retard</v>
      </c>
      <c r="I127" s="5"/>
    </row>
    <row r="128" spans="1:9" x14ac:dyDescent="0.25">
      <c r="A128" s="5">
        <v>57161</v>
      </c>
      <c r="B128" s="33">
        <v>43153</v>
      </c>
      <c r="C128" s="5" t="s">
        <v>30</v>
      </c>
      <c r="D128" s="33">
        <v>43154</v>
      </c>
      <c r="E128" s="3" t="s">
        <v>57</v>
      </c>
      <c r="F128" s="4">
        <v>43157</v>
      </c>
      <c r="G128" s="5">
        <f>IF(ISBLANK(Tableau2[[#This Row],[Date BL]]),"",Tableau2[[#This Row],[Date BL]]-Tableau2[[#This Row],[Date prévue]])</f>
        <v>3</v>
      </c>
      <c r="H128" s="5" t="str">
        <f t="shared" si="1"/>
        <v>retard</v>
      </c>
      <c r="I128" s="5"/>
    </row>
    <row r="129" spans="1:9" x14ac:dyDescent="0.25">
      <c r="A129" s="5">
        <v>57252</v>
      </c>
      <c r="B129" s="33">
        <v>43161</v>
      </c>
      <c r="C129" s="5" t="s">
        <v>26</v>
      </c>
      <c r="D129" s="33">
        <v>43165</v>
      </c>
      <c r="E129" s="3" t="s">
        <v>58</v>
      </c>
      <c r="F129" s="4">
        <v>43171</v>
      </c>
      <c r="G129" s="5">
        <f>IF(ISBLANK(Tableau2[[#This Row],[Date BL]]),"",Tableau2[[#This Row],[Date BL]]-Tableau2[[#This Row],[Date prévue]])</f>
        <v>6</v>
      </c>
      <c r="H129" s="5" t="str">
        <f t="shared" si="1"/>
        <v>retard</v>
      </c>
      <c r="I129" s="5"/>
    </row>
    <row r="130" spans="1:9" x14ac:dyDescent="0.25">
      <c r="A130" s="5">
        <v>56874</v>
      </c>
      <c r="B130" s="33">
        <v>43123</v>
      </c>
      <c r="C130" s="5" t="s">
        <v>26</v>
      </c>
      <c r="D130" s="33">
        <v>43126</v>
      </c>
      <c r="E130" s="3" t="s">
        <v>56</v>
      </c>
      <c r="F130" s="4">
        <v>43171</v>
      </c>
      <c r="G130" s="5">
        <f>IF(ISBLANK(Tableau2[[#This Row],[Date BL]]),"",Tableau2[[#This Row],[Date BL]]-Tableau2[[#This Row],[Date prévue]])</f>
        <v>45</v>
      </c>
      <c r="H130" s="5" t="str">
        <f t="shared" si="1"/>
        <v>retard</v>
      </c>
      <c r="I130" s="5"/>
    </row>
    <row r="131" spans="1:9" x14ac:dyDescent="0.25">
      <c r="A131" s="8">
        <v>56874</v>
      </c>
      <c r="B131" s="9">
        <v>43123</v>
      </c>
      <c r="C131" s="5" t="s">
        <v>26</v>
      </c>
      <c r="D131" s="9">
        <v>43126</v>
      </c>
      <c r="E131" s="3" t="s">
        <v>56</v>
      </c>
      <c r="F131" s="4">
        <v>43171</v>
      </c>
      <c r="G131" s="5">
        <f>IF(ISBLANK(Tableau2[[#This Row],[Date BL]]),"",Tableau2[[#This Row],[Date BL]]-Tableau2[[#This Row],[Date prévue]])</f>
        <v>45</v>
      </c>
      <c r="H131" s="5" t="str">
        <f t="shared" ref="H131:H194" si="2">IF(ISBLANK($F131),"en attente",IF($F131-$D131&lt;=1,"livrée","retard"))</f>
        <v>retard</v>
      </c>
      <c r="I131" s="5"/>
    </row>
    <row r="132" spans="1:9" x14ac:dyDescent="0.25">
      <c r="A132" s="5">
        <v>56871</v>
      </c>
      <c r="B132" s="33">
        <v>43123</v>
      </c>
      <c r="C132" s="5" t="s">
        <v>42</v>
      </c>
      <c r="D132" s="33">
        <v>43126</v>
      </c>
      <c r="E132" s="3">
        <v>115148334</v>
      </c>
      <c r="F132" s="4">
        <v>43153</v>
      </c>
      <c r="G132" s="5">
        <f>IF(ISBLANK(Tableau2[[#This Row],[Date BL]]),"",Tableau2[[#This Row],[Date BL]]-Tableau2[[#This Row],[Date prévue]])</f>
        <v>27</v>
      </c>
      <c r="H132" s="5" t="str">
        <f t="shared" si="2"/>
        <v>retard</v>
      </c>
      <c r="I132" s="5"/>
    </row>
    <row r="133" spans="1:9" x14ac:dyDescent="0.25">
      <c r="A133" s="5">
        <v>56871</v>
      </c>
      <c r="B133" s="33">
        <v>43123</v>
      </c>
      <c r="C133" s="5" t="s">
        <v>42</v>
      </c>
      <c r="D133" s="33">
        <v>43126</v>
      </c>
      <c r="E133" s="3"/>
      <c r="F133" s="4"/>
      <c r="G133" s="5" t="str">
        <f>IF(ISBLANK(Tableau2[[#This Row],[Date BL]]),"",Tableau2[[#This Row],[Date BL]]-Tableau2[[#This Row],[Date prévue]])</f>
        <v/>
      </c>
      <c r="H133" s="5" t="str">
        <f t="shared" si="2"/>
        <v>en attente</v>
      </c>
      <c r="I133" s="5"/>
    </row>
    <row r="134" spans="1:9" x14ac:dyDescent="0.25">
      <c r="A134" s="5">
        <v>56874</v>
      </c>
      <c r="B134" s="33">
        <v>43123</v>
      </c>
      <c r="C134" s="5" t="s">
        <v>26</v>
      </c>
      <c r="D134" s="33">
        <v>43126</v>
      </c>
      <c r="E134" s="3" t="s">
        <v>56</v>
      </c>
      <c r="F134" s="4">
        <v>43171</v>
      </c>
      <c r="G134" s="5">
        <f>IF(ISBLANK(Tableau2[[#This Row],[Date BL]]),"",Tableau2[[#This Row],[Date BL]]-Tableau2[[#This Row],[Date prévue]])</f>
        <v>45</v>
      </c>
      <c r="H134" s="5" t="str">
        <f t="shared" si="2"/>
        <v>retard</v>
      </c>
      <c r="I134" s="5"/>
    </row>
    <row r="135" spans="1:9" x14ac:dyDescent="0.25">
      <c r="A135" s="5">
        <v>57252</v>
      </c>
      <c r="B135" s="33">
        <v>43161</v>
      </c>
      <c r="C135" s="5" t="s">
        <v>26</v>
      </c>
      <c r="D135" s="33">
        <v>43165</v>
      </c>
      <c r="E135" s="3" t="s">
        <v>58</v>
      </c>
      <c r="F135" s="4">
        <v>43171</v>
      </c>
      <c r="G135" s="5">
        <f>IF(ISBLANK(Tableau2[[#This Row],[Date BL]]),"",Tableau2[[#This Row],[Date BL]]-Tableau2[[#This Row],[Date prévue]])</f>
        <v>6</v>
      </c>
      <c r="H135" s="5" t="str">
        <f t="shared" si="2"/>
        <v>retard</v>
      </c>
      <c r="I135" s="5"/>
    </row>
    <row r="136" spans="1:9" x14ac:dyDescent="0.25">
      <c r="A136" s="5">
        <v>56914</v>
      </c>
      <c r="B136" s="33">
        <v>43126</v>
      </c>
      <c r="C136" s="5" t="s">
        <v>59</v>
      </c>
      <c r="D136" s="33">
        <v>43129</v>
      </c>
      <c r="E136" s="3">
        <v>18000030</v>
      </c>
      <c r="F136" s="4">
        <v>43132</v>
      </c>
      <c r="G136" s="5">
        <f>IF(ISBLANK(Tableau2[[#This Row],[Date BL]]),"",Tableau2[[#This Row],[Date BL]]-Tableau2[[#This Row],[Date prévue]])</f>
        <v>3</v>
      </c>
      <c r="H136" s="5" t="str">
        <f t="shared" si="2"/>
        <v>retard</v>
      </c>
      <c r="I136" s="5"/>
    </row>
    <row r="137" spans="1:9" x14ac:dyDescent="0.25">
      <c r="A137" s="5">
        <v>56914</v>
      </c>
      <c r="B137" s="33">
        <v>43126</v>
      </c>
      <c r="C137" s="5" t="s">
        <v>59</v>
      </c>
      <c r="D137" s="33">
        <v>43129</v>
      </c>
      <c r="E137" s="3">
        <v>18000030</v>
      </c>
      <c r="F137" s="4">
        <v>43132</v>
      </c>
      <c r="G137" s="5">
        <f>IF(ISBLANK(Tableau2[[#This Row],[Date BL]]),"",Tableau2[[#This Row],[Date BL]]-Tableau2[[#This Row],[Date prévue]])</f>
        <v>3</v>
      </c>
      <c r="H137" s="5" t="str">
        <f t="shared" si="2"/>
        <v>retard</v>
      </c>
      <c r="I137" s="5"/>
    </row>
    <row r="138" spans="1:9" x14ac:dyDescent="0.25">
      <c r="A138" s="5">
        <v>56914</v>
      </c>
      <c r="B138" s="33">
        <v>43126</v>
      </c>
      <c r="C138" s="5" t="s">
        <v>59</v>
      </c>
      <c r="D138" s="33">
        <v>43129</v>
      </c>
      <c r="E138" s="3">
        <v>18000030</v>
      </c>
      <c r="F138" s="4">
        <v>43132</v>
      </c>
      <c r="G138" s="5">
        <f>IF(ISBLANK(Tableau2[[#This Row],[Date BL]]),"",Tableau2[[#This Row],[Date BL]]-Tableau2[[#This Row],[Date prévue]])</f>
        <v>3</v>
      </c>
      <c r="H138" s="5" t="str">
        <f t="shared" si="2"/>
        <v>retard</v>
      </c>
      <c r="I138" s="5"/>
    </row>
    <row r="139" spans="1:9" x14ac:dyDescent="0.25">
      <c r="A139" s="5">
        <v>56914</v>
      </c>
      <c r="B139" s="33">
        <v>43126</v>
      </c>
      <c r="C139" s="5" t="s">
        <v>59</v>
      </c>
      <c r="D139" s="33">
        <v>43129</v>
      </c>
      <c r="E139" s="3">
        <v>18000030</v>
      </c>
      <c r="F139" s="4">
        <v>43132</v>
      </c>
      <c r="G139" s="5">
        <f>IF(ISBLANK(Tableau2[[#This Row],[Date BL]]),"",Tableau2[[#This Row],[Date BL]]-Tableau2[[#This Row],[Date prévue]])</f>
        <v>3</v>
      </c>
      <c r="H139" s="5" t="str">
        <f t="shared" si="2"/>
        <v>retard</v>
      </c>
      <c r="I139" s="5"/>
    </row>
    <row r="140" spans="1:9" x14ac:dyDescent="0.25">
      <c r="A140" s="5">
        <v>56914</v>
      </c>
      <c r="B140" s="33">
        <v>43126</v>
      </c>
      <c r="C140" s="5" t="s">
        <v>59</v>
      </c>
      <c r="D140" s="33">
        <v>43129</v>
      </c>
      <c r="E140" s="3">
        <v>18000030</v>
      </c>
      <c r="F140" s="4">
        <v>43132</v>
      </c>
      <c r="G140" s="5">
        <f>IF(ISBLANK(Tableau2[[#This Row],[Date BL]]),"",Tableau2[[#This Row],[Date BL]]-Tableau2[[#This Row],[Date prévue]])</f>
        <v>3</v>
      </c>
      <c r="H140" s="5" t="str">
        <f t="shared" si="2"/>
        <v>retard</v>
      </c>
      <c r="I140" s="5"/>
    </row>
    <row r="141" spans="1:9" x14ac:dyDescent="0.25">
      <c r="A141" s="5">
        <v>56914</v>
      </c>
      <c r="B141" s="33">
        <v>43126</v>
      </c>
      <c r="C141" s="5" t="s">
        <v>59</v>
      </c>
      <c r="D141" s="33">
        <v>43129</v>
      </c>
      <c r="E141" s="3">
        <v>18000030</v>
      </c>
      <c r="F141" s="4">
        <v>43132</v>
      </c>
      <c r="G141" s="5">
        <f>IF(ISBLANK(Tableau2[[#This Row],[Date BL]]),"",Tableau2[[#This Row],[Date BL]]-Tableau2[[#This Row],[Date prévue]])</f>
        <v>3</v>
      </c>
      <c r="H141" s="5" t="str">
        <f t="shared" si="2"/>
        <v>retard</v>
      </c>
      <c r="I141" s="5"/>
    </row>
    <row r="142" spans="1:9" x14ac:dyDescent="0.25">
      <c r="A142" s="5">
        <v>56914</v>
      </c>
      <c r="B142" s="33">
        <v>43126</v>
      </c>
      <c r="C142" s="5" t="s">
        <v>59</v>
      </c>
      <c r="D142" s="33">
        <v>43129</v>
      </c>
      <c r="E142" s="3">
        <v>18000030</v>
      </c>
      <c r="F142" s="4">
        <v>43132</v>
      </c>
      <c r="G142" s="5">
        <f>IF(ISBLANK(Tableau2[[#This Row],[Date BL]]),"",Tableau2[[#This Row],[Date BL]]-Tableau2[[#This Row],[Date prévue]])</f>
        <v>3</v>
      </c>
      <c r="H142" s="5" t="str">
        <f t="shared" si="2"/>
        <v>retard</v>
      </c>
      <c r="I142" s="5"/>
    </row>
    <row r="143" spans="1:9" x14ac:dyDescent="0.25">
      <c r="A143" s="5">
        <v>56914</v>
      </c>
      <c r="B143" s="33">
        <v>43126</v>
      </c>
      <c r="C143" s="5" t="s">
        <v>59</v>
      </c>
      <c r="D143" s="33">
        <v>43129</v>
      </c>
      <c r="E143" s="3">
        <v>18000030</v>
      </c>
      <c r="F143" s="4">
        <v>43132</v>
      </c>
      <c r="G143" s="5">
        <f>IF(ISBLANK(Tableau2[[#This Row],[Date BL]]),"",Tableau2[[#This Row],[Date BL]]-Tableau2[[#This Row],[Date prévue]])</f>
        <v>3</v>
      </c>
      <c r="H143" s="5" t="str">
        <f t="shared" si="2"/>
        <v>retard</v>
      </c>
      <c r="I143" s="5"/>
    </row>
    <row r="144" spans="1:9" x14ac:dyDescent="0.25">
      <c r="A144" s="5">
        <v>56914</v>
      </c>
      <c r="B144" s="33">
        <v>43126</v>
      </c>
      <c r="C144" s="5" t="s">
        <v>59</v>
      </c>
      <c r="D144" s="33">
        <v>43129</v>
      </c>
      <c r="E144" s="3">
        <v>18000030</v>
      </c>
      <c r="F144" s="4">
        <v>43132</v>
      </c>
      <c r="G144" s="5">
        <f>IF(ISBLANK(Tableau2[[#This Row],[Date BL]]),"",Tableau2[[#This Row],[Date BL]]-Tableau2[[#This Row],[Date prévue]])</f>
        <v>3</v>
      </c>
      <c r="H144" s="5" t="str">
        <f t="shared" si="2"/>
        <v>retard</v>
      </c>
      <c r="I144" s="5"/>
    </row>
    <row r="145" spans="1:9" x14ac:dyDescent="0.25">
      <c r="A145" s="5">
        <v>56914</v>
      </c>
      <c r="B145" s="33">
        <v>43126</v>
      </c>
      <c r="C145" s="5" t="s">
        <v>59</v>
      </c>
      <c r="D145" s="33">
        <v>43129</v>
      </c>
      <c r="E145" s="3">
        <v>18000030</v>
      </c>
      <c r="F145" s="4">
        <v>43132</v>
      </c>
      <c r="G145" s="5">
        <f>IF(ISBLANK(Tableau2[[#This Row],[Date BL]]),"",Tableau2[[#This Row],[Date BL]]-Tableau2[[#This Row],[Date prévue]])</f>
        <v>3</v>
      </c>
      <c r="H145" s="5" t="str">
        <f t="shared" si="2"/>
        <v>retard</v>
      </c>
      <c r="I145" s="5"/>
    </row>
    <row r="146" spans="1:9" x14ac:dyDescent="0.25">
      <c r="A146" s="5">
        <v>56914</v>
      </c>
      <c r="B146" s="33">
        <v>43126</v>
      </c>
      <c r="C146" s="5" t="s">
        <v>59</v>
      </c>
      <c r="D146" s="33">
        <v>43129</v>
      </c>
      <c r="E146" s="3">
        <v>18000030</v>
      </c>
      <c r="F146" s="4">
        <v>43132</v>
      </c>
      <c r="G146" s="5">
        <f>IF(ISBLANK(Tableau2[[#This Row],[Date BL]]),"",Tableau2[[#This Row],[Date BL]]-Tableau2[[#This Row],[Date prévue]])</f>
        <v>3</v>
      </c>
      <c r="H146" s="5" t="str">
        <f t="shared" si="2"/>
        <v>retard</v>
      </c>
      <c r="I146" s="5"/>
    </row>
    <row r="147" spans="1:9" x14ac:dyDescent="0.25">
      <c r="A147" s="5">
        <v>56914</v>
      </c>
      <c r="B147" s="33">
        <v>43126</v>
      </c>
      <c r="C147" s="5" t="s">
        <v>59</v>
      </c>
      <c r="D147" s="33">
        <v>43129</v>
      </c>
      <c r="E147" s="3">
        <v>18000030</v>
      </c>
      <c r="F147" s="4">
        <v>43132</v>
      </c>
      <c r="G147" s="5">
        <f>IF(ISBLANK(Tableau2[[#This Row],[Date BL]]),"",Tableau2[[#This Row],[Date BL]]-Tableau2[[#This Row],[Date prévue]])</f>
        <v>3</v>
      </c>
      <c r="H147" s="5" t="str">
        <f t="shared" si="2"/>
        <v>retard</v>
      </c>
      <c r="I147" s="5"/>
    </row>
    <row r="148" spans="1:9" x14ac:dyDescent="0.25">
      <c r="A148" s="5">
        <v>56914</v>
      </c>
      <c r="B148" s="33">
        <v>43126</v>
      </c>
      <c r="C148" s="5" t="s">
        <v>59</v>
      </c>
      <c r="D148" s="33">
        <v>43129</v>
      </c>
      <c r="E148" s="3">
        <v>18000030</v>
      </c>
      <c r="F148" s="4">
        <v>43132</v>
      </c>
      <c r="G148" s="5">
        <f>IF(ISBLANK(Tableau2[[#This Row],[Date BL]]),"",Tableau2[[#This Row],[Date BL]]-Tableau2[[#This Row],[Date prévue]])</f>
        <v>3</v>
      </c>
      <c r="H148" s="5" t="str">
        <f t="shared" si="2"/>
        <v>retard</v>
      </c>
      <c r="I148" s="5"/>
    </row>
    <row r="149" spans="1:9" x14ac:dyDescent="0.25">
      <c r="A149" s="5">
        <v>56919</v>
      </c>
      <c r="B149" s="33">
        <v>43127</v>
      </c>
      <c r="C149" s="5" t="s">
        <v>28</v>
      </c>
      <c r="D149" s="33">
        <v>43132</v>
      </c>
      <c r="E149" s="3">
        <v>151241</v>
      </c>
      <c r="F149" s="4">
        <v>43130</v>
      </c>
      <c r="G149" s="5">
        <f>IF(ISBLANK(Tableau2[[#This Row],[Date BL]]),"",Tableau2[[#This Row],[Date BL]]-Tableau2[[#This Row],[Date prévue]])</f>
        <v>-2</v>
      </c>
      <c r="H149" s="5" t="str">
        <f t="shared" si="2"/>
        <v>livrée</v>
      </c>
      <c r="I149" s="5"/>
    </row>
    <row r="150" spans="1:9" x14ac:dyDescent="0.25">
      <c r="A150" s="5">
        <v>56919</v>
      </c>
      <c r="B150" s="33">
        <v>43127</v>
      </c>
      <c r="C150" s="5" t="s">
        <v>28</v>
      </c>
      <c r="D150" s="33">
        <v>43132</v>
      </c>
      <c r="E150" s="3">
        <v>151241</v>
      </c>
      <c r="F150" s="4">
        <v>43130</v>
      </c>
      <c r="G150" s="5">
        <f>IF(ISBLANK(Tableau2[[#This Row],[Date BL]]),"",Tableau2[[#This Row],[Date BL]]-Tableau2[[#This Row],[Date prévue]])</f>
        <v>-2</v>
      </c>
      <c r="H150" s="5" t="str">
        <f t="shared" si="2"/>
        <v>livrée</v>
      </c>
      <c r="I150" s="5"/>
    </row>
    <row r="151" spans="1:9" x14ac:dyDescent="0.25">
      <c r="A151" s="5">
        <v>56919</v>
      </c>
      <c r="B151" s="33">
        <v>43127</v>
      </c>
      <c r="C151" s="5" t="s">
        <v>28</v>
      </c>
      <c r="D151" s="33">
        <v>43132</v>
      </c>
      <c r="E151" s="3">
        <v>151241</v>
      </c>
      <c r="F151" s="4">
        <v>43130</v>
      </c>
      <c r="G151" s="5">
        <f>IF(ISBLANK(Tableau2[[#This Row],[Date BL]]),"",Tableau2[[#This Row],[Date BL]]-Tableau2[[#This Row],[Date prévue]])</f>
        <v>-2</v>
      </c>
      <c r="H151" s="5" t="str">
        <f t="shared" si="2"/>
        <v>livrée</v>
      </c>
      <c r="I151" s="5"/>
    </row>
    <row r="152" spans="1:9" x14ac:dyDescent="0.25">
      <c r="A152" s="5">
        <v>56913</v>
      </c>
      <c r="B152" s="33">
        <v>43126</v>
      </c>
      <c r="C152" s="5" t="s">
        <v>59</v>
      </c>
      <c r="D152" s="33">
        <v>43129</v>
      </c>
      <c r="E152" s="3">
        <v>18000029</v>
      </c>
      <c r="F152" s="4">
        <v>43132</v>
      </c>
      <c r="G152" s="5">
        <f>IF(ISBLANK(Tableau2[[#This Row],[Date BL]]),"",Tableau2[[#This Row],[Date BL]]-Tableau2[[#This Row],[Date prévue]])</f>
        <v>3</v>
      </c>
      <c r="H152" s="5" t="str">
        <f t="shared" si="2"/>
        <v>retard</v>
      </c>
      <c r="I152" s="5"/>
    </row>
    <row r="153" spans="1:9" x14ac:dyDescent="0.25">
      <c r="A153" s="5">
        <v>56913</v>
      </c>
      <c r="B153" s="33">
        <v>43126</v>
      </c>
      <c r="C153" s="5" t="s">
        <v>59</v>
      </c>
      <c r="D153" s="33">
        <v>43129</v>
      </c>
      <c r="E153" s="3"/>
      <c r="F153" s="4"/>
      <c r="G153" s="5" t="str">
        <f>IF(ISBLANK(Tableau2[[#This Row],[Date BL]]),"",Tableau2[[#This Row],[Date BL]]-Tableau2[[#This Row],[Date prévue]])</f>
        <v/>
      </c>
      <c r="H153" s="5" t="str">
        <f t="shared" si="2"/>
        <v>en attente</v>
      </c>
      <c r="I153" s="5"/>
    </row>
    <row r="154" spans="1:9" x14ac:dyDescent="0.25">
      <c r="A154" s="5">
        <v>56913</v>
      </c>
      <c r="B154" s="33">
        <v>43126</v>
      </c>
      <c r="C154" s="5" t="s">
        <v>59</v>
      </c>
      <c r="D154" s="33">
        <v>43129</v>
      </c>
      <c r="E154" s="3"/>
      <c r="F154" s="4"/>
      <c r="G154" s="5" t="str">
        <f>IF(ISBLANK(Tableau2[[#This Row],[Date BL]]),"",Tableau2[[#This Row],[Date BL]]-Tableau2[[#This Row],[Date prévue]])</f>
        <v/>
      </c>
      <c r="H154" s="5" t="str">
        <f t="shared" si="2"/>
        <v>en attente</v>
      </c>
      <c r="I154" s="5"/>
    </row>
    <row r="155" spans="1:9" x14ac:dyDescent="0.25">
      <c r="A155" s="5">
        <v>56913</v>
      </c>
      <c r="B155" s="33">
        <v>43126</v>
      </c>
      <c r="C155" s="5" t="s">
        <v>59</v>
      </c>
      <c r="D155" s="33">
        <v>43129</v>
      </c>
      <c r="E155" s="3">
        <v>18000029</v>
      </c>
      <c r="F155" s="4">
        <v>43132</v>
      </c>
      <c r="G155" s="5">
        <f>IF(ISBLANK(Tableau2[[#This Row],[Date BL]]),"",Tableau2[[#This Row],[Date BL]]-Tableau2[[#This Row],[Date prévue]])</f>
        <v>3</v>
      </c>
      <c r="H155" s="5" t="str">
        <f t="shared" si="2"/>
        <v>retard</v>
      </c>
      <c r="I155" s="5"/>
    </row>
    <row r="156" spans="1:9" x14ac:dyDescent="0.25">
      <c r="A156" s="5">
        <v>56913</v>
      </c>
      <c r="B156" s="33">
        <v>43126</v>
      </c>
      <c r="C156" s="5" t="s">
        <v>59</v>
      </c>
      <c r="D156" s="33">
        <v>43129</v>
      </c>
      <c r="E156" s="3">
        <v>18000029</v>
      </c>
      <c r="F156" s="4">
        <v>43132</v>
      </c>
      <c r="G156" s="5">
        <f>IF(ISBLANK(Tableau2[[#This Row],[Date BL]]),"",Tableau2[[#This Row],[Date BL]]-Tableau2[[#This Row],[Date prévue]])</f>
        <v>3</v>
      </c>
      <c r="H156" s="5" t="str">
        <f t="shared" si="2"/>
        <v>retard</v>
      </c>
      <c r="I156" s="5"/>
    </row>
    <row r="157" spans="1:9" x14ac:dyDescent="0.25">
      <c r="A157" s="5">
        <v>56913</v>
      </c>
      <c r="B157" s="33">
        <v>43126</v>
      </c>
      <c r="C157" s="5" t="s">
        <v>59</v>
      </c>
      <c r="D157" s="33">
        <v>43129</v>
      </c>
      <c r="E157" s="3">
        <v>18000029</v>
      </c>
      <c r="F157" s="4">
        <v>43132</v>
      </c>
      <c r="G157" s="5">
        <f>IF(ISBLANK(Tableau2[[#This Row],[Date BL]]),"",Tableau2[[#This Row],[Date BL]]-Tableau2[[#This Row],[Date prévue]])</f>
        <v>3</v>
      </c>
      <c r="H157" s="5" t="str">
        <f t="shared" si="2"/>
        <v>retard</v>
      </c>
      <c r="I157" s="5"/>
    </row>
    <row r="158" spans="1:9" x14ac:dyDescent="0.25">
      <c r="A158" s="5">
        <v>56913</v>
      </c>
      <c r="B158" s="33">
        <v>43126</v>
      </c>
      <c r="C158" s="5" t="s">
        <v>59</v>
      </c>
      <c r="D158" s="33">
        <v>43129</v>
      </c>
      <c r="E158" s="3">
        <v>18000029</v>
      </c>
      <c r="F158" s="4">
        <v>43132</v>
      </c>
      <c r="G158" s="5">
        <f>IF(ISBLANK(Tableau2[[#This Row],[Date BL]]),"",Tableau2[[#This Row],[Date BL]]-Tableau2[[#This Row],[Date prévue]])</f>
        <v>3</v>
      </c>
      <c r="H158" s="5" t="str">
        <f t="shared" si="2"/>
        <v>retard</v>
      </c>
      <c r="I158" s="5"/>
    </row>
    <row r="159" spans="1:9" x14ac:dyDescent="0.25">
      <c r="A159" s="5">
        <v>56913</v>
      </c>
      <c r="B159" s="33">
        <v>43126</v>
      </c>
      <c r="C159" s="5" t="s">
        <v>59</v>
      </c>
      <c r="D159" s="33">
        <v>43129</v>
      </c>
      <c r="E159" s="3">
        <v>18000029</v>
      </c>
      <c r="F159" s="4">
        <v>43132</v>
      </c>
      <c r="G159" s="5">
        <f>IF(ISBLANK(Tableau2[[#This Row],[Date BL]]),"",Tableau2[[#This Row],[Date BL]]-Tableau2[[#This Row],[Date prévue]])</f>
        <v>3</v>
      </c>
      <c r="H159" s="5" t="str">
        <f t="shared" si="2"/>
        <v>retard</v>
      </c>
      <c r="I159" s="5"/>
    </row>
    <row r="160" spans="1:9" x14ac:dyDescent="0.25">
      <c r="A160" s="5">
        <v>56913</v>
      </c>
      <c r="B160" s="33">
        <v>43126</v>
      </c>
      <c r="C160" s="5" t="s">
        <v>59</v>
      </c>
      <c r="D160" s="33">
        <v>43129</v>
      </c>
      <c r="E160" s="3"/>
      <c r="F160" s="4"/>
      <c r="G160" s="5" t="str">
        <f>IF(ISBLANK(Tableau2[[#This Row],[Date BL]]),"",Tableau2[[#This Row],[Date BL]]-Tableau2[[#This Row],[Date prévue]])</f>
        <v/>
      </c>
      <c r="H160" s="5" t="str">
        <f t="shared" si="2"/>
        <v>en attente</v>
      </c>
      <c r="I160" s="5"/>
    </row>
    <row r="161" spans="1:9" x14ac:dyDescent="0.25">
      <c r="A161" s="5">
        <v>56913</v>
      </c>
      <c r="B161" s="33">
        <v>43126</v>
      </c>
      <c r="C161" s="5" t="s">
        <v>59</v>
      </c>
      <c r="D161" s="33">
        <v>43129</v>
      </c>
      <c r="E161" s="3"/>
      <c r="F161" s="4"/>
      <c r="G161" s="5" t="str">
        <f>IF(ISBLANK(Tableau2[[#This Row],[Date BL]]),"",Tableau2[[#This Row],[Date BL]]-Tableau2[[#This Row],[Date prévue]])</f>
        <v/>
      </c>
      <c r="H161" s="5" t="str">
        <f t="shared" si="2"/>
        <v>en attente</v>
      </c>
      <c r="I161" s="5"/>
    </row>
    <row r="162" spans="1:9" x14ac:dyDescent="0.25">
      <c r="A162" s="5">
        <v>56913</v>
      </c>
      <c r="B162" s="33">
        <v>43126</v>
      </c>
      <c r="C162" s="5" t="s">
        <v>59</v>
      </c>
      <c r="D162" s="33">
        <v>43129</v>
      </c>
      <c r="E162" s="3">
        <v>18000029</v>
      </c>
      <c r="F162" s="4">
        <v>43132</v>
      </c>
      <c r="G162" s="5">
        <f>IF(ISBLANK(Tableau2[[#This Row],[Date BL]]),"",Tableau2[[#This Row],[Date BL]]-Tableau2[[#This Row],[Date prévue]])</f>
        <v>3</v>
      </c>
      <c r="H162" s="5" t="str">
        <f t="shared" si="2"/>
        <v>retard</v>
      </c>
      <c r="I162" s="5"/>
    </row>
    <row r="163" spans="1:9" x14ac:dyDescent="0.25">
      <c r="A163" s="5">
        <v>56913</v>
      </c>
      <c r="B163" s="33">
        <v>43126</v>
      </c>
      <c r="C163" s="5" t="s">
        <v>59</v>
      </c>
      <c r="D163" s="33">
        <v>43129</v>
      </c>
      <c r="E163" s="3">
        <v>18000029</v>
      </c>
      <c r="F163" s="4">
        <v>43132</v>
      </c>
      <c r="G163" s="5">
        <f>IF(ISBLANK(Tableau2[[#This Row],[Date BL]]),"",Tableau2[[#This Row],[Date BL]]-Tableau2[[#This Row],[Date prévue]])</f>
        <v>3</v>
      </c>
      <c r="H163" s="5" t="str">
        <f t="shared" si="2"/>
        <v>retard</v>
      </c>
      <c r="I163" s="5"/>
    </row>
    <row r="164" spans="1:9" x14ac:dyDescent="0.25">
      <c r="A164" s="5">
        <v>56918</v>
      </c>
      <c r="B164" s="33">
        <v>43127</v>
      </c>
      <c r="C164" s="5" t="s">
        <v>59</v>
      </c>
      <c r="D164" s="33">
        <v>43129</v>
      </c>
      <c r="E164" s="3">
        <v>18000032</v>
      </c>
      <c r="F164" s="4">
        <v>43132</v>
      </c>
      <c r="G164" s="5">
        <f>IF(ISBLANK(Tableau2[[#This Row],[Date BL]]),"",Tableau2[[#This Row],[Date BL]]-Tableau2[[#This Row],[Date prévue]])</f>
        <v>3</v>
      </c>
      <c r="H164" s="5" t="str">
        <f t="shared" si="2"/>
        <v>retard</v>
      </c>
      <c r="I164" s="5"/>
    </row>
    <row r="165" spans="1:9" x14ac:dyDescent="0.25">
      <c r="A165" s="5">
        <v>56918</v>
      </c>
      <c r="B165" s="33">
        <v>43127</v>
      </c>
      <c r="C165" s="5" t="s">
        <v>59</v>
      </c>
      <c r="D165" s="33">
        <v>43129</v>
      </c>
      <c r="E165" s="3">
        <v>18000032</v>
      </c>
      <c r="F165" s="4">
        <v>43132</v>
      </c>
      <c r="G165" s="5">
        <f>IF(ISBLANK(Tableau2[[#This Row],[Date BL]]),"",Tableau2[[#This Row],[Date BL]]-Tableau2[[#This Row],[Date prévue]])</f>
        <v>3</v>
      </c>
      <c r="H165" s="5" t="str">
        <f t="shared" si="2"/>
        <v>retard</v>
      </c>
      <c r="I165" s="5"/>
    </row>
    <row r="166" spans="1:9" x14ac:dyDescent="0.25">
      <c r="A166" s="5">
        <v>56918</v>
      </c>
      <c r="B166" s="33">
        <v>43127</v>
      </c>
      <c r="C166" s="5" t="s">
        <v>59</v>
      </c>
      <c r="D166" s="33">
        <v>43129</v>
      </c>
      <c r="E166" s="5">
        <v>18000052</v>
      </c>
      <c r="F166" s="37">
        <v>43143</v>
      </c>
      <c r="G166" s="5">
        <f>IF(ISBLANK(Tableau2[[#This Row],[Date BL]]),"",Tableau2[[#This Row],[Date BL]]-Tableau2[[#This Row],[Date prévue]])</f>
        <v>14</v>
      </c>
      <c r="H166" s="5" t="str">
        <f t="shared" si="2"/>
        <v>retard</v>
      </c>
      <c r="I166" s="5"/>
    </row>
    <row r="167" spans="1:9" x14ac:dyDescent="0.25">
      <c r="A167" s="5">
        <v>56918</v>
      </c>
      <c r="B167" s="33">
        <v>43127</v>
      </c>
      <c r="C167" s="5" t="s">
        <v>59</v>
      </c>
      <c r="D167" s="33">
        <v>43129</v>
      </c>
      <c r="E167" s="3">
        <v>18000032</v>
      </c>
      <c r="F167" s="4">
        <v>43132</v>
      </c>
      <c r="G167" s="5">
        <f>IF(ISBLANK(Tableau2[[#This Row],[Date BL]]),"",Tableau2[[#This Row],[Date BL]]-Tableau2[[#This Row],[Date prévue]])</f>
        <v>3</v>
      </c>
      <c r="H167" s="5" t="str">
        <f t="shared" si="2"/>
        <v>retard</v>
      </c>
      <c r="I167" s="5"/>
    </row>
    <row r="168" spans="1:9" x14ac:dyDescent="0.25">
      <c r="A168" s="5">
        <v>56918</v>
      </c>
      <c r="B168" s="33">
        <v>43127</v>
      </c>
      <c r="C168" s="5" t="s">
        <v>59</v>
      </c>
      <c r="D168" s="33">
        <v>43129</v>
      </c>
      <c r="E168" s="3">
        <v>18000032</v>
      </c>
      <c r="F168" s="4">
        <v>43132</v>
      </c>
      <c r="G168" s="5">
        <f>IF(ISBLANK(Tableau2[[#This Row],[Date BL]]),"",Tableau2[[#This Row],[Date BL]]-Tableau2[[#This Row],[Date prévue]])</f>
        <v>3</v>
      </c>
      <c r="H168" s="5" t="str">
        <f t="shared" si="2"/>
        <v>retard</v>
      </c>
      <c r="I168" s="5"/>
    </row>
    <row r="169" spans="1:9" x14ac:dyDescent="0.25">
      <c r="A169" s="5">
        <v>56918</v>
      </c>
      <c r="B169" s="33">
        <v>43127</v>
      </c>
      <c r="C169" s="5" t="s">
        <v>59</v>
      </c>
      <c r="D169" s="33">
        <v>43129</v>
      </c>
      <c r="E169" s="3">
        <v>18000032</v>
      </c>
      <c r="F169" s="4">
        <v>43132</v>
      </c>
      <c r="G169" s="5">
        <f>IF(ISBLANK(Tableau2[[#This Row],[Date BL]]),"",Tableau2[[#This Row],[Date BL]]-Tableau2[[#This Row],[Date prévue]])</f>
        <v>3</v>
      </c>
      <c r="H169" s="5" t="str">
        <f t="shared" si="2"/>
        <v>retard</v>
      </c>
      <c r="I169" s="5"/>
    </row>
    <row r="170" spans="1:9" x14ac:dyDescent="0.25">
      <c r="A170" s="5">
        <v>56918</v>
      </c>
      <c r="B170" s="33">
        <v>43127</v>
      </c>
      <c r="C170" s="5" t="s">
        <v>59</v>
      </c>
      <c r="D170" s="33">
        <v>43129</v>
      </c>
      <c r="E170" s="3">
        <v>18000032</v>
      </c>
      <c r="F170" s="4">
        <v>43132</v>
      </c>
      <c r="G170" s="5">
        <f>IF(ISBLANK(Tableau2[[#This Row],[Date BL]]),"",Tableau2[[#This Row],[Date BL]]-Tableau2[[#This Row],[Date prévue]])</f>
        <v>3</v>
      </c>
      <c r="H170" s="5" t="str">
        <f t="shared" si="2"/>
        <v>retard</v>
      </c>
      <c r="I170" s="5"/>
    </row>
    <row r="171" spans="1:9" x14ac:dyDescent="0.25">
      <c r="A171" s="5">
        <v>56918</v>
      </c>
      <c r="B171" s="33">
        <v>43127</v>
      </c>
      <c r="C171" s="5" t="s">
        <v>59</v>
      </c>
      <c r="D171" s="33">
        <v>43129</v>
      </c>
      <c r="E171" s="3">
        <v>18000032</v>
      </c>
      <c r="F171" s="4">
        <v>43132</v>
      </c>
      <c r="G171" s="5">
        <f>IF(ISBLANK(Tableau2[[#This Row],[Date BL]]),"",Tableau2[[#This Row],[Date BL]]-Tableau2[[#This Row],[Date prévue]])</f>
        <v>3</v>
      </c>
      <c r="H171" s="5" t="str">
        <f t="shared" si="2"/>
        <v>retard</v>
      </c>
      <c r="I171" s="5"/>
    </row>
    <row r="172" spans="1:9" x14ac:dyDescent="0.25">
      <c r="A172" s="5">
        <v>56918</v>
      </c>
      <c r="B172" s="33">
        <v>43127</v>
      </c>
      <c r="C172" s="5" t="s">
        <v>59</v>
      </c>
      <c r="D172" s="33">
        <v>43129</v>
      </c>
      <c r="E172" s="3">
        <v>18000032</v>
      </c>
      <c r="F172" s="4">
        <v>43132</v>
      </c>
      <c r="G172" s="5">
        <f>IF(ISBLANK(Tableau2[[#This Row],[Date BL]]),"",Tableau2[[#This Row],[Date BL]]-Tableau2[[#This Row],[Date prévue]])</f>
        <v>3</v>
      </c>
      <c r="H172" s="5" t="str">
        <f t="shared" si="2"/>
        <v>retard</v>
      </c>
      <c r="I172" s="5"/>
    </row>
    <row r="173" spans="1:9" x14ac:dyDescent="0.25">
      <c r="A173" s="5">
        <v>56914</v>
      </c>
      <c r="B173" s="33">
        <v>43126</v>
      </c>
      <c r="C173" s="5" t="s">
        <v>59</v>
      </c>
      <c r="D173" s="33">
        <v>43129</v>
      </c>
      <c r="E173" s="3">
        <v>18000030</v>
      </c>
      <c r="F173" s="4">
        <v>43132</v>
      </c>
      <c r="G173" s="5">
        <f>IF(ISBLANK(Tableau2[[#This Row],[Date BL]]),"",Tableau2[[#This Row],[Date BL]]-Tableau2[[#This Row],[Date prévue]])</f>
        <v>3</v>
      </c>
      <c r="H173" s="5" t="str">
        <f t="shared" si="2"/>
        <v>retard</v>
      </c>
      <c r="I173" s="5"/>
    </row>
    <row r="174" spans="1:9" x14ac:dyDescent="0.25">
      <c r="A174" s="5">
        <v>56880</v>
      </c>
      <c r="B174" s="33">
        <v>43124</v>
      </c>
      <c r="C174" s="5" t="s">
        <v>43</v>
      </c>
      <c r="D174" s="33">
        <v>43125</v>
      </c>
      <c r="E174" s="3">
        <v>36358</v>
      </c>
      <c r="F174" s="4">
        <v>43125</v>
      </c>
      <c r="G174" s="5">
        <f>IF(ISBLANK(Tableau2[[#This Row],[Date BL]]),"",Tableau2[[#This Row],[Date BL]]-Tableau2[[#This Row],[Date prévue]])</f>
        <v>0</v>
      </c>
      <c r="H174" s="5" t="str">
        <f t="shared" si="2"/>
        <v>livrée</v>
      </c>
      <c r="I174" s="5"/>
    </row>
    <row r="175" spans="1:9" x14ac:dyDescent="0.25">
      <c r="A175" s="5">
        <v>56880</v>
      </c>
      <c r="B175" s="33">
        <v>43124</v>
      </c>
      <c r="C175" s="5" t="s">
        <v>43</v>
      </c>
      <c r="D175" s="33">
        <v>43125</v>
      </c>
      <c r="E175" s="3">
        <v>36358</v>
      </c>
      <c r="F175" s="4">
        <v>43125</v>
      </c>
      <c r="G175" s="5">
        <f>IF(ISBLANK(Tableau2[[#This Row],[Date BL]]),"",Tableau2[[#This Row],[Date BL]]-Tableau2[[#This Row],[Date prévue]])</f>
        <v>0</v>
      </c>
      <c r="H175" s="5" t="str">
        <f t="shared" si="2"/>
        <v>livrée</v>
      </c>
      <c r="I175" s="5"/>
    </row>
    <row r="176" spans="1:9" x14ac:dyDescent="0.25">
      <c r="A176" s="5">
        <v>56880</v>
      </c>
      <c r="B176" s="33">
        <v>43124</v>
      </c>
      <c r="C176" s="5" t="s">
        <v>43</v>
      </c>
      <c r="D176" s="33">
        <v>43125</v>
      </c>
      <c r="E176" s="3">
        <v>36358</v>
      </c>
      <c r="F176" s="4">
        <v>43125</v>
      </c>
      <c r="G176" s="5">
        <f>IF(ISBLANK(Tableau2[[#This Row],[Date BL]]),"",Tableau2[[#This Row],[Date BL]]-Tableau2[[#This Row],[Date prévue]])</f>
        <v>0</v>
      </c>
      <c r="H176" s="5" t="str">
        <f t="shared" si="2"/>
        <v>livrée</v>
      </c>
      <c r="I176" s="5"/>
    </row>
    <row r="177" spans="1:9" x14ac:dyDescent="0.25">
      <c r="A177" s="5">
        <v>56880</v>
      </c>
      <c r="B177" s="33">
        <v>43124</v>
      </c>
      <c r="C177" s="5" t="s">
        <v>43</v>
      </c>
      <c r="D177" s="33">
        <v>43125</v>
      </c>
      <c r="E177" s="3">
        <v>36358</v>
      </c>
      <c r="F177" s="4">
        <v>43125</v>
      </c>
      <c r="G177" s="5">
        <f>IF(ISBLANK(Tableau2[[#This Row],[Date BL]]),"",Tableau2[[#This Row],[Date BL]]-Tableau2[[#This Row],[Date prévue]])</f>
        <v>0</v>
      </c>
      <c r="H177" s="5" t="str">
        <f t="shared" si="2"/>
        <v>livrée</v>
      </c>
      <c r="I177" s="5"/>
    </row>
    <row r="178" spans="1:9" x14ac:dyDescent="0.25">
      <c r="A178" s="5">
        <v>56889</v>
      </c>
      <c r="B178" s="33">
        <v>43125</v>
      </c>
      <c r="C178" s="5" t="s">
        <v>35</v>
      </c>
      <c r="D178" s="33">
        <v>43125</v>
      </c>
      <c r="E178" s="3">
        <v>111607</v>
      </c>
      <c r="F178" s="4">
        <v>43123</v>
      </c>
      <c r="G178" s="5">
        <f>IF(ISBLANK(Tableau2[[#This Row],[Date BL]]),"",Tableau2[[#This Row],[Date BL]]-Tableau2[[#This Row],[Date prévue]])</f>
        <v>-2</v>
      </c>
      <c r="H178" s="5" t="str">
        <f t="shared" si="2"/>
        <v>livrée</v>
      </c>
      <c r="I178" s="5"/>
    </row>
    <row r="179" spans="1:9" x14ac:dyDescent="0.25">
      <c r="A179" s="5">
        <v>56889</v>
      </c>
      <c r="B179" s="33">
        <v>43125</v>
      </c>
      <c r="C179" s="5" t="s">
        <v>35</v>
      </c>
      <c r="D179" s="33">
        <v>43125</v>
      </c>
      <c r="E179" s="3">
        <v>111582</v>
      </c>
      <c r="F179" s="4">
        <v>43123</v>
      </c>
      <c r="G179" s="5">
        <f>IF(ISBLANK(Tableau2[[#This Row],[Date BL]]),"",Tableau2[[#This Row],[Date BL]]-Tableau2[[#This Row],[Date prévue]])</f>
        <v>-2</v>
      </c>
      <c r="H179" s="5" t="str">
        <f t="shared" si="2"/>
        <v>livrée</v>
      </c>
      <c r="I179" s="5"/>
    </row>
    <row r="180" spans="1:9" x14ac:dyDescent="0.25">
      <c r="A180" s="5">
        <v>56889</v>
      </c>
      <c r="B180" s="33">
        <v>43125</v>
      </c>
      <c r="C180" s="5" t="s">
        <v>35</v>
      </c>
      <c r="D180" s="33">
        <v>43125</v>
      </c>
      <c r="E180" s="3">
        <v>111582</v>
      </c>
      <c r="F180" s="4">
        <v>43123</v>
      </c>
      <c r="G180" s="5">
        <f>IF(ISBLANK(Tableau2[[#This Row],[Date BL]]),"",Tableau2[[#This Row],[Date BL]]-Tableau2[[#This Row],[Date prévue]])</f>
        <v>-2</v>
      </c>
      <c r="H180" s="5" t="str">
        <f t="shared" si="2"/>
        <v>livrée</v>
      </c>
      <c r="I180" s="5"/>
    </row>
    <row r="181" spans="1:9" x14ac:dyDescent="0.25">
      <c r="A181" s="5">
        <v>56889</v>
      </c>
      <c r="B181" s="33">
        <v>43125</v>
      </c>
      <c r="C181" s="5" t="s">
        <v>35</v>
      </c>
      <c r="D181" s="33">
        <v>43125</v>
      </c>
      <c r="E181" s="3">
        <v>111584</v>
      </c>
      <c r="F181" s="4">
        <v>43125</v>
      </c>
      <c r="G181" s="5">
        <f>IF(ISBLANK(Tableau2[[#This Row],[Date BL]]),"",Tableau2[[#This Row],[Date BL]]-Tableau2[[#This Row],[Date prévue]])</f>
        <v>0</v>
      </c>
      <c r="H181" s="5" t="str">
        <f t="shared" si="2"/>
        <v>livrée</v>
      </c>
      <c r="I181" s="5"/>
    </row>
    <row r="182" spans="1:9" x14ac:dyDescent="0.25">
      <c r="A182" s="5">
        <v>56953</v>
      </c>
      <c r="B182" s="33">
        <v>43130</v>
      </c>
      <c r="C182" s="5" t="s">
        <v>30</v>
      </c>
      <c r="D182" s="33">
        <v>43139</v>
      </c>
      <c r="E182" s="3" t="s">
        <v>60</v>
      </c>
      <c r="F182" s="4">
        <v>43139</v>
      </c>
      <c r="G182" s="5">
        <f>IF(ISBLANK(Tableau2[[#This Row],[Date BL]]),"",Tableau2[[#This Row],[Date BL]]-Tableau2[[#This Row],[Date prévue]])</f>
        <v>0</v>
      </c>
      <c r="H182" s="5" t="str">
        <f t="shared" si="2"/>
        <v>livrée</v>
      </c>
      <c r="I182" s="5"/>
    </row>
    <row r="183" spans="1:9" x14ac:dyDescent="0.25">
      <c r="A183" s="5">
        <v>56907</v>
      </c>
      <c r="B183" s="33">
        <v>43126</v>
      </c>
      <c r="C183" s="5" t="s">
        <v>35</v>
      </c>
      <c r="D183" s="33">
        <v>43131</v>
      </c>
      <c r="E183" s="3">
        <v>111613</v>
      </c>
      <c r="F183" s="6">
        <v>43132</v>
      </c>
      <c r="G183" s="5">
        <f>IF(ISBLANK(Tableau2[[#This Row],[Date BL]]),"",Tableau2[[#This Row],[Date BL]]-Tableau2[[#This Row],[Date prévue]])</f>
        <v>1</v>
      </c>
      <c r="H183" s="5" t="str">
        <f t="shared" si="2"/>
        <v>livrée</v>
      </c>
      <c r="I183" s="5"/>
    </row>
    <row r="184" spans="1:9" x14ac:dyDescent="0.25">
      <c r="A184" s="5">
        <v>56951</v>
      </c>
      <c r="B184" s="33">
        <v>43130</v>
      </c>
      <c r="C184" s="5" t="s">
        <v>42</v>
      </c>
      <c r="D184" s="33">
        <v>43139</v>
      </c>
      <c r="E184" s="3"/>
      <c r="F184" s="3"/>
      <c r="G184" s="5" t="str">
        <f>IF(ISBLANK(Tableau2[[#This Row],[Date BL]]),"",Tableau2[[#This Row],[Date BL]]-Tableau2[[#This Row],[Date prévue]])</f>
        <v/>
      </c>
      <c r="H184" s="5" t="str">
        <f t="shared" si="2"/>
        <v>en attente</v>
      </c>
      <c r="I184" s="5"/>
    </row>
    <row r="185" spans="1:9" x14ac:dyDescent="0.25">
      <c r="A185" s="5">
        <v>56907</v>
      </c>
      <c r="B185" s="33">
        <v>43126</v>
      </c>
      <c r="C185" s="5" t="s">
        <v>35</v>
      </c>
      <c r="D185" s="33">
        <v>43131</v>
      </c>
      <c r="E185" s="3">
        <v>111613</v>
      </c>
      <c r="F185" s="6">
        <v>43132</v>
      </c>
      <c r="G185" s="5">
        <f>IF(ISBLANK(Tableau2[[#This Row],[Date BL]]),"",Tableau2[[#This Row],[Date BL]]-Tableau2[[#This Row],[Date prévue]])</f>
        <v>1</v>
      </c>
      <c r="H185" s="5" t="str">
        <f t="shared" si="2"/>
        <v>livrée</v>
      </c>
      <c r="I185" s="5"/>
    </row>
    <row r="186" spans="1:9" x14ac:dyDescent="0.25">
      <c r="A186" s="5">
        <v>56934</v>
      </c>
      <c r="B186" s="33">
        <v>43129</v>
      </c>
      <c r="C186" s="5" t="s">
        <v>30</v>
      </c>
      <c r="D186" s="33">
        <v>43139</v>
      </c>
      <c r="E186" s="3" t="s">
        <v>61</v>
      </c>
      <c r="F186" s="4">
        <v>43132</v>
      </c>
      <c r="G186" s="5">
        <f>IF(ISBLANK(Tableau2[[#This Row],[Date BL]]),"",Tableau2[[#This Row],[Date BL]]-Tableau2[[#This Row],[Date prévue]])</f>
        <v>-7</v>
      </c>
      <c r="H186" s="5" t="str">
        <f t="shared" si="2"/>
        <v>livrée</v>
      </c>
      <c r="I186" s="5"/>
    </row>
    <row r="187" spans="1:9" x14ac:dyDescent="0.25">
      <c r="A187" s="5">
        <v>56934</v>
      </c>
      <c r="B187" s="33">
        <v>43129</v>
      </c>
      <c r="C187" s="5" t="s">
        <v>30</v>
      </c>
      <c r="D187" s="33">
        <v>43139</v>
      </c>
      <c r="E187" s="3" t="s">
        <v>61</v>
      </c>
      <c r="F187" s="4">
        <v>43132</v>
      </c>
      <c r="G187" s="5">
        <f>IF(ISBLANK(Tableau2[[#This Row],[Date BL]]),"",Tableau2[[#This Row],[Date BL]]-Tableau2[[#This Row],[Date prévue]])</f>
        <v>-7</v>
      </c>
      <c r="H187" s="5" t="str">
        <f t="shared" si="2"/>
        <v>livrée</v>
      </c>
      <c r="I187" s="5"/>
    </row>
    <row r="188" spans="1:9" x14ac:dyDescent="0.25">
      <c r="A188" s="5">
        <v>56943</v>
      </c>
      <c r="B188" s="33">
        <v>43130</v>
      </c>
      <c r="C188" s="5" t="s">
        <v>42</v>
      </c>
      <c r="D188" s="33">
        <v>43139</v>
      </c>
      <c r="E188" s="3">
        <v>115147859</v>
      </c>
      <c r="F188" s="4">
        <v>43137</v>
      </c>
      <c r="G188" s="5">
        <f>IF(ISBLANK(Tableau2[[#This Row],[Date BL]]),"",Tableau2[[#This Row],[Date BL]]-Tableau2[[#This Row],[Date prévue]])</f>
        <v>-2</v>
      </c>
      <c r="H188" s="5" t="str">
        <f t="shared" si="2"/>
        <v>livrée</v>
      </c>
      <c r="I188" s="5"/>
    </row>
    <row r="189" spans="1:9" x14ac:dyDescent="0.25">
      <c r="A189" s="5">
        <v>56943</v>
      </c>
      <c r="B189" s="33">
        <v>43130</v>
      </c>
      <c r="C189" s="5" t="s">
        <v>42</v>
      </c>
      <c r="D189" s="33">
        <v>43139</v>
      </c>
      <c r="E189" s="3">
        <v>115147859</v>
      </c>
      <c r="F189" s="4">
        <v>43137</v>
      </c>
      <c r="G189" s="5">
        <f>IF(ISBLANK(Tableau2[[#This Row],[Date BL]]),"",Tableau2[[#This Row],[Date BL]]-Tableau2[[#This Row],[Date prévue]])</f>
        <v>-2</v>
      </c>
      <c r="H189" s="5" t="str">
        <f t="shared" si="2"/>
        <v>livrée</v>
      </c>
      <c r="I189" s="5"/>
    </row>
    <row r="190" spans="1:9" x14ac:dyDescent="0.25">
      <c r="A190" s="5">
        <v>56943</v>
      </c>
      <c r="B190" s="33">
        <v>43130</v>
      </c>
      <c r="C190" s="5" t="s">
        <v>42</v>
      </c>
      <c r="D190" s="33">
        <v>43139</v>
      </c>
      <c r="E190" s="3">
        <v>115147859</v>
      </c>
      <c r="F190" s="4">
        <v>43137</v>
      </c>
      <c r="G190" s="5">
        <f>IF(ISBLANK(Tableau2[[#This Row],[Date BL]]),"",Tableau2[[#This Row],[Date BL]]-Tableau2[[#This Row],[Date prévue]])</f>
        <v>-2</v>
      </c>
      <c r="H190" s="5" t="str">
        <f t="shared" si="2"/>
        <v>livrée</v>
      </c>
      <c r="I190" s="5"/>
    </row>
    <row r="191" spans="1:9" x14ac:dyDescent="0.25">
      <c r="A191" s="5">
        <v>56943</v>
      </c>
      <c r="B191" s="33">
        <v>43130</v>
      </c>
      <c r="C191" s="5" t="s">
        <v>42</v>
      </c>
      <c r="D191" s="33">
        <v>43139</v>
      </c>
      <c r="E191" s="3">
        <v>115147859</v>
      </c>
      <c r="F191" s="4">
        <v>43137</v>
      </c>
      <c r="G191" s="5">
        <f>IF(ISBLANK(Tableau2[[#This Row],[Date BL]]),"",Tableau2[[#This Row],[Date BL]]-Tableau2[[#This Row],[Date prévue]])</f>
        <v>-2</v>
      </c>
      <c r="H191" s="5" t="str">
        <f t="shared" si="2"/>
        <v>livrée</v>
      </c>
      <c r="I191" s="5"/>
    </row>
    <row r="192" spans="1:9" x14ac:dyDescent="0.25">
      <c r="A192" s="5">
        <v>56891</v>
      </c>
      <c r="B192" s="33">
        <v>43125</v>
      </c>
      <c r="C192" s="5" t="s">
        <v>28</v>
      </c>
      <c r="D192" s="33">
        <v>43131</v>
      </c>
      <c r="E192" s="3">
        <v>151381</v>
      </c>
      <c r="F192" s="4">
        <v>43132</v>
      </c>
      <c r="G192" s="5">
        <f>IF(ISBLANK(Tableau2[[#This Row],[Date BL]]),"",Tableau2[[#This Row],[Date BL]]-Tableau2[[#This Row],[Date prévue]])</f>
        <v>1</v>
      </c>
      <c r="H192" s="5" t="str">
        <f t="shared" si="2"/>
        <v>livrée</v>
      </c>
      <c r="I192" s="5"/>
    </row>
    <row r="193" spans="1:9" x14ac:dyDescent="0.25">
      <c r="A193" s="5">
        <v>56891</v>
      </c>
      <c r="B193" s="33">
        <v>43125</v>
      </c>
      <c r="C193" s="5" t="s">
        <v>28</v>
      </c>
      <c r="D193" s="33">
        <v>43131</v>
      </c>
      <c r="E193" s="3">
        <v>151381</v>
      </c>
      <c r="F193" s="4">
        <v>43132</v>
      </c>
      <c r="G193" s="5">
        <f>IF(ISBLANK(Tableau2[[#This Row],[Date BL]]),"",Tableau2[[#This Row],[Date BL]]-Tableau2[[#This Row],[Date prévue]])</f>
        <v>1</v>
      </c>
      <c r="H193" s="5" t="str">
        <f t="shared" si="2"/>
        <v>livrée</v>
      </c>
      <c r="I193" s="5"/>
    </row>
    <row r="194" spans="1:9" x14ac:dyDescent="0.25">
      <c r="A194" s="5">
        <v>56891</v>
      </c>
      <c r="B194" s="33">
        <v>43125</v>
      </c>
      <c r="C194" s="5" t="s">
        <v>28</v>
      </c>
      <c r="D194" s="33">
        <v>43131</v>
      </c>
      <c r="E194" s="3">
        <v>151381</v>
      </c>
      <c r="F194" s="4">
        <v>43132</v>
      </c>
      <c r="G194" s="5">
        <f>IF(ISBLANK(Tableau2[[#This Row],[Date BL]]),"",Tableau2[[#This Row],[Date BL]]-Tableau2[[#This Row],[Date prévue]])</f>
        <v>1</v>
      </c>
      <c r="H194" s="5" t="str">
        <f t="shared" si="2"/>
        <v>livrée</v>
      </c>
      <c r="I194" s="5"/>
    </row>
    <row r="195" spans="1:9" x14ac:dyDescent="0.25">
      <c r="A195" s="5">
        <v>56900</v>
      </c>
      <c r="B195" s="33">
        <v>43125</v>
      </c>
      <c r="C195" s="5" t="s">
        <v>49</v>
      </c>
      <c r="D195" s="33">
        <v>43131</v>
      </c>
      <c r="E195" s="3" t="s">
        <v>62</v>
      </c>
      <c r="F195" s="4">
        <v>43151</v>
      </c>
      <c r="G195" s="5">
        <f>IF(ISBLANK(Tableau2[[#This Row],[Date BL]]),"",Tableau2[[#This Row],[Date BL]]-Tableau2[[#This Row],[Date prévue]])</f>
        <v>20</v>
      </c>
      <c r="H195" s="5" t="str">
        <f t="shared" ref="H195:H246" si="3">IF(ISBLANK($F195),"en attente",IF($F195-$D195&lt;=1,"livrée","retard"))</f>
        <v>retard</v>
      </c>
      <c r="I195" s="5"/>
    </row>
    <row r="196" spans="1:9" x14ac:dyDescent="0.25">
      <c r="A196" s="5">
        <v>56900</v>
      </c>
      <c r="B196" s="33">
        <v>43125</v>
      </c>
      <c r="C196" s="5" t="s">
        <v>49</v>
      </c>
      <c r="D196" s="33">
        <v>43131</v>
      </c>
      <c r="E196" s="3" t="s">
        <v>62</v>
      </c>
      <c r="F196" s="4">
        <v>43151</v>
      </c>
      <c r="G196" s="5">
        <f>IF(ISBLANK(Tableau2[[#This Row],[Date BL]]),"",Tableau2[[#This Row],[Date BL]]-Tableau2[[#This Row],[Date prévue]])</f>
        <v>20</v>
      </c>
      <c r="H196" s="5" t="str">
        <f t="shared" si="3"/>
        <v>retard</v>
      </c>
      <c r="I196" s="5"/>
    </row>
    <row r="197" spans="1:9" x14ac:dyDescent="0.25">
      <c r="A197" s="5">
        <v>56898</v>
      </c>
      <c r="B197" s="33">
        <v>43125</v>
      </c>
      <c r="C197" s="5" t="s">
        <v>35</v>
      </c>
      <c r="D197" s="33">
        <v>43125</v>
      </c>
      <c r="E197" s="3"/>
      <c r="F197" s="3"/>
      <c r="G197" s="5" t="str">
        <f>IF(ISBLANK(Tableau2[[#This Row],[Date BL]]),"",Tableau2[[#This Row],[Date BL]]-Tableau2[[#This Row],[Date prévue]])</f>
        <v/>
      </c>
      <c r="H197" s="5" t="str">
        <f t="shared" si="3"/>
        <v>en attente</v>
      </c>
      <c r="I197" s="5"/>
    </row>
    <row r="198" spans="1:9" x14ac:dyDescent="0.25">
      <c r="A198" s="5">
        <v>56898</v>
      </c>
      <c r="B198" s="33">
        <v>43125</v>
      </c>
      <c r="C198" s="5" t="s">
        <v>35</v>
      </c>
      <c r="D198" s="33">
        <v>43125</v>
      </c>
      <c r="E198" s="3"/>
      <c r="F198" s="3"/>
      <c r="G198" s="5" t="str">
        <f>IF(ISBLANK(Tableau2[[#This Row],[Date BL]]),"",Tableau2[[#This Row],[Date BL]]-Tableau2[[#This Row],[Date prévue]])</f>
        <v/>
      </c>
      <c r="H198" s="5" t="str">
        <f t="shared" si="3"/>
        <v>en attente</v>
      </c>
      <c r="I198" s="5"/>
    </row>
    <row r="199" spans="1:9" x14ac:dyDescent="0.25">
      <c r="A199" s="5">
        <v>56898</v>
      </c>
      <c r="B199" s="33">
        <v>43125</v>
      </c>
      <c r="C199" s="5" t="s">
        <v>35</v>
      </c>
      <c r="D199" s="33">
        <v>43125</v>
      </c>
      <c r="E199" s="3">
        <v>111572</v>
      </c>
      <c r="F199" s="6">
        <v>43122</v>
      </c>
      <c r="G199" s="5">
        <f>IF(ISBLANK(Tableau2[[#This Row],[Date BL]]),"",Tableau2[[#This Row],[Date BL]]-Tableau2[[#This Row],[Date prévue]])</f>
        <v>-3</v>
      </c>
      <c r="H199" s="5" t="str">
        <f t="shared" si="3"/>
        <v>livrée</v>
      </c>
      <c r="I199" s="5"/>
    </row>
    <row r="200" spans="1:9" x14ac:dyDescent="0.25">
      <c r="A200" s="5">
        <v>56910</v>
      </c>
      <c r="B200" s="33">
        <v>43126</v>
      </c>
      <c r="C200" s="5" t="s">
        <v>51</v>
      </c>
      <c r="D200" s="33">
        <v>43145</v>
      </c>
      <c r="E200" s="3">
        <v>201802643</v>
      </c>
      <c r="F200" s="6">
        <v>43150</v>
      </c>
      <c r="G200" s="5">
        <f>IF(ISBLANK(Tableau2[[#This Row],[Date BL]]),"",Tableau2[[#This Row],[Date BL]]-Tableau2[[#This Row],[Date prévue]])</f>
        <v>5</v>
      </c>
      <c r="H200" s="5" t="str">
        <f t="shared" si="3"/>
        <v>retard</v>
      </c>
      <c r="I200" s="5"/>
    </row>
    <row r="201" spans="1:9" x14ac:dyDescent="0.25">
      <c r="A201" s="5">
        <v>56910</v>
      </c>
      <c r="B201" s="33">
        <v>43126</v>
      </c>
      <c r="C201" s="5" t="s">
        <v>51</v>
      </c>
      <c r="D201" s="33">
        <v>43145</v>
      </c>
      <c r="E201" s="3">
        <v>201802643</v>
      </c>
      <c r="F201" s="6">
        <v>43150</v>
      </c>
      <c r="G201" s="5">
        <f>IF(ISBLANK(Tableau2[[#This Row],[Date BL]]),"",Tableau2[[#This Row],[Date BL]]-Tableau2[[#This Row],[Date prévue]])</f>
        <v>5</v>
      </c>
      <c r="H201" s="5" t="str">
        <f t="shared" si="3"/>
        <v>retard</v>
      </c>
      <c r="I201" s="5"/>
    </row>
    <row r="202" spans="1:9" x14ac:dyDescent="0.25">
      <c r="A202" s="5">
        <v>57023</v>
      </c>
      <c r="B202" s="33">
        <v>43138</v>
      </c>
      <c r="C202" s="5" t="s">
        <v>35</v>
      </c>
      <c r="D202" s="33">
        <v>43140</v>
      </c>
      <c r="E202" s="3">
        <v>111641</v>
      </c>
      <c r="F202" s="4">
        <v>43151</v>
      </c>
      <c r="G202" s="5">
        <f>IF(ISBLANK(Tableau2[[#This Row],[Date BL]]),"",Tableau2[[#This Row],[Date BL]]-Tableau2[[#This Row],[Date prévue]])</f>
        <v>11</v>
      </c>
      <c r="H202" s="5" t="str">
        <f t="shared" si="3"/>
        <v>retard</v>
      </c>
      <c r="I202" s="5"/>
    </row>
    <row r="203" spans="1:9" x14ac:dyDescent="0.25">
      <c r="A203" s="5">
        <v>56910</v>
      </c>
      <c r="B203" s="33">
        <v>43126</v>
      </c>
      <c r="C203" s="5" t="s">
        <v>51</v>
      </c>
      <c r="D203" s="33">
        <v>43145</v>
      </c>
      <c r="E203" s="3">
        <v>201802643</v>
      </c>
      <c r="F203" s="6">
        <v>43150</v>
      </c>
      <c r="G203" s="5">
        <f>IF(ISBLANK(Tableau2[[#This Row],[Date BL]]),"",Tableau2[[#This Row],[Date BL]]-Tableau2[[#This Row],[Date prévue]])</f>
        <v>5</v>
      </c>
      <c r="H203" s="5" t="str">
        <f t="shared" si="3"/>
        <v>retard</v>
      </c>
      <c r="I203" s="5"/>
    </row>
    <row r="204" spans="1:9" x14ac:dyDescent="0.25">
      <c r="A204" s="5">
        <v>56910</v>
      </c>
      <c r="B204" s="33">
        <v>43126</v>
      </c>
      <c r="C204" s="5" t="s">
        <v>51</v>
      </c>
      <c r="D204" s="33">
        <v>43145</v>
      </c>
      <c r="E204" s="3">
        <v>201802643</v>
      </c>
      <c r="F204" s="6">
        <v>43150</v>
      </c>
      <c r="G204" s="5">
        <f>IF(ISBLANK(Tableau2[[#This Row],[Date BL]]),"",Tableau2[[#This Row],[Date BL]]-Tableau2[[#This Row],[Date prévue]])</f>
        <v>5</v>
      </c>
      <c r="H204" s="5" t="str">
        <f t="shared" si="3"/>
        <v>retard</v>
      </c>
      <c r="I204" s="5"/>
    </row>
    <row r="205" spans="1:9" x14ac:dyDescent="0.25">
      <c r="A205" s="5">
        <v>57023</v>
      </c>
      <c r="B205" s="33">
        <v>43138</v>
      </c>
      <c r="C205" s="5" t="s">
        <v>35</v>
      </c>
      <c r="D205" s="33">
        <v>43140</v>
      </c>
      <c r="E205" s="3">
        <v>111641</v>
      </c>
      <c r="F205" s="4">
        <v>43151</v>
      </c>
      <c r="G205" s="5">
        <f>IF(ISBLANK(Tableau2[[#This Row],[Date BL]]),"",Tableau2[[#This Row],[Date BL]]-Tableau2[[#This Row],[Date prévue]])</f>
        <v>11</v>
      </c>
      <c r="H205" s="5" t="str">
        <f t="shared" si="3"/>
        <v>retard</v>
      </c>
      <c r="I205" s="5"/>
    </row>
    <row r="206" spans="1:9" x14ac:dyDescent="0.25">
      <c r="A206" s="5">
        <v>57023</v>
      </c>
      <c r="B206" s="33">
        <v>43138</v>
      </c>
      <c r="C206" s="5" t="s">
        <v>35</v>
      </c>
      <c r="D206" s="33">
        <v>43140</v>
      </c>
      <c r="E206" s="3">
        <v>111641</v>
      </c>
      <c r="F206" s="4">
        <v>43151</v>
      </c>
      <c r="G206" s="5">
        <f>IF(ISBLANK(Tableau2[[#This Row],[Date BL]]),"",Tableau2[[#This Row],[Date BL]]-Tableau2[[#This Row],[Date prévue]])</f>
        <v>11</v>
      </c>
      <c r="H206" s="5" t="str">
        <f t="shared" si="3"/>
        <v>retard</v>
      </c>
      <c r="I206" s="5"/>
    </row>
    <row r="207" spans="1:9" x14ac:dyDescent="0.25">
      <c r="A207" s="3">
        <v>56926</v>
      </c>
      <c r="B207" s="4">
        <v>43127</v>
      </c>
      <c r="C207" s="5" t="s">
        <v>59</v>
      </c>
      <c r="D207" s="4">
        <v>43130</v>
      </c>
      <c r="E207" s="3">
        <v>18000033</v>
      </c>
      <c r="F207" s="4">
        <v>43132</v>
      </c>
      <c r="G207" s="5">
        <f>IF(ISBLANK(Tableau2[[#This Row],[Date BL]]),"",Tableau2[[#This Row],[Date BL]]-Tableau2[[#This Row],[Date prévue]])</f>
        <v>2</v>
      </c>
      <c r="H207" s="5" t="str">
        <f t="shared" si="3"/>
        <v>retard</v>
      </c>
      <c r="I207" s="5"/>
    </row>
    <row r="208" spans="1:9" x14ac:dyDescent="0.25">
      <c r="A208" s="3">
        <v>56926</v>
      </c>
      <c r="B208" s="4">
        <v>43127</v>
      </c>
      <c r="C208" s="5" t="s">
        <v>59</v>
      </c>
      <c r="D208" s="4">
        <v>43130</v>
      </c>
      <c r="E208" s="3">
        <v>18000033</v>
      </c>
      <c r="F208" s="4">
        <v>43132</v>
      </c>
      <c r="G208" s="5">
        <f>IF(ISBLANK(Tableau2[[#This Row],[Date BL]]),"",Tableau2[[#This Row],[Date BL]]-Tableau2[[#This Row],[Date prévue]])</f>
        <v>2</v>
      </c>
      <c r="H208" s="5" t="str">
        <f t="shared" si="3"/>
        <v>retard</v>
      </c>
      <c r="I208" s="5"/>
    </row>
    <row r="209" spans="1:9" x14ac:dyDescent="0.25">
      <c r="A209" s="3">
        <v>56926</v>
      </c>
      <c r="B209" s="4">
        <v>43127</v>
      </c>
      <c r="C209" s="5" t="s">
        <v>59</v>
      </c>
      <c r="D209" s="4">
        <v>43130</v>
      </c>
      <c r="E209" s="3">
        <v>18000033</v>
      </c>
      <c r="F209" s="4">
        <v>43132</v>
      </c>
      <c r="G209" s="5">
        <f>IF(ISBLANK(Tableau2[[#This Row],[Date BL]]),"",Tableau2[[#This Row],[Date BL]]-Tableau2[[#This Row],[Date prévue]])</f>
        <v>2</v>
      </c>
      <c r="H209" s="5" t="str">
        <f t="shared" si="3"/>
        <v>retard</v>
      </c>
      <c r="I209" s="5"/>
    </row>
    <row r="210" spans="1:9" x14ac:dyDescent="0.25">
      <c r="A210" s="3">
        <v>56926</v>
      </c>
      <c r="B210" s="4">
        <v>43127</v>
      </c>
      <c r="C210" s="5" t="s">
        <v>59</v>
      </c>
      <c r="D210" s="4">
        <v>43130</v>
      </c>
      <c r="E210" s="3">
        <v>18000033</v>
      </c>
      <c r="F210" s="4">
        <v>43132</v>
      </c>
      <c r="G210" s="5">
        <f>IF(ISBLANK(Tableau2[[#This Row],[Date BL]]),"",Tableau2[[#This Row],[Date BL]]-Tableau2[[#This Row],[Date prévue]])</f>
        <v>2</v>
      </c>
      <c r="H210" s="5" t="str">
        <f t="shared" si="3"/>
        <v>retard</v>
      </c>
      <c r="I210" s="5"/>
    </row>
    <row r="211" spans="1:9" x14ac:dyDescent="0.25">
      <c r="A211" s="3">
        <v>56926</v>
      </c>
      <c r="B211" s="4">
        <v>43127</v>
      </c>
      <c r="C211" s="5" t="s">
        <v>59</v>
      </c>
      <c r="D211" s="4">
        <v>43130</v>
      </c>
      <c r="E211" s="3">
        <v>18000033</v>
      </c>
      <c r="F211" s="4">
        <v>43132</v>
      </c>
      <c r="G211" s="5">
        <f>IF(ISBLANK(Tableau2[[#This Row],[Date BL]]),"",Tableau2[[#This Row],[Date BL]]-Tableau2[[#This Row],[Date prévue]])</f>
        <v>2</v>
      </c>
      <c r="H211" s="5" t="str">
        <f t="shared" si="3"/>
        <v>retard</v>
      </c>
      <c r="I211" s="5"/>
    </row>
    <row r="212" spans="1:9" x14ac:dyDescent="0.25">
      <c r="A212" s="3">
        <v>56926</v>
      </c>
      <c r="B212" s="4">
        <v>43127</v>
      </c>
      <c r="C212" s="5" t="s">
        <v>59</v>
      </c>
      <c r="D212" s="4">
        <v>43130</v>
      </c>
      <c r="E212" s="3">
        <v>18000053</v>
      </c>
      <c r="F212" s="6">
        <v>43143</v>
      </c>
      <c r="G212" s="5">
        <f>IF(ISBLANK(Tableau2[[#This Row],[Date BL]]),"",Tableau2[[#This Row],[Date BL]]-Tableau2[[#This Row],[Date prévue]])</f>
        <v>13</v>
      </c>
      <c r="H212" s="5" t="str">
        <f t="shared" si="3"/>
        <v>retard</v>
      </c>
      <c r="I212" s="5"/>
    </row>
    <row r="213" spans="1:9" x14ac:dyDescent="0.25">
      <c r="A213" s="3">
        <v>56926</v>
      </c>
      <c r="B213" s="4">
        <v>43127</v>
      </c>
      <c r="C213" s="5" t="s">
        <v>59</v>
      </c>
      <c r="D213" s="4">
        <v>43130</v>
      </c>
      <c r="E213" s="3">
        <v>18000033</v>
      </c>
      <c r="F213" s="4">
        <v>43132</v>
      </c>
      <c r="G213" s="5">
        <f>IF(ISBLANK(Tableau2[[#This Row],[Date BL]]),"",Tableau2[[#This Row],[Date BL]]-Tableau2[[#This Row],[Date prévue]])</f>
        <v>2</v>
      </c>
      <c r="H213" s="5" t="str">
        <f t="shared" si="3"/>
        <v>retard</v>
      </c>
      <c r="I213" s="5"/>
    </row>
    <row r="214" spans="1:9" x14ac:dyDescent="0.25">
      <c r="A214" s="3">
        <v>56926</v>
      </c>
      <c r="B214" s="4">
        <v>43127</v>
      </c>
      <c r="C214" s="5" t="s">
        <v>59</v>
      </c>
      <c r="D214" s="4">
        <v>43130</v>
      </c>
      <c r="E214" s="3">
        <v>18000033</v>
      </c>
      <c r="F214" s="4">
        <v>43132</v>
      </c>
      <c r="G214" s="5">
        <f>IF(ISBLANK(Tableau2[[#This Row],[Date BL]]),"",Tableau2[[#This Row],[Date BL]]-Tableau2[[#This Row],[Date prévue]])</f>
        <v>2</v>
      </c>
      <c r="H214" s="5" t="str">
        <f t="shared" si="3"/>
        <v>retard</v>
      </c>
      <c r="I214" s="5"/>
    </row>
    <row r="215" spans="1:9" x14ac:dyDescent="0.25">
      <c r="A215" s="3">
        <v>56926</v>
      </c>
      <c r="B215" s="4">
        <v>43127</v>
      </c>
      <c r="C215" s="5" t="s">
        <v>59</v>
      </c>
      <c r="D215" s="4">
        <v>43130</v>
      </c>
      <c r="E215" s="3">
        <v>18000033</v>
      </c>
      <c r="F215" s="4">
        <v>43132</v>
      </c>
      <c r="G215" s="5">
        <f>IF(ISBLANK(Tableau2[[#This Row],[Date BL]]),"",Tableau2[[#This Row],[Date BL]]-Tableau2[[#This Row],[Date prévue]])</f>
        <v>2</v>
      </c>
      <c r="H215" s="5" t="str">
        <f t="shared" si="3"/>
        <v>retard</v>
      </c>
      <c r="I215" s="5"/>
    </row>
    <row r="216" spans="1:9" x14ac:dyDescent="0.25">
      <c r="A216" s="3">
        <v>56926</v>
      </c>
      <c r="B216" s="4">
        <v>43127</v>
      </c>
      <c r="C216" s="5" t="s">
        <v>59</v>
      </c>
      <c r="D216" s="4">
        <v>43130</v>
      </c>
      <c r="E216" s="3">
        <v>18000033</v>
      </c>
      <c r="F216" s="4">
        <v>43132</v>
      </c>
      <c r="G216" s="5">
        <f>IF(ISBLANK(Tableau2[[#This Row],[Date BL]]),"",Tableau2[[#This Row],[Date BL]]-Tableau2[[#This Row],[Date prévue]])</f>
        <v>2</v>
      </c>
      <c r="H216" s="5" t="str">
        <f t="shared" si="3"/>
        <v>retard</v>
      </c>
      <c r="I216" s="5"/>
    </row>
    <row r="217" spans="1:9" x14ac:dyDescent="0.25">
      <c r="A217" s="3">
        <v>56925</v>
      </c>
      <c r="B217" s="4">
        <v>43127</v>
      </c>
      <c r="C217" s="3" t="s">
        <v>63</v>
      </c>
      <c r="D217" s="4">
        <v>43131</v>
      </c>
      <c r="E217" s="3" t="s">
        <v>64</v>
      </c>
      <c r="F217" s="6">
        <v>43137</v>
      </c>
      <c r="G217" s="5">
        <f>IF(ISBLANK(Tableau2[[#This Row],[Date BL]]),"",Tableau2[[#This Row],[Date BL]]-Tableau2[[#This Row],[Date prévue]])</f>
        <v>6</v>
      </c>
      <c r="H217" s="5" t="str">
        <f t="shared" si="3"/>
        <v>retard</v>
      </c>
      <c r="I217" s="5"/>
    </row>
    <row r="218" spans="1:9" x14ac:dyDescent="0.25">
      <c r="A218" s="3">
        <v>56925</v>
      </c>
      <c r="B218" s="4">
        <v>43127</v>
      </c>
      <c r="C218" s="3" t="s">
        <v>63</v>
      </c>
      <c r="D218" s="4">
        <v>43131</v>
      </c>
      <c r="E218" s="3" t="s">
        <v>64</v>
      </c>
      <c r="F218" s="6">
        <v>43137</v>
      </c>
      <c r="G218" s="5">
        <f>IF(ISBLANK(Tableau2[[#This Row],[Date BL]]),"",Tableau2[[#This Row],[Date BL]]-Tableau2[[#This Row],[Date prévue]])</f>
        <v>6</v>
      </c>
      <c r="H218" s="5" t="str">
        <f t="shared" si="3"/>
        <v>retard</v>
      </c>
      <c r="I218" s="5"/>
    </row>
    <row r="219" spans="1:9" x14ac:dyDescent="0.25">
      <c r="A219" s="3">
        <v>56926</v>
      </c>
      <c r="B219" s="4">
        <v>43127</v>
      </c>
      <c r="C219" s="5" t="s">
        <v>59</v>
      </c>
      <c r="D219" s="4">
        <v>43130</v>
      </c>
      <c r="E219" s="3">
        <v>18000033</v>
      </c>
      <c r="F219" s="4">
        <v>43132</v>
      </c>
      <c r="G219" s="5">
        <f>IF(ISBLANK(Tableau2[[#This Row],[Date BL]]),"",Tableau2[[#This Row],[Date BL]]-Tableau2[[#This Row],[Date prévue]])</f>
        <v>2</v>
      </c>
      <c r="H219" s="5" t="str">
        <f t="shared" si="3"/>
        <v>retard</v>
      </c>
      <c r="I219" s="5"/>
    </row>
    <row r="220" spans="1:9" x14ac:dyDescent="0.25">
      <c r="A220" s="3">
        <v>56926</v>
      </c>
      <c r="B220" s="4">
        <v>43127</v>
      </c>
      <c r="C220" s="5" t="s">
        <v>59</v>
      </c>
      <c r="D220" s="4">
        <v>43130</v>
      </c>
      <c r="E220" s="3">
        <v>18000033</v>
      </c>
      <c r="F220" s="4">
        <v>43132</v>
      </c>
      <c r="G220" s="5">
        <f>IF(ISBLANK(Tableau2[[#This Row],[Date BL]]),"",Tableau2[[#This Row],[Date BL]]-Tableau2[[#This Row],[Date prévue]])</f>
        <v>2</v>
      </c>
      <c r="H220" s="5" t="str">
        <f t="shared" si="3"/>
        <v>retard</v>
      </c>
      <c r="I220" s="5"/>
    </row>
    <row r="221" spans="1:9" x14ac:dyDescent="0.25">
      <c r="A221" s="3">
        <v>56926</v>
      </c>
      <c r="B221" s="4">
        <v>43127</v>
      </c>
      <c r="C221" s="5" t="s">
        <v>59</v>
      </c>
      <c r="D221" s="4">
        <v>43130</v>
      </c>
      <c r="E221" s="3">
        <v>18000033</v>
      </c>
      <c r="F221" s="4">
        <v>43132</v>
      </c>
      <c r="G221" s="5">
        <f>IF(ISBLANK(Tableau2[[#This Row],[Date BL]]),"",Tableau2[[#This Row],[Date BL]]-Tableau2[[#This Row],[Date prévue]])</f>
        <v>2</v>
      </c>
      <c r="H221" s="5" t="str">
        <f t="shared" si="3"/>
        <v>retard</v>
      </c>
      <c r="I221" s="5"/>
    </row>
    <row r="222" spans="1:9" x14ac:dyDescent="0.25">
      <c r="A222" s="3">
        <v>56926</v>
      </c>
      <c r="B222" s="4">
        <v>43127</v>
      </c>
      <c r="C222" s="5" t="s">
        <v>59</v>
      </c>
      <c r="D222" s="4">
        <v>43130</v>
      </c>
      <c r="E222" s="3">
        <v>18000033</v>
      </c>
      <c r="F222" s="4">
        <v>43132</v>
      </c>
      <c r="G222" s="5">
        <f>IF(ISBLANK(Tableau2[[#This Row],[Date BL]]),"",Tableau2[[#This Row],[Date BL]]-Tableau2[[#This Row],[Date prévue]])</f>
        <v>2</v>
      </c>
      <c r="H222" s="5" t="str">
        <f t="shared" si="3"/>
        <v>retard</v>
      </c>
      <c r="I222" s="5"/>
    </row>
    <row r="223" spans="1:9" x14ac:dyDescent="0.25">
      <c r="A223" s="3">
        <v>56926</v>
      </c>
      <c r="B223" s="4">
        <v>43127</v>
      </c>
      <c r="C223" s="5" t="s">
        <v>59</v>
      </c>
      <c r="D223" s="4">
        <v>43130</v>
      </c>
      <c r="E223" s="3">
        <v>18000033</v>
      </c>
      <c r="F223" s="4">
        <v>43132</v>
      </c>
      <c r="G223" s="5">
        <f>IF(ISBLANK(Tableau2[[#This Row],[Date BL]]),"",Tableau2[[#This Row],[Date BL]]-Tableau2[[#This Row],[Date prévue]])</f>
        <v>2</v>
      </c>
      <c r="H223" s="5" t="str">
        <f t="shared" si="3"/>
        <v>retard</v>
      </c>
      <c r="I223" s="5"/>
    </row>
    <row r="224" spans="1:9" x14ac:dyDescent="0.25">
      <c r="A224" s="3">
        <v>56926</v>
      </c>
      <c r="B224" s="4">
        <v>43127</v>
      </c>
      <c r="C224" s="5" t="s">
        <v>59</v>
      </c>
      <c r="D224" s="4">
        <v>43130</v>
      </c>
      <c r="E224" s="3">
        <v>18000033</v>
      </c>
      <c r="F224" s="4">
        <v>43132</v>
      </c>
      <c r="G224" s="5">
        <f>IF(ISBLANK(Tableau2[[#This Row],[Date BL]]),"",Tableau2[[#This Row],[Date BL]]-Tableau2[[#This Row],[Date prévue]])</f>
        <v>2</v>
      </c>
      <c r="H224" s="5" t="str">
        <f t="shared" si="3"/>
        <v>retard</v>
      </c>
      <c r="I224" s="5"/>
    </row>
    <row r="225" spans="1:9" x14ac:dyDescent="0.25">
      <c r="A225" s="3">
        <v>56925</v>
      </c>
      <c r="B225" s="4">
        <v>43127</v>
      </c>
      <c r="C225" s="3" t="s">
        <v>63</v>
      </c>
      <c r="D225" s="4">
        <v>43131</v>
      </c>
      <c r="E225" s="3" t="s">
        <v>64</v>
      </c>
      <c r="F225" s="6">
        <v>43137</v>
      </c>
      <c r="G225" s="5">
        <f>IF(ISBLANK(Tableau2[[#This Row],[Date BL]]),"",Tableau2[[#This Row],[Date BL]]-Tableau2[[#This Row],[Date prévue]])</f>
        <v>6</v>
      </c>
      <c r="H225" s="5" t="str">
        <f t="shared" si="3"/>
        <v>retard</v>
      </c>
      <c r="I225" s="5"/>
    </row>
    <row r="226" spans="1:9" x14ac:dyDescent="0.25">
      <c r="A226" s="5">
        <v>56923</v>
      </c>
      <c r="B226" s="33">
        <v>43127</v>
      </c>
      <c r="C226" s="5" t="s">
        <v>35</v>
      </c>
      <c r="D226" s="33">
        <v>43129</v>
      </c>
      <c r="E226" s="3">
        <v>111593</v>
      </c>
      <c r="F226" s="4">
        <v>43129</v>
      </c>
      <c r="G226" s="5">
        <f>IF(ISBLANK(Tableau2[[#This Row],[Date BL]]),"",Tableau2[[#This Row],[Date BL]]-Tableau2[[#This Row],[Date prévue]])</f>
        <v>0</v>
      </c>
      <c r="H226" s="5" t="str">
        <f t="shared" si="3"/>
        <v>livrée</v>
      </c>
      <c r="I226" s="5"/>
    </row>
    <row r="227" spans="1:9" x14ac:dyDescent="0.25">
      <c r="A227" s="5">
        <v>56923</v>
      </c>
      <c r="B227" s="33">
        <v>43127</v>
      </c>
      <c r="C227" s="5" t="s">
        <v>35</v>
      </c>
      <c r="D227" s="33">
        <v>43129</v>
      </c>
      <c r="E227" s="3">
        <v>111593</v>
      </c>
      <c r="F227" s="4">
        <v>43129</v>
      </c>
      <c r="G227" s="5">
        <f>IF(ISBLANK(Tableau2[[#This Row],[Date BL]]),"",Tableau2[[#This Row],[Date BL]]-Tableau2[[#This Row],[Date prévue]])</f>
        <v>0</v>
      </c>
      <c r="H227" s="5" t="str">
        <f t="shared" si="3"/>
        <v>livrée</v>
      </c>
      <c r="I227" s="5"/>
    </row>
    <row r="228" spans="1:9" x14ac:dyDescent="0.25">
      <c r="A228" s="5">
        <v>56922</v>
      </c>
      <c r="B228" s="33">
        <v>43127</v>
      </c>
      <c r="C228" s="5" t="s">
        <v>38</v>
      </c>
      <c r="D228" s="33">
        <v>43132</v>
      </c>
      <c r="E228" s="38" t="s">
        <v>65</v>
      </c>
      <c r="F228" s="4">
        <v>43132</v>
      </c>
      <c r="G228" s="5">
        <f>IF(ISBLANK(Tableau2[[#This Row],[Date BL]]),"",Tableau2[[#This Row],[Date BL]]-Tableau2[[#This Row],[Date prévue]])</f>
        <v>0</v>
      </c>
      <c r="H228" s="5" t="str">
        <f t="shared" si="3"/>
        <v>livrée</v>
      </c>
      <c r="I228" s="5"/>
    </row>
    <row r="229" spans="1:9" x14ac:dyDescent="0.25">
      <c r="A229" s="5">
        <v>56922</v>
      </c>
      <c r="B229" s="33">
        <v>43127</v>
      </c>
      <c r="C229" s="5" t="s">
        <v>38</v>
      </c>
      <c r="D229" s="33">
        <v>43132</v>
      </c>
      <c r="E229" s="38" t="s">
        <v>65</v>
      </c>
      <c r="F229" s="4">
        <v>43132</v>
      </c>
      <c r="G229" s="5">
        <f>IF(ISBLANK(Tableau2[[#This Row],[Date BL]]),"",Tableau2[[#This Row],[Date BL]]-Tableau2[[#This Row],[Date prévue]])</f>
        <v>0</v>
      </c>
      <c r="H229" s="5" t="str">
        <f t="shared" si="3"/>
        <v>livrée</v>
      </c>
      <c r="I229" s="5"/>
    </row>
    <row r="230" spans="1:9" x14ac:dyDescent="0.25">
      <c r="A230" s="5">
        <v>56922</v>
      </c>
      <c r="B230" s="33">
        <v>43127</v>
      </c>
      <c r="C230" s="5" t="s">
        <v>38</v>
      </c>
      <c r="D230" s="33">
        <v>43132</v>
      </c>
      <c r="E230" s="38" t="s">
        <v>65</v>
      </c>
      <c r="F230" s="4">
        <v>43132</v>
      </c>
      <c r="G230" s="5">
        <f>IF(ISBLANK(Tableau2[[#This Row],[Date BL]]),"",Tableau2[[#This Row],[Date BL]]-Tableau2[[#This Row],[Date prévue]])</f>
        <v>0</v>
      </c>
      <c r="H230" s="5" t="str">
        <f t="shared" si="3"/>
        <v>livrée</v>
      </c>
      <c r="I230" s="5"/>
    </row>
    <row r="231" spans="1:9" x14ac:dyDescent="0.25">
      <c r="A231" s="5">
        <v>56922</v>
      </c>
      <c r="B231" s="33">
        <v>43127</v>
      </c>
      <c r="C231" s="5" t="s">
        <v>38</v>
      </c>
      <c r="D231" s="33">
        <v>43132</v>
      </c>
      <c r="E231" s="38" t="s">
        <v>65</v>
      </c>
      <c r="F231" s="4">
        <v>43132</v>
      </c>
      <c r="G231" s="5">
        <f>IF(ISBLANK(Tableau2[[#This Row],[Date BL]]),"",Tableau2[[#This Row],[Date BL]]-Tableau2[[#This Row],[Date prévue]])</f>
        <v>0</v>
      </c>
      <c r="H231" s="5" t="str">
        <f t="shared" si="3"/>
        <v>livrée</v>
      </c>
      <c r="I231" s="5"/>
    </row>
    <row r="232" spans="1:9" x14ac:dyDescent="0.25">
      <c r="A232" s="5">
        <v>56922</v>
      </c>
      <c r="B232" s="33">
        <v>43127</v>
      </c>
      <c r="C232" s="5" t="s">
        <v>38</v>
      </c>
      <c r="D232" s="33">
        <v>43132</v>
      </c>
      <c r="E232" s="38" t="s">
        <v>65</v>
      </c>
      <c r="F232" s="4">
        <v>43132</v>
      </c>
      <c r="G232" s="5">
        <f>IF(ISBLANK(Tableau2[[#This Row],[Date BL]]),"",Tableau2[[#This Row],[Date BL]]-Tableau2[[#This Row],[Date prévue]])</f>
        <v>0</v>
      </c>
      <c r="H232" s="5" t="str">
        <f t="shared" si="3"/>
        <v>livrée</v>
      </c>
      <c r="I232" s="5"/>
    </row>
    <row r="233" spans="1:9" x14ac:dyDescent="0.25">
      <c r="A233" s="5">
        <v>56922</v>
      </c>
      <c r="B233" s="33">
        <v>43127</v>
      </c>
      <c r="C233" s="5" t="s">
        <v>38</v>
      </c>
      <c r="D233" s="33">
        <v>43132</v>
      </c>
      <c r="E233" s="38" t="s">
        <v>65</v>
      </c>
      <c r="F233" s="4">
        <v>43132</v>
      </c>
      <c r="G233" s="5">
        <f>IF(ISBLANK(Tableau2[[#This Row],[Date BL]]),"",Tableau2[[#This Row],[Date BL]]-Tableau2[[#This Row],[Date prévue]])</f>
        <v>0</v>
      </c>
      <c r="H233" s="5" t="str">
        <f t="shared" si="3"/>
        <v>livrée</v>
      </c>
      <c r="I233" s="5"/>
    </row>
    <row r="234" spans="1:9" x14ac:dyDescent="0.25">
      <c r="A234" s="5">
        <v>56922</v>
      </c>
      <c r="B234" s="33">
        <v>43127</v>
      </c>
      <c r="C234" s="5" t="s">
        <v>38</v>
      </c>
      <c r="D234" s="33">
        <v>43132</v>
      </c>
      <c r="E234" s="38" t="s">
        <v>65</v>
      </c>
      <c r="F234" s="4">
        <v>43132</v>
      </c>
      <c r="G234" s="5">
        <f>IF(ISBLANK(Tableau2[[#This Row],[Date BL]]),"",Tableau2[[#This Row],[Date BL]]-Tableau2[[#This Row],[Date prévue]])</f>
        <v>0</v>
      </c>
      <c r="H234" s="5" t="str">
        <f t="shared" si="3"/>
        <v>livrée</v>
      </c>
      <c r="I234" s="5"/>
    </row>
    <row r="235" spans="1:9" x14ac:dyDescent="0.25">
      <c r="A235" s="5">
        <v>56922</v>
      </c>
      <c r="B235" s="33">
        <v>43127</v>
      </c>
      <c r="C235" s="5" t="s">
        <v>38</v>
      </c>
      <c r="D235" s="33">
        <v>43132</v>
      </c>
      <c r="E235" s="38" t="s">
        <v>65</v>
      </c>
      <c r="F235" s="4">
        <v>43132</v>
      </c>
      <c r="G235" s="5">
        <f>IF(ISBLANK(Tableau2[[#This Row],[Date BL]]),"",Tableau2[[#This Row],[Date BL]]-Tableau2[[#This Row],[Date prévue]])</f>
        <v>0</v>
      </c>
      <c r="H235" s="5" t="str">
        <f t="shared" si="3"/>
        <v>livrée</v>
      </c>
      <c r="I235" s="5"/>
    </row>
    <row r="236" spans="1:9" x14ac:dyDescent="0.25">
      <c r="A236" s="5">
        <v>56922</v>
      </c>
      <c r="B236" s="33">
        <v>43127</v>
      </c>
      <c r="C236" s="5" t="s">
        <v>38</v>
      </c>
      <c r="D236" s="33">
        <v>43132</v>
      </c>
      <c r="E236" s="38" t="s">
        <v>65</v>
      </c>
      <c r="F236" s="4">
        <v>43132</v>
      </c>
      <c r="G236" s="5">
        <f>IF(ISBLANK(Tableau2[[#This Row],[Date BL]]),"",Tableau2[[#This Row],[Date BL]]-Tableau2[[#This Row],[Date prévue]])</f>
        <v>0</v>
      </c>
      <c r="H236" s="5" t="str">
        <f t="shared" si="3"/>
        <v>livrée</v>
      </c>
      <c r="I236" s="5"/>
    </row>
    <row r="237" spans="1:9" x14ac:dyDescent="0.25">
      <c r="A237" s="3">
        <v>56928</v>
      </c>
      <c r="B237" s="4">
        <v>43127</v>
      </c>
      <c r="C237" s="5" t="s">
        <v>59</v>
      </c>
      <c r="D237" s="4">
        <v>43130</v>
      </c>
      <c r="E237" s="3">
        <v>18000031</v>
      </c>
      <c r="F237" s="6">
        <v>43132</v>
      </c>
      <c r="G237" s="5">
        <f>IF(ISBLANK(Tableau2[[#This Row],[Date BL]]),"",Tableau2[[#This Row],[Date BL]]-Tableau2[[#This Row],[Date prévue]])</f>
        <v>2</v>
      </c>
      <c r="H237" s="5" t="str">
        <f t="shared" si="3"/>
        <v>retard</v>
      </c>
      <c r="I237" s="5"/>
    </row>
    <row r="238" spans="1:9" x14ac:dyDescent="0.25">
      <c r="A238" s="3">
        <v>56928</v>
      </c>
      <c r="B238" s="4">
        <v>43127</v>
      </c>
      <c r="C238" s="5" t="s">
        <v>59</v>
      </c>
      <c r="D238" s="4">
        <v>43130</v>
      </c>
      <c r="E238" s="3">
        <v>18000031</v>
      </c>
      <c r="F238" s="6">
        <v>43132</v>
      </c>
      <c r="G238" s="5">
        <f>IF(ISBLANK(Tableau2[[#This Row],[Date BL]]),"",Tableau2[[#This Row],[Date BL]]-Tableau2[[#This Row],[Date prévue]])</f>
        <v>2</v>
      </c>
      <c r="H238" s="5" t="str">
        <f t="shared" si="3"/>
        <v>retard</v>
      </c>
      <c r="I238" s="5"/>
    </row>
    <row r="239" spans="1:9" x14ac:dyDescent="0.25">
      <c r="A239" s="3">
        <v>56928</v>
      </c>
      <c r="B239" s="4">
        <v>43127</v>
      </c>
      <c r="C239" s="5" t="s">
        <v>59</v>
      </c>
      <c r="D239" s="4">
        <v>43130</v>
      </c>
      <c r="E239" s="3">
        <v>18000031</v>
      </c>
      <c r="F239" s="6">
        <v>43132</v>
      </c>
      <c r="G239" s="5">
        <f>IF(ISBLANK(Tableau2[[#This Row],[Date BL]]),"",Tableau2[[#This Row],[Date BL]]-Tableau2[[#This Row],[Date prévue]])</f>
        <v>2</v>
      </c>
      <c r="H239" s="5" t="str">
        <f t="shared" si="3"/>
        <v>retard</v>
      </c>
      <c r="I239" s="5"/>
    </row>
    <row r="240" spans="1:9" x14ac:dyDescent="0.25">
      <c r="A240" s="3">
        <v>56928</v>
      </c>
      <c r="B240" s="4">
        <v>43127</v>
      </c>
      <c r="C240" s="5" t="s">
        <v>59</v>
      </c>
      <c r="D240" s="4">
        <v>43130</v>
      </c>
      <c r="E240" s="3">
        <v>18000031</v>
      </c>
      <c r="F240" s="6">
        <v>43132</v>
      </c>
      <c r="G240" s="5">
        <f>IF(ISBLANK(Tableau2[[#This Row],[Date BL]]),"",Tableau2[[#This Row],[Date BL]]-Tableau2[[#This Row],[Date prévue]])</f>
        <v>2</v>
      </c>
      <c r="H240" s="5" t="str">
        <f t="shared" si="3"/>
        <v>retard</v>
      </c>
      <c r="I240" s="5"/>
    </row>
    <row r="241" spans="1:9" x14ac:dyDescent="0.25">
      <c r="A241" s="3">
        <v>56928</v>
      </c>
      <c r="B241" s="4">
        <v>43127</v>
      </c>
      <c r="C241" s="5" t="s">
        <v>59</v>
      </c>
      <c r="D241" s="4">
        <v>43130</v>
      </c>
      <c r="E241" s="3">
        <v>18000031</v>
      </c>
      <c r="F241" s="6">
        <v>43132</v>
      </c>
      <c r="G241" s="5">
        <f>IF(ISBLANK(Tableau2[[#This Row],[Date BL]]),"",Tableau2[[#This Row],[Date BL]]-Tableau2[[#This Row],[Date prévue]])</f>
        <v>2</v>
      </c>
      <c r="H241" s="5" t="str">
        <f t="shared" si="3"/>
        <v>retard</v>
      </c>
      <c r="I241" s="5"/>
    </row>
    <row r="242" spans="1:9" x14ac:dyDescent="0.25">
      <c r="A242" s="3">
        <v>56929</v>
      </c>
      <c r="B242" s="4">
        <v>43127</v>
      </c>
      <c r="C242" s="5" t="s">
        <v>28</v>
      </c>
      <c r="D242" s="4">
        <v>43130</v>
      </c>
      <c r="E242" s="3">
        <v>151242</v>
      </c>
      <c r="F242" s="6">
        <v>43130</v>
      </c>
      <c r="G242" s="5">
        <f>IF(ISBLANK(Tableau2[[#This Row],[Date BL]]),"",Tableau2[[#This Row],[Date BL]]-Tableau2[[#This Row],[Date prévue]])</f>
        <v>0</v>
      </c>
      <c r="H242" s="5" t="str">
        <f t="shared" si="3"/>
        <v>livrée</v>
      </c>
      <c r="I242" s="5"/>
    </row>
    <row r="243" spans="1:9" x14ac:dyDescent="0.25">
      <c r="A243" s="5">
        <v>57253</v>
      </c>
      <c r="B243" s="4">
        <v>43161</v>
      </c>
      <c r="C243" s="5" t="s">
        <v>26</v>
      </c>
      <c r="D243" s="4">
        <v>43165</v>
      </c>
      <c r="E243" s="3" t="s">
        <v>66</v>
      </c>
      <c r="F243" s="4">
        <v>43171</v>
      </c>
      <c r="G243" s="5">
        <f>IF(ISBLANK(Tableau2[[#This Row],[Date BL]]),"",Tableau2[[#This Row],[Date BL]]-Tableau2[[#This Row],[Date prévue]])</f>
        <v>6</v>
      </c>
      <c r="H243" s="5" t="str">
        <f t="shared" si="3"/>
        <v>retard</v>
      </c>
      <c r="I243" s="5"/>
    </row>
    <row r="244" spans="1:9" x14ac:dyDescent="0.25">
      <c r="A244" s="5">
        <v>57381</v>
      </c>
      <c r="B244" s="33">
        <v>43179</v>
      </c>
      <c r="C244" s="5" t="s">
        <v>67</v>
      </c>
      <c r="D244" s="33">
        <v>43180</v>
      </c>
      <c r="E244" s="3" t="s">
        <v>68</v>
      </c>
      <c r="F244" s="4">
        <v>43179</v>
      </c>
      <c r="G244" s="5">
        <f>IF(ISBLANK(Tableau2[[#This Row],[Date BL]]),"",Tableau2[[#This Row],[Date BL]]-Tableau2[[#This Row],[Date prévue]])</f>
        <v>-1</v>
      </c>
      <c r="H244" s="5" t="str">
        <f t="shared" si="3"/>
        <v>livrée</v>
      </c>
      <c r="I244" s="5"/>
    </row>
    <row r="245" spans="1:9" x14ac:dyDescent="0.25">
      <c r="A245" s="5">
        <v>56942</v>
      </c>
      <c r="B245" s="33">
        <v>43130</v>
      </c>
      <c r="C245" s="5" t="s">
        <v>28</v>
      </c>
      <c r="D245" s="33">
        <v>43132</v>
      </c>
      <c r="E245" s="3">
        <v>151292</v>
      </c>
      <c r="F245" s="6">
        <v>43131</v>
      </c>
      <c r="G245" s="5">
        <f>IF(ISBLANK(Tableau2[[#This Row],[Date BL]]),"",Tableau2[[#This Row],[Date BL]]-Tableau2[[#This Row],[Date prévue]])</f>
        <v>-1</v>
      </c>
      <c r="H245" s="5" t="str">
        <f t="shared" si="3"/>
        <v>livrée</v>
      </c>
      <c r="I245" s="5"/>
    </row>
    <row r="246" spans="1:9" x14ac:dyDescent="0.25">
      <c r="A246" s="39">
        <v>56952</v>
      </c>
      <c r="B246" s="40">
        <v>43130</v>
      </c>
      <c r="C246" s="39" t="s">
        <v>38</v>
      </c>
      <c r="D246" s="40">
        <v>43139</v>
      </c>
      <c r="E246" s="41" t="s">
        <v>69</v>
      </c>
      <c r="F246" s="42">
        <v>43153</v>
      </c>
      <c r="G246" s="39">
        <f>IF(ISBLANK(Tableau2[[#This Row],[Date BL]]),"",Tableau2[[#This Row],[Date BL]]-Tableau2[[#This Row],[Date prévue]])</f>
        <v>14</v>
      </c>
      <c r="H246" s="39" t="str">
        <f t="shared" si="3"/>
        <v>retard</v>
      </c>
      <c r="I246" s="39"/>
    </row>
  </sheetData>
  <mergeCells count="1">
    <mergeCell ref="A1:I1"/>
  </mergeCell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8"/>
  <sheetViews>
    <sheetView topLeftCell="A18" workbookViewId="0">
      <selection activeCell="C68" sqref="C68"/>
    </sheetView>
  </sheetViews>
  <sheetFormatPr baseColWidth="10" defaultRowHeight="15" x14ac:dyDescent="0.25"/>
  <cols>
    <col min="1" max="1" width="21" bestFit="1" customWidth="1"/>
    <col min="2" max="2" width="12.5703125" customWidth="1"/>
    <col min="3" max="3" width="27" customWidth="1"/>
    <col min="4" max="4" width="12.5703125" bestFit="1" customWidth="1"/>
    <col min="7" max="7" width="21" customWidth="1"/>
    <col min="8" max="8" width="23.85546875" customWidth="1"/>
    <col min="9" max="9" width="7.140625" customWidth="1"/>
    <col min="10" max="10" width="12.5703125" customWidth="1"/>
    <col min="11" max="11" width="3" customWidth="1"/>
    <col min="12" max="12" width="19.7109375" bestFit="1" customWidth="1"/>
    <col min="13" max="13" width="20.7109375" bestFit="1" customWidth="1"/>
  </cols>
  <sheetData>
    <row r="1" spans="1:9" x14ac:dyDescent="0.25">
      <c r="A1" s="10" t="s">
        <v>334</v>
      </c>
      <c r="B1" t="s">
        <v>22</v>
      </c>
      <c r="G1" s="10" t="s">
        <v>359</v>
      </c>
      <c r="H1" s="11">
        <v>1</v>
      </c>
    </row>
    <row r="2" spans="1:9" x14ac:dyDescent="0.25">
      <c r="A2" s="10" t="s">
        <v>358</v>
      </c>
      <c r="B2" t="s">
        <v>347</v>
      </c>
    </row>
    <row r="3" spans="1:9" x14ac:dyDescent="0.25">
      <c r="G3" s="10" t="s">
        <v>337</v>
      </c>
      <c r="H3" s="10" t="s">
        <v>325</v>
      </c>
    </row>
    <row r="4" spans="1:9" x14ac:dyDescent="0.25">
      <c r="A4" s="10" t="s">
        <v>340</v>
      </c>
      <c r="B4" s="10" t="s">
        <v>325</v>
      </c>
      <c r="G4" s="10" t="s">
        <v>323</v>
      </c>
      <c r="H4" t="s">
        <v>339</v>
      </c>
      <c r="I4" t="s">
        <v>338</v>
      </c>
    </row>
    <row r="5" spans="1:9" x14ac:dyDescent="0.25">
      <c r="A5" s="10" t="s">
        <v>323</v>
      </c>
      <c r="B5" t="s">
        <v>339</v>
      </c>
      <c r="C5" t="s">
        <v>338</v>
      </c>
      <c r="D5" t="s">
        <v>324</v>
      </c>
      <c r="G5" s="11" t="s">
        <v>347</v>
      </c>
      <c r="H5" s="15">
        <v>0.35443037974683544</v>
      </c>
      <c r="I5" s="15">
        <v>0.64556962025316456</v>
      </c>
    </row>
    <row r="6" spans="1:9" x14ac:dyDescent="0.25">
      <c r="A6" s="13">
        <v>43102</v>
      </c>
      <c r="B6" s="15">
        <v>0</v>
      </c>
      <c r="C6" s="15">
        <v>1</v>
      </c>
      <c r="D6" s="15">
        <v>1</v>
      </c>
    </row>
    <row r="7" spans="1:9" x14ac:dyDescent="0.25">
      <c r="A7" s="13">
        <v>43105</v>
      </c>
      <c r="B7" s="15">
        <v>1</v>
      </c>
      <c r="C7" s="15">
        <v>0</v>
      </c>
      <c r="D7" s="15">
        <v>1</v>
      </c>
    </row>
    <row r="8" spans="1:9" x14ac:dyDescent="0.25">
      <c r="A8" s="13">
        <v>43110</v>
      </c>
      <c r="B8" s="15">
        <v>0</v>
      </c>
      <c r="C8" s="15">
        <v>1</v>
      </c>
      <c r="D8" s="15">
        <v>1</v>
      </c>
    </row>
    <row r="9" spans="1:9" x14ac:dyDescent="0.25">
      <c r="A9" s="13">
        <v>43115</v>
      </c>
      <c r="B9" s="15">
        <v>0</v>
      </c>
      <c r="C9" s="15">
        <v>1</v>
      </c>
      <c r="D9" s="15">
        <v>1</v>
      </c>
    </row>
    <row r="10" spans="1:9" x14ac:dyDescent="0.25">
      <c r="A10" s="13">
        <v>43116</v>
      </c>
      <c r="B10" s="15">
        <v>0.61111111111111116</v>
      </c>
      <c r="C10" s="15">
        <v>0.3888888888888889</v>
      </c>
      <c r="D10" s="15">
        <v>1</v>
      </c>
    </row>
    <row r="11" spans="1:9" x14ac:dyDescent="0.25">
      <c r="A11" s="13">
        <v>43118</v>
      </c>
      <c r="B11" s="15">
        <v>0</v>
      </c>
      <c r="C11" s="15">
        <v>1</v>
      </c>
      <c r="D11" s="15">
        <v>1</v>
      </c>
    </row>
    <row r="12" spans="1:9" x14ac:dyDescent="0.25">
      <c r="A12" s="13">
        <v>43119</v>
      </c>
      <c r="B12" s="15">
        <v>0</v>
      </c>
      <c r="C12" s="15">
        <v>1</v>
      </c>
      <c r="D12" s="15">
        <v>1</v>
      </c>
    </row>
    <row r="13" spans="1:9" x14ac:dyDescent="0.25">
      <c r="A13" s="13">
        <v>43122</v>
      </c>
      <c r="B13" s="15">
        <v>0</v>
      </c>
      <c r="C13" s="15">
        <v>1</v>
      </c>
      <c r="D13" s="15">
        <v>1</v>
      </c>
    </row>
    <row r="14" spans="1:9" x14ac:dyDescent="0.25">
      <c r="A14" s="13">
        <v>43125</v>
      </c>
      <c r="B14" s="15">
        <v>0.4375</v>
      </c>
      <c r="C14" s="15">
        <v>0.5625</v>
      </c>
      <c r="D14" s="15">
        <v>1</v>
      </c>
    </row>
    <row r="15" spans="1:9" x14ac:dyDescent="0.25">
      <c r="A15" s="13">
        <v>43126</v>
      </c>
      <c r="B15" s="15">
        <v>1</v>
      </c>
      <c r="C15" s="15">
        <v>0</v>
      </c>
      <c r="D15" s="15">
        <v>1</v>
      </c>
    </row>
    <row r="16" spans="1:9" x14ac:dyDescent="0.25">
      <c r="A16" s="13">
        <v>43130</v>
      </c>
      <c r="B16" s="15">
        <v>0</v>
      </c>
      <c r="C16" s="15">
        <v>1</v>
      </c>
      <c r="D16" s="15">
        <v>1</v>
      </c>
    </row>
    <row r="17" spans="1:4" x14ac:dyDescent="0.25">
      <c r="A17" s="13" t="s">
        <v>324</v>
      </c>
      <c r="B17" s="15">
        <v>0.46875</v>
      </c>
      <c r="C17" s="15">
        <v>0.53125</v>
      </c>
      <c r="D17" s="15">
        <v>1</v>
      </c>
    </row>
    <row r="22" spans="1:4" x14ac:dyDescent="0.25">
      <c r="A22" s="10" t="s">
        <v>323</v>
      </c>
      <c r="B22" t="s">
        <v>362</v>
      </c>
      <c r="C22" t="s">
        <v>361</v>
      </c>
    </row>
    <row r="23" spans="1:4" x14ac:dyDescent="0.25">
      <c r="A23" s="11" t="s">
        <v>24</v>
      </c>
      <c r="B23" s="15">
        <v>8.1967213114754103E-3</v>
      </c>
      <c r="C23" s="12">
        <v>2</v>
      </c>
    </row>
    <row r="24" spans="1:4" x14ac:dyDescent="0.25">
      <c r="A24" s="44">
        <v>56711</v>
      </c>
      <c r="B24" s="15">
        <v>1</v>
      </c>
      <c r="C24" s="12">
        <v>2</v>
      </c>
    </row>
    <row r="25" spans="1:4" x14ac:dyDescent="0.25">
      <c r="A25" s="11" t="s">
        <v>31</v>
      </c>
      <c r="B25" s="15">
        <v>4.0983606557377051E-3</v>
      </c>
      <c r="C25" s="12">
        <v>1</v>
      </c>
    </row>
    <row r="26" spans="1:4" x14ac:dyDescent="0.25">
      <c r="A26" s="44">
        <v>56755</v>
      </c>
      <c r="B26" s="15">
        <v>1</v>
      </c>
      <c r="C26" s="12">
        <v>1</v>
      </c>
    </row>
    <row r="27" spans="1:4" x14ac:dyDescent="0.25">
      <c r="A27" s="11" t="s">
        <v>54</v>
      </c>
      <c r="B27" s="15">
        <v>3.2786885245901641E-2</v>
      </c>
      <c r="C27" s="12">
        <v>8</v>
      </c>
    </row>
    <row r="28" spans="1:4" x14ac:dyDescent="0.25">
      <c r="A28" s="44">
        <v>56854</v>
      </c>
      <c r="B28" s="15">
        <v>0.625</v>
      </c>
      <c r="C28" s="12">
        <v>5</v>
      </c>
    </row>
    <row r="29" spans="1:4" x14ac:dyDescent="0.25">
      <c r="A29" s="44">
        <v>57328</v>
      </c>
      <c r="B29" s="15">
        <v>0.375</v>
      </c>
      <c r="C29" s="12">
        <v>3</v>
      </c>
    </row>
    <row r="30" spans="1:4" x14ac:dyDescent="0.25">
      <c r="A30" s="11" t="s">
        <v>63</v>
      </c>
      <c r="B30" s="15">
        <v>1.2295081967213115E-2</v>
      </c>
      <c r="C30" s="12">
        <v>3</v>
      </c>
    </row>
    <row r="31" spans="1:4" x14ac:dyDescent="0.25">
      <c r="A31" s="44">
        <v>56925</v>
      </c>
      <c r="B31" s="15">
        <v>1</v>
      </c>
      <c r="C31" s="12">
        <v>3</v>
      </c>
    </row>
    <row r="32" spans="1:4" x14ac:dyDescent="0.25">
      <c r="A32" s="11" t="s">
        <v>38</v>
      </c>
      <c r="B32" s="15">
        <v>0.10655737704918032</v>
      </c>
      <c r="C32" s="12">
        <v>26</v>
      </c>
    </row>
    <row r="33" spans="1:3" x14ac:dyDescent="0.25">
      <c r="A33" s="44">
        <v>56769</v>
      </c>
      <c r="B33" s="15">
        <v>0.15384615384615385</v>
      </c>
      <c r="C33" s="12">
        <v>4</v>
      </c>
    </row>
    <row r="34" spans="1:3" x14ac:dyDescent="0.25">
      <c r="A34" s="44">
        <v>56802</v>
      </c>
      <c r="B34" s="15">
        <v>0.15384615384615385</v>
      </c>
      <c r="C34" s="12">
        <v>4</v>
      </c>
    </row>
    <row r="35" spans="1:3" x14ac:dyDescent="0.25">
      <c r="A35" s="44">
        <v>56814</v>
      </c>
      <c r="B35" s="15">
        <v>0.26923076923076922</v>
      </c>
      <c r="C35" s="12">
        <v>7</v>
      </c>
    </row>
    <row r="36" spans="1:3" x14ac:dyDescent="0.25">
      <c r="A36" s="44">
        <v>56866</v>
      </c>
      <c r="B36" s="15">
        <v>3.8461538461538464E-2</v>
      </c>
      <c r="C36" s="12">
        <v>1</v>
      </c>
    </row>
    <row r="37" spans="1:3" x14ac:dyDescent="0.25">
      <c r="A37" s="44">
        <v>56922</v>
      </c>
      <c r="B37" s="15">
        <v>0.34615384615384615</v>
      </c>
      <c r="C37" s="12">
        <v>9</v>
      </c>
    </row>
    <row r="38" spans="1:3" x14ac:dyDescent="0.25">
      <c r="A38" s="44">
        <v>56952</v>
      </c>
      <c r="B38" s="15">
        <v>3.8461538461538464E-2</v>
      </c>
      <c r="C38" s="12">
        <v>1</v>
      </c>
    </row>
    <row r="39" spans="1:3" x14ac:dyDescent="0.25">
      <c r="A39" s="11" t="s">
        <v>44</v>
      </c>
      <c r="B39" s="15">
        <v>8.1967213114754103E-3</v>
      </c>
      <c r="C39" s="12">
        <v>2</v>
      </c>
    </row>
    <row r="40" spans="1:3" x14ac:dyDescent="0.25">
      <c r="A40" s="44">
        <v>56849</v>
      </c>
      <c r="B40" s="15">
        <v>0.5</v>
      </c>
      <c r="C40" s="12">
        <v>1</v>
      </c>
    </row>
    <row r="41" spans="1:3" x14ac:dyDescent="0.25">
      <c r="A41" s="44">
        <v>56887</v>
      </c>
      <c r="B41" s="15">
        <v>0.5</v>
      </c>
      <c r="C41" s="12">
        <v>1</v>
      </c>
    </row>
    <row r="42" spans="1:3" x14ac:dyDescent="0.25">
      <c r="A42" s="11" t="s">
        <v>43</v>
      </c>
      <c r="B42" s="15">
        <v>8.6065573770491802E-2</v>
      </c>
      <c r="C42" s="12">
        <v>21</v>
      </c>
    </row>
    <row r="43" spans="1:3" x14ac:dyDescent="0.25">
      <c r="A43" s="44">
        <v>56793</v>
      </c>
      <c r="B43" s="15">
        <v>0.19047619047619047</v>
      </c>
      <c r="C43" s="12">
        <v>4</v>
      </c>
    </row>
    <row r="44" spans="1:3" x14ac:dyDescent="0.25">
      <c r="A44" s="44">
        <v>56796</v>
      </c>
      <c r="B44" s="15">
        <v>0.33333333333333331</v>
      </c>
      <c r="C44" s="12">
        <v>7</v>
      </c>
    </row>
    <row r="45" spans="1:3" x14ac:dyDescent="0.25">
      <c r="A45" s="44">
        <v>56806</v>
      </c>
      <c r="B45" s="15">
        <v>4.7619047619047616E-2</v>
      </c>
      <c r="C45" s="12">
        <v>1</v>
      </c>
    </row>
    <row r="46" spans="1:3" x14ac:dyDescent="0.25">
      <c r="A46" s="44">
        <v>56830</v>
      </c>
      <c r="B46" s="15">
        <v>4.7619047619047616E-2</v>
      </c>
      <c r="C46" s="12">
        <v>1</v>
      </c>
    </row>
    <row r="47" spans="1:3" x14ac:dyDescent="0.25">
      <c r="A47" s="44">
        <v>56841</v>
      </c>
      <c r="B47" s="15">
        <v>0.19047619047619047</v>
      </c>
      <c r="C47" s="12">
        <v>4</v>
      </c>
    </row>
    <row r="48" spans="1:3" x14ac:dyDescent="0.25">
      <c r="A48" s="44">
        <v>56880</v>
      </c>
      <c r="B48" s="15">
        <v>0.19047619047619047</v>
      </c>
      <c r="C48" s="12">
        <v>4</v>
      </c>
    </row>
    <row r="49" spans="1:3" x14ac:dyDescent="0.25">
      <c r="A49" s="11" t="s">
        <v>67</v>
      </c>
      <c r="B49" s="15">
        <v>4.0983606557377051E-3</v>
      </c>
      <c r="C49" s="12">
        <v>1</v>
      </c>
    </row>
    <row r="50" spans="1:3" x14ac:dyDescent="0.25">
      <c r="A50" s="44">
        <v>57381</v>
      </c>
      <c r="B50" s="15">
        <v>1</v>
      </c>
      <c r="C50" s="12">
        <v>1</v>
      </c>
    </row>
    <row r="51" spans="1:3" x14ac:dyDescent="0.25">
      <c r="A51" s="11" t="s">
        <v>26</v>
      </c>
      <c r="B51" s="15">
        <v>6.5573770491803282E-2</v>
      </c>
      <c r="C51" s="12">
        <v>16</v>
      </c>
    </row>
    <row r="52" spans="1:3" x14ac:dyDescent="0.25">
      <c r="A52" s="44">
        <v>56723</v>
      </c>
      <c r="B52" s="15">
        <v>6.25E-2</v>
      </c>
      <c r="C52" s="12">
        <v>1</v>
      </c>
    </row>
    <row r="53" spans="1:3" x14ac:dyDescent="0.25">
      <c r="A53" s="44">
        <v>56734</v>
      </c>
      <c r="B53" s="15">
        <v>6.25E-2</v>
      </c>
      <c r="C53" s="12">
        <v>1</v>
      </c>
    </row>
    <row r="54" spans="1:3" x14ac:dyDescent="0.25">
      <c r="A54" s="44">
        <v>56741</v>
      </c>
      <c r="B54" s="15">
        <v>6.25E-2</v>
      </c>
      <c r="C54" s="12">
        <v>1</v>
      </c>
    </row>
    <row r="55" spans="1:3" x14ac:dyDescent="0.25">
      <c r="A55" s="44">
        <v>56753</v>
      </c>
      <c r="B55" s="15">
        <v>0.125</v>
      </c>
      <c r="C55" s="12">
        <v>2</v>
      </c>
    </row>
    <row r="56" spans="1:3" x14ac:dyDescent="0.25">
      <c r="A56" s="44">
        <v>56834</v>
      </c>
      <c r="B56" s="15">
        <v>0.1875</v>
      </c>
      <c r="C56" s="12">
        <v>3</v>
      </c>
    </row>
    <row r="57" spans="1:3" x14ac:dyDescent="0.25">
      <c r="A57" s="44">
        <v>56835</v>
      </c>
      <c r="B57" s="15">
        <v>6.25E-2</v>
      </c>
      <c r="C57" s="12">
        <v>1</v>
      </c>
    </row>
    <row r="58" spans="1:3" x14ac:dyDescent="0.25">
      <c r="A58" s="44">
        <v>56874</v>
      </c>
      <c r="B58" s="15">
        <v>0.25</v>
      </c>
      <c r="C58" s="12">
        <v>4</v>
      </c>
    </row>
    <row r="59" spans="1:3" x14ac:dyDescent="0.25">
      <c r="A59" s="44">
        <v>57252</v>
      </c>
      <c r="B59" s="15">
        <v>0.125</v>
      </c>
      <c r="C59" s="12">
        <v>2</v>
      </c>
    </row>
    <row r="60" spans="1:3" x14ac:dyDescent="0.25">
      <c r="A60" s="44">
        <v>57253</v>
      </c>
      <c r="B60" s="15">
        <v>6.25E-2</v>
      </c>
      <c r="C60" s="12">
        <v>1</v>
      </c>
    </row>
    <row r="61" spans="1:3" x14ac:dyDescent="0.25">
      <c r="A61" s="11" t="s">
        <v>42</v>
      </c>
      <c r="B61" s="15">
        <v>4.0983606557377046E-2</v>
      </c>
      <c r="C61" s="12">
        <v>10</v>
      </c>
    </row>
    <row r="62" spans="1:3" x14ac:dyDescent="0.25">
      <c r="A62" s="44">
        <v>56780</v>
      </c>
      <c r="B62" s="15">
        <v>0.3</v>
      </c>
      <c r="C62" s="12">
        <v>3</v>
      </c>
    </row>
    <row r="63" spans="1:3" x14ac:dyDescent="0.25">
      <c r="A63" s="44">
        <v>56871</v>
      </c>
      <c r="B63" s="15">
        <v>0.2</v>
      </c>
      <c r="C63" s="12">
        <v>2</v>
      </c>
    </row>
    <row r="64" spans="1:3" x14ac:dyDescent="0.25">
      <c r="A64" s="44">
        <v>56943</v>
      </c>
      <c r="B64" s="15">
        <v>0.4</v>
      </c>
      <c r="C64" s="12">
        <v>4</v>
      </c>
    </row>
    <row r="65" spans="1:3" x14ac:dyDescent="0.25">
      <c r="A65" s="44">
        <v>56951</v>
      </c>
      <c r="B65" s="15">
        <v>0.1</v>
      </c>
      <c r="C65" s="12">
        <v>1</v>
      </c>
    </row>
    <row r="66" spans="1:3" x14ac:dyDescent="0.25">
      <c r="A66" s="11" t="s">
        <v>28</v>
      </c>
      <c r="B66" s="15">
        <v>0.12704918032786885</v>
      </c>
      <c r="C66" s="12">
        <v>31</v>
      </c>
    </row>
    <row r="67" spans="1:3" x14ac:dyDescent="0.25">
      <c r="A67" s="44">
        <v>56733</v>
      </c>
      <c r="B67" s="15">
        <v>0.22580645161290322</v>
      </c>
      <c r="C67" s="12">
        <v>7</v>
      </c>
    </row>
    <row r="68" spans="1:3" x14ac:dyDescent="0.25">
      <c r="A68" s="44">
        <v>56756</v>
      </c>
      <c r="B68" s="15">
        <v>6.4516129032258063E-2</v>
      </c>
      <c r="C68" s="12">
        <v>2</v>
      </c>
    </row>
    <row r="69" spans="1:3" x14ac:dyDescent="0.25">
      <c r="A69" s="44">
        <v>56772</v>
      </c>
      <c r="B69" s="15">
        <v>0.19354838709677419</v>
      </c>
      <c r="C69" s="12">
        <v>6</v>
      </c>
    </row>
    <row r="70" spans="1:3" x14ac:dyDescent="0.25">
      <c r="A70" s="44">
        <v>56786</v>
      </c>
      <c r="B70" s="15">
        <v>0.22580645161290322</v>
      </c>
      <c r="C70" s="12">
        <v>7</v>
      </c>
    </row>
    <row r="71" spans="1:3" x14ac:dyDescent="0.25">
      <c r="A71" s="44">
        <v>56850</v>
      </c>
      <c r="B71" s="15">
        <v>3.2258064516129031E-2</v>
      </c>
      <c r="C71" s="12">
        <v>1</v>
      </c>
    </row>
    <row r="72" spans="1:3" x14ac:dyDescent="0.25">
      <c r="A72" s="44">
        <v>56891</v>
      </c>
      <c r="B72" s="15">
        <v>9.6774193548387094E-2</v>
      </c>
      <c r="C72" s="12">
        <v>3</v>
      </c>
    </row>
    <row r="73" spans="1:3" x14ac:dyDescent="0.25">
      <c r="A73" s="44">
        <v>56919</v>
      </c>
      <c r="B73" s="15">
        <v>9.6774193548387094E-2</v>
      </c>
      <c r="C73" s="12">
        <v>3</v>
      </c>
    </row>
    <row r="74" spans="1:3" x14ac:dyDescent="0.25">
      <c r="A74" s="44">
        <v>56929</v>
      </c>
      <c r="B74" s="15">
        <v>3.2258064516129031E-2</v>
      </c>
      <c r="C74" s="12">
        <v>1</v>
      </c>
    </row>
    <row r="75" spans="1:3" x14ac:dyDescent="0.25">
      <c r="A75" s="44">
        <v>56942</v>
      </c>
      <c r="B75" s="15">
        <v>3.2258064516129031E-2</v>
      </c>
      <c r="C75" s="12">
        <v>1</v>
      </c>
    </row>
    <row r="76" spans="1:3" x14ac:dyDescent="0.25">
      <c r="A76" s="11" t="s">
        <v>36</v>
      </c>
      <c r="B76" s="15">
        <v>4.0983606557377051E-3</v>
      </c>
      <c r="C76" s="12">
        <v>1</v>
      </c>
    </row>
    <row r="77" spans="1:3" x14ac:dyDescent="0.25">
      <c r="A77" s="44">
        <v>56774</v>
      </c>
      <c r="B77" s="15">
        <v>1</v>
      </c>
      <c r="C77" s="12">
        <v>1</v>
      </c>
    </row>
    <row r="78" spans="1:3" x14ac:dyDescent="0.25">
      <c r="A78" s="11" t="s">
        <v>59</v>
      </c>
      <c r="B78" s="15">
        <v>0.22950819672131148</v>
      </c>
      <c r="C78" s="12">
        <v>56</v>
      </c>
    </row>
    <row r="79" spans="1:3" x14ac:dyDescent="0.25">
      <c r="A79" s="44">
        <v>56913</v>
      </c>
      <c r="B79" s="15">
        <v>0.21428571428571427</v>
      </c>
      <c r="C79" s="12">
        <v>12</v>
      </c>
    </row>
    <row r="80" spans="1:3" x14ac:dyDescent="0.25">
      <c r="A80" s="44">
        <v>56914</v>
      </c>
      <c r="B80" s="15">
        <v>0.25</v>
      </c>
      <c r="C80" s="12">
        <v>14</v>
      </c>
    </row>
    <row r="81" spans="1:3" x14ac:dyDescent="0.25">
      <c r="A81" s="44">
        <v>56918</v>
      </c>
      <c r="B81" s="15">
        <v>0.16071428571428573</v>
      </c>
      <c r="C81" s="12">
        <v>9</v>
      </c>
    </row>
    <row r="82" spans="1:3" x14ac:dyDescent="0.25">
      <c r="A82" s="44">
        <v>56926</v>
      </c>
      <c r="B82" s="15">
        <v>0.2857142857142857</v>
      </c>
      <c r="C82" s="12">
        <v>16</v>
      </c>
    </row>
    <row r="83" spans="1:3" x14ac:dyDescent="0.25">
      <c r="A83" s="44">
        <v>56928</v>
      </c>
      <c r="B83" s="15">
        <v>8.9285714285714288E-2</v>
      </c>
      <c r="C83" s="12">
        <v>5</v>
      </c>
    </row>
    <row r="84" spans="1:3" x14ac:dyDescent="0.25">
      <c r="A84" s="11" t="s">
        <v>30</v>
      </c>
      <c r="B84" s="15">
        <v>0.11475409836065574</v>
      </c>
      <c r="C84" s="12">
        <v>28</v>
      </c>
    </row>
    <row r="85" spans="1:3" x14ac:dyDescent="0.25">
      <c r="A85" s="44">
        <v>56739</v>
      </c>
      <c r="B85" s="15">
        <v>3.5714285714285712E-2</v>
      </c>
      <c r="C85" s="12">
        <v>1</v>
      </c>
    </row>
    <row r="86" spans="1:3" x14ac:dyDescent="0.25">
      <c r="A86" s="44">
        <v>56751</v>
      </c>
      <c r="B86" s="15">
        <v>0.6785714285714286</v>
      </c>
      <c r="C86" s="12">
        <v>19</v>
      </c>
    </row>
    <row r="87" spans="1:3" x14ac:dyDescent="0.25">
      <c r="A87" s="44">
        <v>56759</v>
      </c>
      <c r="B87" s="15">
        <v>3.5714285714285712E-2</v>
      </c>
      <c r="C87" s="12">
        <v>1</v>
      </c>
    </row>
    <row r="88" spans="1:3" x14ac:dyDescent="0.25">
      <c r="A88" s="44">
        <v>56826</v>
      </c>
      <c r="B88" s="15">
        <v>3.5714285714285712E-2</v>
      </c>
      <c r="C88" s="12">
        <v>1</v>
      </c>
    </row>
    <row r="89" spans="1:3" x14ac:dyDescent="0.25">
      <c r="A89" s="44">
        <v>56934</v>
      </c>
      <c r="B89" s="15">
        <v>7.1428571428571425E-2</v>
      </c>
      <c r="C89" s="12">
        <v>2</v>
      </c>
    </row>
    <row r="90" spans="1:3" x14ac:dyDescent="0.25">
      <c r="A90" s="44">
        <v>56953</v>
      </c>
      <c r="B90" s="15">
        <v>3.5714285714285712E-2</v>
      </c>
      <c r="C90" s="12">
        <v>1</v>
      </c>
    </row>
    <row r="91" spans="1:3" x14ac:dyDescent="0.25">
      <c r="A91" s="44">
        <v>57161</v>
      </c>
      <c r="B91" s="15">
        <v>3.5714285714285712E-2</v>
      </c>
      <c r="C91" s="12">
        <v>1</v>
      </c>
    </row>
    <row r="92" spans="1:3" x14ac:dyDescent="0.25">
      <c r="A92" s="44">
        <v>57163</v>
      </c>
      <c r="B92" s="15">
        <v>7.1428571428571425E-2</v>
      </c>
      <c r="C92" s="12">
        <v>2</v>
      </c>
    </row>
    <row r="93" spans="1:3" x14ac:dyDescent="0.25">
      <c r="A93" s="11" t="s">
        <v>51</v>
      </c>
      <c r="B93" s="15">
        <v>3.2786885245901641E-2</v>
      </c>
      <c r="C93" s="12">
        <v>8</v>
      </c>
    </row>
    <row r="94" spans="1:3" x14ac:dyDescent="0.25">
      <c r="A94" s="44">
        <v>56828</v>
      </c>
      <c r="B94" s="15">
        <v>0.5</v>
      </c>
      <c r="C94" s="12">
        <v>4</v>
      </c>
    </row>
    <row r="95" spans="1:3" x14ac:dyDescent="0.25">
      <c r="A95" s="44">
        <v>56910</v>
      </c>
      <c r="B95" s="15">
        <v>0.5</v>
      </c>
      <c r="C95" s="12">
        <v>4</v>
      </c>
    </row>
    <row r="96" spans="1:3" x14ac:dyDescent="0.25">
      <c r="A96" s="11" t="s">
        <v>35</v>
      </c>
      <c r="B96" s="15">
        <v>9.0163934426229511E-2</v>
      </c>
      <c r="C96" s="12">
        <v>22</v>
      </c>
    </row>
    <row r="97" spans="1:3" x14ac:dyDescent="0.25">
      <c r="A97" s="44">
        <v>56777</v>
      </c>
      <c r="B97" s="15">
        <v>9.0909090909090912E-2</v>
      </c>
      <c r="C97" s="12">
        <v>2</v>
      </c>
    </row>
    <row r="98" spans="1:3" x14ac:dyDescent="0.25">
      <c r="A98" s="44">
        <v>56791</v>
      </c>
      <c r="B98" s="15">
        <v>0.22727272727272727</v>
      </c>
      <c r="C98" s="12">
        <v>5</v>
      </c>
    </row>
    <row r="99" spans="1:3" x14ac:dyDescent="0.25">
      <c r="A99" s="44">
        <v>56846</v>
      </c>
      <c r="B99" s="15">
        <v>4.5454545454545456E-2</v>
      </c>
      <c r="C99" s="12">
        <v>1</v>
      </c>
    </row>
    <row r="100" spans="1:3" x14ac:dyDescent="0.25">
      <c r="A100" s="44">
        <v>56889</v>
      </c>
      <c r="B100" s="15">
        <v>0.18181818181818182</v>
      </c>
      <c r="C100" s="12">
        <v>4</v>
      </c>
    </row>
    <row r="101" spans="1:3" x14ac:dyDescent="0.25">
      <c r="A101" s="44">
        <v>56898</v>
      </c>
      <c r="B101" s="15">
        <v>0.13636363636363635</v>
      </c>
      <c r="C101" s="12">
        <v>3</v>
      </c>
    </row>
    <row r="102" spans="1:3" x14ac:dyDescent="0.25">
      <c r="A102" s="44">
        <v>56907</v>
      </c>
      <c r="B102" s="15">
        <v>9.0909090909090912E-2</v>
      </c>
      <c r="C102" s="12">
        <v>2</v>
      </c>
    </row>
    <row r="103" spans="1:3" x14ac:dyDescent="0.25">
      <c r="A103" s="44">
        <v>56923</v>
      </c>
      <c r="B103" s="15">
        <v>9.0909090909090912E-2</v>
      </c>
      <c r="C103" s="12">
        <v>2</v>
      </c>
    </row>
    <row r="104" spans="1:3" x14ac:dyDescent="0.25">
      <c r="A104" s="44">
        <v>57023</v>
      </c>
      <c r="B104" s="15">
        <v>0.13636363636363635</v>
      </c>
      <c r="C104" s="12">
        <v>3</v>
      </c>
    </row>
    <row r="105" spans="1:3" x14ac:dyDescent="0.25">
      <c r="A105" s="11" t="s">
        <v>49</v>
      </c>
      <c r="B105" s="15">
        <v>3.2786885245901641E-2</v>
      </c>
      <c r="C105" s="12">
        <v>8</v>
      </c>
    </row>
    <row r="106" spans="1:3" x14ac:dyDescent="0.25">
      <c r="A106" s="44">
        <v>56824</v>
      </c>
      <c r="B106" s="15">
        <v>0.75</v>
      </c>
      <c r="C106" s="12">
        <v>6</v>
      </c>
    </row>
    <row r="107" spans="1:3" x14ac:dyDescent="0.25">
      <c r="A107" s="44">
        <v>56900</v>
      </c>
      <c r="B107" s="15">
        <v>0.25</v>
      </c>
      <c r="C107" s="12">
        <v>2</v>
      </c>
    </row>
    <row r="108" spans="1:3" x14ac:dyDescent="0.25">
      <c r="A108" s="11" t="s">
        <v>324</v>
      </c>
      <c r="B108" s="15">
        <v>1</v>
      </c>
      <c r="C108" s="12">
        <v>244</v>
      </c>
    </row>
  </sheetData>
  <pageMargins left="0.7" right="0.7" top="0.75" bottom="0.75" header="0.3" footer="0.3"/>
  <pageSetup paperSize="9" orientation="portrait" horizontalDpi="300" verticalDpi="300"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>
      <selection activeCell="B24" sqref="B24"/>
    </sheetView>
  </sheetViews>
  <sheetFormatPr baseColWidth="10" defaultRowHeight="15" x14ac:dyDescent="0.25"/>
  <cols>
    <col min="6" max="6" width="11.4257812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Feuil3</vt:lpstr>
      <vt:lpstr>base des données</vt:lpstr>
      <vt:lpstr>données FG</vt:lpstr>
      <vt:lpstr>données Livraison</vt:lpstr>
      <vt:lpstr>Tableaux croisés dynamiques</vt:lpstr>
      <vt:lpstr>tableaux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2019-12-03T14:53:51Z</dcterms:created>
  <dcterms:modified xsi:type="dcterms:W3CDTF">2019-12-09T16:25:19Z</dcterms:modified>
</cp:coreProperties>
</file>