
<file path=[Content_Types].xml><?xml version="1.0" encoding="utf-8"?>
<Types xmlns="http://schemas.openxmlformats.org/package/2006/content-types">
  <Default Extension="bin" ContentType="application/vnd.ms-office.vbaProject"/>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drawings/drawing3.xml" ContentType="application/vnd.openxmlformats-officedocument.drawing+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208" codeName="{4F8ACE45-EE9A-2D80-15BD-93BB759BF452}"/>
  <workbookPr codeName="ThisWorkbook" defaultThemeVersion="166925"/>
  <mc:AlternateContent xmlns:mc="http://schemas.openxmlformats.org/markup-compatibility/2006">
    <mc:Choice Requires="x15">
      <x15ac:absPath xmlns:x15ac="http://schemas.microsoft.com/office/spreadsheetml/2010/11/ac" url="/Users/benji/Desktop/"/>
    </mc:Choice>
  </mc:AlternateContent>
  <xr:revisionPtr revIDLastSave="0" documentId="13_ncr:1_{DDEBDDDC-EACC-4545-B202-50DA955FD4CC}" xr6:coauthVersionLast="45" xr6:coauthVersionMax="45" xr10:uidLastSave="{00000000-0000-0000-0000-000000000000}"/>
  <bookViews>
    <workbookView xWindow="0" yWindow="0" windowWidth="33600" windowHeight="21000" activeTab="3" xr2:uid="{111166A9-EBB7-BF47-9753-A7002A0B4489}"/>
  </bookViews>
  <sheets>
    <sheet name="Fiche Indiv" sheetId="1" r:id="rId1"/>
    <sheet name="Péremption" sheetId="3" r:id="rId2"/>
    <sheet name="Changement" sheetId="4" r:id="rId3"/>
    <sheet name="BD" sheetId="2" r:id="rId4"/>
    <sheet name="Feuil1" sheetId="6" r:id="rId5"/>
    <sheet name="Sauvegarde BD" sheetId="5" state="hidden" r:id="rId6"/>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W18" i="2" l="1"/>
  <c r="P119" i="2"/>
  <c r="P118" i="2"/>
  <c r="P117" i="2"/>
  <c r="P116" i="2"/>
  <c r="P115" i="2"/>
  <c r="P114" i="2"/>
  <c r="P113" i="2"/>
  <c r="P112" i="2"/>
  <c r="P111" i="2"/>
  <c r="P110" i="2"/>
  <c r="P109" i="2"/>
  <c r="P108" i="2"/>
  <c r="P107" i="2"/>
  <c r="P106" i="2"/>
  <c r="P105" i="2"/>
  <c r="P104" i="2"/>
  <c r="P103" i="2"/>
  <c r="P102" i="2"/>
  <c r="P101" i="2"/>
  <c r="P100" i="2"/>
  <c r="P99" i="2"/>
  <c r="P98" i="2"/>
  <c r="P97" i="2"/>
  <c r="P96" i="2"/>
  <c r="P95" i="2"/>
  <c r="P94" i="2"/>
  <c r="P93" i="2"/>
  <c r="P92" i="2"/>
  <c r="P91" i="2"/>
  <c r="P90" i="2"/>
  <c r="P89" i="2"/>
  <c r="P88" i="2"/>
  <c r="P87" i="2"/>
  <c r="P86" i="2"/>
  <c r="P85" i="2"/>
  <c r="P84" i="2"/>
  <c r="P83" i="2"/>
  <c r="P82" i="2"/>
  <c r="P81" i="2"/>
  <c r="P80" i="2"/>
  <c r="P79" i="2"/>
  <c r="P78" i="2"/>
  <c r="P77" i="2"/>
  <c r="P76" i="2"/>
  <c r="P75" i="2"/>
  <c r="P74" i="2"/>
  <c r="P73" i="2"/>
  <c r="P72" i="2"/>
  <c r="P71" i="2"/>
  <c r="P70" i="2"/>
  <c r="P69" i="2"/>
  <c r="P68" i="2"/>
  <c r="P67" i="2"/>
  <c r="P66" i="2"/>
  <c r="P65" i="2"/>
  <c r="P64" i="2"/>
  <c r="P63" i="2"/>
  <c r="P62" i="2"/>
  <c r="P61" i="2"/>
  <c r="P60" i="2"/>
  <c r="P59" i="2"/>
  <c r="P58" i="2"/>
  <c r="P57" i="2"/>
  <c r="P56" i="2"/>
  <c r="P55" i="2"/>
  <c r="P54" i="2"/>
  <c r="P53" i="2"/>
  <c r="P52" i="2"/>
  <c r="P51" i="2"/>
  <c r="P50" i="2"/>
  <c r="P49" i="2"/>
  <c r="P48" i="2"/>
  <c r="P47" i="2"/>
  <c r="P46" i="2"/>
  <c r="P45" i="2"/>
  <c r="P44" i="2"/>
  <c r="P43" i="2"/>
  <c r="P42" i="2"/>
  <c r="P41" i="2"/>
  <c r="P40" i="2"/>
  <c r="P39" i="2"/>
  <c r="P38" i="2"/>
  <c r="P37" i="2"/>
  <c r="P36" i="2"/>
  <c r="P35" i="2"/>
  <c r="P34" i="2"/>
  <c r="P33" i="2"/>
  <c r="P32" i="2"/>
  <c r="P31" i="2"/>
  <c r="P30" i="2"/>
  <c r="P29" i="2"/>
  <c r="P28" i="2"/>
  <c r="P27" i="2"/>
  <c r="P26" i="2"/>
  <c r="P25" i="2"/>
  <c r="P24" i="2"/>
  <c r="P23" i="2"/>
  <c r="P22" i="2"/>
  <c r="P21" i="2"/>
  <c r="P20" i="2"/>
  <c r="P19" i="2"/>
  <c r="P18" i="2"/>
  <c r="P17" i="2"/>
  <c r="P16" i="2"/>
  <c r="P15" i="2"/>
  <c r="P14" i="2"/>
  <c r="P13" i="2"/>
  <c r="P12" i="2"/>
  <c r="P11" i="2"/>
  <c r="P10" i="2"/>
  <c r="P9" i="2"/>
  <c r="P8" i="2"/>
  <c r="P7" i="2"/>
  <c r="P6" i="2"/>
  <c r="P5" i="2"/>
  <c r="P4" i="2"/>
  <c r="P3" i="2"/>
  <c r="P2" i="2"/>
  <c r="O42" i="2"/>
  <c r="O41" i="2"/>
  <c r="O40" i="2"/>
  <c r="O39" i="2"/>
  <c r="O38" i="2"/>
  <c r="O37" i="2"/>
  <c r="O36" i="2"/>
  <c r="O35" i="2"/>
  <c r="O34" i="2"/>
  <c r="O33" i="2"/>
  <c r="O32" i="2"/>
  <c r="O31" i="2"/>
  <c r="O30" i="2"/>
  <c r="O29" i="2"/>
  <c r="O28" i="2"/>
  <c r="O27" i="2"/>
  <c r="O26" i="2"/>
  <c r="O25" i="2"/>
  <c r="O24" i="2"/>
  <c r="O23" i="2"/>
  <c r="O22" i="2"/>
  <c r="O21" i="2"/>
  <c r="O20" i="2"/>
  <c r="O19" i="2"/>
  <c r="O18" i="2"/>
  <c r="X18" i="2" s="1"/>
  <c r="O17" i="2"/>
  <c r="X17" i="2" s="1"/>
  <c r="O16" i="2"/>
  <c r="W16" i="2" s="1"/>
  <c r="O15" i="2"/>
  <c r="O14" i="2"/>
  <c r="O13" i="2"/>
  <c r="O12" i="2"/>
  <c r="O11" i="2"/>
  <c r="O10" i="2"/>
  <c r="O9" i="2"/>
  <c r="O8" i="2"/>
  <c r="O7" i="2"/>
  <c r="O6" i="2"/>
  <c r="O5" i="2"/>
  <c r="O4" i="2"/>
  <c r="O3" i="2"/>
  <c r="O2" i="2"/>
  <c r="D24" i="2"/>
  <c r="W17" i="2" l="1"/>
  <c r="X16" i="2"/>
  <c r="D14" i="1"/>
  <c r="D12" i="1"/>
  <c r="X15" i="2"/>
  <c r="W15" i="2"/>
  <c r="X14" i="2"/>
  <c r="X13" i="2"/>
  <c r="X12" i="2"/>
  <c r="W12" i="2"/>
  <c r="X11" i="2"/>
  <c r="X10" i="2"/>
  <c r="X9" i="2"/>
  <c r="W9" i="2"/>
  <c r="X8" i="2"/>
  <c r="X7" i="2"/>
  <c r="X6" i="2"/>
  <c r="W6" i="2"/>
  <c r="X5" i="2"/>
  <c r="X4" i="2"/>
  <c r="X3" i="2"/>
  <c r="W3" i="2"/>
  <c r="X2" i="2"/>
  <c r="P43" i="5"/>
  <c r="P42" i="5"/>
  <c r="P41" i="5"/>
  <c r="P40" i="5"/>
  <c r="P39" i="5"/>
  <c r="P38" i="5"/>
  <c r="P37" i="5"/>
  <c r="P36" i="5"/>
  <c r="P35" i="5"/>
  <c r="P34" i="5"/>
  <c r="P33" i="5"/>
  <c r="P32" i="5"/>
  <c r="P31" i="5"/>
  <c r="P30" i="5"/>
  <c r="P29" i="5"/>
  <c r="P28" i="5"/>
  <c r="P27" i="5"/>
  <c r="P26" i="5"/>
  <c r="P25" i="5"/>
  <c r="P24" i="5"/>
  <c r="P23" i="5"/>
  <c r="P22" i="5"/>
  <c r="P21" i="5"/>
  <c r="P20" i="5"/>
  <c r="P19" i="5"/>
  <c r="P18" i="5"/>
  <c r="P17" i="5"/>
  <c r="P16" i="5"/>
  <c r="P15" i="5"/>
  <c r="P14" i="5"/>
  <c r="P13" i="5"/>
  <c r="P12" i="5"/>
  <c r="P11" i="5"/>
  <c r="P10" i="5"/>
  <c r="P9" i="5"/>
  <c r="P8" i="5"/>
  <c r="P7" i="5"/>
  <c r="P6" i="5"/>
  <c r="P5" i="5"/>
  <c r="P4" i="5"/>
  <c r="P3" i="5"/>
  <c r="P2" i="5"/>
  <c r="O28" i="5"/>
  <c r="O27" i="5"/>
  <c r="O26" i="5"/>
  <c r="O25" i="5"/>
  <c r="O24" i="5"/>
  <c r="O23" i="5"/>
  <c r="O22" i="5"/>
  <c r="O21" i="5"/>
  <c r="O20" i="5"/>
  <c r="O19" i="5"/>
  <c r="O18" i="5"/>
  <c r="O17" i="5"/>
  <c r="O16" i="5"/>
  <c r="O15" i="5"/>
  <c r="O14" i="5"/>
  <c r="O13" i="5"/>
  <c r="O12" i="5"/>
  <c r="O11" i="5"/>
  <c r="O10" i="5"/>
  <c r="O9" i="5"/>
  <c r="O8" i="5"/>
  <c r="O7" i="5"/>
  <c r="O6" i="5"/>
  <c r="O5" i="5"/>
  <c r="O4" i="5"/>
  <c r="O3" i="5"/>
  <c r="O2" i="5"/>
  <c r="D13" i="1" l="1"/>
  <c r="E18" i="1" s="1"/>
  <c r="W4" i="2"/>
  <c r="W7" i="2"/>
  <c r="W10" i="2"/>
  <c r="W13" i="2"/>
  <c r="W2" i="2"/>
  <c r="W5" i="2"/>
  <c r="W8" i="2"/>
  <c r="W11" i="2"/>
  <c r="W14" i="2"/>
  <c r="E27" i="1"/>
  <c r="E28" i="1" s="1"/>
  <c r="X15" i="5" l="1"/>
  <c r="W15" i="5"/>
  <c r="X14" i="5"/>
  <c r="W14" i="5"/>
  <c r="X13" i="5"/>
  <c r="W13" i="5"/>
  <c r="X12" i="5"/>
  <c r="W12" i="5"/>
  <c r="X11" i="5"/>
  <c r="W11" i="5"/>
  <c r="X10" i="5"/>
  <c r="W10" i="5"/>
  <c r="X9" i="5"/>
  <c r="W9" i="5"/>
  <c r="X8" i="5"/>
  <c r="W8" i="5"/>
  <c r="X7" i="5"/>
  <c r="W7" i="5"/>
  <c r="X6" i="5"/>
  <c r="W6" i="5"/>
  <c r="X5" i="5"/>
  <c r="W5" i="5"/>
  <c r="X4" i="5"/>
  <c r="W4" i="5"/>
  <c r="X3" i="5"/>
  <c r="W3" i="5"/>
  <c r="X2" i="5"/>
  <c r="W2" i="5"/>
  <c r="W4" i="3" l="1"/>
  <c r="W5" i="3" s="1"/>
  <c r="W6" i="3" s="1"/>
  <c r="W7" i="3" s="1"/>
  <c r="W8" i="3" s="1"/>
  <c r="W9" i="3" s="1"/>
  <c r="W10" i="3" s="1"/>
  <c r="W11" i="3" s="1"/>
  <c r="W12" i="3" s="1"/>
  <c r="W13" i="3" s="1"/>
  <c r="W14" i="3" s="1"/>
  <c r="F9" i="1" l="1"/>
  <c r="X9" i="1" s="1"/>
  <c r="E9" i="1"/>
  <c r="D9" i="1"/>
  <c r="F8" i="1"/>
  <c r="X8" i="1" s="1"/>
  <c r="E8" i="1"/>
  <c r="D8" i="1"/>
  <c r="F7" i="1"/>
  <c r="X7" i="1" s="1"/>
  <c r="E7" i="1"/>
  <c r="D7" i="1"/>
  <c r="F6" i="1"/>
  <c r="X6" i="1" s="1"/>
  <c r="E6" i="1"/>
  <c r="D6" i="1"/>
  <c r="E17" i="1" l="1"/>
</calcChain>
</file>

<file path=xl/sharedStrings.xml><?xml version="1.0" encoding="utf-8"?>
<sst xmlns="http://schemas.openxmlformats.org/spreadsheetml/2006/main" count="391" uniqueCount="140">
  <si>
    <t>Sac Harnais</t>
  </si>
  <si>
    <t>Voile Principale</t>
  </si>
  <si>
    <t>Voile Secours</t>
  </si>
  <si>
    <t>Déclencheur</t>
  </si>
  <si>
    <t>Pliage Secours</t>
  </si>
  <si>
    <t>N° Sac</t>
  </si>
  <si>
    <t>N° de série</t>
  </si>
  <si>
    <t>DoM</t>
  </si>
  <si>
    <t>A Surveiller</t>
  </si>
  <si>
    <t>A Réparer</t>
  </si>
  <si>
    <t>T1</t>
  </si>
  <si>
    <t>Atom Tandem</t>
  </si>
  <si>
    <t>SA004P</t>
  </si>
  <si>
    <t>BT 80</t>
  </si>
  <si>
    <t>RL 007P</t>
  </si>
  <si>
    <t>SH001P</t>
  </si>
  <si>
    <t>Galaxy</t>
  </si>
  <si>
    <t>Date Butoir CS</t>
  </si>
  <si>
    <t>Vigil 2+</t>
  </si>
  <si>
    <t>OUI</t>
  </si>
  <si>
    <t>NON</t>
  </si>
  <si>
    <t>PSB-1-2018</t>
  </si>
  <si>
    <t>Concerné par une CS ou BS</t>
  </si>
  <si>
    <t>N° CS / BS</t>
  </si>
  <si>
    <t>T2</t>
  </si>
  <si>
    <t>RD025</t>
  </si>
  <si>
    <t>RE126P</t>
  </si>
  <si>
    <t>RE011B</t>
  </si>
  <si>
    <t>T3</t>
  </si>
  <si>
    <t>SC065P</t>
  </si>
  <si>
    <t>TF100P</t>
  </si>
  <si>
    <t>TE282P</t>
  </si>
  <si>
    <t>VIgil 2+</t>
  </si>
  <si>
    <t>T4</t>
  </si>
  <si>
    <t>EF004</t>
  </si>
  <si>
    <t>VA005P</t>
  </si>
  <si>
    <t>EE001B</t>
  </si>
  <si>
    <t>Vigil 2</t>
  </si>
  <si>
    <t>YL038</t>
  </si>
  <si>
    <t>Prime 200</t>
  </si>
  <si>
    <t>XC122P</t>
  </si>
  <si>
    <t>Techno 190</t>
  </si>
  <si>
    <t>YE085P</t>
  </si>
  <si>
    <t>YL039</t>
  </si>
  <si>
    <t>YA095P</t>
  </si>
  <si>
    <t>YE086P</t>
  </si>
  <si>
    <t>TG002P</t>
  </si>
  <si>
    <t>?</t>
  </si>
  <si>
    <t>HK015B</t>
  </si>
  <si>
    <t>Date Fin de Vie</t>
  </si>
  <si>
    <t>Atom Legend S1</t>
  </si>
  <si>
    <t>Atom Legend S1.5</t>
  </si>
  <si>
    <t>Atom Classic 34-1</t>
  </si>
  <si>
    <t>Electra 210</t>
  </si>
  <si>
    <t>NM097B</t>
  </si>
  <si>
    <t>Minimax 5 185</t>
  </si>
  <si>
    <t>9006031B</t>
  </si>
  <si>
    <t>QD092</t>
  </si>
  <si>
    <t>Safire 2 229</t>
  </si>
  <si>
    <t>QB043B</t>
  </si>
  <si>
    <t>Vigil Cuatro</t>
  </si>
  <si>
    <t>VM001P</t>
  </si>
  <si>
    <t>Prime 240</t>
  </si>
  <si>
    <t>WB044P</t>
  </si>
  <si>
    <t>VM119P</t>
  </si>
  <si>
    <t>Date Prochaine Révision</t>
  </si>
  <si>
    <t>YL037</t>
  </si>
  <si>
    <t>YH024P</t>
  </si>
  <si>
    <t>YE087P</t>
  </si>
  <si>
    <t>Atom Legend S2</t>
  </si>
  <si>
    <t>QD094</t>
  </si>
  <si>
    <t>Prima 260</t>
  </si>
  <si>
    <t>SF171P</t>
  </si>
  <si>
    <t>Techno 240</t>
  </si>
  <si>
    <t>QE078B</t>
  </si>
  <si>
    <t>Atom Legend 1</t>
  </si>
  <si>
    <t>MA067</t>
  </si>
  <si>
    <t>X-Fun 190</t>
  </si>
  <si>
    <t>MB087B</t>
  </si>
  <si>
    <t>LD040</t>
  </si>
  <si>
    <t>Omega 169</t>
  </si>
  <si>
    <t>Techno 155</t>
  </si>
  <si>
    <t>PE053B</t>
  </si>
  <si>
    <t>Date Validité Pliage Secours</t>
  </si>
  <si>
    <t>Type</t>
  </si>
  <si>
    <t>N° Série</t>
  </si>
  <si>
    <t>N° Parachute:</t>
  </si>
  <si>
    <t>Date Péremption</t>
  </si>
  <si>
    <t>Cause Péremption</t>
  </si>
  <si>
    <t>Péremption:</t>
  </si>
  <si>
    <t>Cause Péremption:</t>
  </si>
  <si>
    <t>Péremption Pliage:</t>
  </si>
  <si>
    <t>Révision Déclencheur:</t>
  </si>
  <si>
    <t>BS / CS</t>
  </si>
  <si>
    <t>Application BS / CS</t>
  </si>
  <si>
    <t xml:space="preserve">Date </t>
  </si>
  <si>
    <t>Surligner les pliages des</t>
  </si>
  <si>
    <t>Révision Déclencheur</t>
  </si>
  <si>
    <t>Nom</t>
  </si>
  <si>
    <t>N ° Série</t>
  </si>
  <si>
    <t>Date Dernière Révison</t>
  </si>
  <si>
    <t>Date Validité Secours</t>
  </si>
  <si>
    <t>Date Dernière Révision</t>
  </si>
  <si>
    <t>Modifier une information</t>
  </si>
  <si>
    <t xml:space="preserve">       prochain mois</t>
  </si>
  <si>
    <t>Modifier une date de pliage</t>
  </si>
  <si>
    <t>Ajouter un nouveau sac</t>
  </si>
  <si>
    <t>Safire 2 220</t>
  </si>
  <si>
    <t>Curv</t>
  </si>
  <si>
    <t>Vigil</t>
  </si>
  <si>
    <t>Atom</t>
  </si>
  <si>
    <t>23/01/2019</t>
  </si>
  <si>
    <t>Prima 230</t>
  </si>
  <si>
    <t>E34B</t>
  </si>
  <si>
    <t>Techno 128</t>
  </si>
  <si>
    <t>D34P</t>
  </si>
  <si>
    <t>EDSP</t>
  </si>
  <si>
    <t>test</t>
  </si>
  <si>
    <t>é'"</t>
  </si>
  <si>
    <t>dze</t>
  </si>
  <si>
    <t>eter</t>
  </si>
  <si>
    <t>ED</t>
  </si>
  <si>
    <t>23/02/2019</t>
  </si>
  <si>
    <t xml:space="preserve"> - usure ligne d'extraction côté estrope et au niveau de l'aiguille, loop principal à changer, galon de "déco" sur le rabat supérieur principal, vitre rabat secours à changer, velcro commandes principale à changer</t>
  </si>
  <si>
    <t xml:space="preserve"> - base de la cuissarde gauche au niveau de l'anneau, déchirée !!!</t>
  </si>
  <si>
    <t xml:space="preserve"> - pochette HD un peu fatigué, velcro commandes principale à changer, coutûres cône de suspension à reprendre côté voile!</t>
  </si>
  <si>
    <t xml:space="preserve"> - velcro commandes principale à changer</t>
  </si>
  <si>
    <t xml:space="preserve"> - base suspentes extérieures à surveiller -&gt; mettre en place des suspentes fusibles et/ou une protection</t>
  </si>
  <si>
    <t>A Surveiller (dès que possible)</t>
  </si>
  <si>
    <t>A Réparer (dans l'immédiat)</t>
  </si>
  <si>
    <t xml:space="preserve"> - appliquer CS 162 (rabats latéraux), couture galon rabat supérieur principal à reprendre, état de la drisse d'extraction à surveiller</t>
  </si>
  <si>
    <t xml:space="preserve"> - vitre rabat de secours à changer, velcro commandes principale à changer</t>
  </si>
  <si>
    <t xml:space="preserve"> - bouclerie cuissarde droite rouillée -&gt; a commencée à entamer le fusible, surveiller extrémité poignée de secours (éventuellement à changer), bords du glisseur à réparer, reprise à faire sur le caché élévateur intérieur droit</t>
  </si>
  <si>
    <t xml:space="preserve"> - garniture cuissarde gauche à refaire, couture à reprendre base sangle latérale droite, rabat cache aiguille principal à reprendre, petite couture à reprendre sur le glisseur</t>
  </si>
  <si>
    <t xml:space="preserve"> - POD à réparer, risque d'être bientôt HS</t>
  </si>
  <si>
    <t xml:space="preserve"> - changer le cône de suspension !!!</t>
  </si>
  <si>
    <t xml:space="preserve"> - plusieurs petites réparations sur le rabat inférieur principale, réparation galon rabat latéral droit, couture au niveau du rangement des commandes de la principale, surveiller l'état de la base de la ligne d'extraction, état poignée HD</t>
  </si>
  <si>
    <t xml:space="preserve"> - vitre rabat secours à changer</t>
  </si>
  <si>
    <t xml:space="preserve"> - CS 162 à appliquer au plus vite, base suspentes extérieures à surveiller -&gt; mettre en place des suspentes fusibles et/ou une protection</t>
  </si>
  <si>
    <t xml:space="preserve"> - velcro commandes principale à changer, petites réparations sur le glisseur (coutures latérales + trou dans le glisseur)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</si>
</sst>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2"/>
      <color theme="1"/>
      <name val="Calibri"/>
      <family val="2"/>
      <scheme val="minor"/>
    </font>
    <font>
      <b/>
      <sz val="12"/>
      <color theme="1"/>
      <name val="Calibri"/>
      <family val="2"/>
      <scheme val="minor"/>
    </font>
    <font>
      <b/>
      <sz val="16"/>
      <color theme="1"/>
      <name val="Calibri"/>
      <family val="2"/>
      <scheme val="minor"/>
    </font>
    <font>
      <sz val="14"/>
      <color theme="1"/>
      <name val="Calibri"/>
      <family val="2"/>
      <scheme val="minor"/>
    </font>
    <font>
      <b/>
      <sz val="18"/>
      <color theme="1"/>
      <name val="Calibri"/>
      <family val="2"/>
      <scheme val="minor"/>
    </font>
    <font>
      <sz val="16"/>
      <color theme="1"/>
      <name val="Calibri"/>
      <family val="2"/>
      <scheme val="minor"/>
    </font>
    <font>
      <b/>
      <sz val="14"/>
      <color theme="1"/>
      <name val="Calibri"/>
      <family val="2"/>
      <scheme val="minor"/>
    </font>
    <font>
      <b/>
      <sz val="48"/>
      <color theme="1"/>
      <name val="Calibri"/>
      <family val="2"/>
      <scheme val="minor"/>
    </font>
    <font>
      <b/>
      <sz val="24"/>
      <color theme="1"/>
      <name val="Calibri"/>
      <family val="2"/>
      <scheme val="minor"/>
    </font>
    <font>
      <sz val="18"/>
      <color rgb="FF000000"/>
      <name val="Calibri"/>
      <family val="2"/>
    </font>
    <font>
      <sz val="12"/>
      <color rgb="FF000000"/>
      <name val="Calibri"/>
      <family val="2"/>
    </font>
    <font>
      <sz val="13"/>
      <color rgb="FF000000"/>
      <name val="Lucida Grande"/>
      <family val="2"/>
    </font>
  </fonts>
  <fills count="9">
    <fill>
      <patternFill patternType="none"/>
    </fill>
    <fill>
      <patternFill patternType="gray125"/>
    </fill>
    <fill>
      <patternFill patternType="solid">
        <fgColor theme="0" tint="-0.14999847407452621"/>
        <bgColor indexed="64"/>
      </patternFill>
    </fill>
    <fill>
      <patternFill patternType="solid">
        <fgColor theme="0" tint="-4.9989318521683403E-2"/>
        <bgColor indexed="64"/>
      </patternFill>
    </fill>
    <fill>
      <patternFill patternType="solid">
        <fgColor theme="0"/>
        <bgColor indexed="64"/>
      </patternFill>
    </fill>
    <fill>
      <patternFill patternType="solid">
        <fgColor theme="5" tint="0.79998168889431442"/>
        <bgColor indexed="64"/>
      </patternFill>
    </fill>
    <fill>
      <patternFill patternType="solid">
        <fgColor rgb="FFFAA641"/>
        <bgColor indexed="64"/>
      </patternFill>
    </fill>
    <fill>
      <patternFill patternType="solid">
        <fgColor rgb="FFFFFFFF"/>
        <bgColor indexed="64"/>
      </patternFill>
    </fill>
    <fill>
      <patternFill patternType="solid">
        <fgColor theme="4" tint="0.79998168889431442"/>
        <bgColor indexed="64"/>
      </patternFill>
    </fill>
  </fills>
  <borders count="17">
    <border>
      <left/>
      <right/>
      <top/>
      <bottom/>
      <diagonal/>
    </border>
    <border>
      <left/>
      <right style="thick">
        <color auto="1"/>
      </right>
      <top/>
      <bottom style="thick">
        <color auto="1"/>
      </bottom>
      <diagonal/>
    </border>
    <border>
      <left style="thick">
        <color auto="1"/>
      </left>
      <right/>
      <top style="thick">
        <color auto="1"/>
      </top>
      <bottom/>
      <diagonal/>
    </border>
    <border>
      <left/>
      <right style="thick">
        <color auto="1"/>
      </right>
      <top style="thick">
        <color auto="1"/>
      </top>
      <bottom/>
      <diagonal/>
    </border>
    <border>
      <left style="thick">
        <color auto="1"/>
      </left>
      <right/>
      <top/>
      <bottom style="thick">
        <color auto="1"/>
      </bottom>
      <diagonal/>
    </border>
    <border>
      <left style="thick">
        <color auto="1"/>
      </left>
      <right style="medium">
        <color auto="1"/>
      </right>
      <top style="thick">
        <color auto="1"/>
      </top>
      <bottom style="thick">
        <color auto="1"/>
      </bottom>
      <diagonal/>
    </border>
    <border>
      <left style="medium">
        <color auto="1"/>
      </left>
      <right style="medium">
        <color auto="1"/>
      </right>
      <top style="thick">
        <color auto="1"/>
      </top>
      <bottom style="thick">
        <color auto="1"/>
      </bottom>
      <diagonal/>
    </border>
    <border>
      <left style="medium">
        <color auto="1"/>
      </left>
      <right style="thick">
        <color auto="1"/>
      </right>
      <top style="thick">
        <color auto="1"/>
      </top>
      <bottom style="thick">
        <color auto="1"/>
      </bottom>
      <diagonal/>
    </border>
    <border>
      <left style="thick">
        <color auto="1"/>
      </left>
      <right style="thin">
        <color auto="1"/>
      </right>
      <top style="thick">
        <color auto="1"/>
      </top>
      <bottom style="thin">
        <color auto="1"/>
      </bottom>
      <diagonal/>
    </border>
    <border>
      <left style="thin">
        <color auto="1"/>
      </left>
      <right style="thin">
        <color indexed="64"/>
      </right>
      <top style="thick">
        <color auto="1"/>
      </top>
      <bottom style="thin">
        <color indexed="64"/>
      </bottom>
      <diagonal/>
    </border>
    <border>
      <left style="thin">
        <color auto="1"/>
      </left>
      <right style="thick">
        <color indexed="64"/>
      </right>
      <top style="thick">
        <color auto="1"/>
      </top>
      <bottom style="thin">
        <color indexed="64"/>
      </bottom>
      <diagonal/>
    </border>
    <border>
      <left style="thick">
        <color indexed="64"/>
      </left>
      <right style="thin">
        <color indexed="64"/>
      </right>
      <top style="thin">
        <color auto="1"/>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ck">
        <color indexed="64"/>
      </right>
      <top style="thin">
        <color indexed="64"/>
      </top>
      <bottom style="thin">
        <color indexed="64"/>
      </bottom>
      <diagonal/>
    </border>
    <border>
      <left style="thick">
        <color indexed="64"/>
      </left>
      <right style="thin">
        <color indexed="64"/>
      </right>
      <top style="thin">
        <color auto="1"/>
      </top>
      <bottom style="thick">
        <color indexed="64"/>
      </bottom>
      <diagonal/>
    </border>
    <border>
      <left style="thin">
        <color indexed="64"/>
      </left>
      <right style="thin">
        <color indexed="64"/>
      </right>
      <top style="thin">
        <color indexed="64"/>
      </top>
      <bottom style="thick">
        <color indexed="64"/>
      </bottom>
      <diagonal/>
    </border>
    <border>
      <left style="thin">
        <color indexed="64"/>
      </left>
      <right style="thick">
        <color indexed="64"/>
      </right>
      <top style="thin">
        <color indexed="64"/>
      </top>
      <bottom style="thick">
        <color indexed="64"/>
      </bottom>
      <diagonal/>
    </border>
  </borders>
  <cellStyleXfs count="1">
    <xf numFmtId="0" fontId="0" fillId="0" borderId="0"/>
  </cellStyleXfs>
  <cellXfs count="87">
    <xf numFmtId="0" fontId="0" fillId="0" borderId="0" xfId="0"/>
    <xf numFmtId="14" fontId="0" fillId="0" borderId="0" xfId="0" applyNumberFormat="1"/>
    <xf numFmtId="0" fontId="2" fillId="0" borderId="0" xfId="0" applyFont="1" applyFill="1" applyBorder="1" applyAlignment="1">
      <alignment horizontal="center" vertical="center"/>
    </xf>
    <xf numFmtId="0" fontId="0" fillId="2" borderId="0" xfId="0" applyFill="1"/>
    <xf numFmtId="0" fontId="0" fillId="2" borderId="0" xfId="0" applyFill="1" applyBorder="1"/>
    <xf numFmtId="0" fontId="2" fillId="2" borderId="0" xfId="0" applyFont="1" applyFill="1" applyBorder="1" applyAlignment="1">
      <alignment horizontal="center" vertical="center"/>
    </xf>
    <xf numFmtId="0" fontId="3" fillId="2" borderId="0" xfId="0" applyFont="1" applyFill="1" applyBorder="1" applyAlignment="1">
      <alignment horizontal="center" vertical="center"/>
    </xf>
    <xf numFmtId="14" fontId="3" fillId="2" borderId="0" xfId="0" applyNumberFormat="1" applyFont="1" applyFill="1" applyBorder="1" applyAlignment="1">
      <alignment horizontal="center" vertical="center"/>
    </xf>
    <xf numFmtId="0" fontId="0" fillId="2" borderId="0" xfId="0" applyFill="1" applyAlignment="1">
      <alignment horizontal="center" vertical="center"/>
    </xf>
    <xf numFmtId="14" fontId="0" fillId="2" borderId="0" xfId="0" applyNumberFormat="1" applyFill="1" applyAlignment="1">
      <alignment horizontal="center" vertical="center"/>
    </xf>
    <xf numFmtId="0" fontId="2" fillId="2" borderId="2" xfId="0" applyFont="1" applyFill="1" applyBorder="1" applyAlignment="1">
      <alignment horizontal="center" vertical="center"/>
    </xf>
    <xf numFmtId="14" fontId="2" fillId="2" borderId="3" xfId="0" applyNumberFormat="1" applyFont="1" applyFill="1" applyBorder="1" applyAlignment="1">
      <alignment horizontal="center" vertical="center"/>
    </xf>
    <xf numFmtId="0" fontId="2" fillId="2" borderId="4" xfId="0" applyFont="1" applyFill="1" applyBorder="1" applyAlignment="1">
      <alignment horizontal="center" vertical="center"/>
    </xf>
    <xf numFmtId="0" fontId="2" fillId="2" borderId="1" xfId="0" applyNumberFormat="1" applyFont="1" applyFill="1" applyBorder="1" applyAlignment="1">
      <alignment horizontal="center" vertical="center"/>
    </xf>
    <xf numFmtId="14" fontId="0" fillId="2" borderId="0" xfId="0" applyNumberFormat="1" applyFill="1"/>
    <xf numFmtId="0" fontId="2" fillId="3" borderId="0" xfId="0" applyFont="1" applyFill="1" applyAlignment="1">
      <alignment horizontal="center" vertical="center"/>
    </xf>
    <xf numFmtId="0" fontId="6" fillId="2" borderId="0" xfId="0" applyFont="1" applyFill="1"/>
    <xf numFmtId="0" fontId="6" fillId="2" borderId="0" xfId="0" applyFont="1" applyFill="1" applyAlignment="1">
      <alignment horizontal="center" vertical="center"/>
    </xf>
    <xf numFmtId="0" fontId="0" fillId="0" borderId="0" xfId="0" applyFill="1"/>
    <xf numFmtId="0" fontId="0" fillId="0" borderId="0" xfId="0" applyFill="1" applyBorder="1" applyAlignment="1"/>
    <xf numFmtId="0" fontId="0" fillId="0" borderId="0" xfId="0" applyFill="1" applyAlignment="1">
      <alignment horizontal="center" vertical="center"/>
    </xf>
    <xf numFmtId="2" fontId="0" fillId="0" borderId="0" xfId="0" applyNumberFormat="1" applyFill="1"/>
    <xf numFmtId="0" fontId="0" fillId="0" borderId="0" xfId="0" applyFill="1" applyBorder="1" applyAlignment="1">
      <alignment horizontal="center" vertical="center"/>
    </xf>
    <xf numFmtId="0" fontId="6" fillId="0" borderId="0" xfId="0" applyFont="1" applyFill="1"/>
    <xf numFmtId="19" fontId="0" fillId="0" borderId="0" xfId="0" applyNumberFormat="1" applyFill="1"/>
    <xf numFmtId="14" fontId="0" fillId="0" borderId="0" xfId="0" applyNumberFormat="1" applyFill="1"/>
    <xf numFmtId="0" fontId="0" fillId="4" borderId="0" xfId="0" applyFill="1" applyBorder="1" applyAlignment="1"/>
    <xf numFmtId="0" fontId="2" fillId="4" borderId="0" xfId="0" applyFont="1" applyFill="1" applyBorder="1" applyAlignment="1">
      <alignment horizontal="center" vertical="center"/>
    </xf>
    <xf numFmtId="0" fontId="1" fillId="4" borderId="0" xfId="0" applyFont="1" applyFill="1" applyBorder="1" applyAlignment="1">
      <alignment horizontal="center" vertical="center"/>
    </xf>
    <xf numFmtId="0" fontId="0" fillId="4" borderId="0" xfId="0" applyFill="1" applyBorder="1" applyAlignment="1">
      <alignment horizontal="center" vertical="center"/>
    </xf>
    <xf numFmtId="0" fontId="0" fillId="4" borderId="0" xfId="0" applyFill="1"/>
    <xf numFmtId="0" fontId="6" fillId="4" borderId="0" xfId="0" applyFont="1" applyFill="1"/>
    <xf numFmtId="0" fontId="0" fillId="0" borderId="0" xfId="0" applyFont="1"/>
    <xf numFmtId="0" fontId="5" fillId="0" borderId="11" xfId="0" applyFont="1" applyBorder="1" applyAlignment="1">
      <alignment horizontal="center" vertical="center"/>
    </xf>
    <xf numFmtId="0" fontId="5" fillId="0" borderId="14" xfId="0" applyFont="1" applyBorder="1" applyAlignment="1">
      <alignment horizontal="center" vertical="center"/>
    </xf>
    <xf numFmtId="0" fontId="5" fillId="0" borderId="13" xfId="0" applyFont="1" applyBorder="1" applyAlignment="1">
      <alignment horizontal="center" vertical="center"/>
    </xf>
    <xf numFmtId="0" fontId="5" fillId="0" borderId="16" xfId="0" applyFont="1" applyBorder="1" applyAlignment="1">
      <alignment horizontal="center" vertical="center"/>
    </xf>
    <xf numFmtId="0" fontId="5" fillId="0" borderId="0" xfId="0" applyFont="1" applyBorder="1" applyAlignment="1">
      <alignment horizontal="center" vertical="center"/>
    </xf>
    <xf numFmtId="0" fontId="4" fillId="0" borderId="0" xfId="0" applyFont="1" applyFill="1" applyBorder="1" applyAlignment="1">
      <alignment horizontal="center" vertical="center"/>
    </xf>
    <xf numFmtId="0" fontId="5" fillId="0" borderId="0" xfId="0" applyFont="1" applyFill="1" applyBorder="1" applyAlignment="1">
      <alignment horizontal="center" vertical="center"/>
    </xf>
    <xf numFmtId="14" fontId="0" fillId="0" borderId="0" xfId="0" applyNumberFormat="1"/>
    <xf numFmtId="0" fontId="5" fillId="6" borderId="8" xfId="0" applyFont="1" applyFill="1" applyBorder="1" applyAlignment="1">
      <alignment horizontal="center" vertical="center"/>
    </xf>
    <xf numFmtId="0" fontId="5" fillId="6" borderId="10" xfId="0" applyFont="1" applyFill="1" applyBorder="1" applyAlignment="1">
      <alignment horizontal="center" vertical="center"/>
    </xf>
    <xf numFmtId="0" fontId="5" fillId="6" borderId="11" xfId="0" applyFont="1" applyFill="1" applyBorder="1" applyAlignment="1">
      <alignment horizontal="center" vertical="center"/>
    </xf>
    <xf numFmtId="0" fontId="5" fillId="6" borderId="13" xfId="0" applyFont="1" applyFill="1" applyBorder="1" applyAlignment="1">
      <alignment horizontal="center" vertical="center"/>
    </xf>
    <xf numFmtId="14" fontId="0" fillId="0" borderId="0" xfId="0" applyNumberFormat="1"/>
    <xf numFmtId="0" fontId="2" fillId="0" borderId="0" xfId="0" applyFont="1"/>
    <xf numFmtId="0" fontId="0" fillId="0" borderId="0" xfId="0" applyFill="1" applyBorder="1"/>
    <xf numFmtId="0" fontId="0" fillId="0" borderId="0" xfId="0" applyAlignment="1">
      <alignment horizontal="center" vertical="center" wrapText="1"/>
    </xf>
    <xf numFmtId="0" fontId="1" fillId="0" borderId="0" xfId="0" applyFont="1"/>
    <xf numFmtId="0" fontId="4" fillId="5" borderId="5" xfId="0" applyFont="1" applyFill="1" applyBorder="1" applyAlignment="1">
      <alignment horizontal="center" vertical="center"/>
    </xf>
    <xf numFmtId="0" fontId="4" fillId="5" borderId="6" xfId="0" applyFont="1" applyFill="1" applyBorder="1" applyAlignment="1">
      <alignment horizontal="center" vertical="center"/>
    </xf>
    <xf numFmtId="0" fontId="4" fillId="5" borderId="7" xfId="0" applyFont="1" applyFill="1" applyBorder="1" applyAlignment="1">
      <alignment horizontal="center" vertical="center"/>
    </xf>
    <xf numFmtId="0" fontId="0" fillId="0" borderId="0" xfId="0" applyFill="1" applyAlignment="1">
      <alignment horizontal="center"/>
    </xf>
    <xf numFmtId="0" fontId="0" fillId="0" borderId="0" xfId="0" applyFill="1" applyAlignment="1">
      <alignment horizontal="left" vertical="center"/>
    </xf>
    <xf numFmtId="0" fontId="6" fillId="0" borderId="0" xfId="0" applyFont="1" applyFill="1" applyAlignment="1">
      <alignment horizontal="center" vertical="center"/>
    </xf>
    <xf numFmtId="14" fontId="0" fillId="0" borderId="0" xfId="0" applyNumberFormat="1"/>
    <xf numFmtId="0" fontId="8" fillId="0" borderId="0" xfId="0" applyFont="1" applyFill="1" applyAlignment="1">
      <alignment horizontal="center" vertical="center"/>
    </xf>
    <xf numFmtId="0" fontId="2" fillId="0" borderId="0" xfId="0" applyFont="1" applyFill="1" applyAlignment="1">
      <alignment horizontal="center" vertical="center"/>
    </xf>
    <xf numFmtId="0" fontId="0" fillId="0" borderId="0" xfId="0" applyFill="1" applyAlignment="1">
      <alignment vertical="center"/>
    </xf>
    <xf numFmtId="0" fontId="6" fillId="0" borderId="0" xfId="0" applyFont="1" applyFill="1" applyAlignment="1">
      <alignment horizontal="left" vertical="center"/>
    </xf>
    <xf numFmtId="0" fontId="5" fillId="7" borderId="0" xfId="0" applyFont="1" applyFill="1" applyAlignment="1">
      <alignment horizontal="center" vertical="center"/>
    </xf>
    <xf numFmtId="14" fontId="0" fillId="0" borderId="0" xfId="0" applyNumberFormat="1"/>
    <xf numFmtId="14" fontId="5" fillId="6" borderId="9" xfId="0" applyNumberFormat="1" applyFont="1" applyFill="1" applyBorder="1" applyAlignment="1">
      <alignment horizontal="center" vertical="center"/>
    </xf>
    <xf numFmtId="14" fontId="5" fillId="6" borderId="12" xfId="0" applyNumberFormat="1" applyFont="1" applyFill="1" applyBorder="1" applyAlignment="1">
      <alignment horizontal="center" vertical="center"/>
    </xf>
    <xf numFmtId="14" fontId="5" fillId="0" borderId="12" xfId="0" applyNumberFormat="1" applyFont="1" applyBorder="1" applyAlignment="1">
      <alignment horizontal="center" vertical="center"/>
    </xf>
    <xf numFmtId="14" fontId="5" fillId="0" borderId="15" xfId="0" applyNumberFormat="1" applyFont="1" applyBorder="1" applyAlignment="1">
      <alignment horizontal="center" vertical="center"/>
    </xf>
    <xf numFmtId="0" fontId="0" fillId="7" borderId="0" xfId="0" applyFill="1"/>
    <xf numFmtId="0" fontId="3" fillId="7" borderId="0" xfId="0" applyFont="1" applyFill="1" applyAlignment="1">
      <alignment horizontal="center" vertical="center" wrapText="1"/>
    </xf>
    <xf numFmtId="0" fontId="5" fillId="7" borderId="0" xfId="0" applyFont="1" applyFill="1" applyAlignment="1">
      <alignment vertical="center"/>
    </xf>
    <xf numFmtId="0" fontId="0" fillId="7" borderId="0" xfId="0" applyFill="1" applyAlignment="1">
      <alignment horizontal="left" vertical="center"/>
    </xf>
    <xf numFmtId="0" fontId="5" fillId="7" borderId="0" xfId="0" applyFont="1" applyFill="1"/>
    <xf numFmtId="0" fontId="0" fillId="0" borderId="0" xfId="0" applyNumberFormat="1"/>
    <xf numFmtId="2" fontId="0" fillId="0" borderId="0" xfId="0" applyNumberFormat="1"/>
    <xf numFmtId="14" fontId="0" fillId="0" borderId="0" xfId="0" applyNumberFormat="1" applyAlignment="1">
      <alignment horizontal="right"/>
    </xf>
    <xf numFmtId="0" fontId="0" fillId="0" borderId="0" xfId="0" applyAlignment="1">
      <alignment horizontal="right"/>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vertical="center" wrapText="1"/>
    </xf>
    <xf numFmtId="0" fontId="0" fillId="0" borderId="0" xfId="0" applyAlignment="1">
      <alignment horizontal="left" vertical="top" wrapText="1"/>
    </xf>
    <xf numFmtId="14" fontId="7" fillId="0" borderId="0" xfId="0" applyNumberFormat="1" applyFont="1" applyAlignment="1">
      <alignment horizontal="center" vertical="center"/>
    </xf>
    <xf numFmtId="0" fontId="7" fillId="0" borderId="0" xfId="0" applyFont="1" applyAlignment="1"/>
    <xf numFmtId="0" fontId="6" fillId="0" borderId="0" xfId="0" applyFont="1" applyFill="1" applyAlignment="1">
      <alignment horizontal="center" vertical="center"/>
    </xf>
    <xf numFmtId="0" fontId="1" fillId="8" borderId="0" xfId="0" applyFont="1" applyFill="1"/>
    <xf numFmtId="0" fontId="1" fillId="8" borderId="0" xfId="0" applyFont="1" applyFill="1" applyAlignment="1">
      <alignment horizontal="center"/>
    </xf>
    <xf numFmtId="0" fontId="1" fillId="8" borderId="0" xfId="0" applyFont="1" applyFill="1" applyAlignment="1">
      <alignment horizontal="left" vertical="center" wrapText="1"/>
    </xf>
    <xf numFmtId="0" fontId="1" fillId="8" borderId="0" xfId="0" applyFont="1" applyFill="1" applyAlignment="1">
      <alignment horizontal="right"/>
    </xf>
  </cellXfs>
  <cellStyles count="1">
    <cellStyle name="Normal" xfId="0" builtinId="0"/>
  </cellStyles>
  <dxfs count="3">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E9725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Radio" checked="Checked" firstButton="1" lockText="1" noThreeD="1"/>
</file>

<file path=xl/ctrlProps/ctrlProp3.xml><?xml version="1.0" encoding="utf-8"?>
<formControlPr xmlns="http://schemas.microsoft.com/office/spreadsheetml/2009/9/main" objectType="Radio" lockText="1" noThreeD="1"/>
</file>

<file path=xl/ctrlProps/ctrlProp4.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svg"/><Relationship Id="rId1" Type="http://schemas.openxmlformats.org/officeDocument/2006/relationships/image" Target="../media/image1.png"/><Relationship Id="rId6" Type="http://schemas.openxmlformats.org/officeDocument/2006/relationships/image" Target="../media/image6.svg"/><Relationship Id="rId5" Type="http://schemas.openxmlformats.org/officeDocument/2006/relationships/image" Target="../media/image5.png"/><Relationship Id="rId4" Type="http://schemas.openxmlformats.org/officeDocument/2006/relationships/image" Target="../media/image4.svg"/></Relationships>
</file>

<file path=xl/drawings/drawing1.xml><?xml version="1.0" encoding="utf-8"?>
<xdr:wsDr xmlns:xdr="http://schemas.openxmlformats.org/drawingml/2006/spreadsheetDrawing" xmlns:a="http://schemas.openxmlformats.org/drawingml/2006/main">
  <xdr:oneCellAnchor>
    <xdr:from>
      <xdr:col>0</xdr:col>
      <xdr:colOff>4248900</xdr:colOff>
      <xdr:row>1</xdr:row>
      <xdr:rowOff>368710</xdr:rowOff>
    </xdr:from>
    <xdr:ext cx="6184218" cy="1125501"/>
    <xdr:sp macro="" textlink="">
      <xdr:nvSpPr>
        <xdr:cNvPr id="2" name="Rectangle 1">
          <a:extLst>
            <a:ext uri="{FF2B5EF4-FFF2-40B4-BE49-F238E27FC236}">
              <a16:creationId xmlns:a16="http://schemas.microsoft.com/office/drawing/2014/main" id="{00000000-0008-0000-0100-000002000000}"/>
            </a:ext>
          </a:extLst>
        </xdr:cNvPr>
        <xdr:cNvSpPr/>
      </xdr:nvSpPr>
      <xdr:spPr>
        <a:xfrm>
          <a:off x="4248900" y="573549"/>
          <a:ext cx="6184218" cy="1125501"/>
        </a:xfrm>
        <a:prstGeom prst="rect">
          <a:avLst/>
        </a:prstGeom>
        <a:noFill/>
      </xdr:spPr>
      <xdr:txBody>
        <a:bodyPr wrap="square" lIns="91440" tIns="45720" rIns="91440" bIns="45720">
          <a:spAutoFit/>
        </a:bodyPr>
        <a:lstStyle/>
        <a:p>
          <a:pPr algn="ctr"/>
          <a:r>
            <a:rPr lang="fr-FR" sz="6600" b="0" cap="none" spc="0">
              <a:ln w="0"/>
              <a:gradFill>
                <a:gsLst>
                  <a:gs pos="0">
                    <a:schemeClr val="accent5">
                      <a:lumMod val="50000"/>
                    </a:schemeClr>
                  </a:gs>
                  <a:gs pos="50000">
                    <a:schemeClr val="accent5"/>
                  </a:gs>
                  <a:gs pos="100000">
                    <a:schemeClr val="accent5">
                      <a:lumMod val="60000"/>
                      <a:lumOff val="40000"/>
                    </a:schemeClr>
                  </a:gs>
                </a:gsLst>
                <a:lin ang="5400000"/>
              </a:gradFill>
              <a:effectLst>
                <a:outerShdw blurRad="50800" dist="38100" dir="5400000" algn="t" rotWithShape="0">
                  <a:prstClr val="black">
                    <a:alpha val="40000"/>
                  </a:prstClr>
                </a:outerShdw>
                <a:reflection blurRad="6350" stA="34000" endPos="35000" dir="5400000" sy="-90000" algn="bl" rotWithShape="0"/>
              </a:effectLst>
            </a:rPr>
            <a:t>Dates de Validité</a:t>
          </a:r>
        </a:p>
      </xdr:txBody>
    </xdr:sp>
    <xdr:clientData/>
  </xdr:one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711200</xdr:colOff>
          <xdr:row>13</xdr:row>
          <xdr:rowOff>88900</xdr:rowOff>
        </xdr:from>
        <xdr:to>
          <xdr:col>2</xdr:col>
          <xdr:colOff>2603500</xdr:colOff>
          <xdr:row>13</xdr:row>
          <xdr:rowOff>622300</xdr:rowOff>
        </xdr:to>
        <xdr:sp macro="" textlink="">
          <xdr:nvSpPr>
            <xdr:cNvPr id="7195" name="Button 27" hidden="1">
              <a:extLst>
                <a:ext uri="{63B3BB69-23CF-44E3-9099-C40C66FF867C}">
                  <a14:compatExt spid="_x0000_s7195"/>
                </a:ext>
                <a:ext uri="{FF2B5EF4-FFF2-40B4-BE49-F238E27FC236}">
                  <a16:creationId xmlns:a16="http://schemas.microsoft.com/office/drawing/2014/main" id="{00000000-0008-0000-0200-00001B1C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800" b="0" i="0" u="none" strike="noStrike" baseline="0">
                  <a:solidFill>
                    <a:srgbClr val="000000"/>
                  </a:solidFill>
                  <a:latin typeface="Calibri" pitchFamily="2" charset="0"/>
                  <a:cs typeface="Calibri" pitchFamily="2" charset="0"/>
                </a:rPr>
                <a:t>Enregistrer</a:t>
              </a:r>
            </a:p>
          </xdr:txBody>
        </xdr:sp>
        <xdr:clientData fPrintsWithSheet="0"/>
      </xdr:twoCellAnchor>
    </mc:Choice>
    <mc:Fallback/>
  </mc:AlternateContent>
  <xdr:twoCellAnchor editAs="oneCell">
    <xdr:from>
      <xdr:col>4</xdr:col>
      <xdr:colOff>647700</xdr:colOff>
      <xdr:row>3</xdr:row>
      <xdr:rowOff>469900</xdr:rowOff>
    </xdr:from>
    <xdr:to>
      <xdr:col>5</xdr:col>
      <xdr:colOff>1320800</xdr:colOff>
      <xdr:row>6</xdr:row>
      <xdr:rowOff>406400</xdr:rowOff>
    </xdr:to>
    <xdr:pic macro="[0]!Feuil4.modif">
      <xdr:nvPicPr>
        <xdr:cNvPr id="3" name="Menu 1" descr="Crayon">
          <a:extLst>
            <a:ext uri="{FF2B5EF4-FFF2-40B4-BE49-F238E27FC236}">
              <a16:creationId xmlns:a16="http://schemas.microsoft.com/office/drawing/2014/main" id="{00000000-0008-0000-0200-000003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0833100" y="889000"/>
          <a:ext cx="1498600" cy="1498600"/>
        </a:xfrm>
        <a:prstGeom prst="rect">
          <a:avLst/>
        </a:prstGeom>
      </xdr:spPr>
    </xdr:pic>
    <xdr:clientData/>
  </xdr:twoCellAnchor>
  <xdr:oneCellAnchor>
    <xdr:from>
      <xdr:col>5</xdr:col>
      <xdr:colOff>1536700</xdr:colOff>
      <xdr:row>4</xdr:row>
      <xdr:rowOff>241300</xdr:rowOff>
    </xdr:from>
    <xdr:ext cx="5765800" cy="718466"/>
    <xdr:sp macro="[0]!Feuil4.modif" textlink="">
      <xdr:nvSpPr>
        <xdr:cNvPr id="4" name="Rectangle 3">
          <a:extLst>
            <a:ext uri="{FF2B5EF4-FFF2-40B4-BE49-F238E27FC236}">
              <a16:creationId xmlns:a16="http://schemas.microsoft.com/office/drawing/2014/main" id="{00000000-0008-0000-0200-000004000000}"/>
            </a:ext>
          </a:extLst>
        </xdr:cNvPr>
        <xdr:cNvSpPr/>
      </xdr:nvSpPr>
      <xdr:spPr>
        <a:xfrm>
          <a:off x="12547600" y="1270000"/>
          <a:ext cx="5765800" cy="718466"/>
        </a:xfrm>
        <a:prstGeom prst="rect">
          <a:avLst/>
        </a:prstGeom>
        <a:noFill/>
      </xdr:spPr>
      <xdr:txBody>
        <a:bodyPr wrap="square" lIns="91440" tIns="45720" rIns="91440" bIns="45720">
          <a:spAutoFit/>
        </a:bodyPr>
        <a:lstStyle/>
        <a:p>
          <a:pPr algn="ctr"/>
          <a:r>
            <a:rPr lang="fr-FR" sz="4000" b="1" cap="none" spc="0">
              <a:ln w="9525">
                <a:solidFill>
                  <a:schemeClr val="bg1"/>
                </a:solidFill>
                <a:prstDash val="solid"/>
              </a:ln>
              <a:solidFill>
                <a:schemeClr val="tx1"/>
              </a:solidFill>
              <a:effectLst>
                <a:outerShdw blurRad="12700" dist="38100" dir="2700000" algn="tl" rotWithShape="0">
                  <a:schemeClr val="bg1">
                    <a:lumMod val="50000"/>
                  </a:schemeClr>
                </a:outerShdw>
              </a:effectLst>
            </a:rPr>
            <a:t>Modifier une information</a:t>
          </a:r>
        </a:p>
      </xdr:txBody>
    </xdr:sp>
    <xdr:clientData/>
  </xdr:oneCellAnchor>
  <xdr:twoCellAnchor editAs="oneCell">
    <xdr:from>
      <xdr:col>4</xdr:col>
      <xdr:colOff>673100</xdr:colOff>
      <xdr:row>11</xdr:row>
      <xdr:rowOff>406400</xdr:rowOff>
    </xdr:from>
    <xdr:to>
      <xdr:col>5</xdr:col>
      <xdr:colOff>1511300</xdr:colOff>
      <xdr:row>14</xdr:row>
      <xdr:rowOff>76200</xdr:rowOff>
    </xdr:to>
    <xdr:pic macro="[0]!Feuil4.ajout_sac">
      <xdr:nvPicPr>
        <xdr:cNvPr id="7" name="Graphique 6" descr="Ajouter">
          <a:extLst>
            <a:ext uri="{FF2B5EF4-FFF2-40B4-BE49-F238E27FC236}">
              <a16:creationId xmlns:a16="http://schemas.microsoft.com/office/drawing/2014/main" id="{00000000-0008-0000-0200-000007000000}"/>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 uri="{96DAC541-7B7A-43D3-8B79-37D633B846F1}">
              <asvg:svgBlip xmlns:asvg="http://schemas.microsoft.com/office/drawing/2016/SVG/main" r:embed="rId4"/>
            </a:ext>
          </a:extLst>
        </a:blip>
        <a:stretch>
          <a:fillRect/>
        </a:stretch>
      </xdr:blipFill>
      <xdr:spPr>
        <a:xfrm>
          <a:off x="10858500" y="4800600"/>
          <a:ext cx="1663700" cy="1663700"/>
        </a:xfrm>
        <a:prstGeom prst="rect">
          <a:avLst/>
        </a:prstGeom>
      </xdr:spPr>
    </xdr:pic>
    <xdr:clientData/>
  </xdr:twoCellAnchor>
  <xdr:twoCellAnchor editAs="oneCell">
    <xdr:from>
      <xdr:col>4</xdr:col>
      <xdr:colOff>505600</xdr:colOff>
      <xdr:row>7</xdr:row>
      <xdr:rowOff>330200</xdr:rowOff>
    </xdr:from>
    <xdr:to>
      <xdr:col>5</xdr:col>
      <xdr:colOff>1531900</xdr:colOff>
      <xdr:row>10</xdr:row>
      <xdr:rowOff>277000</xdr:rowOff>
    </xdr:to>
    <xdr:pic>
      <xdr:nvPicPr>
        <xdr:cNvPr id="9" name="Graphique 8" descr="Calendrier quotidien">
          <a:extLst>
            <a:ext uri="{FF2B5EF4-FFF2-40B4-BE49-F238E27FC236}">
              <a16:creationId xmlns:a16="http://schemas.microsoft.com/office/drawing/2014/main" id="{00000000-0008-0000-0200-000009000000}"/>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 uri="{96DAC541-7B7A-43D3-8B79-37D633B846F1}">
              <asvg:svgBlip xmlns:asvg="http://schemas.microsoft.com/office/drawing/2016/SVG/main" r:embed="rId6"/>
            </a:ext>
          </a:extLst>
        </a:blip>
        <a:stretch>
          <a:fillRect/>
        </a:stretch>
      </xdr:blipFill>
      <xdr:spPr>
        <a:xfrm>
          <a:off x="10691000" y="2692400"/>
          <a:ext cx="1851800" cy="1851800"/>
        </a:xfrm>
        <a:prstGeom prst="rect">
          <a:avLst/>
        </a:prstGeom>
      </xdr:spPr>
    </xdr:pic>
    <xdr:clientData/>
  </xdr:twoCellAnchor>
  <xdr:oneCellAnchor>
    <xdr:from>
      <xdr:col>5</xdr:col>
      <xdr:colOff>1600200</xdr:colOff>
      <xdr:row>8</xdr:row>
      <xdr:rowOff>457200</xdr:rowOff>
    </xdr:from>
    <xdr:ext cx="6261100" cy="718466"/>
    <xdr:sp macro="" textlink="">
      <xdr:nvSpPr>
        <xdr:cNvPr id="12" name="Rectangle 11">
          <a:extLst>
            <a:ext uri="{FF2B5EF4-FFF2-40B4-BE49-F238E27FC236}">
              <a16:creationId xmlns:a16="http://schemas.microsoft.com/office/drawing/2014/main" id="{00000000-0008-0000-0200-00000C000000}"/>
            </a:ext>
          </a:extLst>
        </xdr:cNvPr>
        <xdr:cNvSpPr/>
      </xdr:nvSpPr>
      <xdr:spPr>
        <a:xfrm>
          <a:off x="12611100" y="3327400"/>
          <a:ext cx="6261100" cy="718466"/>
        </a:xfrm>
        <a:prstGeom prst="rect">
          <a:avLst/>
        </a:prstGeom>
        <a:noFill/>
      </xdr:spPr>
      <xdr:txBody>
        <a:bodyPr wrap="square" lIns="91440" tIns="45720" rIns="91440" bIns="45720">
          <a:spAutoFit/>
        </a:bodyPr>
        <a:lstStyle/>
        <a:p>
          <a:pPr algn="ctr"/>
          <a:r>
            <a:rPr lang="fr-FR" sz="4000" b="1" cap="none" spc="0">
              <a:ln w="9525">
                <a:solidFill>
                  <a:schemeClr val="bg1"/>
                </a:solidFill>
                <a:prstDash val="solid"/>
              </a:ln>
              <a:solidFill>
                <a:schemeClr val="tx1"/>
              </a:solidFill>
              <a:effectLst>
                <a:outerShdw blurRad="12700" dist="38100" dir="2700000" algn="tl" rotWithShape="0">
                  <a:schemeClr val="bg1">
                    <a:lumMod val="50000"/>
                  </a:schemeClr>
                </a:outerShdw>
              </a:effectLst>
            </a:rPr>
            <a:t>Modifier une date</a:t>
          </a:r>
          <a:r>
            <a:rPr lang="fr-FR" sz="4000" b="1" cap="none" spc="0" baseline="0">
              <a:ln w="9525">
                <a:solidFill>
                  <a:schemeClr val="bg1"/>
                </a:solidFill>
                <a:prstDash val="solid"/>
              </a:ln>
              <a:solidFill>
                <a:schemeClr val="tx1"/>
              </a:solidFill>
              <a:effectLst>
                <a:outerShdw blurRad="12700" dist="38100" dir="2700000" algn="tl" rotWithShape="0">
                  <a:schemeClr val="bg1">
                    <a:lumMod val="50000"/>
                  </a:schemeClr>
                </a:outerShdw>
              </a:effectLst>
            </a:rPr>
            <a:t> de pliage</a:t>
          </a:r>
          <a:endParaRPr lang="fr-FR" sz="4000" b="1" cap="none" spc="0">
            <a:ln w="9525">
              <a:solidFill>
                <a:schemeClr val="bg1"/>
              </a:solidFill>
              <a:prstDash val="solid"/>
            </a:ln>
            <a:solidFill>
              <a:schemeClr val="tx1"/>
            </a:solidFill>
            <a:effectLst>
              <a:outerShdw blurRad="12700" dist="38100" dir="2700000" algn="tl" rotWithShape="0">
                <a:schemeClr val="bg1">
                  <a:lumMod val="50000"/>
                </a:schemeClr>
              </a:outerShdw>
            </a:effectLst>
          </a:endParaRPr>
        </a:p>
      </xdr:txBody>
    </xdr:sp>
    <xdr:clientData/>
  </xdr:oneCellAnchor>
  <xdr:oneCellAnchor>
    <xdr:from>
      <xdr:col>5</xdr:col>
      <xdr:colOff>1612900</xdr:colOff>
      <xdr:row>12</xdr:row>
      <xdr:rowOff>380999</xdr:rowOff>
    </xdr:from>
    <xdr:ext cx="3746500" cy="718466"/>
    <xdr:sp macro="" textlink="">
      <xdr:nvSpPr>
        <xdr:cNvPr id="13" name="Rectangle 12">
          <a:extLst>
            <a:ext uri="{FF2B5EF4-FFF2-40B4-BE49-F238E27FC236}">
              <a16:creationId xmlns:a16="http://schemas.microsoft.com/office/drawing/2014/main" id="{00000000-0008-0000-0200-00000D000000}"/>
            </a:ext>
          </a:extLst>
        </xdr:cNvPr>
        <xdr:cNvSpPr/>
      </xdr:nvSpPr>
      <xdr:spPr>
        <a:xfrm>
          <a:off x="12623800" y="5283199"/>
          <a:ext cx="3746500" cy="718466"/>
        </a:xfrm>
        <a:prstGeom prst="rect">
          <a:avLst/>
        </a:prstGeom>
        <a:noFill/>
      </xdr:spPr>
      <xdr:txBody>
        <a:bodyPr wrap="square" lIns="91440" tIns="45720" rIns="91440" bIns="45720">
          <a:spAutoFit/>
        </a:bodyPr>
        <a:lstStyle/>
        <a:p>
          <a:pPr algn="ctr"/>
          <a:r>
            <a:rPr lang="fr-FR" sz="4000" b="1" cap="none" spc="0">
              <a:ln w="9525">
                <a:solidFill>
                  <a:schemeClr val="bg1"/>
                </a:solidFill>
                <a:prstDash val="solid"/>
              </a:ln>
              <a:solidFill>
                <a:schemeClr val="tx1"/>
              </a:solidFill>
              <a:effectLst>
                <a:outerShdw blurRad="12700" dist="38100" dir="2700000" algn="tl" rotWithShape="0">
                  <a:schemeClr val="bg1">
                    <a:lumMod val="50000"/>
                  </a:schemeClr>
                </a:outerShdw>
              </a:effectLst>
            </a:rPr>
            <a:t>Ajouter</a:t>
          </a:r>
          <a:r>
            <a:rPr lang="fr-FR" sz="4000" b="1" cap="none" spc="0" baseline="0">
              <a:ln w="9525">
                <a:solidFill>
                  <a:schemeClr val="bg1"/>
                </a:solidFill>
                <a:prstDash val="solid"/>
              </a:ln>
              <a:solidFill>
                <a:schemeClr val="tx1"/>
              </a:solidFill>
              <a:effectLst>
                <a:outerShdw blurRad="12700" dist="38100" dir="2700000" algn="tl" rotWithShape="0">
                  <a:schemeClr val="bg1">
                    <a:lumMod val="50000"/>
                  </a:schemeClr>
                </a:outerShdw>
              </a:effectLst>
            </a:rPr>
            <a:t> un sac</a:t>
          </a:r>
          <a:endParaRPr lang="fr-FR" sz="4000" b="1" cap="none" spc="0">
            <a:ln w="9525">
              <a:solidFill>
                <a:schemeClr val="bg1"/>
              </a:solidFill>
              <a:prstDash val="solid"/>
            </a:ln>
            <a:solidFill>
              <a:schemeClr val="tx1"/>
            </a:solidFill>
            <a:effectLst>
              <a:outerShdw blurRad="12700" dist="38100" dir="2700000" algn="tl" rotWithShape="0">
                <a:schemeClr val="bg1">
                  <a:lumMod val="50000"/>
                </a:schemeClr>
              </a:outerShdw>
            </a:effectLst>
          </a:endParaRPr>
        </a:p>
      </xdr:txBody>
    </xdr:sp>
    <xdr:clientData/>
  </xdr:one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368300</xdr:colOff>
          <xdr:row>13</xdr:row>
          <xdr:rowOff>101600</xdr:rowOff>
        </xdr:from>
        <xdr:to>
          <xdr:col>7</xdr:col>
          <xdr:colOff>279400</xdr:colOff>
          <xdr:row>16</xdr:row>
          <xdr:rowOff>152400</xdr:rowOff>
        </xdr:to>
        <xdr:sp macro="" textlink="">
          <xdr:nvSpPr>
            <xdr:cNvPr id="8193" name="Option Button 1" hidden="1">
              <a:extLst>
                <a:ext uri="{63B3BB69-23CF-44E3-9099-C40C66FF867C}">
                  <a14:compatExt spid="_x0000_s8193"/>
                </a:ext>
                <a:ext uri="{FF2B5EF4-FFF2-40B4-BE49-F238E27FC236}">
                  <a16:creationId xmlns:a16="http://schemas.microsoft.com/office/drawing/2014/main" id="{00000000-0008-0000-0400-0000012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2860" rIns="0" bIns="22860" anchor="ctr" upright="1"/>
            <a:lstStyle/>
            <a:p>
              <a:pPr algn="l" rtl="0">
                <a:defRPr sz="1000"/>
              </a:pPr>
              <a:r>
                <a:rPr lang="fr-FR" sz="1200" b="0" i="0" u="none" strike="noStrike" baseline="0">
                  <a:solidFill>
                    <a:srgbClr val="000000"/>
                  </a:solidFill>
                  <a:latin typeface="Calibri" pitchFamily="2" charset="0"/>
                  <a:cs typeface="Calibri" pitchFamily="2" charset="0"/>
                </a:rPr>
                <a:t>Nom</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266700</xdr:colOff>
          <xdr:row>16</xdr:row>
          <xdr:rowOff>12700</xdr:rowOff>
        </xdr:from>
        <xdr:to>
          <xdr:col>13</xdr:col>
          <xdr:colOff>139700</xdr:colOff>
          <xdr:row>17</xdr:row>
          <xdr:rowOff>190500</xdr:rowOff>
        </xdr:to>
        <xdr:sp macro="" textlink="">
          <xdr:nvSpPr>
            <xdr:cNvPr id="8194" name="OptionButton2" hidden="1">
              <a:extLst>
                <a:ext uri="{63B3BB69-23CF-44E3-9099-C40C66FF867C}">
                  <a14:compatExt spid="_x0000_s8194"/>
                </a:ext>
                <a:ext uri="{FF2B5EF4-FFF2-40B4-BE49-F238E27FC236}">
                  <a16:creationId xmlns:a16="http://schemas.microsoft.com/office/drawing/2014/main" id="{00000000-0008-0000-0400-0000022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2860" rIns="0" bIns="22860" anchor="ctr" upright="1"/>
            <a:lstStyle/>
            <a:p>
              <a:pPr algn="l" rtl="0">
                <a:defRPr sz="1000"/>
              </a:pPr>
              <a:r>
                <a:rPr lang="fr-FR" sz="1300" b="0" i="0" u="none" strike="noStrike" baseline="0">
                  <a:solidFill>
                    <a:srgbClr val="000000"/>
                  </a:solidFill>
                  <a:latin typeface="Lucida Grande" pitchFamily="2" charset="0"/>
                  <a:cs typeface="Lucida Grande" pitchFamily="2" charset="0"/>
                </a:rPr>
                <a:t>Case d'option 2</a:t>
              </a:r>
            </a:p>
          </xdr:txBody>
        </xdr:sp>
        <xdr:clientData/>
      </xdr:twoCellAnchor>
    </mc:Choice>
    <mc:Fallback/>
  </mc:AlternateContent>
  <mc:AlternateContent xmlns:mc="http://schemas.openxmlformats.org/markup-compatibility/2006">
    <mc:Choice xmlns:a14="http://schemas.microsoft.com/office/drawing/2010/main" Requires="a14">
      <xdr:twoCellAnchor>
        <xdr:from>
          <xdr:col>11</xdr:col>
          <xdr:colOff>723900</xdr:colOff>
          <xdr:row>2</xdr:row>
          <xdr:rowOff>152400</xdr:rowOff>
        </xdr:from>
        <xdr:to>
          <xdr:col>13</xdr:col>
          <xdr:colOff>596900</xdr:colOff>
          <xdr:row>4</xdr:row>
          <xdr:rowOff>127000</xdr:rowOff>
        </xdr:to>
        <xdr:sp macro="" textlink="">
          <xdr:nvSpPr>
            <xdr:cNvPr id="8195" name="Button 3" hidden="1">
              <a:extLst>
                <a:ext uri="{63B3BB69-23CF-44E3-9099-C40C66FF867C}">
                  <a14:compatExt spid="_x0000_s8195"/>
                </a:ext>
                <a:ext uri="{FF2B5EF4-FFF2-40B4-BE49-F238E27FC236}">
                  <a16:creationId xmlns:a16="http://schemas.microsoft.com/office/drawing/2014/main" id="{00000000-0008-0000-0400-0000032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Calibri" pitchFamily="2" charset="0"/>
                  <a:cs typeface="Calibri" pitchFamily="2" charset="0"/>
                </a:rPr>
                <a:t>Bouton 3</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2.xml"/></Relationships>
</file>

<file path=xl/worksheets/_rels/sheet5.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3.xml"/><Relationship Id="rId5" Type="http://schemas.openxmlformats.org/officeDocument/2006/relationships/ctrlProp" Target="../ctrlProps/ctrlProp4.xml"/><Relationship Id="rId4"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2D17863-1FBE-FD49-9673-0277037FC5A3}">
  <sheetPr codeName="Feuil1"/>
  <dimension ref="A3:X226"/>
  <sheetViews>
    <sheetView showGridLines="0" workbookViewId="0">
      <selection activeCell="D24" sqref="D24"/>
    </sheetView>
  </sheetViews>
  <sheetFormatPr baseColWidth="10" defaultRowHeight="16" x14ac:dyDescent="0.2"/>
  <cols>
    <col min="1" max="2" width="10.83203125" style="3"/>
    <col min="3" max="3" width="21.83203125" style="3" customWidth="1"/>
    <col min="4" max="4" width="24" style="3" customWidth="1"/>
    <col min="5" max="5" width="26.6640625" style="3" customWidth="1"/>
    <col min="6" max="6" width="24" style="3" customWidth="1"/>
    <col min="7" max="7" width="10.83203125" style="3"/>
    <col min="8" max="8" width="24" style="30" customWidth="1"/>
    <col min="9" max="9" width="24" style="18" customWidth="1"/>
    <col min="10" max="13" width="10.83203125" style="18"/>
    <col min="14" max="14" width="16.5" style="18" customWidth="1"/>
    <col min="15" max="24" width="10.83203125" style="18"/>
    <col min="25" max="16384" width="10.83203125" style="3"/>
  </cols>
  <sheetData>
    <row r="3" spans="3:24" ht="31" customHeight="1" x14ac:dyDescent="0.2">
      <c r="D3" s="15" t="s">
        <v>86</v>
      </c>
      <c r="E3" s="15" t="s">
        <v>10</v>
      </c>
      <c r="H3" s="26"/>
      <c r="I3" s="19"/>
    </row>
    <row r="4" spans="3:24" x14ac:dyDescent="0.2">
      <c r="H4" s="26"/>
      <c r="I4" s="19"/>
    </row>
    <row r="5" spans="3:24" ht="55" customHeight="1" x14ac:dyDescent="0.2">
      <c r="C5" s="4"/>
      <c r="D5" s="5" t="s">
        <v>84</v>
      </c>
      <c r="E5" s="5" t="s">
        <v>85</v>
      </c>
      <c r="F5" s="5" t="s">
        <v>7</v>
      </c>
      <c r="H5" s="27"/>
      <c r="I5" s="2"/>
    </row>
    <row r="6" spans="3:24" ht="30" customHeight="1" x14ac:dyDescent="0.2">
      <c r="C6" s="5" t="s">
        <v>0</v>
      </c>
      <c r="D6" s="6" t="str">
        <f>LOOKUP($E$3,BD!$A$2:$A$16,BD!B2:B16)</f>
        <v>Curv</v>
      </c>
      <c r="E6" s="6" t="str">
        <f>LOOKUP($E$3,BD!$A$2:$A$16,BD!C2:C16)</f>
        <v>SA004P</v>
      </c>
      <c r="F6" s="7">
        <f>LOOKUP($E$3,BD!$A$2:$A$16,BD!D2:D16)</f>
        <v>39122</v>
      </c>
      <c r="G6" s="8"/>
      <c r="H6" s="28"/>
      <c r="I6" s="19"/>
      <c r="X6" s="21">
        <f ca="1">YEAR(TODAY())-YEAR(F6)</f>
        <v>12</v>
      </c>
    </row>
    <row r="7" spans="3:24" ht="30" customHeight="1" x14ac:dyDescent="0.2">
      <c r="C7" s="5" t="s">
        <v>1</v>
      </c>
      <c r="D7" s="6" t="str">
        <f>LOOKUP($E$3,BD!$A$2:$A$16,BD!E2:E16)</f>
        <v>BT 80</v>
      </c>
      <c r="E7" s="6" t="str">
        <f>LOOKUP($E$3,BD!$A$2:$A$16,BD!F2:F16)</f>
        <v>RL 007P</v>
      </c>
      <c r="F7" s="7">
        <f>LOOKUP($E$3,BD!$A$2:$A$16,BD!G2:G16)</f>
        <v>39287</v>
      </c>
      <c r="G7" s="8"/>
      <c r="H7" s="28"/>
      <c r="I7" s="19"/>
      <c r="X7" s="21">
        <f t="shared" ref="X7:X9" ca="1" si="0">YEAR(TODAY())-YEAR(F7)</f>
        <v>12</v>
      </c>
    </row>
    <row r="8" spans="3:24" ht="30" customHeight="1" x14ac:dyDescent="0.2">
      <c r="C8" s="5" t="s">
        <v>2</v>
      </c>
      <c r="D8" s="6" t="str">
        <f>LOOKUP($E$3,BD!$A$2:$A$16,BD!H2:H16)</f>
        <v>Galaxy</v>
      </c>
      <c r="E8" s="6" t="str">
        <f>LOOKUP($E$3,BD!$A$2:$A$16,BD!I2:I16)</f>
        <v>SH001P</v>
      </c>
      <c r="F8" s="7">
        <f>LOOKUP($E$3,BD!$A$2:$A$16,BD!J2:J16)</f>
        <v>39400</v>
      </c>
      <c r="G8" s="8"/>
      <c r="H8" s="28"/>
      <c r="I8" s="19"/>
      <c r="X8" s="21">
        <f t="shared" ca="1" si="0"/>
        <v>12</v>
      </c>
    </row>
    <row r="9" spans="3:24" ht="30" customHeight="1" x14ac:dyDescent="0.2">
      <c r="C9" s="5" t="s">
        <v>3</v>
      </c>
      <c r="D9" s="6" t="str">
        <f>LOOKUP($E$3,BD!$A$2:$A$16,BD!K2:K16)</f>
        <v>Vigil 2+</v>
      </c>
      <c r="E9" s="6">
        <f>LOOKUP($E$3,BD!$A$2:$A$16,BD!L2:L16)</f>
        <v>45843</v>
      </c>
      <c r="F9" s="7">
        <f>LOOKUP($E$3,BD!$A$2:$A$16,BD!M2:M16)</f>
        <v>42198</v>
      </c>
      <c r="G9" s="8"/>
      <c r="H9" s="29"/>
      <c r="I9" s="22"/>
      <c r="X9" s="21">
        <f t="shared" ca="1" si="0"/>
        <v>4</v>
      </c>
    </row>
    <row r="10" spans="3:24" ht="30" customHeight="1" x14ac:dyDescent="0.2">
      <c r="D10" s="8"/>
      <c r="E10" s="8"/>
      <c r="F10" s="9"/>
      <c r="G10" s="8"/>
      <c r="X10" s="21"/>
    </row>
    <row r="11" spans="3:24" ht="30" customHeight="1" x14ac:dyDescent="0.2">
      <c r="E11" s="8"/>
      <c r="F11" s="9"/>
      <c r="G11" s="8"/>
      <c r="X11" s="21"/>
    </row>
    <row r="12" spans="3:24" ht="30" customHeight="1" x14ac:dyDescent="0.25">
      <c r="C12" s="16" t="s">
        <v>91</v>
      </c>
      <c r="D12" s="7">
        <f>LOOKUP(E3,BD!A2:A16,BD!V2:V16)</f>
        <v>44047</v>
      </c>
      <c r="E12" s="8"/>
      <c r="F12" s="9"/>
      <c r="G12" s="8"/>
      <c r="X12" s="21"/>
    </row>
    <row r="13" spans="3:24" ht="30" customHeight="1" x14ac:dyDescent="0.25">
      <c r="C13" s="16" t="s">
        <v>92</v>
      </c>
      <c r="D13" s="7">
        <f>LOOKUP(E3,BD!A2:A16,BD!O2:O16)</f>
        <v>45851</v>
      </c>
      <c r="G13" s="8"/>
      <c r="X13" s="21"/>
    </row>
    <row r="14" spans="3:24" s="16" customFormat="1" ht="30" customHeight="1" x14ac:dyDescent="0.25">
      <c r="C14" s="16" t="s">
        <v>93</v>
      </c>
      <c r="D14" s="7">
        <f>IF(LOOKUP(E3,BD!A2:A16,BD!S2:S16)="OUI",LOOKUP('Fiche Indiv'!E3,BD!A2:A16,BD!U2:U16),"Aucun")</f>
        <v>43982</v>
      </c>
      <c r="G14" s="17"/>
      <c r="H14" s="31"/>
      <c r="I14" s="23"/>
      <c r="J14" s="23"/>
      <c r="K14" s="23"/>
      <c r="L14" s="23"/>
      <c r="M14" s="23"/>
      <c r="N14" s="23"/>
      <c r="O14" s="23"/>
      <c r="P14" s="23"/>
      <c r="Q14" s="23"/>
      <c r="R14" s="23"/>
      <c r="S14" s="23"/>
      <c r="T14" s="23"/>
      <c r="U14" s="23"/>
      <c r="V14" s="23"/>
      <c r="W14" s="23"/>
      <c r="X14" s="23"/>
    </row>
    <row r="15" spans="3:24" x14ac:dyDescent="0.2">
      <c r="E15" s="8"/>
      <c r="F15" s="9"/>
      <c r="G15" s="8"/>
    </row>
    <row r="16" spans="3:24" ht="17" thickBot="1" x14ac:dyDescent="0.25">
      <c r="E16" s="8"/>
      <c r="F16" s="9"/>
      <c r="G16" s="8"/>
    </row>
    <row r="17" spans="1:14" ht="41" customHeight="1" thickTop="1" x14ac:dyDescent="0.2">
      <c r="D17" s="10" t="s">
        <v>89</v>
      </c>
      <c r="E17" s="11">
        <f>IF(D14="Aucun",IF(D12&lt;D13,D12,D13),IF(AND(D12&lt;D13,D12&lt;D14),D12,IF(D13&lt;D14,D13,D14)))</f>
        <v>43982</v>
      </c>
      <c r="F17" s="8"/>
      <c r="G17" s="8"/>
    </row>
    <row r="18" spans="1:14" ht="41" customHeight="1" thickBot="1" x14ac:dyDescent="0.25">
      <c r="D18" s="12" t="s">
        <v>90</v>
      </c>
      <c r="E18" s="13" t="str">
        <f>IF(LOOKUP(E3,BD!A2:A16,BD!S2:S16)&lt;&gt;"OUI",IF('Fiche Indiv'!D12&lt;'Fiche Indiv'!D13,"Pliage Secours","Révision Déclencheur"),IF(AND(D12&lt;D13,D12&lt;D14),"Pliage Secours",IF(D13&lt;D14,"Révision déclencheur","Application BS/CS")))</f>
        <v>Application BS/CS</v>
      </c>
      <c r="F18" s="8"/>
      <c r="G18" s="8"/>
    </row>
    <row r="19" spans="1:14" ht="17" thickTop="1" x14ac:dyDescent="0.2">
      <c r="D19" s="8"/>
      <c r="E19" s="8"/>
      <c r="F19" s="8"/>
      <c r="G19" s="8"/>
    </row>
    <row r="20" spans="1:14" x14ac:dyDescent="0.2">
      <c r="D20" s="8"/>
      <c r="E20" s="8"/>
      <c r="F20" s="8"/>
      <c r="G20" s="8"/>
      <c r="N20" s="24"/>
    </row>
    <row r="21" spans="1:14" x14ac:dyDescent="0.2">
      <c r="A21" s="14"/>
      <c r="D21" s="8"/>
      <c r="E21" s="8"/>
      <c r="F21" s="9"/>
      <c r="G21" s="8"/>
    </row>
    <row r="22" spans="1:14" s="18" customFormat="1" x14ac:dyDescent="0.2">
      <c r="D22" s="20"/>
      <c r="E22" s="20"/>
      <c r="F22" s="20"/>
      <c r="G22" s="20"/>
      <c r="H22" s="30"/>
    </row>
    <row r="23" spans="1:14" s="18" customFormat="1" x14ac:dyDescent="0.2">
      <c r="H23" s="30"/>
    </row>
    <row r="24" spans="1:14" s="18" customFormat="1" ht="409" customHeight="1" x14ac:dyDescent="0.2">
      <c r="H24" s="30"/>
    </row>
    <row r="25" spans="1:14" s="18" customFormat="1" ht="137" customHeight="1" x14ac:dyDescent="0.2">
      <c r="H25" s="30"/>
    </row>
    <row r="26" spans="1:14" s="18" customFormat="1" x14ac:dyDescent="0.2">
      <c r="F26" s="25"/>
      <c r="H26" s="30"/>
    </row>
    <row r="27" spans="1:14" s="18" customFormat="1" x14ac:dyDescent="0.2">
      <c r="E27" s="25">
        <f ca="1">TODAY()</f>
        <v>43823</v>
      </c>
      <c r="H27" s="30"/>
    </row>
    <row r="28" spans="1:14" s="18" customFormat="1" x14ac:dyDescent="0.2">
      <c r="E28" s="25">
        <f ca="1">E27+90</f>
        <v>43913</v>
      </c>
      <c r="H28" s="30"/>
    </row>
    <row r="29" spans="1:14" s="18" customFormat="1" x14ac:dyDescent="0.2">
      <c r="H29" s="30"/>
    </row>
    <row r="30" spans="1:14" s="18" customFormat="1" x14ac:dyDescent="0.2">
      <c r="H30" s="30"/>
    </row>
    <row r="31" spans="1:14" s="18" customFormat="1" x14ac:dyDescent="0.2">
      <c r="H31" s="30"/>
    </row>
    <row r="32" spans="1:14" s="18" customFormat="1" x14ac:dyDescent="0.2">
      <c r="H32" s="30"/>
    </row>
    <row r="33" spans="5:8" s="18" customFormat="1" x14ac:dyDescent="0.2">
      <c r="E33" s="25"/>
      <c r="H33" s="30"/>
    </row>
    <row r="34" spans="5:8" s="18" customFormat="1" x14ac:dyDescent="0.2">
      <c r="H34" s="30"/>
    </row>
    <row r="35" spans="5:8" s="18" customFormat="1" x14ac:dyDescent="0.2">
      <c r="H35" s="30"/>
    </row>
    <row r="36" spans="5:8" s="18" customFormat="1" x14ac:dyDescent="0.2">
      <c r="H36" s="30"/>
    </row>
    <row r="37" spans="5:8" s="18" customFormat="1" x14ac:dyDescent="0.2">
      <c r="H37" s="30"/>
    </row>
    <row r="38" spans="5:8" s="18" customFormat="1" x14ac:dyDescent="0.2">
      <c r="H38" s="30"/>
    </row>
    <row r="39" spans="5:8" s="18" customFormat="1" x14ac:dyDescent="0.2">
      <c r="H39" s="30"/>
    </row>
    <row r="40" spans="5:8" s="18" customFormat="1" x14ac:dyDescent="0.2">
      <c r="H40" s="30"/>
    </row>
    <row r="41" spans="5:8" s="18" customFormat="1" x14ac:dyDescent="0.2">
      <c r="H41" s="30"/>
    </row>
    <row r="42" spans="5:8" s="18" customFormat="1" x14ac:dyDescent="0.2">
      <c r="H42" s="30"/>
    </row>
    <row r="43" spans="5:8" s="18" customFormat="1" x14ac:dyDescent="0.2">
      <c r="H43" s="30"/>
    </row>
    <row r="44" spans="5:8" s="18" customFormat="1" x14ac:dyDescent="0.2">
      <c r="H44" s="30"/>
    </row>
    <row r="45" spans="5:8" s="18" customFormat="1" x14ac:dyDescent="0.2">
      <c r="H45" s="30"/>
    </row>
    <row r="46" spans="5:8" s="18" customFormat="1" x14ac:dyDescent="0.2">
      <c r="H46" s="30"/>
    </row>
    <row r="47" spans="5:8" s="18" customFormat="1" x14ac:dyDescent="0.2">
      <c r="H47" s="30"/>
    </row>
    <row r="48" spans="5:8" s="18" customFormat="1" x14ac:dyDescent="0.2">
      <c r="H48" s="30"/>
    </row>
    <row r="49" spans="8:8" s="18" customFormat="1" x14ac:dyDescent="0.2">
      <c r="H49" s="30"/>
    </row>
    <row r="50" spans="8:8" s="18" customFormat="1" x14ac:dyDescent="0.2">
      <c r="H50" s="30"/>
    </row>
    <row r="51" spans="8:8" s="18" customFormat="1" x14ac:dyDescent="0.2">
      <c r="H51" s="30"/>
    </row>
    <row r="52" spans="8:8" s="18" customFormat="1" x14ac:dyDescent="0.2">
      <c r="H52" s="30"/>
    </row>
    <row r="53" spans="8:8" s="18" customFormat="1" x14ac:dyDescent="0.2">
      <c r="H53" s="30"/>
    </row>
    <row r="54" spans="8:8" s="18" customFormat="1" x14ac:dyDescent="0.2">
      <c r="H54" s="30"/>
    </row>
    <row r="55" spans="8:8" s="18" customFormat="1" x14ac:dyDescent="0.2">
      <c r="H55" s="30"/>
    </row>
    <row r="56" spans="8:8" s="18" customFormat="1" x14ac:dyDescent="0.2">
      <c r="H56" s="30"/>
    </row>
    <row r="57" spans="8:8" s="18" customFormat="1" x14ac:dyDescent="0.2">
      <c r="H57" s="30"/>
    </row>
    <row r="58" spans="8:8" s="18" customFormat="1" x14ac:dyDescent="0.2">
      <c r="H58" s="30"/>
    </row>
    <row r="59" spans="8:8" s="18" customFormat="1" x14ac:dyDescent="0.2">
      <c r="H59" s="30"/>
    </row>
    <row r="60" spans="8:8" s="18" customFormat="1" x14ac:dyDescent="0.2">
      <c r="H60" s="30"/>
    </row>
    <row r="61" spans="8:8" s="18" customFormat="1" x14ac:dyDescent="0.2">
      <c r="H61" s="30"/>
    </row>
    <row r="62" spans="8:8" s="18" customFormat="1" x14ac:dyDescent="0.2">
      <c r="H62" s="30"/>
    </row>
    <row r="63" spans="8:8" s="18" customFormat="1" x14ac:dyDescent="0.2">
      <c r="H63" s="30"/>
    </row>
    <row r="64" spans="8:8" s="18" customFormat="1" x14ac:dyDescent="0.2">
      <c r="H64" s="30"/>
    </row>
    <row r="65" spans="8:8" s="18" customFormat="1" x14ac:dyDescent="0.2">
      <c r="H65" s="30"/>
    </row>
    <row r="66" spans="8:8" s="18" customFormat="1" x14ac:dyDescent="0.2">
      <c r="H66" s="30"/>
    </row>
    <row r="67" spans="8:8" s="18" customFormat="1" x14ac:dyDescent="0.2">
      <c r="H67" s="30"/>
    </row>
    <row r="68" spans="8:8" s="18" customFormat="1" x14ac:dyDescent="0.2">
      <c r="H68" s="30"/>
    </row>
    <row r="69" spans="8:8" s="18" customFormat="1" x14ac:dyDescent="0.2">
      <c r="H69" s="30"/>
    </row>
    <row r="70" spans="8:8" s="18" customFormat="1" x14ac:dyDescent="0.2">
      <c r="H70" s="30"/>
    </row>
    <row r="71" spans="8:8" s="18" customFormat="1" x14ac:dyDescent="0.2">
      <c r="H71" s="30"/>
    </row>
    <row r="72" spans="8:8" s="18" customFormat="1" x14ac:dyDescent="0.2">
      <c r="H72" s="30"/>
    </row>
    <row r="73" spans="8:8" s="18" customFormat="1" x14ac:dyDescent="0.2">
      <c r="H73" s="30"/>
    </row>
    <row r="74" spans="8:8" s="18" customFormat="1" x14ac:dyDescent="0.2">
      <c r="H74" s="30"/>
    </row>
    <row r="75" spans="8:8" s="18" customFormat="1" x14ac:dyDescent="0.2">
      <c r="H75" s="30"/>
    </row>
    <row r="76" spans="8:8" s="18" customFormat="1" x14ac:dyDescent="0.2">
      <c r="H76" s="30"/>
    </row>
    <row r="77" spans="8:8" s="18" customFormat="1" x14ac:dyDescent="0.2">
      <c r="H77" s="30"/>
    </row>
    <row r="78" spans="8:8" s="18" customFormat="1" x14ac:dyDescent="0.2">
      <c r="H78" s="30"/>
    </row>
    <row r="79" spans="8:8" s="18" customFormat="1" x14ac:dyDescent="0.2">
      <c r="H79" s="30"/>
    </row>
    <row r="80" spans="8:8" s="18" customFormat="1" x14ac:dyDescent="0.2">
      <c r="H80" s="30"/>
    </row>
    <row r="81" spans="8:8" s="18" customFormat="1" x14ac:dyDescent="0.2">
      <c r="H81" s="30"/>
    </row>
    <row r="82" spans="8:8" s="18" customFormat="1" x14ac:dyDescent="0.2">
      <c r="H82" s="30"/>
    </row>
    <row r="83" spans="8:8" s="18" customFormat="1" x14ac:dyDescent="0.2">
      <c r="H83" s="30"/>
    </row>
    <row r="84" spans="8:8" s="18" customFormat="1" x14ac:dyDescent="0.2">
      <c r="H84" s="30"/>
    </row>
    <row r="85" spans="8:8" s="18" customFormat="1" x14ac:dyDescent="0.2">
      <c r="H85" s="30"/>
    </row>
    <row r="86" spans="8:8" s="18" customFormat="1" x14ac:dyDescent="0.2">
      <c r="H86" s="30"/>
    </row>
    <row r="87" spans="8:8" s="18" customFormat="1" x14ac:dyDescent="0.2">
      <c r="H87" s="30"/>
    </row>
    <row r="88" spans="8:8" s="18" customFormat="1" x14ac:dyDescent="0.2">
      <c r="H88" s="30"/>
    </row>
    <row r="89" spans="8:8" s="18" customFormat="1" x14ac:dyDescent="0.2">
      <c r="H89" s="30"/>
    </row>
    <row r="90" spans="8:8" s="18" customFormat="1" x14ac:dyDescent="0.2">
      <c r="H90" s="30"/>
    </row>
    <row r="91" spans="8:8" s="18" customFormat="1" x14ac:dyDescent="0.2">
      <c r="H91" s="30"/>
    </row>
    <row r="92" spans="8:8" s="18" customFormat="1" x14ac:dyDescent="0.2">
      <c r="H92" s="30"/>
    </row>
    <row r="93" spans="8:8" s="18" customFormat="1" x14ac:dyDescent="0.2">
      <c r="H93" s="30"/>
    </row>
    <row r="94" spans="8:8" s="18" customFormat="1" x14ac:dyDescent="0.2">
      <c r="H94" s="30"/>
    </row>
    <row r="95" spans="8:8" s="18" customFormat="1" x14ac:dyDescent="0.2">
      <c r="H95" s="30"/>
    </row>
    <row r="96" spans="8:8" s="18" customFormat="1" x14ac:dyDescent="0.2">
      <c r="H96" s="30"/>
    </row>
    <row r="97" spans="8:8" s="18" customFormat="1" x14ac:dyDescent="0.2">
      <c r="H97" s="30"/>
    </row>
    <row r="98" spans="8:8" s="18" customFormat="1" x14ac:dyDescent="0.2">
      <c r="H98" s="30"/>
    </row>
    <row r="99" spans="8:8" s="18" customFormat="1" x14ac:dyDescent="0.2">
      <c r="H99" s="30"/>
    </row>
    <row r="100" spans="8:8" s="18" customFormat="1" x14ac:dyDescent="0.2">
      <c r="H100" s="30"/>
    </row>
    <row r="101" spans="8:8" s="18" customFormat="1" x14ac:dyDescent="0.2">
      <c r="H101" s="30"/>
    </row>
    <row r="102" spans="8:8" s="18" customFormat="1" x14ac:dyDescent="0.2">
      <c r="H102" s="30"/>
    </row>
    <row r="103" spans="8:8" s="18" customFormat="1" x14ac:dyDescent="0.2">
      <c r="H103" s="30"/>
    </row>
    <row r="104" spans="8:8" s="18" customFormat="1" x14ac:dyDescent="0.2">
      <c r="H104" s="30"/>
    </row>
    <row r="105" spans="8:8" s="18" customFormat="1" x14ac:dyDescent="0.2">
      <c r="H105" s="30"/>
    </row>
    <row r="106" spans="8:8" s="18" customFormat="1" x14ac:dyDescent="0.2">
      <c r="H106" s="30"/>
    </row>
    <row r="107" spans="8:8" s="18" customFormat="1" x14ac:dyDescent="0.2">
      <c r="H107" s="30"/>
    </row>
    <row r="108" spans="8:8" s="18" customFormat="1" x14ac:dyDescent="0.2">
      <c r="H108" s="30"/>
    </row>
    <row r="109" spans="8:8" s="18" customFormat="1" x14ac:dyDescent="0.2">
      <c r="H109" s="30"/>
    </row>
    <row r="110" spans="8:8" s="18" customFormat="1" x14ac:dyDescent="0.2">
      <c r="H110" s="30"/>
    </row>
    <row r="111" spans="8:8" s="18" customFormat="1" x14ac:dyDescent="0.2">
      <c r="H111" s="30"/>
    </row>
    <row r="112" spans="8:8" s="18" customFormat="1" x14ac:dyDescent="0.2">
      <c r="H112" s="30"/>
    </row>
    <row r="113" spans="8:8" s="18" customFormat="1" x14ac:dyDescent="0.2">
      <c r="H113" s="30"/>
    </row>
    <row r="114" spans="8:8" s="18" customFormat="1" x14ac:dyDescent="0.2">
      <c r="H114" s="30"/>
    </row>
    <row r="115" spans="8:8" s="18" customFormat="1" x14ac:dyDescent="0.2">
      <c r="H115" s="30"/>
    </row>
    <row r="116" spans="8:8" s="18" customFormat="1" x14ac:dyDescent="0.2">
      <c r="H116" s="30"/>
    </row>
    <row r="117" spans="8:8" s="18" customFormat="1" x14ac:dyDescent="0.2">
      <c r="H117" s="30"/>
    </row>
    <row r="118" spans="8:8" s="18" customFormat="1" x14ac:dyDescent="0.2">
      <c r="H118" s="30"/>
    </row>
    <row r="119" spans="8:8" s="18" customFormat="1" x14ac:dyDescent="0.2">
      <c r="H119" s="30"/>
    </row>
    <row r="120" spans="8:8" s="18" customFormat="1" x14ac:dyDescent="0.2">
      <c r="H120" s="30"/>
    </row>
    <row r="121" spans="8:8" s="18" customFormat="1" x14ac:dyDescent="0.2">
      <c r="H121" s="30"/>
    </row>
    <row r="122" spans="8:8" s="18" customFormat="1" x14ac:dyDescent="0.2">
      <c r="H122" s="30"/>
    </row>
    <row r="123" spans="8:8" s="18" customFormat="1" x14ac:dyDescent="0.2">
      <c r="H123" s="30"/>
    </row>
    <row r="124" spans="8:8" s="18" customFormat="1" x14ac:dyDescent="0.2">
      <c r="H124" s="30"/>
    </row>
    <row r="125" spans="8:8" s="18" customFormat="1" x14ac:dyDescent="0.2">
      <c r="H125" s="30"/>
    </row>
    <row r="126" spans="8:8" s="18" customFormat="1" x14ac:dyDescent="0.2">
      <c r="H126" s="30"/>
    </row>
    <row r="127" spans="8:8" s="18" customFormat="1" x14ac:dyDescent="0.2">
      <c r="H127" s="30"/>
    </row>
    <row r="128" spans="8:8" s="18" customFormat="1" x14ac:dyDescent="0.2">
      <c r="H128" s="30"/>
    </row>
    <row r="129" spans="8:8" s="18" customFormat="1" x14ac:dyDescent="0.2">
      <c r="H129" s="30"/>
    </row>
    <row r="130" spans="8:8" s="18" customFormat="1" x14ac:dyDescent="0.2">
      <c r="H130" s="30"/>
    </row>
    <row r="131" spans="8:8" s="18" customFormat="1" x14ac:dyDescent="0.2">
      <c r="H131" s="30"/>
    </row>
    <row r="132" spans="8:8" s="18" customFormat="1" x14ac:dyDescent="0.2">
      <c r="H132" s="30"/>
    </row>
    <row r="133" spans="8:8" s="18" customFormat="1" x14ac:dyDescent="0.2">
      <c r="H133" s="30"/>
    </row>
    <row r="134" spans="8:8" s="18" customFormat="1" x14ac:dyDescent="0.2">
      <c r="H134" s="30"/>
    </row>
    <row r="135" spans="8:8" s="18" customFormat="1" x14ac:dyDescent="0.2">
      <c r="H135" s="30"/>
    </row>
    <row r="136" spans="8:8" s="18" customFormat="1" x14ac:dyDescent="0.2">
      <c r="H136" s="30"/>
    </row>
    <row r="137" spans="8:8" s="18" customFormat="1" x14ac:dyDescent="0.2">
      <c r="H137" s="30"/>
    </row>
    <row r="138" spans="8:8" s="18" customFormat="1" x14ac:dyDescent="0.2">
      <c r="H138" s="30"/>
    </row>
    <row r="139" spans="8:8" s="18" customFormat="1" x14ac:dyDescent="0.2">
      <c r="H139" s="30"/>
    </row>
    <row r="140" spans="8:8" s="18" customFormat="1" x14ac:dyDescent="0.2">
      <c r="H140" s="30"/>
    </row>
    <row r="141" spans="8:8" s="18" customFormat="1" x14ac:dyDescent="0.2">
      <c r="H141" s="30"/>
    </row>
    <row r="142" spans="8:8" s="18" customFormat="1" x14ac:dyDescent="0.2">
      <c r="H142" s="30"/>
    </row>
    <row r="143" spans="8:8" s="18" customFormat="1" x14ac:dyDescent="0.2">
      <c r="H143" s="30"/>
    </row>
    <row r="144" spans="8:8" s="18" customFormat="1" x14ac:dyDescent="0.2">
      <c r="H144" s="30"/>
    </row>
    <row r="145" spans="8:8" s="18" customFormat="1" x14ac:dyDescent="0.2">
      <c r="H145" s="30"/>
    </row>
    <row r="146" spans="8:8" s="18" customFormat="1" x14ac:dyDescent="0.2">
      <c r="H146" s="30"/>
    </row>
    <row r="147" spans="8:8" s="18" customFormat="1" x14ac:dyDescent="0.2">
      <c r="H147" s="30"/>
    </row>
    <row r="148" spans="8:8" s="18" customFormat="1" x14ac:dyDescent="0.2">
      <c r="H148" s="30"/>
    </row>
    <row r="149" spans="8:8" s="18" customFormat="1" x14ac:dyDescent="0.2">
      <c r="H149" s="30"/>
    </row>
    <row r="150" spans="8:8" s="18" customFormat="1" x14ac:dyDescent="0.2">
      <c r="H150" s="30"/>
    </row>
    <row r="151" spans="8:8" s="18" customFormat="1" x14ac:dyDescent="0.2">
      <c r="H151" s="30"/>
    </row>
    <row r="152" spans="8:8" s="18" customFormat="1" x14ac:dyDescent="0.2">
      <c r="H152" s="30"/>
    </row>
    <row r="153" spans="8:8" s="18" customFormat="1" x14ac:dyDescent="0.2">
      <c r="H153" s="30"/>
    </row>
    <row r="154" spans="8:8" s="18" customFormat="1" x14ac:dyDescent="0.2">
      <c r="H154" s="30"/>
    </row>
    <row r="155" spans="8:8" s="18" customFormat="1" x14ac:dyDescent="0.2">
      <c r="H155" s="30"/>
    </row>
    <row r="156" spans="8:8" s="18" customFormat="1" x14ac:dyDescent="0.2">
      <c r="H156" s="30"/>
    </row>
    <row r="157" spans="8:8" s="18" customFormat="1" x14ac:dyDescent="0.2">
      <c r="H157" s="30"/>
    </row>
    <row r="158" spans="8:8" s="18" customFormat="1" x14ac:dyDescent="0.2">
      <c r="H158" s="30"/>
    </row>
    <row r="159" spans="8:8" s="18" customFormat="1" x14ac:dyDescent="0.2">
      <c r="H159" s="30"/>
    </row>
    <row r="160" spans="8:8" s="18" customFormat="1" x14ac:dyDescent="0.2">
      <c r="H160" s="30"/>
    </row>
    <row r="161" spans="8:8" s="18" customFormat="1" x14ac:dyDescent="0.2">
      <c r="H161" s="30"/>
    </row>
    <row r="162" spans="8:8" s="18" customFormat="1" x14ac:dyDescent="0.2">
      <c r="H162" s="30"/>
    </row>
    <row r="163" spans="8:8" s="18" customFormat="1" x14ac:dyDescent="0.2">
      <c r="H163" s="30"/>
    </row>
    <row r="164" spans="8:8" s="18" customFormat="1" x14ac:dyDescent="0.2">
      <c r="H164" s="30"/>
    </row>
    <row r="165" spans="8:8" s="18" customFormat="1" x14ac:dyDescent="0.2">
      <c r="H165" s="30"/>
    </row>
    <row r="166" spans="8:8" s="18" customFormat="1" x14ac:dyDescent="0.2">
      <c r="H166" s="30"/>
    </row>
    <row r="167" spans="8:8" s="18" customFormat="1" x14ac:dyDescent="0.2">
      <c r="H167" s="30"/>
    </row>
    <row r="168" spans="8:8" s="18" customFormat="1" x14ac:dyDescent="0.2">
      <c r="H168" s="30"/>
    </row>
    <row r="169" spans="8:8" s="18" customFormat="1" x14ac:dyDescent="0.2">
      <c r="H169" s="30"/>
    </row>
    <row r="170" spans="8:8" s="18" customFormat="1" x14ac:dyDescent="0.2">
      <c r="H170" s="30"/>
    </row>
    <row r="171" spans="8:8" s="18" customFormat="1" x14ac:dyDescent="0.2">
      <c r="H171" s="30"/>
    </row>
    <row r="172" spans="8:8" s="18" customFormat="1" x14ac:dyDescent="0.2">
      <c r="H172" s="30"/>
    </row>
    <row r="173" spans="8:8" s="18" customFormat="1" x14ac:dyDescent="0.2">
      <c r="H173" s="30"/>
    </row>
    <row r="174" spans="8:8" s="18" customFormat="1" x14ac:dyDescent="0.2">
      <c r="H174" s="30"/>
    </row>
    <row r="175" spans="8:8" s="18" customFormat="1" x14ac:dyDescent="0.2">
      <c r="H175" s="30"/>
    </row>
    <row r="176" spans="8:8" s="18" customFormat="1" x14ac:dyDescent="0.2">
      <c r="H176" s="30"/>
    </row>
    <row r="177" spans="8:8" s="18" customFormat="1" x14ac:dyDescent="0.2">
      <c r="H177" s="30"/>
    </row>
    <row r="178" spans="8:8" s="18" customFormat="1" x14ac:dyDescent="0.2">
      <c r="H178" s="30"/>
    </row>
    <row r="179" spans="8:8" s="18" customFormat="1" x14ac:dyDescent="0.2">
      <c r="H179" s="30"/>
    </row>
    <row r="180" spans="8:8" s="18" customFormat="1" x14ac:dyDescent="0.2">
      <c r="H180" s="30"/>
    </row>
    <row r="181" spans="8:8" s="18" customFormat="1" x14ac:dyDescent="0.2">
      <c r="H181" s="30"/>
    </row>
    <row r="182" spans="8:8" s="18" customFormat="1" x14ac:dyDescent="0.2">
      <c r="H182" s="30"/>
    </row>
    <row r="183" spans="8:8" s="18" customFormat="1" x14ac:dyDescent="0.2">
      <c r="H183" s="30"/>
    </row>
    <row r="184" spans="8:8" s="18" customFormat="1" x14ac:dyDescent="0.2">
      <c r="H184" s="30"/>
    </row>
    <row r="185" spans="8:8" s="18" customFormat="1" x14ac:dyDescent="0.2">
      <c r="H185" s="30"/>
    </row>
    <row r="186" spans="8:8" s="18" customFormat="1" x14ac:dyDescent="0.2">
      <c r="H186" s="30"/>
    </row>
    <row r="187" spans="8:8" s="18" customFormat="1" x14ac:dyDescent="0.2">
      <c r="H187" s="30"/>
    </row>
    <row r="188" spans="8:8" s="18" customFormat="1" x14ac:dyDescent="0.2">
      <c r="H188" s="30"/>
    </row>
    <row r="189" spans="8:8" s="18" customFormat="1" x14ac:dyDescent="0.2">
      <c r="H189" s="30"/>
    </row>
    <row r="190" spans="8:8" s="18" customFormat="1" x14ac:dyDescent="0.2">
      <c r="H190" s="30"/>
    </row>
    <row r="191" spans="8:8" s="18" customFormat="1" x14ac:dyDescent="0.2">
      <c r="H191" s="30"/>
    </row>
    <row r="192" spans="8:8" s="18" customFormat="1" x14ac:dyDescent="0.2">
      <c r="H192" s="30"/>
    </row>
    <row r="193" spans="8:8" s="18" customFormat="1" x14ac:dyDescent="0.2">
      <c r="H193" s="30"/>
    </row>
    <row r="194" spans="8:8" s="18" customFormat="1" x14ac:dyDescent="0.2">
      <c r="H194" s="30"/>
    </row>
    <row r="195" spans="8:8" s="18" customFormat="1" x14ac:dyDescent="0.2">
      <c r="H195" s="30"/>
    </row>
    <row r="196" spans="8:8" s="18" customFormat="1" x14ac:dyDescent="0.2">
      <c r="H196" s="30"/>
    </row>
    <row r="197" spans="8:8" s="18" customFormat="1" x14ac:dyDescent="0.2">
      <c r="H197" s="30"/>
    </row>
    <row r="198" spans="8:8" s="18" customFormat="1" x14ac:dyDescent="0.2">
      <c r="H198" s="30"/>
    </row>
    <row r="199" spans="8:8" s="18" customFormat="1" x14ac:dyDescent="0.2">
      <c r="H199" s="30"/>
    </row>
    <row r="200" spans="8:8" s="18" customFormat="1" x14ac:dyDescent="0.2">
      <c r="H200" s="30"/>
    </row>
    <row r="201" spans="8:8" s="18" customFormat="1" x14ac:dyDescent="0.2">
      <c r="H201" s="30"/>
    </row>
    <row r="202" spans="8:8" s="18" customFormat="1" x14ac:dyDescent="0.2">
      <c r="H202" s="30"/>
    </row>
    <row r="203" spans="8:8" s="18" customFormat="1" x14ac:dyDescent="0.2">
      <c r="H203" s="30"/>
    </row>
    <row r="204" spans="8:8" s="18" customFormat="1" x14ac:dyDescent="0.2">
      <c r="H204" s="30"/>
    </row>
    <row r="205" spans="8:8" s="18" customFormat="1" x14ac:dyDescent="0.2">
      <c r="H205" s="30"/>
    </row>
    <row r="206" spans="8:8" s="18" customFormat="1" x14ac:dyDescent="0.2">
      <c r="H206" s="30"/>
    </row>
    <row r="207" spans="8:8" s="18" customFormat="1" x14ac:dyDescent="0.2">
      <c r="H207" s="30"/>
    </row>
    <row r="208" spans="8:8" s="18" customFormat="1" x14ac:dyDescent="0.2">
      <c r="H208" s="30"/>
    </row>
    <row r="209" spans="8:8" s="18" customFormat="1" x14ac:dyDescent="0.2">
      <c r="H209" s="30"/>
    </row>
    <row r="210" spans="8:8" s="18" customFormat="1" x14ac:dyDescent="0.2">
      <c r="H210" s="30"/>
    </row>
    <row r="211" spans="8:8" s="18" customFormat="1" x14ac:dyDescent="0.2">
      <c r="H211" s="30"/>
    </row>
    <row r="212" spans="8:8" s="18" customFormat="1" x14ac:dyDescent="0.2">
      <c r="H212" s="30"/>
    </row>
    <row r="213" spans="8:8" s="18" customFormat="1" x14ac:dyDescent="0.2">
      <c r="H213" s="30"/>
    </row>
    <row r="214" spans="8:8" s="18" customFormat="1" x14ac:dyDescent="0.2">
      <c r="H214" s="30"/>
    </row>
    <row r="215" spans="8:8" s="18" customFormat="1" x14ac:dyDescent="0.2">
      <c r="H215" s="30"/>
    </row>
    <row r="216" spans="8:8" s="18" customFormat="1" x14ac:dyDescent="0.2">
      <c r="H216" s="30"/>
    </row>
    <row r="217" spans="8:8" s="18" customFormat="1" x14ac:dyDescent="0.2">
      <c r="H217" s="30"/>
    </row>
    <row r="218" spans="8:8" s="18" customFormat="1" x14ac:dyDescent="0.2">
      <c r="H218" s="30"/>
    </row>
    <row r="219" spans="8:8" s="18" customFormat="1" x14ac:dyDescent="0.2">
      <c r="H219" s="30"/>
    </row>
    <row r="220" spans="8:8" s="18" customFormat="1" x14ac:dyDescent="0.2">
      <c r="H220" s="30"/>
    </row>
    <row r="221" spans="8:8" s="18" customFormat="1" x14ac:dyDescent="0.2">
      <c r="H221" s="30"/>
    </row>
    <row r="222" spans="8:8" s="18" customFormat="1" x14ac:dyDescent="0.2">
      <c r="H222" s="30"/>
    </row>
    <row r="223" spans="8:8" s="18" customFormat="1" x14ac:dyDescent="0.2">
      <c r="H223" s="30"/>
    </row>
    <row r="224" spans="8:8" s="18" customFormat="1" x14ac:dyDescent="0.2">
      <c r="H224" s="30"/>
    </row>
    <row r="225" spans="8:8" s="18" customFormat="1" x14ac:dyDescent="0.2">
      <c r="H225" s="30"/>
    </row>
    <row r="226" spans="8:8" s="18" customFormat="1" x14ac:dyDescent="0.2">
      <c r="H226" s="30"/>
    </row>
  </sheetData>
  <conditionalFormatting sqref="F6">
    <cfRule type="expression" dxfId="2" priority="3">
      <formula>$X$6&gt;20</formula>
    </cfRule>
  </conditionalFormatting>
  <conditionalFormatting sqref="F8">
    <cfRule type="expression" dxfId="1" priority="2">
      <formula>$X$8&gt;20</formula>
    </cfRule>
  </conditionalFormatting>
  <conditionalFormatting sqref="E17">
    <cfRule type="cellIs" dxfId="0" priority="1" operator="lessThan">
      <formula>$E$28</formula>
    </cfRule>
  </conditionalFormatting>
  <dataValidations count="1">
    <dataValidation type="list" allowBlank="1" showInputMessage="1" showErrorMessage="1" sqref="B1" xr:uid="{E5BE1501-997D-DE4E-81A3-35BC28D58AA2}">
      <formula1>"A,B,C"</formula1>
    </dataValidation>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E43D410C-5DF9-CF44-81C2-1AA22BA74A7B}">
          <x14:formula1>
            <xm:f>BD!$A$2:$A$16</xm:f>
          </x14:formula1>
          <xm:sqref>E3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F608E2D-ACCB-194A-8F78-DDDC02C428C6}">
  <sheetPr codeName="Feuil3"/>
  <dimension ref="B2:W101"/>
  <sheetViews>
    <sheetView showGridLines="0" zoomScale="93" zoomScaleNormal="86" workbookViewId="0">
      <selection activeCell="F11" sqref="F11"/>
    </sheetView>
  </sheetViews>
  <sheetFormatPr baseColWidth="10" defaultRowHeight="16" x14ac:dyDescent="0.2"/>
  <cols>
    <col min="1" max="1" width="61.83203125" customWidth="1"/>
    <col min="2" max="2" width="20" style="1" customWidth="1"/>
    <col min="3" max="3" width="20" customWidth="1"/>
    <col min="4" max="4" width="29.1640625" customWidth="1"/>
    <col min="5" max="5" width="14.1640625" customWidth="1"/>
    <col min="16" max="16" width="36.83203125" customWidth="1"/>
    <col min="20" max="20" width="50.33203125" customWidth="1"/>
  </cols>
  <sheetData>
    <row r="2" spans="2:23" ht="147" customHeight="1" thickBot="1" x14ac:dyDescent="0.75">
      <c r="B2" s="80"/>
      <c r="C2" s="81"/>
      <c r="D2" s="81"/>
    </row>
    <row r="3" spans="2:23" ht="47" customHeight="1" thickTop="1" thickBot="1" x14ac:dyDescent="0.25">
      <c r="B3" s="50" t="s">
        <v>5</v>
      </c>
      <c r="C3" s="51" t="s">
        <v>95</v>
      </c>
      <c r="D3" s="52" t="s">
        <v>88</v>
      </c>
      <c r="E3" s="38"/>
      <c r="W3">
        <v>1</v>
      </c>
    </row>
    <row r="4" spans="2:23" ht="32" customHeight="1" thickTop="1" x14ac:dyDescent="0.2">
      <c r="B4" s="41">
        <v>3</v>
      </c>
      <c r="C4" s="63">
        <v>43251</v>
      </c>
      <c r="D4" s="42" t="s">
        <v>97</v>
      </c>
      <c r="E4" s="39"/>
      <c r="W4">
        <f>W3+1</f>
        <v>2</v>
      </c>
    </row>
    <row r="5" spans="2:23" ht="32" customHeight="1" x14ac:dyDescent="0.25">
      <c r="B5" s="43">
        <v>9</v>
      </c>
      <c r="C5" s="64">
        <v>43905</v>
      </c>
      <c r="D5" s="44" t="s">
        <v>4</v>
      </c>
      <c r="E5" s="37"/>
      <c r="F5" s="46" t="s">
        <v>96</v>
      </c>
      <c r="W5">
        <f t="shared" ref="W5:W14" si="0">W4+1</f>
        <v>3</v>
      </c>
    </row>
    <row r="6" spans="2:23" ht="32" customHeight="1" x14ac:dyDescent="0.25">
      <c r="B6" s="33" t="s">
        <v>10</v>
      </c>
      <c r="C6" s="65">
        <v>43982</v>
      </c>
      <c r="D6" s="35" t="s">
        <v>94</v>
      </c>
      <c r="E6" s="37"/>
      <c r="F6" s="17">
        <v>3</v>
      </c>
      <c r="G6" s="46" t="s">
        <v>104</v>
      </c>
      <c r="W6">
        <f t="shared" si="0"/>
        <v>4</v>
      </c>
    </row>
    <row r="7" spans="2:23" ht="32" customHeight="1" x14ac:dyDescent="0.2">
      <c r="B7" s="33" t="s">
        <v>28</v>
      </c>
      <c r="C7" s="65">
        <v>43982</v>
      </c>
      <c r="D7" s="35" t="s">
        <v>94</v>
      </c>
      <c r="E7" s="37"/>
      <c r="W7">
        <f t="shared" si="0"/>
        <v>5</v>
      </c>
    </row>
    <row r="8" spans="2:23" ht="32" customHeight="1" x14ac:dyDescent="0.2">
      <c r="B8" s="33">
        <v>7</v>
      </c>
      <c r="C8" s="65">
        <v>43982</v>
      </c>
      <c r="D8" s="35" t="s">
        <v>94</v>
      </c>
      <c r="E8" s="37"/>
      <c r="F8" s="47"/>
      <c r="G8" s="47"/>
      <c r="H8" s="47"/>
      <c r="I8" s="47"/>
      <c r="W8">
        <f t="shared" si="0"/>
        <v>6</v>
      </c>
    </row>
    <row r="9" spans="2:23" ht="32" customHeight="1" x14ac:dyDescent="0.2">
      <c r="B9" s="33">
        <v>5</v>
      </c>
      <c r="C9" s="65">
        <v>44024</v>
      </c>
      <c r="D9" s="35" t="s">
        <v>4</v>
      </c>
      <c r="E9" s="37"/>
      <c r="F9" s="47"/>
      <c r="G9" s="47"/>
      <c r="H9" s="47"/>
      <c r="I9" s="47"/>
      <c r="W9">
        <f t="shared" si="0"/>
        <v>7</v>
      </c>
    </row>
    <row r="10" spans="2:23" ht="32" customHeight="1" x14ac:dyDescent="0.2">
      <c r="B10" s="33" t="s">
        <v>24</v>
      </c>
      <c r="C10" s="65">
        <v>44064</v>
      </c>
      <c r="D10" s="35" t="s">
        <v>4</v>
      </c>
      <c r="E10" s="37"/>
      <c r="F10" s="47"/>
      <c r="G10" s="47"/>
      <c r="I10" s="47"/>
      <c r="W10">
        <f t="shared" si="0"/>
        <v>8</v>
      </c>
    </row>
    <row r="11" spans="2:23" ht="32" customHeight="1" x14ac:dyDescent="0.2">
      <c r="B11" s="33">
        <v>4</v>
      </c>
      <c r="C11" s="65">
        <v>44075</v>
      </c>
      <c r="D11" s="35" t="s">
        <v>4</v>
      </c>
      <c r="E11" s="37"/>
      <c r="F11" s="47"/>
      <c r="G11" s="47"/>
      <c r="H11" s="47"/>
      <c r="I11" s="47"/>
      <c r="W11">
        <f t="shared" si="0"/>
        <v>9</v>
      </c>
    </row>
    <row r="12" spans="2:23" ht="32" customHeight="1" x14ac:dyDescent="0.2">
      <c r="B12" s="33">
        <v>8</v>
      </c>
      <c r="C12" s="65">
        <v>44080</v>
      </c>
      <c r="D12" s="35" t="s">
        <v>4</v>
      </c>
      <c r="E12" s="37"/>
      <c r="F12" s="47"/>
      <c r="G12" s="47"/>
      <c r="H12" s="47"/>
      <c r="I12" s="47"/>
      <c r="W12">
        <f t="shared" si="0"/>
        <v>10</v>
      </c>
    </row>
    <row r="13" spans="2:23" ht="32" customHeight="1" x14ac:dyDescent="0.2">
      <c r="B13" s="33" t="s">
        <v>33</v>
      </c>
      <c r="C13" s="65">
        <v>44136</v>
      </c>
      <c r="D13" s="35" t="s">
        <v>4</v>
      </c>
      <c r="E13" s="37"/>
      <c r="F13" s="47"/>
      <c r="G13" s="47"/>
      <c r="H13" s="47"/>
      <c r="I13" s="47"/>
      <c r="W13">
        <f t="shared" si="0"/>
        <v>11</v>
      </c>
    </row>
    <row r="14" spans="2:23" ht="32" customHeight="1" x14ac:dyDescent="0.2">
      <c r="B14" s="33">
        <v>2</v>
      </c>
      <c r="C14" s="65">
        <v>44148</v>
      </c>
      <c r="D14" s="35" t="s">
        <v>4</v>
      </c>
      <c r="E14" s="37"/>
      <c r="F14" s="32"/>
      <c r="W14">
        <f t="shared" si="0"/>
        <v>12</v>
      </c>
    </row>
    <row r="15" spans="2:23" ht="32" customHeight="1" x14ac:dyDescent="0.2">
      <c r="B15" s="33">
        <v>1</v>
      </c>
      <c r="C15" s="65">
        <v>44152</v>
      </c>
      <c r="D15" s="35" t="s">
        <v>4</v>
      </c>
      <c r="E15" s="37"/>
      <c r="G15" s="49"/>
    </row>
    <row r="16" spans="2:23" ht="32" customHeight="1" x14ac:dyDescent="0.2">
      <c r="B16" s="33">
        <v>6</v>
      </c>
      <c r="C16" s="65">
        <v>44153</v>
      </c>
      <c r="D16" s="35" t="s">
        <v>4</v>
      </c>
      <c r="E16" s="37"/>
    </row>
    <row r="17" spans="2:5" ht="32" customHeight="1" x14ac:dyDescent="0.2">
      <c r="B17" s="33">
        <v>10</v>
      </c>
      <c r="C17" s="65">
        <v>44154</v>
      </c>
      <c r="D17" s="35" t="s">
        <v>4</v>
      </c>
      <c r="E17" s="37"/>
    </row>
    <row r="18" spans="2:5" ht="25" customHeight="1" thickBot="1" x14ac:dyDescent="0.25">
      <c r="B18" s="34">
        <v>11</v>
      </c>
      <c r="C18" s="66"/>
      <c r="D18" s="36"/>
    </row>
    <row r="19" spans="2:5" ht="25" customHeight="1" thickTop="1" x14ac:dyDescent="0.2">
      <c r="B19"/>
      <c r="C19" s="62"/>
    </row>
    <row r="20" spans="2:5" x14ac:dyDescent="0.2">
      <c r="B20"/>
      <c r="C20" s="62"/>
    </row>
    <row r="21" spans="2:5" x14ac:dyDescent="0.2">
      <c r="B21"/>
      <c r="C21" s="62"/>
    </row>
    <row r="22" spans="2:5" x14ac:dyDescent="0.2">
      <c r="B22"/>
      <c r="C22" s="62"/>
    </row>
    <row r="23" spans="2:5" x14ac:dyDescent="0.2">
      <c r="B23"/>
      <c r="C23" s="62"/>
    </row>
    <row r="24" spans="2:5" x14ac:dyDescent="0.2">
      <c r="B24"/>
      <c r="C24" s="62"/>
    </row>
    <row r="25" spans="2:5" x14ac:dyDescent="0.2">
      <c r="B25"/>
      <c r="C25" s="62"/>
    </row>
    <row r="26" spans="2:5" x14ac:dyDescent="0.2">
      <c r="B26"/>
      <c r="C26" s="62"/>
    </row>
    <row r="27" spans="2:5" x14ac:dyDescent="0.2">
      <c r="B27"/>
      <c r="C27" s="62"/>
    </row>
    <row r="28" spans="2:5" x14ac:dyDescent="0.2">
      <c r="B28"/>
      <c r="C28" s="62"/>
    </row>
    <row r="29" spans="2:5" x14ac:dyDescent="0.2">
      <c r="B29"/>
      <c r="C29" s="62"/>
    </row>
    <row r="30" spans="2:5" x14ac:dyDescent="0.2">
      <c r="B30"/>
      <c r="C30" s="62"/>
    </row>
    <row r="31" spans="2:5" x14ac:dyDescent="0.2">
      <c r="B31"/>
      <c r="C31" s="62"/>
    </row>
    <row r="32" spans="2:5" x14ac:dyDescent="0.2">
      <c r="B32"/>
      <c r="C32" s="62"/>
    </row>
    <row r="33" spans="2:3" x14ac:dyDescent="0.2">
      <c r="B33"/>
      <c r="C33" s="62"/>
    </row>
    <row r="34" spans="2:3" x14ac:dyDescent="0.2">
      <c r="B34"/>
      <c r="C34" s="62"/>
    </row>
    <row r="35" spans="2:3" x14ac:dyDescent="0.2">
      <c r="B35"/>
      <c r="C35" s="62"/>
    </row>
    <row r="36" spans="2:3" x14ac:dyDescent="0.2">
      <c r="B36"/>
      <c r="C36" s="62"/>
    </row>
    <row r="37" spans="2:3" x14ac:dyDescent="0.2">
      <c r="B37"/>
      <c r="C37" s="62"/>
    </row>
    <row r="38" spans="2:3" x14ac:dyDescent="0.2">
      <c r="B38"/>
      <c r="C38" s="62"/>
    </row>
    <row r="39" spans="2:3" x14ac:dyDescent="0.2">
      <c r="B39"/>
      <c r="C39" s="62"/>
    </row>
    <row r="40" spans="2:3" x14ac:dyDescent="0.2">
      <c r="B40"/>
      <c r="C40" s="62"/>
    </row>
    <row r="41" spans="2:3" x14ac:dyDescent="0.2">
      <c r="B41"/>
      <c r="C41" s="62"/>
    </row>
    <row r="42" spans="2:3" x14ac:dyDescent="0.2">
      <c r="B42"/>
      <c r="C42" s="62"/>
    </row>
    <row r="43" spans="2:3" x14ac:dyDescent="0.2">
      <c r="B43"/>
      <c r="C43" s="62"/>
    </row>
    <row r="44" spans="2:3" x14ac:dyDescent="0.2">
      <c r="B44"/>
      <c r="C44" s="62"/>
    </row>
    <row r="45" spans="2:3" x14ac:dyDescent="0.2">
      <c r="B45"/>
      <c r="C45" s="62"/>
    </row>
    <row r="46" spans="2:3" x14ac:dyDescent="0.2">
      <c r="B46"/>
      <c r="C46" s="62"/>
    </row>
    <row r="47" spans="2:3" x14ac:dyDescent="0.2">
      <c r="B47"/>
      <c r="C47" s="62"/>
    </row>
    <row r="48" spans="2:3" x14ac:dyDescent="0.2">
      <c r="B48"/>
      <c r="C48" s="62"/>
    </row>
    <row r="49" spans="2:3" x14ac:dyDescent="0.2">
      <c r="B49"/>
      <c r="C49" s="62"/>
    </row>
    <row r="50" spans="2:3" x14ac:dyDescent="0.2">
      <c r="B50"/>
      <c r="C50" s="62"/>
    </row>
    <row r="51" spans="2:3" x14ac:dyDescent="0.2">
      <c r="B51"/>
      <c r="C51" s="62"/>
    </row>
    <row r="52" spans="2:3" x14ac:dyDescent="0.2">
      <c r="B52"/>
      <c r="C52" s="62"/>
    </row>
    <row r="53" spans="2:3" x14ac:dyDescent="0.2">
      <c r="B53"/>
      <c r="C53" s="62"/>
    </row>
    <row r="54" spans="2:3" x14ac:dyDescent="0.2">
      <c r="B54"/>
      <c r="C54" s="62"/>
    </row>
    <row r="55" spans="2:3" x14ac:dyDescent="0.2">
      <c r="B55"/>
      <c r="C55" s="62"/>
    </row>
    <row r="56" spans="2:3" x14ac:dyDescent="0.2">
      <c r="B56"/>
      <c r="C56" s="62"/>
    </row>
    <row r="57" spans="2:3" x14ac:dyDescent="0.2">
      <c r="B57"/>
      <c r="C57" s="62"/>
    </row>
    <row r="58" spans="2:3" x14ac:dyDescent="0.2">
      <c r="B58"/>
      <c r="C58" s="62"/>
    </row>
    <row r="59" spans="2:3" x14ac:dyDescent="0.2">
      <c r="B59"/>
      <c r="C59" s="62"/>
    </row>
    <row r="60" spans="2:3" x14ac:dyDescent="0.2">
      <c r="B60"/>
      <c r="C60" s="62"/>
    </row>
    <row r="61" spans="2:3" x14ac:dyDescent="0.2">
      <c r="B61"/>
      <c r="C61" s="62"/>
    </row>
    <row r="62" spans="2:3" x14ac:dyDescent="0.2">
      <c r="B62"/>
      <c r="C62" s="62"/>
    </row>
    <row r="63" spans="2:3" x14ac:dyDescent="0.2">
      <c r="B63"/>
      <c r="C63" s="62"/>
    </row>
    <row r="64" spans="2:3" x14ac:dyDescent="0.2">
      <c r="B64"/>
      <c r="C64" s="62"/>
    </row>
    <row r="65" spans="2:3" x14ac:dyDescent="0.2">
      <c r="B65"/>
      <c r="C65" s="62"/>
    </row>
    <row r="66" spans="2:3" x14ac:dyDescent="0.2">
      <c r="B66"/>
      <c r="C66" s="62"/>
    </row>
    <row r="67" spans="2:3" x14ac:dyDescent="0.2">
      <c r="B67"/>
      <c r="C67" s="62"/>
    </row>
    <row r="68" spans="2:3" x14ac:dyDescent="0.2">
      <c r="B68"/>
      <c r="C68" s="62"/>
    </row>
    <row r="69" spans="2:3" x14ac:dyDescent="0.2">
      <c r="B69"/>
      <c r="C69" s="62"/>
    </row>
    <row r="70" spans="2:3" x14ac:dyDescent="0.2">
      <c r="B70"/>
      <c r="C70" s="62"/>
    </row>
    <row r="71" spans="2:3" x14ac:dyDescent="0.2">
      <c r="B71"/>
      <c r="C71" s="62"/>
    </row>
    <row r="72" spans="2:3" x14ac:dyDescent="0.2">
      <c r="B72"/>
      <c r="C72" s="62"/>
    </row>
    <row r="73" spans="2:3" x14ac:dyDescent="0.2">
      <c r="B73"/>
      <c r="C73" s="62"/>
    </row>
    <row r="74" spans="2:3" x14ac:dyDescent="0.2">
      <c r="B74"/>
      <c r="C74" s="62"/>
    </row>
    <row r="75" spans="2:3" x14ac:dyDescent="0.2">
      <c r="B75"/>
      <c r="C75" s="62"/>
    </row>
    <row r="76" spans="2:3" x14ac:dyDescent="0.2">
      <c r="B76"/>
      <c r="C76" s="62"/>
    </row>
    <row r="77" spans="2:3" x14ac:dyDescent="0.2">
      <c r="B77"/>
      <c r="C77" s="62"/>
    </row>
    <row r="78" spans="2:3" x14ac:dyDescent="0.2">
      <c r="B78"/>
      <c r="C78" s="62"/>
    </row>
    <row r="79" spans="2:3" x14ac:dyDescent="0.2">
      <c r="B79"/>
      <c r="C79" s="62"/>
    </row>
    <row r="80" spans="2:3" x14ac:dyDescent="0.2">
      <c r="B80"/>
      <c r="C80" s="62"/>
    </row>
    <row r="81" spans="2:3" x14ac:dyDescent="0.2">
      <c r="B81"/>
      <c r="C81" s="62"/>
    </row>
    <row r="82" spans="2:3" x14ac:dyDescent="0.2">
      <c r="B82"/>
      <c r="C82" s="62"/>
    </row>
    <row r="83" spans="2:3" x14ac:dyDescent="0.2">
      <c r="B83"/>
      <c r="C83" s="62"/>
    </row>
    <row r="84" spans="2:3" x14ac:dyDescent="0.2">
      <c r="B84"/>
      <c r="C84" s="62"/>
    </row>
    <row r="85" spans="2:3" x14ac:dyDescent="0.2">
      <c r="B85"/>
      <c r="C85" s="62"/>
    </row>
    <row r="86" spans="2:3" x14ac:dyDescent="0.2">
      <c r="B86"/>
      <c r="C86" s="62"/>
    </row>
    <row r="87" spans="2:3" x14ac:dyDescent="0.2">
      <c r="B87"/>
      <c r="C87" s="62"/>
    </row>
    <row r="88" spans="2:3" x14ac:dyDescent="0.2">
      <c r="B88"/>
      <c r="C88" s="62"/>
    </row>
    <row r="89" spans="2:3" x14ac:dyDescent="0.2">
      <c r="B89"/>
      <c r="C89" s="62"/>
    </row>
    <row r="90" spans="2:3" x14ac:dyDescent="0.2">
      <c r="B90"/>
      <c r="C90" s="62"/>
    </row>
    <row r="91" spans="2:3" x14ac:dyDescent="0.2">
      <c r="B91"/>
      <c r="C91" s="62"/>
    </row>
    <row r="92" spans="2:3" x14ac:dyDescent="0.2">
      <c r="B92"/>
      <c r="C92" s="62"/>
    </row>
    <row r="93" spans="2:3" x14ac:dyDescent="0.2">
      <c r="B93"/>
      <c r="C93" s="62"/>
    </row>
    <row r="94" spans="2:3" x14ac:dyDescent="0.2">
      <c r="B94"/>
      <c r="C94" s="62"/>
    </row>
    <row r="95" spans="2:3" x14ac:dyDescent="0.2">
      <c r="B95"/>
      <c r="C95" s="62"/>
    </row>
    <row r="96" spans="2:3" x14ac:dyDescent="0.2">
      <c r="B96"/>
      <c r="C96" s="62"/>
    </row>
    <row r="97" spans="2:3" x14ac:dyDescent="0.2">
      <c r="B97"/>
      <c r="C97" s="62"/>
    </row>
    <row r="98" spans="2:3" x14ac:dyDescent="0.2">
      <c r="B98"/>
      <c r="C98" s="62"/>
    </row>
    <row r="99" spans="2:3" x14ac:dyDescent="0.2">
      <c r="B99"/>
      <c r="C99" s="62"/>
    </row>
    <row r="100" spans="2:3" x14ac:dyDescent="0.2">
      <c r="B100"/>
      <c r="C100" s="62"/>
    </row>
    <row r="101" spans="2:3" x14ac:dyDescent="0.2">
      <c r="B101"/>
      <c r="C101" s="40"/>
    </row>
  </sheetData>
  <sortState xmlns:xlrd2="http://schemas.microsoft.com/office/spreadsheetml/2017/richdata2" ref="B4:D50">
    <sortCondition ref="C4"/>
  </sortState>
  <mergeCells count="1">
    <mergeCell ref="B2:D2"/>
  </mergeCells>
  <dataValidations count="1">
    <dataValidation type="list" allowBlank="1" showInputMessage="1" showErrorMessage="1" sqref="F6" xr:uid="{2E1B1099-B342-814B-A863-811131EFC5F9}">
      <formula1>$W$3:$W$14</formula1>
    </dataValidation>
  </dataValidation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54C63B-2ADA-6840-8447-1A089316DE37}">
  <sheetPr codeName="Feuil4"/>
  <dimension ref="A1:N78"/>
  <sheetViews>
    <sheetView showGridLines="0" workbookViewId="0"/>
  </sheetViews>
  <sheetFormatPr baseColWidth="10" defaultRowHeight="16" x14ac:dyDescent="0.2"/>
  <cols>
    <col min="1" max="1" width="13.6640625" style="18" customWidth="1"/>
    <col min="2" max="2" width="71" style="18" customWidth="1"/>
    <col min="3" max="3" width="42.1640625" style="18" customWidth="1"/>
    <col min="4" max="4" width="6.83203125" style="54" customWidth="1"/>
    <col min="5" max="5" width="10.83203125" style="18"/>
    <col min="6" max="6" width="28.83203125" style="18" customWidth="1"/>
    <col min="7" max="7" width="53.83203125" style="18" customWidth="1"/>
    <col min="8" max="8" width="10.83203125" style="18"/>
    <col min="9" max="9" width="12" style="18" customWidth="1"/>
    <col min="11" max="11" width="18.83203125" customWidth="1"/>
    <col min="12" max="12" width="27.6640625" customWidth="1"/>
    <col min="14" max="14" width="33.5" customWidth="1"/>
  </cols>
  <sheetData>
    <row r="1" spans="2:14" ht="22" customHeight="1" x14ac:dyDescent="0.2"/>
    <row r="2" spans="2:14" ht="21" customHeight="1" x14ac:dyDescent="0.2">
      <c r="B2" s="57"/>
      <c r="C2" s="58"/>
      <c r="D2" s="59"/>
    </row>
    <row r="3" spans="2:14" ht="6" customHeight="1" x14ac:dyDescent="0.2">
      <c r="B3" s="57"/>
      <c r="C3" s="58"/>
      <c r="D3" s="20"/>
      <c r="N3" t="s">
        <v>103</v>
      </c>
    </row>
    <row r="4" spans="2:14" ht="48" customHeight="1" x14ac:dyDescent="0.2">
      <c r="C4" s="55"/>
      <c r="D4" s="60"/>
      <c r="N4" t="s">
        <v>105</v>
      </c>
    </row>
    <row r="5" spans="2:14" ht="25" customHeight="1" x14ac:dyDescent="0.2">
      <c r="B5" s="67"/>
      <c r="C5" s="68"/>
      <c r="D5" s="67"/>
      <c r="N5" t="s">
        <v>106</v>
      </c>
    </row>
    <row r="6" spans="2:14" ht="50" customHeight="1" x14ac:dyDescent="0.2">
      <c r="B6" s="69"/>
      <c r="C6" s="61"/>
      <c r="D6" s="70"/>
    </row>
    <row r="7" spans="2:14" ht="50" customHeight="1" x14ac:dyDescent="0.2">
      <c r="B7" s="67"/>
      <c r="C7" s="61"/>
      <c r="D7" s="70"/>
    </row>
    <row r="8" spans="2:14" ht="50" customHeight="1" x14ac:dyDescent="0.25">
      <c r="B8" s="71"/>
      <c r="C8" s="61"/>
      <c r="D8" s="70"/>
    </row>
    <row r="9" spans="2:14" ht="50" customHeight="1" x14ac:dyDescent="0.2">
      <c r="B9" s="67"/>
      <c r="C9" s="61"/>
      <c r="D9" s="70"/>
    </row>
    <row r="10" spans="2:14" ht="50" customHeight="1" x14ac:dyDescent="0.25">
      <c r="B10" s="71"/>
      <c r="C10" s="61"/>
      <c r="D10" s="70"/>
    </row>
    <row r="11" spans="2:14" ht="50" customHeight="1" x14ac:dyDescent="0.2">
      <c r="B11" s="67"/>
      <c r="C11" s="61"/>
      <c r="D11" s="70"/>
    </row>
    <row r="12" spans="2:14" ht="50" customHeight="1" x14ac:dyDescent="0.25">
      <c r="B12" s="71"/>
      <c r="C12" s="61"/>
      <c r="D12" s="70"/>
    </row>
    <row r="13" spans="2:14" ht="30" customHeight="1" x14ac:dyDescent="0.2">
      <c r="B13" s="67"/>
      <c r="C13" s="67"/>
      <c r="D13" s="70"/>
    </row>
    <row r="14" spans="2:14" ht="77" customHeight="1" x14ac:dyDescent="0.2">
      <c r="B14" s="67"/>
      <c r="C14" s="67"/>
      <c r="D14" s="70"/>
      <c r="F14" s="53"/>
      <c r="H14" s="47"/>
    </row>
    <row r="15" spans="2:14" ht="30" customHeight="1" x14ac:dyDescent="0.2"/>
    <row r="16" spans="2:14" ht="30" customHeight="1" x14ac:dyDescent="0.2"/>
    <row r="17" spans="3:4" ht="30" customHeight="1" x14ac:dyDescent="0.2"/>
    <row r="18" spans="3:4" ht="30" customHeight="1" x14ac:dyDescent="0.2"/>
    <row r="19" spans="3:4" ht="30" customHeight="1" x14ac:dyDescent="0.2">
      <c r="C19" s="82"/>
      <c r="D19" s="82"/>
    </row>
    <row r="20" spans="3:4" ht="30" customHeight="1" x14ac:dyDescent="0.2"/>
    <row r="21" spans="3:4" ht="30" customHeight="1" x14ac:dyDescent="0.2"/>
    <row r="22" spans="3:4" ht="30" customHeight="1" x14ac:dyDescent="0.2"/>
    <row r="23" spans="3:4" ht="30" customHeight="1" x14ac:dyDescent="0.2"/>
    <row r="24" spans="3:4" ht="30" customHeight="1" x14ac:dyDescent="0.2"/>
    <row r="25" spans="3:4" ht="30" customHeight="1" x14ac:dyDescent="0.2"/>
    <row r="26" spans="3:4" ht="30" customHeight="1" x14ac:dyDescent="0.2"/>
    <row r="64" spans="10:14" x14ac:dyDescent="0.2">
      <c r="J64" t="s">
        <v>10</v>
      </c>
      <c r="K64" t="s">
        <v>0</v>
      </c>
      <c r="L64" t="s">
        <v>98</v>
      </c>
      <c r="M64" t="s">
        <v>19</v>
      </c>
      <c r="N64" t="s">
        <v>101</v>
      </c>
    </row>
    <row r="65" spans="10:13" x14ac:dyDescent="0.2">
      <c r="J65" t="s">
        <v>24</v>
      </c>
      <c r="K65" t="s">
        <v>1</v>
      </c>
      <c r="L65" t="s">
        <v>99</v>
      </c>
      <c r="M65" t="s">
        <v>20</v>
      </c>
    </row>
    <row r="66" spans="10:13" x14ac:dyDescent="0.2">
      <c r="J66" t="s">
        <v>28</v>
      </c>
      <c r="K66" t="s">
        <v>2</v>
      </c>
      <c r="L66" t="s">
        <v>7</v>
      </c>
    </row>
    <row r="67" spans="10:13" x14ac:dyDescent="0.2">
      <c r="J67" t="s">
        <v>33</v>
      </c>
      <c r="K67" t="s">
        <v>3</v>
      </c>
      <c r="L67" t="s">
        <v>102</v>
      </c>
    </row>
    <row r="68" spans="10:13" x14ac:dyDescent="0.2">
      <c r="J68">
        <v>1</v>
      </c>
    </row>
    <row r="69" spans="10:13" x14ac:dyDescent="0.2">
      <c r="J69">
        <v>2</v>
      </c>
    </row>
    <row r="70" spans="10:13" x14ac:dyDescent="0.2">
      <c r="J70">
        <v>3</v>
      </c>
    </row>
    <row r="71" spans="10:13" x14ac:dyDescent="0.2">
      <c r="J71">
        <v>4</v>
      </c>
    </row>
    <row r="72" spans="10:13" x14ac:dyDescent="0.2">
      <c r="J72">
        <v>5</v>
      </c>
    </row>
    <row r="73" spans="10:13" x14ac:dyDescent="0.2">
      <c r="J73">
        <v>6</v>
      </c>
    </row>
    <row r="74" spans="10:13" x14ac:dyDescent="0.2">
      <c r="J74">
        <v>7</v>
      </c>
    </row>
    <row r="75" spans="10:13" x14ac:dyDescent="0.2">
      <c r="J75">
        <v>8</v>
      </c>
    </row>
    <row r="76" spans="10:13" x14ac:dyDescent="0.2">
      <c r="J76">
        <v>9</v>
      </c>
    </row>
    <row r="77" spans="10:13" x14ac:dyDescent="0.2">
      <c r="J77">
        <v>10</v>
      </c>
    </row>
    <row r="78" spans="10:13" x14ac:dyDescent="0.2">
      <c r="J78">
        <v>11</v>
      </c>
    </row>
  </sheetData>
  <mergeCells count="1">
    <mergeCell ref="C19:D19"/>
  </mergeCells>
  <dataValidations count="2">
    <dataValidation type="list" allowBlank="1" showInputMessage="1" showErrorMessage="1" sqref="C8" xr:uid="{DA769133-4511-8745-B600-03CABD59C04F}">
      <formula1>$K$64:$K$67</formula1>
    </dataValidation>
    <dataValidation type="list" allowBlank="1" showInputMessage="1" showErrorMessage="1" sqref="C10" xr:uid="{3D2750AD-72A8-F44D-9F9D-D7E5AE04B549}">
      <formula1>"Nom,N° Série,DoM"</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7195" r:id="rId3" name="Button 27">
              <controlPr defaultSize="0" print="0" autoFill="0" autoPict="0" macro="[0]!Feuil4.enregistrer">
                <anchor moveWithCells="1" sizeWithCells="1">
                  <from>
                    <xdr:col>2</xdr:col>
                    <xdr:colOff>711200</xdr:colOff>
                    <xdr:row>13</xdr:row>
                    <xdr:rowOff>88900</xdr:rowOff>
                  </from>
                  <to>
                    <xdr:col>2</xdr:col>
                    <xdr:colOff>2603500</xdr:colOff>
                    <xdr:row>13</xdr:row>
                    <xdr:rowOff>622300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r:uid="{0E5D21A9-7CF6-7648-8DED-B4B2CADA4134}">
          <x14:formula1>
            <xm:f>BD!$A$2:$A$18</xm:f>
          </x14:formula1>
          <xm:sqref>C6</xm:sqref>
        </x14:dataValidation>
        <x14:dataValidation type="list" allowBlank="1" showInputMessage="1" showErrorMessage="1" xr:uid="{91775178-98FF-5548-85E6-69E249E3F5C9}">
          <x14:formula1>
            <xm:f>OFFSET(BD!$A$2,,,COUNTA(BD!$A:$A)-1,1)</xm:f>
          </x14:formula1>
          <xm:sqref>B4</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04FB5B-3E82-3B4D-A524-26B7D86D82C3}">
  <sheetPr codeName="Feuil2"/>
  <dimension ref="A1:AF119"/>
  <sheetViews>
    <sheetView tabSelected="1" topLeftCell="N10" workbookViewId="0">
      <selection activeCell="W16" sqref="W16"/>
    </sheetView>
  </sheetViews>
  <sheetFormatPr baseColWidth="10" defaultRowHeight="16" x14ac:dyDescent="0.2"/>
  <cols>
    <col min="2" max="2" width="15.83203125" customWidth="1"/>
    <col min="5" max="5" width="17.1640625" customWidth="1"/>
    <col min="8" max="8" width="16.1640625" customWidth="1"/>
    <col min="11" max="13" width="15.83203125" customWidth="1"/>
    <col min="14" max="14" width="21" style="76" customWidth="1"/>
    <col min="15" max="15" width="14.33203125" style="76" customWidth="1"/>
    <col min="16" max="16" width="13.6640625" style="76" customWidth="1"/>
    <col min="17" max="17" width="35" style="78" customWidth="1"/>
    <col min="18" max="18" width="36.6640625" style="78" customWidth="1"/>
    <col min="19" max="19" width="13.5" customWidth="1"/>
    <col min="20" max="20" width="16.1640625" customWidth="1"/>
    <col min="21" max="21" width="26.5" customWidth="1"/>
    <col min="22" max="22" width="27.83203125" style="75" customWidth="1"/>
    <col min="23" max="23" width="23.6640625" style="75" customWidth="1"/>
    <col min="24" max="24" width="23.5" customWidth="1"/>
  </cols>
  <sheetData>
    <row r="1" spans="1:32" s="48" customFormat="1" ht="17" x14ac:dyDescent="0.2">
      <c r="A1" s="83" t="s">
        <v>5</v>
      </c>
      <c r="B1" s="83" t="s">
        <v>0</v>
      </c>
      <c r="C1" s="83" t="s">
        <v>6</v>
      </c>
      <c r="D1" s="83" t="s">
        <v>7</v>
      </c>
      <c r="E1" s="83" t="s">
        <v>1</v>
      </c>
      <c r="F1" s="83" t="s">
        <v>6</v>
      </c>
      <c r="G1" s="83" t="s">
        <v>7</v>
      </c>
      <c r="H1" s="83" t="s">
        <v>2</v>
      </c>
      <c r="I1" s="83" t="s">
        <v>6</v>
      </c>
      <c r="J1" s="83" t="s">
        <v>7</v>
      </c>
      <c r="K1" s="83" t="s">
        <v>3</v>
      </c>
      <c r="L1" s="83" t="s">
        <v>6</v>
      </c>
      <c r="M1" s="83" t="s">
        <v>7</v>
      </c>
      <c r="N1" s="84" t="s">
        <v>100</v>
      </c>
      <c r="O1" s="84" t="s">
        <v>65</v>
      </c>
      <c r="P1" s="84" t="s">
        <v>49</v>
      </c>
      <c r="Q1" s="85" t="s">
        <v>128</v>
      </c>
      <c r="R1" s="85" t="s">
        <v>129</v>
      </c>
      <c r="S1" s="83" t="s">
        <v>22</v>
      </c>
      <c r="T1" s="83" t="s">
        <v>23</v>
      </c>
      <c r="U1" s="83" t="s">
        <v>17</v>
      </c>
      <c r="V1" s="86" t="s">
        <v>83</v>
      </c>
      <c r="W1" s="86" t="s">
        <v>87</v>
      </c>
      <c r="X1" s="83" t="s">
        <v>88</v>
      </c>
      <c r="Y1"/>
      <c r="Z1"/>
      <c r="AA1"/>
      <c r="AF1" s="48" t="s">
        <v>19</v>
      </c>
    </row>
    <row r="2" spans="1:32" x14ac:dyDescent="0.2">
      <c r="A2" t="s">
        <v>10</v>
      </c>
      <c r="B2" t="s">
        <v>108</v>
      </c>
      <c r="C2" t="s">
        <v>12</v>
      </c>
      <c r="D2" s="45">
        <v>39122</v>
      </c>
      <c r="E2" t="s">
        <v>13</v>
      </c>
      <c r="F2" t="s">
        <v>14</v>
      </c>
      <c r="G2" s="45">
        <v>39287</v>
      </c>
      <c r="H2" t="s">
        <v>16</v>
      </c>
      <c r="I2" t="s">
        <v>15</v>
      </c>
      <c r="J2" s="45">
        <v>39400</v>
      </c>
      <c r="K2" t="s">
        <v>18</v>
      </c>
      <c r="L2">
        <v>45843</v>
      </c>
      <c r="M2" s="45">
        <v>42198</v>
      </c>
      <c r="N2" s="77">
        <v>42198</v>
      </c>
      <c r="O2" s="77">
        <f>IF(K2&lt;&gt;"",IF(N2&lt;&gt;"?",IF(ISERROR(SEARCH("Vigil*",K2)),"cypres",EDATE(N2,120)),"?"),"")</f>
        <v>45851</v>
      </c>
      <c r="P2" s="77">
        <f>IF(M2&lt;&gt;"",IF(M2&lt;&gt;"?",IF(ISERROR(SEARCH("Vigil*",L2)),EDATE(M2,240),"Cypres"),"?"),"")</f>
        <v>49503</v>
      </c>
      <c r="S2" t="s">
        <v>19</v>
      </c>
      <c r="T2" t="s">
        <v>21</v>
      </c>
      <c r="U2" s="45">
        <v>43982</v>
      </c>
      <c r="V2" s="74">
        <v>44047</v>
      </c>
      <c r="W2" s="74">
        <f>IF(S2="NON",IF(V2&lt;O2,V2,O2),IF(AND(V2&lt;U2,V2&lt;O2),V2,IF(U2&lt;O2,U2,O2)))</f>
        <v>43982</v>
      </c>
      <c r="X2" t="str">
        <f>IF(S2="NON",IF(V2&lt;O2,"Pliage Secours","Révision Déclencheur"),IF(AND(V2&lt;U2,V2&lt;O2),"Pliage Secours",IF(U2&lt;O2,"Application BS / CS","Révision Déclencheur")))</f>
        <v>Application BS / CS</v>
      </c>
      <c r="AF2" t="s">
        <v>20</v>
      </c>
    </row>
    <row r="3" spans="1:32" x14ac:dyDescent="0.2">
      <c r="A3" t="s">
        <v>24</v>
      </c>
      <c r="B3" t="s">
        <v>11</v>
      </c>
      <c r="C3" t="s">
        <v>25</v>
      </c>
      <c r="D3" s="45">
        <v>38820</v>
      </c>
      <c r="E3" t="s">
        <v>13</v>
      </c>
      <c r="F3" t="s">
        <v>26</v>
      </c>
      <c r="G3" s="45">
        <v>38898</v>
      </c>
      <c r="H3" t="s">
        <v>16</v>
      </c>
      <c r="I3" t="s">
        <v>27</v>
      </c>
      <c r="J3" s="45">
        <v>38898</v>
      </c>
      <c r="K3" t="s">
        <v>18</v>
      </c>
      <c r="L3">
        <v>48795</v>
      </c>
      <c r="M3" s="45">
        <v>42534</v>
      </c>
      <c r="N3" s="77">
        <v>42534</v>
      </c>
      <c r="O3" s="77">
        <f t="shared" ref="O3:O42" si="0">IF(K3&lt;&gt;"",IF(N3&lt;&gt;"?",IF(ISERROR(SEARCH("Vigil*",K3)),"cypres",EDATE(N3,120)),"?"),"")</f>
        <v>46186</v>
      </c>
      <c r="P3" s="77">
        <f t="shared" ref="P3:P66" si="1">IF(M3&lt;&gt;"",IF(M3&lt;&gt;"?",IF(ISERROR(SEARCH("Vigil*",L3)),EDATE(M3,240),"Cypres"),"?"),"")</f>
        <v>49839</v>
      </c>
      <c r="S3" t="s">
        <v>20</v>
      </c>
      <c r="U3" s="45"/>
      <c r="V3" s="74">
        <v>44064</v>
      </c>
      <c r="W3" s="74">
        <f t="shared" ref="W3:W46" si="2">IF(S3="NON",IF(V3&lt;O3,V3,O3),IF(AND(V3&lt;U3,V3&lt;O3),V3,IF(U3&lt;O3,U3,O3)))</f>
        <v>44064</v>
      </c>
      <c r="X3" t="str">
        <f t="shared" ref="X3:X44" si="3">IF(S3="NON",IF(V3&lt;O3,"Pliage Secours","Révision Déclencheur"),IF(AND(V3&lt;U3,V3&lt;O3),"Pliage Secours",IF(U3&lt;O3,"Application BS / CS","Révision Déclencheur")))</f>
        <v>Pliage Secours</v>
      </c>
    </row>
    <row r="4" spans="1:32" x14ac:dyDescent="0.2">
      <c r="A4" t="s">
        <v>28</v>
      </c>
      <c r="B4" t="s">
        <v>11</v>
      </c>
      <c r="C4" t="s">
        <v>29</v>
      </c>
      <c r="D4" s="45">
        <v>39161</v>
      </c>
      <c r="E4" t="s">
        <v>13</v>
      </c>
      <c r="F4" t="s">
        <v>30</v>
      </c>
      <c r="G4" s="45">
        <v>39728</v>
      </c>
      <c r="H4" t="s">
        <v>16</v>
      </c>
      <c r="I4" t="s">
        <v>31</v>
      </c>
      <c r="J4" s="45">
        <v>39728</v>
      </c>
      <c r="K4" t="s">
        <v>32</v>
      </c>
      <c r="L4">
        <v>45027</v>
      </c>
      <c r="M4" s="45">
        <v>42121</v>
      </c>
      <c r="N4" s="77">
        <v>42121</v>
      </c>
      <c r="O4" s="77">
        <f t="shared" si="0"/>
        <v>45774</v>
      </c>
      <c r="P4" s="77">
        <f t="shared" si="1"/>
        <v>49426</v>
      </c>
      <c r="S4" t="s">
        <v>19</v>
      </c>
      <c r="T4" t="s">
        <v>21</v>
      </c>
      <c r="U4" s="45">
        <v>43982</v>
      </c>
      <c r="V4" s="74">
        <v>43982</v>
      </c>
      <c r="W4" s="74">
        <f t="shared" si="2"/>
        <v>43982</v>
      </c>
      <c r="X4" t="str">
        <f t="shared" si="3"/>
        <v>Application BS / CS</v>
      </c>
    </row>
    <row r="5" spans="1:32" x14ac:dyDescent="0.2">
      <c r="A5" t="s">
        <v>33</v>
      </c>
      <c r="B5" t="s">
        <v>11</v>
      </c>
      <c r="C5" t="s">
        <v>34</v>
      </c>
      <c r="D5" s="45">
        <v>34878</v>
      </c>
      <c r="E5" t="s">
        <v>13</v>
      </c>
      <c r="F5" t="s">
        <v>35</v>
      </c>
      <c r="G5" s="45">
        <v>40329</v>
      </c>
      <c r="H5" t="s">
        <v>16</v>
      </c>
      <c r="I5" t="s">
        <v>36</v>
      </c>
      <c r="J5" s="45">
        <v>34893</v>
      </c>
      <c r="K5" t="s">
        <v>37</v>
      </c>
      <c r="L5">
        <v>26885</v>
      </c>
      <c r="M5" s="45">
        <v>40903</v>
      </c>
      <c r="N5" s="77">
        <v>40903</v>
      </c>
      <c r="O5" s="77">
        <f t="shared" si="0"/>
        <v>44556</v>
      </c>
      <c r="P5" s="77">
        <f t="shared" si="1"/>
        <v>48208</v>
      </c>
      <c r="S5" t="s">
        <v>20</v>
      </c>
      <c r="U5" s="45"/>
      <c r="V5" s="74">
        <v>44136</v>
      </c>
      <c r="W5" s="74">
        <f t="shared" si="2"/>
        <v>44136</v>
      </c>
      <c r="X5" t="str">
        <f t="shared" si="3"/>
        <v>Pliage Secours</v>
      </c>
    </row>
    <row r="6" spans="1:32" ht="68" x14ac:dyDescent="0.2">
      <c r="A6">
        <v>1</v>
      </c>
      <c r="B6" t="s">
        <v>50</v>
      </c>
      <c r="C6" t="s">
        <v>38</v>
      </c>
      <c r="D6" s="45">
        <v>41562</v>
      </c>
      <c r="E6" t="s">
        <v>39</v>
      </c>
      <c r="F6" t="s">
        <v>40</v>
      </c>
      <c r="G6" s="45">
        <v>41563</v>
      </c>
      <c r="H6" t="s">
        <v>41</v>
      </c>
      <c r="I6" t="s">
        <v>42</v>
      </c>
      <c r="J6" s="45">
        <v>41563</v>
      </c>
      <c r="K6" t="s">
        <v>37</v>
      </c>
      <c r="L6">
        <v>35544</v>
      </c>
      <c r="M6" s="45">
        <v>41561</v>
      </c>
      <c r="N6" s="77">
        <v>41561</v>
      </c>
      <c r="O6" s="77">
        <f t="shared" si="0"/>
        <v>45213</v>
      </c>
      <c r="P6" s="77">
        <f t="shared" si="1"/>
        <v>48866</v>
      </c>
      <c r="Q6" s="78" t="s">
        <v>130</v>
      </c>
      <c r="R6" s="78" t="s">
        <v>127</v>
      </c>
      <c r="S6" t="s">
        <v>20</v>
      </c>
      <c r="U6" s="45"/>
      <c r="V6" s="74">
        <v>44152</v>
      </c>
      <c r="W6" s="74">
        <f t="shared" si="2"/>
        <v>44152</v>
      </c>
      <c r="X6" t="str">
        <f t="shared" si="3"/>
        <v>Pliage Secours</v>
      </c>
    </row>
    <row r="7" spans="1:32" ht="51" x14ac:dyDescent="0.2">
      <c r="A7">
        <v>2</v>
      </c>
      <c r="B7" t="s">
        <v>50</v>
      </c>
      <c r="C7" t="s">
        <v>43</v>
      </c>
      <c r="D7" s="45">
        <v>41562</v>
      </c>
      <c r="E7" t="s">
        <v>39</v>
      </c>
      <c r="F7" t="s">
        <v>44</v>
      </c>
      <c r="G7" s="45">
        <v>41563</v>
      </c>
      <c r="H7" t="s">
        <v>41</v>
      </c>
      <c r="I7" t="s">
        <v>45</v>
      </c>
      <c r="J7" s="45">
        <v>41563</v>
      </c>
      <c r="K7" t="s">
        <v>37</v>
      </c>
      <c r="L7">
        <v>35542</v>
      </c>
      <c r="M7" s="45">
        <v>41561</v>
      </c>
      <c r="N7" s="77">
        <v>41561</v>
      </c>
      <c r="O7" s="77">
        <f t="shared" si="0"/>
        <v>45213</v>
      </c>
      <c r="P7" s="77">
        <f t="shared" si="1"/>
        <v>48866</v>
      </c>
      <c r="Q7" s="78" t="s">
        <v>131</v>
      </c>
      <c r="R7" s="78" t="s">
        <v>127</v>
      </c>
      <c r="S7" t="s">
        <v>20</v>
      </c>
      <c r="U7" s="45"/>
      <c r="V7" s="74">
        <v>44148</v>
      </c>
      <c r="W7" s="74">
        <f t="shared" si="2"/>
        <v>44148</v>
      </c>
      <c r="X7" t="str">
        <f t="shared" si="3"/>
        <v>Pliage Secours</v>
      </c>
    </row>
    <row r="8" spans="1:32" ht="102" x14ac:dyDescent="0.2">
      <c r="A8">
        <v>3</v>
      </c>
      <c r="B8" t="s">
        <v>51</v>
      </c>
      <c r="C8" t="s">
        <v>46</v>
      </c>
      <c r="D8" s="45">
        <v>39632</v>
      </c>
      <c r="E8" t="s">
        <v>107</v>
      </c>
      <c r="F8" t="s">
        <v>47</v>
      </c>
      <c r="G8" t="s">
        <v>47</v>
      </c>
      <c r="H8" t="s">
        <v>41</v>
      </c>
      <c r="I8" t="s">
        <v>48</v>
      </c>
      <c r="J8" s="45">
        <v>36131</v>
      </c>
      <c r="K8" t="s">
        <v>37</v>
      </c>
      <c r="L8">
        <v>11641</v>
      </c>
      <c r="M8" s="45">
        <v>39601</v>
      </c>
      <c r="N8" s="77">
        <v>39601</v>
      </c>
      <c r="O8" s="77">
        <f t="shared" si="0"/>
        <v>43253</v>
      </c>
      <c r="P8" s="77">
        <f t="shared" si="1"/>
        <v>46906</v>
      </c>
      <c r="Q8" s="78" t="s">
        <v>132</v>
      </c>
      <c r="S8" t="s">
        <v>20</v>
      </c>
      <c r="U8" s="45"/>
      <c r="V8" s="74">
        <v>44155</v>
      </c>
      <c r="W8" s="74">
        <f t="shared" si="2"/>
        <v>43253</v>
      </c>
      <c r="X8" t="str">
        <f t="shared" si="3"/>
        <v>Révision Déclencheur</v>
      </c>
    </row>
    <row r="9" spans="1:32" ht="68" x14ac:dyDescent="0.2">
      <c r="A9">
        <v>4</v>
      </c>
      <c r="B9" t="s">
        <v>52</v>
      </c>
      <c r="C9">
        <v>920515</v>
      </c>
      <c r="D9" s="45">
        <v>33739</v>
      </c>
      <c r="E9" t="s">
        <v>53</v>
      </c>
      <c r="F9" t="s">
        <v>54</v>
      </c>
      <c r="G9" s="45">
        <v>38008</v>
      </c>
      <c r="H9" t="s">
        <v>55</v>
      </c>
      <c r="I9" t="s">
        <v>56</v>
      </c>
      <c r="J9" s="45">
        <v>33043</v>
      </c>
      <c r="K9" t="s">
        <v>37</v>
      </c>
      <c r="L9" t="s">
        <v>47</v>
      </c>
      <c r="M9" s="45" t="s">
        <v>47</v>
      </c>
      <c r="N9" s="77" t="s">
        <v>47</v>
      </c>
      <c r="O9" s="77" t="str">
        <f t="shared" si="0"/>
        <v>?</v>
      </c>
      <c r="P9" s="77" t="str">
        <f t="shared" si="1"/>
        <v>?</v>
      </c>
      <c r="Q9" s="78" t="s">
        <v>125</v>
      </c>
      <c r="S9" t="s">
        <v>20</v>
      </c>
      <c r="U9" s="45"/>
      <c r="V9" s="74">
        <v>44075</v>
      </c>
      <c r="W9" s="74">
        <f t="shared" si="2"/>
        <v>44075</v>
      </c>
      <c r="X9" t="str">
        <f t="shared" si="3"/>
        <v>Pliage Secours</v>
      </c>
    </row>
    <row r="10" spans="1:32" ht="102" x14ac:dyDescent="0.2">
      <c r="A10">
        <v>5</v>
      </c>
      <c r="B10" t="s">
        <v>51</v>
      </c>
      <c r="C10" t="s">
        <v>57</v>
      </c>
      <c r="D10" t="s">
        <v>47</v>
      </c>
      <c r="E10" t="s">
        <v>58</v>
      </c>
      <c r="F10">
        <v>8895</v>
      </c>
      <c r="G10" s="45">
        <v>37803</v>
      </c>
      <c r="H10" t="s">
        <v>41</v>
      </c>
      <c r="I10" t="s">
        <v>59</v>
      </c>
      <c r="J10" s="45">
        <v>38486</v>
      </c>
      <c r="K10" t="s">
        <v>60</v>
      </c>
      <c r="L10" t="s">
        <v>47</v>
      </c>
      <c r="M10" s="45" t="s">
        <v>47</v>
      </c>
      <c r="N10" s="77" t="s">
        <v>47</v>
      </c>
      <c r="O10" s="77" t="str">
        <f t="shared" si="0"/>
        <v>?</v>
      </c>
      <c r="P10" s="77" t="str">
        <f t="shared" si="1"/>
        <v>?</v>
      </c>
      <c r="Q10" s="78" t="s">
        <v>123</v>
      </c>
      <c r="R10" s="79" t="s">
        <v>124</v>
      </c>
      <c r="S10" t="s">
        <v>20</v>
      </c>
      <c r="U10" s="45"/>
      <c r="V10" s="74">
        <v>44024</v>
      </c>
      <c r="W10" s="74">
        <f t="shared" si="2"/>
        <v>44024</v>
      </c>
      <c r="X10" t="str">
        <f t="shared" si="3"/>
        <v>Pliage Secours</v>
      </c>
    </row>
    <row r="11" spans="1:32" ht="85" x14ac:dyDescent="0.2">
      <c r="A11">
        <v>6</v>
      </c>
      <c r="B11" t="s">
        <v>51</v>
      </c>
      <c r="C11" t="s">
        <v>61</v>
      </c>
      <c r="D11" s="45">
        <v>40682</v>
      </c>
      <c r="E11" t="s">
        <v>62</v>
      </c>
      <c r="F11" t="s">
        <v>63</v>
      </c>
      <c r="G11" s="45">
        <v>40924</v>
      </c>
      <c r="H11" t="s">
        <v>41</v>
      </c>
      <c r="I11" t="s">
        <v>64</v>
      </c>
      <c r="J11" s="45">
        <v>40924</v>
      </c>
      <c r="K11" t="s">
        <v>37</v>
      </c>
      <c r="L11">
        <v>26654</v>
      </c>
      <c r="M11" s="45">
        <v>40882</v>
      </c>
      <c r="N11" s="77">
        <v>40882</v>
      </c>
      <c r="O11" s="77">
        <f t="shared" si="0"/>
        <v>44535</v>
      </c>
      <c r="P11" s="77">
        <f t="shared" si="1"/>
        <v>48187</v>
      </c>
      <c r="Q11" s="78" t="s">
        <v>133</v>
      </c>
      <c r="R11" s="78" t="s">
        <v>134</v>
      </c>
      <c r="S11" t="s">
        <v>20</v>
      </c>
      <c r="U11" s="45"/>
      <c r="V11" s="74">
        <v>44153</v>
      </c>
      <c r="W11" s="74">
        <f t="shared" si="2"/>
        <v>44153</v>
      </c>
      <c r="X11" t="str">
        <f t="shared" si="3"/>
        <v>Pliage Secours</v>
      </c>
    </row>
    <row r="12" spans="1:32" ht="68" x14ac:dyDescent="0.2">
      <c r="A12">
        <v>7</v>
      </c>
      <c r="B12" t="s">
        <v>51</v>
      </c>
      <c r="C12" t="s">
        <v>66</v>
      </c>
      <c r="D12" s="45">
        <v>41562</v>
      </c>
      <c r="E12" t="s">
        <v>62</v>
      </c>
      <c r="F12" t="s">
        <v>67</v>
      </c>
      <c r="G12" s="45">
        <v>41589</v>
      </c>
      <c r="H12" t="s">
        <v>41</v>
      </c>
      <c r="I12" t="s">
        <v>68</v>
      </c>
      <c r="J12" s="45">
        <v>41563</v>
      </c>
      <c r="K12" t="s">
        <v>37</v>
      </c>
      <c r="L12">
        <v>37719</v>
      </c>
      <c r="M12" s="45">
        <v>41736</v>
      </c>
      <c r="N12" s="77">
        <v>41736</v>
      </c>
      <c r="O12" s="77">
        <f t="shared" si="0"/>
        <v>45389</v>
      </c>
      <c r="P12" s="77">
        <f t="shared" si="1"/>
        <v>49041</v>
      </c>
      <c r="Q12" s="78" t="s">
        <v>137</v>
      </c>
      <c r="R12" s="78" t="s">
        <v>138</v>
      </c>
      <c r="S12" t="s">
        <v>19</v>
      </c>
      <c r="T12" t="s">
        <v>21</v>
      </c>
      <c r="U12" s="45">
        <v>43982</v>
      </c>
      <c r="V12" s="74">
        <v>44071</v>
      </c>
      <c r="W12" s="74">
        <f t="shared" si="2"/>
        <v>43982</v>
      </c>
      <c r="X12" t="str">
        <f t="shared" si="3"/>
        <v>Application BS / CS</v>
      </c>
    </row>
    <row r="13" spans="1:32" ht="51" x14ac:dyDescent="0.2">
      <c r="A13">
        <v>8</v>
      </c>
      <c r="B13" t="s">
        <v>69</v>
      </c>
      <c r="C13" t="s">
        <v>70</v>
      </c>
      <c r="D13" s="45">
        <v>38464</v>
      </c>
      <c r="E13" t="s">
        <v>71</v>
      </c>
      <c r="F13" t="s">
        <v>72</v>
      </c>
      <c r="G13" t="s">
        <v>47</v>
      </c>
      <c r="H13" t="s">
        <v>73</v>
      </c>
      <c r="I13" t="s">
        <v>74</v>
      </c>
      <c r="J13" s="45">
        <v>38647</v>
      </c>
      <c r="K13" t="s">
        <v>37</v>
      </c>
      <c r="L13">
        <v>25223</v>
      </c>
      <c r="M13" s="45">
        <v>40784</v>
      </c>
      <c r="N13" s="77">
        <v>40784</v>
      </c>
      <c r="O13" s="77">
        <f t="shared" si="0"/>
        <v>44437</v>
      </c>
      <c r="P13" s="77">
        <f t="shared" si="1"/>
        <v>48089</v>
      </c>
      <c r="Q13" s="78" t="s">
        <v>126</v>
      </c>
      <c r="R13" s="78" t="s">
        <v>127</v>
      </c>
      <c r="S13" t="s">
        <v>20</v>
      </c>
      <c r="U13" s="45"/>
      <c r="V13" s="74">
        <v>44080</v>
      </c>
      <c r="W13" s="74">
        <f t="shared" si="2"/>
        <v>44080</v>
      </c>
      <c r="X13" t="str">
        <f t="shared" si="3"/>
        <v>Pliage Secours</v>
      </c>
    </row>
    <row r="14" spans="1:32" ht="68" x14ac:dyDescent="0.2">
      <c r="A14">
        <v>9</v>
      </c>
      <c r="B14" t="s">
        <v>75</v>
      </c>
      <c r="C14" t="s">
        <v>76</v>
      </c>
      <c r="D14" s="45">
        <v>37418</v>
      </c>
      <c r="E14" t="s">
        <v>77</v>
      </c>
      <c r="F14">
        <v>51274</v>
      </c>
      <c r="G14" s="45">
        <v>38805</v>
      </c>
      <c r="H14" t="s">
        <v>41</v>
      </c>
      <c r="I14" t="s">
        <v>78</v>
      </c>
      <c r="J14" s="45">
        <v>37421</v>
      </c>
      <c r="K14" t="s">
        <v>37</v>
      </c>
      <c r="L14">
        <v>30415</v>
      </c>
      <c r="M14" s="45">
        <v>41197</v>
      </c>
      <c r="N14" s="77">
        <v>41197</v>
      </c>
      <c r="O14" s="77">
        <f t="shared" si="0"/>
        <v>44849</v>
      </c>
      <c r="P14" s="77">
        <f t="shared" si="1"/>
        <v>48502</v>
      </c>
      <c r="Q14" s="78" t="s">
        <v>139</v>
      </c>
      <c r="S14" t="s">
        <v>20</v>
      </c>
      <c r="U14" s="45"/>
      <c r="V14" s="74">
        <v>43905</v>
      </c>
      <c r="W14" s="74">
        <f t="shared" si="2"/>
        <v>43905</v>
      </c>
      <c r="X14" t="str">
        <f t="shared" si="3"/>
        <v>Pliage Secours</v>
      </c>
    </row>
    <row r="15" spans="1:32" ht="119" x14ac:dyDescent="0.2">
      <c r="A15">
        <v>10</v>
      </c>
      <c r="B15" t="s">
        <v>52</v>
      </c>
      <c r="C15" t="s">
        <v>79</v>
      </c>
      <c r="D15" s="45">
        <v>37004</v>
      </c>
      <c r="E15" t="s">
        <v>80</v>
      </c>
      <c r="F15">
        <v>90214193</v>
      </c>
      <c r="G15" s="45">
        <v>38322</v>
      </c>
      <c r="H15" t="s">
        <v>81</v>
      </c>
      <c r="I15" t="s">
        <v>82</v>
      </c>
      <c r="J15" s="45">
        <v>38147</v>
      </c>
      <c r="K15" t="s">
        <v>60</v>
      </c>
      <c r="L15">
        <v>52506</v>
      </c>
      <c r="M15" s="45">
        <v>42779</v>
      </c>
      <c r="N15" s="77">
        <v>42779</v>
      </c>
      <c r="O15" s="77">
        <f t="shared" si="0"/>
        <v>46431</v>
      </c>
      <c r="P15" s="77">
        <f t="shared" si="1"/>
        <v>50084</v>
      </c>
      <c r="Q15" s="78" t="s">
        <v>136</v>
      </c>
      <c r="R15" s="78" t="s">
        <v>135</v>
      </c>
      <c r="S15" t="s">
        <v>20</v>
      </c>
      <c r="U15" s="45"/>
      <c r="V15" s="74">
        <v>44154</v>
      </c>
      <c r="W15" s="74">
        <f t="shared" si="2"/>
        <v>44154</v>
      </c>
      <c r="X15" t="str">
        <f t="shared" si="3"/>
        <v>Pliage Secours</v>
      </c>
    </row>
    <row r="16" spans="1:32" x14ac:dyDescent="0.2">
      <c r="A16" t="s">
        <v>117</v>
      </c>
      <c r="B16" t="s">
        <v>117</v>
      </c>
      <c r="C16" t="s">
        <v>118</v>
      </c>
      <c r="D16" s="45">
        <v>43811</v>
      </c>
      <c r="E16" t="s">
        <v>119</v>
      </c>
      <c r="F16">
        <v>343</v>
      </c>
      <c r="G16" s="45">
        <v>43811</v>
      </c>
      <c r="H16" t="s">
        <v>120</v>
      </c>
      <c r="I16">
        <v>32</v>
      </c>
      <c r="J16" s="45">
        <v>43811</v>
      </c>
      <c r="K16" t="s">
        <v>109</v>
      </c>
      <c r="L16" t="s">
        <v>121</v>
      </c>
      <c r="M16" s="45">
        <v>43800</v>
      </c>
      <c r="N16" s="77">
        <v>43800</v>
      </c>
      <c r="O16" s="77">
        <f t="shared" si="0"/>
        <v>47453</v>
      </c>
      <c r="P16" s="77">
        <f t="shared" si="1"/>
        <v>51105</v>
      </c>
      <c r="S16" t="s">
        <v>20</v>
      </c>
      <c r="U16" s="45"/>
      <c r="V16" s="74" t="s">
        <v>122</v>
      </c>
      <c r="W16" s="74">
        <f t="shared" si="2"/>
        <v>47453</v>
      </c>
      <c r="X16" t="str">
        <f t="shared" si="3"/>
        <v>Révision Déclencheur</v>
      </c>
    </row>
    <row r="17" spans="1:24" x14ac:dyDescent="0.2">
      <c r="D17" s="56"/>
      <c r="M17" s="56"/>
      <c r="N17" s="77"/>
      <c r="O17" s="77" t="str">
        <f t="shared" si="0"/>
        <v/>
      </c>
      <c r="P17" s="77" t="str">
        <f t="shared" si="1"/>
        <v/>
      </c>
      <c r="V17" s="74"/>
      <c r="W17" s="74" t="str">
        <f t="shared" si="2"/>
        <v/>
      </c>
      <c r="X17" t="str">
        <f t="shared" si="3"/>
        <v>Révision Déclencheur</v>
      </c>
    </row>
    <row r="18" spans="1:24" x14ac:dyDescent="0.2">
      <c r="A18">
        <v>3455</v>
      </c>
      <c r="B18" t="s">
        <v>110</v>
      </c>
      <c r="C18">
        <v>23</v>
      </c>
      <c r="D18" t="s">
        <v>111</v>
      </c>
      <c r="E18" t="s">
        <v>112</v>
      </c>
      <c r="F18" t="s">
        <v>113</v>
      </c>
      <c r="G18" t="s">
        <v>111</v>
      </c>
      <c r="H18" t="s">
        <v>114</v>
      </c>
      <c r="I18" t="s">
        <v>115</v>
      </c>
      <c r="J18" s="56">
        <v>43800</v>
      </c>
      <c r="K18" t="s">
        <v>109</v>
      </c>
      <c r="L18" t="s">
        <v>116</v>
      </c>
      <c r="M18" s="56">
        <v>43526</v>
      </c>
      <c r="N18" s="77">
        <v>43499</v>
      </c>
      <c r="O18" s="77">
        <f t="shared" si="0"/>
        <v>47152</v>
      </c>
      <c r="P18" s="77">
        <f t="shared" si="1"/>
        <v>50831</v>
      </c>
      <c r="S18" t="s">
        <v>20</v>
      </c>
      <c r="V18" s="74">
        <v>43640</v>
      </c>
      <c r="W18" s="74">
        <f t="shared" si="2"/>
        <v>43640</v>
      </c>
      <c r="X18" t="str">
        <f t="shared" si="3"/>
        <v>Pliage Secours</v>
      </c>
    </row>
    <row r="19" spans="1:24" x14ac:dyDescent="0.2">
      <c r="O19" s="77" t="str">
        <f t="shared" si="0"/>
        <v/>
      </c>
      <c r="P19" s="77" t="str">
        <f t="shared" si="1"/>
        <v/>
      </c>
      <c r="W19" s="74"/>
    </row>
    <row r="20" spans="1:24" x14ac:dyDescent="0.2">
      <c r="O20" s="77" t="str">
        <f t="shared" si="0"/>
        <v/>
      </c>
      <c r="P20" s="77" t="str">
        <f t="shared" si="1"/>
        <v/>
      </c>
      <c r="W20" s="74"/>
    </row>
    <row r="21" spans="1:24" x14ac:dyDescent="0.2">
      <c r="O21" s="77" t="str">
        <f t="shared" si="0"/>
        <v/>
      </c>
      <c r="P21" s="77" t="str">
        <f t="shared" si="1"/>
        <v/>
      </c>
      <c r="W21" s="74"/>
    </row>
    <row r="22" spans="1:24" x14ac:dyDescent="0.2">
      <c r="O22" s="77" t="str">
        <f t="shared" si="0"/>
        <v/>
      </c>
      <c r="P22" s="77" t="str">
        <f t="shared" si="1"/>
        <v/>
      </c>
      <c r="W22" s="74"/>
    </row>
    <row r="23" spans="1:24" x14ac:dyDescent="0.2">
      <c r="M23" s="56"/>
      <c r="N23" s="77"/>
      <c r="O23" s="77" t="str">
        <f t="shared" si="0"/>
        <v/>
      </c>
      <c r="P23" s="77" t="str">
        <f t="shared" si="1"/>
        <v/>
      </c>
      <c r="W23" s="74"/>
    </row>
    <row r="24" spans="1:24" x14ac:dyDescent="0.2">
      <c r="D24">
        <f>COUNTA(A:A)</f>
        <v>17</v>
      </c>
      <c r="O24" s="77" t="str">
        <f t="shared" si="0"/>
        <v/>
      </c>
      <c r="P24" s="77" t="str">
        <f t="shared" si="1"/>
        <v/>
      </c>
      <c r="S24" s="73"/>
      <c r="U24" s="56"/>
      <c r="W24" s="74"/>
    </row>
    <row r="25" spans="1:24" x14ac:dyDescent="0.2">
      <c r="O25" s="77" t="str">
        <f t="shared" si="0"/>
        <v/>
      </c>
      <c r="P25" s="77" t="str">
        <f t="shared" si="1"/>
        <v/>
      </c>
      <c r="U25" s="72"/>
      <c r="W25" s="74"/>
    </row>
    <row r="26" spans="1:24" x14ac:dyDescent="0.2">
      <c r="O26" s="77" t="str">
        <f t="shared" si="0"/>
        <v/>
      </c>
      <c r="P26" s="77" t="str">
        <f t="shared" si="1"/>
        <v/>
      </c>
      <c r="W26" s="74"/>
    </row>
    <row r="27" spans="1:24" x14ac:dyDescent="0.2">
      <c r="O27" s="77" t="str">
        <f t="shared" si="0"/>
        <v/>
      </c>
      <c r="P27" s="77" t="str">
        <f t="shared" si="1"/>
        <v/>
      </c>
      <c r="W27" s="74"/>
    </row>
    <row r="28" spans="1:24" x14ac:dyDescent="0.2">
      <c r="O28" s="77" t="str">
        <f t="shared" si="0"/>
        <v/>
      </c>
      <c r="P28" s="77" t="str">
        <f t="shared" si="1"/>
        <v/>
      </c>
      <c r="W28" s="74"/>
    </row>
    <row r="29" spans="1:24" x14ac:dyDescent="0.2">
      <c r="O29" s="77" t="str">
        <f t="shared" si="0"/>
        <v/>
      </c>
      <c r="P29" s="77" t="str">
        <f t="shared" si="1"/>
        <v/>
      </c>
      <c r="W29" s="74"/>
    </row>
    <row r="30" spans="1:24" x14ac:dyDescent="0.2">
      <c r="O30" s="77" t="str">
        <f t="shared" si="0"/>
        <v/>
      </c>
      <c r="P30" s="77" t="str">
        <f t="shared" si="1"/>
        <v/>
      </c>
      <c r="W30" s="74"/>
    </row>
    <row r="31" spans="1:24" x14ac:dyDescent="0.2">
      <c r="O31" s="77" t="str">
        <f t="shared" si="0"/>
        <v/>
      </c>
      <c r="P31" s="77" t="str">
        <f t="shared" si="1"/>
        <v/>
      </c>
      <c r="W31" s="74"/>
    </row>
    <row r="32" spans="1:24" x14ac:dyDescent="0.2">
      <c r="O32" s="77" t="str">
        <f t="shared" si="0"/>
        <v/>
      </c>
      <c r="P32" s="77" t="str">
        <f t="shared" si="1"/>
        <v/>
      </c>
      <c r="W32" s="74"/>
    </row>
    <row r="33" spans="14:23" x14ac:dyDescent="0.2">
      <c r="O33" s="77" t="str">
        <f t="shared" si="0"/>
        <v/>
      </c>
      <c r="P33" s="77" t="str">
        <f t="shared" si="1"/>
        <v/>
      </c>
      <c r="U33" s="56"/>
      <c r="W33" s="74"/>
    </row>
    <row r="34" spans="14:23" x14ac:dyDescent="0.2">
      <c r="N34" s="77"/>
      <c r="O34" s="77" t="str">
        <f t="shared" si="0"/>
        <v/>
      </c>
      <c r="P34" s="77" t="str">
        <f t="shared" si="1"/>
        <v/>
      </c>
      <c r="W34" s="74"/>
    </row>
    <row r="35" spans="14:23" x14ac:dyDescent="0.2">
      <c r="O35" s="77" t="str">
        <f t="shared" si="0"/>
        <v/>
      </c>
      <c r="P35" s="77" t="str">
        <f t="shared" si="1"/>
        <v/>
      </c>
      <c r="W35" s="74"/>
    </row>
    <row r="36" spans="14:23" x14ac:dyDescent="0.2">
      <c r="O36" s="77" t="str">
        <f t="shared" si="0"/>
        <v/>
      </c>
      <c r="P36" s="77" t="str">
        <f t="shared" si="1"/>
        <v/>
      </c>
      <c r="W36" s="74"/>
    </row>
    <row r="37" spans="14:23" x14ac:dyDescent="0.2">
      <c r="O37" s="77" t="str">
        <f t="shared" si="0"/>
        <v/>
      </c>
      <c r="P37" s="77" t="str">
        <f t="shared" si="1"/>
        <v/>
      </c>
      <c r="W37" s="74"/>
    </row>
    <row r="38" spans="14:23" x14ac:dyDescent="0.2">
      <c r="O38" s="77" t="str">
        <f t="shared" si="0"/>
        <v/>
      </c>
      <c r="P38" s="77" t="str">
        <f t="shared" si="1"/>
        <v/>
      </c>
      <c r="W38" s="74"/>
    </row>
    <row r="39" spans="14:23" x14ac:dyDescent="0.2">
      <c r="O39" s="77" t="str">
        <f t="shared" si="0"/>
        <v/>
      </c>
      <c r="P39" s="77" t="str">
        <f t="shared" si="1"/>
        <v/>
      </c>
      <c r="S39" s="56"/>
      <c r="W39" s="74"/>
    </row>
    <row r="40" spans="14:23" x14ac:dyDescent="0.2">
      <c r="O40" s="77" t="str">
        <f t="shared" si="0"/>
        <v/>
      </c>
      <c r="P40" s="77" t="str">
        <f t="shared" si="1"/>
        <v/>
      </c>
      <c r="W40" s="74"/>
    </row>
    <row r="41" spans="14:23" x14ac:dyDescent="0.2">
      <c r="O41" s="77" t="str">
        <f t="shared" si="0"/>
        <v/>
      </c>
      <c r="P41" s="77" t="str">
        <f t="shared" si="1"/>
        <v/>
      </c>
      <c r="W41" s="74"/>
    </row>
    <row r="42" spans="14:23" x14ac:dyDescent="0.2">
      <c r="O42" s="77" t="str">
        <f t="shared" si="0"/>
        <v/>
      </c>
      <c r="P42" s="77" t="str">
        <f t="shared" si="1"/>
        <v/>
      </c>
      <c r="W42" s="74"/>
    </row>
    <row r="43" spans="14:23" x14ac:dyDescent="0.2">
      <c r="P43" s="77" t="str">
        <f t="shared" si="1"/>
        <v/>
      </c>
      <c r="W43" s="74"/>
    </row>
    <row r="44" spans="14:23" x14ac:dyDescent="0.2">
      <c r="P44" s="77" t="str">
        <f t="shared" si="1"/>
        <v/>
      </c>
      <c r="W44" s="74"/>
    </row>
    <row r="45" spans="14:23" x14ac:dyDescent="0.2">
      <c r="P45" s="77" t="str">
        <f t="shared" si="1"/>
        <v/>
      </c>
      <c r="W45" s="74"/>
    </row>
    <row r="46" spans="14:23" x14ac:dyDescent="0.2">
      <c r="P46" s="77" t="str">
        <f t="shared" si="1"/>
        <v/>
      </c>
      <c r="W46" s="74"/>
    </row>
    <row r="47" spans="14:23" x14ac:dyDescent="0.2">
      <c r="P47" s="77" t="str">
        <f t="shared" si="1"/>
        <v/>
      </c>
    </row>
    <row r="48" spans="14:23" x14ac:dyDescent="0.2">
      <c r="P48" s="77" t="str">
        <f t="shared" si="1"/>
        <v/>
      </c>
    </row>
    <row r="49" spans="16:16" x14ac:dyDescent="0.2">
      <c r="P49" s="77" t="str">
        <f t="shared" si="1"/>
        <v/>
      </c>
    </row>
    <row r="50" spans="16:16" x14ac:dyDescent="0.2">
      <c r="P50" s="77" t="str">
        <f t="shared" si="1"/>
        <v/>
      </c>
    </row>
    <row r="51" spans="16:16" x14ac:dyDescent="0.2">
      <c r="P51" s="77" t="str">
        <f t="shared" si="1"/>
        <v/>
      </c>
    </row>
    <row r="52" spans="16:16" x14ac:dyDescent="0.2">
      <c r="P52" s="77" t="str">
        <f t="shared" si="1"/>
        <v/>
      </c>
    </row>
    <row r="53" spans="16:16" x14ac:dyDescent="0.2">
      <c r="P53" s="77" t="str">
        <f t="shared" si="1"/>
        <v/>
      </c>
    </row>
    <row r="54" spans="16:16" x14ac:dyDescent="0.2">
      <c r="P54" s="77" t="str">
        <f t="shared" si="1"/>
        <v/>
      </c>
    </row>
    <row r="55" spans="16:16" x14ac:dyDescent="0.2">
      <c r="P55" s="77" t="str">
        <f t="shared" si="1"/>
        <v/>
      </c>
    </row>
    <row r="56" spans="16:16" x14ac:dyDescent="0.2">
      <c r="P56" s="77" t="str">
        <f t="shared" si="1"/>
        <v/>
      </c>
    </row>
    <row r="57" spans="16:16" x14ac:dyDescent="0.2">
      <c r="P57" s="77" t="str">
        <f t="shared" si="1"/>
        <v/>
      </c>
    </row>
    <row r="58" spans="16:16" x14ac:dyDescent="0.2">
      <c r="P58" s="77" t="str">
        <f t="shared" si="1"/>
        <v/>
      </c>
    </row>
    <row r="59" spans="16:16" x14ac:dyDescent="0.2">
      <c r="P59" s="77" t="str">
        <f t="shared" si="1"/>
        <v/>
      </c>
    </row>
    <row r="60" spans="16:16" x14ac:dyDescent="0.2">
      <c r="P60" s="77" t="str">
        <f t="shared" si="1"/>
        <v/>
      </c>
    </row>
    <row r="61" spans="16:16" x14ac:dyDescent="0.2">
      <c r="P61" s="77" t="str">
        <f t="shared" si="1"/>
        <v/>
      </c>
    </row>
    <row r="62" spans="16:16" x14ac:dyDescent="0.2">
      <c r="P62" s="77" t="str">
        <f t="shared" si="1"/>
        <v/>
      </c>
    </row>
    <row r="63" spans="16:16" x14ac:dyDescent="0.2">
      <c r="P63" s="77" t="str">
        <f t="shared" si="1"/>
        <v/>
      </c>
    </row>
    <row r="64" spans="16:16" x14ac:dyDescent="0.2">
      <c r="P64" s="77" t="str">
        <f t="shared" si="1"/>
        <v/>
      </c>
    </row>
    <row r="65" spans="16:16" x14ac:dyDescent="0.2">
      <c r="P65" s="77" t="str">
        <f t="shared" si="1"/>
        <v/>
      </c>
    </row>
    <row r="66" spans="16:16" x14ac:dyDescent="0.2">
      <c r="P66" s="77" t="str">
        <f t="shared" si="1"/>
        <v/>
      </c>
    </row>
    <row r="67" spans="16:16" x14ac:dyDescent="0.2">
      <c r="P67" s="77" t="str">
        <f t="shared" ref="P67:P119" si="4">IF(M67&lt;&gt;"",IF(M67&lt;&gt;"?",IF(ISERROR(SEARCH("Vigil*",L67)),EDATE(M67,240),"Cypres"),"?"),"")</f>
        <v/>
      </c>
    </row>
    <row r="68" spans="16:16" x14ac:dyDescent="0.2">
      <c r="P68" s="77" t="str">
        <f t="shared" si="4"/>
        <v/>
      </c>
    </row>
    <row r="69" spans="16:16" x14ac:dyDescent="0.2">
      <c r="P69" s="77" t="str">
        <f t="shared" si="4"/>
        <v/>
      </c>
    </row>
    <row r="70" spans="16:16" x14ac:dyDescent="0.2">
      <c r="P70" s="77" t="str">
        <f t="shared" si="4"/>
        <v/>
      </c>
    </row>
    <row r="71" spans="16:16" x14ac:dyDescent="0.2">
      <c r="P71" s="77" t="str">
        <f t="shared" si="4"/>
        <v/>
      </c>
    </row>
    <row r="72" spans="16:16" x14ac:dyDescent="0.2">
      <c r="P72" s="77" t="str">
        <f t="shared" si="4"/>
        <v/>
      </c>
    </row>
    <row r="73" spans="16:16" x14ac:dyDescent="0.2">
      <c r="P73" s="77" t="str">
        <f t="shared" si="4"/>
        <v/>
      </c>
    </row>
    <row r="74" spans="16:16" x14ac:dyDescent="0.2">
      <c r="P74" s="77" t="str">
        <f t="shared" si="4"/>
        <v/>
      </c>
    </row>
    <row r="75" spans="16:16" x14ac:dyDescent="0.2">
      <c r="P75" s="77" t="str">
        <f t="shared" si="4"/>
        <v/>
      </c>
    </row>
    <row r="76" spans="16:16" x14ac:dyDescent="0.2">
      <c r="P76" s="77" t="str">
        <f t="shared" si="4"/>
        <v/>
      </c>
    </row>
    <row r="77" spans="16:16" x14ac:dyDescent="0.2">
      <c r="P77" s="77" t="str">
        <f t="shared" si="4"/>
        <v/>
      </c>
    </row>
    <row r="78" spans="16:16" x14ac:dyDescent="0.2">
      <c r="P78" s="77" t="str">
        <f t="shared" si="4"/>
        <v/>
      </c>
    </row>
    <row r="79" spans="16:16" x14ac:dyDescent="0.2">
      <c r="P79" s="77" t="str">
        <f t="shared" si="4"/>
        <v/>
      </c>
    </row>
    <row r="80" spans="16:16" x14ac:dyDescent="0.2">
      <c r="P80" s="77" t="str">
        <f t="shared" si="4"/>
        <v/>
      </c>
    </row>
    <row r="81" spans="16:16" x14ac:dyDescent="0.2">
      <c r="P81" s="77" t="str">
        <f t="shared" si="4"/>
        <v/>
      </c>
    </row>
    <row r="82" spans="16:16" x14ac:dyDescent="0.2">
      <c r="P82" s="77" t="str">
        <f t="shared" si="4"/>
        <v/>
      </c>
    </row>
    <row r="83" spans="16:16" x14ac:dyDescent="0.2">
      <c r="P83" s="77" t="str">
        <f t="shared" si="4"/>
        <v/>
      </c>
    </row>
    <row r="84" spans="16:16" x14ac:dyDescent="0.2">
      <c r="P84" s="77" t="str">
        <f t="shared" si="4"/>
        <v/>
      </c>
    </row>
    <row r="85" spans="16:16" x14ac:dyDescent="0.2">
      <c r="P85" s="77" t="str">
        <f t="shared" si="4"/>
        <v/>
      </c>
    </row>
    <row r="86" spans="16:16" x14ac:dyDescent="0.2">
      <c r="P86" s="77" t="str">
        <f t="shared" si="4"/>
        <v/>
      </c>
    </row>
    <row r="87" spans="16:16" x14ac:dyDescent="0.2">
      <c r="P87" s="77" t="str">
        <f t="shared" si="4"/>
        <v/>
      </c>
    </row>
    <row r="88" spans="16:16" x14ac:dyDescent="0.2">
      <c r="P88" s="77" t="str">
        <f t="shared" si="4"/>
        <v/>
      </c>
    </row>
    <row r="89" spans="16:16" x14ac:dyDescent="0.2">
      <c r="P89" s="77" t="str">
        <f t="shared" si="4"/>
        <v/>
      </c>
    </row>
    <row r="90" spans="16:16" x14ac:dyDescent="0.2">
      <c r="P90" s="77" t="str">
        <f t="shared" si="4"/>
        <v/>
      </c>
    </row>
    <row r="91" spans="16:16" x14ac:dyDescent="0.2">
      <c r="P91" s="77" t="str">
        <f t="shared" si="4"/>
        <v/>
      </c>
    </row>
    <row r="92" spans="16:16" x14ac:dyDescent="0.2">
      <c r="P92" s="77" t="str">
        <f t="shared" si="4"/>
        <v/>
      </c>
    </row>
    <row r="93" spans="16:16" x14ac:dyDescent="0.2">
      <c r="P93" s="77" t="str">
        <f t="shared" si="4"/>
        <v/>
      </c>
    </row>
    <row r="94" spans="16:16" x14ac:dyDescent="0.2">
      <c r="P94" s="77" t="str">
        <f t="shared" si="4"/>
        <v/>
      </c>
    </row>
    <row r="95" spans="16:16" x14ac:dyDescent="0.2">
      <c r="P95" s="77" t="str">
        <f t="shared" si="4"/>
        <v/>
      </c>
    </row>
    <row r="96" spans="16:16" x14ac:dyDescent="0.2">
      <c r="P96" s="77" t="str">
        <f t="shared" si="4"/>
        <v/>
      </c>
    </row>
    <row r="97" spans="16:16" x14ac:dyDescent="0.2">
      <c r="P97" s="77" t="str">
        <f t="shared" si="4"/>
        <v/>
      </c>
    </row>
    <row r="98" spans="16:16" x14ac:dyDescent="0.2">
      <c r="P98" s="77" t="str">
        <f t="shared" si="4"/>
        <v/>
      </c>
    </row>
    <row r="99" spans="16:16" x14ac:dyDescent="0.2">
      <c r="P99" s="77" t="str">
        <f t="shared" si="4"/>
        <v/>
      </c>
    </row>
    <row r="100" spans="16:16" x14ac:dyDescent="0.2">
      <c r="P100" s="77" t="str">
        <f t="shared" si="4"/>
        <v/>
      </c>
    </row>
    <row r="101" spans="16:16" x14ac:dyDescent="0.2">
      <c r="P101" s="77" t="str">
        <f t="shared" si="4"/>
        <v/>
      </c>
    </row>
    <row r="102" spans="16:16" x14ac:dyDescent="0.2">
      <c r="P102" s="77" t="str">
        <f t="shared" si="4"/>
        <v/>
      </c>
    </row>
    <row r="103" spans="16:16" x14ac:dyDescent="0.2">
      <c r="P103" s="77" t="str">
        <f t="shared" si="4"/>
        <v/>
      </c>
    </row>
    <row r="104" spans="16:16" x14ac:dyDescent="0.2">
      <c r="P104" s="77" t="str">
        <f t="shared" si="4"/>
        <v/>
      </c>
    </row>
    <row r="105" spans="16:16" x14ac:dyDescent="0.2">
      <c r="P105" s="77" t="str">
        <f t="shared" si="4"/>
        <v/>
      </c>
    </row>
    <row r="106" spans="16:16" x14ac:dyDescent="0.2">
      <c r="P106" s="77" t="str">
        <f t="shared" si="4"/>
        <v/>
      </c>
    </row>
    <row r="107" spans="16:16" x14ac:dyDescent="0.2">
      <c r="P107" s="77" t="str">
        <f t="shared" si="4"/>
        <v/>
      </c>
    </row>
    <row r="108" spans="16:16" x14ac:dyDescent="0.2">
      <c r="P108" s="77" t="str">
        <f t="shared" si="4"/>
        <v/>
      </c>
    </row>
    <row r="109" spans="16:16" x14ac:dyDescent="0.2">
      <c r="P109" s="77" t="str">
        <f t="shared" si="4"/>
        <v/>
      </c>
    </row>
    <row r="110" spans="16:16" x14ac:dyDescent="0.2">
      <c r="P110" s="77" t="str">
        <f t="shared" si="4"/>
        <v/>
      </c>
    </row>
    <row r="111" spans="16:16" x14ac:dyDescent="0.2">
      <c r="P111" s="77" t="str">
        <f t="shared" si="4"/>
        <v/>
      </c>
    </row>
    <row r="112" spans="16:16" x14ac:dyDescent="0.2">
      <c r="P112" s="77" t="str">
        <f t="shared" si="4"/>
        <v/>
      </c>
    </row>
    <row r="113" spans="16:16" x14ac:dyDescent="0.2">
      <c r="P113" s="77" t="str">
        <f t="shared" si="4"/>
        <v/>
      </c>
    </row>
    <row r="114" spans="16:16" x14ac:dyDescent="0.2">
      <c r="P114" s="77" t="str">
        <f t="shared" si="4"/>
        <v/>
      </c>
    </row>
    <row r="115" spans="16:16" x14ac:dyDescent="0.2">
      <c r="P115" s="77" t="str">
        <f t="shared" si="4"/>
        <v/>
      </c>
    </row>
    <row r="116" spans="16:16" x14ac:dyDescent="0.2">
      <c r="P116" s="77" t="str">
        <f t="shared" si="4"/>
        <v/>
      </c>
    </row>
    <row r="117" spans="16:16" x14ac:dyDescent="0.2">
      <c r="P117" s="77" t="str">
        <f t="shared" si="4"/>
        <v/>
      </c>
    </row>
    <row r="118" spans="16:16" x14ac:dyDescent="0.2">
      <c r="P118" s="77" t="str">
        <f t="shared" si="4"/>
        <v/>
      </c>
    </row>
    <row r="119" spans="16:16" x14ac:dyDescent="0.2">
      <c r="P119" s="77" t="str">
        <f t="shared" si="4"/>
        <v/>
      </c>
    </row>
  </sheetData>
  <sortState xmlns:xlrd2="http://schemas.microsoft.com/office/spreadsheetml/2017/richdata2" ref="A2:AF38">
    <sortCondition ref="C4"/>
  </sortState>
  <dataValidations count="1">
    <dataValidation type="list" allowBlank="1" showInputMessage="1" showErrorMessage="1" sqref="R30:R60" xr:uid="{1253E0AA-807A-0341-8CA6-A69D4E0EB77E}">
      <formula1>$AF$1:$AF$2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3CBB35-5EEA-2540-9EBD-E646AA9A0B2B}">
  <sheetPr codeName="Feuil6"/>
  <dimension ref="A1"/>
  <sheetViews>
    <sheetView workbookViewId="0">
      <selection activeCell="M12" sqref="M12"/>
    </sheetView>
  </sheetViews>
  <sheetFormatPr baseColWidth="10" defaultRowHeight="16" x14ac:dyDescent="0.2"/>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8193" r:id="rId3" name="Option Button 1">
              <controlPr defaultSize="0" autoFill="0" autoLine="0" autoPict="0">
                <anchor moveWithCells="1">
                  <from>
                    <xdr:col>5</xdr:col>
                    <xdr:colOff>368300</xdr:colOff>
                    <xdr:row>13</xdr:row>
                    <xdr:rowOff>101600</xdr:rowOff>
                  </from>
                  <to>
                    <xdr:col>7</xdr:col>
                    <xdr:colOff>279400</xdr:colOff>
                    <xdr:row>16</xdr:row>
                    <xdr:rowOff>152400</xdr:rowOff>
                  </to>
                </anchor>
              </controlPr>
            </control>
          </mc:Choice>
        </mc:AlternateContent>
        <mc:AlternateContent xmlns:mc="http://schemas.openxmlformats.org/markup-compatibility/2006">
          <mc:Choice Requires="x14">
            <control shapeId="8194" r:id="rId4" name="OptionButton2">
              <controlPr defaultSize="0" autoFill="0" autoLine="0" autoPict="0">
                <anchor moveWithCells="1">
                  <from>
                    <xdr:col>11</xdr:col>
                    <xdr:colOff>266700</xdr:colOff>
                    <xdr:row>16</xdr:row>
                    <xdr:rowOff>12700</xdr:rowOff>
                  </from>
                  <to>
                    <xdr:col>13</xdr:col>
                    <xdr:colOff>139700</xdr:colOff>
                    <xdr:row>17</xdr:row>
                    <xdr:rowOff>190500</xdr:rowOff>
                  </to>
                </anchor>
              </controlPr>
            </control>
          </mc:Choice>
        </mc:AlternateContent>
        <mc:AlternateContent xmlns:mc="http://schemas.openxmlformats.org/markup-compatibility/2006">
          <mc:Choice Requires="x14">
            <control shapeId="8195" r:id="rId5" name="Button 3">
              <controlPr defaultSize="0" print="0" autoFill="0" autoPict="0" macro="[0]!Feuil6.essai">
                <anchor moveWithCells="1" sizeWithCells="1">
                  <from>
                    <xdr:col>11</xdr:col>
                    <xdr:colOff>723900</xdr:colOff>
                    <xdr:row>2</xdr:row>
                    <xdr:rowOff>152400</xdr:rowOff>
                  </from>
                  <to>
                    <xdr:col>13</xdr:col>
                    <xdr:colOff>596900</xdr:colOff>
                    <xdr:row>4</xdr:row>
                    <xdr:rowOff>127000</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A245AF1-71FE-6843-B42A-E8270FA65397}">
  <sheetPr codeName="Feuil5"/>
  <dimension ref="A1:AG43"/>
  <sheetViews>
    <sheetView topLeftCell="K1" workbookViewId="0">
      <selection activeCell="G40" sqref="G40"/>
    </sheetView>
  </sheetViews>
  <sheetFormatPr baseColWidth="10" defaultRowHeight="16" x14ac:dyDescent="0.2"/>
  <cols>
    <col min="14" max="14" width="19.5" customWidth="1"/>
    <col min="15" max="15" width="14.1640625" customWidth="1"/>
  </cols>
  <sheetData>
    <row r="1" spans="1:33" x14ac:dyDescent="0.2">
      <c r="A1" t="s">
        <v>5</v>
      </c>
      <c r="B1" t="s">
        <v>0</v>
      </c>
      <c r="C1" t="s">
        <v>6</v>
      </c>
      <c r="D1" t="s">
        <v>7</v>
      </c>
      <c r="E1" t="s">
        <v>1</v>
      </c>
      <c r="F1" t="s">
        <v>6</v>
      </c>
      <c r="G1" t="s">
        <v>7</v>
      </c>
      <c r="H1" t="s">
        <v>2</v>
      </c>
      <c r="I1" t="s">
        <v>6</v>
      </c>
      <c r="J1" t="s">
        <v>7</v>
      </c>
      <c r="K1" t="s">
        <v>3</v>
      </c>
      <c r="L1" t="s">
        <v>6</v>
      </c>
      <c r="M1" t="s">
        <v>7</v>
      </c>
      <c r="N1" t="s">
        <v>100</v>
      </c>
      <c r="O1" t="s">
        <v>65</v>
      </c>
      <c r="P1" t="s">
        <v>49</v>
      </c>
      <c r="Q1" t="s">
        <v>8</v>
      </c>
      <c r="R1" t="s">
        <v>9</v>
      </c>
      <c r="S1" t="s">
        <v>22</v>
      </c>
      <c r="T1" t="s">
        <v>23</v>
      </c>
      <c r="U1" t="s">
        <v>17</v>
      </c>
      <c r="V1" t="s">
        <v>83</v>
      </c>
      <c r="W1" t="s">
        <v>87</v>
      </c>
      <c r="X1" t="s">
        <v>88</v>
      </c>
      <c r="AG1" t="s">
        <v>19</v>
      </c>
    </row>
    <row r="2" spans="1:33" x14ac:dyDescent="0.2">
      <c r="A2" t="s">
        <v>10</v>
      </c>
      <c r="B2" t="s">
        <v>11</v>
      </c>
      <c r="C2" t="s">
        <v>12</v>
      </c>
      <c r="D2" s="1">
        <v>39122</v>
      </c>
      <c r="E2" t="s">
        <v>13</v>
      </c>
      <c r="F2" t="s">
        <v>14</v>
      </c>
      <c r="G2" s="1">
        <v>39287</v>
      </c>
      <c r="H2" t="s">
        <v>16</v>
      </c>
      <c r="I2" t="s">
        <v>15</v>
      </c>
      <c r="J2" s="1">
        <v>39400</v>
      </c>
      <c r="K2" t="s">
        <v>18</v>
      </c>
      <c r="L2">
        <v>45843</v>
      </c>
      <c r="M2" s="1">
        <v>42198</v>
      </c>
      <c r="N2" s="45">
        <v>42198</v>
      </c>
      <c r="O2" s="45">
        <f>IF(K2&lt;&gt;"",IF(N2&lt;&gt;"?",IF(ISERROR(SEARCH("Vigil*",K2)),"cypres",N2+3650),"?"),"")</f>
        <v>45848</v>
      </c>
      <c r="P2" s="45">
        <f>IF(M2&lt;&gt;"",IF(M2&lt;&gt;"?",IF(ISERROR(SEARCH("Vigil*",L2)),M2+7300,"Cypres"),"?"),"")</f>
        <v>49498</v>
      </c>
      <c r="S2" t="s">
        <v>19</v>
      </c>
      <c r="T2" t="s">
        <v>21</v>
      </c>
      <c r="U2" s="1">
        <v>43982</v>
      </c>
      <c r="V2" s="1">
        <v>44047</v>
      </c>
      <c r="W2" s="1">
        <f>IF(S2="NON",IF(V2&lt;O2,V2,O2),IF(AND(V2&lt;U2,V2&lt;O2),V2,IF(U2&lt;O2,U2,O2)))</f>
        <v>43982</v>
      </c>
      <c r="X2" t="str">
        <f>IF(S2="NON",IF(V2&lt;O2,"Pliage Secours","Révision Déclencheur"),IF(AND(V2&lt;U2,V2&lt;O2),"Pliage Secours",IF(U2&lt;O2,"Application BS / CS","Révision Déclencheur")))</f>
        <v>Application BS / CS</v>
      </c>
      <c r="AG2" t="s">
        <v>20</v>
      </c>
    </row>
    <row r="3" spans="1:33" x14ac:dyDescent="0.2">
      <c r="A3" t="s">
        <v>24</v>
      </c>
      <c r="B3" t="s">
        <v>11</v>
      </c>
      <c r="C3" t="s">
        <v>25</v>
      </c>
      <c r="D3" s="1">
        <v>38820</v>
      </c>
      <c r="E3" t="s">
        <v>13</v>
      </c>
      <c r="F3" t="s">
        <v>26</v>
      </c>
      <c r="G3" s="1">
        <v>38898</v>
      </c>
      <c r="H3" t="s">
        <v>16</v>
      </c>
      <c r="I3" t="s">
        <v>27</v>
      </c>
      <c r="J3" s="1">
        <v>38898</v>
      </c>
      <c r="K3" t="s">
        <v>18</v>
      </c>
      <c r="L3">
        <v>48795</v>
      </c>
      <c r="M3" s="1">
        <v>42534</v>
      </c>
      <c r="N3" s="45">
        <v>42534</v>
      </c>
      <c r="O3" s="45">
        <f t="shared" ref="O3:O28" si="0">IF(K3&lt;&gt;"",IF(N3&lt;&gt;"?",IF(ISERROR(SEARCH("Vigil*",K3)),"cypres",N3+3650),"?"),"")</f>
        <v>46184</v>
      </c>
      <c r="P3" s="45">
        <f t="shared" ref="P3:P43" si="1">IF(M3&lt;&gt;"",IF(M3&lt;&gt;"?",IF(ISERROR(SEARCH("Vigil*",L3)),M3+7300,"Cypres"),"?"),"")</f>
        <v>49834</v>
      </c>
      <c r="S3" t="s">
        <v>20</v>
      </c>
      <c r="U3" s="1"/>
      <c r="V3" s="1">
        <v>44064</v>
      </c>
      <c r="W3" s="1">
        <f t="shared" ref="W3:W15" si="2">IF(S3="NON",IF(V3&lt;O3,V3,O3),IF(AND(V3&lt;U3,V3&lt;O3),V3,IF(U3&lt;O3,U3,O3)))</f>
        <v>44064</v>
      </c>
      <c r="X3" t="str">
        <f t="shared" ref="X3:X15" si="3">IF(S3="NON",IF(V3&lt;O3,"Pliage Secours","Révision Déclencheur"),IF(AND(V3&lt;U3,V3&lt;O3),"Pliage Secours",IF(U3&lt;O3,"Application BS / CS","Révision Déclencheur")))</f>
        <v>Pliage Secours</v>
      </c>
    </row>
    <row r="4" spans="1:33" x14ac:dyDescent="0.2">
      <c r="A4" t="s">
        <v>28</v>
      </c>
      <c r="B4" t="s">
        <v>11</v>
      </c>
      <c r="C4" t="s">
        <v>29</v>
      </c>
      <c r="D4" s="1">
        <v>39161</v>
      </c>
      <c r="E4" t="s">
        <v>13</v>
      </c>
      <c r="F4" t="s">
        <v>30</v>
      </c>
      <c r="G4" s="1">
        <v>39728</v>
      </c>
      <c r="H4" t="s">
        <v>16</v>
      </c>
      <c r="I4" t="s">
        <v>31</v>
      </c>
      <c r="J4" s="1">
        <v>39728</v>
      </c>
      <c r="K4" t="s">
        <v>32</v>
      </c>
      <c r="L4">
        <v>45027</v>
      </c>
      <c r="M4" s="1">
        <v>42121</v>
      </c>
      <c r="N4" s="45">
        <v>42121</v>
      </c>
      <c r="O4" s="45">
        <f t="shared" si="0"/>
        <v>45771</v>
      </c>
      <c r="P4" s="45">
        <f t="shared" si="1"/>
        <v>49421</v>
      </c>
      <c r="S4" t="s">
        <v>19</v>
      </c>
      <c r="T4" t="s">
        <v>21</v>
      </c>
      <c r="U4" s="1">
        <v>43982</v>
      </c>
      <c r="V4" s="1">
        <v>43982</v>
      </c>
      <c r="W4" s="1">
        <f t="shared" si="2"/>
        <v>43982</v>
      </c>
      <c r="X4" t="str">
        <f t="shared" si="3"/>
        <v>Application BS / CS</v>
      </c>
    </row>
    <row r="5" spans="1:33" x14ac:dyDescent="0.2">
      <c r="A5" t="s">
        <v>33</v>
      </c>
      <c r="B5" t="s">
        <v>11</v>
      </c>
      <c r="C5" t="s">
        <v>34</v>
      </c>
      <c r="D5" s="1">
        <v>34878</v>
      </c>
      <c r="E5" t="s">
        <v>13</v>
      </c>
      <c r="F5" t="s">
        <v>35</v>
      </c>
      <c r="G5" s="1">
        <v>40329</v>
      </c>
      <c r="H5" t="s">
        <v>16</v>
      </c>
      <c r="I5" t="s">
        <v>36</v>
      </c>
      <c r="J5" s="1">
        <v>34893</v>
      </c>
      <c r="K5" t="s">
        <v>37</v>
      </c>
      <c r="L5">
        <v>26885</v>
      </c>
      <c r="M5" s="1">
        <v>40903</v>
      </c>
      <c r="N5" s="45">
        <v>40903</v>
      </c>
      <c r="O5" s="45">
        <f t="shared" si="0"/>
        <v>44553</v>
      </c>
      <c r="P5" s="45">
        <f t="shared" si="1"/>
        <v>48203</v>
      </c>
      <c r="S5" t="s">
        <v>20</v>
      </c>
      <c r="U5" s="1"/>
      <c r="V5" s="1">
        <v>44136</v>
      </c>
      <c r="W5" s="1">
        <f t="shared" si="2"/>
        <v>44136</v>
      </c>
      <c r="X5" t="str">
        <f t="shared" si="3"/>
        <v>Pliage Secours</v>
      </c>
    </row>
    <row r="6" spans="1:33" x14ac:dyDescent="0.2">
      <c r="A6">
        <v>1</v>
      </c>
      <c r="B6" t="s">
        <v>50</v>
      </c>
      <c r="C6" t="s">
        <v>38</v>
      </c>
      <c r="D6" s="1">
        <v>41562</v>
      </c>
      <c r="E6" t="s">
        <v>39</v>
      </c>
      <c r="F6" t="s">
        <v>40</v>
      </c>
      <c r="G6" s="1">
        <v>41563</v>
      </c>
      <c r="H6" t="s">
        <v>41</v>
      </c>
      <c r="I6" t="s">
        <v>42</v>
      </c>
      <c r="J6" s="1">
        <v>41563</v>
      </c>
      <c r="K6" t="s">
        <v>37</v>
      </c>
      <c r="L6">
        <v>35544</v>
      </c>
      <c r="M6" s="1">
        <v>41561</v>
      </c>
      <c r="N6" s="45">
        <v>41561</v>
      </c>
      <c r="O6" s="45">
        <f t="shared" si="0"/>
        <v>45211</v>
      </c>
      <c r="P6" s="45">
        <f t="shared" si="1"/>
        <v>48861</v>
      </c>
      <c r="S6" t="s">
        <v>20</v>
      </c>
      <c r="U6" s="1"/>
      <c r="V6" s="1">
        <v>44152</v>
      </c>
      <c r="W6" s="1">
        <f t="shared" si="2"/>
        <v>44152</v>
      </c>
      <c r="X6" t="str">
        <f t="shared" si="3"/>
        <v>Pliage Secours</v>
      </c>
    </row>
    <row r="7" spans="1:33" x14ac:dyDescent="0.2">
      <c r="A7">
        <v>2</v>
      </c>
      <c r="B7" t="s">
        <v>50</v>
      </c>
      <c r="C7" t="s">
        <v>43</v>
      </c>
      <c r="D7" s="1">
        <v>41562</v>
      </c>
      <c r="E7" t="s">
        <v>39</v>
      </c>
      <c r="F7" t="s">
        <v>44</v>
      </c>
      <c r="G7" s="1">
        <v>41563</v>
      </c>
      <c r="H7" t="s">
        <v>41</v>
      </c>
      <c r="I7" t="s">
        <v>45</v>
      </c>
      <c r="J7" s="1">
        <v>41563</v>
      </c>
      <c r="K7" t="s">
        <v>37</v>
      </c>
      <c r="L7">
        <v>35542</v>
      </c>
      <c r="M7" s="1">
        <v>41561</v>
      </c>
      <c r="N7" s="45">
        <v>41561</v>
      </c>
      <c r="O7" s="45">
        <f t="shared" si="0"/>
        <v>45211</v>
      </c>
      <c r="P7" s="45">
        <f t="shared" si="1"/>
        <v>48861</v>
      </c>
      <c r="S7" t="s">
        <v>20</v>
      </c>
      <c r="U7" s="1"/>
      <c r="V7" s="1">
        <v>44148</v>
      </c>
      <c r="W7" s="1">
        <f t="shared" si="2"/>
        <v>44148</v>
      </c>
      <c r="X7" t="str">
        <f t="shared" si="3"/>
        <v>Pliage Secours</v>
      </c>
    </row>
    <row r="8" spans="1:33" x14ac:dyDescent="0.2">
      <c r="A8">
        <v>3</v>
      </c>
      <c r="B8" t="s">
        <v>51</v>
      </c>
      <c r="C8" t="s">
        <v>46</v>
      </c>
      <c r="D8" s="1">
        <v>39632</v>
      </c>
      <c r="E8" t="s">
        <v>47</v>
      </c>
      <c r="F8" t="s">
        <v>47</v>
      </c>
      <c r="G8" t="s">
        <v>47</v>
      </c>
      <c r="H8" t="s">
        <v>41</v>
      </c>
      <c r="I8" t="s">
        <v>48</v>
      </c>
      <c r="J8" s="1">
        <v>36131</v>
      </c>
      <c r="K8" t="s">
        <v>37</v>
      </c>
      <c r="L8">
        <v>11641</v>
      </c>
      <c r="M8" s="1">
        <v>39601</v>
      </c>
      <c r="N8" s="45">
        <v>39601</v>
      </c>
      <c r="O8" s="45">
        <f t="shared" si="0"/>
        <v>43251</v>
      </c>
      <c r="P8" s="45">
        <f t="shared" si="1"/>
        <v>46901</v>
      </c>
      <c r="S8" t="s">
        <v>20</v>
      </c>
      <c r="U8" s="1"/>
      <c r="V8" s="1">
        <v>44155</v>
      </c>
      <c r="W8" s="1">
        <f t="shared" si="2"/>
        <v>43251</v>
      </c>
      <c r="X8" t="str">
        <f t="shared" si="3"/>
        <v>Révision Déclencheur</v>
      </c>
    </row>
    <row r="9" spans="1:33" x14ac:dyDescent="0.2">
      <c r="A9">
        <v>4</v>
      </c>
      <c r="B9" t="s">
        <v>52</v>
      </c>
      <c r="C9">
        <v>920515</v>
      </c>
      <c r="D9" s="1">
        <v>33739</v>
      </c>
      <c r="E9" t="s">
        <v>53</v>
      </c>
      <c r="F9" t="s">
        <v>54</v>
      </c>
      <c r="G9" s="1">
        <v>38008</v>
      </c>
      <c r="H9" t="s">
        <v>55</v>
      </c>
      <c r="I9" t="s">
        <v>56</v>
      </c>
      <c r="J9" s="1">
        <v>33043</v>
      </c>
      <c r="K9" t="s">
        <v>37</v>
      </c>
      <c r="L9" t="s">
        <v>47</v>
      </c>
      <c r="M9" s="1" t="s">
        <v>47</v>
      </c>
      <c r="N9" s="45" t="s">
        <v>47</v>
      </c>
      <c r="O9" s="45" t="str">
        <f t="shared" si="0"/>
        <v>?</v>
      </c>
      <c r="P9" s="45" t="str">
        <f t="shared" si="1"/>
        <v>?</v>
      </c>
      <c r="S9" t="s">
        <v>20</v>
      </c>
      <c r="U9" s="1"/>
      <c r="V9" s="1">
        <v>44075</v>
      </c>
      <c r="W9" s="1">
        <f t="shared" si="2"/>
        <v>44075</v>
      </c>
      <c r="X9" t="str">
        <f t="shared" si="3"/>
        <v>Pliage Secours</v>
      </c>
    </row>
    <row r="10" spans="1:33" x14ac:dyDescent="0.2">
      <c r="A10">
        <v>5</v>
      </c>
      <c r="B10" t="s">
        <v>51</v>
      </c>
      <c r="C10" t="s">
        <v>57</v>
      </c>
      <c r="D10" t="s">
        <v>47</v>
      </c>
      <c r="E10" t="s">
        <v>58</v>
      </c>
      <c r="F10">
        <v>8895</v>
      </c>
      <c r="G10" s="1">
        <v>37803</v>
      </c>
      <c r="H10" t="s">
        <v>41</v>
      </c>
      <c r="I10" t="s">
        <v>59</v>
      </c>
      <c r="J10" s="1">
        <v>38486</v>
      </c>
      <c r="K10" t="s">
        <v>60</v>
      </c>
      <c r="L10" t="s">
        <v>47</v>
      </c>
      <c r="M10" s="1" t="s">
        <v>47</v>
      </c>
      <c r="N10" s="45" t="s">
        <v>47</v>
      </c>
      <c r="O10" s="45" t="str">
        <f t="shared" si="0"/>
        <v>?</v>
      </c>
      <c r="P10" s="45" t="str">
        <f t="shared" si="1"/>
        <v>?</v>
      </c>
      <c r="S10" t="s">
        <v>20</v>
      </c>
      <c r="U10" s="1"/>
      <c r="V10" s="1">
        <v>44024</v>
      </c>
      <c r="W10" s="1">
        <f t="shared" si="2"/>
        <v>44024</v>
      </c>
      <c r="X10" t="str">
        <f t="shared" si="3"/>
        <v>Pliage Secours</v>
      </c>
    </row>
    <row r="11" spans="1:33" x14ac:dyDescent="0.2">
      <c r="A11">
        <v>6</v>
      </c>
      <c r="B11" t="s">
        <v>51</v>
      </c>
      <c r="C11" t="s">
        <v>61</v>
      </c>
      <c r="D11" s="1">
        <v>40682</v>
      </c>
      <c r="E11" t="s">
        <v>62</v>
      </c>
      <c r="F11" t="s">
        <v>63</v>
      </c>
      <c r="G11" s="1">
        <v>40924</v>
      </c>
      <c r="H11" t="s">
        <v>41</v>
      </c>
      <c r="I11" t="s">
        <v>64</v>
      </c>
      <c r="J11" s="1">
        <v>40924</v>
      </c>
      <c r="K11" t="s">
        <v>37</v>
      </c>
      <c r="L11">
        <v>26654</v>
      </c>
      <c r="M11" s="1">
        <v>40882</v>
      </c>
      <c r="N11" s="45">
        <v>40882</v>
      </c>
      <c r="O11" s="45">
        <f t="shared" si="0"/>
        <v>44532</v>
      </c>
      <c r="P11" s="45">
        <f t="shared" si="1"/>
        <v>48182</v>
      </c>
      <c r="S11" t="s">
        <v>20</v>
      </c>
      <c r="U11" s="1"/>
      <c r="V11" s="1">
        <v>44153</v>
      </c>
      <c r="W11" s="1">
        <f t="shared" si="2"/>
        <v>44153</v>
      </c>
      <c r="X11" t="str">
        <f t="shared" si="3"/>
        <v>Pliage Secours</v>
      </c>
    </row>
    <row r="12" spans="1:33" x14ac:dyDescent="0.2">
      <c r="A12">
        <v>7</v>
      </c>
      <c r="B12" t="s">
        <v>51</v>
      </c>
      <c r="C12" t="s">
        <v>66</v>
      </c>
      <c r="D12" s="1">
        <v>41562</v>
      </c>
      <c r="E12" t="s">
        <v>62</v>
      </c>
      <c r="F12" t="s">
        <v>67</v>
      </c>
      <c r="G12" s="1">
        <v>41589</v>
      </c>
      <c r="H12" t="s">
        <v>41</v>
      </c>
      <c r="I12" t="s">
        <v>68</v>
      </c>
      <c r="J12" s="1">
        <v>41563</v>
      </c>
      <c r="K12" t="s">
        <v>37</v>
      </c>
      <c r="L12">
        <v>37719</v>
      </c>
      <c r="M12" s="1">
        <v>41736</v>
      </c>
      <c r="N12" s="45">
        <v>41736</v>
      </c>
      <c r="O12" s="45">
        <f t="shared" si="0"/>
        <v>45386</v>
      </c>
      <c r="P12" s="45">
        <f t="shared" si="1"/>
        <v>49036</v>
      </c>
      <c r="S12" t="s">
        <v>19</v>
      </c>
      <c r="T12" t="s">
        <v>21</v>
      </c>
      <c r="U12" s="1">
        <v>43982</v>
      </c>
      <c r="V12" s="1">
        <v>44071</v>
      </c>
      <c r="W12" s="1">
        <f t="shared" si="2"/>
        <v>43982</v>
      </c>
      <c r="X12" t="str">
        <f t="shared" si="3"/>
        <v>Application BS / CS</v>
      </c>
    </row>
    <row r="13" spans="1:33" x14ac:dyDescent="0.2">
      <c r="A13">
        <v>8</v>
      </c>
      <c r="B13" t="s">
        <v>69</v>
      </c>
      <c r="C13" t="s">
        <v>70</v>
      </c>
      <c r="D13" s="1">
        <v>38464</v>
      </c>
      <c r="E13" t="s">
        <v>71</v>
      </c>
      <c r="F13" t="s">
        <v>72</v>
      </c>
      <c r="G13" t="s">
        <v>47</v>
      </c>
      <c r="H13" t="s">
        <v>73</v>
      </c>
      <c r="I13" t="s">
        <v>74</v>
      </c>
      <c r="J13" s="1">
        <v>38647</v>
      </c>
      <c r="K13" t="s">
        <v>37</v>
      </c>
      <c r="L13">
        <v>25223</v>
      </c>
      <c r="M13" s="1">
        <v>40784</v>
      </c>
      <c r="N13" s="45">
        <v>40784</v>
      </c>
      <c r="O13" s="45">
        <f t="shared" si="0"/>
        <v>44434</v>
      </c>
      <c r="P13" s="45">
        <f t="shared" si="1"/>
        <v>48084</v>
      </c>
      <c r="S13" t="s">
        <v>20</v>
      </c>
      <c r="U13" s="1"/>
      <c r="V13" s="1">
        <v>44080</v>
      </c>
      <c r="W13" s="1">
        <f t="shared" si="2"/>
        <v>44080</v>
      </c>
      <c r="X13" t="str">
        <f t="shared" si="3"/>
        <v>Pliage Secours</v>
      </c>
    </row>
    <row r="14" spans="1:33" x14ac:dyDescent="0.2">
      <c r="A14">
        <v>9</v>
      </c>
      <c r="B14" t="s">
        <v>75</v>
      </c>
      <c r="C14" t="s">
        <v>76</v>
      </c>
      <c r="D14" s="1">
        <v>37418</v>
      </c>
      <c r="E14" t="s">
        <v>77</v>
      </c>
      <c r="F14">
        <v>51274</v>
      </c>
      <c r="G14" s="1">
        <v>38805</v>
      </c>
      <c r="H14" t="s">
        <v>41</v>
      </c>
      <c r="I14" t="s">
        <v>78</v>
      </c>
      <c r="J14" s="1">
        <v>37421</v>
      </c>
      <c r="K14" t="s">
        <v>37</v>
      </c>
      <c r="L14">
        <v>30415</v>
      </c>
      <c r="M14" s="1">
        <v>41197</v>
      </c>
      <c r="N14" s="45">
        <v>41197</v>
      </c>
      <c r="O14" s="45">
        <f t="shared" si="0"/>
        <v>44847</v>
      </c>
      <c r="P14" s="45">
        <f t="shared" si="1"/>
        <v>48497</v>
      </c>
      <c r="S14" t="s">
        <v>20</v>
      </c>
      <c r="U14" s="1"/>
      <c r="V14" s="1">
        <v>43905</v>
      </c>
      <c r="W14" s="1">
        <f t="shared" si="2"/>
        <v>43905</v>
      </c>
      <c r="X14" t="str">
        <f t="shared" si="3"/>
        <v>Pliage Secours</v>
      </c>
    </row>
    <row r="15" spans="1:33" x14ac:dyDescent="0.2">
      <c r="A15">
        <v>10</v>
      </c>
      <c r="B15" t="s">
        <v>52</v>
      </c>
      <c r="C15" t="s">
        <v>79</v>
      </c>
      <c r="D15" s="1">
        <v>37004</v>
      </c>
      <c r="E15" t="s">
        <v>80</v>
      </c>
      <c r="F15">
        <v>90214193</v>
      </c>
      <c r="G15" s="1">
        <v>38322</v>
      </c>
      <c r="H15" t="s">
        <v>81</v>
      </c>
      <c r="I15" t="s">
        <v>82</v>
      </c>
      <c r="J15" s="1">
        <v>38147</v>
      </c>
      <c r="K15" t="s">
        <v>60</v>
      </c>
      <c r="L15">
        <v>52506</v>
      </c>
      <c r="M15" s="1">
        <v>42779</v>
      </c>
      <c r="N15" s="45">
        <v>42779</v>
      </c>
      <c r="O15" s="45">
        <f t="shared" si="0"/>
        <v>46429</v>
      </c>
      <c r="P15" s="45">
        <f t="shared" si="1"/>
        <v>50079</v>
      </c>
      <c r="S15" t="s">
        <v>20</v>
      </c>
      <c r="U15" s="1"/>
      <c r="V15" s="1">
        <v>44154</v>
      </c>
      <c r="W15" s="1">
        <f t="shared" si="2"/>
        <v>44154</v>
      </c>
      <c r="X15" t="str">
        <f t="shared" si="3"/>
        <v>Pliage Secours</v>
      </c>
    </row>
    <row r="16" spans="1:33" x14ac:dyDescent="0.2">
      <c r="D16" s="1"/>
      <c r="G16" s="1"/>
      <c r="J16" s="1"/>
      <c r="M16" s="1"/>
      <c r="N16" s="45"/>
      <c r="O16" s="45" t="str">
        <f t="shared" si="0"/>
        <v/>
      </c>
      <c r="P16" s="45" t="str">
        <f t="shared" si="1"/>
        <v/>
      </c>
      <c r="U16" s="1"/>
      <c r="V16" s="1"/>
      <c r="W16" s="1"/>
    </row>
    <row r="17" spans="10:16" x14ac:dyDescent="0.2">
      <c r="O17" s="45" t="str">
        <f t="shared" si="0"/>
        <v/>
      </c>
      <c r="P17" s="45" t="str">
        <f t="shared" si="1"/>
        <v/>
      </c>
    </row>
    <row r="18" spans="10:16" x14ac:dyDescent="0.2">
      <c r="O18" s="45" t="str">
        <f t="shared" si="0"/>
        <v/>
      </c>
      <c r="P18" s="45" t="str">
        <f t="shared" si="1"/>
        <v/>
      </c>
    </row>
    <row r="19" spans="10:16" x14ac:dyDescent="0.2">
      <c r="O19" s="45" t="str">
        <f t="shared" si="0"/>
        <v/>
      </c>
      <c r="P19" s="45" t="str">
        <f t="shared" si="1"/>
        <v/>
      </c>
    </row>
    <row r="20" spans="10:16" x14ac:dyDescent="0.2">
      <c r="O20" s="45" t="str">
        <f t="shared" si="0"/>
        <v/>
      </c>
      <c r="P20" s="45" t="str">
        <f t="shared" si="1"/>
        <v/>
      </c>
    </row>
    <row r="21" spans="10:16" x14ac:dyDescent="0.2">
      <c r="O21" s="45" t="str">
        <f t="shared" si="0"/>
        <v/>
      </c>
      <c r="P21" s="45" t="str">
        <f t="shared" si="1"/>
        <v/>
      </c>
    </row>
    <row r="22" spans="10:16" x14ac:dyDescent="0.2">
      <c r="O22" s="45" t="str">
        <f t="shared" si="0"/>
        <v/>
      </c>
      <c r="P22" s="45" t="str">
        <f t="shared" si="1"/>
        <v/>
      </c>
    </row>
    <row r="23" spans="10:16" x14ac:dyDescent="0.2">
      <c r="O23" s="45" t="str">
        <f t="shared" si="0"/>
        <v/>
      </c>
      <c r="P23" s="45" t="str">
        <f t="shared" si="1"/>
        <v/>
      </c>
    </row>
    <row r="24" spans="10:16" x14ac:dyDescent="0.2">
      <c r="O24" s="45" t="str">
        <f t="shared" si="0"/>
        <v/>
      </c>
      <c r="P24" s="45" t="str">
        <f t="shared" si="1"/>
        <v/>
      </c>
    </row>
    <row r="25" spans="10:16" x14ac:dyDescent="0.2">
      <c r="O25" s="45" t="str">
        <f t="shared" si="0"/>
        <v/>
      </c>
      <c r="P25" s="45" t="str">
        <f t="shared" si="1"/>
        <v/>
      </c>
    </row>
    <row r="26" spans="10:16" x14ac:dyDescent="0.2">
      <c r="O26" s="45" t="str">
        <f t="shared" si="0"/>
        <v/>
      </c>
      <c r="P26" s="45" t="str">
        <f t="shared" si="1"/>
        <v/>
      </c>
    </row>
    <row r="27" spans="10:16" x14ac:dyDescent="0.2">
      <c r="O27" s="45" t="str">
        <f t="shared" si="0"/>
        <v/>
      </c>
      <c r="P27" s="45" t="str">
        <f t="shared" si="1"/>
        <v/>
      </c>
    </row>
    <row r="28" spans="10:16" x14ac:dyDescent="0.2">
      <c r="O28" s="45" t="str">
        <f t="shared" si="0"/>
        <v/>
      </c>
      <c r="P28" s="45" t="str">
        <f t="shared" si="1"/>
        <v/>
      </c>
    </row>
    <row r="29" spans="10:16" x14ac:dyDescent="0.2">
      <c r="P29" s="45" t="str">
        <f t="shared" si="1"/>
        <v/>
      </c>
    </row>
    <row r="30" spans="10:16" x14ac:dyDescent="0.2">
      <c r="J30" s="45"/>
      <c r="P30" s="45" t="str">
        <f t="shared" si="1"/>
        <v/>
      </c>
    </row>
    <row r="31" spans="10:16" x14ac:dyDescent="0.2">
      <c r="P31" s="45" t="str">
        <f t="shared" si="1"/>
        <v/>
      </c>
    </row>
    <row r="32" spans="10:16" x14ac:dyDescent="0.2">
      <c r="P32" s="45" t="str">
        <f t="shared" si="1"/>
        <v/>
      </c>
    </row>
    <row r="33" spans="16:16" x14ac:dyDescent="0.2">
      <c r="P33" s="45" t="str">
        <f t="shared" si="1"/>
        <v/>
      </c>
    </row>
    <row r="34" spans="16:16" x14ac:dyDescent="0.2">
      <c r="P34" s="45" t="str">
        <f t="shared" si="1"/>
        <v/>
      </c>
    </row>
    <row r="35" spans="16:16" x14ac:dyDescent="0.2">
      <c r="P35" s="45" t="str">
        <f t="shared" si="1"/>
        <v/>
      </c>
    </row>
    <row r="36" spans="16:16" x14ac:dyDescent="0.2">
      <c r="P36" s="45" t="str">
        <f t="shared" si="1"/>
        <v/>
      </c>
    </row>
    <row r="37" spans="16:16" x14ac:dyDescent="0.2">
      <c r="P37" s="45" t="str">
        <f t="shared" si="1"/>
        <v/>
      </c>
    </row>
    <row r="38" spans="16:16" x14ac:dyDescent="0.2">
      <c r="P38" s="45" t="str">
        <f t="shared" si="1"/>
        <v/>
      </c>
    </row>
    <row r="39" spans="16:16" x14ac:dyDescent="0.2">
      <c r="P39" s="45" t="str">
        <f t="shared" si="1"/>
        <v/>
      </c>
    </row>
    <row r="40" spans="16:16" x14ac:dyDescent="0.2">
      <c r="P40" s="45" t="str">
        <f t="shared" si="1"/>
        <v/>
      </c>
    </row>
    <row r="41" spans="16:16" x14ac:dyDescent="0.2">
      <c r="P41" s="45" t="str">
        <f t="shared" si="1"/>
        <v/>
      </c>
    </row>
    <row r="42" spans="16:16" x14ac:dyDescent="0.2">
      <c r="P42" s="45" t="str">
        <f t="shared" si="1"/>
        <v/>
      </c>
    </row>
    <row r="43" spans="16:16" x14ac:dyDescent="0.2">
      <c r="P43" s="45" t="str">
        <f t="shared" si="1"/>
        <v/>
      </c>
    </row>
  </sheetData>
  <dataValidations count="1">
    <dataValidation type="list" allowBlank="1" showInputMessage="1" showErrorMessage="1" sqref="S2:S16" xr:uid="{FC337EA3-3025-D841-96CC-50F3B3C220AB}">
      <formula1>$AG$1:$AG$2</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6</vt:i4>
      </vt:variant>
    </vt:vector>
  </HeadingPairs>
  <TitlesOfParts>
    <vt:vector size="6" baseType="lpstr">
      <vt:lpstr>Fiche Indiv</vt:lpstr>
      <vt:lpstr>Péremption</vt:lpstr>
      <vt:lpstr>Changement</vt:lpstr>
      <vt:lpstr>BD</vt:lpstr>
      <vt:lpstr>Feuil1</vt:lpstr>
      <vt:lpstr>Sauvegarde BD</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benjamin batignani</dc:creator>
  <cp:lastModifiedBy>benjamin batignani</cp:lastModifiedBy>
  <dcterms:created xsi:type="dcterms:W3CDTF">2019-12-11T22:34:05Z</dcterms:created>
  <dcterms:modified xsi:type="dcterms:W3CDTF">2019-12-24T07:58:35Z</dcterms:modified>
</cp:coreProperties>
</file>