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oussy\Desktop\"/>
    </mc:Choice>
  </mc:AlternateContent>
  <xr:revisionPtr revIDLastSave="0" documentId="8_{0C4BFD11-8DF2-4138-8AA4-FD34F55DAD9C}" xr6:coauthVersionLast="41" xr6:coauthVersionMax="41" xr10:uidLastSave="{00000000-0000-0000-0000-000000000000}"/>
  <bookViews>
    <workbookView xWindow="-28920" yWindow="-2730" windowWidth="29040" windowHeight="15840" activeTab="2" xr2:uid="{F08D3B55-4190-4D85-98DB-2C93D151847D}"/>
  </bookViews>
  <sheets>
    <sheet name="Infos client" sheetId="2" r:id="rId1"/>
    <sheet name="Devis" sheetId="1" r:id="rId2"/>
    <sheet name="Facture" sheetId="4" r:id="rId3"/>
  </sheets>
  <definedNames>
    <definedName name="_xlnm.Print_Area" localSheetId="1">Devis!$A$1:$F$31</definedName>
    <definedName name="_xlnm.Print_Area" localSheetId="2">Facture!$A$1:$F$31</definedName>
    <definedName name="_xlnm.Print_Area" localSheetId="0">'Infos client'!$B$2:$D$19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1" l="1"/>
  <c r="C6" i="4"/>
  <c r="A11" i="1" l="1"/>
  <c r="A11" i="4"/>
  <c r="B12" i="4"/>
  <c r="C1" i="4" l="1"/>
  <c r="D15" i="4"/>
  <c r="C15" i="4"/>
  <c r="F15" i="4" s="1"/>
  <c r="F16" i="4" s="1"/>
  <c r="C8" i="4"/>
  <c r="C7" i="4"/>
  <c r="C5" i="4"/>
  <c r="C4" i="4"/>
  <c r="B12" i="1"/>
  <c r="C2" i="4" s="1"/>
  <c r="C2" i="1"/>
  <c r="C1" i="1"/>
  <c r="C5" i="1"/>
  <c r="D15" i="1"/>
  <c r="C15" i="1"/>
  <c r="C8" i="1"/>
  <c r="C7" i="1"/>
  <c r="C4" i="1"/>
  <c r="F18" i="4" l="1"/>
  <c r="F17" i="4"/>
  <c r="F15" i="1"/>
  <c r="F16" i="1" s="1"/>
  <c r="F18" i="1" s="1"/>
  <c r="F19" i="1" s="1"/>
  <c r="F19" i="4" l="1"/>
  <c r="F20" i="4" s="1"/>
  <c r="F20" i="1"/>
  <c r="F17" i="1"/>
</calcChain>
</file>

<file path=xl/sharedStrings.xml><?xml version="1.0" encoding="utf-8"?>
<sst xmlns="http://schemas.openxmlformats.org/spreadsheetml/2006/main" count="68" uniqueCount="48">
  <si>
    <t xml:space="preserve">Quantité </t>
  </si>
  <si>
    <t>PU Vente</t>
  </si>
  <si>
    <t xml:space="preserve">TVA </t>
  </si>
  <si>
    <t>Montant HT</t>
  </si>
  <si>
    <t xml:space="preserve">Date de la visite : </t>
  </si>
  <si>
    <t>Nom</t>
  </si>
  <si>
    <t>Prenom</t>
  </si>
  <si>
    <t>Adresse</t>
  </si>
  <si>
    <t>Téléphone</t>
  </si>
  <si>
    <t>Email</t>
  </si>
  <si>
    <t>TROTTIER</t>
  </si>
  <si>
    <t>Olivier</t>
  </si>
  <si>
    <t>54 rue de la folatiere</t>
  </si>
  <si>
    <t>Code postal</t>
  </si>
  <si>
    <t>Ville</t>
  </si>
  <si>
    <t>Virignin</t>
  </si>
  <si>
    <t>Olivier.trottier73@gmail.com</t>
  </si>
  <si>
    <t>Titre</t>
  </si>
  <si>
    <t>MR</t>
  </si>
  <si>
    <t>MME</t>
  </si>
  <si>
    <t>SOUS TOTAL HT</t>
  </si>
  <si>
    <t>SOUS TOTAL TTC</t>
  </si>
  <si>
    <t xml:space="preserve">Prime versée sous forme de remise ﬁnancée par GEO FRANCE FINANCE dans Ie cadre du dispositif des Certiﬁcats d‘Economie d'Energie </t>
  </si>
  <si>
    <t>TVA</t>
  </si>
  <si>
    <t>TOTAL TTC</t>
  </si>
  <si>
    <t xml:space="preserve">LOGIC ENERGY </t>
  </si>
  <si>
    <t>14 Rue des frères Gardise</t>
  </si>
  <si>
    <t xml:space="preserve">63200 MÉNÉTROL </t>
  </si>
  <si>
    <t xml:space="preserve">Port. : +33 6 62 49 43 27 </t>
  </si>
  <si>
    <t>contact@logic-energy.fr</t>
  </si>
  <si>
    <t xml:space="preserve">www.logic-energy.fr </t>
  </si>
  <si>
    <t xml:space="preserve">N° SIRET: 85226663400017 </t>
  </si>
  <si>
    <t>Devis N°</t>
  </si>
  <si>
    <t>Numero de visite</t>
  </si>
  <si>
    <t xml:space="preserve">En signant je déclare avoir été informé de l'offre d'lsolation des combles perdus en laine de verre à soufﬂer gratuite sans conditions de revenu accessible sur www.mescomblesgratuits.fr. 
Toute modiﬁcation (procédé. produit. destination. etc...) donne lieu à un reste à charge déterminé dans le devis/facture payé par le client. </t>
  </si>
  <si>
    <t xml:space="preserve">Fait le ........./........./............. à ......................................... . </t>
  </si>
  <si>
    <t>Conditions de paiement : Paiement au comptant</t>
  </si>
  <si>
    <t>Facture N°</t>
  </si>
  <si>
    <t>Date de Facturation</t>
  </si>
  <si>
    <r>
      <t xml:space="preserve">Surface à souffler </t>
    </r>
    <r>
      <rPr>
        <b/>
        <sz val="9"/>
        <color theme="1"/>
        <rFont val="Calibri"/>
        <family val="2"/>
        <scheme val="minor"/>
      </rPr>
      <t>(en M²)</t>
    </r>
  </si>
  <si>
    <r>
      <t xml:space="preserve">PU Vente </t>
    </r>
    <r>
      <rPr>
        <b/>
        <sz val="9"/>
        <color theme="1"/>
        <rFont val="Calibri"/>
        <family val="2"/>
        <scheme val="minor"/>
      </rPr>
      <t>(le M²</t>
    </r>
    <r>
      <rPr>
        <b/>
        <sz val="11"/>
        <color theme="1"/>
        <rFont val="Calibri"/>
        <family val="2"/>
        <scheme val="minor"/>
      </rPr>
      <t>)</t>
    </r>
  </si>
  <si>
    <t>Informations particulieres</t>
  </si>
  <si>
    <r>
      <t xml:space="preserve">Signature précédée de la mention </t>
    </r>
    <r>
      <rPr>
        <b/>
        <sz val="11"/>
        <color theme="1"/>
        <rFont val="Calibri"/>
        <family val="2"/>
        <scheme val="minor"/>
      </rPr>
      <t>"Bon pour accord“</t>
    </r>
    <r>
      <rPr>
        <sz val="11"/>
        <color theme="1"/>
        <rFont val="Calibri"/>
        <family val="2"/>
        <scheme val="minor"/>
      </rPr>
      <t xml:space="preserve"> </t>
    </r>
  </si>
  <si>
    <t>Désignation</t>
  </si>
  <si>
    <t>Référence</t>
  </si>
  <si>
    <t>FICHE CLIENT</t>
  </si>
  <si>
    <t xml:space="preserve">Mise en place d'une isolation thermique en combles perdus
Fourniture et pose de laine de verre à souffler KNAUF SUPA-FIL LOFT R=7 m²K/W selon la norme NF EN 12667
Epaisseur soufﬂée avant tassement 320mm </t>
  </si>
  <si>
    <t>01300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</si>
</sst>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0000"/>
    <numFmt numFmtId="165" formatCode="0#&quot; &quot;##&quot; &quot;##&quot; &quot;##&quot; &quot;##"/>
    <numFmt numFmtId="166" formatCode="_-* #,##0.00\ [$€-40C]_-;\-* #,##0.00\ [$€-40C]_-;_-* &quot;-&quot;??\ [$€-40C]_-;_-@_-"/>
    <numFmt numFmtId="167" formatCode="[$-F800]dddd\,\ mmmm\ dd\,\ yyyy"/>
    <numFmt numFmtId="168" formatCode="0.00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4"/>
      <color theme="1"/>
      <name val="Arial Rounded MT Bold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top"/>
    </xf>
    <xf numFmtId="0" fontId="0" fillId="2" borderId="0" xfId="0" applyFill="1" applyBorder="1"/>
    <xf numFmtId="0" fontId="1" fillId="4" borderId="4" xfId="0" applyFont="1" applyFill="1" applyBorder="1"/>
    <xf numFmtId="167" fontId="0" fillId="4" borderId="5" xfId="0" applyNumberFormat="1" applyFill="1" applyBorder="1" applyAlignment="1">
      <alignment horizontal="left"/>
    </xf>
    <xf numFmtId="0" fontId="0" fillId="4" borderId="5" xfId="0" applyFill="1" applyBorder="1"/>
    <xf numFmtId="0" fontId="1" fillId="5" borderId="4" xfId="0" applyFont="1" applyFill="1" applyBorder="1"/>
    <xf numFmtId="0" fontId="1" fillId="2" borderId="4" xfId="0" applyFont="1" applyFill="1" applyBorder="1"/>
    <xf numFmtId="0" fontId="0" fillId="2" borderId="0" xfId="0" applyFill="1" applyBorder="1" applyAlignment="1" applyProtection="1">
      <alignment horizontal="center" vertical="top"/>
      <protection hidden="1"/>
    </xf>
    <xf numFmtId="14" fontId="1" fillId="2" borderId="0" xfId="0" applyNumberFormat="1" applyFont="1" applyFill="1" applyBorder="1" applyAlignment="1" applyProtection="1">
      <alignment horizontal="center" vertical="top"/>
      <protection hidden="1"/>
    </xf>
    <xf numFmtId="0" fontId="0" fillId="2" borderId="0" xfId="0" applyFill="1" applyBorder="1" applyAlignment="1" applyProtection="1">
      <alignment horizontal="left"/>
      <protection hidden="1"/>
    </xf>
    <xf numFmtId="0" fontId="5" fillId="2" borderId="0" xfId="0" applyFont="1" applyFill="1" applyBorder="1" applyAlignment="1" applyProtection="1">
      <alignment horizontal="center"/>
      <protection hidden="1"/>
    </xf>
    <xf numFmtId="0" fontId="6" fillId="2" borderId="0" xfId="0" applyFont="1" applyFill="1" applyBorder="1" applyAlignment="1" applyProtection="1">
      <alignment horizontal="left"/>
      <protection hidden="1"/>
    </xf>
    <xf numFmtId="0" fontId="5" fillId="2" borderId="0" xfId="0" applyFont="1" applyFill="1" applyBorder="1" applyAlignment="1" applyProtection="1">
      <alignment horizontal="left"/>
      <protection hidden="1"/>
    </xf>
    <xf numFmtId="0" fontId="1" fillId="0" borderId="1" xfId="0" applyFont="1" applyBorder="1" applyAlignment="1" applyProtection="1">
      <alignment horizontal="center"/>
      <protection hidden="1"/>
    </xf>
    <xf numFmtId="164" fontId="0" fillId="0" borderId="1" xfId="0" applyNumberForma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1" xfId="0" applyFont="1" applyBorder="1" applyAlignment="1" applyProtection="1">
      <alignment horizontal="center" vertical="center"/>
      <protection hidden="1"/>
    </xf>
    <xf numFmtId="166" fontId="0" fillId="0" borderId="1" xfId="0" applyNumberFormat="1" applyBorder="1" applyAlignment="1" applyProtection="1">
      <alignment horizontal="center" vertical="center"/>
      <protection hidden="1"/>
    </xf>
    <xf numFmtId="10" fontId="0" fillId="0" borderId="1" xfId="0" applyNumberFormat="1" applyBorder="1" applyAlignment="1" applyProtection="1">
      <alignment horizontal="center" vertical="center"/>
      <protection hidden="1"/>
    </xf>
    <xf numFmtId="166" fontId="1" fillId="4" borderId="0" xfId="0" applyNumberFormat="1" applyFont="1" applyFill="1" applyBorder="1" applyProtection="1">
      <protection hidden="1"/>
    </xf>
    <xf numFmtId="166" fontId="0" fillId="2" borderId="0" xfId="0" applyNumberFormat="1" applyFill="1" applyBorder="1" applyProtection="1">
      <protection hidden="1"/>
    </xf>
    <xf numFmtId="0" fontId="0" fillId="0" borderId="1" xfId="0" applyBorder="1" applyAlignment="1" applyProtection="1">
      <alignment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168" fontId="1" fillId="3" borderId="0" xfId="0" applyNumberFormat="1" applyFont="1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3" fillId="2" borderId="0" xfId="0" applyFont="1" applyFill="1" applyBorder="1" applyAlignment="1" applyProtection="1">
      <alignment vertical="top"/>
      <protection hidden="1"/>
    </xf>
    <xf numFmtId="0" fontId="0" fillId="2" borderId="0" xfId="0" applyFill="1" applyBorder="1" applyAlignment="1" applyProtection="1">
      <alignment vertical="top"/>
      <protection hidden="1"/>
    </xf>
    <xf numFmtId="167" fontId="0" fillId="5" borderId="5" xfId="0" applyNumberFormat="1" applyFill="1" applyBorder="1" applyAlignment="1" applyProtection="1">
      <alignment horizontal="left"/>
      <protection locked="0"/>
    </xf>
    <xf numFmtId="0" fontId="0" fillId="5" borderId="5" xfId="0" applyFill="1" applyBorder="1" applyAlignment="1" applyProtection="1">
      <alignment horizontal="left"/>
      <protection locked="0"/>
    </xf>
    <xf numFmtId="0" fontId="0" fillId="2" borderId="5" xfId="0" applyFill="1" applyBorder="1" applyAlignment="1" applyProtection="1">
      <alignment horizontal="left"/>
      <protection locked="0"/>
    </xf>
    <xf numFmtId="165" fontId="0" fillId="2" borderId="5" xfId="0" applyNumberFormat="1" applyFill="1" applyBorder="1" applyAlignment="1" applyProtection="1">
      <alignment horizontal="left"/>
      <protection locked="0"/>
    </xf>
    <xf numFmtId="0" fontId="2" fillId="2" borderId="5" xfId="1" applyFill="1" applyBorder="1" applyAlignment="1" applyProtection="1">
      <alignment horizontal="left"/>
      <protection locked="0"/>
    </xf>
    <xf numFmtId="0" fontId="0" fillId="2" borderId="5" xfId="0" applyFill="1" applyBorder="1" applyProtection="1">
      <protection locked="0"/>
    </xf>
    <xf numFmtId="166" fontId="0" fillId="2" borderId="5" xfId="0" applyNumberFormat="1" applyFill="1" applyBorder="1" applyProtection="1">
      <protection locked="0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6" xfId="0" applyBorder="1" applyAlignment="1" applyProtection="1">
      <alignment horizontal="left" vertical="top" wrapText="1"/>
      <protection locked="0"/>
    </xf>
    <xf numFmtId="0" fontId="0" fillId="0" borderId="7" xfId="0" applyBorder="1" applyAlignment="1" applyProtection="1">
      <alignment horizontal="left" vertical="top" wrapText="1"/>
      <protection locked="0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 vertical="top"/>
    </xf>
    <xf numFmtId="0" fontId="10" fillId="2" borderId="4" xfId="0" applyFont="1" applyFill="1" applyBorder="1" applyAlignment="1">
      <alignment horizontal="center" vertical="top"/>
    </xf>
    <xf numFmtId="0" fontId="10" fillId="2" borderId="6" xfId="0" applyFont="1" applyFill="1" applyBorder="1" applyAlignment="1">
      <alignment horizontal="center" vertical="top"/>
    </xf>
    <xf numFmtId="0" fontId="3" fillId="2" borderId="0" xfId="0" applyFont="1" applyFill="1" applyBorder="1" applyAlignment="1" applyProtection="1">
      <alignment horizontal="left" vertical="top" wrapText="1" indent="1"/>
      <protection hidden="1"/>
    </xf>
    <xf numFmtId="0" fontId="0" fillId="2" borderId="0" xfId="0" applyFill="1" applyBorder="1" applyAlignment="1" applyProtection="1">
      <alignment horizontal="left" indent="1"/>
      <protection hidden="1"/>
    </xf>
    <xf numFmtId="0" fontId="0" fillId="2" borderId="0" xfId="0" applyFill="1" applyBorder="1" applyAlignment="1" applyProtection="1">
      <alignment horizontal="left" vertical="top" indent="3"/>
      <protection hidden="1"/>
    </xf>
    <xf numFmtId="0" fontId="7" fillId="2" borderId="0" xfId="0" applyFont="1" applyFill="1" applyBorder="1" applyAlignment="1" applyProtection="1">
      <alignment horizontal="left"/>
      <protection hidden="1"/>
    </xf>
    <xf numFmtId="0" fontId="4" fillId="2" borderId="0" xfId="0" applyFont="1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left"/>
      <protection hidden="1"/>
    </xf>
    <xf numFmtId="0" fontId="2" fillId="2" borderId="0" xfId="1" applyFill="1" applyBorder="1" applyAlignment="1" applyProtection="1">
      <alignment horizontal="left"/>
      <protection hidden="1"/>
    </xf>
    <xf numFmtId="0" fontId="1" fillId="3" borderId="0" xfId="0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left"/>
      <protection hidden="1"/>
    </xf>
    <xf numFmtId="14" fontId="1" fillId="2" borderId="0" xfId="0" applyNumberFormat="1" applyFont="1" applyFill="1" applyBorder="1" applyAlignment="1" applyProtection="1">
      <alignment horizontal="center"/>
      <protection hidden="1"/>
    </xf>
    <xf numFmtId="0" fontId="1" fillId="4" borderId="0" xfId="0" applyFont="1" applyFill="1" applyBorder="1" applyAlignment="1" applyProtection="1">
      <alignment horizontal="center"/>
      <protection hidden="1"/>
    </xf>
    <xf numFmtId="0" fontId="8" fillId="2" borderId="0" xfId="0" applyFont="1" applyFill="1" applyBorder="1" applyAlignment="1" applyProtection="1">
      <alignment horizontal="left" indent="3"/>
      <protection hidden="1"/>
    </xf>
    <xf numFmtId="0" fontId="4" fillId="2" borderId="0" xfId="0" applyFont="1" applyFill="1" applyBorder="1" applyAlignment="1" applyProtection="1">
      <alignment horizontal="left" indent="3"/>
      <protection hidden="1"/>
    </xf>
    <xf numFmtId="165" fontId="0" fillId="2" borderId="0" xfId="0" applyNumberFormat="1" applyFill="1" applyBorder="1" applyAlignment="1" applyProtection="1">
      <alignment horizontal="left" indent="3"/>
      <protection hidden="1"/>
    </xf>
    <xf numFmtId="0" fontId="0" fillId="2" borderId="0" xfId="0" applyFill="1" applyBorder="1" applyAlignment="1" applyProtection="1">
      <alignment horizontal="center"/>
      <protection hidden="1"/>
    </xf>
    <xf numFmtId="14" fontId="1" fillId="2" borderId="0" xfId="0" applyNumberFormat="1" applyFont="1" applyFill="1" applyBorder="1" applyAlignment="1" applyProtection="1">
      <alignment horizontal="center" vertical="top"/>
      <protection hidden="1"/>
    </xf>
    <xf numFmtId="49" fontId="4" fillId="2" borderId="0" xfId="0" applyNumberFormat="1" applyFont="1" applyFill="1" applyBorder="1" applyAlignment="1" applyProtection="1">
      <alignment horizontal="left" indent="3"/>
      <protection hidden="1"/>
    </xf>
    <xf numFmtId="49" fontId="0" fillId="2" borderId="5" xfId="0" applyNumberFormat="1" applyFill="1" applyBorder="1" applyAlignment="1" applyProtection="1">
      <alignment horizontal="left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4</xdr:row>
      <xdr:rowOff>47624</xdr:rowOff>
    </xdr:from>
    <xdr:to>
      <xdr:col>1</xdr:col>
      <xdr:colOff>3133725</xdr:colOff>
      <xdr:row>11</xdr:row>
      <xdr:rowOff>134357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53624D4-02B5-421E-B197-CD3E494BF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923924"/>
          <a:ext cx="2962275" cy="1420233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1143000</xdr:colOff>
      <xdr:row>15</xdr:row>
      <xdr:rowOff>19050</xdr:rowOff>
    </xdr:from>
    <xdr:to>
      <xdr:col>1</xdr:col>
      <xdr:colOff>2124075</xdr:colOff>
      <xdr:row>18</xdr:row>
      <xdr:rowOff>428625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9A63833-AC9E-438D-AB70-AF903D615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" y="2990850"/>
          <a:ext cx="981075" cy="981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273048</xdr:colOff>
      <xdr:row>0</xdr:row>
      <xdr:rowOff>87841</xdr:rowOff>
    </xdr:from>
    <xdr:to>
      <xdr:col>1</xdr:col>
      <xdr:colOff>2581532</xdr:colOff>
      <xdr:row>2</xdr:row>
      <xdr:rowOff>158750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15EFB03-0FAD-4FCD-8B6B-79FE42E71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048" y="87841"/>
          <a:ext cx="3017567" cy="1446742"/>
        </a:xfrm>
        <a:prstGeom prst="rect">
          <a:avLst/>
        </a:prstGeom>
      </xdr:spPr>
    </xdr:pic>
    <xdr:clientData/>
  </xdr:twoCellAnchor>
  <xdr:twoCellAnchor editAs="oneCell">
    <xdr:from>
      <xdr:col>3</xdr:col>
      <xdr:colOff>444497</xdr:colOff>
      <xdr:row>1</xdr:row>
      <xdr:rowOff>529169</xdr:rowOff>
    </xdr:from>
    <xdr:to>
      <xdr:col>5</xdr:col>
      <xdr:colOff>42330</xdr:colOff>
      <xdr:row>2</xdr:row>
      <xdr:rowOff>444502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1E30C6C-E05C-4590-BA19-50376B12B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47" y="1111252"/>
          <a:ext cx="709083" cy="70908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273048</xdr:colOff>
      <xdr:row>0</xdr:row>
      <xdr:rowOff>87841</xdr:rowOff>
    </xdr:from>
    <xdr:to>
      <xdr:col>1</xdr:col>
      <xdr:colOff>2475698</xdr:colOff>
      <xdr:row>2</xdr:row>
      <xdr:rowOff>158750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923B1C8-8C74-43F2-B73F-E29CF49BD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048" y="87841"/>
          <a:ext cx="3013334" cy="1442509"/>
        </a:xfrm>
        <a:prstGeom prst="rect">
          <a:avLst/>
        </a:prstGeom>
      </xdr:spPr>
    </xdr:pic>
    <xdr:clientData/>
  </xdr:twoCellAnchor>
  <xdr:twoCellAnchor editAs="oneCell">
    <xdr:from>
      <xdr:col>3</xdr:col>
      <xdr:colOff>444497</xdr:colOff>
      <xdr:row>1</xdr:row>
      <xdr:rowOff>529169</xdr:rowOff>
    </xdr:from>
    <xdr:to>
      <xdr:col>5</xdr:col>
      <xdr:colOff>42330</xdr:colOff>
      <xdr:row>2</xdr:row>
      <xdr:rowOff>444502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8E19A88-E651-42D8-99BE-3E3804ED4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5072" y="1110194"/>
          <a:ext cx="712258" cy="7059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livier.trottier73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logic-energy.fr/" TargetMode="External"/><Relationship Id="rId1" Type="http://schemas.openxmlformats.org/officeDocument/2006/relationships/hyperlink" Target="mailto:contact@logic-energy.fr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logic-energy.fr/" TargetMode="External"/><Relationship Id="rId1" Type="http://schemas.openxmlformats.org/officeDocument/2006/relationships/hyperlink" Target="mailto:contact@logic-energy.fr" TargetMode="Externa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466C6-7F29-45FD-9D8E-D2FB59946519}">
  <sheetPr>
    <pageSetUpPr fitToPage="1"/>
  </sheetPr>
  <dimension ref="B1:F19"/>
  <sheetViews>
    <sheetView workbookViewId="0">
      <selection activeCell="D11" sqref="D11"/>
    </sheetView>
  </sheetViews>
  <sheetFormatPr baseColWidth="10" defaultRowHeight="15" x14ac:dyDescent="0.25"/>
  <cols>
    <col min="2" max="2" width="49.5703125" customWidth="1"/>
    <col min="3" max="3" width="23.7109375" bestFit="1" customWidth="1"/>
    <col min="4" max="4" width="27.42578125" bestFit="1" customWidth="1"/>
    <col min="6" max="6" width="0" hidden="1" customWidth="1"/>
  </cols>
  <sheetData>
    <row r="1" spans="2:6" ht="15.75" thickBot="1" x14ac:dyDescent="0.3"/>
    <row r="2" spans="2:6" ht="23.25" customHeight="1" x14ac:dyDescent="0.25">
      <c r="B2" s="41" t="s">
        <v>45</v>
      </c>
      <c r="C2" s="35"/>
      <c r="D2" s="36"/>
    </row>
    <row r="3" spans="2:6" ht="15" customHeight="1" x14ac:dyDescent="0.25">
      <c r="B3" s="42"/>
      <c r="C3" s="6" t="s">
        <v>4</v>
      </c>
      <c r="D3" s="28">
        <v>43735</v>
      </c>
      <c r="F3" s="2" t="s">
        <v>18</v>
      </c>
    </row>
    <row r="4" spans="2:6" ht="15" customHeight="1" x14ac:dyDescent="0.25">
      <c r="B4" s="42"/>
      <c r="C4" s="6" t="s">
        <v>33</v>
      </c>
      <c r="D4" s="29">
        <v>1</v>
      </c>
      <c r="F4" s="2" t="s">
        <v>19</v>
      </c>
    </row>
    <row r="5" spans="2:6" ht="15" customHeight="1" x14ac:dyDescent="0.25">
      <c r="B5" s="42"/>
      <c r="C5" s="6" t="s">
        <v>38</v>
      </c>
      <c r="D5" s="28">
        <v>43746</v>
      </c>
    </row>
    <row r="6" spans="2:6" ht="15" customHeight="1" x14ac:dyDescent="0.25">
      <c r="B6" s="42"/>
      <c r="C6" s="3"/>
      <c r="D6" s="4"/>
    </row>
    <row r="7" spans="2:6" ht="15" customHeight="1" x14ac:dyDescent="0.25">
      <c r="B7" s="42"/>
      <c r="C7" s="7" t="s">
        <v>17</v>
      </c>
      <c r="D7" s="30" t="s">
        <v>18</v>
      </c>
    </row>
    <row r="8" spans="2:6" ht="15" customHeight="1" x14ac:dyDescent="0.25">
      <c r="B8" s="42"/>
      <c r="C8" s="7" t="s">
        <v>5</v>
      </c>
      <c r="D8" s="30" t="s">
        <v>10</v>
      </c>
    </row>
    <row r="9" spans="2:6" ht="15" customHeight="1" x14ac:dyDescent="0.25">
      <c r="B9" s="42"/>
      <c r="C9" s="7" t="s">
        <v>6</v>
      </c>
      <c r="D9" s="30" t="s">
        <v>11</v>
      </c>
    </row>
    <row r="10" spans="2:6" ht="15" customHeight="1" x14ac:dyDescent="0.25">
      <c r="B10" s="42"/>
      <c r="C10" s="7" t="s">
        <v>7</v>
      </c>
      <c r="D10" s="30" t="s">
        <v>12</v>
      </c>
    </row>
    <row r="11" spans="2:6" ht="15" customHeight="1" x14ac:dyDescent="0.25">
      <c r="B11" s="42"/>
      <c r="C11" s="7" t="s">
        <v>13</v>
      </c>
      <c r="D11" s="61" t="s">
        <v>47</v>
      </c>
    </row>
    <row r="12" spans="2:6" ht="15" customHeight="1" x14ac:dyDescent="0.25">
      <c r="B12" s="42"/>
      <c r="C12" s="7" t="s">
        <v>14</v>
      </c>
      <c r="D12" s="30" t="s">
        <v>15</v>
      </c>
    </row>
    <row r="13" spans="2:6" ht="15" customHeight="1" x14ac:dyDescent="0.25">
      <c r="B13" s="42"/>
      <c r="C13" s="7" t="s">
        <v>8</v>
      </c>
      <c r="D13" s="31">
        <v>689078691</v>
      </c>
    </row>
    <row r="14" spans="2:6" ht="15" customHeight="1" x14ac:dyDescent="0.25">
      <c r="B14" s="42"/>
      <c r="C14" s="7" t="s">
        <v>9</v>
      </c>
      <c r="D14" s="32" t="s">
        <v>16</v>
      </c>
    </row>
    <row r="15" spans="2:6" ht="15" customHeight="1" x14ac:dyDescent="0.25">
      <c r="B15" s="42"/>
      <c r="C15" s="3"/>
      <c r="D15" s="5"/>
    </row>
    <row r="16" spans="2:6" ht="15" customHeight="1" x14ac:dyDescent="0.25">
      <c r="B16" s="42"/>
      <c r="C16" s="7" t="s">
        <v>39</v>
      </c>
      <c r="D16" s="33">
        <v>95</v>
      </c>
    </row>
    <row r="17" spans="2:4" ht="15" customHeight="1" x14ac:dyDescent="0.25">
      <c r="B17" s="42"/>
      <c r="C17" s="7" t="s">
        <v>40</v>
      </c>
      <c r="D17" s="34">
        <v>9.48</v>
      </c>
    </row>
    <row r="18" spans="2:4" ht="15" customHeight="1" x14ac:dyDescent="0.25">
      <c r="B18" s="42"/>
      <c r="C18" s="39" t="s">
        <v>41</v>
      </c>
      <c r="D18" s="40"/>
    </row>
    <row r="19" spans="2:4" ht="59.25" customHeight="1" thickBot="1" x14ac:dyDescent="0.3">
      <c r="B19" s="43"/>
      <c r="C19" s="37"/>
      <c r="D19" s="38"/>
    </row>
  </sheetData>
  <mergeCells count="4">
    <mergeCell ref="C2:D2"/>
    <mergeCell ref="C19:D19"/>
    <mergeCell ref="C18:D18"/>
    <mergeCell ref="B2:B19"/>
  </mergeCells>
  <dataValidations count="1">
    <dataValidation type="list" allowBlank="1" showInputMessage="1" showErrorMessage="1" sqref="D7" xr:uid="{EADA3088-213A-4B39-BC71-4EB8B41EB343}">
      <formula1>$F$3:$F$4</formula1>
    </dataValidation>
  </dataValidations>
  <hyperlinks>
    <hyperlink ref="D14" r:id="rId1" xr:uid="{554C66E3-5C9F-495A-881A-45A06B700B94}"/>
  </hyperlinks>
  <pageMargins left="0.7" right="0.7" top="0.75" bottom="0.75" header="0.3" footer="0.3"/>
  <pageSetup paperSize="9" scale="86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1F74B-44CE-4054-AB66-36E56425DF57}">
  <sheetPr>
    <pageSetUpPr fitToPage="1"/>
  </sheetPr>
  <dimension ref="A1:F31"/>
  <sheetViews>
    <sheetView zoomScale="90" workbookViewId="0">
      <selection activeCell="M15" sqref="M14:M15"/>
    </sheetView>
  </sheetViews>
  <sheetFormatPr baseColWidth="10" defaultRowHeight="15" x14ac:dyDescent="0.25"/>
  <cols>
    <col min="1" max="1" width="10.5703125" bestFit="1" customWidth="1"/>
    <col min="2" max="2" width="50.140625" customWidth="1"/>
    <col min="3" max="3" width="8.28515625" customWidth="1"/>
    <col min="4" max="4" width="9.42578125" bestFit="1" customWidth="1"/>
    <col min="5" max="5" width="7.28515625" customWidth="1"/>
    <col min="6" max="6" width="14.7109375" customWidth="1"/>
  </cols>
  <sheetData>
    <row r="1" spans="1:6" s="1" customFormat="1" ht="45.75" customHeight="1" x14ac:dyDescent="0.25">
      <c r="A1" s="8"/>
      <c r="B1" s="8"/>
      <c r="C1" s="53" t="str">
        <f>"DEVIS "&amp;'Infos client'!D8&amp;" SUITE VISITE TECHNIQUE DU:"</f>
        <v>DEVIS TROTTIER SUITE VISITE TECHNIQUE DU:</v>
      </c>
      <c r="D1" s="53"/>
      <c r="E1" s="53"/>
      <c r="F1" s="53"/>
    </row>
    <row r="2" spans="1:6" s="1" customFormat="1" ht="62.25" customHeight="1" x14ac:dyDescent="0.25">
      <c r="A2" s="8"/>
      <c r="B2" s="8"/>
      <c r="C2" s="59">
        <f>'Infos client'!D3</f>
        <v>43735</v>
      </c>
      <c r="D2" s="59"/>
      <c r="E2" s="59"/>
      <c r="F2" s="59"/>
    </row>
    <row r="3" spans="1:6" s="1" customFormat="1" ht="62.25" customHeight="1" x14ac:dyDescent="0.25">
      <c r="A3" s="8"/>
      <c r="B3" s="8"/>
      <c r="C3" s="9"/>
      <c r="D3" s="9"/>
      <c r="E3" s="9"/>
      <c r="F3" s="9"/>
    </row>
    <row r="4" spans="1:6" ht="18.75" x14ac:dyDescent="0.3">
      <c r="A4" s="47" t="s">
        <v>25</v>
      </c>
      <c r="B4" s="47"/>
      <c r="C4" s="55" t="str">
        <f>'Infos client'!D7&amp;" "&amp;'Infos client'!D8&amp;" "&amp;'Infos client'!D9</f>
        <v>MR TROTTIER Olivier</v>
      </c>
      <c r="D4" s="55"/>
      <c r="E4" s="55"/>
      <c r="F4" s="55"/>
    </row>
    <row r="5" spans="1:6" ht="15.75" x14ac:dyDescent="0.25">
      <c r="A5" s="48" t="s">
        <v>26</v>
      </c>
      <c r="B5" s="48"/>
      <c r="C5" s="56" t="str">
        <f>'Infos client'!D10</f>
        <v>54 rue de la folatiere</v>
      </c>
      <c r="D5" s="56"/>
      <c r="E5" s="56"/>
      <c r="F5" s="56"/>
    </row>
    <row r="6" spans="1:6" ht="15.75" x14ac:dyDescent="0.25">
      <c r="A6" s="48" t="s">
        <v>27</v>
      </c>
      <c r="B6" s="48"/>
      <c r="C6" s="60" t="str">
        <f>'Infos client'!D11&amp;" "&amp;'Infos client'!D12</f>
        <v>01300 Virignin</v>
      </c>
      <c r="D6" s="60"/>
      <c r="E6" s="60"/>
      <c r="F6" s="60"/>
    </row>
    <row r="7" spans="1:6" x14ac:dyDescent="0.25">
      <c r="A7" s="49" t="s">
        <v>28</v>
      </c>
      <c r="B7" s="49"/>
      <c r="C7" s="57" t="str">
        <f>"Portable: 0" &amp;'Infos client'!D13</f>
        <v>Portable: 0689078691</v>
      </c>
      <c r="D7" s="57"/>
      <c r="E7" s="57"/>
      <c r="F7" s="57"/>
    </row>
    <row r="8" spans="1:6" x14ac:dyDescent="0.25">
      <c r="A8" s="50" t="s">
        <v>29</v>
      </c>
      <c r="B8" s="50"/>
      <c r="C8" s="46" t="str">
        <f>"Mail: "&amp;'Infos client'!D14</f>
        <v>Mail: Olivier.trottier73@gmail.com</v>
      </c>
      <c r="D8" s="46"/>
      <c r="E8" s="46"/>
      <c r="F8" s="46"/>
    </row>
    <row r="9" spans="1:6" x14ac:dyDescent="0.25">
      <c r="A9" s="50" t="s">
        <v>30</v>
      </c>
      <c r="B9" s="50"/>
      <c r="C9" s="46"/>
      <c r="D9" s="46"/>
      <c r="E9" s="46"/>
      <c r="F9" s="46"/>
    </row>
    <row r="10" spans="1:6" x14ac:dyDescent="0.25">
      <c r="A10" s="49" t="s">
        <v>31</v>
      </c>
      <c r="B10" s="49"/>
      <c r="C10" s="10"/>
      <c r="D10" s="10"/>
      <c r="E10" s="10"/>
      <c r="F10" s="10"/>
    </row>
    <row r="11" spans="1:6" x14ac:dyDescent="0.25">
      <c r="A11" s="52" t="str">
        <f>"Devis édité le "&amp;(TEXT('Infos client'!D3,"jj/mm/aaaa"))</f>
        <v>Devis édité le 27/09/2019</v>
      </c>
      <c r="B11" s="52"/>
      <c r="C11" s="10"/>
      <c r="D11" s="10"/>
      <c r="E11" s="10"/>
      <c r="F11" s="10"/>
    </row>
    <row r="12" spans="1:6" ht="23.25" x14ac:dyDescent="0.35">
      <c r="A12" s="11" t="s">
        <v>32</v>
      </c>
      <c r="B12" s="12" t="str">
        <f>"ADT "&amp;(TEXT('Infos client'!D3,"jjmmaaaa")&amp;-'Infos client'!D4)</f>
        <v>ADT 27092019-1</v>
      </c>
      <c r="C12" s="10"/>
      <c r="D12" s="10"/>
      <c r="E12" s="10"/>
      <c r="F12" s="10"/>
    </row>
    <row r="13" spans="1:6" ht="18.75" x14ac:dyDescent="0.3">
      <c r="A13" s="11"/>
      <c r="B13" s="13"/>
      <c r="C13" s="10"/>
      <c r="D13" s="10"/>
      <c r="E13" s="10"/>
      <c r="F13" s="10"/>
    </row>
    <row r="14" spans="1:6" x14ac:dyDescent="0.25">
      <c r="A14" s="14" t="s">
        <v>44</v>
      </c>
      <c r="B14" s="14" t="s">
        <v>43</v>
      </c>
      <c r="C14" s="14" t="s">
        <v>0</v>
      </c>
      <c r="D14" s="14" t="s">
        <v>1</v>
      </c>
      <c r="E14" s="14" t="s">
        <v>2</v>
      </c>
      <c r="F14" s="14" t="s">
        <v>3</v>
      </c>
    </row>
    <row r="15" spans="1:6" ht="75" x14ac:dyDescent="0.25">
      <c r="A15" s="15">
        <v>101</v>
      </c>
      <c r="B15" s="16" t="s">
        <v>46</v>
      </c>
      <c r="C15" s="17">
        <f>'Infos client'!D16</f>
        <v>95</v>
      </c>
      <c r="D15" s="18">
        <f>'Infos client'!D17</f>
        <v>9.48</v>
      </c>
      <c r="E15" s="19">
        <v>5.5E-2</v>
      </c>
      <c r="F15" s="18">
        <f>C15*D15</f>
        <v>900.6</v>
      </c>
    </row>
    <row r="16" spans="1:6" x14ac:dyDescent="0.25">
      <c r="A16" s="54" t="s">
        <v>20</v>
      </c>
      <c r="B16" s="54"/>
      <c r="C16" s="54"/>
      <c r="D16" s="54"/>
      <c r="E16" s="54"/>
      <c r="F16" s="20">
        <f>SUM(F15)</f>
        <v>900.6</v>
      </c>
    </row>
    <row r="17" spans="1:6" x14ac:dyDescent="0.25">
      <c r="A17" s="58" t="s">
        <v>23</v>
      </c>
      <c r="B17" s="58"/>
      <c r="C17" s="58"/>
      <c r="D17" s="58"/>
      <c r="E17" s="58"/>
      <c r="F17" s="21">
        <f>F16*E15</f>
        <v>49.533000000000001</v>
      </c>
    </row>
    <row r="18" spans="1:6" x14ac:dyDescent="0.25">
      <c r="A18" s="54" t="s">
        <v>21</v>
      </c>
      <c r="B18" s="54"/>
      <c r="C18" s="54"/>
      <c r="D18" s="54"/>
      <c r="E18" s="54"/>
      <c r="F18" s="20">
        <f>(F16*E15)+F16</f>
        <v>950.13300000000004</v>
      </c>
    </row>
    <row r="19" spans="1:6" ht="45" x14ac:dyDescent="0.25">
      <c r="A19" s="15">
        <v>300</v>
      </c>
      <c r="B19" s="22" t="s">
        <v>22</v>
      </c>
      <c r="C19" s="17">
        <v>-1</v>
      </c>
      <c r="D19" s="23"/>
      <c r="E19" s="23"/>
      <c r="F19" s="18">
        <f>F18-(2*F18)</f>
        <v>-950.13300000000004</v>
      </c>
    </row>
    <row r="20" spans="1:6" x14ac:dyDescent="0.25">
      <c r="A20" s="51" t="s">
        <v>24</v>
      </c>
      <c r="B20" s="51"/>
      <c r="C20" s="51"/>
      <c r="D20" s="51"/>
      <c r="E20" s="51"/>
      <c r="F20" s="24">
        <f>F18+F19</f>
        <v>0</v>
      </c>
    </row>
    <row r="21" spans="1:6" x14ac:dyDescent="0.25">
      <c r="A21" s="25"/>
      <c r="B21" s="25"/>
      <c r="C21" s="25"/>
      <c r="D21" s="25"/>
      <c r="E21" s="25"/>
      <c r="F21" s="25"/>
    </row>
    <row r="22" spans="1:6" x14ac:dyDescent="0.25">
      <c r="A22" s="45" t="s">
        <v>35</v>
      </c>
      <c r="B22" s="45"/>
      <c r="C22" s="45"/>
      <c r="D22" s="45"/>
      <c r="E22" s="45"/>
      <c r="F22" s="45"/>
    </row>
    <row r="23" spans="1:6" x14ac:dyDescent="0.25">
      <c r="A23" s="45" t="s">
        <v>42</v>
      </c>
      <c r="B23" s="45"/>
      <c r="C23" s="45"/>
      <c r="D23" s="45"/>
      <c r="E23" s="45"/>
      <c r="F23" s="45"/>
    </row>
    <row r="24" spans="1:6" x14ac:dyDescent="0.25">
      <c r="A24" s="25"/>
      <c r="B24" s="26"/>
      <c r="C24" s="26"/>
      <c r="D24" s="26"/>
      <c r="E24" s="26"/>
      <c r="F24" s="26"/>
    </row>
    <row r="25" spans="1:6" x14ac:dyDescent="0.25">
      <c r="A25" s="25"/>
      <c r="B25" s="26"/>
      <c r="C25" s="26"/>
      <c r="D25" s="26"/>
      <c r="E25" s="26"/>
      <c r="F25" s="26"/>
    </row>
    <row r="26" spans="1:6" x14ac:dyDescent="0.25">
      <c r="A26" s="25"/>
      <c r="B26" s="25"/>
      <c r="C26" s="25"/>
      <c r="D26" s="25"/>
      <c r="E26" s="25"/>
      <c r="F26" s="25"/>
    </row>
    <row r="27" spans="1:6" x14ac:dyDescent="0.25">
      <c r="A27" s="25"/>
      <c r="B27" s="27"/>
      <c r="C27" s="25"/>
      <c r="D27" s="25"/>
      <c r="E27" s="25"/>
      <c r="F27" s="25"/>
    </row>
    <row r="28" spans="1:6" x14ac:dyDescent="0.25">
      <c r="A28" s="25"/>
      <c r="B28" s="25"/>
      <c r="C28" s="25"/>
      <c r="D28" s="25"/>
      <c r="E28" s="25"/>
      <c r="F28" s="25"/>
    </row>
    <row r="29" spans="1:6" x14ac:dyDescent="0.25">
      <c r="A29" s="45" t="s">
        <v>36</v>
      </c>
      <c r="B29" s="45"/>
      <c r="C29" s="25"/>
      <c r="D29" s="25"/>
      <c r="E29" s="25"/>
      <c r="F29" s="25"/>
    </row>
    <row r="30" spans="1:6" ht="46.5" customHeight="1" x14ac:dyDescent="0.25">
      <c r="A30" s="44" t="s">
        <v>34</v>
      </c>
      <c r="B30" s="44"/>
      <c r="C30" s="44"/>
      <c r="D30" s="44"/>
      <c r="E30" s="44"/>
      <c r="F30" s="44"/>
    </row>
    <row r="31" spans="1:6" x14ac:dyDescent="0.25">
      <c r="A31" s="25"/>
      <c r="B31" s="25"/>
      <c r="C31" s="25"/>
      <c r="D31" s="25"/>
      <c r="E31" s="25"/>
      <c r="F31" s="25"/>
    </row>
  </sheetData>
  <mergeCells count="23">
    <mergeCell ref="C1:F1"/>
    <mergeCell ref="A22:F22"/>
    <mergeCell ref="A9:B9"/>
    <mergeCell ref="A10:B10"/>
    <mergeCell ref="A18:E18"/>
    <mergeCell ref="C4:F4"/>
    <mergeCell ref="C6:F6"/>
    <mergeCell ref="C7:F7"/>
    <mergeCell ref="A17:E17"/>
    <mergeCell ref="C2:F2"/>
    <mergeCell ref="C5:F5"/>
    <mergeCell ref="A16:E16"/>
    <mergeCell ref="A30:F30"/>
    <mergeCell ref="A29:B29"/>
    <mergeCell ref="A23:F23"/>
    <mergeCell ref="C8:F9"/>
    <mergeCell ref="A4:B4"/>
    <mergeCell ref="A5:B5"/>
    <mergeCell ref="A6:B6"/>
    <mergeCell ref="A7:B7"/>
    <mergeCell ref="A8:B8"/>
    <mergeCell ref="A20:E20"/>
    <mergeCell ref="A11:B11"/>
  </mergeCells>
  <hyperlinks>
    <hyperlink ref="A8" r:id="rId1" xr:uid="{71136734-07E9-4DF7-906D-DB9EEFFF487B}"/>
    <hyperlink ref="A9" r:id="rId2" xr:uid="{1D15B6EB-8E1D-4DDC-9DD1-7ABA2857DC3C}"/>
  </hyperlinks>
  <pageMargins left="0.25" right="0.25" top="0.75" bottom="0.75" header="0.3" footer="0.3"/>
  <pageSetup paperSize="9" scale="98" fitToHeight="0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9A8C0-5138-4DD7-A92E-07BF7E0D29FD}">
  <sheetPr>
    <pageSetUpPr fitToPage="1"/>
  </sheetPr>
  <dimension ref="A1:F31"/>
  <sheetViews>
    <sheetView tabSelected="1" zoomScale="90" workbookViewId="0">
      <selection activeCell="C7" sqref="C7:F7"/>
    </sheetView>
  </sheetViews>
  <sheetFormatPr baseColWidth="10" defaultRowHeight="15" x14ac:dyDescent="0.25"/>
  <cols>
    <col min="1" max="1" width="12.28515625" customWidth="1"/>
    <col min="2" max="2" width="50.140625" customWidth="1"/>
    <col min="3" max="3" width="8.28515625" customWidth="1"/>
    <col min="4" max="4" width="9.42578125" bestFit="1" customWidth="1"/>
    <col min="5" max="5" width="7.28515625" customWidth="1"/>
    <col min="6" max="6" width="14.7109375" customWidth="1"/>
  </cols>
  <sheetData>
    <row r="1" spans="1:6" s="1" customFormat="1" ht="45.75" customHeight="1" x14ac:dyDescent="0.25">
      <c r="A1" s="8"/>
      <c r="B1" s="8"/>
      <c r="C1" s="53" t="str">
        <f>"FACTURE "&amp;'Infos client'!D8&amp;" SUIVANT DEVIS N° : "</f>
        <v xml:space="preserve">FACTURE TROTTIER SUIVANT DEVIS N° : </v>
      </c>
      <c r="D1" s="53"/>
      <c r="E1" s="53"/>
      <c r="F1" s="53"/>
    </row>
    <row r="2" spans="1:6" s="1" customFormat="1" ht="62.25" customHeight="1" x14ac:dyDescent="0.25">
      <c r="A2" s="8"/>
      <c r="B2" s="8"/>
      <c r="C2" s="59" t="str">
        <f>Devis!B12</f>
        <v>ADT 27092019-1</v>
      </c>
      <c r="D2" s="59"/>
      <c r="E2" s="59"/>
      <c r="F2" s="59"/>
    </row>
    <row r="3" spans="1:6" s="1" customFormat="1" ht="62.25" customHeight="1" x14ac:dyDescent="0.25">
      <c r="A3" s="8"/>
      <c r="B3" s="8"/>
      <c r="C3" s="9"/>
      <c r="D3" s="9"/>
      <c r="E3" s="9"/>
      <c r="F3" s="9"/>
    </row>
    <row r="4" spans="1:6" ht="18.75" x14ac:dyDescent="0.3">
      <c r="A4" s="47" t="s">
        <v>25</v>
      </c>
      <c r="B4" s="47"/>
      <c r="C4" s="55" t="str">
        <f>'Infos client'!D7&amp;" "&amp;'Infos client'!D8&amp;" "&amp;'Infos client'!D9</f>
        <v>MR TROTTIER Olivier</v>
      </c>
      <c r="D4" s="55"/>
      <c r="E4" s="55"/>
      <c r="F4" s="55"/>
    </row>
    <row r="5" spans="1:6" ht="15.75" x14ac:dyDescent="0.25">
      <c r="A5" s="48" t="s">
        <v>26</v>
      </c>
      <c r="B5" s="48"/>
      <c r="C5" s="56" t="str">
        <f>'Infos client'!D10</f>
        <v>54 rue de la folatiere</v>
      </c>
      <c r="D5" s="56"/>
      <c r="E5" s="56"/>
      <c r="F5" s="56"/>
    </row>
    <row r="6" spans="1:6" ht="15.75" x14ac:dyDescent="0.25">
      <c r="A6" s="48" t="s">
        <v>27</v>
      </c>
      <c r="B6" s="48"/>
      <c r="C6" s="56" t="str">
        <f>'Infos client'!D11&amp;" "&amp;'Infos client'!D12</f>
        <v>01300 Virignin</v>
      </c>
      <c r="D6" s="56"/>
      <c r="E6" s="56"/>
      <c r="F6" s="56"/>
    </row>
    <row r="7" spans="1:6" x14ac:dyDescent="0.25">
      <c r="A7" s="49" t="s">
        <v>28</v>
      </c>
      <c r="B7" s="49"/>
      <c r="C7" s="57" t="str">
        <f>"Portable: 0" &amp;'Infos client'!D13</f>
        <v>Portable: 0689078691</v>
      </c>
      <c r="D7" s="57"/>
      <c r="E7" s="57"/>
      <c r="F7" s="57"/>
    </row>
    <row r="8" spans="1:6" x14ac:dyDescent="0.25">
      <c r="A8" s="50" t="s">
        <v>29</v>
      </c>
      <c r="B8" s="50"/>
      <c r="C8" s="46" t="str">
        <f>"Mail: "&amp;'Infos client'!D14</f>
        <v>Mail: Olivier.trottier73@gmail.com</v>
      </c>
      <c r="D8" s="46"/>
      <c r="E8" s="46"/>
      <c r="F8" s="46"/>
    </row>
    <row r="9" spans="1:6" x14ac:dyDescent="0.25">
      <c r="A9" s="50" t="s">
        <v>30</v>
      </c>
      <c r="B9" s="50"/>
      <c r="C9" s="46"/>
      <c r="D9" s="46"/>
      <c r="E9" s="46"/>
      <c r="F9" s="46"/>
    </row>
    <row r="10" spans="1:6" x14ac:dyDescent="0.25">
      <c r="A10" s="49" t="s">
        <v>31</v>
      </c>
      <c r="B10" s="49"/>
      <c r="C10" s="10"/>
      <c r="D10" s="10"/>
      <c r="E10" s="10"/>
      <c r="F10" s="10"/>
    </row>
    <row r="11" spans="1:6" x14ac:dyDescent="0.25">
      <c r="A11" s="52" t="str">
        <f>"Facture éditée le "&amp;(TEXT('Infos client'!D5,"jj/mm/aaaa"))&amp;" suite visite technique du "&amp;(TEXT('Infos client'!D3,"jj/mm/aaa"))</f>
        <v>Facture éditée le 08/10/2019 suite visite technique du 27/09/2019</v>
      </c>
      <c r="B11" s="52"/>
      <c r="C11" s="10"/>
      <c r="D11" s="10"/>
      <c r="E11" s="10"/>
      <c r="F11" s="10"/>
    </row>
    <row r="12" spans="1:6" ht="23.25" x14ac:dyDescent="0.35">
      <c r="A12" s="11" t="s">
        <v>37</v>
      </c>
      <c r="B12" s="12" t="str">
        <f>"ADT "&amp;(TEXT('Infos client'!D5,"jjmmaaaa")&amp;-'Infos client'!D4)</f>
        <v>ADT 08102019-1</v>
      </c>
      <c r="C12" s="10"/>
      <c r="D12" s="10"/>
      <c r="E12" s="10"/>
      <c r="F12" s="10"/>
    </row>
    <row r="13" spans="1:6" ht="18.75" x14ac:dyDescent="0.3">
      <c r="A13" s="11"/>
      <c r="B13" s="13"/>
      <c r="C13" s="10"/>
      <c r="D13" s="10"/>
      <c r="E13" s="10"/>
      <c r="F13" s="10"/>
    </row>
    <row r="14" spans="1:6" x14ac:dyDescent="0.25">
      <c r="A14" s="14" t="s">
        <v>44</v>
      </c>
      <c r="B14" s="14" t="s">
        <v>43</v>
      </c>
      <c r="C14" s="14" t="s">
        <v>0</v>
      </c>
      <c r="D14" s="14" t="s">
        <v>1</v>
      </c>
      <c r="E14" s="14" t="s">
        <v>2</v>
      </c>
      <c r="F14" s="14" t="s">
        <v>3</v>
      </c>
    </row>
    <row r="15" spans="1:6" ht="75" x14ac:dyDescent="0.25">
      <c r="A15" s="15">
        <v>101</v>
      </c>
      <c r="B15" s="16" t="s">
        <v>46</v>
      </c>
      <c r="C15" s="23">
        <f>'Infos client'!D16</f>
        <v>95</v>
      </c>
      <c r="D15" s="18">
        <f>'Infos client'!D17</f>
        <v>9.48</v>
      </c>
      <c r="E15" s="19">
        <v>5.5E-2</v>
      </c>
      <c r="F15" s="18">
        <f>C15*D15</f>
        <v>900.6</v>
      </c>
    </row>
    <row r="16" spans="1:6" x14ac:dyDescent="0.25">
      <c r="A16" s="54" t="s">
        <v>20</v>
      </c>
      <c r="B16" s="54"/>
      <c r="C16" s="54"/>
      <c r="D16" s="54"/>
      <c r="E16" s="54"/>
      <c r="F16" s="20">
        <f>SUM(F15)</f>
        <v>900.6</v>
      </c>
    </row>
    <row r="17" spans="1:6" x14ac:dyDescent="0.25">
      <c r="A17" s="58" t="s">
        <v>23</v>
      </c>
      <c r="B17" s="58"/>
      <c r="C17" s="58"/>
      <c r="D17" s="58"/>
      <c r="E17" s="58"/>
      <c r="F17" s="21">
        <f>F16*E15</f>
        <v>49.533000000000001</v>
      </c>
    </row>
    <row r="18" spans="1:6" x14ac:dyDescent="0.25">
      <c r="A18" s="54" t="s">
        <v>21</v>
      </c>
      <c r="B18" s="54"/>
      <c r="C18" s="54"/>
      <c r="D18" s="54"/>
      <c r="E18" s="54"/>
      <c r="F18" s="20">
        <f>(F16*E15)+F16</f>
        <v>950.13300000000004</v>
      </c>
    </row>
    <row r="19" spans="1:6" ht="45" x14ac:dyDescent="0.25">
      <c r="A19" s="15">
        <v>300</v>
      </c>
      <c r="B19" s="22" t="s">
        <v>22</v>
      </c>
      <c r="C19" s="23">
        <v>-1</v>
      </c>
      <c r="D19" s="23"/>
      <c r="E19" s="23"/>
      <c r="F19" s="18">
        <f>F18-(2*F18)</f>
        <v>-950.13300000000004</v>
      </c>
    </row>
    <row r="20" spans="1:6" x14ac:dyDescent="0.25">
      <c r="A20" s="51" t="s">
        <v>24</v>
      </c>
      <c r="B20" s="51"/>
      <c r="C20" s="51"/>
      <c r="D20" s="51"/>
      <c r="E20" s="51"/>
      <c r="F20" s="24">
        <f>F18+F19</f>
        <v>0</v>
      </c>
    </row>
    <row r="21" spans="1:6" x14ac:dyDescent="0.25">
      <c r="A21" s="25"/>
      <c r="B21" s="25"/>
      <c r="C21" s="25"/>
      <c r="D21" s="25"/>
      <c r="E21" s="25"/>
      <c r="F21" s="25"/>
    </row>
    <row r="22" spans="1:6" x14ac:dyDescent="0.25">
      <c r="A22" s="45"/>
      <c r="B22" s="45"/>
      <c r="C22" s="45"/>
      <c r="D22" s="45"/>
      <c r="E22" s="45"/>
      <c r="F22" s="45"/>
    </row>
    <row r="23" spans="1:6" x14ac:dyDescent="0.25">
      <c r="A23" s="45"/>
      <c r="B23" s="45"/>
      <c r="C23" s="45"/>
      <c r="D23" s="45"/>
      <c r="E23" s="45"/>
      <c r="F23" s="45"/>
    </row>
    <row r="24" spans="1:6" x14ac:dyDescent="0.25">
      <c r="A24" s="25"/>
      <c r="B24" s="26"/>
      <c r="C24" s="26"/>
      <c r="D24" s="26"/>
      <c r="E24" s="26"/>
      <c r="F24" s="26"/>
    </row>
    <row r="25" spans="1:6" x14ac:dyDescent="0.25">
      <c r="A25" s="25"/>
      <c r="B25" s="26"/>
      <c r="C25" s="26"/>
      <c r="D25" s="26"/>
      <c r="E25" s="26"/>
      <c r="F25" s="26"/>
    </row>
    <row r="26" spans="1:6" x14ac:dyDescent="0.25">
      <c r="A26" s="25"/>
      <c r="B26" s="25"/>
      <c r="C26" s="25"/>
      <c r="D26" s="25"/>
      <c r="E26" s="25"/>
      <c r="F26" s="25"/>
    </row>
    <row r="27" spans="1:6" x14ac:dyDescent="0.25">
      <c r="A27" s="25"/>
      <c r="B27" s="27"/>
      <c r="C27" s="25"/>
      <c r="D27" s="25"/>
      <c r="E27" s="25"/>
      <c r="F27" s="25"/>
    </row>
    <row r="28" spans="1:6" x14ac:dyDescent="0.25">
      <c r="A28" s="25"/>
      <c r="B28" s="25"/>
      <c r="C28" s="25"/>
      <c r="D28" s="25"/>
      <c r="E28" s="25"/>
      <c r="F28" s="25"/>
    </row>
    <row r="29" spans="1:6" x14ac:dyDescent="0.25">
      <c r="A29" s="45"/>
      <c r="B29" s="45"/>
      <c r="C29" s="25"/>
      <c r="D29" s="25"/>
      <c r="E29" s="25"/>
      <c r="F29" s="25"/>
    </row>
    <row r="30" spans="1:6" ht="46.5" customHeight="1" x14ac:dyDescent="0.25">
      <c r="A30" s="44"/>
      <c r="B30" s="44"/>
      <c r="C30" s="44"/>
      <c r="D30" s="44"/>
      <c r="E30" s="44"/>
      <c r="F30" s="44"/>
    </row>
    <row r="31" spans="1:6" x14ac:dyDescent="0.25">
      <c r="A31" s="25"/>
      <c r="B31" s="25"/>
      <c r="C31" s="25"/>
      <c r="D31" s="25"/>
      <c r="E31" s="25"/>
      <c r="F31" s="25"/>
    </row>
  </sheetData>
  <mergeCells count="23">
    <mergeCell ref="C1:F1"/>
    <mergeCell ref="C2:F2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9"/>
    <mergeCell ref="A9:B9"/>
    <mergeCell ref="A23:F23"/>
    <mergeCell ref="A29:B29"/>
    <mergeCell ref="A30:F30"/>
    <mergeCell ref="A10:B10"/>
    <mergeCell ref="A16:E16"/>
    <mergeCell ref="A17:E17"/>
    <mergeCell ref="A18:E18"/>
    <mergeCell ref="A20:E20"/>
    <mergeCell ref="A22:F22"/>
    <mergeCell ref="A11:B11"/>
  </mergeCells>
  <hyperlinks>
    <hyperlink ref="A8" r:id="rId1" xr:uid="{AA01B46C-807A-4022-B10F-AE32D1C47195}"/>
    <hyperlink ref="A9" r:id="rId2" xr:uid="{6E14F58C-AF84-460F-807F-18B0E6224C20}"/>
  </hyperlinks>
  <pageMargins left="0.25" right="0.25" top="0.75" bottom="0.75" header="0.3" footer="0.3"/>
  <pageSetup paperSize="9" scale="96" fitToHeight="0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Infos client</vt:lpstr>
      <vt:lpstr>Devis</vt:lpstr>
      <vt:lpstr>Facture</vt:lpstr>
      <vt:lpstr>Devis!Zone_d_impression</vt:lpstr>
      <vt:lpstr>Facture!Zone_d_impression</vt:lpstr>
      <vt:lpstr>'Infos client'!Zone_d_impression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TROTTIER</dc:creator>
  <cp:lastModifiedBy>Ammal ROUSSY</cp:lastModifiedBy>
  <cp:lastPrinted>2019-10-16T13:57:51Z</cp:lastPrinted>
  <dcterms:created xsi:type="dcterms:W3CDTF">2019-10-08T12:45:58Z</dcterms:created>
  <dcterms:modified xsi:type="dcterms:W3CDTF">2019-10-24T07:55:26Z</dcterms:modified>
</cp:coreProperties>
</file>