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4371066E-7F93-452C-9770-425287514397}" xr6:coauthVersionLast="45" xr6:coauthVersionMax="45" xr10:uidLastSave="{00000000-0000-0000-0000-000000000000}"/>
  <bookViews>
    <workbookView xWindow="22932" yWindow="-108" windowWidth="23256" windowHeight="12576" activeTab="8" xr2:uid="{00000000-000D-0000-FFFF-FFFF00000000}"/>
  </bookViews>
  <sheets>
    <sheet name="Accueil" sheetId="16" r:id="rId1"/>
    <sheet name="Inventaire" sheetId="10" r:id="rId2"/>
    <sheet name="Entrées" sheetId="14" r:id="rId3"/>
    <sheet name="Sorties" sheetId="15" r:id="rId4"/>
    <sheet name="Client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Catégories!$A$3:$C$8</definedName>
    <definedName name="_xlnm._FilterDatabase" localSheetId="4" hidden="1">Clients!$A$3:$C$8</definedName>
    <definedName name="_xlnm._FilterDatabase" localSheetId="2" hidden="1">Entrées!$A$3:$H$5</definedName>
    <definedName name="_xlnm._FilterDatabase" localSheetId="5" hidden="1">Fournisseurs!$A$3:$D$11</definedName>
    <definedName name="_xlnm._FilterDatabase" localSheetId="1" hidden="1">Inventaire!$A$3:$J$5</definedName>
    <definedName name="_xlnm._FilterDatabase" localSheetId="3" hidden="1">Sorties!$B$3:$E$5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Catégories!$A$3:$C$9</definedName>
    <definedName name="Cellule_Travail">Paramètres!$B$4</definedName>
    <definedName name="Entrées">Entrées!$A$3:$H$5</definedName>
    <definedName name="Fournisseurs">Fournisseurs!$A$3:$D$12</definedName>
    <definedName name="Inventaire">Inventaire!$B$3:$J$5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OFFSET(Clients!$A$3,,,COUNTA(Clients!$A:$A)-1,)</definedName>
    <definedName name="Pièces">Inventaire!$A$3:$J$5</definedName>
    <definedName name="Raison_Sociale">Paramètres!$B$1</definedName>
    <definedName name="Sorties">Sorties!$A$3:$E$5</definedName>
    <definedName name="Techniciens">Clients!$A$3:$C$9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81029"/>
  <pivotCaches>
    <pivotCache cacheId="5" r:id="rId10"/>
    <pivotCache cacheId="13" r:id="rId11"/>
    <pivotCache cacheId="16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1" l="1"/>
  <c r="B4" i="13"/>
  <c r="B5" i="13"/>
  <c r="B8" i="11" l="1"/>
  <c r="B7" i="11"/>
  <c r="B6" i="11"/>
  <c r="B5" i="11"/>
  <c r="B6" i="13" l="1"/>
  <c r="B7" i="13"/>
  <c r="B9" i="12" l="1"/>
  <c r="B8" i="12"/>
  <c r="B7" i="12"/>
  <c r="J4" i="10"/>
  <c r="I4" i="10"/>
  <c r="B8" i="13"/>
  <c r="B4" i="17" l="1"/>
  <c r="C4" i="12"/>
  <c r="B4" i="12"/>
  <c r="B5" i="12"/>
  <c r="C5" i="12" l="1"/>
  <c r="C8" i="12"/>
  <c r="B11" i="12" l="1"/>
  <c r="C10" i="12"/>
  <c r="B10" i="12"/>
  <c r="C6" i="12"/>
  <c r="B6" i="12"/>
  <c r="C11" i="17"/>
  <c r="C11" i="12"/>
  <c r="C9" i="12"/>
  <c r="C7" i="12"/>
  <c r="C12" i="17"/>
  <c r="C10" i="17"/>
  <c r="C9" i="17" l="1"/>
  <c r="C4" i="16" l="1"/>
  <c r="C3" i="16"/>
  <c r="G1" i="14" l="1"/>
  <c r="C1" i="12"/>
  <c r="C1" i="10" l="1"/>
  <c r="D1" i="15"/>
  <c r="E1" i="14"/>
  <c r="I1" i="10" l="1"/>
  <c r="B1" i="12"/>
  <c r="J1" i="10"/>
  <c r="B1" i="13"/>
  <c r="D1" i="10" l="1"/>
  <c r="B1" i="11" l="1"/>
</calcChain>
</file>

<file path=xl/sharedStrings.xml><?xml version="1.0" encoding="utf-8"?>
<sst xmlns="http://schemas.openxmlformats.org/spreadsheetml/2006/main" count="112" uniqueCount="61">
  <si>
    <t>CONTENANCE</t>
  </si>
  <si>
    <t>LOT</t>
  </si>
  <si>
    <t>Pièce</t>
  </si>
  <si>
    <t>CARACTERISTIQUE</t>
  </si>
  <si>
    <t>Fournisseur</t>
  </si>
  <si>
    <t/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</si>
  <si>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</si>
  <si>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</si>
  <si>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</si>
  <si>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</si>
  <si>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</si>
  <si>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</si>
  <si>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</si>
  <si>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</si>
  <si>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</si>
  <si>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</si>
  <si>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</si>
  <si>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</si>
  <si>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PUHT</t>
  </si>
  <si>
    <t>Fichier des sorties de stock</t>
  </si>
  <si>
    <t>Chiffre d'affaire HT</t>
  </si>
  <si>
    <t>Montant HT</t>
  </si>
  <si>
    <t>Catégorie</t>
  </si>
  <si>
    <t>Raison sociale</t>
  </si>
  <si>
    <t>Titre</t>
  </si>
  <si>
    <t>Gestion de stocks</t>
  </si>
  <si>
    <t>Cellule de travail :</t>
  </si>
  <si>
    <t>Valeurs par défaut dans les formulaires</t>
  </si>
  <si>
    <t>Personnalisation du classeur</t>
  </si>
  <si>
    <t>Appliquer plein écran ?</t>
  </si>
  <si>
    <t>non</t>
  </si>
  <si>
    <t>Afficher formules ?</t>
  </si>
  <si>
    <t>oui</t>
  </si>
  <si>
    <t>Afficher feuilles ?</t>
  </si>
  <si>
    <t>Afficher entêtes ?</t>
  </si>
  <si>
    <t>Nombre de sorties</t>
  </si>
  <si>
    <t>Nombre d'entrées</t>
  </si>
  <si>
    <t>...</t>
  </si>
  <si>
    <t>Total général</t>
  </si>
  <si>
    <t>Stocks actuels</t>
  </si>
  <si>
    <t>Inventaire par catégorie</t>
  </si>
  <si>
    <t>Quantités</t>
  </si>
  <si>
    <t>Total</t>
  </si>
  <si>
    <t>Années</t>
  </si>
  <si>
    <t>Entrées par fournisseur (quantités)</t>
  </si>
  <si>
    <t>Entrées par fournisseur (montants)</t>
  </si>
  <si>
    <t>Montants HT</t>
  </si>
  <si>
    <t>Sorties par technicien (quantités)</t>
  </si>
  <si>
    <t>Fichier des fournisseurs</t>
  </si>
  <si>
    <t>Fichier des catégories</t>
  </si>
  <si>
    <t>Seuil d'alerte</t>
  </si>
  <si>
    <t>Descriptif</t>
  </si>
  <si>
    <t>Stockage</t>
  </si>
  <si>
    <t>Nouveau Technicien</t>
  </si>
  <si>
    <t>Fichier des clients</t>
  </si>
  <si>
    <t>Client</t>
  </si>
  <si>
    <t>Détection</t>
  </si>
  <si>
    <t>Centrale</t>
  </si>
  <si>
    <t>Fourniture</t>
  </si>
  <si>
    <t>Câblage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</si>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</sst>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5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 applyProtection="1">
      <alignment vertical="top"/>
    </xf>
    <xf numFmtId="0" fontId="13" fillId="0" borderId="0" xfId="0" applyFont="1" applyFill="1" applyAlignment="1" applyProtection="1">
      <alignment horizontal="center"/>
      <protection locked="0"/>
    </xf>
    <xf numFmtId="0" fontId="7" fillId="5" borderId="0" xfId="0" applyFont="1" applyFill="1" applyBorder="1" applyAlignment="1">
      <alignment horizontal="left" vertical="top" wrapText="1"/>
    </xf>
    <xf numFmtId="1" fontId="7" fillId="5" borderId="0" xfId="0" applyNumberFormat="1" applyFont="1" applyFill="1" applyBorder="1" applyAlignment="1">
      <alignment horizontal="center" vertical="top" wrapText="1"/>
    </xf>
    <xf numFmtId="0" fontId="7" fillId="5" borderId="0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horizontal="left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" fontId="10" fillId="3" borderId="0" xfId="0" applyNumberFormat="1" applyFont="1" applyFill="1" applyBorder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 applyProtection="1"/>
    <xf numFmtId="0" fontId="1" fillId="0" borderId="0" xfId="0" applyFont="1" applyProtection="1"/>
    <xf numFmtId="0" fontId="1" fillId="0" borderId="0" xfId="0" applyFont="1" applyAlignment="1" applyProtection="1">
      <alignment horizontal="left"/>
    </xf>
    <xf numFmtId="0" fontId="1" fillId="5" borderId="0" xfId="0" applyFont="1" applyFill="1" applyAlignment="1" applyProtection="1">
      <alignment horizontal="left"/>
    </xf>
    <xf numFmtId="0" fontId="1" fillId="3" borderId="0" xfId="0" applyFont="1" applyFill="1" applyProtection="1"/>
    <xf numFmtId="0" fontId="12" fillId="5" borderId="0" xfId="0" applyFont="1" applyFill="1" applyProtection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Border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Border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 applyProtection="1"/>
    <xf numFmtId="0" fontId="16" fillId="0" borderId="0" xfId="0" applyFont="1" applyProtection="1">
      <protection locked="0"/>
    </xf>
    <xf numFmtId="0" fontId="16" fillId="0" borderId="0" xfId="0" applyFont="1" applyProtection="1"/>
    <xf numFmtId="0" fontId="17" fillId="0" borderId="0" xfId="0" applyFont="1" applyFill="1" applyAlignment="1" applyProtection="1">
      <alignment vertical="top"/>
      <protection locked="0"/>
    </xf>
    <xf numFmtId="0" fontId="0" fillId="0" borderId="0" xfId="0" applyAlignment="1">
      <alignment horizontal="left"/>
    </xf>
    <xf numFmtId="0" fontId="0" fillId="0" borderId="0" xfId="0" applyNumberFormat="1"/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1" fontId="0" fillId="6" borderId="0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4" borderId="0" xfId="0" applyFont="1" applyFill="1" applyAlignment="1">
      <alignment horizontal="center"/>
    </xf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tatistiques!A1"/><Relationship Id="rId3" Type="http://schemas.openxmlformats.org/officeDocument/2006/relationships/hyperlink" Target="#Clients!A1"/><Relationship Id="rId7" Type="http://schemas.openxmlformats.org/officeDocument/2006/relationships/hyperlink" Target="#Param&#232;tres!A1"/><Relationship Id="rId2" Type="http://schemas.openxmlformats.org/officeDocument/2006/relationships/hyperlink" Target="#Inventaire!A1"/><Relationship Id="rId1" Type="http://schemas.openxmlformats.org/officeDocument/2006/relationships/hyperlink" Target="#Cat&#233;gories!A1"/><Relationship Id="rId6" Type="http://schemas.openxmlformats.org/officeDocument/2006/relationships/hyperlink" Target="#Fournisseurs!A1"/><Relationship Id="rId5" Type="http://schemas.openxmlformats.org/officeDocument/2006/relationships/hyperlink" Target="#Entr&#233;es!A1"/><Relationship Id="rId4" Type="http://schemas.openxmlformats.org/officeDocument/2006/relationships/hyperlink" Target="#Sorti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Clients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47625</xdr:rowOff>
    </xdr:from>
    <xdr:to>
      <xdr:col>0</xdr:col>
      <xdr:colOff>561975</xdr:colOff>
      <xdr:row>1</xdr:row>
      <xdr:rowOff>498848</xdr:rowOff>
    </xdr:to>
    <xdr:sp macro="[0]!Feuil8.Afficher_Form_Ajout_Pièces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1670958</xdr:colOff>
      <xdr:row>1</xdr:row>
      <xdr:rowOff>47625</xdr:rowOff>
    </xdr:from>
    <xdr:to>
      <xdr:col>1</xdr:col>
      <xdr:colOff>196283</xdr:colOff>
      <xdr:row>1</xdr:row>
      <xdr:rowOff>498848</xdr:rowOff>
    </xdr:to>
    <xdr:sp macro="[0]!Feuil8.Supprimer_Pièces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628650</xdr:colOff>
      <xdr:row>1</xdr:row>
      <xdr:rowOff>47625</xdr:rowOff>
    </xdr:from>
    <xdr:to>
      <xdr:col>0</xdr:col>
      <xdr:colOff>1076325</xdr:colOff>
      <xdr:row>1</xdr:row>
      <xdr:rowOff>498848</xdr:rowOff>
    </xdr:to>
    <xdr:sp macro="[0]!Feuil8.Afficher_Form_Modif_Pièces" textlink="">
      <xdr:nvSpPr>
        <xdr:cNvPr id="23" name="Rectangle à coins arrondis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47625</xdr:rowOff>
    </xdr:from>
    <xdr:to>
      <xdr:col>0</xdr:col>
      <xdr:colOff>1592094</xdr:colOff>
      <xdr:row>1</xdr:row>
      <xdr:rowOff>498848</xdr:rowOff>
    </xdr:to>
    <xdr:sp macro="[0]!Feuil8.Trier_Pièces" textlink="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293105</xdr:colOff>
      <xdr:row>1</xdr:row>
      <xdr:rowOff>48904</xdr:rowOff>
    </xdr:from>
    <xdr:to>
      <xdr:col>1</xdr:col>
      <xdr:colOff>739673</xdr:colOff>
      <xdr:row>1</xdr:row>
      <xdr:rowOff>507355</xdr:rowOff>
    </xdr:to>
    <xdr:sp macro="" textlink="">
      <xdr:nvSpPr>
        <xdr:cNvPr id="25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814554</xdr:colOff>
      <xdr:row>1</xdr:row>
      <xdr:rowOff>52271</xdr:rowOff>
    </xdr:from>
    <xdr:to>
      <xdr:col>1</xdr:col>
      <xdr:colOff>1265356</xdr:colOff>
      <xdr:row>1</xdr:row>
      <xdr:rowOff>510722</xdr:rowOff>
    </xdr:to>
    <xdr:sp macro="[0]!Enregistrer" textlink="">
      <xdr:nvSpPr>
        <xdr:cNvPr id="26" name="Bouton_Accueil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66675</xdr:rowOff>
    </xdr:from>
    <xdr:to>
      <xdr:col>0</xdr:col>
      <xdr:colOff>609600</xdr:colOff>
      <xdr:row>1</xdr:row>
      <xdr:rowOff>517898</xdr:rowOff>
    </xdr:to>
    <xdr:sp macro="[0]!Feuil11.Afficher_Form_Ajout_Entrée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13608</xdr:colOff>
      <xdr:row>1</xdr:row>
      <xdr:rowOff>66675</xdr:rowOff>
    </xdr:from>
    <xdr:to>
      <xdr:col>2</xdr:col>
      <xdr:colOff>462983</xdr:colOff>
      <xdr:row>1</xdr:row>
      <xdr:rowOff>517898</xdr:rowOff>
    </xdr:to>
    <xdr:sp macro="[0]!Feuil11.Supprimer_Entrée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66675</xdr:rowOff>
    </xdr:from>
    <xdr:to>
      <xdr:col>1</xdr:col>
      <xdr:colOff>361950</xdr:colOff>
      <xdr:row>1</xdr:row>
      <xdr:rowOff>517898</xdr:rowOff>
    </xdr:to>
    <xdr:sp macro="[0]!Feuil11.Afficher_Form_Modif_Entrée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430044</xdr:colOff>
      <xdr:row>1</xdr:row>
      <xdr:rowOff>66675</xdr:rowOff>
    </xdr:from>
    <xdr:to>
      <xdr:col>1</xdr:col>
      <xdr:colOff>877719</xdr:colOff>
      <xdr:row>1</xdr:row>
      <xdr:rowOff>517898</xdr:rowOff>
    </xdr:to>
    <xdr:sp macro="[0]!Feuil11.Trier_Entrée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559805</xdr:colOff>
      <xdr:row>1</xdr:row>
      <xdr:rowOff>67954</xdr:rowOff>
    </xdr:from>
    <xdr:to>
      <xdr:col>2</xdr:col>
      <xdr:colOff>1006373</xdr:colOff>
      <xdr:row>1</xdr:row>
      <xdr:rowOff>526405</xdr:rowOff>
    </xdr:to>
    <xdr:sp macro="" textlink="">
      <xdr:nvSpPr>
        <xdr:cNvPr id="10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1081254</xdr:colOff>
      <xdr:row>1</xdr:row>
      <xdr:rowOff>71321</xdr:rowOff>
    </xdr:from>
    <xdr:to>
      <xdr:col>2</xdr:col>
      <xdr:colOff>1532056</xdr:colOff>
      <xdr:row>1</xdr:row>
      <xdr:rowOff>529772</xdr:rowOff>
    </xdr:to>
    <xdr:sp macro="[0]!Enregistrer" textlink="">
      <xdr:nvSpPr>
        <xdr:cNvPr id="11" name="Bouton_Accueil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66675</xdr:rowOff>
    </xdr:from>
    <xdr:to>
      <xdr:col>0</xdr:col>
      <xdr:colOff>552450</xdr:colOff>
      <xdr:row>1</xdr:row>
      <xdr:rowOff>517898</xdr:rowOff>
    </xdr:to>
    <xdr:sp macro="[0]!Feuil12.Afficher_Form_Ajout_Sort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861333</xdr:colOff>
      <xdr:row>1</xdr:row>
      <xdr:rowOff>66675</xdr:rowOff>
    </xdr:from>
    <xdr:to>
      <xdr:col>1</xdr:col>
      <xdr:colOff>1310708</xdr:colOff>
      <xdr:row>1</xdr:row>
      <xdr:rowOff>517898</xdr:rowOff>
    </xdr:to>
    <xdr:sp macro="[0]!Feuil12.Supprimer_Sort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</xdr:row>
      <xdr:rowOff>66675</xdr:rowOff>
    </xdr:from>
    <xdr:to>
      <xdr:col>1</xdr:col>
      <xdr:colOff>266700</xdr:colOff>
      <xdr:row>1</xdr:row>
      <xdr:rowOff>517898</xdr:rowOff>
    </xdr:to>
    <xdr:sp macro="[0]!Feuil12.Afficher_Form_Modif_Sort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</xdr:row>
      <xdr:rowOff>66675</xdr:rowOff>
    </xdr:from>
    <xdr:to>
      <xdr:col>1</xdr:col>
      <xdr:colOff>782469</xdr:colOff>
      <xdr:row>1</xdr:row>
      <xdr:rowOff>517898</xdr:rowOff>
    </xdr:to>
    <xdr:sp macro="[0]!Feuil12.Trier_Sort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67954</xdr:rowOff>
    </xdr:from>
    <xdr:to>
      <xdr:col>1</xdr:col>
      <xdr:colOff>1854098</xdr:colOff>
      <xdr:row>1</xdr:row>
      <xdr:rowOff>526405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1928979</xdr:colOff>
      <xdr:row>1</xdr:row>
      <xdr:rowOff>71321</xdr:rowOff>
    </xdr:from>
    <xdr:to>
      <xdr:col>2</xdr:col>
      <xdr:colOff>169981</xdr:colOff>
      <xdr:row>1</xdr:row>
      <xdr:rowOff>529772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28575</xdr:rowOff>
    </xdr:from>
    <xdr:to>
      <xdr:col>0</xdr:col>
      <xdr:colOff>609600</xdr:colOff>
      <xdr:row>1</xdr:row>
      <xdr:rowOff>479798</xdr:rowOff>
    </xdr:to>
    <xdr:sp macro="[0]!Feuil4.Afficher_Form_Ajout_Technicien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1718583</xdr:colOff>
      <xdr:row>1</xdr:row>
      <xdr:rowOff>28575</xdr:rowOff>
    </xdr:from>
    <xdr:to>
      <xdr:col>0</xdr:col>
      <xdr:colOff>2167958</xdr:colOff>
      <xdr:row>1</xdr:row>
      <xdr:rowOff>479798</xdr:rowOff>
    </xdr:to>
    <xdr:sp macro="[0]!Feuil4.Supprimer_Technicien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28575</xdr:rowOff>
    </xdr:from>
    <xdr:to>
      <xdr:col>0</xdr:col>
      <xdr:colOff>1123950</xdr:colOff>
      <xdr:row>1</xdr:row>
      <xdr:rowOff>479798</xdr:rowOff>
    </xdr:to>
    <xdr:sp macro="[0]!Feuil4.Afficher_Form_Modif_Technicien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1192044</xdr:colOff>
      <xdr:row>1</xdr:row>
      <xdr:rowOff>28575</xdr:rowOff>
    </xdr:from>
    <xdr:to>
      <xdr:col>0</xdr:col>
      <xdr:colOff>1639719</xdr:colOff>
      <xdr:row>1</xdr:row>
      <xdr:rowOff>479798</xdr:rowOff>
    </xdr:to>
    <xdr:sp macro="[0]!Feuil4.Trier_Technicien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2264780</xdr:colOff>
      <xdr:row>1</xdr:row>
      <xdr:rowOff>29854</xdr:rowOff>
    </xdr:from>
    <xdr:to>
      <xdr:col>0</xdr:col>
      <xdr:colOff>2711348</xdr:colOff>
      <xdr:row>1</xdr:row>
      <xdr:rowOff>488305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2786229</xdr:colOff>
      <xdr:row>1</xdr:row>
      <xdr:rowOff>33221</xdr:rowOff>
    </xdr:from>
    <xdr:to>
      <xdr:col>1</xdr:col>
      <xdr:colOff>131881</xdr:colOff>
      <xdr:row>1</xdr:row>
      <xdr:rowOff>491672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57150</xdr:rowOff>
    </xdr:from>
    <xdr:to>
      <xdr:col>0</xdr:col>
      <xdr:colOff>523875</xdr:colOff>
      <xdr:row>1</xdr:row>
      <xdr:rowOff>508373</xdr:rowOff>
    </xdr:to>
    <xdr:sp macro="[0]!Feuil9.Afficher_Form_Ajout_Fournisseu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1632858</xdr:colOff>
      <xdr:row>1</xdr:row>
      <xdr:rowOff>57150</xdr:rowOff>
    </xdr:from>
    <xdr:to>
      <xdr:col>0</xdr:col>
      <xdr:colOff>2082233</xdr:colOff>
      <xdr:row>1</xdr:row>
      <xdr:rowOff>508373</xdr:rowOff>
    </xdr:to>
    <xdr:sp macro="[0]!Feuil9.Supprimer_Fournisseu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590550</xdr:colOff>
      <xdr:row>1</xdr:row>
      <xdr:rowOff>57150</xdr:rowOff>
    </xdr:from>
    <xdr:to>
      <xdr:col>0</xdr:col>
      <xdr:colOff>1038225</xdr:colOff>
      <xdr:row>1</xdr:row>
      <xdr:rowOff>508373</xdr:rowOff>
    </xdr:to>
    <xdr:sp macro="[0]!Feuil9.Afficher_Form_Modif_Fournisseur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57150</xdr:rowOff>
    </xdr:from>
    <xdr:to>
      <xdr:col>0</xdr:col>
      <xdr:colOff>1553994</xdr:colOff>
      <xdr:row>1</xdr:row>
      <xdr:rowOff>508373</xdr:rowOff>
    </xdr:to>
    <xdr:sp macro="[0]!Feuil9.Trier_Fournisseur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2179055</xdr:colOff>
      <xdr:row>1</xdr:row>
      <xdr:rowOff>58429</xdr:rowOff>
    </xdr:from>
    <xdr:to>
      <xdr:col>0</xdr:col>
      <xdr:colOff>2625623</xdr:colOff>
      <xdr:row>1</xdr:row>
      <xdr:rowOff>516880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2700504</xdr:colOff>
      <xdr:row>1</xdr:row>
      <xdr:rowOff>61796</xdr:rowOff>
    </xdr:from>
    <xdr:to>
      <xdr:col>1</xdr:col>
      <xdr:colOff>46156</xdr:colOff>
      <xdr:row>1</xdr:row>
      <xdr:rowOff>520247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47625</xdr:rowOff>
    </xdr:from>
    <xdr:to>
      <xdr:col>0</xdr:col>
      <xdr:colOff>542925</xdr:colOff>
      <xdr:row>1</xdr:row>
      <xdr:rowOff>498848</xdr:rowOff>
    </xdr:to>
    <xdr:sp macro="[0]!Feuil10.Afficher_Form_Ajout_Catégor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1</xdr:row>
      <xdr:rowOff>47625</xdr:rowOff>
    </xdr:from>
    <xdr:to>
      <xdr:col>0</xdr:col>
      <xdr:colOff>2101283</xdr:colOff>
      <xdr:row>1</xdr:row>
      <xdr:rowOff>498848</xdr:rowOff>
    </xdr:to>
    <xdr:sp macro="[0]!Feuil10.Supprimer_Catégor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47625</xdr:rowOff>
    </xdr:from>
    <xdr:to>
      <xdr:col>0</xdr:col>
      <xdr:colOff>1057275</xdr:colOff>
      <xdr:row>1</xdr:row>
      <xdr:rowOff>498848</xdr:rowOff>
    </xdr:to>
    <xdr:sp macro="[0]!Feuil10.Afficher_Form_Modif_Catégor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1</xdr:row>
      <xdr:rowOff>47625</xdr:rowOff>
    </xdr:from>
    <xdr:to>
      <xdr:col>0</xdr:col>
      <xdr:colOff>1573044</xdr:colOff>
      <xdr:row>1</xdr:row>
      <xdr:rowOff>498848</xdr:rowOff>
    </xdr:to>
    <xdr:sp macro="[0]!Feuil10.Trier_Catégor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2198105</xdr:colOff>
      <xdr:row>1</xdr:row>
      <xdr:rowOff>48904</xdr:rowOff>
    </xdr:from>
    <xdr:to>
      <xdr:col>0</xdr:col>
      <xdr:colOff>2644673</xdr:colOff>
      <xdr:row>1</xdr:row>
      <xdr:rowOff>507355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2719554</xdr:colOff>
      <xdr:row>1</xdr:row>
      <xdr:rowOff>52271</xdr:rowOff>
    </xdr:from>
    <xdr:to>
      <xdr:col>1</xdr:col>
      <xdr:colOff>65206</xdr:colOff>
      <xdr:row>1</xdr:row>
      <xdr:rowOff>510722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br>
            <a:rPr lang="fr-FR" sz="1100"/>
          </a:b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Client.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br>
            <a:rPr lang="fr-FR" sz="1100" baseline="0"/>
          </a:br>
          <a:r>
            <a:rPr lang="fr-FR" sz="1100" b="1" baseline="0"/>
            <a:t>6 - Exploiter les Statistiques</a:t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3804.511806481481" createdVersion="4" refreshedVersion="6" minRefreshableVersion="3" recordCount="2" xr:uid="{00000000-000A-0000-FFFF-FFFF05000000}">
  <cacheSource type="worksheet">
    <worksheetSource name="Pièces"/>
  </cacheSource>
  <cacheFields count="10">
    <cacheField name="Pièce" numFmtId="0">
      <sharedItems containsNonDate="0" containsString="0" containsBlank="1"/>
    </cacheField>
    <cacheField name="Catégorie" numFmtId="0">
      <sharedItems containsNonDate="0" containsBlank="1" count="6">
        <m/>
        <s v="Imprimantes" u="1"/>
        <s v="Accessoires" u="1"/>
        <s v="Consommables" u="1"/>
        <s v="Environnement électrique" u="1"/>
        <s v="Assemblage" u="1"/>
      </sharedItems>
    </cacheField>
    <cacheField name="Stock initial" numFmtId="1">
      <sharedItems containsNonDate="0" containsString="0" containsBlank="1"/>
    </cacheField>
    <cacheField name="Stock actuel" numFmtId="1">
      <sharedItems containsNonDate="0" containsString="0" containsBlank="1"/>
    </cacheField>
    <cacheField name="Seuil d'alerte" numFmtId="0">
      <sharedItems containsBlank="1"/>
    </cacheField>
    <cacheField name="Descriptif" numFmtId="0">
      <sharedItems containsBlank="1"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0" maxValue="0"/>
    </cacheField>
    <cacheField name="Sorties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3804.511806712966" createdVersion="4" refreshedVersion="6" minRefreshableVersion="3" recordCount="2" xr:uid="{00000000-000A-0000-FFFF-FFFF0D000000}">
  <cacheSource type="worksheet">
    <worksheetSource name="Entrées"/>
  </cacheSource>
  <cacheFields count="9">
    <cacheField name="Date" numFmtId="0">
      <sharedItems containsNonDate="0" containsDate="1" containsString="0" containsBlank="1" minDate="1905-01-01T00:00:00" maxDate="1905-01-01T00:00:00" count="1">
        <m/>
      </sharedItems>
      <fieldGroup par="8" base="0">
        <rangePr groupBy="months" startDate="1905-01-01T00:00:00" endDate="1905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1905"/>
        </groupItems>
      </fieldGroup>
    </cacheField>
    <cacheField name="Référence commande" numFmtId="0">
      <sharedItems containsNonDate="0" containsString="0" containsBlank="1"/>
    </cacheField>
    <cacheField name="Pièce" numFmtId="0">
      <sharedItems containsNonDate="0" containsString="0" containsBlank="1"/>
    </cacheField>
    <cacheField name="Fournisseur" numFmtId="0">
      <sharedItems containsNonDate="0" containsBlank="1" count="6">
        <m/>
        <s v="IBM" u="1"/>
        <s v="Lenovo" u="1"/>
        <s v="Eaton" u="1"/>
        <s v="Belkin" u="1"/>
        <s v="Hewlett-Packard" u="1"/>
      </sharedItems>
    </cacheField>
    <cacheField name="Quantité" numFmtId="1">
      <sharedItems containsNonDate="0" containsString="0" containsBlank="1"/>
    </cacheField>
    <cacheField name="PUHT" numFmtId="168">
      <sharedItems containsNonDate="0" containsString="0" containsBlank="1"/>
    </cacheField>
    <cacheField name="Montant HT" numFmtId="168">
      <sharedItems containsNonDate="0" containsString="0" containsBlank="1"/>
    </cacheField>
    <cacheField name="Observations" numFmtId="0">
      <sharedItems containsBlank="1"/>
    </cacheField>
    <cacheField name="Années" numFmtId="0" databaseField="0">
      <fieldGroup base="0">
        <rangePr groupBy="years" startDate="1905-01-01T00:00:00" endDate="1905-01-01T00:00:00"/>
        <groupItems count="3">
          <s v="&lt;01/01/1905"/>
          <s v="1905"/>
          <s v="&gt;01/01/190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3804.511806712966" createdVersion="4" refreshedVersion="6" minRefreshableVersion="3" recordCount="2" xr:uid="{00000000-000A-0000-FFFF-FFFF11000000}">
  <cacheSource type="worksheet">
    <worksheetSource name="Sorties"/>
  </cacheSource>
  <cacheFields count="6">
    <cacheField name="Date" numFmtId="0">
      <sharedItems containsNonDate="0" containsDate="1" containsString="0" containsBlank="1" minDate="1905-01-01T00:00:00" maxDate="1905-01-01T00:00:00" count="1">
        <m/>
      </sharedItems>
      <fieldGroup par="5" base="0">
        <rangePr groupBy="months" startDate="1905-01-01T00:00:00" endDate="1905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1905"/>
        </groupItems>
      </fieldGroup>
    </cacheField>
    <cacheField name="Pièce" numFmtId="0">
      <sharedItems containsNonDate="0" containsString="0" containsBlank="1"/>
    </cacheField>
    <cacheField name="Client" numFmtId="0">
      <sharedItems containsNonDate="0" containsString="0" containsBlank="1"/>
    </cacheField>
    <cacheField name="Quantité" numFmtId="1">
      <sharedItems containsNonDate="0" containsString="0" containsBlank="1"/>
    </cacheField>
    <cacheField name="Observations" numFmtId="0">
      <sharedItems containsBlank="1"/>
    </cacheField>
    <cacheField name="Années" numFmtId="0" databaseField="0">
      <fieldGroup base="0">
        <rangePr groupBy="years" startDate="1905-01-01T00:00:00" endDate="1905-01-01T00:00:00"/>
        <groupItems count="3">
          <s v="&lt;01/01/1905"/>
          <s v="1905"/>
          <s v="&gt;01/01/190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m/>
    <x v="0"/>
    <m/>
    <m/>
    <m/>
    <m/>
    <m/>
    <m/>
    <n v="0"/>
    <n v="0"/>
  </r>
  <r>
    <m/>
    <x v="0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m/>
    <m/>
    <x v="0"/>
    <m/>
    <m/>
    <m/>
    <m/>
  </r>
  <r>
    <x v="0"/>
    <m/>
    <m/>
    <x v="0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m/>
    <m/>
    <m/>
    <m/>
  </r>
  <r>
    <x v="0"/>
    <m/>
    <m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Tableau croisé dynamique2" cacheId="13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H3:J5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7">
        <item m="1" x="4"/>
        <item m="1" x="3"/>
        <item m="1" x="5"/>
        <item m="1" x="1"/>
        <item m="1" x="2"/>
        <item x="0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0"/>
        <item x="1"/>
        <item x="2"/>
      </items>
    </pivotField>
  </pivotFields>
  <rowFields count="2">
    <field x="8"/>
    <field x="0"/>
  </rowFields>
  <rowItems count="1">
    <i t="grand">
      <x/>
    </i>
  </rowItems>
  <colFields count="1">
    <field x="3"/>
  </colFields>
  <colItems count="1">
    <i t="grand">
      <x/>
    </i>
  </colItems>
  <dataFields count="1">
    <dataField name="Quantités" fld="4" baseField="0" baseItem="0"/>
  </dataFields>
  <formats count="15">
    <format dxfId="18">
      <pivotArea field="8" type="button" dataOnly="0" labelOnly="1" outline="0" axis="axisRow" fieldPosition="0"/>
    </format>
    <format dxfId="17">
      <pivotArea field="0" type="button" dataOnly="0" labelOnly="1" outline="0" axis="axisRow" fieldPosition="1"/>
    </format>
    <format dxfId="16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5">
      <pivotArea dataOnly="0" labelOnly="1" grandCol="1" outline="0" fieldPosition="0"/>
    </format>
    <format dxfId="14">
      <pivotArea field="8" type="button" dataOnly="0" labelOnly="1" outline="0" axis="axisRow" fieldPosition="0"/>
    </format>
    <format dxfId="13">
      <pivotArea field="0" type="button" dataOnly="0" labelOnly="1" outline="0" axis="axisRow" fieldPosition="1"/>
    </format>
    <format dxfId="12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1">
      <pivotArea dataOnly="0" labelOnly="1" grandCol="1" outline="0" fieldPosition="0"/>
    </format>
    <format dxfId="10">
      <pivotArea field="8" type="button" dataOnly="0" labelOnly="1" outline="0" axis="axisRow" fieldPosition="0"/>
    </format>
    <format dxfId="9">
      <pivotArea field="0" type="button" dataOnly="0" labelOnly="1" outline="0" axis="axisRow" fieldPosition="1"/>
    </format>
    <format dxfId="8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7">
      <pivotArea dataOnly="0" labelOnly="1" grandCol="1" outline="0" fieldPosition="0"/>
    </format>
    <format dxfId="6">
      <pivotArea type="origin" dataOnly="0" labelOnly="1" outline="0" fieldPosition="0"/>
    </format>
    <format dxfId="5">
      <pivotArea field="3" type="button" dataOnly="0" labelOnly="1" outline="0" axis="axisCol" fieldPosition="0"/>
    </format>
    <format dxfId="4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5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A3:B5" firstHeaderRow="2" firstDataRow="2" firstDataCol="1"/>
  <pivotFields count="10">
    <pivotField compact="0" outline="0" showAll="0"/>
    <pivotField axis="axisRow" compact="0" outline="0" showAll="0">
      <items count="7">
        <item m="1" x="2"/>
        <item m="1" x="5"/>
        <item m="1" x="3"/>
        <item m="1" x="4"/>
        <item m="1" x="1"/>
        <item h="1" x="0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1">
    <i t="grand">
      <x/>
    </i>
  </rowItems>
  <colItems count="1">
    <i/>
  </colItems>
  <dataFields count="1">
    <dataField name="Stocks actuels" fld="3" baseField="1" baseItem="0"/>
  </dataFields>
  <formats count="5">
    <format dxfId="23">
      <pivotArea field="1" type="button" dataOnly="0" labelOnly="1" outline="0" axis="axisRow" fieldPosition="0"/>
    </format>
    <format dxfId="22">
      <pivotArea field="1" type="button" dataOnly="0" labelOnly="1" outline="0" axis="axisRow" fieldPosition="0"/>
    </format>
    <format dxfId="21">
      <pivotArea field="1" type="button" dataOnly="0" labelOnly="1" outline="0" axis="axisRow" fieldPosition="0"/>
    </format>
    <format dxfId="20">
      <pivotArea type="origin" dataOnly="0" labelOnly="1" outline="0" fieldPosition="0"/>
    </format>
    <format dxfId="19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3000000}" name="Tableau croisé dynamique5" cacheId="16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H40:J42" firstHeaderRow="2" firstDataRow="2" firstDataCol="2"/>
  <pivotFields count="6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3">
        <item x="0"/>
        <item x="1"/>
        <item x="2"/>
      </items>
    </pivotField>
  </pivotFields>
  <rowFields count="2">
    <field x="5"/>
    <field x="0"/>
  </rowFields>
  <rowItems count="1">
    <i t="grand">
      <x/>
    </i>
  </rowItems>
  <colItems count="1">
    <i/>
  </colItems>
  <dataFields count="1">
    <dataField name="Quantités" fld="3" baseField="0" baseItem="0"/>
  </dataFields>
  <formats count="11">
    <format dxfId="34">
      <pivotArea field="5" type="button" dataOnly="0" labelOnly="1" outline="0" axis="axisRow" fieldPosition="0"/>
    </format>
    <format dxfId="33">
      <pivotArea field="0" type="button" dataOnly="0" labelOnly="1" outline="0" axis="axisRow" fieldPosition="1"/>
    </format>
    <format dxfId="32">
      <pivotArea dataOnly="0" labelOnly="1" grandCol="1" outline="0" fieldPosition="0"/>
    </format>
    <format dxfId="31">
      <pivotArea field="5" type="button" dataOnly="0" labelOnly="1" outline="0" axis="axisRow" fieldPosition="0"/>
    </format>
    <format dxfId="30">
      <pivotArea field="0" type="button" dataOnly="0" labelOnly="1" outline="0" axis="axisRow" fieldPosition="1"/>
    </format>
    <format dxfId="29">
      <pivotArea dataOnly="0" labelOnly="1" grandCol="1" outline="0" fieldPosition="0"/>
    </format>
    <format dxfId="28">
      <pivotArea field="5" type="button" dataOnly="0" labelOnly="1" outline="0" axis="axisRow" fieldPosition="0"/>
    </format>
    <format dxfId="27">
      <pivotArea field="0" type="button" dataOnly="0" labelOnly="1" outline="0" axis="axisRow" fieldPosition="1"/>
    </format>
    <format dxfId="26">
      <pivotArea dataOnly="0" labelOnly="1" grandCol="1" outline="0" fieldPosition="0"/>
    </format>
    <format dxfId="25">
      <pivotArea type="origin" dataOnly="0" labelOnly="1" outline="0" fieldPosition="0"/>
    </format>
    <format dxfId="24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2000000}" name="Tableau croisé dynamique3" cacheId="13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H21:J23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7">
        <item m="1" x="4"/>
        <item m="1" x="3"/>
        <item m="1" x="5"/>
        <item m="1" x="1"/>
        <item m="1" x="2"/>
        <item x="0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3">
        <item x="0"/>
        <item x="1"/>
        <item x="2"/>
      </items>
    </pivotField>
  </pivotFields>
  <rowFields count="2">
    <field x="8"/>
    <field x="0"/>
  </rowFields>
  <rowItems count="1">
    <i t="grand">
      <x/>
    </i>
  </rowItems>
  <colFields count="1">
    <field x="3"/>
  </colFields>
  <colItems count="1">
    <i t="grand">
      <x/>
    </i>
  </colItems>
  <dataFields count="1">
    <dataField name="Montants HT" fld="6" baseField="0" baseItem="3" numFmtId="169"/>
  </dataFields>
  <formats count="16">
    <format dxfId="50">
      <pivotArea field="8" type="button" dataOnly="0" labelOnly="1" outline="0" axis="axisRow" fieldPosition="0"/>
    </format>
    <format dxfId="49">
      <pivotArea field="0" type="button" dataOnly="0" labelOnly="1" outline="0" axis="axisRow" fieldPosition="1"/>
    </format>
    <format dxfId="48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7">
      <pivotArea dataOnly="0" labelOnly="1" grandCol="1" outline="0" fieldPosition="0"/>
    </format>
    <format dxfId="46">
      <pivotArea field="8" type="button" dataOnly="0" labelOnly="1" outline="0" axis="axisRow" fieldPosition="0"/>
    </format>
    <format dxfId="45">
      <pivotArea field="0" type="button" dataOnly="0" labelOnly="1" outline="0" axis="axisRow" fieldPosition="1"/>
    </format>
    <format dxfId="44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3">
      <pivotArea dataOnly="0" labelOnly="1" grandCol="1" outline="0" fieldPosition="0"/>
    </format>
    <format dxfId="42">
      <pivotArea field="8" type="button" dataOnly="0" labelOnly="1" outline="0" axis="axisRow" fieldPosition="0"/>
    </format>
    <format dxfId="41">
      <pivotArea field="0" type="button" dataOnly="0" labelOnly="1" outline="0" axis="axisRow" fieldPosition="1"/>
    </format>
    <format dxfId="40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9">
      <pivotArea dataOnly="0" labelOnly="1" grandCol="1" outline="0" fieldPosition="0"/>
    </format>
    <format dxfId="38">
      <pivotArea type="origin" dataOnly="0" labelOnly="1" outline="0" fieldPosition="0"/>
    </format>
    <format dxfId="37">
      <pivotArea field="3" type="button" dataOnly="0" labelOnly="1" outline="0" axis="axisCol" fieldPosition="0"/>
    </format>
    <format dxfId="36">
      <pivotArea type="topRight" dataOnly="0" labelOnly="1" outline="0" fieldPosition="0"/>
    </format>
    <format dxfId="35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I5"/>
  <sheetViews>
    <sheetView workbookViewId="0">
      <selection activeCell="B5" sqref="B5"/>
    </sheetView>
  </sheetViews>
  <sheetFormatPr baseColWidth="10" defaultColWidth="11.44140625" defaultRowHeight="14.4" x14ac:dyDescent="0.3"/>
  <cols>
    <col min="1" max="1" width="11.44140625" style="22"/>
    <col min="2" max="2" width="47.6640625" style="22" customWidth="1"/>
    <col min="3" max="16384" width="11.44140625" style="22"/>
  </cols>
  <sheetData>
    <row r="1" spans="3:9" ht="31.5" customHeight="1" x14ac:dyDescent="0.3"/>
    <row r="2" spans="3:9" ht="31.5" customHeight="1" x14ac:dyDescent="0.3"/>
    <row r="3" spans="3:9" ht="31.5" customHeight="1" x14ac:dyDescent="0.45">
      <c r="C3" s="102">
        <f>Raison_Sociale</f>
        <v>0</v>
      </c>
      <c r="D3" s="102"/>
      <c r="E3" s="102"/>
      <c r="F3" s="102"/>
      <c r="G3" s="102"/>
      <c r="H3" s="102"/>
      <c r="I3" s="102"/>
    </row>
    <row r="4" spans="3:9" ht="31.5" customHeight="1" x14ac:dyDescent="0.45">
      <c r="C4" s="102" t="str">
        <f>Titre</f>
        <v>Gestion de stocks</v>
      </c>
      <c r="D4" s="102"/>
      <c r="E4" s="102"/>
      <c r="F4" s="102"/>
      <c r="G4" s="102"/>
      <c r="H4" s="102"/>
      <c r="I4" s="102"/>
    </row>
    <row r="5" spans="3:9" ht="318.75" customHeight="1" x14ac:dyDescent="0.3"/>
  </sheetData>
  <sheetProtection selectLockedCells="1" sort="0" autoFilter="0" pivotTables="0" selectUnlockedCells="1"/>
  <mergeCells count="2">
    <mergeCell ref="C4:I4"/>
    <mergeCell ref="C3:I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AF20"/>
  <sheetViews>
    <sheetView workbookViewId="0">
      <pane ySplit="3" topLeftCell="A4" activePane="bottomLeft" state="frozen"/>
      <selection activeCell="B2" sqref="B2"/>
      <selection pane="bottomLeft" activeCell="J4" sqref="J4"/>
    </sheetView>
  </sheetViews>
  <sheetFormatPr baseColWidth="10" defaultColWidth="11.44140625" defaultRowHeight="14.4" x14ac:dyDescent="0.3"/>
  <cols>
    <col min="1" max="1" width="28.88671875" style="1" customWidth="1"/>
    <col min="2" max="2" width="28.33203125" style="1" customWidth="1"/>
    <col min="3" max="3" width="10.6640625" style="2" customWidth="1"/>
    <col min="4" max="4" width="11" style="1" customWidth="1"/>
    <col min="5" max="5" width="11.44140625" style="1" customWidth="1"/>
    <col min="6" max="7" width="27.44140625" style="6" customWidth="1"/>
    <col min="8" max="8" width="27.44140625" style="1" customWidth="1"/>
    <col min="9" max="10" width="12.109375" style="1" customWidth="1"/>
    <col min="11" max="11" width="21.109375" style="1" customWidth="1"/>
    <col min="12" max="12" width="21.6640625" style="1" customWidth="1"/>
    <col min="13" max="14" width="0" style="2" hidden="1" customWidth="1"/>
    <col min="15" max="15" width="20.109375" style="1" customWidth="1"/>
    <col min="16" max="16" width="19.33203125" style="1" customWidth="1"/>
    <col min="17" max="17" width="18.109375" style="1" customWidth="1"/>
    <col min="18" max="18" width="16.88671875" style="1" customWidth="1"/>
    <col min="19" max="20" width="17.44140625" style="1" customWidth="1"/>
    <col min="21" max="21" width="19.109375" style="1" customWidth="1"/>
    <col min="22" max="22" width="18.5546875" style="1" customWidth="1"/>
    <col min="23" max="23" width="17.5546875" style="1" customWidth="1"/>
    <col min="24" max="24" width="18.109375" style="1" customWidth="1"/>
    <col min="25" max="16384" width="11.44140625" style="1"/>
  </cols>
  <sheetData>
    <row r="1" spans="1:32" s="30" customFormat="1" ht="21" x14ac:dyDescent="0.3">
      <c r="A1" s="33" t="s">
        <v>6</v>
      </c>
      <c r="B1" s="27"/>
      <c r="C1" s="28">
        <f>SUBTOTAL(9,C3:C5)</f>
        <v>0</v>
      </c>
      <c r="D1" s="28">
        <f>SUBTOTAL(9,D3:D5)</f>
        <v>0</v>
      </c>
      <c r="E1" s="27"/>
      <c r="F1" s="29"/>
      <c r="G1" s="29"/>
      <c r="H1" s="27"/>
      <c r="I1" s="28">
        <f>SUBTOTAL(9,I3:I5)</f>
        <v>0</v>
      </c>
      <c r="J1" s="28">
        <f>SUBTOTAL(9,J3:J5)</f>
        <v>0</v>
      </c>
      <c r="M1" s="31"/>
      <c r="N1" s="31"/>
    </row>
    <row r="2" spans="1:32" s="10" customFormat="1" ht="46.5" customHeight="1" x14ac:dyDescent="0.3">
      <c r="A2" s="14"/>
      <c r="B2" s="14"/>
      <c r="C2" s="15"/>
      <c r="D2" s="14"/>
      <c r="E2" s="14"/>
      <c r="F2" s="16"/>
      <c r="G2" s="16"/>
      <c r="H2" s="14"/>
      <c r="I2" s="14"/>
      <c r="J2" s="14"/>
      <c r="M2" s="11"/>
      <c r="N2" s="11"/>
    </row>
    <row r="3" spans="1:32" s="32" customFormat="1" ht="36.75" customHeight="1" x14ac:dyDescent="0.3">
      <c r="A3" s="50" t="s">
        <v>2</v>
      </c>
      <c r="B3" s="74" t="s">
        <v>22</v>
      </c>
      <c r="C3" s="51" t="s">
        <v>12</v>
      </c>
      <c r="D3" s="52" t="s">
        <v>11</v>
      </c>
      <c r="E3" s="52" t="s">
        <v>50</v>
      </c>
      <c r="F3" s="52" t="s">
        <v>51</v>
      </c>
      <c r="G3" s="52" t="s">
        <v>52</v>
      </c>
      <c r="H3" s="52" t="s">
        <v>8</v>
      </c>
      <c r="I3" s="79" t="s">
        <v>9</v>
      </c>
      <c r="J3" s="79" t="s">
        <v>10</v>
      </c>
      <c r="M3" s="32" t="s">
        <v>3</v>
      </c>
      <c r="N3" s="32" t="s">
        <v>3</v>
      </c>
      <c r="AC3" s="32" t="s">
        <v>1</v>
      </c>
      <c r="AF3" s="32" t="s">
        <v>0</v>
      </c>
    </row>
    <row r="4" spans="1:32" x14ac:dyDescent="0.3">
      <c r="A4" s="99"/>
      <c r="B4" s="6"/>
      <c r="D4" s="100"/>
      <c r="H4" s="20"/>
      <c r="I4" s="5">
        <f>SUMIF(Entrées!C:C,A:A,Entrées!E:E)</f>
        <v>0</v>
      </c>
      <c r="J4" s="5">
        <f>SUMIF(Sorties!B:B,A:A,Sorties!D:D)</f>
        <v>0</v>
      </c>
      <c r="L4" s="3"/>
    </row>
    <row r="5" spans="1:32" ht="30" customHeight="1" x14ac:dyDescent="0.3">
      <c r="A5" s="53"/>
      <c r="B5" s="53"/>
      <c r="C5" s="54"/>
      <c r="D5" s="54"/>
      <c r="E5" s="55" t="s">
        <v>5</v>
      </c>
      <c r="F5" s="53" t="s">
        <v>5</v>
      </c>
      <c r="G5" s="53" t="s">
        <v>5</v>
      </c>
      <c r="H5" s="55" t="s">
        <v>5</v>
      </c>
      <c r="I5" s="55" t="s">
        <v>5</v>
      </c>
      <c r="J5" s="55" t="s">
        <v>5</v>
      </c>
      <c r="L5" s="3"/>
    </row>
    <row r="6" spans="1:32" x14ac:dyDescent="0.3">
      <c r="A6" s="4"/>
      <c r="L6" s="3"/>
    </row>
    <row r="7" spans="1:32" x14ac:dyDescent="0.3">
      <c r="L7" s="3"/>
    </row>
    <row r="8" spans="1:32" x14ac:dyDescent="0.3">
      <c r="L8" s="3"/>
    </row>
    <row r="9" spans="1:32" x14ac:dyDescent="0.3">
      <c r="L9" s="3"/>
    </row>
    <row r="10" spans="1:32" x14ac:dyDescent="0.3">
      <c r="A10"/>
      <c r="L10" s="3"/>
    </row>
    <row r="11" spans="1:32" s="2" customFormat="1" x14ac:dyDescent="0.3">
      <c r="A11"/>
      <c r="B11" s="1"/>
      <c r="D11" s="1"/>
      <c r="E11" s="1"/>
      <c r="F11" s="6"/>
      <c r="G11" s="6"/>
      <c r="H11" s="1"/>
      <c r="I11" s="1"/>
      <c r="J11" s="1"/>
      <c r="K11" s="1"/>
      <c r="L11" s="3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s="2" customFormat="1" x14ac:dyDescent="0.3">
      <c r="A12"/>
      <c r="B12" s="1"/>
      <c r="D12" s="1"/>
      <c r="E12" s="1"/>
      <c r="F12" s="6"/>
      <c r="G12" s="6"/>
      <c r="H12" s="1"/>
      <c r="I12" s="1"/>
      <c r="J12" s="1"/>
      <c r="K12" s="1"/>
      <c r="L12" s="3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s="2" customFormat="1" x14ac:dyDescent="0.3">
      <c r="A13"/>
      <c r="B13" s="1"/>
      <c r="D13" s="1"/>
      <c r="E13" s="1"/>
      <c r="F13" s="6"/>
      <c r="G13" s="6"/>
      <c r="H13" s="1"/>
      <c r="I13" s="1"/>
      <c r="J13" s="1"/>
      <c r="K13" s="1"/>
      <c r="L13" s="3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s="2" customFormat="1" x14ac:dyDescent="0.3">
      <c r="A14"/>
      <c r="B14" s="1"/>
      <c r="D14" s="1"/>
      <c r="E14" s="1"/>
      <c r="F14" s="6"/>
      <c r="G14" s="6"/>
      <c r="H14" s="1"/>
      <c r="I14" s="1"/>
      <c r="J14" s="1"/>
      <c r="K14" s="1"/>
      <c r="L14" s="3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s="2" customFormat="1" x14ac:dyDescent="0.3">
      <c r="A15"/>
      <c r="B15" s="1"/>
      <c r="D15" s="1"/>
      <c r="E15" s="1"/>
      <c r="F15" s="6"/>
      <c r="G15" s="6"/>
      <c r="H15" s="1"/>
      <c r="I15" s="1"/>
      <c r="J15" s="1"/>
      <c r="K15" s="1"/>
      <c r="L15" s="3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s="2" customFormat="1" x14ac:dyDescent="0.3">
      <c r="A16"/>
      <c r="B16" s="1"/>
      <c r="D16" s="1"/>
      <c r="E16" s="1"/>
      <c r="F16" s="6"/>
      <c r="G16" s="6"/>
      <c r="H16" s="1"/>
      <c r="I16" s="1"/>
      <c r="J16" s="1"/>
      <c r="K16" s="1"/>
      <c r="L16" s="3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s="2" customFormat="1" x14ac:dyDescent="0.3">
      <c r="A17"/>
      <c r="B17" s="1"/>
      <c r="D17" s="1"/>
      <c r="E17" s="1"/>
      <c r="F17" s="6"/>
      <c r="G17" s="6"/>
      <c r="H17" s="1"/>
      <c r="I17" s="1"/>
      <c r="J17" s="1"/>
      <c r="K17" s="1"/>
      <c r="L17" s="3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s="2" customFormat="1" x14ac:dyDescent="0.3">
      <c r="A18" s="1"/>
      <c r="B18" s="1"/>
      <c r="D18" s="1"/>
      <c r="E18" s="1"/>
      <c r="F18" s="6"/>
      <c r="G18" s="6"/>
      <c r="H18" s="1"/>
      <c r="I18" s="1"/>
      <c r="J18" s="1"/>
      <c r="K18" s="1"/>
      <c r="L18" s="3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s="2" customFormat="1" x14ac:dyDescent="0.3">
      <c r="A19" s="1"/>
      <c r="B19" s="1"/>
      <c r="D19" s="1"/>
      <c r="E19" s="1"/>
      <c r="F19" s="6"/>
      <c r="G19" s="6"/>
      <c r="H19" s="1"/>
      <c r="I19" s="1"/>
      <c r="J19" s="1"/>
      <c r="K19" s="1"/>
      <c r="L19" s="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s="2" customFormat="1" x14ac:dyDescent="0.3">
      <c r="A20" s="1"/>
      <c r="B20" s="1"/>
      <c r="D20" s="1"/>
      <c r="E20" s="1"/>
      <c r="F20" s="6"/>
      <c r="G20" s="6"/>
      <c r="H20" s="1"/>
      <c r="I20" s="1"/>
      <c r="J20" s="1"/>
      <c r="K20" s="1"/>
      <c r="L20" s="3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</sheetData>
  <sheetProtection sheet="1" objects="1" scenarios="1" sort="0" autoFilter="0" pivotTables="0"/>
  <autoFilter ref="A3:J5" xr:uid="{00000000-0009-0000-0000-000001000000}"/>
  <conditionalFormatting sqref="B3:B5">
    <cfRule type="expression" dxfId="57" priority="5">
      <formula>AND(ISERROR(VLOOKUP(B3,Liste_Catégories,1,FALSE)),B3&lt;&gt;"Catégorie",LEN(B3)&gt;0)</formula>
    </cfRule>
  </conditionalFormatting>
  <conditionalFormatting sqref="D3:D5">
    <cfRule type="expression" dxfId="56" priority="1">
      <formula>AND(D3&lt;&gt;"Stock actuel",LEN(D3)&gt;0,D3&lt;=0)</formula>
    </cfRule>
    <cfRule type="expression" dxfId="55" priority="2">
      <formula>AND(D3&lt;&gt;"Stock actuel",LEN(D3)&gt;0,D3&lt;=E3)</formula>
    </cfRule>
  </conditionalFormatting>
  <dataValidations count="1">
    <dataValidation type="list" allowBlank="1" showInputMessage="1" showErrorMessage="1" errorTitle="Choisir dans la liste" error="Choisir dans la liste !" sqref="B3:B5" xr:uid="{00000000-0002-0000-0100-000000000000}">
      <formula1>Liste_Catégories</formula1>
    </dataValidation>
  </dataValidations>
  <hyperlinks>
    <hyperlink ref="B3" location="Catégories!A1" display="Catégorie" xr:uid="{00000000-0004-0000-0100-000000000000}"/>
    <hyperlink ref="I3" location="Entrées!A1" display="Entrées" xr:uid="{00000000-0004-0000-0100-000001000000}"/>
    <hyperlink ref="J3" location="Sorties!A1" display="Sorties" xr:uid="{00000000-0004-0000-0100-000002000000}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AD20"/>
  <sheetViews>
    <sheetView workbookViewId="0">
      <pane ySplit="3" topLeftCell="A4" activePane="bottomLeft" state="frozen"/>
      <selection activeCell="B2" sqref="B2"/>
      <selection pane="bottomLeft" activeCell="A4" sqref="A4:G4"/>
    </sheetView>
  </sheetViews>
  <sheetFormatPr baseColWidth="10" defaultColWidth="11.44140625" defaultRowHeight="14.4" x14ac:dyDescent="0.3"/>
  <cols>
    <col min="1" max="1" width="11.44140625" style="1"/>
    <col min="2" max="2" width="14.109375" style="1" customWidth="1"/>
    <col min="3" max="3" width="31.6640625" style="1" customWidth="1"/>
    <col min="4" max="4" width="25.33203125" style="1" customWidth="1"/>
    <col min="5" max="5" width="10.6640625" style="2" customWidth="1"/>
    <col min="6" max="6" width="13.33203125" style="62" customWidth="1"/>
    <col min="7" max="7" width="13.33203125" style="66" customWidth="1"/>
    <col min="8" max="8" width="40.6640625" style="1" customWidth="1"/>
    <col min="9" max="9" width="21.109375" style="1" customWidth="1"/>
    <col min="10" max="10" width="21.6640625" style="1" customWidth="1"/>
    <col min="11" max="12" width="0" style="2" hidden="1" customWidth="1"/>
    <col min="13" max="13" width="20.109375" style="1" customWidth="1"/>
    <col min="14" max="14" width="19.33203125" style="1" customWidth="1"/>
    <col min="15" max="15" width="18.109375" style="1" customWidth="1"/>
    <col min="16" max="16" width="16.88671875" style="1" customWidth="1"/>
    <col min="17" max="18" width="17.44140625" style="1" customWidth="1"/>
    <col min="19" max="19" width="19.109375" style="1" customWidth="1"/>
    <col min="20" max="20" width="18.5546875" style="1" customWidth="1"/>
    <col min="21" max="21" width="17.5546875" style="1" customWidth="1"/>
    <col min="22" max="22" width="18.109375" style="1" customWidth="1"/>
    <col min="23" max="16384" width="11.44140625" style="1"/>
  </cols>
  <sheetData>
    <row r="1" spans="1:30" s="35" customFormat="1" ht="21" x14ac:dyDescent="0.3">
      <c r="A1" s="33" t="s">
        <v>15</v>
      </c>
      <c r="B1" s="33"/>
      <c r="C1" s="34"/>
      <c r="D1" s="34"/>
      <c r="E1" s="56">
        <f>SUBTOTAL(9,E3:E5)</f>
        <v>0</v>
      </c>
      <c r="F1" s="57"/>
      <c r="G1" s="58">
        <f>SUBTOTAL(9,G3:G5)</f>
        <v>0</v>
      </c>
      <c r="H1" s="34"/>
      <c r="K1" s="36"/>
      <c r="L1" s="36"/>
    </row>
    <row r="2" spans="1:30" s="10" customFormat="1" ht="48.75" customHeight="1" x14ac:dyDescent="0.3">
      <c r="A2" s="14"/>
      <c r="B2" s="14"/>
      <c r="C2" s="14"/>
      <c r="D2" s="14"/>
      <c r="E2" s="15"/>
      <c r="F2" s="59"/>
      <c r="G2" s="60"/>
      <c r="H2" s="14"/>
      <c r="K2" s="11"/>
      <c r="L2" s="11"/>
    </row>
    <row r="3" spans="1:30" s="32" customFormat="1" ht="32.25" customHeight="1" x14ac:dyDescent="0.3">
      <c r="A3" s="50" t="s">
        <v>16</v>
      </c>
      <c r="B3" s="50" t="s">
        <v>17</v>
      </c>
      <c r="C3" s="74" t="s">
        <v>2</v>
      </c>
      <c r="D3" s="74" t="s">
        <v>4</v>
      </c>
      <c r="E3" s="51" t="s">
        <v>7</v>
      </c>
      <c r="F3" s="61" t="s">
        <v>18</v>
      </c>
      <c r="G3" s="61" t="s">
        <v>21</v>
      </c>
      <c r="H3" s="52" t="s">
        <v>8</v>
      </c>
      <c r="K3" s="32" t="s">
        <v>3</v>
      </c>
      <c r="L3" s="32" t="s">
        <v>3</v>
      </c>
    </row>
    <row r="4" spans="1:30" x14ac:dyDescent="0.3">
      <c r="A4" s="12"/>
      <c r="B4" s="6"/>
      <c r="C4"/>
      <c r="D4" s="6"/>
      <c r="G4" s="63"/>
      <c r="H4" s="20"/>
      <c r="J4" s="3"/>
    </row>
    <row r="5" spans="1:30" ht="28.5" customHeight="1" x14ac:dyDescent="0.3">
      <c r="A5" s="53"/>
      <c r="B5" s="53"/>
      <c r="C5" s="53"/>
      <c r="D5" s="53"/>
      <c r="E5" s="54"/>
      <c r="F5" s="64"/>
      <c r="G5" s="65"/>
      <c r="H5" s="55" t="s">
        <v>5</v>
      </c>
      <c r="J5" s="3"/>
    </row>
    <row r="6" spans="1:30" x14ac:dyDescent="0.3">
      <c r="C6" s="4"/>
      <c r="J6" s="3"/>
    </row>
    <row r="7" spans="1:30" x14ac:dyDescent="0.3">
      <c r="J7" s="3"/>
    </row>
    <row r="8" spans="1:30" x14ac:dyDescent="0.3">
      <c r="J8" s="3"/>
    </row>
    <row r="9" spans="1:30" x14ac:dyDescent="0.3">
      <c r="J9" s="3"/>
    </row>
    <row r="10" spans="1:30" x14ac:dyDescent="0.3">
      <c r="C10"/>
      <c r="J10" s="3"/>
    </row>
    <row r="11" spans="1:30" s="2" customFormat="1" x14ac:dyDescent="0.3">
      <c r="C11"/>
      <c r="D11" s="1"/>
      <c r="F11" s="62"/>
      <c r="G11" s="66"/>
      <c r="H11" s="1"/>
      <c r="I11" s="1"/>
      <c r="J11" s="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s="2" customFormat="1" x14ac:dyDescent="0.3">
      <c r="C12"/>
      <c r="D12" s="1"/>
      <c r="F12" s="62"/>
      <c r="G12" s="66"/>
      <c r="H12" s="1"/>
      <c r="I12" s="1"/>
      <c r="J12" s="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s="2" customFormat="1" x14ac:dyDescent="0.3">
      <c r="C13"/>
      <c r="D13" s="1"/>
      <c r="F13" s="62"/>
      <c r="G13" s="66"/>
      <c r="H13" s="1"/>
      <c r="I13" s="1"/>
      <c r="J13" s="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s="2" customFormat="1" x14ac:dyDescent="0.3">
      <c r="C14"/>
      <c r="D14" s="1"/>
      <c r="F14" s="62"/>
      <c r="G14" s="66"/>
      <c r="H14" s="1"/>
      <c r="I14" s="1"/>
      <c r="J14" s="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s="2" customFormat="1" x14ac:dyDescent="0.3">
      <c r="C15"/>
      <c r="D15" s="1"/>
      <c r="F15" s="62"/>
      <c r="G15" s="66"/>
      <c r="H15" s="1"/>
      <c r="I15" s="1"/>
      <c r="J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s="2" customFormat="1" x14ac:dyDescent="0.3">
      <c r="C16"/>
      <c r="D16" s="1"/>
      <c r="F16" s="62"/>
      <c r="G16" s="66"/>
      <c r="H16" s="1"/>
      <c r="I16" s="1"/>
      <c r="J16" s="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3:30" s="2" customFormat="1" x14ac:dyDescent="0.3">
      <c r="C17"/>
      <c r="D17" s="1"/>
      <c r="F17" s="62"/>
      <c r="G17" s="66"/>
      <c r="H17" s="1"/>
      <c r="I17" s="1"/>
      <c r="J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3:30" s="2" customFormat="1" x14ac:dyDescent="0.3">
      <c r="C18" s="1"/>
      <c r="D18" s="1"/>
      <c r="F18" s="62"/>
      <c r="G18" s="66"/>
      <c r="H18" s="1"/>
      <c r="I18" s="1"/>
      <c r="J18" s="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3:30" s="2" customFormat="1" x14ac:dyDescent="0.3">
      <c r="C19" s="1"/>
      <c r="D19" s="1"/>
      <c r="F19" s="62"/>
      <c r="G19" s="66"/>
      <c r="H19" s="1"/>
      <c r="I19" s="1"/>
      <c r="J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 s="2" customFormat="1" x14ac:dyDescent="0.3">
      <c r="C20" s="1"/>
      <c r="D20" s="1"/>
      <c r="F20" s="62"/>
      <c r="G20" s="66"/>
      <c r="H20" s="1"/>
      <c r="I20" s="1"/>
      <c r="J20" s="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</sheetData>
  <sheetProtection sheet="1" objects="1" scenarios="1" sort="0" autoFilter="0" pivotTables="0"/>
  <autoFilter ref="A3:H5" xr:uid="{00000000-0009-0000-0000-000002000000}"/>
  <conditionalFormatting sqref="C3:C5">
    <cfRule type="expression" dxfId="54" priority="2">
      <formula>AND(ISERROR(VLOOKUP(C3,Liste_Pièces,1,FALSE)),C3&lt;&gt;"Pièce",LEN(C3)&gt;0)</formula>
    </cfRule>
  </conditionalFormatting>
  <conditionalFormatting sqref="D3:D5">
    <cfRule type="expression" dxfId="53" priority="1">
      <formula>AND(ISERROR(VLOOKUP(D3,Liste_Fournisseurs,1,FALSE)),D3&lt;&gt;"Fournisseur",LEN(D3)&gt;0)</formula>
    </cfRule>
  </conditionalFormatting>
  <dataValidations disablePrompts="1" count="2">
    <dataValidation type="list" allowBlank="1" showInputMessage="1" showErrorMessage="1" errorTitle="Choisir dans la liste" error="Choisir dans la liste !" sqref="D3:D5" xr:uid="{00000000-0002-0000-0200-000000000000}">
      <formula1>Liste_Fournisseurs</formula1>
    </dataValidation>
    <dataValidation type="list" allowBlank="1" showInputMessage="1" showErrorMessage="1" errorTitle="Choisir dans la liste" error="Choisir dans la liste !" sqref="C3:C5" xr:uid="{00000000-0002-0000-0200-000001000000}">
      <formula1>Liste_Pièces</formula1>
    </dataValidation>
  </dataValidations>
  <hyperlinks>
    <hyperlink ref="C3" location="Inventaire!A1" display="Pièce" xr:uid="{00000000-0004-0000-0200-000000000000}"/>
    <hyperlink ref="D3" location="Fournisseurs!A1" display="Fournisseur" xr:uid="{00000000-0004-0000-0200-000001000000}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/>
  <dimension ref="A1:AA20"/>
  <sheetViews>
    <sheetView workbookViewId="0">
      <pane ySplit="3" topLeftCell="A4" activePane="bottomLeft" state="frozen"/>
      <selection activeCell="B2" sqref="B2"/>
      <selection pane="bottomLeft" activeCell="A4" sqref="A4:E4"/>
    </sheetView>
  </sheetViews>
  <sheetFormatPr baseColWidth="10" defaultColWidth="11.44140625" defaultRowHeight="14.4" x14ac:dyDescent="0.3"/>
  <cols>
    <col min="1" max="1" width="12" style="1" customWidth="1"/>
    <col min="2" max="2" width="33.109375" style="1" customWidth="1"/>
    <col min="3" max="3" width="25.33203125" style="1" customWidth="1"/>
    <col min="4" max="4" width="10.6640625" style="2" customWidth="1"/>
    <col min="5" max="5" width="41.44140625" style="1" customWidth="1"/>
    <col min="6" max="6" width="21.109375" style="1" customWidth="1"/>
    <col min="7" max="7" width="21.6640625" style="1" customWidth="1"/>
    <col min="8" max="9" width="0" style="2" hidden="1" customWidth="1"/>
    <col min="10" max="10" width="20.109375" style="1" customWidth="1"/>
    <col min="11" max="11" width="19.33203125" style="1" customWidth="1"/>
    <col min="12" max="12" width="18.109375" style="1" customWidth="1"/>
    <col min="13" max="13" width="16.88671875" style="1" customWidth="1"/>
    <col min="14" max="15" width="17.44140625" style="1" customWidth="1"/>
    <col min="16" max="16" width="19.109375" style="1" customWidth="1"/>
    <col min="17" max="17" width="18.5546875" style="1" customWidth="1"/>
    <col min="18" max="18" width="17.5546875" style="1" customWidth="1"/>
    <col min="19" max="19" width="18.109375" style="1" customWidth="1"/>
    <col min="20" max="16384" width="11.44140625" style="1"/>
  </cols>
  <sheetData>
    <row r="1" spans="1:27" s="25" customFormat="1" ht="21" x14ac:dyDescent="0.3">
      <c r="A1" s="23" t="s">
        <v>19</v>
      </c>
      <c r="B1" s="24"/>
      <c r="C1" s="24"/>
      <c r="D1" s="37">
        <f>SUBTOTAL(9,D3:D5)</f>
        <v>0</v>
      </c>
      <c r="E1" s="24"/>
      <c r="H1" s="26"/>
      <c r="I1" s="26"/>
    </row>
    <row r="2" spans="1:27" s="10" customFormat="1" ht="47.25" customHeight="1" x14ac:dyDescent="0.3">
      <c r="A2" s="14"/>
      <c r="B2" s="14"/>
      <c r="C2" s="14"/>
      <c r="D2" s="15"/>
      <c r="E2" s="14"/>
      <c r="H2" s="11"/>
      <c r="I2" s="11"/>
    </row>
    <row r="3" spans="1:27" s="32" customFormat="1" ht="33.75" customHeight="1" x14ac:dyDescent="0.3">
      <c r="A3" s="50" t="s">
        <v>16</v>
      </c>
      <c r="B3" s="74" t="s">
        <v>2</v>
      </c>
      <c r="C3" s="74" t="s">
        <v>55</v>
      </c>
      <c r="D3" s="51" t="s">
        <v>7</v>
      </c>
      <c r="E3" s="52" t="s">
        <v>8</v>
      </c>
      <c r="H3" s="32" t="s">
        <v>3</v>
      </c>
      <c r="I3" s="32" t="s">
        <v>3</v>
      </c>
      <c r="X3" s="32" t="s">
        <v>1</v>
      </c>
      <c r="AA3" s="32" t="s">
        <v>0</v>
      </c>
    </row>
    <row r="4" spans="1:27" x14ac:dyDescent="0.3">
      <c r="A4" s="12"/>
      <c r="B4" s="6"/>
      <c r="C4" s="101"/>
      <c r="E4" s="20"/>
      <c r="G4" s="3"/>
    </row>
    <row r="5" spans="1:27" ht="24.75" customHeight="1" x14ac:dyDescent="0.3">
      <c r="A5" s="53"/>
      <c r="B5" s="53"/>
      <c r="C5" s="53"/>
      <c r="D5" s="54"/>
      <c r="E5" s="55" t="s">
        <v>5</v>
      </c>
      <c r="G5" s="3"/>
    </row>
    <row r="6" spans="1:27" x14ac:dyDescent="0.3">
      <c r="B6" s="4"/>
      <c r="G6" s="3"/>
    </row>
    <row r="7" spans="1:27" x14ac:dyDescent="0.3">
      <c r="G7" s="3"/>
    </row>
    <row r="8" spans="1:27" x14ac:dyDescent="0.3">
      <c r="G8" s="3"/>
    </row>
    <row r="9" spans="1:27" x14ac:dyDescent="0.3">
      <c r="G9" s="3"/>
    </row>
    <row r="10" spans="1:27" x14ac:dyDescent="0.3">
      <c r="B10"/>
      <c r="G10" s="3"/>
    </row>
    <row r="11" spans="1:27" s="2" customFormat="1" x14ac:dyDescent="0.3">
      <c r="B11"/>
      <c r="C11" s="1"/>
      <c r="E11" s="1"/>
      <c r="F11" s="1"/>
      <c r="G11" s="3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s="2" customFormat="1" x14ac:dyDescent="0.3">
      <c r="B12"/>
      <c r="C12" s="1"/>
      <c r="E12" s="1"/>
      <c r="F12" s="1"/>
      <c r="G12" s="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s="2" customFormat="1" x14ac:dyDescent="0.3">
      <c r="B13"/>
      <c r="C13" s="1"/>
      <c r="E13" s="1"/>
      <c r="F13" s="1"/>
      <c r="G13" s="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s="2" customFormat="1" x14ac:dyDescent="0.3">
      <c r="B14"/>
      <c r="C14" s="1"/>
      <c r="E14" s="1"/>
      <c r="F14" s="1"/>
      <c r="G14" s="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s="2" customFormat="1" x14ac:dyDescent="0.3">
      <c r="B15"/>
      <c r="C15" s="1"/>
      <c r="E15" s="1"/>
      <c r="F15" s="1"/>
      <c r="G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s="2" customFormat="1" x14ac:dyDescent="0.3">
      <c r="B16"/>
      <c r="C16" s="1"/>
      <c r="E16" s="1"/>
      <c r="F16" s="1"/>
      <c r="G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s="2" customFormat="1" x14ac:dyDescent="0.3">
      <c r="B17"/>
      <c r="C17" s="1"/>
      <c r="E17" s="1"/>
      <c r="F17" s="1"/>
      <c r="G17" s="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s="2" customFormat="1" x14ac:dyDescent="0.3">
      <c r="B18" s="1"/>
      <c r="C18" s="1"/>
      <c r="E18" s="1"/>
      <c r="F18" s="1"/>
      <c r="G18" s="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s="2" customFormat="1" x14ac:dyDescent="0.3">
      <c r="B19" s="1"/>
      <c r="C19" s="1"/>
      <c r="E19" s="1"/>
      <c r="F19" s="1"/>
      <c r="G19" s="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s="2" customFormat="1" x14ac:dyDescent="0.3">
      <c r="B20" s="1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</sheetData>
  <sheetProtection sheet="1" objects="1" scenarios="1" sort="0" autoFilter="0" pivotTables="0"/>
  <autoFilter ref="B3:E5" xr:uid="{00000000-0009-0000-0000-000003000000}"/>
  <conditionalFormatting sqref="B3:B5">
    <cfRule type="expression" dxfId="52" priority="3">
      <formula>AND(ISERROR(VLOOKUP(B3,Liste_Pièces,1,FALSE)),B3&lt;&gt;"Pièce",LEN(B3)&gt;0)</formula>
    </cfRule>
  </conditionalFormatting>
  <conditionalFormatting sqref="C4:C5">
    <cfRule type="expression" dxfId="51" priority="2">
      <formula>AND(ISERROR(VLOOKUP(C4,Liste_Techniciens,1,FALSE)),C4&lt;&gt;"Technicien",LEN(C4)&gt;0)</formula>
    </cfRule>
  </conditionalFormatting>
  <dataValidations count="2">
    <dataValidation type="list" allowBlank="1" showInputMessage="1" showErrorMessage="1" errorTitle="Choisir dans la liste" error="Choisir dans la liste !" sqref="B5 B3" xr:uid="{00000000-0002-0000-0300-000000000000}">
      <formula1>Liste_Pièces</formula1>
    </dataValidation>
    <dataValidation type="list" allowBlank="1" showInputMessage="1" showErrorMessage="1" errorTitle="Choisir dans la liste" error="Choisir dans la liste !" sqref="C4:C5" xr:uid="{00000000-0002-0000-0300-000001000000}">
      <formula1>Liste_Techniciens</formula1>
    </dataValidation>
  </dataValidations>
  <hyperlinks>
    <hyperlink ref="B3" location="Inventaire!A1" display="Pièce" xr:uid="{00000000-0004-0000-0300-000000000000}"/>
    <hyperlink ref="C3" location="Clients!A1" display="Technicien" xr:uid="{9E4A8059-1DA4-44A4-A18E-CB22C382826F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9"/>
  <sheetViews>
    <sheetView workbookViewId="0">
      <pane ySplit="3" topLeftCell="A4" activePane="bottomLeft" state="frozen"/>
      <selection activeCell="C7" sqref="C7"/>
      <selection pane="bottomLeft"/>
    </sheetView>
  </sheetViews>
  <sheetFormatPr baseColWidth="10" defaultRowHeight="14.4" x14ac:dyDescent="0.3"/>
  <cols>
    <col min="1" max="1" width="46.5546875" customWidth="1"/>
    <col min="2" max="2" width="17" style="8" customWidth="1"/>
    <col min="3" max="3" width="61.5546875" customWidth="1"/>
  </cols>
  <sheetData>
    <row r="1" spans="1:3" s="41" customFormat="1" ht="21" x14ac:dyDescent="0.4">
      <c r="A1" s="38" t="s">
        <v>54</v>
      </c>
      <c r="B1" s="39">
        <f>SUBTOTAL(9,B3:B9)</f>
        <v>0</v>
      </c>
      <c r="C1" s="40"/>
    </row>
    <row r="2" spans="1:3" s="7" customFormat="1" ht="42" customHeight="1" x14ac:dyDescent="0.3">
      <c r="A2" s="13"/>
      <c r="B2" s="13"/>
      <c r="C2" s="13"/>
    </row>
    <row r="3" spans="1:3" s="42" customFormat="1" x14ac:dyDescent="0.3">
      <c r="A3" s="50" t="s">
        <v>13</v>
      </c>
      <c r="B3" s="80" t="s">
        <v>35</v>
      </c>
      <c r="C3" s="50" t="s">
        <v>8</v>
      </c>
    </row>
    <row r="4" spans="1:3" x14ac:dyDescent="0.3">
      <c r="A4" t="s">
        <v>60</v>
      </c>
      <c r="B4" s="9">
        <f>SUMIF(Sorties!C:C,Clients!A:A,Sorties!D:D)</f>
        <v>0</v>
      </c>
      <c r="C4" s="21"/>
    </row>
    <row r="5" spans="1:3" x14ac:dyDescent="0.3">
      <c r="B5" s="9">
        <f>SUMIF(Sorties!C:C,Clients!A:A,Sorties!D:D)</f>
        <v>0</v>
      </c>
      <c r="C5" s="21"/>
    </row>
    <row r="6" spans="1:3" x14ac:dyDescent="0.3">
      <c r="A6" t="s">
        <v>53</v>
      </c>
      <c r="B6" s="9">
        <f>SUMIF(Sorties!C:C,Clients!A:A,Sorties!D:D)</f>
        <v>0</v>
      </c>
      <c r="C6" s="21"/>
    </row>
    <row r="7" spans="1:3" x14ac:dyDescent="0.3">
      <c r="A7" t="s">
        <v>53</v>
      </c>
      <c r="B7" s="9">
        <f>SUMIF(Sorties!C:C,Clients!A:A,Sorties!D:D)</f>
        <v>0</v>
      </c>
      <c r="C7" s="21"/>
    </row>
    <row r="8" spans="1:3" x14ac:dyDescent="0.3">
      <c r="A8" t="s">
        <v>37</v>
      </c>
      <c r="B8" s="9">
        <f>SUMIF(Sorties!C:C,Clients!A:A,Sorties!D:D)</f>
        <v>0</v>
      </c>
      <c r="C8" s="21"/>
    </row>
    <row r="9" spans="1:3" ht="26.25" customHeight="1" x14ac:dyDescent="0.3">
      <c r="A9" s="53"/>
      <c r="B9" s="53"/>
      <c r="C9" s="53"/>
    </row>
  </sheetData>
  <sheetProtection sheet="1" objects="1" scenarios="1" sort="0" autoFilter="0" pivotTables="0"/>
  <autoFilter ref="A3:C8" xr:uid="{00000000-0009-0000-0000-000004000000}"/>
  <hyperlinks>
    <hyperlink ref="B3" location="Sorties!A1" display="Nombre de sorties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D12"/>
  <sheetViews>
    <sheetView workbookViewId="0">
      <pane ySplit="3" topLeftCell="A4" activePane="bottomLeft" state="frozen"/>
      <selection activeCell="C7" sqref="C7"/>
      <selection pane="bottomLeft" activeCell="A4" sqref="A4:A11"/>
    </sheetView>
  </sheetViews>
  <sheetFormatPr baseColWidth="10" defaultRowHeight="14.4" x14ac:dyDescent="0.3"/>
  <cols>
    <col min="1" max="1" width="46.5546875" customWidth="1"/>
    <col min="2" max="2" width="17.5546875" style="8" customWidth="1"/>
    <col min="3" max="3" width="17.5546875" style="78" customWidth="1"/>
    <col min="4" max="4" width="61.5546875" customWidth="1"/>
  </cols>
  <sheetData>
    <row r="1" spans="1:4" s="41" customFormat="1" ht="21" x14ac:dyDescent="0.4">
      <c r="A1" s="38" t="s">
        <v>48</v>
      </c>
      <c r="B1" s="39">
        <f>SUBTOTAL(9,B3:B12)</f>
        <v>0</v>
      </c>
      <c r="C1" s="75">
        <f>SUBTOTAL(9,C3:C12)</f>
        <v>0</v>
      </c>
      <c r="D1" s="40"/>
    </row>
    <row r="2" spans="1:4" s="7" customFormat="1" ht="42" customHeight="1" x14ac:dyDescent="0.3">
      <c r="A2" s="13"/>
      <c r="B2" s="13"/>
      <c r="C2" s="76"/>
      <c r="D2" s="13"/>
    </row>
    <row r="3" spans="1:4" s="44" customFormat="1" ht="33.75" customHeight="1" x14ac:dyDescent="0.3">
      <c r="A3" s="50" t="s">
        <v>13</v>
      </c>
      <c r="B3" s="80" t="s">
        <v>36</v>
      </c>
      <c r="C3" s="81" t="s">
        <v>20</v>
      </c>
      <c r="D3" s="50" t="s">
        <v>8</v>
      </c>
    </row>
    <row r="4" spans="1:4" x14ac:dyDescent="0.3">
      <c r="A4" s="6"/>
      <c r="B4" s="9">
        <f>SUMIF(Entrées!D:D,Fournisseurs!A:A,Entrées!E:E)</f>
        <v>0</v>
      </c>
      <c r="C4" s="77">
        <f>SUMIF(Entrées!D:D,Fournisseurs!A:A,Entrées!G:G)</f>
        <v>0</v>
      </c>
      <c r="D4" s="21"/>
    </row>
    <row r="5" spans="1:4" x14ac:dyDescent="0.3">
      <c r="A5" s="6"/>
      <c r="B5" s="9">
        <f>SUMIF(Entrées!D:D,Fournisseurs!A:A,Entrées!E:E)</f>
        <v>0</v>
      </c>
      <c r="C5" s="77">
        <f>SUMIF(Entrées!D:D,Fournisseurs!A:A,Entrées!G:G)</f>
        <v>0</v>
      </c>
      <c r="D5" s="21"/>
    </row>
    <row r="6" spans="1:4" x14ac:dyDescent="0.3">
      <c r="A6" s="6"/>
      <c r="B6" s="9">
        <f>SUMIF(Entrées!D:D,Fournisseurs!A:A,Entrées!E:E)</f>
        <v>0</v>
      </c>
      <c r="C6" s="77">
        <f>SUMIF(Entrées!D:D,Fournisseurs!A:A,Entrées!G:G)</f>
        <v>0</v>
      </c>
      <c r="D6" s="21"/>
    </row>
    <row r="7" spans="1:4" x14ac:dyDescent="0.3">
      <c r="A7" s="6"/>
      <c r="B7" s="9">
        <f>SUMIF(Entrées!D:D,Fournisseurs!A:A,Entrées!E:E)</f>
        <v>0</v>
      </c>
      <c r="C7" s="77">
        <f>SUMIF(Entrées!D:D,Fournisseurs!A:A,Entrées!G:G)</f>
        <v>0</v>
      </c>
      <c r="D7" s="21"/>
    </row>
    <row r="8" spans="1:4" x14ac:dyDescent="0.3">
      <c r="A8" s="6"/>
      <c r="B8" s="9">
        <f>SUMIF(Entrées!D:D,Fournisseurs!A:A,Entrées!E:E)</f>
        <v>0</v>
      </c>
      <c r="C8" s="77">
        <f>SUMIF(Entrées!D:D,Fournisseurs!A:A,Entrées!G:G)</f>
        <v>0</v>
      </c>
      <c r="D8" s="21"/>
    </row>
    <row r="9" spans="1:4" x14ac:dyDescent="0.3">
      <c r="A9" s="6"/>
      <c r="B9" s="9">
        <f>SUMIF(Entrées!D:D,Fournisseurs!A:A,Entrées!E:E)</f>
        <v>0</v>
      </c>
      <c r="C9" s="77">
        <f>SUMIF(Entrées!D:D,Fournisseurs!A:A,Entrées!G:G)</f>
        <v>0</v>
      </c>
      <c r="D9" s="21"/>
    </row>
    <row r="10" spans="1:4" x14ac:dyDescent="0.3">
      <c r="A10" s="6"/>
      <c r="B10" s="9">
        <f>SUMIF(Entrées!D:D,Fournisseurs!A:A,Entrées!E:E)</f>
        <v>0</v>
      </c>
      <c r="C10" s="77">
        <f>SUMIF(Entrées!D:D,Fournisseurs!A:A,Entrées!G:G)</f>
        <v>0</v>
      </c>
      <c r="D10" s="21"/>
    </row>
    <row r="11" spans="1:4" x14ac:dyDescent="0.3">
      <c r="A11" s="6"/>
      <c r="B11" s="9">
        <f>SUMIF(Entrées!D:D,Fournisseurs!A:A,Entrées!E:E)</f>
        <v>0</v>
      </c>
      <c r="C11" s="77">
        <f>SUMIF(Entrées!D:D,Fournisseurs!A:A,Entrées!G:G)</f>
        <v>0</v>
      </c>
      <c r="D11" s="21"/>
    </row>
    <row r="12" spans="1:4" ht="25.5" customHeight="1" x14ac:dyDescent="0.3">
      <c r="A12" s="82"/>
      <c r="B12" s="82"/>
      <c r="C12" s="83"/>
      <c r="D12" s="82"/>
    </row>
  </sheetData>
  <sheetProtection sheet="1" objects="1" scenarios="1" sort="0" autoFilter="0" pivotTables="0"/>
  <autoFilter ref="A3:D11" xr:uid="{00000000-0009-0000-0000-000005000000}">
    <sortState ref="A4:D11">
      <sortCondition ref="A9"/>
    </sortState>
  </autoFilter>
  <sortState ref="A4:D12">
    <sortCondition ref="A7"/>
  </sortState>
  <hyperlinks>
    <hyperlink ref="B3" location="Entrées!A1" display="Nombre d'entrées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C9"/>
  <sheetViews>
    <sheetView workbookViewId="0">
      <pane ySplit="3" topLeftCell="A4" activePane="bottomLeft" state="frozen"/>
      <selection activeCell="B2" sqref="B2"/>
      <selection pane="bottomLeft" activeCell="A4" sqref="A4"/>
    </sheetView>
  </sheetViews>
  <sheetFormatPr baseColWidth="10" defaultRowHeight="14.4" x14ac:dyDescent="0.3"/>
  <cols>
    <col min="1" max="1" width="46.5546875" customWidth="1"/>
    <col min="2" max="2" width="14.6640625" style="19" customWidth="1"/>
    <col min="3" max="3" width="61.5546875" customWidth="1"/>
  </cols>
  <sheetData>
    <row r="1" spans="1:3" s="41" customFormat="1" ht="21" x14ac:dyDescent="0.4">
      <c r="A1" s="38" t="s">
        <v>49</v>
      </c>
      <c r="B1" s="45">
        <f>SUBTOTAL(9,B3:B9)</f>
        <v>0</v>
      </c>
      <c r="C1" s="40"/>
    </row>
    <row r="2" spans="1:3" s="7" customFormat="1" ht="43.5" customHeight="1" x14ac:dyDescent="0.3">
      <c r="A2" s="13"/>
      <c r="B2" s="17"/>
      <c r="C2" s="13"/>
    </row>
    <row r="3" spans="1:3" s="43" customFormat="1" ht="31.5" customHeight="1" x14ac:dyDescent="0.3">
      <c r="A3" s="50" t="s">
        <v>13</v>
      </c>
      <c r="B3" s="84" t="s">
        <v>14</v>
      </c>
      <c r="C3" s="50" t="s">
        <v>8</v>
      </c>
    </row>
    <row r="4" spans="1:3" x14ac:dyDescent="0.3">
      <c r="A4" s="6"/>
      <c r="B4" s="18">
        <f>SUMIF(Inventaire!B:B,Catégories!A:A,Inventaire!D:D)</f>
        <v>0</v>
      </c>
      <c r="C4" s="21"/>
    </row>
    <row r="5" spans="1:3" x14ac:dyDescent="0.3">
      <c r="A5" s="6" t="s">
        <v>56</v>
      </c>
      <c r="B5" s="18">
        <f>SUMIF(Inventaire!B:B,Catégories!A:A,Inventaire!D:D)</f>
        <v>0</v>
      </c>
      <c r="C5" s="21"/>
    </row>
    <row r="6" spans="1:3" x14ac:dyDescent="0.3">
      <c r="A6" s="6" t="s">
        <v>57</v>
      </c>
      <c r="B6" s="18">
        <f>SUMIF(Inventaire!B:B,Catégories!A:A,Inventaire!D:D)</f>
        <v>0</v>
      </c>
      <c r="C6" s="21"/>
    </row>
    <row r="7" spans="1:3" x14ac:dyDescent="0.3">
      <c r="A7" s="6" t="s">
        <v>58</v>
      </c>
      <c r="B7" s="18">
        <f>SUMIF(Inventaire!B:B,Catégories!A:A,Inventaire!D:D)</f>
        <v>0</v>
      </c>
      <c r="C7" s="21"/>
    </row>
    <row r="8" spans="1:3" x14ac:dyDescent="0.3">
      <c r="A8" s="6" t="s">
        <v>59</v>
      </c>
      <c r="B8" s="18">
        <f>SUMIF(Inventaire!B:B,Catégories!A:A,Inventaire!D:D)</f>
        <v>0</v>
      </c>
      <c r="C8" s="21"/>
    </row>
    <row r="9" spans="1:3" s="46" customFormat="1" ht="24" customHeight="1" x14ac:dyDescent="0.3">
      <c r="A9" s="85"/>
      <c r="B9" s="86"/>
      <c r="C9" s="85"/>
    </row>
  </sheetData>
  <sheetProtection sheet="1" objects="1" scenarios="1" sort="0" autoFilter="0" pivotTables="0"/>
  <autoFilter ref="A3:C8" xr:uid="{00000000-0009-0000-0000-000006000000}"/>
  <sortState ref="A4:C9">
    <sortCondition ref="A5"/>
  </sortState>
  <hyperlinks>
    <hyperlink ref="B3" location="Inventaire!A1" display="Nombre de pièces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O47"/>
  <sheetViews>
    <sheetView workbookViewId="0">
      <selection activeCell="N21" sqref="N21"/>
    </sheetView>
  </sheetViews>
  <sheetFormatPr baseColWidth="10" defaultRowHeight="14.4" x14ac:dyDescent="0.3"/>
  <cols>
    <col min="1" max="1" width="24.5546875" customWidth="1"/>
    <col min="2" max="2" width="13.33203125" customWidth="1"/>
    <col min="3" max="7" width="2.88671875" customWidth="1"/>
    <col min="8" max="8" width="21" customWidth="1"/>
    <col min="9" max="9" width="23.88671875" bestFit="1" customWidth="1"/>
    <col min="10" max="15" width="14" customWidth="1"/>
    <col min="16" max="16" width="11.88671875" customWidth="1"/>
    <col min="17" max="17" width="19.44140625" bestFit="1" customWidth="1"/>
    <col min="18" max="18" width="22.109375" bestFit="1" customWidth="1"/>
    <col min="19" max="19" width="19.44140625" bestFit="1" customWidth="1"/>
    <col min="20" max="20" width="22.109375" bestFit="1" customWidth="1"/>
    <col min="21" max="21" width="24.44140625" bestFit="1" customWidth="1"/>
    <col min="22" max="22" width="27.109375" bestFit="1" customWidth="1"/>
  </cols>
  <sheetData>
    <row r="1" spans="1:15" ht="42.75" customHeight="1" x14ac:dyDescent="0.45">
      <c r="A1" s="93" t="s">
        <v>40</v>
      </c>
      <c r="H1" s="93" t="s">
        <v>44</v>
      </c>
    </row>
    <row r="3" spans="1:15" s="46" customFormat="1" x14ac:dyDescent="0.3">
      <c r="A3" s="96" t="s">
        <v>39</v>
      </c>
      <c r="H3" s="96" t="s">
        <v>41</v>
      </c>
      <c r="J3" s="96" t="s">
        <v>4</v>
      </c>
      <c r="K3"/>
      <c r="L3"/>
      <c r="M3"/>
      <c r="N3"/>
      <c r="O3"/>
    </row>
    <row r="4" spans="1:15" s="95" customFormat="1" x14ac:dyDescent="0.3">
      <c r="A4" s="94" t="s">
        <v>22</v>
      </c>
      <c r="B4" t="s">
        <v>42</v>
      </c>
      <c r="H4" s="94" t="s">
        <v>43</v>
      </c>
      <c r="I4" s="94" t="s">
        <v>16</v>
      </c>
      <c r="J4" s="95" t="s">
        <v>38</v>
      </c>
      <c r="K4"/>
      <c r="L4"/>
      <c r="M4"/>
      <c r="N4"/>
      <c r="O4"/>
    </row>
    <row r="5" spans="1:15" x14ac:dyDescent="0.3">
      <c r="A5" t="s">
        <v>38</v>
      </c>
      <c r="B5" s="92"/>
      <c r="H5" t="s">
        <v>38</v>
      </c>
      <c r="J5" s="92"/>
    </row>
    <row r="12" spans="1:15" ht="5.25" customHeight="1" x14ac:dyDescent="0.3"/>
    <row r="13" spans="1:15" ht="5.25" customHeight="1" x14ac:dyDescent="0.3"/>
    <row r="14" spans="1:15" ht="5.25" customHeight="1" x14ac:dyDescent="0.3"/>
    <row r="15" spans="1:15" ht="5.25" customHeight="1" x14ac:dyDescent="0.3"/>
    <row r="16" spans="1:15" ht="5.25" customHeight="1" x14ac:dyDescent="0.3"/>
    <row r="17" spans="8:10" ht="5.25" customHeight="1" x14ac:dyDescent="0.3"/>
    <row r="18" spans="8:10" ht="5.25" customHeight="1" x14ac:dyDescent="0.3"/>
    <row r="19" spans="8:10" ht="23.4" x14ac:dyDescent="0.45">
      <c r="H19" s="93" t="s">
        <v>45</v>
      </c>
    </row>
    <row r="21" spans="8:10" x14ac:dyDescent="0.3">
      <c r="H21" s="96" t="s">
        <v>46</v>
      </c>
      <c r="I21" s="46"/>
      <c r="J21" s="96" t="s">
        <v>4</v>
      </c>
    </row>
    <row r="22" spans="8:10" x14ac:dyDescent="0.3">
      <c r="H22" s="94" t="s">
        <v>43</v>
      </c>
      <c r="I22" s="94" t="s">
        <v>16</v>
      </c>
      <c r="J22" s="95" t="s">
        <v>38</v>
      </c>
    </row>
    <row r="23" spans="8:10" x14ac:dyDescent="0.3">
      <c r="H23" t="s">
        <v>38</v>
      </c>
      <c r="J23" s="97"/>
    </row>
    <row r="29" spans="8:10" ht="6.75" customHeight="1" x14ac:dyDescent="0.3"/>
    <row r="30" spans="8:10" ht="6.75" customHeight="1" x14ac:dyDescent="0.3"/>
    <row r="31" spans="8:10" ht="6.75" customHeight="1" x14ac:dyDescent="0.3"/>
    <row r="32" spans="8:10" ht="6.75" customHeight="1" x14ac:dyDescent="0.3"/>
    <row r="33" spans="8:15" ht="6.75" customHeight="1" x14ac:dyDescent="0.3"/>
    <row r="34" spans="8:15" ht="6.75" customHeight="1" x14ac:dyDescent="0.3"/>
    <row r="35" spans="8:15" ht="6.75" customHeight="1" x14ac:dyDescent="0.3"/>
    <row r="36" spans="8:15" ht="6.75" customHeight="1" x14ac:dyDescent="0.3"/>
    <row r="37" spans="8:15" ht="6.75" customHeight="1" x14ac:dyDescent="0.3"/>
    <row r="38" spans="8:15" ht="23.4" x14ac:dyDescent="0.45">
      <c r="H38" s="93" t="s">
        <v>47</v>
      </c>
    </row>
    <row r="40" spans="8:15" x14ac:dyDescent="0.3">
      <c r="H40" s="96" t="s">
        <v>41</v>
      </c>
      <c r="I40" s="46"/>
      <c r="J40" s="46"/>
    </row>
    <row r="41" spans="8:15" x14ac:dyDescent="0.3">
      <c r="H41" s="94" t="s">
        <v>43</v>
      </c>
      <c r="I41" s="94" t="s">
        <v>16</v>
      </c>
      <c r="J41" s="95" t="s">
        <v>42</v>
      </c>
    </row>
    <row r="42" spans="8:15" x14ac:dyDescent="0.3">
      <c r="H42" t="s">
        <v>38</v>
      </c>
      <c r="J42" s="92"/>
    </row>
    <row r="46" spans="8:15" x14ac:dyDescent="0.3">
      <c r="H46" s="98"/>
      <c r="I46" s="92"/>
      <c r="J46" s="92"/>
      <c r="K46" s="92"/>
      <c r="L46" s="92"/>
      <c r="M46" s="92"/>
      <c r="N46" s="92"/>
      <c r="O46" s="92"/>
    </row>
    <row r="47" spans="8:15" x14ac:dyDescent="0.3">
      <c r="H47" s="91"/>
      <c r="I47" s="92"/>
      <c r="J47" s="92"/>
      <c r="K47" s="92"/>
      <c r="L47" s="92"/>
      <c r="M47" s="92"/>
      <c r="N47" s="92"/>
      <c r="O47" s="92"/>
    </row>
  </sheetData>
  <pageMargins left="0.7" right="0.7" top="0.75" bottom="0.75" header="0.3" footer="0.3"/>
  <pageSetup paperSize="9" orientation="portrait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C19"/>
  <sheetViews>
    <sheetView tabSelected="1" workbookViewId="0">
      <selection activeCell="B25" sqref="B25"/>
    </sheetView>
  </sheetViews>
  <sheetFormatPr baseColWidth="10" defaultColWidth="11.44140625" defaultRowHeight="15.75" customHeight="1" x14ac:dyDescent="0.25"/>
  <cols>
    <col min="1" max="1" width="23.44140625" style="89" customWidth="1"/>
    <col min="2" max="2" width="36" style="89" customWidth="1"/>
    <col min="3" max="16384" width="11.44140625" style="89"/>
  </cols>
  <sheetData>
    <row r="1" spans="1:3" ht="15.75" customHeight="1" x14ac:dyDescent="0.25">
      <c r="A1" s="87" t="s">
        <v>23</v>
      </c>
      <c r="B1" s="88"/>
    </row>
    <row r="2" spans="1:3" ht="15.75" customHeight="1" x14ac:dyDescent="0.25">
      <c r="A2" s="87" t="s">
        <v>24</v>
      </c>
      <c r="B2" s="88" t="s">
        <v>25</v>
      </c>
    </row>
    <row r="4" spans="1:3" ht="15.75" customHeight="1" x14ac:dyDescent="0.25">
      <c r="A4" s="67" t="s">
        <v>26</v>
      </c>
      <c r="B4" s="90">
        <f>IFERROR(VLOOKUP("Imprimante HP LJ 1220",Pièces,4,FALSE),0)</f>
        <v>0</v>
      </c>
    </row>
    <row r="5" spans="1:3" ht="15.75" customHeight="1" x14ac:dyDescent="0.25">
      <c r="A5" s="68"/>
      <c r="B5" s="69"/>
    </row>
    <row r="6" spans="1:3" ht="15.75" customHeight="1" x14ac:dyDescent="0.25">
      <c r="A6" s="68"/>
      <c r="B6" s="69"/>
    </row>
    <row r="7" spans="1:3" ht="15.75" customHeight="1" x14ac:dyDescent="0.25">
      <c r="A7" s="68"/>
      <c r="B7" s="69"/>
    </row>
    <row r="8" spans="1:3" ht="15.75" customHeight="1" x14ac:dyDescent="0.25">
      <c r="A8" s="67" t="s">
        <v>27</v>
      </c>
      <c r="B8" s="70"/>
    </row>
    <row r="9" spans="1:3" ht="15.75" customHeight="1" x14ac:dyDescent="0.25">
      <c r="A9" s="71" t="s">
        <v>2</v>
      </c>
      <c r="B9" s="47" t="s">
        <v>2</v>
      </c>
      <c r="C9" s="73">
        <f ca="1">IFERROR(MATCH(VD_Pièce,Liste_Pièces,0)-1,0)</f>
        <v>0</v>
      </c>
    </row>
    <row r="10" spans="1:3" ht="15.75" customHeight="1" x14ac:dyDescent="0.25">
      <c r="A10" s="71" t="s">
        <v>4</v>
      </c>
      <c r="B10" s="47" t="s">
        <v>13</v>
      </c>
      <c r="C10" s="73">
        <f ca="1">IFERROR(MATCH(VD_Fournisseur,Liste_Fournisseurs,0)-1,0)</f>
        <v>0</v>
      </c>
    </row>
    <row r="11" spans="1:3" ht="15.75" customHeight="1" x14ac:dyDescent="0.25">
      <c r="A11" s="71" t="s">
        <v>55</v>
      </c>
      <c r="B11" s="47" t="s">
        <v>37</v>
      </c>
      <c r="C11" s="73">
        <f ca="1">IFERROR(MATCH(VD_Technicien,Liste_Techniciens,0)-1,0)</f>
        <v>0</v>
      </c>
    </row>
    <row r="12" spans="1:3" ht="15.75" customHeight="1" x14ac:dyDescent="0.25">
      <c r="A12" s="71" t="s">
        <v>22</v>
      </c>
      <c r="B12" s="47" t="s">
        <v>37</v>
      </c>
      <c r="C12" s="73">
        <f ca="1">IFERROR(MATCH(VD_Technicien,Liste_Techniciens,0)-1,0)</f>
        <v>0</v>
      </c>
    </row>
    <row r="13" spans="1:3" ht="15.75" customHeight="1" x14ac:dyDescent="0.25">
      <c r="A13" s="68"/>
      <c r="B13" s="69"/>
    </row>
    <row r="14" spans="1:3" ht="15.75" customHeight="1" x14ac:dyDescent="0.25">
      <c r="A14" s="72" t="s">
        <v>28</v>
      </c>
      <c r="B14" s="67"/>
    </row>
    <row r="15" spans="1:3" ht="15.75" customHeight="1" x14ac:dyDescent="0.25">
      <c r="A15" s="48" t="s">
        <v>29</v>
      </c>
      <c r="B15" s="49" t="s">
        <v>30</v>
      </c>
    </row>
    <row r="16" spans="1:3" ht="15.75" customHeight="1" x14ac:dyDescent="0.25">
      <c r="A16" s="48" t="s">
        <v>31</v>
      </c>
      <c r="B16" s="49" t="s">
        <v>32</v>
      </c>
    </row>
    <row r="17" spans="1:2" ht="15.75" customHeight="1" x14ac:dyDescent="0.25">
      <c r="A17" s="48" t="s">
        <v>33</v>
      </c>
      <c r="B17" s="49" t="s">
        <v>32</v>
      </c>
    </row>
    <row r="18" spans="1:2" ht="15.75" customHeight="1" x14ac:dyDescent="0.25">
      <c r="A18" s="48" t="s">
        <v>34</v>
      </c>
      <c r="B18" s="49" t="s">
        <v>32</v>
      </c>
    </row>
    <row r="19" spans="1:2" ht="15.75" customHeight="1" x14ac:dyDescent="0.25">
      <c r="A19" s="72"/>
      <c r="B19" s="67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 xr:uid="{00000000-0002-0000-0800-000000000000}">
      <formula1>"oui,non"</formula1>
    </dataValidation>
    <dataValidation type="list" allowBlank="1" showInputMessage="1" showErrorMessage="1" errorTitle="Choisir dans la liste" error="Choisir dans la liste !" sqref="B10" xr:uid="{00000000-0002-0000-0800-000001000000}">
      <formula1>Liste_Fournisseurs</formula1>
    </dataValidation>
    <dataValidation type="list" allowBlank="1" showInputMessage="1" showErrorMessage="1" errorTitle="Choisir dans la liste" error="Choisir dans la liste !" sqref="B9" xr:uid="{00000000-0002-0000-0800-000002000000}">
      <formula1>Liste_Pièces</formula1>
    </dataValidation>
    <dataValidation type="list" allowBlank="1" showInputMessage="1" showErrorMessage="1" errorTitle="Choisir dans la liste" error="Choisir dans la liste !" sqref="B11" xr:uid="{00000000-0002-0000-0800-000003000000}">
      <formula1>Liste_Techniciens</formula1>
    </dataValidation>
    <dataValidation type="list" allowBlank="1" showInputMessage="1" showErrorMessage="1" errorTitle="Choisir dans la liste" error="Choisir dans la liste !" sqref="B12" xr:uid="{00000000-0002-0000-0800-000004000000}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ignoredErrors>
    <ignoredError sqref="C9:C12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Clients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Utilisateur</cp:lastModifiedBy>
  <dcterms:created xsi:type="dcterms:W3CDTF">2013-02-01T10:35:05Z</dcterms:created>
  <dcterms:modified xsi:type="dcterms:W3CDTF">2019-12-05T11:21:56Z</dcterms:modified>
</cp:coreProperties>
</file>