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tables/table16.xml" ContentType="application/vnd.openxmlformats-officedocument.spreadsheetml.table+xml"/>
  <Override PartName="/xl/drawings/drawing2.xml" ContentType="application/vnd.openxmlformats-officedocument.drawing+xml"/>
  <Override PartName="/xl/tables/table1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codeName="{85106AD5-7665-2F1B-BB0A-E31DD656B090}"/>
  <workbookPr codeName="ThisWorkbook"/>
  <mc:AlternateContent xmlns:mc="http://schemas.openxmlformats.org/markup-compatibility/2006">
    <mc:Choice Requires="x15">
      <x15ac:absPath xmlns:x15ac="http://schemas.microsoft.com/office/spreadsheetml/2010/11/ac" url="C:\Users\Bamse\Desktop\"/>
    </mc:Choice>
  </mc:AlternateContent>
  <xr:revisionPtr revIDLastSave="0" documentId="13_ncr:1_{3548CB8E-4F1A-40D1-80EF-620E85A5ACA8}" xr6:coauthVersionLast="45" xr6:coauthVersionMax="45" xr10:uidLastSave="{00000000-0000-0000-0000-000000000000}"/>
  <bookViews>
    <workbookView xWindow="-90" yWindow="-90" windowWidth="19380" windowHeight="10380" firstSheet="1" activeTab="3" xr2:uid="{00000000-000D-0000-FFFF-FFFF00000000}"/>
  </bookViews>
  <sheets>
    <sheet name="Data" sheetId="12" r:id="rId1"/>
    <sheet name="EPD library (single component)" sheetId="9" r:id="rId2"/>
    <sheet name="LCA typical build-up" sheetId="1" r:id="rId3"/>
    <sheet name="Quick LCA comparaison " sheetId="11" r:id="rId4"/>
    <sheet name="BIM7AA Type Code" sheetId="7" r:id="rId5"/>
    <sheet name="BIM7AA BDA-skema" sheetId="8" r:id="rId6"/>
  </sheets>
  <definedNames>
    <definedName name="_xlnm._FilterDatabase" localSheetId="5" hidden="1">'BIM7AA BDA-skema'!$B$16:$L$353</definedName>
    <definedName name="_xlnm._FilterDatabase" localSheetId="1" hidden="1">'EPD library (single component)'!$B$1:$B$1226</definedName>
    <definedName name="_xlnm._FilterDatabase" localSheetId="2" hidden="1">'LCA typical build-up'!$A$2:$O$156</definedName>
    <definedName name="_xlnm._FilterDatabase" localSheetId="3" hidden="1">'Quick LCA comparaison '!$C$4:$D$14</definedName>
    <definedName name="Accessory">Data!$O$141:$O$154</definedName>
    <definedName name="Acrylate">Data!$P$130:$P$137</definedName>
    <definedName name="Adhesive_and_adhesive_mortar">Data!$K$96:$K$103</definedName>
    <definedName name="Aerated_block">Data!$F$77:$F$92</definedName>
    <definedName name="Air_conditioning_and_cooling_machine">Data!$M$141:$M$154</definedName>
    <definedName name="Air_conditioning_and_ventilation">Data!$H$56:$H$61</definedName>
    <definedName name="Air_dried_brick">Data!$E$96:$E$103</definedName>
    <definedName name="Aluminium">Data!$K$47:$K$52</definedName>
    <definedName name="Aluminium_foil">Data!$G$122:$G$126</definedName>
    <definedName name="Aluminium_frame">Data!$E$141:$E$154</definedName>
    <definedName name="Aluminium_profile">Data!$E$122:$E$126</definedName>
    <definedName name="Aluminium_sheet">Data!$D$122:$D$126</definedName>
    <definedName name="Aluminium_thermally_separated">Data!$F$141:$F$154</definedName>
    <definedName name="Artificial_stone">Data!$G$96:$G$103</definedName>
    <definedName name="Asphalt">Data!$H$26:$H$43</definedName>
    <definedName name="Asphalt_binder">Data!$N$96:$N$103</definedName>
    <definedName name="Base_course">Data!$O$96:$O$103</definedName>
    <definedName name="Binder">Data!$D$26:$D$43</definedName>
    <definedName name="Bitumen">Data!$N$130:$N$137</definedName>
    <definedName name="Bituminous_sheet">Data!$O$122:$O$126</definedName>
    <definedName name="Bricks_blocks_and_elements">Data!$F$26:$F$43</definedName>
    <definedName name="Buiding_paper">Data!$I$130:$I$137</definedName>
    <definedName name="Building_service_engineering">Data!$J$12:$J$22</definedName>
    <definedName name="Byproducts_from_power_plant">Data!$O$65:$O$73</definedName>
    <definedName name="Cast_aluminium">Data!$F$122:$F$126</definedName>
    <definedName name="Cast_or_forged_steel_and_iron_items">Data!$N$113:$N$118</definedName>
    <definedName name="Ceiling_panel">Data!$P$77:$P$92</definedName>
    <definedName name="Cellulose_fibre">Data!$M$26:$M$43</definedName>
    <definedName name="Cellulose_insulation__loose_fill">Data!$H$107:$H$109</definedName>
    <definedName name="Cellulose_insulation__panels">Data!$I$107:$I$109</definedName>
    <definedName name="Cellulose_insulation_loose_fill">Data!$H$107:$H$109</definedName>
    <definedName name="Cellulose_insulation_panels">Data!$I$107:$I$109</definedName>
    <definedName name="Cement">Data!$D$65:$D$73</definedName>
    <definedName name="Ceramic_roof_tile">Data!$L$77:$L$92</definedName>
    <definedName name="Clay">Data!$G$65:$G$73</definedName>
    <definedName name="Colonne1">Data!$P$141:$P$154</definedName>
    <definedName name="Complementary_building_elements">Data!#REF!</definedName>
    <definedName name="Components_for_windows_and_curtain_walls">Data!$I$12:$I$22</definedName>
    <definedName name="Concrete_aggregates">Data!$E$26:$E$43</definedName>
    <definedName name="Conventional_cotton">Data!$L$107:$L$109</definedName>
    <definedName name="Cork">Data!$K$26:$K$43</definedName>
    <definedName name="Cotton">Data!$P$26:$P$43</definedName>
    <definedName name="Covering__cladding_and_finishing">Data!#REF!</definedName>
    <definedName name="Dry_filling_material">Data!$P$65:$P$73</definedName>
    <definedName name="Dry_screed">Data!$O$77:$O$92</definedName>
    <definedName name="Duo_and_trio_laminated_beams">Data!$F$113:$F$118</definedName>
    <definedName name="Elastic_plastic_profile">Data!$D$130:$D$137</definedName>
    <definedName name="Electrical_and_mechanical_installations">Data!#REF!</definedName>
    <definedName name="Expanded">Data!$F$107:$F$109</definedName>
    <definedName name="Expanded_clay">Data!$K$65:$K$73</definedName>
    <definedName name="Expanded_cork">Data!$F$107:$F$109</definedName>
    <definedName name="Exterior_walls_primary_building_elements">Data!$W$24:$W$25</definedName>
    <definedName name="Fastener">Data!$P$113:$P$118</definedName>
    <definedName name="Fibre_cement">Data!$M$77:$M$92</definedName>
    <definedName name="Fired_bricks">Data!$E$77:$E$92</definedName>
    <definedName name="Flax_fibre">Data!$N$26:$N$43</definedName>
    <definedName name="Flax_fibre_mat">Data!$J$107:$J$109</definedName>
    <definedName name="Fleeces">Data!$H$130:$H$137</definedName>
    <definedName name="Flooring">Data!$M$47:$M$52</definedName>
    <definedName name="Flux.Constantly">0</definedName>
    <definedName name="Flux.DataHasHeaders">1</definedName>
    <definedName name="Foam">Data!$O$107:$O$109</definedName>
    <definedName name="Foil_and_fleece">Data!$P$47:$P$52</definedName>
    <definedName name="Frames_and_Profiles">Data!$E$56:$E$61</definedName>
    <definedName name="Frames_Profiles">Data!$E$56:$E$61</definedName>
    <definedName name="Furniture_and_equipment">Data!#REF!</definedName>
    <definedName name="Generic_building_elements">Data!$V$19:$V$20</definedName>
    <definedName name="Glass_block">Data!$D$96:$D$103</definedName>
    <definedName name="Glue_laminated_timber">Data!$G$113:$G$118</definedName>
    <definedName name="Glue_laminated_timber_board">Data!$H$113:$H$118</definedName>
    <definedName name="Granulated_foam_glass">Data!$M$65:$M$73</definedName>
    <definedName name="Gypsum">Data!$F$65:$F$73</definedName>
    <definedName name="Gypsum_plasterboard">Data!$N$77:$N$92</definedName>
    <definedName name="Heat_distribution_and_dissipation">Data!$L$141:$L$154</definedName>
    <definedName name="Heat_generator">Data!$K$141:$K$154</definedName>
    <definedName name="Heating">Data!$G$56:$G$61</definedName>
    <definedName name="Hemp">Data!$O$26:$O$43</definedName>
    <definedName name="Hemp_fibre_mat">Data!$K$107:$K$109</definedName>
    <definedName name="_xlnm.Print_Titles" localSheetId="5">'BIM7AA BDA-skema'!$1:$16</definedName>
    <definedName name="Infill">Data!$F$56:$F$61</definedName>
    <definedName name="Insulation_element">Data!$F$47:$F$52</definedName>
    <definedName name="Insulation_material">Data!$E$12:$E$22</definedName>
    <definedName name="Interior_brick_walls">Data!#REF!</definedName>
    <definedName name="Isokorb_thermal_break">Data!$P$107:$P$109</definedName>
    <definedName name="Laminate_flooring">Data!$I$113:$I$118</definedName>
    <definedName name="Light_concrete">Data!$G$77:$G$92</definedName>
    <definedName name="Lime">Data!$E$65:$E$73</definedName>
    <definedName name="Linoleum_flooring">Data!$M$122:$M$126</definedName>
    <definedName name="Mastic_asphalt">Data!$M$96:$M$103</definedName>
    <definedName name="Melamine_foam">Data!$N$107:$N$109</definedName>
    <definedName name="Melamine_resin">Data!$D$47:$D$52</definedName>
    <definedName name="Metal">Data!$G$12:$G$22</definedName>
    <definedName name="Mineral">Data!$I$26:$I$43</definedName>
    <definedName name="Mineral_building_products">Data!$D$12:$D$22</definedName>
    <definedName name="Mineral_wool">Data!$P$96:$P$103</definedName>
    <definedName name="Mortar_and_concrete">Data!$G$26:$G$43</definedName>
    <definedName name="Mortar_masonry">Data!$H$96:$H$103</definedName>
    <definedName name="Natural_cut_stone">Data!$J$77:$J$92</definedName>
    <definedName name="Natural_stone">Data!$I$65:$I$73</definedName>
    <definedName name="Opaque_infill">Data!$J$141:$J$154</definedName>
    <definedName name="Organic_cotton">Data!$M$107:$M$109</definedName>
    <definedName name="Parquet">Data!$J$113:$J$118</definedName>
    <definedName name="Perlites">Data!$N$65:$N$73</definedName>
    <definedName name="Phenolic_foam_boards">Data!$E$107:$E$109</definedName>
    <definedName name="Planting_and_external_ground_finishes">Data!#REF!</definedName>
    <definedName name="Plastic">Data!$H$12:$H$22</definedName>
    <definedName name="Plumbing___and_HVAC_control_systems">Data!#REF!</definedName>
    <definedName name="Polyethylene">Data!$E$47:$E$52</definedName>
    <definedName name="Polyurethane">Data!$M$130:$M$137</definedName>
    <definedName name="Precast_concrete_elements_and_goods">Data!$H$77:$H$92</definedName>
    <definedName name="Primary_building_elements">Data!$X$19:$X$20</definedName>
    <definedName name="Primary_building_elements_terrain">Data!$V$24:$V$25</definedName>
    <definedName name="Profiles">Data!$O$47:$O$52</definedName>
    <definedName name="Pumice">Data!$J$65:$J$73</definedName>
    <definedName name="PVC">Data!$O$130:$O$137</definedName>
    <definedName name="PVC_flooring">Data!$K$122:$K$126</definedName>
    <definedName name="PVC_frame">Data!$H$141:$H$154</definedName>
    <definedName name="PVC_sheet">Data!$P$122:$P$126</definedName>
    <definedName name="Rainwater_and_Grey_water_tubes">Data!$J$122:$J$126</definedName>
    <definedName name="Rainwater_Grey_water_tubes">Data!$J$122:$J$126</definedName>
    <definedName name="Renders_and_plasters">Data!$J$96:$J$103</definedName>
    <definedName name="Rigid_phenolic_foam">Data!$J$26:$J$43</definedName>
    <definedName name="Rock_wool">Data!$D$107:$D$109</definedName>
    <definedName name="Roofing_membrane">Data!$N$47:$N$52</definedName>
    <definedName name="Rubber">Data!$K$130:$K$137</definedName>
    <definedName name="Rubber_flooring">Data!$L$122:$L$126</definedName>
    <definedName name="Sand_and_gravel">Data!$H$65:$H$73</definedName>
    <definedName name="Sand_lime_bricks">Data!$D$77:$D$92</definedName>
    <definedName name="Screed_dry_mortar">Data!$I$96:$I$103</definedName>
    <definedName name="Sealing_foil">Data!$G$130:$G$137</definedName>
    <definedName name="Sealing_material">Data!$D$56:$D$61</definedName>
    <definedName name="Secondary_water_shedding_membrane">Data!$E$130:$E$137</definedName>
    <definedName name="Sewer_tube">Data!$I$122:$I$126</definedName>
    <definedName name="Shale">Data!$L$65:$L$73</definedName>
    <definedName name="Silicone">Data!$L$130:$L$137</definedName>
    <definedName name="Slate">Data!$K$77:$K$92</definedName>
    <definedName name="Solid_structural_timber">Data!$E$113:$E$118</definedName>
    <definedName name="Solid_wood">Data!$G$47:$G$52</definedName>
    <definedName name="Split_mastic_asphalt">Data!$L$96:$L$103</definedName>
    <definedName name="Stainless_steel">Data!$J$47:$J$52</definedName>
    <definedName name="Stainless_steel_sheet">Data!$O$113:$O$118</definedName>
    <definedName name="Steel">Data!$G$141:$G$154</definedName>
    <definedName name="Steel_and_iron">Data!$I$47:$I$52</definedName>
    <definedName name="Steel_reinforcement_mesh">Data!$K$113:$K$118</definedName>
    <definedName name="Steel_sheet">Data!$M$113:$M$118</definedName>
    <definedName name="Stoneware">Data!$I$77:$I$92</definedName>
    <definedName name="Structural_timber">Data!$D$113:$D$118</definedName>
    <definedName name="Strutural_steel">Data!$L$113:$L$118</definedName>
    <definedName name="Substrate">Data!$F$96:$F$103</definedName>
    <definedName name="Substructure">Data!$W$19:$W$20</definedName>
    <definedName name="Tap_water_tubes">Data!$H$122:$H$126</definedName>
    <definedName name="Technical_textile">Data!$J$130:$J$137</definedName>
    <definedName name="Textile_flooring">Data!$N$122:$N$126</definedName>
    <definedName name="Transparent_infill">Data!$I$141:$I$154</definedName>
    <definedName name="Tubes">Data!$L$47:$L$52</definedName>
    <definedName name="Vapour_barrier">Data!$F$130:$F$137</definedName>
    <definedName name="Ventilation_system">Data!$N$141:$N$154</definedName>
    <definedName name="Wood">Data!$F$12:$F$22</definedName>
    <definedName name="Wood_fibre">Data!$L$26:$L$43</definedName>
    <definedName name="Wood_fibre_insulation_boards">Data!$G$107:$G$109</definedName>
    <definedName name="Wood_frame">Data!$D$141:$D$154</definedName>
    <definedName name="Wooden_floor">Data!$H$47:$H$52</definedName>
    <definedName name="_xlnm.Print_Area" localSheetId="5">'BIM7AA BDA-skema'!$B$1:$L$353</definedName>
  </definedNames>
  <calcPr calcId="191029"/>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38" i="11" l="1"/>
  <c r="E38" i="11"/>
  <c r="C8" i="11"/>
  <c r="D8" i="11"/>
  <c r="D39" i="11" l="1"/>
  <c r="D40" i="11" s="1"/>
  <c r="C39" i="11"/>
  <c r="C40" i="11" s="1"/>
  <c r="M265" i="9"/>
  <c r="L265" i="9"/>
  <c r="K265" i="9"/>
  <c r="M212" i="9" l="1"/>
  <c r="L212" i="9"/>
  <c r="K212" i="9"/>
  <c r="M209" i="9"/>
  <c r="L209" i="9"/>
  <c r="K209" i="9"/>
  <c r="M161" i="9"/>
  <c r="L161" i="9"/>
  <c r="K161" i="9"/>
  <c r="D14" i="11"/>
  <c r="C14" i="11"/>
  <c r="D12" i="11"/>
  <c r="C12" i="11"/>
  <c r="D10" i="11"/>
  <c r="C10" i="11"/>
  <c r="M107" i="9" l="1"/>
  <c r="K107" i="9"/>
  <c r="M102" i="9"/>
  <c r="L102" i="9"/>
  <c r="K102" i="9"/>
  <c r="M93" i="9"/>
  <c r="K93" i="9"/>
  <c r="M92" i="9"/>
  <c r="K92" i="9"/>
  <c r="M91" i="9"/>
  <c r="K91" i="9"/>
  <c r="M82" i="9" l="1"/>
  <c r="L82" i="9"/>
  <c r="K82" i="9"/>
  <c r="E692" i="7" l="1"/>
  <c r="E691" i="7"/>
  <c r="E690" i="7"/>
  <c r="E689" i="7"/>
  <c r="E688" i="7"/>
  <c r="E687" i="7"/>
  <c r="E686" i="7"/>
  <c r="E685" i="7"/>
  <c r="E684" i="7"/>
  <c r="E683" i="7"/>
  <c r="E682" i="7"/>
  <c r="E681" i="7"/>
  <c r="E680" i="7"/>
  <c r="E679" i="7"/>
  <c r="E678" i="7"/>
  <c r="E677" i="7"/>
  <c r="E676" i="7"/>
  <c r="E675" i="7"/>
  <c r="E674" i="7"/>
  <c r="E673" i="7"/>
  <c r="E672" i="7"/>
  <c r="E671" i="7"/>
  <c r="E670" i="7"/>
  <c r="E669" i="7"/>
  <c r="E668" i="7"/>
  <c r="E667" i="7"/>
  <c r="E666" i="7"/>
  <c r="E665" i="7"/>
  <c r="E664" i="7"/>
  <c r="E663" i="7"/>
  <c r="E662" i="7"/>
  <c r="E661" i="7"/>
  <c r="E660" i="7"/>
  <c r="E659" i="7"/>
  <c r="E658" i="7"/>
  <c r="E657" i="7"/>
  <c r="E656" i="7"/>
  <c r="E655" i="7"/>
  <c r="E654" i="7"/>
  <c r="E653" i="7"/>
  <c r="E652" i="7"/>
  <c r="E651" i="7"/>
  <c r="E650" i="7"/>
  <c r="E649" i="7"/>
  <c r="E648" i="7"/>
  <c r="E647" i="7"/>
  <c r="E646" i="7"/>
  <c r="E645" i="7"/>
  <c r="E644" i="7"/>
  <c r="E643" i="7"/>
  <c r="E642" i="7"/>
  <c r="E641" i="7"/>
  <c r="E640" i="7"/>
  <c r="E639" i="7"/>
  <c r="E638" i="7"/>
  <c r="E637" i="7"/>
  <c r="E636" i="7"/>
  <c r="E635" i="7"/>
  <c r="E634" i="7"/>
  <c r="E633" i="7"/>
  <c r="E632" i="7"/>
  <c r="E631" i="7"/>
  <c r="E630" i="7"/>
  <c r="E629" i="7"/>
  <c r="E628" i="7"/>
  <c r="E627" i="7"/>
  <c r="E626" i="7"/>
  <c r="E625" i="7"/>
  <c r="E624" i="7"/>
  <c r="E623" i="7"/>
  <c r="E622" i="7"/>
  <c r="E621" i="7"/>
  <c r="E620" i="7"/>
  <c r="E619" i="7"/>
  <c r="E618" i="7"/>
  <c r="E617" i="7"/>
  <c r="E616" i="7"/>
  <c r="E615" i="7"/>
  <c r="E614" i="7"/>
  <c r="E613" i="7"/>
  <c r="E612" i="7"/>
  <c r="E611" i="7"/>
  <c r="E610" i="7"/>
  <c r="E609" i="7"/>
  <c r="E608" i="7"/>
  <c r="E607" i="7"/>
  <c r="E606" i="7"/>
  <c r="E605" i="7"/>
  <c r="E604" i="7"/>
  <c r="E603" i="7"/>
  <c r="E602" i="7"/>
  <c r="E601" i="7"/>
  <c r="E600" i="7"/>
  <c r="E599" i="7"/>
  <c r="E598" i="7"/>
  <c r="E597" i="7"/>
  <c r="E596" i="7"/>
  <c r="E595" i="7"/>
  <c r="E594" i="7"/>
  <c r="E593" i="7"/>
  <c r="E592" i="7"/>
  <c r="E591" i="7"/>
  <c r="E590" i="7"/>
  <c r="E589" i="7"/>
  <c r="E588" i="7"/>
  <c r="E587" i="7"/>
  <c r="E586" i="7"/>
  <c r="E585" i="7"/>
  <c r="E584" i="7"/>
  <c r="E583" i="7"/>
  <c r="E582" i="7"/>
  <c r="E581" i="7"/>
  <c r="E580" i="7"/>
  <c r="E579" i="7"/>
  <c r="E578" i="7"/>
  <c r="E577" i="7"/>
  <c r="E576" i="7"/>
  <c r="E575" i="7"/>
  <c r="E574" i="7"/>
  <c r="E573" i="7"/>
  <c r="E572" i="7"/>
  <c r="E571" i="7"/>
  <c r="E570" i="7"/>
  <c r="E569" i="7"/>
  <c r="E568" i="7"/>
  <c r="E567" i="7"/>
  <c r="E566" i="7"/>
  <c r="E565" i="7"/>
  <c r="E564" i="7"/>
  <c r="E563" i="7"/>
  <c r="E562" i="7"/>
  <c r="E561" i="7"/>
  <c r="E560" i="7"/>
  <c r="E559" i="7"/>
  <c r="E558" i="7"/>
  <c r="E557" i="7"/>
  <c r="E556" i="7"/>
  <c r="E555" i="7"/>
  <c r="E554" i="7"/>
  <c r="E553" i="7"/>
  <c r="E552" i="7"/>
  <c r="E551" i="7"/>
  <c r="E550" i="7"/>
  <c r="E549" i="7"/>
  <c r="E548" i="7"/>
  <c r="E547" i="7"/>
  <c r="E546" i="7"/>
  <c r="E545" i="7"/>
  <c r="E544" i="7"/>
  <c r="E543" i="7"/>
  <c r="E542" i="7"/>
  <c r="E541" i="7"/>
  <c r="E540" i="7"/>
  <c r="E539" i="7"/>
  <c r="E538" i="7"/>
  <c r="E537" i="7"/>
  <c r="E536" i="7"/>
  <c r="E535" i="7"/>
  <c r="E534" i="7"/>
  <c r="E533" i="7"/>
  <c r="E532" i="7"/>
  <c r="E531" i="7"/>
  <c r="E530" i="7"/>
  <c r="E529" i="7"/>
  <c r="E528" i="7"/>
  <c r="E527" i="7"/>
  <c r="E526" i="7"/>
  <c r="E525" i="7"/>
  <c r="E524" i="7"/>
  <c r="E523" i="7"/>
  <c r="E522" i="7"/>
  <c r="E521" i="7"/>
  <c r="E520" i="7"/>
  <c r="E519" i="7"/>
  <c r="E518" i="7"/>
  <c r="E517" i="7"/>
  <c r="E516" i="7"/>
  <c r="E515" i="7"/>
  <c r="E514" i="7"/>
  <c r="E513" i="7"/>
  <c r="E512" i="7"/>
  <c r="E511" i="7"/>
  <c r="E510" i="7"/>
  <c r="E509" i="7"/>
  <c r="E508" i="7"/>
  <c r="E507" i="7"/>
  <c r="E506" i="7"/>
  <c r="E505" i="7"/>
  <c r="E504" i="7"/>
  <c r="E503" i="7"/>
  <c r="E502" i="7"/>
  <c r="E501" i="7"/>
  <c r="E500" i="7"/>
  <c r="E499" i="7"/>
  <c r="E498" i="7"/>
  <c r="E497" i="7"/>
  <c r="E496" i="7"/>
  <c r="E495" i="7"/>
  <c r="E494" i="7"/>
  <c r="E493" i="7"/>
  <c r="E492" i="7"/>
  <c r="E491" i="7"/>
  <c r="E490" i="7"/>
  <c r="E489" i="7"/>
  <c r="E488" i="7"/>
  <c r="E487" i="7"/>
  <c r="E486" i="7"/>
  <c r="E485" i="7"/>
  <c r="E484" i="7"/>
  <c r="E483" i="7"/>
  <c r="E482" i="7"/>
  <c r="E481" i="7"/>
  <c r="E480" i="7"/>
  <c r="E479" i="7"/>
  <c r="E478" i="7"/>
  <c r="E477" i="7"/>
  <c r="E476" i="7"/>
  <c r="E475" i="7"/>
  <c r="E474" i="7"/>
  <c r="E473" i="7"/>
  <c r="E472" i="7"/>
  <c r="E471" i="7"/>
  <c r="E470" i="7"/>
  <c r="E469" i="7"/>
  <c r="E468" i="7"/>
  <c r="E467" i="7"/>
  <c r="E466" i="7"/>
  <c r="E465" i="7"/>
  <c r="E464" i="7"/>
  <c r="E463" i="7"/>
  <c r="E462" i="7"/>
  <c r="E461" i="7"/>
  <c r="E460" i="7"/>
  <c r="E459" i="7"/>
  <c r="E458" i="7"/>
  <c r="E457" i="7"/>
  <c r="E456" i="7"/>
  <c r="E455" i="7"/>
  <c r="E454" i="7"/>
  <c r="E453" i="7"/>
  <c r="E452" i="7"/>
  <c r="E451" i="7"/>
  <c r="E450" i="7"/>
  <c r="E449" i="7"/>
  <c r="E448" i="7"/>
  <c r="E447" i="7"/>
  <c r="E446" i="7"/>
  <c r="E445" i="7"/>
  <c r="E444" i="7"/>
  <c r="E443" i="7"/>
  <c r="E442" i="7"/>
  <c r="E441" i="7"/>
  <c r="E440" i="7"/>
  <c r="E439" i="7"/>
  <c r="E438" i="7"/>
  <c r="E437" i="7"/>
  <c r="E436" i="7"/>
  <c r="E435" i="7"/>
  <c r="E434" i="7"/>
  <c r="E433" i="7"/>
  <c r="E432" i="7"/>
  <c r="E431" i="7"/>
  <c r="E430" i="7"/>
  <c r="E429" i="7"/>
  <c r="E428" i="7"/>
  <c r="E427" i="7"/>
  <c r="E426" i="7"/>
  <c r="E425" i="7"/>
  <c r="E424" i="7"/>
  <c r="E423" i="7"/>
  <c r="E422" i="7"/>
  <c r="E421" i="7"/>
  <c r="E420" i="7"/>
  <c r="E419" i="7"/>
  <c r="E418" i="7"/>
  <c r="E417" i="7"/>
  <c r="E416" i="7"/>
  <c r="E415" i="7"/>
  <c r="E414" i="7"/>
  <c r="E413" i="7"/>
  <c r="E412" i="7"/>
  <c r="E411" i="7"/>
  <c r="E410" i="7"/>
  <c r="E409" i="7"/>
  <c r="E408" i="7"/>
  <c r="E407" i="7"/>
  <c r="E406" i="7"/>
  <c r="E405" i="7"/>
  <c r="E404" i="7"/>
  <c r="E403" i="7"/>
  <c r="E402" i="7"/>
  <c r="E401" i="7"/>
  <c r="E400" i="7"/>
  <c r="E399" i="7"/>
  <c r="E398" i="7"/>
  <c r="E397" i="7"/>
  <c r="E396" i="7"/>
  <c r="E395" i="7"/>
  <c r="E394" i="7"/>
  <c r="E393" i="7"/>
  <c r="E392" i="7"/>
  <c r="E391" i="7"/>
  <c r="E390" i="7"/>
  <c r="E389" i="7"/>
  <c r="E388" i="7"/>
  <c r="E387" i="7"/>
  <c r="E386" i="7"/>
  <c r="E385" i="7"/>
  <c r="E384" i="7"/>
  <c r="E383" i="7"/>
  <c r="E382" i="7"/>
  <c r="E381" i="7"/>
  <c r="E380" i="7"/>
  <c r="E379" i="7"/>
  <c r="E378" i="7"/>
  <c r="E377" i="7"/>
  <c r="E376" i="7"/>
  <c r="E375" i="7"/>
  <c r="E374" i="7"/>
  <c r="E373" i="7"/>
  <c r="E372" i="7"/>
  <c r="E371" i="7"/>
  <c r="E370" i="7"/>
  <c r="E369" i="7"/>
  <c r="E368" i="7"/>
  <c r="E367" i="7"/>
  <c r="E366" i="7"/>
  <c r="E365" i="7"/>
  <c r="E364" i="7"/>
  <c r="E363" i="7"/>
  <c r="E362" i="7"/>
  <c r="E361" i="7"/>
  <c r="E360" i="7"/>
  <c r="E359" i="7"/>
  <c r="E358" i="7"/>
  <c r="E357" i="7"/>
  <c r="E356" i="7"/>
  <c r="E355" i="7"/>
  <c r="E354" i="7"/>
  <c r="E353" i="7"/>
  <c r="E352" i="7"/>
  <c r="E351" i="7"/>
  <c r="E350" i="7"/>
  <c r="E349" i="7"/>
  <c r="E348" i="7"/>
  <c r="E347" i="7"/>
  <c r="E346" i="7"/>
  <c r="E345" i="7"/>
  <c r="E344" i="7"/>
  <c r="E343" i="7"/>
  <c r="E342" i="7"/>
  <c r="E341" i="7"/>
  <c r="E340" i="7"/>
  <c r="E339" i="7"/>
  <c r="E338" i="7"/>
  <c r="E337" i="7"/>
  <c r="E336" i="7"/>
  <c r="E335" i="7"/>
  <c r="E334" i="7"/>
  <c r="E333" i="7"/>
  <c r="E332" i="7"/>
  <c r="E331" i="7"/>
  <c r="E330" i="7"/>
  <c r="E329" i="7"/>
  <c r="E328" i="7"/>
  <c r="E327" i="7"/>
  <c r="E326" i="7"/>
  <c r="E325" i="7"/>
  <c r="E324" i="7"/>
  <c r="E323" i="7"/>
  <c r="E322" i="7"/>
  <c r="E321" i="7"/>
  <c r="E320" i="7"/>
  <c r="E319" i="7"/>
  <c r="E318" i="7"/>
  <c r="E317" i="7"/>
  <c r="E316" i="7"/>
  <c r="E315" i="7"/>
  <c r="E314" i="7"/>
  <c r="E313" i="7"/>
  <c r="E312" i="7"/>
  <c r="E311" i="7"/>
  <c r="E310" i="7"/>
  <c r="E309" i="7"/>
  <c r="E308" i="7"/>
  <c r="E307" i="7"/>
  <c r="E306" i="7"/>
  <c r="E305" i="7"/>
  <c r="E304" i="7"/>
  <c r="E303" i="7"/>
  <c r="E302" i="7"/>
  <c r="E301" i="7"/>
  <c r="E300" i="7"/>
  <c r="E299" i="7"/>
  <c r="E298" i="7"/>
  <c r="E297" i="7"/>
  <c r="E296" i="7"/>
  <c r="E295" i="7"/>
  <c r="E294" i="7"/>
  <c r="E293" i="7"/>
  <c r="E292" i="7"/>
  <c r="E291" i="7"/>
  <c r="E290" i="7"/>
  <c r="E289" i="7"/>
  <c r="E288" i="7"/>
  <c r="E287" i="7"/>
  <c r="E286" i="7"/>
  <c r="E285" i="7"/>
  <c r="E284" i="7"/>
  <c r="E283" i="7"/>
  <c r="E282" i="7"/>
  <c r="E281" i="7"/>
  <c r="E280" i="7"/>
  <c r="E279" i="7"/>
  <c r="E278" i="7"/>
  <c r="E277" i="7"/>
  <c r="E276" i="7"/>
  <c r="E275" i="7"/>
  <c r="E274" i="7"/>
  <c r="E273" i="7"/>
  <c r="E272" i="7"/>
  <c r="E271" i="7"/>
  <c r="E270" i="7"/>
  <c r="E269" i="7"/>
  <c r="E268" i="7"/>
  <c r="E267" i="7"/>
  <c r="E266" i="7"/>
  <c r="E265" i="7"/>
  <c r="E264" i="7"/>
  <c r="E263" i="7"/>
  <c r="E262" i="7"/>
  <c r="E261" i="7"/>
  <c r="E260" i="7"/>
  <c r="E259" i="7"/>
  <c r="E258" i="7"/>
  <c r="E257" i="7"/>
  <c r="E256" i="7"/>
  <c r="E255" i="7"/>
  <c r="E254" i="7"/>
  <c r="E253" i="7"/>
  <c r="E252" i="7"/>
  <c r="E251" i="7"/>
  <c r="E250" i="7"/>
  <c r="E249" i="7"/>
  <c r="E248" i="7"/>
  <c r="E247" i="7"/>
  <c r="E246" i="7"/>
  <c r="E245" i="7"/>
  <c r="E244" i="7"/>
  <c r="E243" i="7"/>
  <c r="E242" i="7"/>
  <c r="E241" i="7"/>
  <c r="E240" i="7"/>
  <c r="E239" i="7"/>
  <c r="E238" i="7"/>
  <c r="E237" i="7"/>
  <c r="E236" i="7"/>
  <c r="E235" i="7"/>
  <c r="E234" i="7"/>
  <c r="E233" i="7"/>
  <c r="E232" i="7"/>
  <c r="E231" i="7"/>
  <c r="E230" i="7"/>
  <c r="E229" i="7"/>
  <c r="E228" i="7"/>
  <c r="E227" i="7"/>
  <c r="E226" i="7"/>
  <c r="E225" i="7"/>
  <c r="E224" i="7"/>
  <c r="E223" i="7"/>
  <c r="E222" i="7"/>
  <c r="E221" i="7"/>
  <c r="E220" i="7"/>
  <c r="E219" i="7"/>
  <c r="E218" i="7"/>
  <c r="E217" i="7"/>
  <c r="E216" i="7"/>
  <c r="E215" i="7"/>
  <c r="E214" i="7"/>
  <c r="E213" i="7"/>
  <c r="E212" i="7"/>
  <c r="E211" i="7"/>
  <c r="E210" i="7"/>
  <c r="E209" i="7"/>
  <c r="E208" i="7"/>
  <c r="E207" i="7"/>
  <c r="E206" i="7"/>
  <c r="E205" i="7"/>
  <c r="E204" i="7"/>
  <c r="E203" i="7"/>
  <c r="E202" i="7"/>
  <c r="E201" i="7"/>
  <c r="E200" i="7"/>
  <c r="E199" i="7"/>
  <c r="E198" i="7"/>
  <c r="E197" i="7"/>
  <c r="E196" i="7"/>
  <c r="E195" i="7"/>
  <c r="E194" i="7"/>
  <c r="E193" i="7"/>
  <c r="E192" i="7"/>
  <c r="E191" i="7"/>
  <c r="E190" i="7"/>
  <c r="E189" i="7"/>
  <c r="E188" i="7"/>
  <c r="E187" i="7"/>
  <c r="E186" i="7"/>
  <c r="E185" i="7"/>
  <c r="E184" i="7"/>
  <c r="E183" i="7"/>
  <c r="E182" i="7"/>
  <c r="E181" i="7"/>
  <c r="E180" i="7"/>
  <c r="E179" i="7"/>
  <c r="E178" i="7"/>
  <c r="E177" i="7"/>
  <c r="E176" i="7"/>
  <c r="E175" i="7"/>
  <c r="E174" i="7"/>
  <c r="E173" i="7"/>
  <c r="E172" i="7"/>
  <c r="E171" i="7"/>
  <c r="E170" i="7"/>
  <c r="E169" i="7"/>
  <c r="E168" i="7"/>
  <c r="E167" i="7"/>
  <c r="E166" i="7"/>
  <c r="E165" i="7"/>
  <c r="E164" i="7"/>
  <c r="E163" i="7"/>
  <c r="E162" i="7"/>
  <c r="E161" i="7"/>
  <c r="E160" i="7"/>
  <c r="E159" i="7"/>
  <c r="E158" i="7"/>
  <c r="E157" i="7"/>
  <c r="E156" i="7"/>
  <c r="E155" i="7"/>
  <c r="E154" i="7"/>
  <c r="E153" i="7"/>
  <c r="E152" i="7"/>
  <c r="E151" i="7"/>
  <c r="E150" i="7"/>
  <c r="E149" i="7"/>
  <c r="E148" i="7"/>
  <c r="E147" i="7"/>
  <c r="E146" i="7"/>
  <c r="E145" i="7"/>
  <c r="E144" i="7"/>
  <c r="E143" i="7"/>
  <c r="E142" i="7"/>
  <c r="E141" i="7"/>
  <c r="E140" i="7"/>
  <c r="E139" i="7"/>
  <c r="E138" i="7"/>
  <c r="E137" i="7"/>
  <c r="E136" i="7"/>
  <c r="E135" i="7"/>
  <c r="E134" i="7"/>
  <c r="E133" i="7"/>
  <c r="E132" i="7"/>
  <c r="E131" i="7"/>
  <c r="E130" i="7"/>
  <c r="E129" i="7"/>
  <c r="E128" i="7"/>
  <c r="E127" i="7"/>
  <c r="E126" i="7"/>
  <c r="E125" i="7"/>
  <c r="E124" i="7"/>
  <c r="E123" i="7"/>
  <c r="E122" i="7"/>
  <c r="E121" i="7"/>
  <c r="E120" i="7"/>
  <c r="E119" i="7"/>
  <c r="E118" i="7"/>
  <c r="E117" i="7"/>
  <c r="E116" i="7"/>
  <c r="E115" i="7"/>
  <c r="E114" i="7"/>
  <c r="E113" i="7"/>
  <c r="E112" i="7"/>
  <c r="E111" i="7"/>
  <c r="E110" i="7"/>
  <c r="E109" i="7"/>
  <c r="E108" i="7"/>
  <c r="E107" i="7"/>
  <c r="E106" i="7"/>
  <c r="E105" i="7"/>
  <c r="E104" i="7"/>
  <c r="E103" i="7"/>
  <c r="E102" i="7"/>
  <c r="E101" i="7"/>
  <c r="E100" i="7"/>
  <c r="E99" i="7"/>
  <c r="E98" i="7"/>
  <c r="E97" i="7"/>
  <c r="E96" i="7"/>
  <c r="E95" i="7"/>
  <c r="E94" i="7"/>
  <c r="E93" i="7"/>
  <c r="E92" i="7"/>
  <c r="E91" i="7"/>
  <c r="E90" i="7"/>
  <c r="E89" i="7"/>
  <c r="E88" i="7"/>
  <c r="E87" i="7"/>
  <c r="E86" i="7"/>
  <c r="E85" i="7"/>
  <c r="E84" i="7"/>
  <c r="E83" i="7"/>
  <c r="E82" i="7"/>
  <c r="E81" i="7"/>
  <c r="E80" i="7"/>
  <c r="E79" i="7"/>
  <c r="E78" i="7"/>
  <c r="E77" i="7"/>
  <c r="E76" i="7"/>
  <c r="E75" i="7"/>
  <c r="E74" i="7"/>
  <c r="E73" i="7"/>
  <c r="E72" i="7"/>
  <c r="E71" i="7"/>
  <c r="E70" i="7"/>
  <c r="E69" i="7"/>
  <c r="E68" i="7"/>
  <c r="E67" i="7"/>
  <c r="E66" i="7"/>
  <c r="E65" i="7"/>
  <c r="E64" i="7"/>
  <c r="E63" i="7"/>
  <c r="E62" i="7"/>
  <c r="E61" i="7"/>
  <c r="E60" i="7"/>
  <c r="E59" i="7"/>
  <c r="E58" i="7"/>
  <c r="E57" i="7"/>
  <c r="E56" i="7"/>
  <c r="E55" i="7"/>
  <c r="E54" i="7"/>
  <c r="E53" i="7"/>
  <c r="E52" i="7"/>
  <c r="E51" i="7"/>
  <c r="E50" i="7"/>
  <c r="E49" i="7"/>
  <c r="E48" i="7"/>
  <c r="E47" i="7"/>
  <c r="E46" i="7"/>
  <c r="E45" i="7"/>
  <c r="E44" i="7"/>
  <c r="E43" i="7"/>
  <c r="E42" i="7"/>
  <c r="E41" i="7"/>
  <c r="E40" i="7"/>
  <c r="E39" i="7"/>
  <c r="E38" i="7"/>
  <c r="E37" i="7"/>
  <c r="E36" i="7"/>
  <c r="E35" i="7"/>
  <c r="E34" i="7"/>
  <c r="E33" i="7"/>
  <c r="E32" i="7"/>
  <c r="E31" i="7"/>
  <c r="E30" i="7"/>
  <c r="E29" i="7"/>
  <c r="E28" i="7"/>
  <c r="E27" i="7"/>
  <c r="E26" i="7"/>
  <c r="E25" i="7"/>
  <c r="E24" i="7"/>
  <c r="E23" i="7"/>
  <c r="E22" i="7"/>
  <c r="E21" i="7"/>
  <c r="E20" i="7"/>
  <c r="E19" i="7"/>
  <c r="E18" i="7"/>
  <c r="E17" i="7"/>
  <c r="E16" i="7"/>
  <c r="E15" i="7"/>
  <c r="E14" i="7"/>
  <c r="E13" i="7"/>
  <c r="E12" i="7"/>
  <c r="E11" i="7"/>
  <c r="E10" i="7"/>
  <c r="E9" i="7"/>
  <c r="E8" i="7"/>
  <c r="E7" i="7"/>
  <c r="E6" i="7"/>
  <c r="E5" i="7"/>
  <c r="E4" i="7"/>
  <c r="E3" i="7"/>
  <c r="E2" i="7"/>
</calcChain>
</file>

<file path=xl/sharedStrings.xml><?xml version="1.0" encoding="utf-8"?>
<sst xmlns="http://schemas.openxmlformats.org/spreadsheetml/2006/main" count="6838" uniqueCount="2058">
  <si>
    <t>BIM 7AA nr.</t>
  </si>
  <si>
    <t>Object Name</t>
  </si>
  <si>
    <t>Specifications</t>
  </si>
  <si>
    <t>Quality Assurance</t>
  </si>
  <si>
    <t>Trade</t>
  </si>
  <si>
    <t>Accoustic Requirement</t>
  </si>
  <si>
    <t>Fire Classification</t>
  </si>
  <si>
    <t>Static</t>
  </si>
  <si>
    <t>Discipline Model</t>
  </si>
  <si>
    <t>Created By</t>
  </si>
  <si>
    <t>Quality Assurance of Revit Warehouse</t>
  </si>
  <si>
    <t>Notes / Comments:</t>
  </si>
  <si>
    <t>???</t>
  </si>
  <si>
    <t>&lt;AVALIABLE&gt;</t>
  </si>
  <si>
    <t>961</t>
  </si>
  <si>
    <t>Project equipment LAND</t>
  </si>
  <si>
    <t>951</t>
  </si>
  <si>
    <t>Project equipment EL</t>
  </si>
  <si>
    <t>941</t>
  </si>
  <si>
    <t>Project equipment PLU</t>
  </si>
  <si>
    <t>931</t>
  </si>
  <si>
    <t>Project equipment HVAC</t>
  </si>
  <si>
    <t>921</t>
  </si>
  <si>
    <t>Project equipment CON</t>
  </si>
  <si>
    <t>911</t>
  </si>
  <si>
    <t>Project equipment ARCH</t>
  </si>
  <si>
    <t>Project Equipment</t>
  </si>
  <si>
    <t>IfcBuildingElementProxy</t>
  </si>
  <si>
    <t>????</t>
  </si>
  <si>
    <t>Other planting</t>
  </si>
  <si>
    <t>Lawns</t>
  </si>
  <si>
    <t>Climbers</t>
  </si>
  <si>
    <t>Ground cover plants</t>
  </si>
  <si>
    <t>Shrubs</t>
  </si>
  <si>
    <t>Hedges</t>
  </si>
  <si>
    <t>Trees</t>
  </si>
  <si>
    <t>Planting</t>
  </si>
  <si>
    <t>Other coatings and fixings</t>
  </si>
  <si>
    <t>Striping</t>
  </si>
  <si>
    <t>Edge elements</t>
  </si>
  <si>
    <t>Crushed stone and gravel</t>
  </si>
  <si>
    <t>Tilinge and paving</t>
  </si>
  <si>
    <t>Rubber coatings</t>
  </si>
  <si>
    <t>Concrete coatings</t>
  </si>
  <si>
    <t>Asphalt coatings</t>
  </si>
  <si>
    <t>Coatings and fixings</t>
  </si>
  <si>
    <t>Planting and external ground finishes</t>
  </si>
  <si>
    <t>IfcFlowTerminal</t>
  </si>
  <si>
    <t>Appliances</t>
  </si>
  <si>
    <t>Firefighting equipment</t>
  </si>
  <si>
    <t>Vending Machines</t>
  </si>
  <si>
    <t>Lighting</t>
  </si>
  <si>
    <t>IT equipment</t>
  </si>
  <si>
    <t>AV equipment</t>
  </si>
  <si>
    <t xml:space="preserve">Fixtures, technical, IT and audio-visual equipment </t>
  </si>
  <si>
    <t>IfcFurniture</t>
  </si>
  <si>
    <t>Other removable fixtures</t>
  </si>
  <si>
    <t>Mats, rugs, runners</t>
  </si>
  <si>
    <t>Stands, shelves</t>
  </si>
  <si>
    <t>Tables</t>
  </si>
  <si>
    <t>Screens, curtains</t>
  </si>
  <si>
    <t>Seating furniture, lawn furniture</t>
  </si>
  <si>
    <t>Bookcases</t>
  </si>
  <si>
    <t>Cabinets, drawers</t>
  </si>
  <si>
    <t>Furniture, movable</t>
  </si>
  <si>
    <t>Other fixed furniture</t>
  </si>
  <si>
    <t>Garnish</t>
  </si>
  <si>
    <t>Signs, boards</t>
  </si>
  <si>
    <t>Tables, Countertops</t>
  </si>
  <si>
    <t>Curtains, blinds, screens, curtains</t>
  </si>
  <si>
    <t>Bookcases, shelves</t>
  </si>
  <si>
    <t>Furniture, built-in</t>
  </si>
  <si>
    <t>Other fixtures in the terrain</t>
  </si>
  <si>
    <t>Handrails and parapets</t>
  </si>
  <si>
    <t>Seating furniture</t>
  </si>
  <si>
    <t>Table furniture</t>
  </si>
  <si>
    <t>Storage, trash racks, bike racks, mailboxes</t>
  </si>
  <si>
    <t>Boards, signs and screens</t>
  </si>
  <si>
    <t>Individual entities</t>
  </si>
  <si>
    <t>Technical equipment</t>
  </si>
  <si>
    <t>Furniture, terrain</t>
  </si>
  <si>
    <t>Furniture and equipment</t>
  </si>
  <si>
    <t>Cranes and hoists</t>
  </si>
  <si>
    <t>4???</t>
  </si>
  <si>
    <t>Cargo and material transportation</t>
  </si>
  <si>
    <t>Conveyor belt</t>
  </si>
  <si>
    <t>3???</t>
  </si>
  <si>
    <t>Lifts and scissors lifts</t>
  </si>
  <si>
    <t>2???</t>
  </si>
  <si>
    <t>Elevators</t>
  </si>
  <si>
    <t>1???</t>
  </si>
  <si>
    <t>IfcTransportElement</t>
  </si>
  <si>
    <t>Moving walkways</t>
  </si>
  <si>
    <t>Passenger transportation</t>
  </si>
  <si>
    <t>Escalators</t>
  </si>
  <si>
    <t>Lifts</t>
  </si>
  <si>
    <t>Passenger and material transportation</t>
  </si>
  <si>
    <t>Additional equalizer connection</t>
  </si>
  <si>
    <t>Equalizer connections</t>
  </si>
  <si>
    <t>Local equalizer connection without ground connection</t>
  </si>
  <si>
    <t>Main equalizer connection</t>
  </si>
  <si>
    <t>Lightning protection</t>
  </si>
  <si>
    <t>Overvoltage protection</t>
  </si>
  <si>
    <t>Protection</t>
  </si>
  <si>
    <t>KNX IBI facilities with central control</t>
  </si>
  <si>
    <t>Central Status Control</t>
  </si>
  <si>
    <t>CSC facilities</t>
  </si>
  <si>
    <t>BMS facilities</t>
  </si>
  <si>
    <t>Building Management Systems</t>
  </si>
  <si>
    <t>Building automation</t>
  </si>
  <si>
    <t>Nurse call systems</t>
  </si>
  <si>
    <t>6???</t>
  </si>
  <si>
    <t>Individual safeguarding systems</t>
  </si>
  <si>
    <t>Panic alarm</t>
  </si>
  <si>
    <t>5???</t>
  </si>
  <si>
    <t>Detection systems for individual safeguarding</t>
  </si>
  <si>
    <t>Alarm systems for cooling  rooms</t>
  </si>
  <si>
    <t>Emergency Call systems</t>
  </si>
  <si>
    <t>Warning systems</t>
  </si>
  <si>
    <t>Automatical Fire Ventilation systems</t>
  </si>
  <si>
    <t>Security systems</t>
  </si>
  <si>
    <t>Automatical Water Extinguishing systems</t>
  </si>
  <si>
    <t>Automatical Room Extinguishing systems</t>
  </si>
  <si>
    <t>Automatical Gas Alarm systems</t>
  </si>
  <si>
    <t>Automatical Fire Door Closing systems</t>
  </si>
  <si>
    <t>Automatical Fire Alarm systems</t>
  </si>
  <si>
    <t>Internal video surveillance systems</t>
  </si>
  <si>
    <t>Access security</t>
  </si>
  <si>
    <t>Automatical Door Control systems</t>
  </si>
  <si>
    <t>Automatical Intrusion Alarm systems</t>
  </si>
  <si>
    <t>Security</t>
  </si>
  <si>
    <t>Positioning systems</t>
  </si>
  <si>
    <t>IT infrastructure</t>
  </si>
  <si>
    <t>644</t>
  </si>
  <si>
    <t>DAS - antenna facilities</t>
  </si>
  <si>
    <t>Cable and patch panels</t>
  </si>
  <si>
    <t>AV facilities</t>
  </si>
  <si>
    <t>Audio, video and antenna</t>
  </si>
  <si>
    <t>643</t>
  </si>
  <si>
    <t>Antenna facilities</t>
  </si>
  <si>
    <t>Video facilities</t>
  </si>
  <si>
    <t>Teleloop facilities</t>
  </si>
  <si>
    <t>Microphone facilities</t>
  </si>
  <si>
    <t>Speaker facilities</t>
  </si>
  <si>
    <t>Clock facilities</t>
  </si>
  <si>
    <t>Information</t>
  </si>
  <si>
    <t>642</t>
  </si>
  <si>
    <t>Calling facilities</t>
  </si>
  <si>
    <t>Recording facilities</t>
  </si>
  <si>
    <t>Door and entry phone</t>
  </si>
  <si>
    <t>Communication</t>
  </si>
  <si>
    <t>641</t>
  </si>
  <si>
    <t>Radio facilities</t>
  </si>
  <si>
    <t>Telephone facilities</t>
  </si>
  <si>
    <t>Communication and information</t>
  </si>
  <si>
    <t>Solar panels</t>
  </si>
  <si>
    <t>Renewable energy - Internal distribution</t>
  </si>
  <si>
    <t>638</t>
  </si>
  <si>
    <t>Hospital bed ward panel</t>
  </si>
  <si>
    <t>Power installations</t>
  </si>
  <si>
    <t>637</t>
  </si>
  <si>
    <t>Distribution for appliances</t>
  </si>
  <si>
    <t>Outlets</t>
  </si>
  <si>
    <t>Work stations</t>
  </si>
  <si>
    <t>Sockets</t>
  </si>
  <si>
    <t>Fixtures - special lighting</t>
  </si>
  <si>
    <t>Lighting fixtures</t>
  </si>
  <si>
    <t>636</t>
  </si>
  <si>
    <t>Fixtures - safety lighting</t>
  </si>
  <si>
    <t>Fixtures - general lighting</t>
  </si>
  <si>
    <t>Facilities for lighting control</t>
  </si>
  <si>
    <t>Installations for lighting</t>
  </si>
  <si>
    <t>635</t>
  </si>
  <si>
    <t>Facilities for special lighting</t>
  </si>
  <si>
    <t>Facilities for safety lighting</t>
  </si>
  <si>
    <t>Facilities for low voltage lighting</t>
  </si>
  <si>
    <t>Facilities for general lighting</t>
  </si>
  <si>
    <t>Oven facilities</t>
  </si>
  <si>
    <t>Thermal facilities</t>
  </si>
  <si>
    <t>634</t>
  </si>
  <si>
    <t>Hand dryer, heated towel rail</t>
  </si>
  <si>
    <t>Electrical heating surface</t>
  </si>
  <si>
    <t>Installations for other mechanical facilities</t>
  </si>
  <si>
    <t>9???</t>
  </si>
  <si>
    <t>Installations for appliances and machines</t>
  </si>
  <si>
    <t>633</t>
  </si>
  <si>
    <t>Ventilation facilities</t>
  </si>
  <si>
    <t>7???</t>
  </si>
  <si>
    <t>Grand / shared laundry facilities</t>
  </si>
  <si>
    <t>Production kitchen machine facilities</t>
  </si>
  <si>
    <t>Pump facilities</t>
  </si>
  <si>
    <t>Production machines</t>
  </si>
  <si>
    <t>Cooling facilities</t>
  </si>
  <si>
    <t>Boiler facilities</t>
  </si>
  <si>
    <t>Other boards</t>
  </si>
  <si>
    <t>Distribution</t>
  </si>
  <si>
    <t>632</t>
  </si>
  <si>
    <t>Group distribution boards</t>
  </si>
  <si>
    <t>Secondary distribution boards</t>
  </si>
  <si>
    <t>Distribution boards</t>
  </si>
  <si>
    <t>Main boards</t>
  </si>
  <si>
    <t>Main cables</t>
  </si>
  <si>
    <t>Frequency inverter facilities</t>
  </si>
  <si>
    <t>Supply - external</t>
  </si>
  <si>
    <t>631</t>
  </si>
  <si>
    <t>Phase compensation facilities</t>
  </si>
  <si>
    <t>Emergency and reserve supply facilities / UPS</t>
  </si>
  <si>
    <t>Switchboards</t>
  </si>
  <si>
    <t>Transformer facilities</t>
  </si>
  <si>
    <t>Service wires / Bus bar</t>
  </si>
  <si>
    <t>Low voltage</t>
  </si>
  <si>
    <t>Motors</t>
  </si>
  <si>
    <t>IfcFlowMovingDevice</t>
  </si>
  <si>
    <t>Switchgear</t>
  </si>
  <si>
    <t>Supply</t>
  </si>
  <si>
    <t>621</t>
  </si>
  <si>
    <t>AC and DC inverter facilities</t>
  </si>
  <si>
    <t>Emergency and reserve supply facilities</t>
  </si>
  <si>
    <t>Transformers</t>
  </si>
  <si>
    <t>Service wires</t>
  </si>
  <si>
    <t>High voltage</t>
  </si>
  <si>
    <t>Embeddings</t>
  </si>
  <si>
    <t>Other</t>
  </si>
  <si>
    <t>619</t>
  </si>
  <si>
    <t>Boxes</t>
  </si>
  <si>
    <t>Recesses</t>
  </si>
  <si>
    <t>Gaps and recesses</t>
  </si>
  <si>
    <t>616</t>
  </si>
  <si>
    <t>Gaps</t>
  </si>
  <si>
    <t>Audio sealings</t>
  </si>
  <si>
    <t>Fire and audio sealings</t>
  </si>
  <si>
    <t>615</t>
  </si>
  <si>
    <t>Fire sealings</t>
  </si>
  <si>
    <t>IfcCovering</t>
  </si>
  <si>
    <t>Fiberrunner</t>
  </si>
  <si>
    <t>Fiber trays</t>
  </si>
  <si>
    <t>614</t>
  </si>
  <si>
    <t>IfcFlowSegment</t>
  </si>
  <si>
    <t>Metal ducts</t>
  </si>
  <si>
    <t>Cable ducts</t>
  </si>
  <si>
    <t>613</t>
  </si>
  <si>
    <t>PVC ducts</t>
  </si>
  <si>
    <t>Flexible ducts</t>
  </si>
  <si>
    <t>Trunking</t>
  </si>
  <si>
    <t>612</t>
  </si>
  <si>
    <t>Cable trays grids</t>
  </si>
  <si>
    <t>Routing</t>
  </si>
  <si>
    <t>611</t>
  </si>
  <si>
    <t>Cable trays</t>
  </si>
  <si>
    <t>Cable ladders</t>
  </si>
  <si>
    <t>Barrier facilities</t>
  </si>
  <si>
    <t>Traffic management</t>
  </si>
  <si>
    <t>605</t>
  </si>
  <si>
    <t>Traffic detection</t>
  </si>
  <si>
    <t>Dynamic signs</t>
  </si>
  <si>
    <t>Fixed signs</t>
  </si>
  <si>
    <t>Traffic signal facilities</t>
  </si>
  <si>
    <t>IfcFlowController</t>
  </si>
  <si>
    <t>Installation for ground level facilities</t>
  </si>
  <si>
    <t>604</t>
  </si>
  <si>
    <t>Cooling detection facility</t>
  </si>
  <si>
    <t>Installation for underground facilities</t>
  </si>
  <si>
    <t>603</t>
  </si>
  <si>
    <t>Leak detection facility</t>
  </si>
  <si>
    <t>Heat wire facility</t>
  </si>
  <si>
    <t>Registering facility for grease separator</t>
  </si>
  <si>
    <t>Pump systems in wells</t>
  </si>
  <si>
    <t>Oil separator facility</t>
  </si>
  <si>
    <t>Facility for earth electrodes</t>
  </si>
  <si>
    <t>Special lighting</t>
  </si>
  <si>
    <t>602</t>
  </si>
  <si>
    <t>Park and garden lighting</t>
  </si>
  <si>
    <t>Area lighting</t>
  </si>
  <si>
    <t>Street lighting</t>
  </si>
  <si>
    <t>Wiring for electronics and weak current installations</t>
  </si>
  <si>
    <t>Wires</t>
  </si>
  <si>
    <t>601</t>
  </si>
  <si>
    <t>Ground-wiring of low-voltage facilities</t>
  </si>
  <si>
    <t>Air-wiring of low-voltage facilities</t>
  </si>
  <si>
    <t>Gound-wiring of high-voltage facilities</t>
  </si>
  <si>
    <t>Air-wiring of high-voltage facilities</t>
  </si>
  <si>
    <t>Terrain</t>
  </si>
  <si>
    <t>Electrical and mechanical installations</t>
  </si>
  <si>
    <t>Steel mounting frame</t>
  </si>
  <si>
    <t>Bearing, Corbels, Stands, Holes and Recesses</t>
  </si>
  <si>
    <t>599</t>
  </si>
  <si>
    <t xml:space="preserve">Holes and Hole Closures </t>
  </si>
  <si>
    <t>Installation channel</t>
  </si>
  <si>
    <t>bracket</t>
  </si>
  <si>
    <t>IfcDiscreteAccessory</t>
  </si>
  <si>
    <t xml:space="preserve">Insulation, Sound </t>
  </si>
  <si>
    <t xml:space="preserve">Pipe Insulation </t>
  </si>
  <si>
    <t>598</t>
  </si>
  <si>
    <t xml:space="preserve">Insulation, Condensation </t>
  </si>
  <si>
    <t xml:space="preserve">Insulation, Heat </t>
  </si>
  <si>
    <t xml:space="preserve">Insulation, Fire </t>
  </si>
  <si>
    <t xml:space="preserve">Connection junction </t>
  </si>
  <si>
    <t>8???</t>
  </si>
  <si>
    <t>Gauges, Filters and misc.</t>
  </si>
  <si>
    <t>597</t>
  </si>
  <si>
    <t xml:space="preserve">Inspection Hatch </t>
  </si>
  <si>
    <t xml:space="preserve">Expansion Joint </t>
  </si>
  <si>
    <t xml:space="preserve">Manometer </t>
  </si>
  <si>
    <t xml:space="preserve">Thermometer </t>
  </si>
  <si>
    <t xml:space="preserve">Energy Gauge </t>
  </si>
  <si>
    <t xml:space="preserve">Flow Gauge </t>
  </si>
  <si>
    <t>Filter</t>
  </si>
  <si>
    <t xml:space="preserve">Motorised Differential Pressure Regulator </t>
  </si>
  <si>
    <t xml:space="preserve">Motorised pipe accessories </t>
  </si>
  <si>
    <t>596</t>
  </si>
  <si>
    <t xml:space="preserve">Motorised valve </t>
  </si>
  <si>
    <t xml:space="preserve">Differential pressure regulator </t>
  </si>
  <si>
    <t xml:space="preserve">Dynamic Valve </t>
  </si>
  <si>
    <t>595</t>
  </si>
  <si>
    <t xml:space="preserve">Dynamic Regulator Control Valve </t>
  </si>
  <si>
    <t xml:space="preserve">Circulation Valve </t>
  </si>
  <si>
    <t>Zone Valve</t>
  </si>
  <si>
    <t>Static valve</t>
  </si>
  <si>
    <t>594</t>
  </si>
  <si>
    <t xml:space="preserve">Adaptor Valve </t>
  </si>
  <si>
    <t>Supply Valve (Tap Valve)</t>
  </si>
  <si>
    <t xml:space="preserve">Aeration Valve </t>
  </si>
  <si>
    <t xml:space="preserve">Saftey  Valve </t>
  </si>
  <si>
    <t xml:space="preserve">Solenoid Valve </t>
  </si>
  <si>
    <t xml:space="preserve">Regulator Control Valve </t>
  </si>
  <si>
    <t xml:space="preserve">Shut Off Valve </t>
  </si>
  <si>
    <t xml:space="preserve">Hard Plactic Pipe in Building </t>
  </si>
  <si>
    <t>593</t>
  </si>
  <si>
    <t xml:space="preserve">Flexible Plastic Pipe in Building </t>
  </si>
  <si>
    <t>592</t>
  </si>
  <si>
    <t xml:space="preserve">Metal Pipe in Building </t>
  </si>
  <si>
    <t>591</t>
  </si>
  <si>
    <t xml:space="preserve">Multi discipline components,  </t>
  </si>
  <si>
    <t>(Fire) Hose Reel</t>
  </si>
  <si>
    <t xml:space="preserve">Fire Hose Cabinet </t>
  </si>
  <si>
    <t>583</t>
  </si>
  <si>
    <t>Side Wall Sprinkler Head</t>
  </si>
  <si>
    <t>Sprinkler Head (Nozzel)</t>
  </si>
  <si>
    <t>582</t>
  </si>
  <si>
    <t xml:space="preserve">Upright Sprinkler Head </t>
  </si>
  <si>
    <t xml:space="preserve">Concealed Pendant Sprinkler Head </t>
  </si>
  <si>
    <t xml:space="preserve">Pendant Sprinkler Head </t>
  </si>
  <si>
    <t xml:space="preserve">Flow Switch </t>
  </si>
  <si>
    <t xml:space="preserve">Mechanical Equipment </t>
  </si>
  <si>
    <t>581</t>
  </si>
  <si>
    <t>Alarm Valve</t>
  </si>
  <si>
    <t>Pressure Pump</t>
  </si>
  <si>
    <t>Pressure Tank</t>
  </si>
  <si>
    <t>Sprinkler</t>
  </si>
  <si>
    <t>Duct insulation</t>
  </si>
  <si>
    <t>578</t>
  </si>
  <si>
    <t xml:space="preserve">Membrane Penetration </t>
  </si>
  <si>
    <t>Roof Cap / Through Penetration</t>
  </si>
  <si>
    <t>577</t>
  </si>
  <si>
    <t>Roof Penetrations</t>
  </si>
  <si>
    <t>Intake Vent in Wall</t>
  </si>
  <si>
    <t xml:space="preserve">Intake Chimney </t>
  </si>
  <si>
    <t>Exhuast Chimney</t>
  </si>
  <si>
    <t>Air Indtake hood</t>
  </si>
  <si>
    <t>Air Exhaust hood</t>
  </si>
  <si>
    <t xml:space="preserve">Decontaminator </t>
  </si>
  <si>
    <t xml:space="preserve">Connection to Equipment </t>
  </si>
  <si>
    <t>576</t>
  </si>
  <si>
    <t xml:space="preserve">Extraction Cabinet </t>
  </si>
  <si>
    <t>Lock (Sluice)</t>
  </si>
  <si>
    <t>LAF Cabinet</t>
  </si>
  <si>
    <t xml:space="preserve">Fume Cabinet </t>
  </si>
  <si>
    <t xml:space="preserve">Chemical Cabinet </t>
  </si>
  <si>
    <t>Local Exhaust</t>
  </si>
  <si>
    <t>Extraction hood</t>
  </si>
  <si>
    <t xml:space="preserve">Overpressure valve </t>
  </si>
  <si>
    <t>Air Terminal</t>
  </si>
  <si>
    <t>575</t>
  </si>
  <si>
    <t>Air Valves</t>
  </si>
  <si>
    <t>Supply air bag</t>
  </si>
  <si>
    <t>Grating / Wall LOUVRE</t>
  </si>
  <si>
    <t>Clean Room Diffuser</t>
  </si>
  <si>
    <t xml:space="preserve">Ceiling DIFFUSER (Visible) </t>
  </si>
  <si>
    <t>Ceiling DIFFUSER</t>
  </si>
  <si>
    <t>Displacement DIFFUSER</t>
  </si>
  <si>
    <t>Nozzles</t>
  </si>
  <si>
    <t xml:space="preserve">Wall Fan </t>
  </si>
  <si>
    <t xml:space="preserve">Fans </t>
  </si>
  <si>
    <t>574</t>
  </si>
  <si>
    <t>Wet Room extractor fan</t>
  </si>
  <si>
    <t xml:space="preserve">Roof Fan </t>
  </si>
  <si>
    <t xml:space="preserve">Extraction Fan </t>
  </si>
  <si>
    <t xml:space="preserve">Duct Fan </t>
  </si>
  <si>
    <t xml:space="preserve">Box Fan </t>
  </si>
  <si>
    <t xml:space="preserve">Axial Fan </t>
  </si>
  <si>
    <t xml:space="preserve">Fan </t>
  </si>
  <si>
    <t xml:space="preserve">Filter </t>
  </si>
  <si>
    <t xml:space="preserve">Duct accessories </t>
  </si>
  <si>
    <t>573</t>
  </si>
  <si>
    <t xml:space="preserve">Volume Flow Regulator </t>
  </si>
  <si>
    <t>Damper on/off</t>
  </si>
  <si>
    <t xml:space="preserve">Smoke Damper </t>
  </si>
  <si>
    <t>Overpressure Dampers</t>
  </si>
  <si>
    <t xml:space="preserve">Fire and Smoke Dampers </t>
  </si>
  <si>
    <t xml:space="preserve">Flame and Smoke Dampers </t>
  </si>
  <si>
    <t xml:space="preserve">Silencer </t>
  </si>
  <si>
    <t xml:space="preserve">Dehumidifier </t>
  </si>
  <si>
    <t>Ventilation Cooling/Heating exhanger</t>
  </si>
  <si>
    <t>572</t>
  </si>
  <si>
    <t xml:space="preserve">Humidifier </t>
  </si>
  <si>
    <t>Heat Exchanger</t>
  </si>
  <si>
    <t xml:space="preserve">Heat Recovery </t>
  </si>
  <si>
    <t>Run around coil heat exchanger</t>
  </si>
  <si>
    <t xml:space="preserve">Cooling Coil </t>
  </si>
  <si>
    <t>Heating Coil</t>
  </si>
  <si>
    <t xml:space="preserve">Ventilation System </t>
  </si>
  <si>
    <t xml:space="preserve">Flexible Duct </t>
  </si>
  <si>
    <t xml:space="preserve">Ducts </t>
  </si>
  <si>
    <t>571</t>
  </si>
  <si>
    <t xml:space="preserve">Rectangular Duct </t>
  </si>
  <si>
    <t xml:space="preserve">Circular Duct </t>
  </si>
  <si>
    <t>Ventilation</t>
  </si>
  <si>
    <t xml:space="preserve">Straw Boiler </t>
  </si>
  <si>
    <t>Heat Producing Systems</t>
  </si>
  <si>
    <t>563</t>
  </si>
  <si>
    <t xml:space="preserve">Pellet Boiler </t>
  </si>
  <si>
    <t xml:space="preserve">Oil Boiler </t>
  </si>
  <si>
    <t xml:space="preserve">Gas Boiler </t>
  </si>
  <si>
    <t xml:space="preserve">Heat Calorifier </t>
  </si>
  <si>
    <t>Heaters</t>
  </si>
  <si>
    <t>562</t>
  </si>
  <si>
    <t xml:space="preserve">Air Curtain </t>
  </si>
  <si>
    <t xml:space="preserve">Convector </t>
  </si>
  <si>
    <t xml:space="preserve">Hydronic Panel </t>
  </si>
  <si>
    <t xml:space="preserve">Floor Heating </t>
  </si>
  <si>
    <t xml:space="preserve">Radiator </t>
  </si>
  <si>
    <t xml:space="preserve">Hot Water Storage </t>
  </si>
  <si>
    <t>561</t>
  </si>
  <si>
    <t>Domestic hot water heat exchanger</t>
  </si>
  <si>
    <t>Expansion vessels</t>
  </si>
  <si>
    <t xml:space="preserve">Heat Exchanger </t>
  </si>
  <si>
    <t>Heating Shunt</t>
  </si>
  <si>
    <t xml:space="preserve">Distribution Pipe for Heating </t>
  </si>
  <si>
    <t>Pumps</t>
  </si>
  <si>
    <t xml:space="preserve">Meter arrangement </t>
  </si>
  <si>
    <t>Heating</t>
  </si>
  <si>
    <t>Cooling compressor</t>
  </si>
  <si>
    <t>Colling producing installation</t>
  </si>
  <si>
    <t>553</t>
  </si>
  <si>
    <t>Dry cooler</t>
  </si>
  <si>
    <t>Free cooler</t>
  </si>
  <si>
    <t xml:space="preserve">Chiller </t>
  </si>
  <si>
    <t>Cooling Central</t>
  </si>
  <si>
    <t xml:space="preserve">Chilled Beam </t>
  </si>
  <si>
    <t>Cooling Devices</t>
  </si>
  <si>
    <t>552</t>
  </si>
  <si>
    <t xml:space="preserve">Fan Coil </t>
  </si>
  <si>
    <t xml:space="preserve">Evaporator </t>
  </si>
  <si>
    <t xml:space="preserve">Storage Tank </t>
  </si>
  <si>
    <t>551</t>
  </si>
  <si>
    <t xml:space="preserve">Cool Exchanger </t>
  </si>
  <si>
    <t>Cooling shunt</t>
  </si>
  <si>
    <t xml:space="preserve">Distribution Pipe for Cooling </t>
  </si>
  <si>
    <t>Circulation Pump</t>
  </si>
  <si>
    <t>Cooling</t>
  </si>
  <si>
    <t xml:space="preserve">NIST Coupler </t>
  </si>
  <si>
    <t xml:space="preserve">Accessories </t>
  </si>
  <si>
    <t>545</t>
  </si>
  <si>
    <t xml:space="preserve">Canister Gas Regulator </t>
  </si>
  <si>
    <t xml:space="preserve">Tanks </t>
  </si>
  <si>
    <t xml:space="preserve">Air Type Production System </t>
  </si>
  <si>
    <t>543</t>
  </si>
  <si>
    <t xml:space="preserve">Gas Cannister </t>
  </si>
  <si>
    <t xml:space="preserve">Vacum System </t>
  </si>
  <si>
    <t xml:space="preserve">Air Pressure Compressor </t>
  </si>
  <si>
    <t>IfcFlowTreamentDevice</t>
  </si>
  <si>
    <t>Air Type Extraction</t>
  </si>
  <si>
    <t>542</t>
  </si>
  <si>
    <t>Regulator</t>
  </si>
  <si>
    <t>541</t>
  </si>
  <si>
    <t xml:space="preserve">Emergency Supply Unit </t>
  </si>
  <si>
    <t>Emergency Shut Off Valve Box</t>
  </si>
  <si>
    <t xml:space="preserve">Monitoring Unit </t>
  </si>
  <si>
    <t>Air Type (Gas, compressed air, Vacum, Steam)</t>
  </si>
  <si>
    <t>Fire Hose Reel</t>
  </si>
  <si>
    <t xml:space="preserve">Fire Cabinet </t>
  </si>
  <si>
    <t>534</t>
  </si>
  <si>
    <t>Filtering System</t>
  </si>
  <si>
    <t>Water Treatment System</t>
  </si>
  <si>
    <t>533</t>
  </si>
  <si>
    <t xml:space="preserve">Parafin Rinse </t>
  </si>
  <si>
    <t>Production RO (reverse osmosis)</t>
  </si>
  <si>
    <t>Production BBK</t>
  </si>
  <si>
    <t xml:space="preserve">Corrosion System </t>
  </si>
  <si>
    <t xml:space="preserve">Chlorine Dioxide System </t>
  </si>
  <si>
    <t>Faucet (Supply Valve)</t>
  </si>
  <si>
    <t>Water Supply Connection</t>
  </si>
  <si>
    <t>532</t>
  </si>
  <si>
    <t>Tilting Kettle</t>
  </si>
  <si>
    <t xml:space="preserve">Shower </t>
  </si>
  <si>
    <t xml:space="preserve">Safety Shower </t>
  </si>
  <si>
    <t xml:space="preserve">Fire Riser Pipe </t>
  </si>
  <si>
    <t xml:space="preserve">Outdoor Faucet </t>
  </si>
  <si>
    <t xml:space="preserve">Faucet </t>
  </si>
  <si>
    <t>Pressure Booster System</t>
  </si>
  <si>
    <t xml:space="preserve">Mechaincal Equipment </t>
  </si>
  <si>
    <t>531</t>
  </si>
  <si>
    <t xml:space="preserve">Distribution Pipe for Water </t>
  </si>
  <si>
    <t>Water (cold / hot water, treated water)</t>
  </si>
  <si>
    <t xml:space="preserve">Bathtub </t>
  </si>
  <si>
    <t>Bathtub and similar</t>
  </si>
  <si>
    <t>528</t>
  </si>
  <si>
    <t xml:space="preserve">Water - drain connection to laboratory equiment </t>
  </si>
  <si>
    <t>527</t>
  </si>
  <si>
    <t xml:space="preserve">Water and Drain connection to Technical Equipment </t>
  </si>
  <si>
    <t>526</t>
  </si>
  <si>
    <t>Tray Wash</t>
  </si>
  <si>
    <t xml:space="preserve">Washing Machiene </t>
  </si>
  <si>
    <t xml:space="preserve">Oven </t>
  </si>
  <si>
    <t xml:space="preserve">Dishwasher </t>
  </si>
  <si>
    <t xml:space="preserve">Coffee Machine </t>
  </si>
  <si>
    <t xml:space="preserve">Water and Drain connection to Equipment </t>
  </si>
  <si>
    <t>525</t>
  </si>
  <si>
    <t xml:space="preserve">Ice Dispenser </t>
  </si>
  <si>
    <t>Drinking Water Cooler</t>
  </si>
  <si>
    <t>Condensation Drain</t>
  </si>
  <si>
    <t xml:space="preserve">Drain Connection to Equipment </t>
  </si>
  <si>
    <t>524</t>
  </si>
  <si>
    <t xml:space="preserve">Air curtain merchandiser </t>
  </si>
  <si>
    <t>Wash trough</t>
  </si>
  <si>
    <t>Sink</t>
  </si>
  <si>
    <t>523</t>
  </si>
  <si>
    <t xml:space="preserve">Washing Table </t>
  </si>
  <si>
    <t>Labratory Sink</t>
  </si>
  <si>
    <t>Slop Sink</t>
  </si>
  <si>
    <t>Steel Sink</t>
  </si>
  <si>
    <t>Utility Sink</t>
  </si>
  <si>
    <t>Kitchen Sink</t>
  </si>
  <si>
    <t>Hand Sink</t>
  </si>
  <si>
    <t>Waterless urinal</t>
  </si>
  <si>
    <t xml:space="preserve">Toilet and corresponding </t>
  </si>
  <si>
    <t>522</t>
  </si>
  <si>
    <t>Urinal</t>
  </si>
  <si>
    <t>Bidet</t>
  </si>
  <si>
    <t>Toilet</t>
  </si>
  <si>
    <t xml:space="preserve">Downpipe aerator </t>
  </si>
  <si>
    <t>Wastewater and corresponding accessories</t>
  </si>
  <si>
    <t>521</t>
  </si>
  <si>
    <t>Roof Drain</t>
  </si>
  <si>
    <t xml:space="preserve">Vacum Valve </t>
  </si>
  <si>
    <t xml:space="preserve">Hopper Head </t>
  </si>
  <si>
    <t>Special Drain</t>
  </si>
  <si>
    <t>Floor Drain</t>
  </si>
  <si>
    <t>Wastewater and Sanitation</t>
  </si>
  <si>
    <t>Logistics</t>
  </si>
  <si>
    <t xml:space="preserve">Waste and Logistics System </t>
  </si>
  <si>
    <t>511</t>
  </si>
  <si>
    <t>Waste</t>
  </si>
  <si>
    <t>Accessories</t>
  </si>
  <si>
    <t>508</t>
  </si>
  <si>
    <t xml:space="preserve">Fire Hydrant </t>
  </si>
  <si>
    <t xml:space="preserve">Backflow stopper </t>
  </si>
  <si>
    <t>Rain water storage module</t>
  </si>
  <si>
    <t>Equipment</t>
  </si>
  <si>
    <t>Sanitation connection</t>
  </si>
  <si>
    <t>507</t>
  </si>
  <si>
    <t>Down Pipe (spout)</t>
  </si>
  <si>
    <t>Toilets</t>
  </si>
  <si>
    <t>Sludge Trap</t>
  </si>
  <si>
    <t>Seperator (oil, fat, petrol)</t>
  </si>
  <si>
    <t>506</t>
  </si>
  <si>
    <t xml:space="preserve">Fat Seperator </t>
  </si>
  <si>
    <t xml:space="preserve">Oil Seperator </t>
  </si>
  <si>
    <t xml:space="preserve">Grate </t>
  </si>
  <si>
    <t xml:space="preserve">Grating/Line Drain </t>
  </si>
  <si>
    <t>505</t>
  </si>
  <si>
    <t xml:space="preserve">Line Drain </t>
  </si>
  <si>
    <t>Gutter manhole</t>
  </si>
  <si>
    <t>Manholes</t>
  </si>
  <si>
    <t>504</t>
  </si>
  <si>
    <t>Sandtrap (silttrap)</t>
  </si>
  <si>
    <t>Dry Chamber</t>
  </si>
  <si>
    <t>Inspection Junction</t>
  </si>
  <si>
    <t>Pump Control Chamber</t>
  </si>
  <si>
    <t>Downspout Chamber</t>
  </si>
  <si>
    <t xml:space="preserve">Drainage Manhole </t>
  </si>
  <si>
    <t>Manhole</t>
  </si>
  <si>
    <t>Hard Plastic Pipe in Ground</t>
  </si>
  <si>
    <t>503</t>
  </si>
  <si>
    <t>Flexible Plastic Pipe in Ground</t>
  </si>
  <si>
    <t>502</t>
  </si>
  <si>
    <t>Metalpipes in ground</t>
  </si>
  <si>
    <t>501</t>
  </si>
  <si>
    <t xml:space="preserve">Plumbing installations, terrain </t>
  </si>
  <si>
    <t>Plumbing - and HVAC control systems</t>
  </si>
  <si>
    <t>Surface building, other</t>
  </si>
  <si>
    <t>Coverings, cladded</t>
  </si>
  <si>
    <t>IfcSpace</t>
  </si>
  <si>
    <t>Painted</t>
  </si>
  <si>
    <t>Roof, finishes</t>
  </si>
  <si>
    <t>Coverings, mounted</t>
  </si>
  <si>
    <t>Balconies, finishes</t>
  </si>
  <si>
    <t>Ceiling, finishes</t>
  </si>
  <si>
    <t>Stairs and ramps, finishes</t>
  </si>
  <si>
    <t>Suspended floors &amp; finishes</t>
  </si>
  <si>
    <t>Interior wall finishes</t>
  </si>
  <si>
    <t>Exterior wall finishes</t>
  </si>
  <si>
    <t>Covering, cladding and finishing</t>
  </si>
  <si>
    <t>Other secondary building elements</t>
  </si>
  <si>
    <t>Coverings on finished roofs</t>
  </si>
  <si>
    <t>Flashings</t>
  </si>
  <si>
    <t>IfcRoof</t>
  </si>
  <si>
    <t>Fire parapet walls</t>
  </si>
  <si>
    <t>Mansafe systems</t>
  </si>
  <si>
    <t>Sunscreen for skylights</t>
  </si>
  <si>
    <t>IfcWindow</t>
  </si>
  <si>
    <t>Skylights, smoke hatches and roof access hatches</t>
  </si>
  <si>
    <t>Dormers</t>
  </si>
  <si>
    <t>Roof, secondary</t>
  </si>
  <si>
    <t>IfcRailing</t>
  </si>
  <si>
    <t>Handrails, parapets</t>
  </si>
  <si>
    <t xml:space="preserve">Balconies, secondary </t>
  </si>
  <si>
    <t>Sound absorbers</t>
  </si>
  <si>
    <t xml:space="preserve">Exterior ceiling skirts  </t>
  </si>
  <si>
    <t>Interior ceiling skirts</t>
  </si>
  <si>
    <t>Exterior surface mounted ceilings</t>
  </si>
  <si>
    <t>Interior surface mounted ceilings</t>
  </si>
  <si>
    <t>Exterior suspended ceilings</t>
  </si>
  <si>
    <t>Interior suspended ceilings</t>
  </si>
  <si>
    <t>Ceiling, complementary</t>
  </si>
  <si>
    <t>Other stair complementaries</t>
  </si>
  <si>
    <t>Gratings, mat wells, doormat frames</t>
  </si>
  <si>
    <t xml:space="preserve">Railings, guardrails and handrails, interior </t>
  </si>
  <si>
    <t>Railings, guardrails and handrails, exterior</t>
  </si>
  <si>
    <t>Stairs and ramps, secondary</t>
  </si>
  <si>
    <t>Other complementaries</t>
  </si>
  <si>
    <t>Raised finishes</t>
  </si>
  <si>
    <t>In-situ floors</t>
  </si>
  <si>
    <t>Hatches, grates, mat wells, doormat frames</t>
  </si>
  <si>
    <t>Floating floors</t>
  </si>
  <si>
    <t xml:space="preserve">Floor finishes raised on joists </t>
  </si>
  <si>
    <t>Slab, complementary</t>
  </si>
  <si>
    <t>Other secondary elements</t>
  </si>
  <si>
    <t>Internal walls,  screening walls</t>
  </si>
  <si>
    <t>IfcDoor</t>
  </si>
  <si>
    <t>Moveable inside walls</t>
  </si>
  <si>
    <t>Interior doors and revolving doors</t>
  </si>
  <si>
    <t>Interior windows, spandrels and mullions, curtain walls</t>
  </si>
  <si>
    <t>Interior window openings, curtain wall systems</t>
  </si>
  <si>
    <t>Interior doors, curtain wall systems</t>
  </si>
  <si>
    <t>Interior windows, hatches and trapdoors</t>
  </si>
  <si>
    <t>Interior doors</t>
  </si>
  <si>
    <t>Interior, secondary elements</t>
  </si>
  <si>
    <t>Other secondary elements to external walls</t>
  </si>
  <si>
    <t>Exterior wall, screening walls</t>
  </si>
  <si>
    <t>Exterior ports and revolving doors</t>
  </si>
  <si>
    <t>Exterior panels, spandrels and mullion profiles, curtain wall systems</t>
  </si>
  <si>
    <t>Exterior window openings, curtain wall systems</t>
  </si>
  <si>
    <t>Exterior doors, curtain wall systems</t>
  </si>
  <si>
    <t>Exterior windows</t>
  </si>
  <si>
    <t>Exterior doors</t>
  </si>
  <si>
    <t>Secondary elements to external walls</t>
  </si>
  <si>
    <t>Complementary stairs, ramps in terrain</t>
  </si>
  <si>
    <t>Fences, foreclosure</t>
  </si>
  <si>
    <t xml:space="preserve">Secondary element, terrain </t>
  </si>
  <si>
    <t>Complementary building elements</t>
  </si>
  <si>
    <t>Other primary building elements</t>
  </si>
  <si>
    <t>Other roof constructions</t>
  </si>
  <si>
    <t>Canopies and shelters</t>
  </si>
  <si>
    <t>Movable roofs</t>
  </si>
  <si>
    <t>Curtain roofs</t>
  </si>
  <si>
    <t>Warm roofs</t>
  </si>
  <si>
    <t>Roof cassettes</t>
  </si>
  <si>
    <t>Rafter roofs</t>
  </si>
  <si>
    <t>Roofs, primary building elements</t>
  </si>
  <si>
    <t>IfcSlab</t>
  </si>
  <si>
    <t xml:space="preserve">Composite balconies and exterior hallways </t>
  </si>
  <si>
    <t xml:space="preserve">In-situ balconies and exterior hallways </t>
  </si>
  <si>
    <t>Precast balconies and exterior hallways</t>
  </si>
  <si>
    <t>Balconies and exterior hallways, primary building elements</t>
  </si>
  <si>
    <t>IfcColumn</t>
  </si>
  <si>
    <t xml:space="preserve">Other columns </t>
  </si>
  <si>
    <t>Steel columns</t>
  </si>
  <si>
    <t>In-situ columns</t>
  </si>
  <si>
    <t>Precast columns</t>
  </si>
  <si>
    <t>IfcBeam</t>
  </si>
  <si>
    <t>Other beams</t>
  </si>
  <si>
    <t>Steel beams</t>
  </si>
  <si>
    <t>In-situ beams</t>
  </si>
  <si>
    <t>Precast beams</t>
  </si>
  <si>
    <t xml:space="preserve">Load-bearing beams and columns </t>
  </si>
  <si>
    <t>Fixed ladders, ladders and steps</t>
  </si>
  <si>
    <t>IfcRamp</t>
  </si>
  <si>
    <t>Composite ramps</t>
  </si>
  <si>
    <t>In-situ ramps</t>
  </si>
  <si>
    <t>Precast ramps</t>
  </si>
  <si>
    <t>IfcStair</t>
  </si>
  <si>
    <t>Composite stairs</t>
  </si>
  <si>
    <t>In-situ stairs</t>
  </si>
  <si>
    <t>Precast stairs</t>
  </si>
  <si>
    <t>Stairs and ramps primary building elements</t>
  </si>
  <si>
    <t xml:space="preserve">Other slabs </t>
  </si>
  <si>
    <t>Screeds</t>
  </si>
  <si>
    <t>Frame structured slabs</t>
  </si>
  <si>
    <t>In-situ slabs</t>
  </si>
  <si>
    <t>Precast slabs</t>
  </si>
  <si>
    <t>Slab, primary building elements</t>
  </si>
  <si>
    <t>IfcCurtainWall</t>
  </si>
  <si>
    <t>Interior curtain walls</t>
  </si>
  <si>
    <t>IfcWall</t>
  </si>
  <si>
    <t>Interior frame structured bulkhead walls</t>
  </si>
  <si>
    <t>Interior frame structured walls</t>
  </si>
  <si>
    <t>Interior brick walls</t>
  </si>
  <si>
    <t>Interior in situ walls</t>
  </si>
  <si>
    <t>Interior precast walls</t>
  </si>
  <si>
    <t>Interior Walls, primary building elements</t>
  </si>
  <si>
    <t>Exterior light shafts</t>
  </si>
  <si>
    <t xml:space="preserve">Exterior wall Insulation </t>
  </si>
  <si>
    <t>Exterior curtain walls</t>
  </si>
  <si>
    <t xml:space="preserve">Exterior frame structured bulkhead walls </t>
  </si>
  <si>
    <t>Exterior frame structured walls</t>
  </si>
  <si>
    <t>Exterior masonry walls</t>
  </si>
  <si>
    <t>Exterior in situ walls</t>
  </si>
  <si>
    <t>Exterior precast walls</t>
  </si>
  <si>
    <t>Exterior walls, primary building elements</t>
  </si>
  <si>
    <t>Stairs and ramps in terrain</t>
  </si>
  <si>
    <t>Pedestrian bridges, viaducts etc.</t>
  </si>
  <si>
    <t>Underground service access incl. pipe bridges and tunnels</t>
  </si>
  <si>
    <t>Retaining walls</t>
  </si>
  <si>
    <t>Wall fences</t>
  </si>
  <si>
    <t>Primary building elements, terrain</t>
  </si>
  <si>
    <t>Primary building elements</t>
  </si>
  <si>
    <t>IfcDistributionChamberElement</t>
  </si>
  <si>
    <t>Quarrys and swamps</t>
  </si>
  <si>
    <t>Ducts  under the terrain</t>
  </si>
  <si>
    <t>Other substructure elements</t>
  </si>
  <si>
    <t>Ground floor slabs</t>
  </si>
  <si>
    <t>Floor beds</t>
  </si>
  <si>
    <t>IfcFooting</t>
  </si>
  <si>
    <t>Landscape foundations</t>
  </si>
  <si>
    <t>IfcPile</t>
  </si>
  <si>
    <t>Pile foundations/ circular footing</t>
  </si>
  <si>
    <t>Machine foundations</t>
  </si>
  <si>
    <t>Block foundations</t>
  </si>
  <si>
    <t>Footing foundations</t>
  </si>
  <si>
    <t>Pad foundations</t>
  </si>
  <si>
    <t>122</t>
  </si>
  <si>
    <t>Strip foundations</t>
  </si>
  <si>
    <t>Foundations</t>
  </si>
  <si>
    <t>Building site</t>
  </si>
  <si>
    <t>104</t>
  </si>
  <si>
    <t>Sheet pile walls</t>
  </si>
  <si>
    <t>IfcSite</t>
  </si>
  <si>
    <t>Cofferdam incl. stiffening</t>
  </si>
  <si>
    <t>Prepared ground</t>
  </si>
  <si>
    <t>Substructure, terrain</t>
  </si>
  <si>
    <t>Substructure</t>
  </si>
  <si>
    <t>071</t>
  </si>
  <si>
    <t>Generic objects Contractor/supplier</t>
  </si>
  <si>
    <t>07</t>
  </si>
  <si>
    <t>061</t>
  </si>
  <si>
    <t xml:space="preserve">Generic objects LAND </t>
  </si>
  <si>
    <t>06</t>
  </si>
  <si>
    <t>051</t>
  </si>
  <si>
    <t>Generic objects EL</t>
  </si>
  <si>
    <t>05</t>
  </si>
  <si>
    <t>041</t>
  </si>
  <si>
    <t>Generic objects PLU</t>
  </si>
  <si>
    <t>04</t>
  </si>
  <si>
    <t>031</t>
  </si>
  <si>
    <t>Generic objects HVAC</t>
  </si>
  <si>
    <t>03</t>
  </si>
  <si>
    <t>021</t>
  </si>
  <si>
    <t>Generic objects CON</t>
  </si>
  <si>
    <t>02</t>
  </si>
  <si>
    <t>011</t>
  </si>
  <si>
    <t>Generic objects ARCH</t>
  </si>
  <si>
    <t>01</t>
  </si>
  <si>
    <t>Generic building elements</t>
  </si>
  <si>
    <t>Explanation / Synonyms</t>
  </si>
  <si>
    <t>Sort</t>
  </si>
  <si>
    <t>IFC2X3</t>
  </si>
  <si>
    <t>Type ID</t>
  </si>
  <si>
    <t>Type Text</t>
  </si>
  <si>
    <t>Type Number</t>
  </si>
  <si>
    <t>Type Category</t>
  </si>
  <si>
    <t>Type Code</t>
  </si>
  <si>
    <t>BIM7AA BDA-skema</t>
  </si>
  <si>
    <t>SAG:</t>
  </si>
  <si>
    <t>###</t>
  </si>
  <si>
    <t>DATO:</t>
  </si>
  <si>
    <r>
      <t>2016</t>
    </r>
    <r>
      <rPr>
        <sz val="10"/>
        <color theme="9" tint="-0.249977111117893"/>
        <rFont val="Calibri"/>
        <family val="2"/>
      </rPr>
      <t>-##-##</t>
    </r>
  </si>
  <si>
    <t>REV.DATO:</t>
  </si>
  <si>
    <t>UDFØRT AF:</t>
  </si>
  <si>
    <r>
      <rPr>
        <sz val="10"/>
        <color theme="9" tint="-0.249977111117893"/>
        <rFont val="Calibri"/>
        <family val="2"/>
      </rPr>
      <t>Firma</t>
    </r>
    <r>
      <rPr>
        <sz val="10"/>
        <color theme="1"/>
        <rFont val="Calibri"/>
        <family val="2"/>
      </rPr>
      <t xml:space="preserve"> / </t>
    </r>
    <r>
      <rPr>
        <sz val="10"/>
        <color theme="9" tint="-0.249977111117893"/>
        <rFont val="Calibri"/>
        <family val="2"/>
      </rPr>
      <t>Init.</t>
    </r>
  </si>
  <si>
    <t>Typekodning: BIM7AA v.3.1</t>
  </si>
  <si>
    <r>
      <rPr>
        <b/>
        <sz val="12"/>
        <color theme="1"/>
        <rFont val="Calibri"/>
        <family val="2"/>
      </rPr>
      <t>Grænsefladeskema</t>
    </r>
    <r>
      <rPr>
        <sz val="12"/>
        <color theme="1"/>
        <rFont val="Calibri"/>
        <family val="2"/>
      </rPr>
      <t xml:space="preserve">
Angivelse af rådgiveransvar for bygningsdele.
Under den enkelte bygningsdel kan det forekomme, at anden rådgiver end angivet skal bidrage med oplysninger, hvilket aftales nærmere. Skemaet skal altid gennemgås og gøres projektspecifik.</t>
    </r>
  </si>
  <si>
    <t>Fag</t>
  </si>
  <si>
    <t>Ansvar</t>
  </si>
  <si>
    <r>
      <t xml:space="preserve">Informationsniveauer i bygningsmodellen
</t>
    </r>
    <r>
      <rPr>
        <sz val="12"/>
        <color theme="1"/>
        <rFont val="Calibri"/>
        <family val="2"/>
      </rPr>
      <t>Angivelse af informations-niveauer på bygningsdelsniveau. Angiver hvornår objekterne skal være repræsenteret i bygnings-modellen, samt hvem der har ansvaret for det pågældende objekt.</t>
    </r>
  </si>
  <si>
    <t>Informationsniveauer</t>
  </si>
  <si>
    <t>Arkitekt</t>
  </si>
  <si>
    <t>ARK</t>
  </si>
  <si>
    <t>A</t>
  </si>
  <si>
    <t>Koncept</t>
  </si>
  <si>
    <t>Konstruktioner</t>
  </si>
  <si>
    <t>KON</t>
  </si>
  <si>
    <t>B</t>
  </si>
  <si>
    <t>Design</t>
  </si>
  <si>
    <t>VENT</t>
  </si>
  <si>
    <t>C</t>
  </si>
  <si>
    <t>Valgt design</t>
  </si>
  <si>
    <t>Vand, Varme, Sanitet</t>
  </si>
  <si>
    <t>VVS</t>
  </si>
  <si>
    <t>D</t>
  </si>
  <si>
    <t>Produkt</t>
  </si>
  <si>
    <t>El</t>
  </si>
  <si>
    <t>EL</t>
  </si>
  <si>
    <t>E</t>
  </si>
  <si>
    <t>Special montage</t>
  </si>
  <si>
    <t>Landskabsarkitekt</t>
  </si>
  <si>
    <t>LAND</t>
  </si>
  <si>
    <t xml:space="preserve">F
</t>
  </si>
  <si>
    <t>Verificeret montage</t>
  </si>
  <si>
    <t>Entreprenør</t>
  </si>
  <si>
    <t>ENTR</t>
  </si>
  <si>
    <t>Leverandør</t>
  </si>
  <si>
    <t>LEV</t>
  </si>
  <si>
    <t>Delt ansvar</t>
  </si>
  <si>
    <t>-/-</t>
  </si>
  <si>
    <t>GRÆNSEFLADESKEMA FOR BYGNINGSDELE (AFTALEINDGÅELSE)</t>
  </si>
  <si>
    <t>ANSVARSSKEMA FOR MODELLERING AF BYGNINGSDELE</t>
  </si>
  <si>
    <t>Typekode</t>
  </si>
  <si>
    <t>Navn</t>
  </si>
  <si>
    <t>Kolonne1</t>
  </si>
  <si>
    <t>Disp. forslag</t>
  </si>
  <si>
    <t>Projektforslag</t>
  </si>
  <si>
    <t>Forprojekt</t>
  </si>
  <si>
    <t>Hovedprojekt</t>
  </si>
  <si>
    <t>Projektopflg.</t>
  </si>
  <si>
    <t>Aflevering</t>
  </si>
  <si>
    <t>Generiske objekter</t>
  </si>
  <si>
    <t>Generiske objekter ARK</t>
  </si>
  <si>
    <t>Generiske objekter KON</t>
  </si>
  <si>
    <t>Generiske objekter VENT</t>
  </si>
  <si>
    <t>Generiske objekter VVS</t>
  </si>
  <si>
    <t>Generiske objekter EL</t>
  </si>
  <si>
    <t>Generiske objekter LAND</t>
  </si>
  <si>
    <t>Generiske objekter ENTR</t>
  </si>
  <si>
    <t>1</t>
  </si>
  <si>
    <t>Bygningsbasis</t>
  </si>
  <si>
    <t>Bygningsbasis, terræn</t>
  </si>
  <si>
    <t>Forberedt grund</t>
  </si>
  <si>
    <t>Byggegrube inkl. afstivning</t>
  </si>
  <si>
    <t>Spunsvægge</t>
  </si>
  <si>
    <t>Byggeplads</t>
  </si>
  <si>
    <t>Fundamenter</t>
  </si>
  <si>
    <t>Liniefundamenter</t>
  </si>
  <si>
    <t>Punktfundamenter</t>
  </si>
  <si>
    <t>Pladefundamenter</t>
  </si>
  <si>
    <t>Opmurede fundamenter</t>
  </si>
  <si>
    <t>Maskinfundamenter</t>
  </si>
  <si>
    <t>Pælefundamenter og brøndfundamenter</t>
  </si>
  <si>
    <t>Fundamenter i terræn</t>
  </si>
  <si>
    <t>Terrændæk, bygning</t>
  </si>
  <si>
    <t>Terrændæk</t>
  </si>
  <si>
    <t>Bygningsbasis, bygning, øvrige</t>
  </si>
  <si>
    <t>Kanaler under terrændæk</t>
  </si>
  <si>
    <t>Gruber og sumpe</t>
  </si>
  <si>
    <t>Primære bygningsdele</t>
  </si>
  <si>
    <t>Primære bygningsdele, terræn</t>
  </si>
  <si>
    <t>Hegnsmure</t>
  </si>
  <si>
    <t>Støttemure</t>
  </si>
  <si>
    <t>Teknikgange i terræn inkl. rørbroer og tunneler</t>
  </si>
  <si>
    <t>Individuelle entiteter</t>
  </si>
  <si>
    <t>Fodgængerbroer, viadukter m.m.</t>
  </si>
  <si>
    <t>Trapper og ramper i terræn</t>
  </si>
  <si>
    <t>Ydervægge, primære bygningsdele</t>
  </si>
  <si>
    <t>Udvendige vægelementer</t>
  </si>
  <si>
    <t>Udvendige pladsstøbte vægge</t>
  </si>
  <si>
    <t>Udvendige opmurede vægge</t>
  </si>
  <si>
    <t>Udvendige skeletkonstruerede vægge</t>
  </si>
  <si>
    <t>Udvendige skeletkonstruerede vægskørter</t>
  </si>
  <si>
    <t>Udvendige facadesystemer</t>
  </si>
  <si>
    <t>Udvendige isoleringsvægsystemer</t>
  </si>
  <si>
    <t>Udvendige lyskasser</t>
  </si>
  <si>
    <t>Indervægge, primære bygningsdele</t>
  </si>
  <si>
    <t>Indvendige vægelementer</t>
  </si>
  <si>
    <t>Indvendige pladsstøbte vægge</t>
  </si>
  <si>
    <t>Indvendige opmurede vægge</t>
  </si>
  <si>
    <t>Indvendige skeletkonstruerede vægge</t>
  </si>
  <si>
    <t>Indvendige skeletkonstruerede vægskørter</t>
  </si>
  <si>
    <t>Indvendige glasvægssystemer</t>
  </si>
  <si>
    <t>Dæk, primære bygningsdele</t>
  </si>
  <si>
    <t>Dækelementer</t>
  </si>
  <si>
    <t>Pladsstøbte dæk</t>
  </si>
  <si>
    <t>Skeletkonstruerede dæk</t>
  </si>
  <si>
    <t>Afretningslag</t>
  </si>
  <si>
    <t>Øvrige dæk</t>
  </si>
  <si>
    <t xml:space="preserve">Trapper og ramper, primære bygningsdele
</t>
  </si>
  <si>
    <t>Elementtrapper</t>
  </si>
  <si>
    <t>Pladsstøbte trapper</t>
  </si>
  <si>
    <t>Sammensatte trapper</t>
  </si>
  <si>
    <t>Element ramper</t>
  </si>
  <si>
    <t>Pladsstøbte ramper</t>
  </si>
  <si>
    <t>Sammensatte ramper</t>
  </si>
  <si>
    <t>Faste stiger, lejdere og trin</t>
  </si>
  <si>
    <t xml:space="preserve">Bærende bjælker og søjler
</t>
  </si>
  <si>
    <t>Elementbjælker</t>
  </si>
  <si>
    <t>Pladsstøbte bjælker</t>
  </si>
  <si>
    <t>Stålbjælker</t>
  </si>
  <si>
    <t>Øvrige bjælker</t>
  </si>
  <si>
    <t>Elementsøjler</t>
  </si>
  <si>
    <t>Pladsstøbte søjler</t>
  </si>
  <si>
    <t>Stålsøjler</t>
  </si>
  <si>
    <t>Øvrige søjler</t>
  </si>
  <si>
    <t xml:space="preserve">Altaner og altangange, primære bygningsdele
</t>
  </si>
  <si>
    <t>Elementaltaner, altangange</t>
  </si>
  <si>
    <t>Pladsstøbte altaner, altangange</t>
  </si>
  <si>
    <t>Sammmensatte altaner, altangange</t>
  </si>
  <si>
    <t xml:space="preserve">Tage, primære bygningsdele
</t>
  </si>
  <si>
    <t>Spærstage</t>
  </si>
  <si>
    <t>Tagkassetter</t>
  </si>
  <si>
    <t>Varme tage</t>
  </si>
  <si>
    <t>Glastagssystemer</t>
  </si>
  <si>
    <t>Mobile tage</t>
  </si>
  <si>
    <t>Baldakiner og overdækninger</t>
  </si>
  <si>
    <t>Øvrige tagværker</t>
  </si>
  <si>
    <t xml:space="preserve">Primære bygningsdele, øvrige
</t>
  </si>
  <si>
    <t>Kompletterende bygningsdele</t>
  </si>
  <si>
    <t>Kompletterende bygningsdele, terræn</t>
  </si>
  <si>
    <t>Hegn, afskærmninger</t>
  </si>
  <si>
    <t>Komplettering trapper, ramper i terræn</t>
  </si>
  <si>
    <t xml:space="preserve">Ydervægge, komplettering
</t>
  </si>
  <si>
    <t xml:space="preserve">Udvendige døre </t>
  </si>
  <si>
    <t>Udvendige vinduer</t>
  </si>
  <si>
    <t>Udvendige døre, facadesystemer</t>
  </si>
  <si>
    <t>Udvendige vinduesopluk, facadesystemer</t>
  </si>
  <si>
    <t>Udvendige ruder, blændfelter, karmprofiler, facadesystemer</t>
  </si>
  <si>
    <t>Udvendige porte og karusseldøre</t>
  </si>
  <si>
    <t>Ydervægge, afskærmninger</t>
  </si>
  <si>
    <t>Øvrig ydervæg komplettering</t>
  </si>
  <si>
    <t xml:space="preserve">Indervægge, komplettering
</t>
  </si>
  <si>
    <t>Indvendige døre</t>
  </si>
  <si>
    <t>Indvendige vinduer, luger, lemme</t>
  </si>
  <si>
    <t>Indvendige døre, glasvægssystem</t>
  </si>
  <si>
    <t>Indvendige vinduesopluk, glasvægssystem</t>
  </si>
  <si>
    <t>Indvendige ruder, blændfelter og karmprofiler, glasvægssystem</t>
  </si>
  <si>
    <t>Indvendige porte, karruseldøre</t>
  </si>
  <si>
    <t>Bevægelige indervægge</t>
  </si>
  <si>
    <t>Indervægge, afskærmning</t>
  </si>
  <si>
    <t>Øvrig indervæg komplettering</t>
  </si>
  <si>
    <t>Dæk, komplettering</t>
  </si>
  <si>
    <t>Opbyggede gulve</t>
  </si>
  <si>
    <t>Svømmende gulve</t>
  </si>
  <si>
    <t>Lemme, riste, måtterammer</t>
  </si>
  <si>
    <t>Støbte gulve</t>
  </si>
  <si>
    <t>Opbyggede belægninger</t>
  </si>
  <si>
    <t>Lydabsorbenter</t>
  </si>
  <si>
    <t>Øvrig dækkomplettering</t>
  </si>
  <si>
    <t>Trapper og ramper, komplettering</t>
  </si>
  <si>
    <t>Gelændere, rækværker, håndlister udvendige</t>
  </si>
  <si>
    <t>Gelændere, rækværker, håndlister indvendige</t>
  </si>
  <si>
    <t>Riste, måtterammer</t>
  </si>
  <si>
    <t>Øvrig trappekomplettering</t>
  </si>
  <si>
    <t>Lofter, komplettering</t>
  </si>
  <si>
    <t>Indvendige nedhængte lofter</t>
  </si>
  <si>
    <t>Udvendige nedhængte lofter</t>
  </si>
  <si>
    <t>Indvendige påbyggede lofter</t>
  </si>
  <si>
    <t>Udvendige påbyggede lofter</t>
  </si>
  <si>
    <t>Indvendige loftskørter</t>
  </si>
  <si>
    <t>Udvendige loftskørter</t>
  </si>
  <si>
    <t>Altaner, komplettering</t>
  </si>
  <si>
    <t>Rækværker, brystninger</t>
  </si>
  <si>
    <t>Tage, komplettering</t>
  </si>
  <si>
    <t>Kviste</t>
  </si>
  <si>
    <t>Ovenlys, røg- og taglemme</t>
  </si>
  <si>
    <t>Solskærme til ovenlys</t>
  </si>
  <si>
    <t>Sikring</t>
  </si>
  <si>
    <t>Brandkamserstatning</t>
  </si>
  <si>
    <t>Inddækninger</t>
  </si>
  <si>
    <t>Belægninger på færdige tagflader</t>
  </si>
  <si>
    <t>Kompletterende bygningsdele bygning, øvrige</t>
  </si>
  <si>
    <t>Overfladebygningsdele</t>
  </si>
  <si>
    <t>Udvendige vægoverflader</t>
  </si>
  <si>
    <t>411</t>
  </si>
  <si>
    <t>Malerbehandlinger</t>
  </si>
  <si>
    <t>412</t>
  </si>
  <si>
    <t>Beklædninger, påmurede</t>
  </si>
  <si>
    <t>413</t>
  </si>
  <si>
    <t>Beklædninger, monteret</t>
  </si>
  <si>
    <t>Indvendige vægoverflader</t>
  </si>
  <si>
    <t>421</t>
  </si>
  <si>
    <t>422</t>
  </si>
  <si>
    <t>423</t>
  </si>
  <si>
    <t>Dæk- og gulvoverflader</t>
  </si>
  <si>
    <t>431</t>
  </si>
  <si>
    <t>432</t>
  </si>
  <si>
    <t>433</t>
  </si>
  <si>
    <t>Trapper og ramper, overflader</t>
  </si>
  <si>
    <t>441</t>
  </si>
  <si>
    <t>442</t>
  </si>
  <si>
    <t>443</t>
  </si>
  <si>
    <t>Lofter, overflader</t>
  </si>
  <si>
    <t>451</t>
  </si>
  <si>
    <t>452</t>
  </si>
  <si>
    <t>453</t>
  </si>
  <si>
    <t>Altaner, overflader</t>
  </si>
  <si>
    <t>461</t>
  </si>
  <si>
    <t>462</t>
  </si>
  <si>
    <t>463</t>
  </si>
  <si>
    <t>Tage, overflader</t>
  </si>
  <si>
    <t>471</t>
  </si>
  <si>
    <t>472</t>
  </si>
  <si>
    <t>Tagdækning</t>
  </si>
  <si>
    <t>Overflader bygning, øvrige</t>
  </si>
  <si>
    <t>VVS- og ventilationsanlæg</t>
  </si>
  <si>
    <t>VVS-anlæg, terræn</t>
  </si>
  <si>
    <t>Metalrør i Jord</t>
  </si>
  <si>
    <t>Flexible plastrør i Jord</t>
  </si>
  <si>
    <t>Hårde plastrør i Jord</t>
  </si>
  <si>
    <t>Brønde</t>
  </si>
  <si>
    <t>Riste/Linjedræn</t>
  </si>
  <si>
    <t>Udskillere (Olie, fedt, benzin mv.)</t>
  </si>
  <si>
    <t>Sanitetstilslutninger</t>
  </si>
  <si>
    <t>Tilbehør</t>
  </si>
  <si>
    <t>Logistik</t>
  </si>
  <si>
    <t>Affalds og logistiksystemer</t>
  </si>
  <si>
    <t>Afløb og sanitet</t>
  </si>
  <si>
    <t>Afløb o.lign tilbehør</t>
  </si>
  <si>
    <t>Toiletter og lign.</t>
  </si>
  <si>
    <t>Vaske</t>
  </si>
  <si>
    <t>Afløbstilslutninger til udstyr</t>
  </si>
  <si>
    <t>Vand- og afløbstilslutning til alm. udstyr</t>
  </si>
  <si>
    <t>Vand- og afløbstilslutninger til teknisk udstyr</t>
  </si>
  <si>
    <t>Vand- og afløbstilslutninger til laboratorie udstyr</t>
  </si>
  <si>
    <t>Badekar og lign.</t>
  </si>
  <si>
    <t>Vand (koldt/varmt vand, behandlet vand)</t>
  </si>
  <si>
    <t>Mekanisk udstyr</t>
  </si>
  <si>
    <t>Vandtilslutninger</t>
  </si>
  <si>
    <t>Vandbehandlingsanlæg</t>
  </si>
  <si>
    <t>Brandskabe</t>
  </si>
  <si>
    <t>Luftarter (gas, trykluft, vakuum, damp)</t>
  </si>
  <si>
    <t>Luftartsudtag</t>
  </si>
  <si>
    <t>Luftartsproducerende anlæg</t>
  </si>
  <si>
    <t>Køling</t>
  </si>
  <si>
    <t>Kølegivere</t>
  </si>
  <si>
    <t>Køleproducerende anlæg</t>
  </si>
  <si>
    <t>Varme</t>
  </si>
  <si>
    <t>Varmegivere</t>
  </si>
  <si>
    <t>Varmeproducerende anlæg</t>
  </si>
  <si>
    <t>Kanaler</t>
  </si>
  <si>
    <t>Anlæg, køle/varmeflader vekslere</t>
  </si>
  <si>
    <t>Kanal tilbehør</t>
  </si>
  <si>
    <t>Ventilatorer</t>
  </si>
  <si>
    <t>Ventilationsarmaturer</t>
  </si>
  <si>
    <t>Tilslutninger til udstyr</t>
  </si>
  <si>
    <t>Taghætter/gennemføringer</t>
  </si>
  <si>
    <t>Kanalisolering</t>
  </si>
  <si>
    <t>Sprinkling</t>
  </si>
  <si>
    <t>Sprinklerdyser</t>
  </si>
  <si>
    <t>Tværgående komponenter, VVS</t>
  </si>
  <si>
    <t>Metalrør i bygning</t>
  </si>
  <si>
    <t>Flexible plastrør i bygning</t>
  </si>
  <si>
    <t>Hårde plastrør i bygning</t>
  </si>
  <si>
    <t>Statisk ventiler</t>
  </si>
  <si>
    <t>Dynamisk Ventiler</t>
  </si>
  <si>
    <t>Motordrevne rørtilbehør</t>
  </si>
  <si>
    <t>Målere, filtre og øvrige</t>
  </si>
  <si>
    <t>Rørisolering</t>
  </si>
  <si>
    <t>Bæringer, Konsoller, Stativer, Huller og Udsparinger</t>
  </si>
  <si>
    <t>El- og mekaniske anlæg</t>
  </si>
  <si>
    <t>Terræn</t>
  </si>
  <si>
    <t>Ledninger</t>
  </si>
  <si>
    <t>Belysning</t>
  </si>
  <si>
    <t>Installationer for anlæg under terræn</t>
  </si>
  <si>
    <t>Installationer for anlæg på terræn</t>
  </si>
  <si>
    <t>Trafikstyring</t>
  </si>
  <si>
    <t>Føringsveje</t>
  </si>
  <si>
    <t>Bakker/stiger</t>
  </si>
  <si>
    <t>Kabelrør</t>
  </si>
  <si>
    <t>Fiberbakker</t>
  </si>
  <si>
    <t>Brand- og lydtætninger</t>
  </si>
  <si>
    <t>Huller og udsparinger</t>
  </si>
  <si>
    <t>Øvrige</t>
  </si>
  <si>
    <t>Højspænding</t>
  </si>
  <si>
    <t>Forsyning</t>
  </si>
  <si>
    <t>Fordeling</t>
  </si>
  <si>
    <t>Installationer for apparater og maskiner</t>
  </si>
  <si>
    <t>Lavspænding</t>
  </si>
  <si>
    <t>Forsyninger -  ekstern</t>
  </si>
  <si>
    <t>Termiske anlæg</t>
  </si>
  <si>
    <t>Installationer for belysning</t>
  </si>
  <si>
    <t>Belysningsarmaturer</t>
  </si>
  <si>
    <t>Kraftinstallationer</t>
  </si>
  <si>
    <t>Vedvarende energi - Intern forsyning</t>
  </si>
  <si>
    <t>Kommunikation og information</t>
  </si>
  <si>
    <t>Kommunikation</t>
  </si>
  <si>
    <t>Audio, video og antenne</t>
  </si>
  <si>
    <t>IT-infrastruktur</t>
  </si>
  <si>
    <t>Adgangssikring</t>
  </si>
  <si>
    <t>Sikringsanlæg</t>
  </si>
  <si>
    <t>Personsikring</t>
  </si>
  <si>
    <t>Bygningsautomation</t>
  </si>
  <si>
    <t>Managementsystemer</t>
  </si>
  <si>
    <t>Central tilstandsstyring</t>
  </si>
  <si>
    <t>Beskyttelse</t>
  </si>
  <si>
    <t>Overspændingsbeskyttelse</t>
  </si>
  <si>
    <t>Udligningsforbindelser</t>
  </si>
  <si>
    <t>Person- og materialetransport</t>
  </si>
  <si>
    <t>Persontransport</t>
  </si>
  <si>
    <t>Gods- og materialetransport</t>
  </si>
  <si>
    <t>Inventar og teknisk udstyr</t>
  </si>
  <si>
    <t>Inventar, terræn</t>
  </si>
  <si>
    <t>Tekniske inventarenheder</t>
  </si>
  <si>
    <t>Tavler, skilte, skærme</t>
  </si>
  <si>
    <t>Opbevaring, affaldsstativer, cykelstativer, postkasser</t>
  </si>
  <si>
    <t>Bordmøbler</t>
  </si>
  <si>
    <t>Siddemøbler</t>
  </si>
  <si>
    <t>Afskærmninger</t>
  </si>
  <si>
    <t>Øvrigt inventar i terræn</t>
  </si>
  <si>
    <t>Inventar, fastmonteret</t>
  </si>
  <si>
    <t>Skabe, skuffer</t>
  </si>
  <si>
    <t>Reoler, hylder</t>
  </si>
  <si>
    <t>Siddemøbler, liggemøbler</t>
  </si>
  <si>
    <t>Gardiner, persienner, skærmvægge, forhæng</t>
  </si>
  <si>
    <t>Borde, bordplader</t>
  </si>
  <si>
    <t>Skilte, tavler</t>
  </si>
  <si>
    <t>Garniture</t>
  </si>
  <si>
    <t>Øvrigt fastmonteret inventar</t>
  </si>
  <si>
    <t>Inventar, løst</t>
  </si>
  <si>
    <t>Reoler</t>
  </si>
  <si>
    <t>Skærmvægge, forhæng</t>
  </si>
  <si>
    <t>Borde</t>
  </si>
  <si>
    <t>Stativer, hylder</t>
  </si>
  <si>
    <t>Måtter, tæpper, løbere</t>
  </si>
  <si>
    <t>Øvrigt løst inventar</t>
  </si>
  <si>
    <t>Inventar, tekniske-, IT- og AV-inventarenheder</t>
  </si>
  <si>
    <t>AV-udstyr</t>
  </si>
  <si>
    <t>IT-udstyr</t>
  </si>
  <si>
    <t>Automater</t>
  </si>
  <si>
    <t>Brandslukningsudstyr</t>
  </si>
  <si>
    <t>Hårde hvidevarer</t>
  </si>
  <si>
    <t>Beplantning og belægning</t>
  </si>
  <si>
    <t>Belægninger og befæstelser</t>
  </si>
  <si>
    <t>Asfalt belægninger</t>
  </si>
  <si>
    <t>Betonstøbte belægninger</t>
  </si>
  <si>
    <t>Gummibelægninger</t>
  </si>
  <si>
    <t>Flise -og stenbelægninger</t>
  </si>
  <si>
    <t>Skærver og grus</t>
  </si>
  <si>
    <t>Kantbegrænsninger</t>
  </si>
  <si>
    <t>Afstribninger</t>
  </si>
  <si>
    <t>Øvrige belægninger og befæstelser</t>
  </si>
  <si>
    <t>Beplantning</t>
  </si>
  <si>
    <t>Træer</t>
  </si>
  <si>
    <t>Hække</t>
  </si>
  <si>
    <t>Buske</t>
  </si>
  <si>
    <t>Bunddække</t>
  </si>
  <si>
    <t>Stauder</t>
  </si>
  <si>
    <t>Græsarealer</t>
  </si>
  <si>
    <t>Øvrig beplantning</t>
  </si>
  <si>
    <t>Projektudstyr</t>
  </si>
  <si>
    <t>Projektudstyr ARK</t>
  </si>
  <si>
    <t>Projektudstyr KON</t>
  </si>
  <si>
    <t>Projektudstyr VENT</t>
  </si>
  <si>
    <t>Projektudstyr VVS</t>
  </si>
  <si>
    <t>Projektudstyr EL</t>
  </si>
  <si>
    <t>Projektudstyr LAND</t>
  </si>
  <si>
    <t>Detailled description</t>
  </si>
  <si>
    <t xml:space="preserve"> </t>
  </si>
  <si>
    <t xml:space="preserve">Substructure </t>
  </si>
  <si>
    <t>Substructure terrain</t>
  </si>
  <si>
    <t xml:space="preserve">Foundation </t>
  </si>
  <si>
    <t xml:space="preserve">Floor bed </t>
  </si>
  <si>
    <t>OL</t>
  </si>
  <si>
    <t xml:space="preserve">Other substructure elements </t>
  </si>
  <si>
    <r>
      <t>Description: eg</t>
    </r>
    <r>
      <rPr>
        <b/>
        <i/>
        <sz val="14"/>
        <color theme="1"/>
        <rFont val="Garamond"/>
        <family val="2"/>
        <scheme val="minor"/>
      </rPr>
      <t xml:space="preserve">.:"Length, breadth, height_Description of the object"                                                                                 </t>
    </r>
  </si>
  <si>
    <t>1.1</t>
  </si>
  <si>
    <t>Binder</t>
  </si>
  <si>
    <t>1.1.01</t>
  </si>
  <si>
    <t xml:space="preserve">Cement </t>
  </si>
  <si>
    <t xml:space="preserve">Quality Assurance of LCA byg integration </t>
  </si>
  <si>
    <t>Issue date</t>
  </si>
  <si>
    <t xml:space="preserve">Reference flow </t>
  </si>
  <si>
    <t>Cement (CEM II 32.5)</t>
  </si>
  <si>
    <t xml:space="preserve">Type II is a moderate sulfate resistant cement </t>
  </si>
  <si>
    <t>kg</t>
  </si>
  <si>
    <t>nd</t>
  </si>
  <si>
    <t xml:space="preserve">Yes </t>
  </si>
  <si>
    <t>Cement (CEM II 42.5)</t>
  </si>
  <si>
    <t>Global Warming Potential  Kg C0² Eq.</t>
  </si>
  <si>
    <t>Use of net fresh water m³</t>
  </si>
  <si>
    <t>Cement (CEM II 52.5)</t>
  </si>
  <si>
    <t xml:space="preserve">Environmental Product Declaration </t>
  </si>
  <si>
    <t xml:space="preserve">Quality Assurance Environmental Product Declaration </t>
  </si>
  <si>
    <t>Cement (CEM II/A)</t>
  </si>
  <si>
    <t>Use when special properties are not required</t>
  </si>
  <si>
    <t>Use when conditions require moderate or high sulfate resistance</t>
  </si>
  <si>
    <t>Cement (CEM II/B)</t>
  </si>
  <si>
    <t>Total use of non-renewable primary energy resources Mj</t>
  </si>
  <si>
    <t>Type III is a high early strength cement</t>
  </si>
  <si>
    <t>Cement (CEM III 42.5)</t>
  </si>
  <si>
    <t>Cement (CEM III 52.5)</t>
  </si>
  <si>
    <t xml:space="preserve">Type IV is a high sulfate resistant cement </t>
  </si>
  <si>
    <t>Cement (CEM IV 32.5)</t>
  </si>
  <si>
    <t>Cement (CEM IV 42.5)</t>
  </si>
  <si>
    <t>1.1.02</t>
  </si>
  <si>
    <t>Lime</t>
  </si>
  <si>
    <t> basic building material used mainly as lime mortar in construction</t>
  </si>
  <si>
    <t>3,37 g·cm³</t>
  </si>
  <si>
    <t>2,24 g·cm³</t>
  </si>
  <si>
    <t>Quick lime CaO</t>
  </si>
  <si>
    <t>Slaked lime CaOH2</t>
  </si>
  <si>
    <t>1.1.03</t>
  </si>
  <si>
    <t>Gypsum</t>
  </si>
  <si>
    <t>Anhydrite (CaSO4); grinded and purified product </t>
  </si>
  <si>
    <t>https://caltra.com/product/anhydrite-super/</t>
  </si>
  <si>
    <t xml:space="preserve">Calcium sulphate flowing screed </t>
  </si>
  <si>
    <t>https://www.bal-adhesives.com/tiling-onto-calcium-sulfate-anhydrite-screeds/</t>
  </si>
  <si>
    <t>1500kg/m³</t>
  </si>
  <si>
    <t>Main environmentals figures A1-A3</t>
  </si>
  <si>
    <t>Gypsum (CaSO4 alpha semihydrate)</t>
  </si>
  <si>
    <t>made by calcination of calcium sulphate dihydrate</t>
  </si>
  <si>
    <t>Gypsum (CaSO4 beta hemihydrate)</t>
  </si>
  <si>
    <t>Gypsum stone (CaSO4-Dihydrate)</t>
  </si>
  <si>
    <t>1.1.04</t>
  </si>
  <si>
    <t>Clay</t>
  </si>
  <si>
    <t>Clay powder</t>
  </si>
  <si>
    <t>Yes</t>
  </si>
  <si>
    <t>1.2</t>
  </si>
  <si>
    <t>1.2.01</t>
  </si>
  <si>
    <t>1850kg/m³</t>
  </si>
  <si>
    <t>Gravel (Grain size 2/32) wet</t>
  </si>
  <si>
    <t>Gravel (Grain size 2/32) dried</t>
  </si>
  <si>
    <t>1350kg/m³</t>
  </si>
  <si>
    <t>1.2.02</t>
  </si>
  <si>
    <t>Sand (Grain size 0/2) undried</t>
  </si>
  <si>
    <t>Sand (Grain size 0/2) dried</t>
  </si>
  <si>
    <t>Crushed stone (Grain size 0/2)</t>
  </si>
  <si>
    <t>1320kg/m³</t>
  </si>
  <si>
    <t xml:space="preserve">Crushed stone (Grain size 0/2) dried </t>
  </si>
  <si>
    <t>1400kg/m³</t>
  </si>
  <si>
    <t>Crushed stone (Grain size 2/15)</t>
  </si>
  <si>
    <t xml:space="preserve">Crushed stone (Grain size 2/15) dried </t>
  </si>
  <si>
    <t>1.2.03</t>
  </si>
  <si>
    <t>Pumice</t>
  </si>
  <si>
    <t>Pumice sand (Grain size 0/4)</t>
  </si>
  <si>
    <t>volcanic rock that consists of highly vesicular rough textured volcanic glass</t>
  </si>
  <si>
    <t>800kg/m³</t>
  </si>
  <si>
    <t> Lava granulate</t>
  </si>
  <si>
    <t>1100kg/m³</t>
  </si>
  <si>
    <t>can be used as sand alternative in repairing mortar</t>
  </si>
  <si>
    <t>Pumice gravel (Grain size 4/16)</t>
  </si>
  <si>
    <t>Washing pumice</t>
  </si>
  <si>
    <t>Expanded clay granulation (grain size 4/16)</t>
  </si>
  <si>
    <t>similar as leca nuts</t>
  </si>
  <si>
    <t>Light-weight sand expanded clay (grain size 0/4)</t>
  </si>
  <si>
    <t>500kg/m³</t>
  </si>
  <si>
    <t>1.2.04</t>
  </si>
  <si>
    <t>1.2.05</t>
  </si>
  <si>
    <t xml:space="preserve">Shale </t>
  </si>
  <si>
    <t>most common sedimentary rock</t>
  </si>
  <si>
    <t xml:space="preserve">Expanded shale </t>
  </si>
  <si>
    <t>600kg/m³</t>
  </si>
  <si>
    <t>1.2.06</t>
  </si>
  <si>
    <t>Expanded glass granulate</t>
  </si>
  <si>
    <t>lightweight aggregate</t>
  </si>
  <si>
    <t>Perlites</t>
  </si>
  <si>
    <t>1.2.07</t>
  </si>
  <si>
    <t>might be used instead of sand for some mortar</t>
  </si>
  <si>
    <t>Perlites (Grain size 0/1)</t>
  </si>
  <si>
    <t>Perlites (Grain size 0/3)</t>
  </si>
  <si>
    <t>1.2.08</t>
  </si>
  <si>
    <t>Furnace bottom ash</t>
  </si>
  <si>
    <t>can be use for concrete mix</t>
  </si>
  <si>
    <t>m³</t>
  </si>
  <si>
    <t>1300kg/m³</t>
  </si>
  <si>
    <t>Slag-tap granulate</t>
  </si>
  <si>
    <t>Fly ash</t>
  </si>
  <si>
    <t>1000kg/m³</t>
  </si>
  <si>
    <t>1.2.09</t>
  </si>
  <si>
    <t xml:space="preserve">Cemwood </t>
  </si>
  <si>
    <t>wooden german product</t>
  </si>
  <si>
    <t>320kg/m³</t>
  </si>
  <si>
    <t>t</t>
  </si>
  <si>
    <t>1.3</t>
  </si>
  <si>
    <t>1.3.01</t>
  </si>
  <si>
    <t>1800kg/m³</t>
  </si>
  <si>
    <t>Sand lime brick</t>
  </si>
  <si>
    <t>Calcareous sandstone</t>
  </si>
  <si>
    <t>2000kg/m³</t>
  </si>
  <si>
    <t>similar shape as clay brick</t>
  </si>
  <si>
    <t xml:space="preserve">Silka sandstone </t>
  </si>
  <si>
    <t>1.3.02</t>
  </si>
  <si>
    <t>Facade clinker</t>
  </si>
  <si>
    <t>type of partially vitrified brick</t>
  </si>
  <si>
    <t xml:space="preserve">Bricks </t>
  </si>
  <si>
    <t>Hollow brick</t>
  </si>
  <si>
    <t>575kg/m³</t>
  </si>
  <si>
    <t>same type as above filled with insulation material</t>
  </si>
  <si>
    <t>Insulated bricks</t>
  </si>
  <si>
    <t>Facing brick clay based</t>
  </si>
  <si>
    <t xml:space="preserve">Brick slip </t>
  </si>
  <si>
    <t xml:space="preserve">used as a facade covering </t>
  </si>
  <si>
    <t>1700kg/m³</t>
  </si>
  <si>
    <t xml:space="preserve">Conversion factor to 1kg: 0.001 </t>
  </si>
  <si>
    <t>Aerated concrete P2 04 non-reinforced</t>
  </si>
  <si>
    <t>1.3.03</t>
  </si>
  <si>
    <t>380kg/m³</t>
  </si>
  <si>
    <t>AAC building block</t>
  </si>
  <si>
    <t>Aerated concrete P4 05 reinforced</t>
  </si>
  <si>
    <t>Aerated concrete P4 05 non-reinforced</t>
  </si>
  <si>
    <t>472kg/m³</t>
  </si>
  <si>
    <t>1.3.04</t>
  </si>
  <si>
    <t>Pumice stone SFK-4</t>
  </si>
  <si>
    <t>light porous acid volcanic rock</t>
  </si>
  <si>
    <t>900kg/m³</t>
  </si>
  <si>
    <t>1601kg/m³</t>
  </si>
  <si>
    <t>Expanded clay hollow concrete block partition wall; expanded shale, hollow block, density class 1,6</t>
  </si>
  <si>
    <t>Expanded clay concrete block outer wall; expanded clay, solid block, density 0,5</t>
  </si>
  <si>
    <t>501kg/m³</t>
  </si>
  <si>
    <t>Type leca block</t>
  </si>
  <si>
    <t>Expanded clay concrete block inner wall; Plan stone interior wall, density class 0,7</t>
  </si>
  <si>
    <t>701kg/m³</t>
  </si>
  <si>
    <t>Large-sized elements made of lightweight concrete</t>
  </si>
  <si>
    <t>Components or elements for monolithic, load-bearing and non-load-bearing walls.</t>
  </si>
  <si>
    <t>Granulated slag brick</t>
  </si>
  <si>
    <t>made from waste steel slag</t>
  </si>
  <si>
    <t>Lightweight concrete block from 100% natural pumice </t>
  </si>
  <si>
    <t>made of natural aggregate and mixed with industrially produced aggregate</t>
  </si>
  <si>
    <t>Lightweight concrete bricks - exterior wall area</t>
  </si>
  <si>
    <t>1050kg/m³</t>
  </si>
  <si>
    <t>Lightweight concrete bricks - interior wall area</t>
  </si>
  <si>
    <t>Lightweight concrete bricks - partition wall area</t>
  </si>
  <si>
    <t>Lightweight concrete bricks - type HBL</t>
  </si>
  <si>
    <t>KBL german brick</t>
  </si>
  <si>
    <t>1225kg/m³</t>
  </si>
  <si>
    <t xml:space="preserve">Lightweight concrete bricks - type VBL light </t>
  </si>
  <si>
    <t>KBL german brick model VBL</t>
  </si>
  <si>
    <t>Lightweight concrete bricks - type VBL heavy</t>
  </si>
  <si>
    <t xml:space="preserve">Ytong multipor </t>
  </si>
  <si>
    <t>115kg/m³</t>
  </si>
  <si>
    <t>Ytong Autoclaved Aerated Concrete</t>
  </si>
  <si>
    <t>438kg/m³</t>
  </si>
  <si>
    <t>Conversion factor to 1 kg: 1/115</t>
  </si>
  <si>
    <t>Conversion factor to 1kg: 0,0022831</t>
  </si>
  <si>
    <t>KLB-Isostar</t>
  </si>
  <si>
    <t>450kg/m³</t>
  </si>
  <si>
    <t>Conversion factor to 1kg: 0.00222</t>
  </si>
  <si>
    <t>Plan blocks with integrated insulation isostar</t>
  </si>
  <si>
    <t>Plan blocks with integrated insulation kalapor</t>
  </si>
  <si>
    <t>KLB Kalapor</t>
  </si>
  <si>
    <t>KLB german block</t>
  </si>
  <si>
    <t>Plan blocks with integrated insulation KLB SK09</t>
  </si>
  <si>
    <t>1.3.05</t>
  </si>
  <si>
    <t>Concrete masonry brick</t>
  </si>
  <si>
    <t>Precast concrete slab, ceiling, 20cm</t>
  </si>
  <si>
    <t>m²</t>
  </si>
  <si>
    <t>504kg/m²</t>
  </si>
  <si>
    <t>Precast concrete slab, ceiling, 40cm</t>
  </si>
  <si>
    <t>1008kg/m²</t>
  </si>
  <si>
    <t>Precast concrete part, stairs, (1,1 m wide, 9 steps each 16 cm)</t>
  </si>
  <si>
    <t>pcs</t>
  </si>
  <si>
    <t>1965kg/pcs</t>
  </si>
  <si>
    <t>Precast concrete slab, wall, 12cm</t>
  </si>
  <si>
    <t>291,3kg/m²</t>
  </si>
  <si>
    <t>Precast concrete slab, wall, 40cm</t>
  </si>
  <si>
    <t>971kg/m²</t>
  </si>
  <si>
    <t>Concrete pavement  10cm thickness</t>
  </si>
  <si>
    <t>225kg/m²</t>
  </si>
  <si>
    <t xml:space="preserve">Natural grey color </t>
  </si>
  <si>
    <t>Conversion factor to 1kg: 0.0044</t>
  </si>
  <si>
    <t>Concrete pavement  12cm thickness</t>
  </si>
  <si>
    <t>270kg/m²</t>
  </si>
  <si>
    <t>Conversion factor to 1kg: 0.0037</t>
  </si>
  <si>
    <t>Concrete pavement  6cm thickness</t>
  </si>
  <si>
    <t>135kg/m²</t>
  </si>
  <si>
    <t>Conversion factor to 1kg: 0.0074 </t>
  </si>
  <si>
    <t>Concrete pavement  8cm thickness</t>
  </si>
  <si>
    <t>2350kg/m³</t>
  </si>
  <si>
    <t>Conversion factor to 1kg: 0.0053</t>
  </si>
  <si>
    <t>Concrete pipe, reinforced</t>
  </si>
  <si>
    <t>2400kg/m³</t>
  </si>
  <si>
    <t>Concrete pipe, non reinforced</t>
  </si>
  <si>
    <t>Cinderblock</t>
  </si>
  <si>
    <t>Conversion factor to 1kg: 0.01667</t>
  </si>
  <si>
    <t>Stoneware</t>
  </si>
  <si>
    <t>1.3.06</t>
  </si>
  <si>
    <t>Stoneware pipes DN 250</t>
  </si>
  <si>
    <t>lm</t>
  </si>
  <si>
    <t>51kg/lm</t>
  </si>
  <si>
    <t>Stoneware pipes DN 400</t>
  </si>
  <si>
    <t>142kg/lm</t>
  </si>
  <si>
    <t>1.3.07</t>
  </si>
  <si>
    <t>Argeton </t>
  </si>
  <si>
    <t xml:space="preserve">fired clay cladding </t>
  </si>
  <si>
    <t>2100kg/m³</t>
  </si>
  <si>
    <t>Global warming potential A1-A3</t>
  </si>
  <si>
    <t>Usage of net fresh water A1-A3</t>
  </si>
  <si>
    <t>Total use of non-renewable primary energy ressources A1-A3</t>
  </si>
  <si>
    <t>Ceramic tiles</t>
  </si>
  <si>
    <t>18,65kg/m²</t>
  </si>
  <si>
    <t>Stoneware tiles glazed</t>
  </si>
  <si>
    <t xml:space="preserve">porcelain </t>
  </si>
  <si>
    <t>Stoneware tiles unglazed</t>
  </si>
  <si>
    <t>Terracota</t>
  </si>
  <si>
    <t>ventilated curtain wall/rainscreen system</t>
  </si>
  <si>
    <t>2125kg/m³</t>
  </si>
  <si>
    <t>Marble slab</t>
  </si>
  <si>
    <t xml:space="preserve">mainly use as floor and wall covering </t>
  </si>
  <si>
    <t>1.3.08</t>
  </si>
  <si>
    <t xml:space="preserve">Material properties of the reference flow </t>
  </si>
  <si>
    <t>52kg/m²</t>
  </si>
  <si>
    <t>Natural stone slab, rigid, outdoor usage (80 mm)</t>
  </si>
  <si>
    <t>208kg/m²</t>
  </si>
  <si>
    <t>Natural stone slab, rigid, facade (30 mm)</t>
  </si>
  <si>
    <t>78kg/m²</t>
  </si>
  <si>
    <t>Natural stone slab, flexible, facade (40 mm)</t>
  </si>
  <si>
    <t>Natural stone slab, rigid, indoor usage (20 mm)</t>
  </si>
  <si>
    <t>104kg/m²</t>
  </si>
  <si>
    <t>Natural stone slab, flexible, indoor usage (20 mm)</t>
  </si>
  <si>
    <t>1.3.09</t>
  </si>
  <si>
    <t>Slate</t>
  </si>
  <si>
    <t>Roof slate</t>
  </si>
  <si>
    <t>30kg/m²</t>
  </si>
  <si>
    <t>one of the longest-lasting roof materials</t>
  </si>
  <si>
    <t>1.3.10</t>
  </si>
  <si>
    <t xml:space="preserve">Ceramic tiles </t>
  </si>
  <si>
    <t>Best known as clay roof tiles</t>
  </si>
  <si>
    <t>45kg/m²</t>
  </si>
  <si>
    <t>Density: 1800 kg/m3</t>
  </si>
  <si>
    <t>Concrete roof tiles</t>
  </si>
  <si>
    <t>2150kg/m³</t>
  </si>
  <si>
    <t>1.3.11</t>
  </si>
  <si>
    <t>Fibre cement facade panel </t>
  </si>
  <si>
    <t>Gypsum plasterboard</t>
  </si>
  <si>
    <t>1.3.12</t>
  </si>
  <si>
    <t>Gypsum blocks according  DIN EN 12859</t>
  </si>
  <si>
    <t>internal wall usage</t>
  </si>
  <si>
    <t>84kg/m²</t>
  </si>
  <si>
    <t>10kg/m²</t>
  </si>
  <si>
    <t>Gypsum fibre board (10 mm)</t>
  </si>
  <si>
    <t>similar to fermacell</t>
  </si>
  <si>
    <t>Gypsum plaster board (fire protection) (12.5 mm)</t>
  </si>
  <si>
    <t>Gypsum plaster board (impregnated, moisture resistant) </t>
  </si>
  <si>
    <t>Gypsum plaster board (perforated board) (12.5 mm)</t>
  </si>
  <si>
    <t>8,5kg/m²</t>
  </si>
  <si>
    <t>Conversion factor to 1kg: 0.056</t>
  </si>
  <si>
    <t>Knauf Silentboard</t>
  </si>
  <si>
    <t xml:space="preserve">Knauf Safeboard </t>
  </si>
  <si>
    <t>Conversion factor to 1kg: 0.057</t>
  </si>
  <si>
    <t>1.3.13</t>
  </si>
  <si>
    <t>Dry floor screed (gypsum fibre board 25 mm)</t>
  </si>
  <si>
    <t>24,07kg/m²</t>
  </si>
  <si>
    <t>Dry floor screed (gypsum cardboard 25 mm)</t>
  </si>
  <si>
    <t>20,07kg/m²</t>
  </si>
  <si>
    <t>1.3.14</t>
  </si>
  <si>
    <t>Mineral fibre ceiling board (15 mm)</t>
  </si>
  <si>
    <t>2,4kg/m²</t>
  </si>
  <si>
    <t xml:space="preserve">suspended ceiling </t>
  </si>
  <si>
    <t>1.3.15</t>
  </si>
  <si>
    <t>2500kg/m³</t>
  </si>
  <si>
    <t>Glass brick</t>
  </si>
  <si>
    <t>1.3.16</t>
  </si>
  <si>
    <t>building material made from earth and organic materials</t>
  </si>
  <si>
    <t xml:space="preserve">Clay panel </t>
  </si>
  <si>
    <t>14kg/m²</t>
  </si>
  <si>
    <t>Adobe</t>
  </si>
  <si>
    <t>1200kg/m³</t>
  </si>
  <si>
    <t xml:space="preserve">Rammed earth wall </t>
  </si>
  <si>
    <t>Substrate</t>
  </si>
  <si>
    <t>1.3.17</t>
  </si>
  <si>
    <t>Vegetation substrate</t>
  </si>
  <si>
    <t>1.3.18</t>
  </si>
  <si>
    <t>Artificial stone slab (epoxy-resin bound)</t>
  </si>
  <si>
    <t>1.4</t>
  </si>
  <si>
    <t>Lime cement mortar</t>
  </si>
  <si>
    <t>Cement mortar</t>
  </si>
  <si>
    <t>Calcium sulphate screed</t>
  </si>
  <si>
    <t>used as leveling and base layer in the floor structure</t>
  </si>
  <si>
    <t>Synthetic resin screed</t>
  </si>
  <si>
    <t>UZIN NC 170 LevelStar levelling compound</t>
  </si>
  <si>
    <t>levelling compound</t>
  </si>
  <si>
    <t xml:space="preserve">Cement screed </t>
  </si>
  <si>
    <t>Lime internal plaster</t>
  </si>
  <si>
    <t>Lime-cement plaster</t>
  </si>
  <si>
    <t>Gypsum interior plaster</t>
  </si>
  <si>
    <t>Synthtic resin plaster</t>
  </si>
  <si>
    <t>Clay plaster</t>
  </si>
  <si>
    <t>PCI Pericret</t>
  </si>
  <si>
    <t>Rendering mortar – Reinforcement Fibre Plaster</t>
  </si>
  <si>
    <t>1600kg/m³</t>
  </si>
  <si>
    <t>Silicate plaster</t>
  </si>
  <si>
    <t>mineral decorative plaster</t>
  </si>
  <si>
    <t>1.4.01</t>
  </si>
  <si>
    <t>1.4.02</t>
  </si>
  <si>
    <t>1.4.03</t>
  </si>
  <si>
    <t>1.4.04</t>
  </si>
  <si>
    <t>Tile adhesive</t>
  </si>
  <si>
    <t> Adhesive for gypsum board</t>
  </si>
  <si>
    <t>Asphalt</t>
  </si>
  <si>
    <t>1.5</t>
  </si>
  <si>
    <t>1.5.01</t>
  </si>
  <si>
    <t>Deformation-resistant, durable surfacing material, suitable for heavily trafficked roads</t>
  </si>
  <si>
    <t>Stone mastic asphalt</t>
  </si>
  <si>
    <t>Mastic asphalt</t>
  </si>
  <si>
    <t>1.5.02</t>
  </si>
  <si>
    <t>Mastic asphalt screed</t>
  </si>
  <si>
    <t>Asphalt binder</t>
  </si>
  <si>
    <t>1.5.03</t>
  </si>
  <si>
    <t>210kg/m²</t>
  </si>
  <si>
    <t>1.5.04</t>
  </si>
  <si>
    <t>Asphalt supporting layer</t>
  </si>
  <si>
    <t>Asphalt surface layer</t>
  </si>
  <si>
    <t>2.1</t>
  </si>
  <si>
    <t>2.1.01</t>
  </si>
  <si>
    <t>Mineral wool (blowable)</t>
  </si>
  <si>
    <t>50kg/m³</t>
  </si>
  <si>
    <t>Mineral wool (floor insulation)</t>
  </si>
  <si>
    <t>85kg/m³</t>
  </si>
  <si>
    <t>Mineral wool (facade insulation)</t>
  </si>
  <si>
    <t>46,25kg/m³</t>
  </si>
  <si>
    <t>Mineral wool (flat roof insulation)</t>
  </si>
  <si>
    <t>145kg/m³</t>
  </si>
  <si>
    <t>Mineral wool (partition walls insulation)</t>
  </si>
  <si>
    <t>26kg/m³</t>
  </si>
  <si>
    <t>Mineral wool (pitched roof insulation)</t>
  </si>
  <si>
    <t>30kg/m³</t>
  </si>
  <si>
    <t>2.1.02</t>
  </si>
  <si>
    <t>155kg/m³</t>
  </si>
  <si>
    <t>Conversion factor to 1kg: 0.00645</t>
  </si>
  <si>
    <t>Rockwool insulation high density range</t>
  </si>
  <si>
    <t>96kg/m³</t>
  </si>
  <si>
    <t>Conversion factor to 1kg: 0.01042 </t>
  </si>
  <si>
    <t>Rockwool insulation medium density range</t>
  </si>
  <si>
    <t>Rockwool insulation low density range</t>
  </si>
  <si>
    <t>39kg/m³</t>
  </si>
  <si>
    <t>Conversion factor to 1kg: 0.02564</t>
  </si>
  <si>
    <t>2.2</t>
  </si>
  <si>
    <t>2.2.01</t>
  </si>
  <si>
    <t>Phenolic resin foam</t>
  </si>
  <si>
    <t>very high heat resistance.</t>
  </si>
  <si>
    <t>40kg/m³</t>
  </si>
  <si>
    <t>2.3</t>
  </si>
  <si>
    <t>2.3.01</t>
  </si>
  <si>
    <t>80kg/m³</t>
  </si>
  <si>
    <t>Cork</t>
  </si>
  <si>
    <t>2.4</t>
  </si>
  <si>
    <t>2.4.01</t>
  </si>
  <si>
    <t>Wood fibre board (wet process)</t>
  </si>
  <si>
    <t>160kg/m³</t>
  </si>
  <si>
    <t>wet process</t>
  </si>
  <si>
    <t>Wood Fibre Insulating Boards</t>
  </si>
  <si>
    <t>Conversion factor to 1kg: 0.0058</t>
  </si>
  <si>
    <t>173kg/m³</t>
  </si>
  <si>
    <t>wood fibre insulation STEICO</t>
  </si>
  <si>
    <t>157,49kg/m³</t>
  </si>
  <si>
    <t>Conversion factor to 1kg: 0.00635</t>
  </si>
  <si>
    <t>2.5</t>
  </si>
  <si>
    <t>2.5.01</t>
  </si>
  <si>
    <t>Thermofloc</t>
  </si>
  <si>
    <t>borate-free cellulose insulation</t>
  </si>
  <si>
    <t>45kg/m³</t>
  </si>
  <si>
    <t>Cellulose fibre blowing insulation material</t>
  </si>
  <si>
    <t>2.5.02</t>
  </si>
  <si>
    <t>Cellulose fibre board</t>
  </si>
  <si>
    <t>2.6</t>
  </si>
  <si>
    <t>2.6.01</t>
  </si>
  <si>
    <t>Sustainable production of bast fibres</t>
  </si>
  <si>
    <t>Flax fibre fleece</t>
  </si>
  <si>
    <t>38kg/m³</t>
  </si>
  <si>
    <t>2.7</t>
  </si>
  <si>
    <t>Hemp</t>
  </si>
  <si>
    <t>2.7.01</t>
  </si>
  <si>
    <t>Hemp fibre fleece</t>
  </si>
  <si>
    <t>2.8</t>
  </si>
  <si>
    <t>Cotton</t>
  </si>
  <si>
    <t>2.8.01</t>
  </si>
  <si>
    <t>2.8.02</t>
  </si>
  <si>
    <t>Cotton, conventional</t>
  </si>
  <si>
    <t>Cotton, organic</t>
  </si>
  <si>
    <t>2.9</t>
  </si>
  <si>
    <t>2.9.01</t>
  </si>
  <si>
    <t>Melamin resin foam</t>
  </si>
  <si>
    <t>10kg/m³</t>
  </si>
  <si>
    <t>high sound absorption, excellent thermal insulation performance and light weight.</t>
  </si>
  <si>
    <t>Polyethylene</t>
  </si>
  <si>
    <t>Foam</t>
  </si>
  <si>
    <t>Polyethylene foam</t>
  </si>
  <si>
    <t>2.10</t>
  </si>
  <si>
    <t>2.10.01</t>
  </si>
  <si>
    <t>durable, lightweight, resilient, closed-cell material</t>
  </si>
  <si>
    <t>2.11</t>
  </si>
  <si>
    <t>2.11.01</t>
  </si>
  <si>
    <t>used to thermally separate cantilevered components</t>
  </si>
  <si>
    <t>KXT Kombar</t>
  </si>
  <si>
    <t>Conversion factor to 1kg: 0.15 </t>
  </si>
  <si>
    <t>load bearing thermal break element for free cantilevered balconies</t>
  </si>
  <si>
    <t>KXT50-CV35-V6-H200-REI120 </t>
  </si>
  <si>
    <t>Conversion factor to 1kg: 0.0681</t>
  </si>
  <si>
    <t>QXT-H200-REI120 </t>
  </si>
  <si>
    <t>load bearing thermal break element for transferring shear forces on supported balconies</t>
  </si>
  <si>
    <t>Conversion factor to 1kg: 0.17 </t>
  </si>
  <si>
    <t>Wood</t>
  </si>
  <si>
    <t>3.1</t>
  </si>
  <si>
    <t>3.1.01</t>
  </si>
  <si>
    <t>Timber beech (12% moisture)</t>
  </si>
  <si>
    <t>739,2kg/m³</t>
  </si>
  <si>
    <t>Timber oak (12% moisture)</t>
  </si>
  <si>
    <t>717kg/m³</t>
  </si>
  <si>
    <t>Timber spruce (12% moisture) </t>
  </si>
  <si>
    <t>481,6kg/m³</t>
  </si>
  <si>
    <t>Timber pine (12% moisture)</t>
  </si>
  <si>
    <t>548,8kg/m³</t>
  </si>
  <si>
    <t>Timber larch (12% moisture)</t>
  </si>
  <si>
    <t>661kg/m³</t>
  </si>
  <si>
    <t>Timber cedar (12% moisture)</t>
  </si>
  <si>
    <t>571kg/m³</t>
  </si>
  <si>
    <t>3.1.02</t>
  </si>
  <si>
    <t>Solid construction timber (15% moisture)</t>
  </si>
  <si>
    <t>529kg/m³</t>
  </si>
  <si>
    <t>KVH solid timber</t>
  </si>
  <si>
    <t>492,92kg/m³</t>
  </si>
  <si>
    <t>3.1.03</t>
  </si>
  <si>
    <t>Beam Laminated Timber</t>
  </si>
  <si>
    <t>Laminated wood board softwood</t>
  </si>
  <si>
    <t>515kg/m³</t>
  </si>
  <si>
    <t>3.1.04</t>
  </si>
  <si>
    <t>Glued laminated timber - special shapes</t>
  </si>
  <si>
    <t>508,43kg/m³</t>
  </si>
  <si>
    <t>Glued laminated timber - normal shapes</t>
  </si>
  <si>
    <t>507,11kg/m³</t>
  </si>
  <si>
    <t>Laminated timber planks coniferous wood</t>
  </si>
  <si>
    <t>515,2kg/m³</t>
  </si>
  <si>
    <t>3.1.05</t>
  </si>
  <si>
    <t>Cross laminated timber</t>
  </si>
  <si>
    <t>489kg/m³</t>
  </si>
  <si>
    <t>Admonter product</t>
  </si>
  <si>
    <t>https://www.admonter.eu/en/elements_natural_wood_panels/</t>
  </si>
  <si>
    <t>8,125kg/m²</t>
  </si>
  <si>
    <t>3.2</t>
  </si>
  <si>
    <t>3.2.01</t>
  </si>
  <si>
    <t>Conversion factor to 1kg: 0.123</t>
  </si>
  <si>
    <t xml:space="preserve">DPR laminate floor </t>
  </si>
  <si>
    <t>880kg/m³</t>
  </si>
  <si>
    <t>Conversion factor to 1kg: 5.47</t>
  </si>
  <si>
    <t xml:space="preserve">DPL laminate floor </t>
  </si>
  <si>
    <t>Conversion factor to 1kg: 6.79</t>
  </si>
  <si>
    <t>Direct Pressed Laminate</t>
  </si>
  <si>
    <t>3.2.02</t>
  </si>
  <si>
    <t>Parquet</t>
  </si>
  <si>
    <t>Hardwood floors and solid wood parquet</t>
  </si>
  <si>
    <t>11,71kg/m²</t>
  </si>
  <si>
    <t>Conversion factor to 1kg: 0.085 </t>
  </si>
  <si>
    <t>Solid Wood Parquet</t>
  </si>
  <si>
    <t>7,31kg/m²</t>
  </si>
  <si>
    <t>Conversion factor to 1kg: 0.14</t>
  </si>
  <si>
    <t>Multi-layered parquet</t>
  </si>
  <si>
    <t>6,50kg/m²</t>
  </si>
  <si>
    <t>Strip parquet</t>
  </si>
  <si>
    <t>11,5kg/m²</t>
  </si>
  <si>
    <t>Metal</t>
  </si>
  <si>
    <t>4.1</t>
  </si>
  <si>
    <t>4.1.01</t>
  </si>
  <si>
    <t>Life span</t>
  </si>
  <si>
    <t>Quality Assurance of LCAByg integration</t>
  </si>
  <si>
    <t xml:space="preserve">Single component comparaison </t>
  </si>
  <si>
    <t>Unit</t>
  </si>
  <si>
    <t>Strip foundation 500x500mm</t>
  </si>
  <si>
    <t xml:space="preserve">Concrete C30/37-Reinforcement steel </t>
  </si>
  <si>
    <t>concrete</t>
  </si>
  <si>
    <t>LB</t>
  </si>
  <si>
    <t>Structural</t>
  </si>
  <si>
    <t xml:space="preserve">Global warming potential </t>
  </si>
  <si>
    <t xml:space="preserve">Ozone depletion </t>
  </si>
  <si>
    <t xml:space="preserve">Primary energy fossil </t>
  </si>
  <si>
    <t>DGNB main environemental criteria A1-A3/C3</t>
  </si>
  <si>
    <t>Global warming potential A1-A3/C3</t>
  </si>
  <si>
    <t>Quantity</t>
  </si>
  <si>
    <t>Typical build up comparaison</t>
  </si>
  <si>
    <t xml:space="preserve">U-Value requirement </t>
  </si>
  <si>
    <t>Light wood facade construction_385mm</t>
  </si>
  <si>
    <t xml:space="preserve">inner and outer leaf of brickwork 108mm , 252mm insulation including 2mm air gap, damp proof membrane </t>
  </si>
  <si>
    <t>Outer leaf of brickwork 108mm , inner leaf with light weight concrete block 100mm , 256mm insulation including 6mm air gap</t>
  </si>
  <si>
    <t>Reinforcement steel wire</t>
  </si>
  <si>
    <t>7874kg/m³</t>
  </si>
  <si>
    <t>4.1.02</t>
  </si>
  <si>
    <t>Sections and Plates</t>
  </si>
  <si>
    <t>7850kg/m³</t>
  </si>
  <si>
    <t>Conversion factor to 1kg: 0,001</t>
  </si>
  <si>
    <t>AAC wall 75mm</t>
  </si>
  <si>
    <t>Wooden frame gypsum wall 110mm</t>
  </si>
  <si>
    <t>Steel frame gypsum wall 110mm</t>
  </si>
  <si>
    <t>4.1.03</t>
  </si>
  <si>
    <t>Hot dip galvanized steel</t>
  </si>
  <si>
    <t>5,72kg/m²</t>
  </si>
  <si>
    <t>Steel sheet (20µm hot dip galvanized);</t>
  </si>
  <si>
    <t>Steel sheet (0.3-30mm)</t>
  </si>
  <si>
    <t>Steel sheet hot dip galvanized (2-20mm)</t>
  </si>
  <si>
    <t>4.1.04</t>
  </si>
  <si>
    <t>Grey cast iron part</t>
  </si>
  <si>
    <t>Rain drain pipe SML</t>
  </si>
  <si>
    <t>SML fittings bear an epoxy coating of the same quality inside and outside,</t>
  </si>
  <si>
    <t>steel forged part</t>
  </si>
  <si>
    <t>4.2</t>
  </si>
  <si>
    <t>4.2.01</t>
  </si>
  <si>
    <t>Sheet</t>
  </si>
  <si>
    <t>7900kg/m³</t>
  </si>
  <si>
    <t>4.2.02</t>
  </si>
  <si>
    <t>Thread-forming stainless steel screws</t>
  </si>
  <si>
    <t xml:space="preserve">Fastener </t>
  </si>
  <si>
    <t>fixing screw</t>
  </si>
  <si>
    <t>4.3</t>
  </si>
  <si>
    <t>Aluminium</t>
  </si>
  <si>
    <t>4.3.01</t>
  </si>
  <si>
    <t>Aluminium sheet; aluminium semi-finished sheet product</t>
  </si>
  <si>
    <t>2700kg/m³</t>
  </si>
  <si>
    <t>4.3.02</t>
  </si>
  <si>
    <t>Aluminium section</t>
  </si>
  <si>
    <t>4.3.03</t>
  </si>
  <si>
    <t>Aluminium die-cast parts</t>
  </si>
  <si>
    <t>aluminum die casting is considered as a non expendable technique which can be repeatedly used to produce different shapes,</t>
  </si>
  <si>
    <t>Aluminium foil (d=0.1 mm)</t>
  </si>
  <si>
    <t>4.3.04</t>
  </si>
  <si>
    <t>Plastic</t>
  </si>
  <si>
    <t>5.1</t>
  </si>
  <si>
    <t>Tubes</t>
  </si>
  <si>
    <t>5.1.01</t>
  </si>
  <si>
    <t>Drinking water pipe PB</t>
  </si>
  <si>
    <t>Polybutylene piping </t>
  </si>
  <si>
    <t>Drinking water pipe PE-X</t>
  </si>
  <si>
    <t>Drinking water pipe PE-X-Alu</t>
  </si>
  <si>
    <t>Drinking water pipe PE X-Alu-PE X</t>
  </si>
  <si>
    <t>5.1.02</t>
  </si>
  <si>
    <t>Sewer pipe ABS</t>
  </si>
  <si>
    <t>Sewer pipe GFK; glass-fibre reinforced</t>
  </si>
  <si>
    <t>Sewer pipe PE-HD</t>
  </si>
  <si>
    <t>950kg/m³</t>
  </si>
  <si>
    <t>Sewer pipe PP</t>
  </si>
  <si>
    <t>Sewer pipe PVC</t>
  </si>
  <si>
    <t>5.1.03</t>
  </si>
  <si>
    <t>Rain drain pipe PVC</t>
  </si>
  <si>
    <t>5.2</t>
  </si>
  <si>
    <t xml:space="preserve">Flooring </t>
  </si>
  <si>
    <t>5.2.01</t>
  </si>
  <si>
    <t>PVC</t>
  </si>
  <si>
    <t>PVC floor covering </t>
  </si>
  <si>
    <t>3,3kg/m²</t>
  </si>
  <si>
    <t>5.2.02</t>
  </si>
  <si>
    <t>Rubber floor covering with foam coating EN 1816 (4 mm)</t>
  </si>
  <si>
    <t>3,82kg/m²</t>
  </si>
  <si>
    <t>Rubber floor covering profiled EN 12199 (3,55 mm)</t>
  </si>
  <si>
    <t>4,82kg/m²</t>
  </si>
  <si>
    <t>heavy traffic flooring</t>
  </si>
  <si>
    <t>norament 926</t>
  </si>
  <si>
    <t>Conversion factor to 1kg: 0.2</t>
  </si>
  <si>
    <t>High Performance Flooring Solutions for the International Railway Industry</t>
  </si>
  <si>
    <t>noraplan 913</t>
  </si>
  <si>
    <t>Conversion factor to 1kg: 0.3</t>
  </si>
  <si>
    <t>5.2.03</t>
  </si>
  <si>
    <t>Cork linoleum floor covering</t>
  </si>
  <si>
    <t> ideal for areas where comfort, impact sound reducing and shock absorbing properties are required</t>
  </si>
  <si>
    <t>3,1kg/m²</t>
  </si>
  <si>
    <t>Linoleum</t>
  </si>
  <si>
    <t>3kg/m²</t>
  </si>
  <si>
    <t>Textile flooring</t>
  </si>
  <si>
    <t xml:space="preserve">Carpet floor covering </t>
  </si>
  <si>
    <t>5.2.04</t>
  </si>
  <si>
    <t>1,4kg/m²</t>
  </si>
  <si>
    <t>5.3</t>
  </si>
  <si>
    <t>5.3.01</t>
  </si>
  <si>
    <t>standard oxide bituminous sheeting</t>
  </si>
  <si>
    <t>Bitumen sheets G 200 S4</t>
  </si>
  <si>
    <t>5kg/m²</t>
  </si>
  <si>
    <t> standard bituminous sheeting which is used as a sealing layer in multi layer sealing constructions</t>
  </si>
  <si>
    <t>Bitumen sheets PYE PV 200 S5 (non-slated)</t>
  </si>
  <si>
    <t>5,21kg/m²</t>
  </si>
  <si>
    <t>Bitumen sheets PYE-PV 200 S5 ns (slated)</t>
  </si>
  <si>
    <t>6,20kg/m²</t>
  </si>
  <si>
    <t>Bitumen sheets V 60</t>
  </si>
  <si>
    <t>5.3.02</t>
  </si>
  <si>
    <t>BauderTHERMOFOL U / M </t>
  </si>
  <si>
    <t>waterproofing membrane</t>
  </si>
  <si>
    <t>1,938kg/m²</t>
  </si>
  <si>
    <t>PVC roofing membrane</t>
  </si>
  <si>
    <t>1,5kg/m²</t>
  </si>
  <si>
    <t>Sikaplan G </t>
  </si>
  <si>
    <t>5.4</t>
  </si>
  <si>
    <t>Profiles</t>
  </si>
  <si>
    <t>5.4.01</t>
  </si>
  <si>
    <t>Plastic profile CR (chloroprene-rubber)</t>
  </si>
  <si>
    <t>Plastic profile EPDM</t>
  </si>
  <si>
    <t>400kg/m³</t>
  </si>
  <si>
    <t>Plastic profile SBR</t>
  </si>
  <si>
    <t>Plastic profile silicone</t>
  </si>
  <si>
    <t>Transparent board PC</t>
  </si>
  <si>
    <t>Transparent board PMMA, extruded</t>
  </si>
  <si>
    <t>1190kg/m³</t>
  </si>
  <si>
    <t>Transparent board PMMA, cast</t>
  </si>
  <si>
    <t>Transparent board PVC</t>
  </si>
  <si>
    <t>1220kg/m³</t>
  </si>
  <si>
    <t>5.5</t>
  </si>
  <si>
    <t>5.5.01</t>
  </si>
  <si>
    <t>Foil for green roof</t>
  </si>
  <si>
    <t>separation layer between the waterproofing and green roof components</t>
  </si>
  <si>
    <t>1,13kg/m²</t>
  </si>
  <si>
    <t>Underroof membrane reinforced PE fabric</t>
  </si>
  <si>
    <t>0,14kg/m²</t>
  </si>
  <si>
    <t>Underroof membrane PP</t>
  </si>
  <si>
    <t>0,15kg/m²</t>
  </si>
  <si>
    <t>Underroof membrane PUR on PET fleece</t>
  </si>
  <si>
    <t>0,20kg/m²</t>
  </si>
  <si>
    <t>5.5.02</t>
  </si>
  <si>
    <t>Damp insulation PA</t>
  </si>
  <si>
    <t>0,08kg/m²</t>
  </si>
  <si>
    <t>Damp insulation PE</t>
  </si>
  <si>
    <t>0,2kg/m²</t>
  </si>
  <si>
    <t>5.5.03</t>
  </si>
  <si>
    <t>PE-HD with PP fleece</t>
  </si>
  <si>
    <t>polyethylene high density</t>
  </si>
  <si>
    <t>1,3kg/m²</t>
  </si>
  <si>
    <t xml:space="preserve">PE foil </t>
  </si>
  <si>
    <t>1,2kg/m²</t>
  </si>
  <si>
    <t>Fleeces</t>
  </si>
  <si>
    <t>5.5.04</t>
  </si>
  <si>
    <t>Glass fibre fleece</t>
  </si>
  <si>
    <t>https://www.spsbv.com/nl/en/finess/assortment/decorative-plaster-and-glass-fibre-fabric/glass-fibre-fleece/</t>
  </si>
  <si>
    <t>0,12kg/m²</t>
  </si>
  <si>
    <t>PE/PP fleece</t>
  </si>
  <si>
    <t>0,5kg/m²</t>
  </si>
  <si>
    <t>5.5.05</t>
  </si>
  <si>
    <t>Kraft paper</t>
  </si>
  <si>
    <t>5.5.06</t>
  </si>
  <si>
    <t>Polytetrafluoroethylene foil (PTFE)</t>
  </si>
  <si>
    <t>2200kg/m³</t>
  </si>
  <si>
    <t>Sun protection (textile)</t>
  </si>
  <si>
    <t>400kg/m²</t>
  </si>
  <si>
    <t>5.6</t>
  </si>
  <si>
    <t xml:space="preserve">5.6.01 </t>
  </si>
  <si>
    <t>Rubber</t>
  </si>
  <si>
    <t>Rubber sealing compound</t>
  </si>
  <si>
    <t>Silicone sealing compound</t>
  </si>
  <si>
    <t>Silicone</t>
  </si>
  <si>
    <t>5.6.02</t>
  </si>
  <si>
    <t>Polyurethane</t>
  </si>
  <si>
    <t>5.6.03</t>
  </si>
  <si>
    <t>PUR sealing compound</t>
  </si>
  <si>
    <t>Bitumen</t>
  </si>
  <si>
    <t>5.6.04</t>
  </si>
  <si>
    <t>Bitumen emulsion (40% bitumen, 60% water)</t>
  </si>
  <si>
    <t>mixture of fine droplets of bitumen and water</t>
  </si>
  <si>
    <t>Bitumen cold adhesive (60% bitumen, 23% solvent, 17% water)</t>
  </si>
  <si>
    <t>PVC Plastisol</t>
  </si>
  <si>
    <t>5.6.05</t>
  </si>
  <si>
    <t>https://adhesives.specialchem.com/formulation/pvc-plastisol-adhesive-sealant</t>
  </si>
  <si>
    <t>Acrylate</t>
  </si>
  <si>
    <t>Acrylate sealing compound</t>
  </si>
  <si>
    <t>5.6.06</t>
  </si>
  <si>
    <t>6.1</t>
  </si>
  <si>
    <t>6.1.01</t>
  </si>
  <si>
    <t>Window frame (spruce)</t>
  </si>
  <si>
    <t>1,30kg/m</t>
  </si>
  <si>
    <t>window sash is the part of the window that holds the glass and the framework</t>
  </si>
  <si>
    <t>Window sash (spruce)</t>
  </si>
  <si>
    <t>2,11kg/m</t>
  </si>
  <si>
    <t>6.1.02</t>
  </si>
  <si>
    <t>Aluminium wing sash profile</t>
  </si>
  <si>
    <t>0,98kg/m</t>
  </si>
  <si>
    <t>Aluminium frame profile</t>
  </si>
  <si>
    <t>1,02kg/m</t>
  </si>
  <si>
    <t>6.1.03</t>
  </si>
  <si>
    <t>Aluminium casement frame section</t>
  </si>
  <si>
    <t>1,51kg/m</t>
  </si>
  <si>
    <t>Aluminium mullion-transom system</t>
  </si>
  <si>
    <t>5,7kg/m</t>
  </si>
  <si>
    <t>Aluminium mullion-transom system with triple glazing</t>
  </si>
  <si>
    <t>16,5kg/m²</t>
  </si>
  <si>
    <t xml:space="preserve">Steel </t>
  </si>
  <si>
    <t>6.1.04</t>
  </si>
  <si>
    <t>Steel mullion-transom system with triple glazing</t>
  </si>
  <si>
    <t>21,4kg/m²</t>
  </si>
  <si>
    <t>9,81kg/m</t>
  </si>
  <si>
    <t>Steel mullion-transom system</t>
  </si>
  <si>
    <t>Window frame PVC-U</t>
  </si>
  <si>
    <t>6.1.05</t>
  </si>
  <si>
    <t>Window sash PVC-U</t>
  </si>
  <si>
    <t>2,8kg/m</t>
  </si>
  <si>
    <t>3,1kg/m</t>
  </si>
  <si>
    <t>6.2</t>
  </si>
  <si>
    <t>Infill</t>
  </si>
  <si>
    <t>6.2.01</t>
  </si>
  <si>
    <t>Laminated fire-resistant glass</t>
  </si>
  <si>
    <t>50,05kg/m²</t>
  </si>
  <si>
    <t>fire-resistant-glass-AGC-Pyrobel 21,1mm</t>
  </si>
  <si>
    <t>Insulated glazing, triple pane</t>
  </si>
  <si>
    <t>Window glass, single</t>
  </si>
  <si>
    <t>7,5kg/m²</t>
  </si>
  <si>
    <t>Toughened safety glass 6mm</t>
  </si>
  <si>
    <t>Laminated safety glass 6mm</t>
  </si>
  <si>
    <t>Insulated glazing, double pane</t>
  </si>
  <si>
    <t>20,6kg/m²</t>
  </si>
  <si>
    <t>6.2.02</t>
  </si>
  <si>
    <t>Rolling shutter (plastics) </t>
  </si>
  <si>
    <t>6,24kg/m²</t>
  </si>
  <si>
    <t>Sun protection (metal blinds) </t>
  </si>
  <si>
    <t>2,391kg/m²</t>
  </si>
  <si>
    <t>7.1</t>
  </si>
  <si>
    <t>7.1.01</t>
  </si>
  <si>
    <t>Electric continuous flow heater (21 kW)</t>
  </si>
  <si>
    <t>3,95kg/pcs</t>
  </si>
  <si>
    <t>Gas condensing boiler &lt; 20 kW (upright unit)</t>
  </si>
  <si>
    <t>Gas condensing boiler &lt; 20 kW (wall unit)</t>
  </si>
  <si>
    <t>Gas low temperature boiler &lt; 20 kW (upright unit)</t>
  </si>
  <si>
    <t>Gas heat pump (air) 20-70 kW</t>
  </si>
  <si>
    <t>Woodchip boiler &lt; 20 kW</t>
  </si>
  <si>
    <t>Oil condensing boiler &lt; 20 kW (upright unit)</t>
  </si>
  <si>
    <t>Oil condensing boiler &lt; 20 kW (wall unit)</t>
  </si>
  <si>
    <t>Flat solar collector</t>
  </si>
  <si>
    <t>Electric heat pump (air-water) 14 kW</t>
  </si>
  <si>
    <t>Electric heat pump (brine-water, geothermal probe) 20 kW</t>
  </si>
  <si>
    <t>Electric heat pump (brine-water, geothermal collector) 20 kW</t>
  </si>
  <si>
    <t>Electric heat pump (water-water) 20 kW</t>
  </si>
  <si>
    <t>District heating transfer station; 1 kW</t>
  </si>
  <si>
    <t>7.1.02</t>
  </si>
  <si>
    <t>EPDM foam (pipe insulation)</t>
  </si>
  <si>
    <t>55kg/m³</t>
  </si>
  <si>
    <t>Underfloor heating system copper (200mm distance)</t>
  </si>
  <si>
    <t>Underfloor heating system PEX (200mm distance)</t>
  </si>
  <si>
    <t>Underfloor heating system PP (200mm distance)</t>
  </si>
  <si>
    <t>Polyurethane rigid foam (pipe insulation)</t>
  </si>
  <si>
    <t>7.2</t>
  </si>
  <si>
    <t>7.2.01</t>
  </si>
  <si>
    <t>Ventilation decentralized (wall, ceiling) 60 m³/h</t>
  </si>
  <si>
    <t>Ventilation decentralized with heat recovery (wall, ceiling) 60 m³/h</t>
  </si>
  <si>
    <t>Ventilation centralized per 10000 m³/h</t>
  </si>
  <si>
    <t>Ventilation centralized with heat recovery per 10000 m³/h</t>
  </si>
  <si>
    <t>7.2.02</t>
  </si>
  <si>
    <t>Air conditioning system (per 1 kW)</t>
  </si>
  <si>
    <t>7.2.03</t>
  </si>
  <si>
    <t>Accessory</t>
  </si>
  <si>
    <t>Air ventilation duct (zinc coated steel plate)</t>
  </si>
  <si>
    <t>Mineral_building_products</t>
  </si>
  <si>
    <t>Concrete_aggregates</t>
  </si>
  <si>
    <t>Sand_and_gravel</t>
  </si>
  <si>
    <t xml:space="preserve">Natural_stone </t>
  </si>
  <si>
    <t>Expanded_clay</t>
  </si>
  <si>
    <t>Granulated_foam_glass</t>
  </si>
  <si>
    <t>Byproducts_from_power_plant</t>
  </si>
  <si>
    <t>Dry_filling_material</t>
  </si>
  <si>
    <t>Bricks_blocks_and_elements</t>
  </si>
  <si>
    <t>Sand_lime_bricks</t>
  </si>
  <si>
    <t>Fired_bricks</t>
  </si>
  <si>
    <t>Aerated_block</t>
  </si>
  <si>
    <t>Light_concrete</t>
  </si>
  <si>
    <t>Precast_concrete_elements_and_goods</t>
  </si>
  <si>
    <t>Tiles_and_cladding_panel</t>
  </si>
  <si>
    <t xml:space="preserve">Natural_cut_stone </t>
  </si>
  <si>
    <t>Ceramic_roof_tile</t>
  </si>
  <si>
    <t>Fibre_cement</t>
  </si>
  <si>
    <t xml:space="preserve">Dry_screed </t>
  </si>
  <si>
    <t>Ceiling_panel</t>
  </si>
  <si>
    <t>Glass_block</t>
  </si>
  <si>
    <t>Air_dried_brick</t>
  </si>
  <si>
    <t>Artificial_stone</t>
  </si>
  <si>
    <t>Mortar_and_concrete</t>
  </si>
  <si>
    <t>Mortar_masonry</t>
  </si>
  <si>
    <t>Screed_dry_mortar</t>
  </si>
  <si>
    <t>Renders_and_plasters</t>
  </si>
  <si>
    <t>Adhesive_and_adhesive_mortar</t>
  </si>
  <si>
    <t>Split_mastic_asphalt</t>
  </si>
  <si>
    <t>Mastic_asphalt</t>
  </si>
  <si>
    <t>Asphalt_binder</t>
  </si>
  <si>
    <t>Base_course</t>
  </si>
  <si>
    <t>Insulation_material</t>
  </si>
  <si>
    <t>Mineral_wool</t>
  </si>
  <si>
    <t>Rock_wool</t>
  </si>
  <si>
    <t>Mineral</t>
  </si>
  <si>
    <t>Rigid_phenolic_foam</t>
  </si>
  <si>
    <t>Phenolic_foam_boards</t>
  </si>
  <si>
    <t>Expanded_cork</t>
  </si>
  <si>
    <t>Wood_fibre</t>
  </si>
  <si>
    <t>Wood_fibre_insulation_boards</t>
  </si>
  <si>
    <t>Cellulose_fibre</t>
  </si>
  <si>
    <t xml:space="preserve">Flax_fibre </t>
  </si>
  <si>
    <t>Flax_fibre_mat</t>
  </si>
  <si>
    <t>Hemp_fibre_mat</t>
  </si>
  <si>
    <t xml:space="preserve">Conventional_cotton </t>
  </si>
  <si>
    <t>Organic_cotton</t>
  </si>
  <si>
    <t>Melamine_resin</t>
  </si>
  <si>
    <t>Melamine_foam</t>
  </si>
  <si>
    <t>Insulation_element</t>
  </si>
  <si>
    <t xml:space="preserve">Isokorb_thermal_break </t>
  </si>
  <si>
    <t>Solid_wood</t>
  </si>
  <si>
    <t>Structural_timber</t>
  </si>
  <si>
    <t xml:space="preserve">Solid_structural_timber </t>
  </si>
  <si>
    <t>Duo_and_trio_laminated_beams</t>
  </si>
  <si>
    <t>Glue_laminated_timber</t>
  </si>
  <si>
    <t>Glue_laminated_timber_board</t>
  </si>
  <si>
    <t xml:space="preserve">Wooden_floor </t>
  </si>
  <si>
    <t xml:space="preserve">Laminate_flooring </t>
  </si>
  <si>
    <t xml:space="preserve">Steel_and_iron </t>
  </si>
  <si>
    <t>Steel_reinforcement_mesh</t>
  </si>
  <si>
    <t>Strutural_steel</t>
  </si>
  <si>
    <t>Steel_sheet</t>
  </si>
  <si>
    <t>Cast_or_forged_steel_and_iron_items</t>
  </si>
  <si>
    <t xml:space="preserve">Stainless_steel </t>
  </si>
  <si>
    <t>Stainless_steel_sheet</t>
  </si>
  <si>
    <t>Aluminium_sheet</t>
  </si>
  <si>
    <t>Aluminium_profile</t>
  </si>
  <si>
    <t>Cast_aluminium</t>
  </si>
  <si>
    <t>Aluminium_foil</t>
  </si>
  <si>
    <t>Tap_water_tubes</t>
  </si>
  <si>
    <t>Sewer_tube</t>
  </si>
  <si>
    <t>PVC_flooring</t>
  </si>
  <si>
    <t>Rubber_flooring</t>
  </si>
  <si>
    <t>Linoleum_flooring</t>
  </si>
  <si>
    <t>Roofing_membrane</t>
  </si>
  <si>
    <t>Bituminous_sheet</t>
  </si>
  <si>
    <t>PVC_sheet</t>
  </si>
  <si>
    <t>Elastic_plastic_profile</t>
  </si>
  <si>
    <t>Foil_and_fleece</t>
  </si>
  <si>
    <t>Secondary_water-shedding_membrane</t>
  </si>
  <si>
    <t>Vapour_barrier</t>
  </si>
  <si>
    <t xml:space="preserve">Sealing_foil </t>
  </si>
  <si>
    <t xml:space="preserve">Buiding_paper </t>
  </si>
  <si>
    <t>Technical_textile</t>
  </si>
  <si>
    <t>Sealing_material</t>
  </si>
  <si>
    <t>Aluminium_thermally_separated</t>
  </si>
  <si>
    <t>Transparent_infill</t>
  </si>
  <si>
    <t>Opaque_infill</t>
  </si>
  <si>
    <t>Heat_generator</t>
  </si>
  <si>
    <t>Heat_distribution_and_dissipation</t>
  </si>
  <si>
    <t>Air_conditioning_and_ventilation</t>
  </si>
  <si>
    <t>Ventilation_system</t>
  </si>
  <si>
    <t>Air_conditioning_and_cooling_machine</t>
  </si>
  <si>
    <t>Colonne1</t>
  </si>
  <si>
    <t>Type code</t>
  </si>
  <si>
    <t>Wood_frame</t>
  </si>
  <si>
    <t>Aluminium_frame</t>
  </si>
  <si>
    <t>PVC_frame</t>
  </si>
  <si>
    <t>Cellulose_insulation_loose</t>
  </si>
  <si>
    <t>Cellulose_insulation_panels</t>
  </si>
  <si>
    <t>Cellulose_insulation_loose_fill</t>
  </si>
  <si>
    <t>Rainwater_and_Grey_water_tubes</t>
  </si>
  <si>
    <t>Components_for_windows_and_curtain_walls</t>
  </si>
  <si>
    <t>Frames_and_Profiles</t>
  </si>
  <si>
    <t>Building_service_engineering</t>
  </si>
  <si>
    <t>Crushed stone (Grain size 16/32) dried</t>
  </si>
  <si>
    <t>Crushed stone (Grain size 16/32)</t>
  </si>
  <si>
    <t>Drop down first list</t>
  </si>
  <si>
    <t>EPD single component cascade drop down list</t>
  </si>
  <si>
    <t>0.15</t>
  </si>
  <si>
    <t>R60</t>
  </si>
  <si>
    <t>Architectural</t>
  </si>
  <si>
    <t>Generic_building_elements</t>
  </si>
  <si>
    <t>Primary_building_elements</t>
  </si>
  <si>
    <t xml:space="preserve">Primary_building_element </t>
  </si>
  <si>
    <t>Exterior_walls_primary_building_elements</t>
  </si>
  <si>
    <t>Primary_building_elements_terrain</t>
  </si>
  <si>
    <t>Cavity_wall_Brick_Brick_468mm</t>
  </si>
  <si>
    <t>Cavity_wall_Brick_AAC_464mm</t>
  </si>
  <si>
    <t>Please Select...</t>
  </si>
  <si>
    <t>Expanded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</si>
</sst>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0" x14ac:knownFonts="1">
    <font>
      <sz val="11"/>
      <color theme="1"/>
      <name val="Garamond"/>
      <family val="2"/>
      <scheme val="minor"/>
    </font>
    <font>
      <sz val="28"/>
      <color theme="1"/>
      <name val="Garamond"/>
      <family val="2"/>
      <scheme val="minor"/>
    </font>
    <font>
      <sz val="11"/>
      <name val="Garamond"/>
      <family val="2"/>
      <scheme val="minor"/>
    </font>
    <font>
      <sz val="11"/>
      <color rgb="FF000000"/>
      <name val="Garamond"/>
      <family val="2"/>
      <scheme val="minor"/>
    </font>
    <font>
      <sz val="11"/>
      <color theme="1"/>
      <name val="Garamond"/>
      <family val="2"/>
      <scheme val="minor"/>
    </font>
    <font>
      <sz val="11"/>
      <color rgb="FF006100"/>
      <name val="Garamond"/>
      <family val="2"/>
      <scheme val="minor"/>
    </font>
    <font>
      <sz val="11"/>
      <color rgb="FF9C0006"/>
      <name val="Garamond"/>
      <family val="2"/>
      <scheme val="minor"/>
    </font>
    <font>
      <b/>
      <sz val="14"/>
      <color theme="1"/>
      <name val="Garamond"/>
      <family val="2"/>
      <scheme val="minor"/>
    </font>
    <font>
      <b/>
      <i/>
      <sz val="14"/>
      <color theme="1"/>
      <name val="Garamond"/>
      <family val="2"/>
      <scheme val="minor"/>
    </font>
    <font>
      <sz val="11"/>
      <color rgb="FF9C6500"/>
      <name val="Garamond"/>
      <family val="2"/>
      <scheme val="minor"/>
    </font>
    <font>
      <sz val="12"/>
      <name val="Garamond"/>
      <family val="2"/>
      <scheme val="minor"/>
    </font>
    <font>
      <sz val="12"/>
      <color theme="1"/>
      <name val="Garamond"/>
      <family val="2"/>
      <scheme val="minor"/>
    </font>
    <font>
      <i/>
      <sz val="12"/>
      <color theme="1"/>
      <name val="Garamond"/>
      <family val="2"/>
      <scheme val="minor"/>
    </font>
    <font>
      <b/>
      <sz val="12"/>
      <color theme="1"/>
      <name val="Garamond"/>
      <family val="2"/>
      <scheme val="minor"/>
    </font>
    <font>
      <sz val="12"/>
      <color theme="0"/>
      <name val="Garamond"/>
      <family val="2"/>
      <scheme val="minor"/>
    </font>
    <font>
      <i/>
      <sz val="12"/>
      <color theme="0"/>
      <name val="Garamond"/>
      <family val="2"/>
      <scheme val="minor"/>
    </font>
    <font>
      <b/>
      <sz val="12"/>
      <color theme="0"/>
      <name val="Garamond"/>
      <family val="2"/>
      <scheme val="minor"/>
    </font>
    <font>
      <i/>
      <sz val="12"/>
      <name val="Calibri"/>
      <family val="2"/>
    </font>
    <font>
      <i/>
      <sz val="12"/>
      <name val="Garamond"/>
      <family val="2"/>
      <scheme val="minor"/>
    </font>
    <font>
      <b/>
      <sz val="12"/>
      <name val="Garamond"/>
      <family val="2"/>
      <scheme val="minor"/>
    </font>
    <font>
      <i/>
      <sz val="12"/>
      <color indexed="8"/>
      <name val="Calibri"/>
      <family val="2"/>
    </font>
    <font>
      <sz val="12"/>
      <color theme="1"/>
      <name val="Calibri"/>
      <family val="2"/>
    </font>
    <font>
      <b/>
      <sz val="18"/>
      <color theme="1"/>
      <name val="Calibri"/>
      <family val="2"/>
    </font>
    <font>
      <sz val="10"/>
      <color theme="1"/>
      <name val="Calibri"/>
      <family val="2"/>
    </font>
    <font>
      <sz val="10"/>
      <color theme="9" tint="-0.249977111117893"/>
      <name val="Calibri"/>
      <family val="2"/>
    </font>
    <font>
      <sz val="10"/>
      <name val="Calibri"/>
      <family val="2"/>
    </font>
    <font>
      <b/>
      <sz val="12"/>
      <color theme="1"/>
      <name val="Calibri"/>
      <family val="2"/>
    </font>
    <font>
      <b/>
      <sz val="12"/>
      <color theme="0"/>
      <name val="Calibri"/>
      <family val="2"/>
    </font>
    <font>
      <i/>
      <sz val="12"/>
      <color theme="1"/>
      <name val="Calibri"/>
      <family val="2"/>
    </font>
    <font>
      <b/>
      <sz val="12"/>
      <color indexed="8"/>
      <name val="Calibri"/>
      <family val="2"/>
    </font>
    <font>
      <sz val="9"/>
      <color theme="1"/>
      <name val="Calibri"/>
      <family val="2"/>
    </font>
    <font>
      <sz val="12"/>
      <color indexed="8"/>
      <name val="Calibri"/>
      <family val="2"/>
    </font>
    <font>
      <i/>
      <sz val="9"/>
      <color theme="1"/>
      <name val="Calibri"/>
      <family val="2"/>
    </font>
    <font>
      <sz val="12"/>
      <name val="Calibri"/>
      <family val="2"/>
    </font>
    <font>
      <b/>
      <i/>
      <sz val="12"/>
      <color indexed="8"/>
      <name val="Calibri"/>
      <family val="2"/>
    </font>
    <font>
      <b/>
      <sz val="12"/>
      <name val="Calibri"/>
      <family val="2"/>
    </font>
    <font>
      <sz val="12"/>
      <color indexed="8"/>
      <name val="Verdana"/>
      <family val="2"/>
    </font>
    <font>
      <b/>
      <sz val="16"/>
      <color theme="0"/>
      <name val="Garamond"/>
      <family val="2"/>
      <scheme val="minor"/>
    </font>
    <font>
      <b/>
      <sz val="18"/>
      <color theme="0"/>
      <name val="Garamond"/>
      <family val="2"/>
      <scheme val="minor"/>
    </font>
    <font>
      <b/>
      <sz val="16"/>
      <name val="Garamond"/>
      <family val="2"/>
      <scheme val="minor"/>
    </font>
    <font>
      <b/>
      <sz val="16"/>
      <color theme="1"/>
      <name val="Garamond"/>
      <family val="2"/>
      <scheme val="minor"/>
    </font>
    <font>
      <b/>
      <sz val="18"/>
      <color theme="1"/>
      <name val="Garamond"/>
      <family val="2"/>
      <scheme val="minor"/>
    </font>
    <font>
      <sz val="16"/>
      <color theme="1"/>
      <name val="Garamond"/>
      <family val="2"/>
      <scheme val="minor"/>
    </font>
    <font>
      <b/>
      <sz val="14"/>
      <color rgb="FF006100"/>
      <name val="Garamond"/>
      <family val="2"/>
      <scheme val="minor"/>
    </font>
    <font>
      <sz val="16"/>
      <color theme="0"/>
      <name val="Garamond"/>
      <family val="2"/>
      <scheme val="minor"/>
    </font>
    <font>
      <sz val="16"/>
      <name val="Garamond"/>
      <family val="2"/>
      <scheme val="minor"/>
    </font>
    <font>
      <b/>
      <sz val="11"/>
      <color theme="1"/>
      <name val="Garamond"/>
      <family val="2"/>
      <scheme val="minor"/>
    </font>
    <font>
      <b/>
      <sz val="16"/>
      <color theme="1"/>
      <name val="Calibri"/>
      <family val="2"/>
    </font>
    <font>
      <u/>
      <sz val="11"/>
      <color theme="10"/>
      <name val="Garamond"/>
      <family val="2"/>
      <scheme val="minor"/>
    </font>
    <font>
      <sz val="8"/>
      <name val="Garamond"/>
      <family val="2"/>
      <scheme val="minor"/>
    </font>
    <font>
      <sz val="12"/>
      <color rgb="FFFF0000"/>
      <name val="Garamond"/>
      <family val="2"/>
      <scheme val="minor"/>
    </font>
    <font>
      <u/>
      <sz val="11"/>
      <name val="Garamond"/>
      <family val="2"/>
      <scheme val="minor"/>
    </font>
    <font>
      <sz val="11"/>
      <color rgb="FFFF0000"/>
      <name val="Garamond"/>
      <family val="2"/>
      <scheme val="minor"/>
    </font>
    <font>
      <b/>
      <u/>
      <sz val="24"/>
      <color theme="1"/>
      <name val="Garamond"/>
      <family val="1"/>
      <scheme val="minor"/>
    </font>
    <font>
      <sz val="20"/>
      <color rgb="FFFF0000"/>
      <name val="Garamond"/>
      <family val="2"/>
      <scheme val="minor"/>
    </font>
    <font>
      <b/>
      <sz val="11"/>
      <color theme="0"/>
      <name val="Garamond"/>
      <family val="2"/>
      <scheme val="minor"/>
    </font>
    <font>
      <sz val="12"/>
      <color theme="1"/>
      <name val="Garamond"/>
      <family val="1"/>
      <scheme val="major"/>
    </font>
    <font>
      <b/>
      <sz val="11"/>
      <color theme="5" tint="-0.249977111117893"/>
      <name val="Garamond"/>
      <family val="2"/>
      <scheme val="minor"/>
    </font>
    <font>
      <b/>
      <sz val="11"/>
      <color theme="1"/>
      <name val="Garamond"/>
      <family val="1"/>
      <scheme val="minor"/>
    </font>
    <font>
      <sz val="26"/>
      <color theme="1"/>
      <name val="Garamond"/>
      <family val="2"/>
      <scheme val="minor"/>
    </font>
  </fonts>
  <fills count="43">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FFCC"/>
      </patternFill>
    </fill>
    <fill>
      <patternFill patternType="solid">
        <fgColor rgb="FF92D050"/>
        <bgColor indexed="64"/>
      </patternFill>
    </fill>
    <fill>
      <patternFill patternType="solid">
        <fgColor rgb="FFFFEB9C"/>
      </patternFill>
    </fill>
    <fill>
      <patternFill patternType="solid">
        <fgColor theme="9" tint="0.39997558519241921"/>
        <bgColor indexed="64"/>
      </patternFill>
    </fill>
    <fill>
      <patternFill patternType="solid">
        <fgColor theme="2" tint="-9.9978637043366805E-2"/>
        <bgColor indexed="64"/>
      </patternFill>
    </fill>
    <fill>
      <patternFill patternType="solid">
        <fgColor theme="0" tint="-0.34998626667073579"/>
        <bgColor indexed="64"/>
      </patternFill>
    </fill>
    <fill>
      <patternFill patternType="solid">
        <fgColor rgb="FF269A2C"/>
        <bgColor indexed="64"/>
      </patternFill>
    </fill>
    <fill>
      <patternFill patternType="solid">
        <fgColor rgb="FFECF10D"/>
        <bgColor indexed="64"/>
      </patternFill>
    </fill>
    <fill>
      <patternFill patternType="solid">
        <fgColor rgb="FFFFC000"/>
        <bgColor indexed="64"/>
      </patternFill>
    </fill>
    <fill>
      <patternFill patternType="solid">
        <fgColor rgb="FFFF0000"/>
        <bgColor indexed="64"/>
      </patternFill>
    </fill>
    <fill>
      <patternFill patternType="solid">
        <fgColor rgb="FFE325BF"/>
        <bgColor indexed="64"/>
      </patternFill>
    </fill>
    <fill>
      <patternFill patternType="solid">
        <fgColor rgb="FF9C397E"/>
        <bgColor indexed="64"/>
      </patternFill>
    </fill>
    <fill>
      <patternFill patternType="solid">
        <fgColor rgb="FF353F8B"/>
        <bgColor indexed="64"/>
      </patternFill>
    </fill>
    <fill>
      <patternFill patternType="solid">
        <fgColor rgb="FF0070C0"/>
        <bgColor indexed="64"/>
      </patternFill>
    </fill>
    <fill>
      <patternFill patternType="solid">
        <fgColor theme="6" tint="0.59999389629810485"/>
        <bgColor indexed="64"/>
      </patternFill>
    </fill>
    <fill>
      <patternFill patternType="solid">
        <fgColor theme="0" tint="-0.249977111117893"/>
        <bgColor indexed="64"/>
      </patternFill>
    </fill>
    <fill>
      <patternFill patternType="solid">
        <fgColor theme="3" tint="0.79998168889431442"/>
        <bgColor indexed="64"/>
      </patternFill>
    </fill>
    <fill>
      <patternFill patternType="solid">
        <fgColor theme="7" tint="0.39997558519241921"/>
        <bgColor indexed="64"/>
      </patternFill>
    </fill>
    <fill>
      <patternFill patternType="solid">
        <fgColor theme="2" tint="-0.249977111117893"/>
        <bgColor indexed="64"/>
      </patternFill>
    </fill>
    <fill>
      <patternFill patternType="solid">
        <fgColor theme="9" tint="0.59999389629810485"/>
        <bgColor indexed="64"/>
      </patternFill>
    </fill>
    <fill>
      <patternFill patternType="solid">
        <fgColor theme="5" tint="0.39997558519241921"/>
        <bgColor indexed="64"/>
      </patternFill>
    </fill>
    <fill>
      <patternFill patternType="solid">
        <fgColor rgb="FF0C8AE8"/>
        <bgColor indexed="64"/>
      </patternFill>
    </fill>
    <fill>
      <patternFill patternType="solid">
        <fgColor theme="2" tint="-9.9948118533890809E-2"/>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theme="2" tint="-0.499984740745262"/>
        <bgColor indexed="64"/>
      </patternFill>
    </fill>
    <fill>
      <patternFill patternType="solid">
        <fgColor rgb="FFC10076"/>
        <bgColor indexed="64"/>
      </patternFill>
    </fill>
    <fill>
      <patternFill patternType="solid">
        <fgColor rgb="FFC1001F"/>
        <bgColor indexed="64"/>
      </patternFill>
    </fill>
    <fill>
      <patternFill patternType="solid">
        <fgColor rgb="FFDC931A"/>
        <bgColor indexed="64"/>
      </patternFill>
    </fill>
    <fill>
      <patternFill patternType="solid">
        <fgColor rgb="FFEEE300"/>
        <bgColor indexed="64"/>
      </patternFill>
    </fill>
    <fill>
      <patternFill patternType="solid">
        <fgColor rgb="FFA2BD30"/>
        <bgColor indexed="64"/>
      </patternFill>
    </fill>
    <fill>
      <patternFill patternType="solid">
        <fgColor rgb="FF118F40"/>
        <bgColor indexed="64"/>
      </patternFill>
    </fill>
    <fill>
      <patternFill patternType="solid">
        <fgColor rgb="FF868788"/>
        <bgColor indexed="64"/>
      </patternFill>
    </fill>
    <fill>
      <patternFill patternType="solid">
        <fgColor theme="4" tint="0.79998168889431442"/>
        <bgColor indexed="64"/>
      </patternFill>
    </fill>
    <fill>
      <patternFill patternType="solid">
        <fgColor rgb="FF00B0F0"/>
        <bgColor indexed="64"/>
      </patternFill>
    </fill>
    <fill>
      <patternFill patternType="solid">
        <fgColor theme="5" tint="0.59999389629810485"/>
        <bgColor indexed="64"/>
      </patternFill>
    </fill>
    <fill>
      <patternFill patternType="solid">
        <fgColor theme="4" tint="0.39997558519241921"/>
        <bgColor indexed="64"/>
      </patternFill>
    </fill>
    <fill>
      <patternFill patternType="solid">
        <fgColor theme="6"/>
        <bgColor theme="6"/>
      </patternFill>
    </fill>
  </fills>
  <borders count="5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bottom/>
      <diagonal/>
    </border>
    <border>
      <left/>
      <right/>
      <top style="thin">
        <color indexed="64"/>
      </top>
      <bottom/>
      <diagonal/>
    </border>
    <border>
      <left/>
      <right/>
      <top style="thin">
        <color indexed="64"/>
      </top>
      <bottom style="thin">
        <color indexed="64"/>
      </bottom>
      <diagonal/>
    </border>
    <border>
      <left/>
      <right style="thin">
        <color indexed="64"/>
      </right>
      <top style="thin">
        <color indexed="64"/>
      </top>
      <bottom/>
      <diagonal/>
    </border>
    <border>
      <left style="thin">
        <color rgb="FFB2B2B2"/>
      </left>
      <right style="thin">
        <color rgb="FFB2B2B2"/>
      </right>
      <top style="thin">
        <color rgb="FFB2B2B2"/>
      </top>
      <bottom style="thin">
        <color rgb="FFB2B2B2"/>
      </bottom>
      <diagonal/>
    </border>
    <border>
      <left/>
      <right/>
      <top style="medium">
        <color indexed="64"/>
      </top>
      <bottom style="medium">
        <color indexed="64"/>
      </bottom>
      <diagonal/>
    </border>
    <border>
      <left style="thin">
        <color indexed="64"/>
      </left>
      <right/>
      <top/>
      <bottom/>
      <diagonal/>
    </border>
    <border>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thin">
        <color indexed="64"/>
      </top>
      <bottom style="thin">
        <color indexed="64"/>
      </bottom>
      <diagonal/>
    </border>
    <border>
      <left style="medium">
        <color indexed="64"/>
      </left>
      <right/>
      <top/>
      <bottom style="thin">
        <color indexed="64"/>
      </bottom>
      <diagonal/>
    </border>
    <border>
      <left/>
      <right style="medium">
        <color indexed="64"/>
      </right>
      <top/>
      <bottom/>
      <diagonal/>
    </border>
    <border>
      <left style="medium">
        <color indexed="64"/>
      </left>
      <right style="thin">
        <color indexed="64"/>
      </right>
      <top style="thin">
        <color indexed="64"/>
      </top>
      <bottom/>
      <diagonal/>
    </border>
    <border>
      <left/>
      <right style="thin">
        <color auto="1"/>
      </right>
      <top/>
      <bottom/>
      <diagonal/>
    </border>
    <border>
      <left/>
      <right style="thin">
        <color indexed="64"/>
      </right>
      <top style="medium">
        <color auto="1"/>
      </top>
      <bottom style="thin">
        <color auto="1"/>
      </bottom>
      <diagonal/>
    </border>
    <border>
      <left style="medium">
        <color auto="1"/>
      </left>
      <right style="medium">
        <color auto="1"/>
      </right>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diagonal/>
    </border>
    <border>
      <left/>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rgb="FFB2B2B2"/>
      </left>
      <right style="thin">
        <color rgb="FFB2B2B2"/>
      </right>
      <top/>
      <bottom style="thin">
        <color rgb="FFB2B2B2"/>
      </bottom>
      <diagonal/>
    </border>
    <border>
      <left/>
      <right/>
      <top/>
      <bottom style="medium">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double">
        <color indexed="64"/>
      </bottom>
      <diagonal/>
    </border>
    <border>
      <left style="thin">
        <color indexed="64"/>
      </left>
      <right style="thin">
        <color indexed="64"/>
      </right>
      <top/>
      <bottom style="double">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right style="medium">
        <color indexed="64"/>
      </right>
      <top/>
      <bottom style="medium">
        <color indexed="64"/>
      </bottom>
      <diagonal/>
    </border>
    <border>
      <left/>
      <right style="thin">
        <color theme="8"/>
      </right>
      <top style="thin">
        <color theme="8"/>
      </top>
      <bottom/>
      <diagonal/>
    </border>
    <border>
      <left/>
      <right style="thin">
        <color theme="8"/>
      </right>
      <top style="thin">
        <color theme="8"/>
      </top>
      <bottom style="thin">
        <color theme="8"/>
      </bottom>
      <diagonal/>
    </border>
  </borders>
  <cellStyleXfs count="9">
    <xf numFmtId="0" fontId="0" fillId="0" borderId="0"/>
    <xf numFmtId="0" fontId="5" fillId="3" borderId="0" applyNumberFormat="0" applyBorder="0" applyAlignment="0" applyProtection="0"/>
    <xf numFmtId="0" fontId="6" fillId="4" borderId="0" applyNumberFormat="0" applyBorder="0" applyAlignment="0" applyProtection="0"/>
    <xf numFmtId="0" fontId="4" fillId="5" borderId="15" applyNumberFormat="0" applyFont="0" applyAlignment="0" applyProtection="0"/>
    <xf numFmtId="0" fontId="9" fillId="7" borderId="0" applyNumberFormat="0" applyBorder="0" applyAlignment="0" applyProtection="0"/>
    <xf numFmtId="0" fontId="11" fillId="0" borderId="0"/>
    <xf numFmtId="0" fontId="36" fillId="0" borderId="0" applyNumberFormat="0" applyFill="0" applyBorder="0" applyProtection="0">
      <alignment vertical="top" wrapText="1"/>
    </xf>
    <xf numFmtId="0" fontId="48" fillId="0" borderId="0" applyNumberFormat="0" applyFill="0" applyBorder="0" applyAlignment="0" applyProtection="0"/>
    <xf numFmtId="0" fontId="52" fillId="0" borderId="0" applyNumberFormat="0" applyFill="0" applyBorder="0" applyAlignment="0" applyProtection="0"/>
  </cellStyleXfs>
  <cellXfs count="669">
    <xf numFmtId="0" fontId="0" fillId="0" borderId="0" xfId="0"/>
    <xf numFmtId="0" fontId="0" fillId="0" borderId="0" xfId="0" applyFill="1"/>
    <xf numFmtId="0" fontId="0" fillId="0" borderId="0" xfId="0" applyFill="1" applyAlignment="1">
      <alignment horizontal="center"/>
    </xf>
    <xf numFmtId="0" fontId="3" fillId="0" borderId="1" xfId="0" applyFont="1" applyFill="1" applyBorder="1" applyAlignment="1">
      <alignment horizontal="center" vertical="center" wrapText="1"/>
    </xf>
    <xf numFmtId="0" fontId="2" fillId="0" borderId="0" xfId="0" applyFont="1" applyFill="1"/>
    <xf numFmtId="0" fontId="0" fillId="0" borderId="0" xfId="0" applyFont="1" applyFill="1"/>
    <xf numFmtId="0" fontId="0" fillId="0" borderId="1" xfId="0" applyFont="1" applyFill="1" applyBorder="1" applyAlignment="1">
      <alignment horizontal="center" vertical="center"/>
    </xf>
    <xf numFmtId="0" fontId="0" fillId="2" borderId="0" xfId="0" applyFill="1"/>
    <xf numFmtId="0" fontId="5" fillId="3" borderId="1" xfId="1" applyBorder="1"/>
    <xf numFmtId="0" fontId="5" fillId="3" borderId="0" xfId="1"/>
    <xf numFmtId="0" fontId="0" fillId="5" borderId="15" xfId="3" applyFont="1"/>
    <xf numFmtId="0" fontId="0" fillId="5" borderId="1" xfId="3" applyFont="1" applyBorder="1"/>
    <xf numFmtId="0" fontId="1" fillId="0" borderId="16" xfId="0" applyFont="1" applyFill="1" applyBorder="1" applyAlignment="1">
      <alignment horizontal="left"/>
    </xf>
    <xf numFmtId="0" fontId="1" fillId="0" borderId="18" xfId="0" applyFont="1" applyFill="1" applyBorder="1" applyAlignment="1">
      <alignment horizontal="left"/>
    </xf>
    <xf numFmtId="0" fontId="6" fillId="4" borderId="1" xfId="2" applyBorder="1" applyAlignment="1">
      <alignment horizontal="center"/>
    </xf>
    <xf numFmtId="0" fontId="2" fillId="0" borderId="1" xfId="0" applyFont="1" applyFill="1" applyBorder="1" applyAlignment="1">
      <alignment horizontal="center"/>
    </xf>
    <xf numFmtId="0" fontId="0" fillId="0" borderId="0" xfId="0" applyFill="1"/>
    <xf numFmtId="0" fontId="0" fillId="0" borderId="1" xfId="0" applyFill="1" applyBorder="1" applyAlignment="1">
      <alignment horizontal="center"/>
    </xf>
    <xf numFmtId="0" fontId="0" fillId="0" borderId="1" xfId="0" applyFill="1" applyBorder="1"/>
    <xf numFmtId="0" fontId="0" fillId="0" borderId="1" xfId="0" applyFill="1" applyBorder="1" applyAlignment="1">
      <alignment horizontal="center" vertical="center"/>
    </xf>
    <xf numFmtId="0" fontId="2" fillId="0" borderId="1" xfId="0" applyFont="1" applyFill="1" applyBorder="1" applyAlignment="1">
      <alignment horizontal="center" vertical="center"/>
    </xf>
    <xf numFmtId="0" fontId="0" fillId="0" borderId="1" xfId="0" applyFont="1" applyFill="1" applyBorder="1" applyAlignment="1">
      <alignment horizontal="center"/>
    </xf>
    <xf numFmtId="0" fontId="0" fillId="0" borderId="1" xfId="0" applyFont="1" applyFill="1" applyBorder="1"/>
    <xf numFmtId="0" fontId="0" fillId="0" borderId="0" xfId="0" applyFont="1" applyFill="1"/>
    <xf numFmtId="0" fontId="0" fillId="2" borderId="1" xfId="0" applyFill="1" applyBorder="1" applyAlignment="1">
      <alignment horizontal="center"/>
    </xf>
    <xf numFmtId="0" fontId="0" fillId="0" borderId="0" xfId="0" applyFont="1" applyFill="1" applyBorder="1" applyAlignment="1">
      <alignment horizontal="left"/>
    </xf>
    <xf numFmtId="49" fontId="0" fillId="0" borderId="0" xfId="0" applyNumberFormat="1" applyFont="1" applyFill="1" applyBorder="1" applyAlignment="1">
      <alignment horizontal="left"/>
    </xf>
    <xf numFmtId="0" fontId="10" fillId="0" borderId="8" xfId="0" applyFont="1" applyFill="1" applyBorder="1" applyAlignment="1">
      <alignment horizontal="left"/>
    </xf>
    <xf numFmtId="0" fontId="11" fillId="0" borderId="7" xfId="0" applyFont="1" applyFill="1" applyBorder="1" applyAlignment="1">
      <alignment horizontal="left"/>
    </xf>
    <xf numFmtId="0" fontId="12" fillId="0" borderId="7" xfId="0" quotePrefix="1" applyFont="1" applyFill="1" applyBorder="1" applyAlignment="1"/>
    <xf numFmtId="0" fontId="11" fillId="0" borderId="7" xfId="0" quotePrefix="1" applyFont="1" applyFill="1" applyBorder="1" applyAlignment="1">
      <alignment horizontal="left"/>
    </xf>
    <xf numFmtId="0" fontId="11" fillId="0" borderId="1" xfId="0" quotePrefix="1" applyFont="1" applyFill="1" applyBorder="1" applyAlignment="1">
      <alignment horizontal="left"/>
    </xf>
    <xf numFmtId="49" fontId="11" fillId="0" borderId="14" xfId="0" quotePrefix="1" applyNumberFormat="1" applyFont="1" applyFill="1" applyBorder="1" applyAlignment="1">
      <alignment horizontal="left"/>
    </xf>
    <xf numFmtId="0" fontId="10" fillId="9" borderId="4" xfId="0" applyFont="1" applyFill="1" applyBorder="1" applyAlignment="1">
      <alignment horizontal="left"/>
    </xf>
    <xf numFmtId="0" fontId="11" fillId="9" borderId="1" xfId="0" applyFont="1" applyFill="1" applyBorder="1" applyAlignment="1">
      <alignment horizontal="left"/>
    </xf>
    <xf numFmtId="0" fontId="12" fillId="9" borderId="1" xfId="0" applyFont="1" applyFill="1" applyBorder="1" applyAlignment="1"/>
    <xf numFmtId="0" fontId="13" fillId="9" borderId="1" xfId="0" applyFont="1" applyFill="1" applyBorder="1" applyAlignment="1">
      <alignment horizontal="left"/>
    </xf>
    <xf numFmtId="0" fontId="13" fillId="9" borderId="6" xfId="0" applyFont="1" applyFill="1" applyBorder="1" applyAlignment="1">
      <alignment horizontal="left"/>
    </xf>
    <xf numFmtId="0" fontId="10" fillId="0" borderId="4" xfId="0" applyFont="1" applyFill="1" applyBorder="1" applyAlignment="1">
      <alignment horizontal="left"/>
    </xf>
    <xf numFmtId="0" fontId="11" fillId="0" borderId="1" xfId="0" applyFont="1" applyFill="1" applyBorder="1" applyAlignment="1">
      <alignment horizontal="left"/>
    </xf>
    <xf numFmtId="0" fontId="12" fillId="0" borderId="1" xfId="0" applyFont="1" applyFill="1" applyBorder="1" applyAlignment="1"/>
    <xf numFmtId="49" fontId="11" fillId="0" borderId="6" xfId="0" applyNumberFormat="1" applyFont="1" applyFill="1" applyBorder="1" applyAlignment="1">
      <alignment horizontal="left"/>
    </xf>
    <xf numFmtId="0" fontId="14" fillId="10" borderId="4" xfId="0" applyFont="1" applyFill="1" applyBorder="1" applyAlignment="1">
      <alignment horizontal="left"/>
    </xf>
    <xf numFmtId="0" fontId="14" fillId="10" borderId="1" xfId="0" applyFont="1" applyFill="1" applyBorder="1" applyAlignment="1">
      <alignment horizontal="left"/>
    </xf>
    <xf numFmtId="0" fontId="15" fillId="10" borderId="1" xfId="0" applyFont="1" applyFill="1" applyBorder="1" applyAlignment="1"/>
    <xf numFmtId="0" fontId="16" fillId="10" borderId="1" xfId="0" applyFont="1" applyFill="1" applyBorder="1" applyAlignment="1">
      <alignment horizontal="left"/>
    </xf>
    <xf numFmtId="0" fontId="16" fillId="10" borderId="6" xfId="0" applyFont="1" applyFill="1" applyBorder="1" applyAlignment="1">
      <alignment horizontal="left"/>
    </xf>
    <xf numFmtId="0" fontId="10" fillId="0" borderId="4" xfId="0" quotePrefix="1" applyFont="1" applyFill="1" applyBorder="1" applyAlignment="1">
      <alignment horizontal="left"/>
    </xf>
    <xf numFmtId="0" fontId="14" fillId="11" borderId="4" xfId="0" applyFont="1" applyFill="1" applyBorder="1" applyAlignment="1">
      <alignment horizontal="left"/>
    </xf>
    <xf numFmtId="0" fontId="14" fillId="11" borderId="1" xfId="0" applyFont="1" applyFill="1" applyBorder="1" applyAlignment="1">
      <alignment horizontal="left"/>
    </xf>
    <xf numFmtId="0" fontId="15" fillId="11" borderId="1" xfId="0" applyFont="1" applyFill="1" applyBorder="1" applyAlignment="1"/>
    <xf numFmtId="0" fontId="16" fillId="11" borderId="1" xfId="0" applyFont="1" applyFill="1" applyBorder="1" applyAlignment="1">
      <alignment horizontal="left"/>
    </xf>
    <xf numFmtId="0" fontId="16" fillId="11" borderId="6" xfId="0" applyFont="1" applyFill="1" applyBorder="1" applyAlignment="1">
      <alignment horizontal="left"/>
    </xf>
    <xf numFmtId="0" fontId="11" fillId="9" borderId="6" xfId="0" applyFont="1" applyFill="1" applyBorder="1" applyAlignment="1">
      <alignment horizontal="left"/>
    </xf>
    <xf numFmtId="0" fontId="11" fillId="0" borderId="6" xfId="0" applyFont="1" applyFill="1" applyBorder="1" applyAlignment="1">
      <alignment horizontal="left"/>
    </xf>
    <xf numFmtId="0" fontId="17" fillId="2" borderId="1" xfId="0" applyNumberFormat="1" applyFont="1" applyFill="1" applyBorder="1" applyAlignment="1">
      <alignment vertical="top"/>
    </xf>
    <xf numFmtId="0" fontId="14" fillId="6" borderId="4" xfId="0" applyFont="1" applyFill="1" applyBorder="1" applyAlignment="1">
      <alignment horizontal="left"/>
    </xf>
    <xf numFmtId="0" fontId="14" fillId="6" borderId="1" xfId="0" applyFont="1" applyFill="1" applyBorder="1" applyAlignment="1">
      <alignment horizontal="left"/>
    </xf>
    <xf numFmtId="0" fontId="15" fillId="6" borderId="1" xfId="0" applyFont="1" applyFill="1" applyBorder="1" applyAlignment="1"/>
    <xf numFmtId="0" fontId="16" fillId="6" borderId="1" xfId="0" applyFont="1" applyFill="1" applyBorder="1" applyAlignment="1">
      <alignment horizontal="left"/>
    </xf>
    <xf numFmtId="0" fontId="16" fillId="6" borderId="6" xfId="0" applyFont="1" applyFill="1" applyBorder="1" applyAlignment="1">
      <alignment horizontal="left"/>
    </xf>
    <xf numFmtId="0" fontId="12" fillId="0" borderId="1" xfId="0" applyNumberFormat="1" applyFont="1" applyFill="1" applyBorder="1" applyAlignment="1">
      <alignment horizontal="left"/>
    </xf>
    <xf numFmtId="0" fontId="11" fillId="0" borderId="1" xfId="0" applyNumberFormat="1" applyFont="1" applyFill="1" applyBorder="1" applyAlignment="1">
      <alignment horizontal="left"/>
    </xf>
    <xf numFmtId="49" fontId="11" fillId="0" borderId="1" xfId="0" applyNumberFormat="1" applyFont="1" applyFill="1" applyBorder="1" applyAlignment="1">
      <alignment horizontal="left"/>
    </xf>
    <xf numFmtId="49" fontId="13" fillId="9" borderId="6" xfId="0" applyNumberFormat="1" applyFont="1" applyFill="1" applyBorder="1" applyAlignment="1">
      <alignment horizontal="left"/>
    </xf>
    <xf numFmtId="0" fontId="10" fillId="9" borderId="1" xfId="0" applyFont="1" applyFill="1" applyBorder="1" applyAlignment="1">
      <alignment horizontal="left"/>
    </xf>
    <xf numFmtId="0" fontId="18" fillId="9" borderId="1" xfId="0" applyFont="1" applyFill="1" applyBorder="1" applyAlignment="1"/>
    <xf numFmtId="0" fontId="19" fillId="9" borderId="1" xfId="0" applyFont="1" applyFill="1" applyBorder="1" applyAlignment="1">
      <alignment horizontal="left"/>
    </xf>
    <xf numFmtId="49" fontId="19" fillId="9" borderId="6" xfId="0" applyNumberFormat="1" applyFont="1" applyFill="1" applyBorder="1" applyAlignment="1">
      <alignment horizontal="left"/>
    </xf>
    <xf numFmtId="0" fontId="12" fillId="0" borderId="1" xfId="0" quotePrefix="1" applyFont="1" applyBorder="1" applyAlignment="1"/>
    <xf numFmtId="0" fontId="0" fillId="0" borderId="0" xfId="0" applyFont="1"/>
    <xf numFmtId="0" fontId="14" fillId="12" borderId="4" xfId="0" applyFont="1" applyFill="1" applyBorder="1" applyAlignment="1">
      <alignment horizontal="left"/>
    </xf>
    <xf numFmtId="0" fontId="14" fillId="12" borderId="1" xfId="0" applyFont="1" applyFill="1" applyBorder="1" applyAlignment="1">
      <alignment horizontal="left"/>
    </xf>
    <xf numFmtId="0" fontId="15" fillId="12" borderId="1" xfId="0" applyFont="1" applyFill="1" applyBorder="1" applyAlignment="1"/>
    <xf numFmtId="0" fontId="16" fillId="12" borderId="1" xfId="0" applyFont="1" applyFill="1" applyBorder="1" applyAlignment="1">
      <alignment horizontal="left"/>
    </xf>
    <xf numFmtId="49" fontId="16" fillId="12" borderId="6" xfId="0" applyNumberFormat="1" applyFont="1" applyFill="1" applyBorder="1" applyAlignment="1">
      <alignment horizontal="left"/>
    </xf>
    <xf numFmtId="0" fontId="11" fillId="0" borderId="1" xfId="0" applyFont="1" applyBorder="1" applyAlignment="1">
      <alignment horizontal="left"/>
    </xf>
    <xf numFmtId="0" fontId="12" fillId="0" borderId="1" xfId="0" quotePrefix="1" applyNumberFormat="1" applyFont="1" applyBorder="1"/>
    <xf numFmtId="0" fontId="11" fillId="0" borderId="1" xfId="0" quotePrefix="1" applyNumberFormat="1" applyFont="1" applyBorder="1"/>
    <xf numFmtId="0" fontId="11" fillId="0" borderId="1" xfId="0" quotePrefix="1" applyFont="1" applyBorder="1"/>
    <xf numFmtId="49" fontId="11" fillId="0" borderId="1" xfId="0" quotePrefix="1" applyNumberFormat="1" applyFont="1" applyBorder="1"/>
    <xf numFmtId="49" fontId="11" fillId="0" borderId="6" xfId="0" quotePrefix="1" applyNumberFormat="1" applyFont="1" applyBorder="1"/>
    <xf numFmtId="0" fontId="11" fillId="0" borderId="1" xfId="0" quotePrefix="1" applyFont="1" applyFill="1" applyBorder="1"/>
    <xf numFmtId="0" fontId="10" fillId="0" borderId="1" xfId="4" quotePrefix="1" applyFont="1" applyFill="1" applyBorder="1"/>
    <xf numFmtId="0" fontId="12" fillId="0" borderId="1" xfId="0" quotePrefix="1" applyNumberFormat="1" applyFont="1" applyFill="1" applyBorder="1"/>
    <xf numFmtId="0" fontId="11" fillId="0" borderId="1" xfId="0" quotePrefix="1" applyNumberFormat="1" applyFont="1" applyFill="1" applyBorder="1"/>
    <xf numFmtId="49" fontId="11" fillId="0" borderId="1" xfId="0" quotePrefix="1" applyNumberFormat="1" applyFont="1" applyFill="1" applyBorder="1"/>
    <xf numFmtId="0" fontId="20" fillId="0" borderId="1" xfId="0" applyNumberFormat="1" applyFont="1" applyFill="1" applyBorder="1" applyAlignment="1"/>
    <xf numFmtId="0" fontId="20" fillId="2" borderId="1" xfId="0" applyNumberFormat="1" applyFont="1" applyFill="1" applyBorder="1" applyAlignment="1">
      <alignment vertical="top"/>
    </xf>
    <xf numFmtId="0" fontId="11" fillId="0" borderId="6" xfId="0" applyFont="1" applyBorder="1" applyAlignment="1">
      <alignment horizontal="left"/>
    </xf>
    <xf numFmtId="0" fontId="20" fillId="2" borderId="1" xfId="0" applyNumberFormat="1" applyFont="1" applyFill="1" applyBorder="1" applyAlignment="1"/>
    <xf numFmtId="0" fontId="20" fillId="0" borderId="1" xfId="0" applyNumberFormat="1" applyFont="1" applyFill="1" applyBorder="1" applyAlignment="1">
      <alignment vertical="top"/>
    </xf>
    <xf numFmtId="0" fontId="20" fillId="9" borderId="1" xfId="0" applyNumberFormat="1" applyFont="1" applyFill="1" applyBorder="1" applyAlignment="1">
      <alignment vertical="top"/>
    </xf>
    <xf numFmtId="0" fontId="13" fillId="0" borderId="1" xfId="0" quotePrefix="1" applyFont="1" applyFill="1" applyBorder="1" applyAlignment="1">
      <alignment horizontal="left"/>
    </xf>
    <xf numFmtId="0" fontId="19" fillId="9" borderId="4" xfId="0" applyFont="1" applyFill="1" applyBorder="1" applyAlignment="1">
      <alignment horizontal="left"/>
    </xf>
    <xf numFmtId="0" fontId="12" fillId="0" borderId="1" xfId="0" applyFont="1" applyFill="1" applyBorder="1" applyAlignment="1">
      <alignment horizontal="left"/>
    </xf>
    <xf numFmtId="0" fontId="14" fillId="13" borderId="4" xfId="0" applyFont="1" applyFill="1" applyBorder="1" applyAlignment="1">
      <alignment horizontal="left"/>
    </xf>
    <xf numFmtId="0" fontId="14" fillId="13" borderId="6" xfId="0" applyFont="1" applyFill="1" applyBorder="1" applyAlignment="1">
      <alignment horizontal="left"/>
    </xf>
    <xf numFmtId="0" fontId="15" fillId="13" borderId="1" xfId="0" applyFont="1" applyFill="1" applyBorder="1" applyAlignment="1"/>
    <xf numFmtId="0" fontId="16" fillId="13" borderId="1" xfId="0" applyFont="1" applyFill="1" applyBorder="1" applyAlignment="1">
      <alignment horizontal="left"/>
    </xf>
    <xf numFmtId="0" fontId="16" fillId="13" borderId="6" xfId="0" applyFont="1" applyFill="1" applyBorder="1" applyAlignment="1">
      <alignment horizontal="left"/>
    </xf>
    <xf numFmtId="0" fontId="14" fillId="14" borderId="4" xfId="0" applyFont="1" applyFill="1" applyBorder="1" applyAlignment="1">
      <alignment horizontal="left"/>
    </xf>
    <xf numFmtId="0" fontId="14" fillId="14" borderId="1" xfId="0" applyFont="1" applyFill="1" applyBorder="1" applyAlignment="1">
      <alignment horizontal="left"/>
    </xf>
    <xf numFmtId="0" fontId="15" fillId="14" borderId="1" xfId="0" applyFont="1" applyFill="1" applyBorder="1" applyAlignment="1"/>
    <xf numFmtId="0" fontId="16" fillId="14" borderId="1" xfId="0" applyFont="1" applyFill="1" applyBorder="1" applyAlignment="1">
      <alignment horizontal="left"/>
    </xf>
    <xf numFmtId="0" fontId="16" fillId="14" borderId="6" xfId="0" applyFont="1" applyFill="1" applyBorder="1" applyAlignment="1">
      <alignment horizontal="left"/>
    </xf>
    <xf numFmtId="0" fontId="14" fillId="15" borderId="4" xfId="0" applyFont="1" applyFill="1" applyBorder="1" applyAlignment="1">
      <alignment horizontal="left"/>
    </xf>
    <xf numFmtId="0" fontId="14" fillId="15" borderId="1" xfId="0" applyFont="1" applyFill="1" applyBorder="1" applyAlignment="1">
      <alignment horizontal="left"/>
    </xf>
    <xf numFmtId="0" fontId="15" fillId="15" borderId="1" xfId="0" applyFont="1" applyFill="1" applyBorder="1" applyAlignment="1"/>
    <xf numFmtId="0" fontId="16" fillId="15" borderId="1" xfId="0" applyFont="1" applyFill="1" applyBorder="1" applyAlignment="1">
      <alignment horizontal="left"/>
    </xf>
    <xf numFmtId="0" fontId="16" fillId="15" borderId="6" xfId="0" applyFont="1" applyFill="1" applyBorder="1" applyAlignment="1">
      <alignment horizontal="left"/>
    </xf>
    <xf numFmtId="0" fontId="16" fillId="16" borderId="4" xfId="0" applyFont="1" applyFill="1" applyBorder="1" applyAlignment="1">
      <alignment horizontal="left"/>
    </xf>
    <xf numFmtId="0" fontId="16" fillId="16" borderId="1" xfId="0" applyFont="1" applyFill="1" applyBorder="1" applyAlignment="1">
      <alignment horizontal="left"/>
    </xf>
    <xf numFmtId="0" fontId="15" fillId="16" borderId="1" xfId="0" applyFont="1" applyFill="1" applyBorder="1" applyAlignment="1"/>
    <xf numFmtId="0" fontId="16" fillId="16" borderId="6" xfId="0" applyFont="1" applyFill="1" applyBorder="1" applyAlignment="1">
      <alignment horizontal="left"/>
    </xf>
    <xf numFmtId="0" fontId="10" fillId="0" borderId="4" xfId="0" applyFont="1" applyFill="1" applyBorder="1" applyAlignment="1">
      <alignment horizontal="left" wrapText="1"/>
    </xf>
    <xf numFmtId="0" fontId="14" fillId="17" borderId="4" xfId="0" applyFont="1" applyFill="1" applyBorder="1" applyAlignment="1">
      <alignment horizontal="left"/>
    </xf>
    <xf numFmtId="0" fontId="14" fillId="17" borderId="1" xfId="0" applyFont="1" applyFill="1" applyBorder="1" applyAlignment="1">
      <alignment horizontal="left"/>
    </xf>
    <xf numFmtId="0" fontId="15" fillId="17" borderId="1" xfId="0" applyFont="1" applyFill="1" applyBorder="1" applyAlignment="1"/>
    <xf numFmtId="0" fontId="16" fillId="17" borderId="1" xfId="0" applyFont="1" applyFill="1" applyBorder="1" applyAlignment="1">
      <alignment horizontal="left"/>
    </xf>
    <xf numFmtId="0" fontId="16" fillId="17" borderId="6" xfId="0" applyFont="1" applyFill="1" applyBorder="1" applyAlignment="1">
      <alignment horizontal="left"/>
    </xf>
    <xf numFmtId="0" fontId="12" fillId="0" borderId="1" xfId="0" quotePrefix="1" applyFont="1" applyFill="1" applyBorder="1" applyAlignment="1"/>
    <xf numFmtId="49" fontId="11" fillId="0" borderId="6" xfId="0" quotePrefix="1" applyNumberFormat="1" applyFont="1" applyFill="1" applyBorder="1" applyAlignment="1">
      <alignment horizontal="left"/>
    </xf>
    <xf numFmtId="0" fontId="12" fillId="9" borderId="1" xfId="0" quotePrefix="1" applyFont="1" applyFill="1" applyBorder="1" applyAlignment="1"/>
    <xf numFmtId="0" fontId="13" fillId="9" borderId="1" xfId="0" quotePrefix="1" applyFont="1" applyFill="1" applyBorder="1" applyAlignment="1">
      <alignment horizontal="left"/>
    </xf>
    <xf numFmtId="0" fontId="13" fillId="9" borderId="6" xfId="0" quotePrefix="1" applyFont="1" applyFill="1" applyBorder="1" applyAlignment="1">
      <alignment horizontal="left"/>
    </xf>
    <xf numFmtId="0" fontId="14" fillId="18" borderId="4" xfId="0" applyFont="1" applyFill="1" applyBorder="1" applyAlignment="1">
      <alignment horizontal="left"/>
    </xf>
    <xf numFmtId="0" fontId="14" fillId="18" borderId="1" xfId="0" applyFont="1" applyFill="1" applyBorder="1" applyAlignment="1">
      <alignment horizontal="left"/>
    </xf>
    <xf numFmtId="0" fontId="15" fillId="18" borderId="1" xfId="0" applyFont="1" applyFill="1" applyBorder="1" applyAlignment="1"/>
    <xf numFmtId="0" fontId="16" fillId="18" borderId="1" xfId="0" applyFont="1" applyFill="1" applyBorder="1" applyAlignment="1">
      <alignment horizontal="left"/>
    </xf>
    <xf numFmtId="0" fontId="16" fillId="18" borderId="6" xfId="0" applyFont="1" applyFill="1" applyBorder="1" applyAlignment="1">
      <alignment horizontal="left"/>
    </xf>
    <xf numFmtId="0" fontId="19" fillId="0" borderId="3" xfId="0" applyFont="1" applyFill="1" applyBorder="1" applyAlignment="1">
      <alignment horizontal="left"/>
    </xf>
    <xf numFmtId="0" fontId="13" fillId="0" borderId="2" xfId="0" applyFont="1" applyFill="1" applyBorder="1" applyAlignment="1">
      <alignment horizontal="left"/>
    </xf>
    <xf numFmtId="49" fontId="13" fillId="0" borderId="2" xfId="0" applyNumberFormat="1" applyFont="1" applyFill="1" applyBorder="1" applyAlignment="1">
      <alignment horizontal="left"/>
    </xf>
    <xf numFmtId="0" fontId="13" fillId="0" borderId="9" xfId="0" applyFont="1" applyFill="1" applyBorder="1" applyAlignment="1">
      <alignment horizontal="left"/>
    </xf>
    <xf numFmtId="0" fontId="21" fillId="0" borderId="0" xfId="5" applyFont="1"/>
    <xf numFmtId="0" fontId="21" fillId="0" borderId="30" xfId="5" applyFont="1" applyBorder="1" applyAlignment="1">
      <alignment wrapText="1"/>
    </xf>
    <xf numFmtId="0" fontId="23" fillId="2" borderId="4" xfId="5" applyFont="1" applyFill="1" applyBorder="1" applyAlignment="1">
      <alignment horizontal="left" vertical="center" wrapText="1"/>
    </xf>
    <xf numFmtId="0" fontId="24" fillId="2" borderId="13" xfId="5" applyFont="1" applyFill="1" applyBorder="1" applyAlignment="1">
      <alignment horizontal="left" vertical="center" wrapText="1"/>
    </xf>
    <xf numFmtId="0" fontId="23" fillId="2" borderId="13" xfId="5" applyFont="1" applyFill="1" applyBorder="1" applyAlignment="1">
      <alignment horizontal="left" vertical="center" wrapText="1"/>
    </xf>
    <xf numFmtId="14" fontId="23" fillId="2" borderId="13" xfId="5" applyNumberFormat="1" applyFont="1" applyFill="1" applyBorder="1" applyAlignment="1">
      <alignment horizontal="left" vertical="center" wrapText="1"/>
    </xf>
    <xf numFmtId="14" fontId="23" fillId="2" borderId="6" xfId="5" applyNumberFormat="1" applyFont="1" applyFill="1" applyBorder="1" applyAlignment="1">
      <alignment horizontal="left" vertical="center" wrapText="1"/>
    </xf>
    <xf numFmtId="0" fontId="25" fillId="2" borderId="1" xfId="5" applyFont="1" applyFill="1" applyBorder="1" applyAlignment="1">
      <alignment vertical="center" wrapText="1"/>
    </xf>
    <xf numFmtId="0" fontId="21" fillId="0" borderId="0" xfId="5" applyFont="1" applyBorder="1" applyAlignment="1">
      <alignment wrapText="1"/>
    </xf>
    <xf numFmtId="0" fontId="21" fillId="0" borderId="0" xfId="5" applyFont="1" applyAlignment="1">
      <alignment wrapText="1"/>
    </xf>
    <xf numFmtId="0" fontId="21" fillId="0" borderId="30" xfId="5" applyFont="1" applyBorder="1"/>
    <xf numFmtId="0" fontId="26" fillId="2" borderId="12" xfId="5" applyFont="1" applyFill="1" applyBorder="1" applyAlignment="1">
      <alignment horizontal="left" vertical="top"/>
    </xf>
    <xf numFmtId="0" fontId="26" fillId="2" borderId="14" xfId="5" applyFont="1" applyFill="1" applyBorder="1" applyAlignment="1">
      <alignment horizontal="left" vertical="top"/>
    </xf>
    <xf numFmtId="0" fontId="21" fillId="2" borderId="0" xfId="5" applyFont="1" applyFill="1" applyBorder="1" applyAlignment="1">
      <alignment horizontal="left" vertical="top" wrapText="1"/>
    </xf>
    <xf numFmtId="0" fontId="12" fillId="19" borderId="30" xfId="5" applyFont="1" applyFill="1" applyBorder="1" applyAlignment="1">
      <alignment horizontal="center"/>
    </xf>
    <xf numFmtId="49" fontId="21" fillId="2" borderId="17" xfId="5" applyNumberFormat="1" applyFont="1" applyFill="1" applyBorder="1" applyAlignment="1">
      <alignment horizontal="center"/>
    </xf>
    <xf numFmtId="0" fontId="12" fillId="20" borderId="30" xfId="5" applyFont="1" applyFill="1" applyBorder="1" applyAlignment="1">
      <alignment horizontal="center"/>
    </xf>
    <xf numFmtId="0" fontId="12" fillId="21" borderId="30" xfId="5" applyFont="1" applyFill="1" applyBorder="1" applyAlignment="1">
      <alignment horizontal="center"/>
    </xf>
    <xf numFmtId="0" fontId="12" fillId="22" borderId="30" xfId="5" applyFont="1" applyFill="1" applyBorder="1" applyAlignment="1">
      <alignment horizontal="center"/>
    </xf>
    <xf numFmtId="0" fontId="21" fillId="0" borderId="17" xfId="5" applyFont="1" applyBorder="1"/>
    <xf numFmtId="0" fontId="12" fillId="23" borderId="30" xfId="5" applyFont="1" applyFill="1" applyBorder="1" applyAlignment="1">
      <alignment horizontal="center"/>
    </xf>
    <xf numFmtId="0" fontId="12" fillId="24" borderId="30" xfId="5" applyFont="1" applyFill="1" applyBorder="1" applyAlignment="1">
      <alignment horizontal="center"/>
    </xf>
    <xf numFmtId="49" fontId="21" fillId="2" borderId="17" xfId="5" applyNumberFormat="1" applyFont="1" applyFill="1" applyBorder="1" applyAlignment="1">
      <alignment horizontal="center" vertical="top" wrapText="1"/>
    </xf>
    <xf numFmtId="0" fontId="12" fillId="25" borderId="30" xfId="5" applyFont="1" applyFill="1" applyBorder="1" applyAlignment="1">
      <alignment horizontal="center"/>
    </xf>
    <xf numFmtId="0" fontId="21" fillId="2" borderId="17" xfId="5" applyFont="1" applyFill="1" applyBorder="1" applyAlignment="1">
      <alignment horizontal="center"/>
    </xf>
    <xf numFmtId="0" fontId="12" fillId="13" borderId="30" xfId="5" applyFont="1" applyFill="1" applyBorder="1" applyAlignment="1">
      <alignment horizontal="center"/>
    </xf>
    <xf numFmtId="0" fontId="21" fillId="2" borderId="3" xfId="5" applyFont="1" applyFill="1" applyBorder="1" applyAlignment="1">
      <alignment horizontal="left" vertical="top" wrapText="1"/>
    </xf>
    <xf numFmtId="0" fontId="21" fillId="2" borderId="10" xfId="5" applyFont="1" applyFill="1" applyBorder="1" applyAlignment="1">
      <alignment horizontal="left" vertical="top" wrapText="1"/>
    </xf>
    <xf numFmtId="0" fontId="11" fillId="2" borderId="9" xfId="5" quotePrefix="1" applyFill="1" applyBorder="1" applyAlignment="1">
      <alignment horizontal="center"/>
    </xf>
    <xf numFmtId="0" fontId="21" fillId="2" borderId="3" xfId="5" applyFont="1" applyFill="1" applyBorder="1" applyAlignment="1">
      <alignment horizontal="center"/>
    </xf>
    <xf numFmtId="0" fontId="21" fillId="0" borderId="0" xfId="5" applyFont="1" applyBorder="1"/>
    <xf numFmtId="0" fontId="26" fillId="0" borderId="19" xfId="5" applyFont="1" applyBorder="1" applyAlignment="1">
      <alignment horizontal="left" vertical="top"/>
    </xf>
    <xf numFmtId="0" fontId="26" fillId="0" borderId="3" xfId="5" applyFont="1" applyBorder="1" applyAlignment="1">
      <alignment horizontal="left" vertical="top"/>
    </xf>
    <xf numFmtId="0" fontId="27" fillId="0" borderId="31" xfId="5" applyFont="1" applyBorder="1" applyAlignment="1">
      <alignment horizontal="left" vertical="top"/>
    </xf>
    <xf numFmtId="0" fontId="26" fillId="0" borderId="25" xfId="5" applyFont="1" applyBorder="1" applyAlignment="1">
      <alignment horizontal="left" vertical="top"/>
    </xf>
    <xf numFmtId="0" fontId="26" fillId="0" borderId="32" xfId="5" applyFont="1" applyBorder="1" applyAlignment="1">
      <alignment horizontal="left"/>
    </xf>
    <xf numFmtId="0" fontId="26" fillId="0" borderId="27" xfId="5" applyFont="1" applyBorder="1" applyAlignment="1">
      <alignment horizontal="left"/>
    </xf>
    <xf numFmtId="0" fontId="26" fillId="0" borderId="3" xfId="5" applyFont="1" applyBorder="1" applyAlignment="1">
      <alignment horizontal="left"/>
    </xf>
    <xf numFmtId="0" fontId="26" fillId="0" borderId="3" xfId="5" applyNumberFormat="1" applyFont="1" applyBorder="1" applyAlignment="1">
      <alignment horizontal="left"/>
    </xf>
    <xf numFmtId="0" fontId="26" fillId="0" borderId="20" xfId="5" applyFont="1" applyFill="1" applyBorder="1" applyAlignment="1">
      <alignment horizontal="left"/>
    </xf>
    <xf numFmtId="0" fontId="26" fillId="26" borderId="21" xfId="5" applyFont="1" applyFill="1" applyBorder="1" applyAlignment="1">
      <alignment horizontal="left" vertical="top"/>
    </xf>
    <xf numFmtId="0" fontId="26" fillId="26" borderId="4" xfId="5" applyFont="1" applyFill="1" applyBorder="1" applyAlignment="1">
      <alignment vertical="top"/>
    </xf>
    <xf numFmtId="0" fontId="26" fillId="26" borderId="6" xfId="5" applyFont="1" applyFill="1" applyBorder="1" applyAlignment="1">
      <alignment vertical="top"/>
    </xf>
    <xf numFmtId="0" fontId="28" fillId="26" borderId="24" xfId="5" applyFont="1" applyFill="1" applyBorder="1" applyAlignment="1">
      <alignment vertical="top"/>
    </xf>
    <xf numFmtId="0" fontId="26" fillId="26" borderId="33" xfId="5" applyFont="1" applyFill="1" applyBorder="1" applyAlignment="1">
      <alignment horizontal="center"/>
    </xf>
    <xf numFmtId="0" fontId="26" fillId="26" borderId="26" xfId="5" applyFont="1" applyFill="1" applyBorder="1" applyAlignment="1">
      <alignment horizontal="left" vertical="top"/>
    </xf>
    <xf numFmtId="0" fontId="26" fillId="26" borderId="13" xfId="5" applyFont="1" applyFill="1" applyBorder="1" applyAlignment="1">
      <alignment horizontal="left" vertical="top"/>
    </xf>
    <xf numFmtId="0" fontId="26" fillId="26" borderId="13" xfId="5" applyFont="1" applyFill="1" applyBorder="1" applyAlignment="1">
      <alignment horizontal="center" vertical="top"/>
    </xf>
    <xf numFmtId="0" fontId="26" fillId="26" borderId="24" xfId="5" applyFont="1" applyFill="1" applyBorder="1" applyAlignment="1">
      <alignment horizontal="left" vertical="top"/>
    </xf>
    <xf numFmtId="49" fontId="26" fillId="27" borderId="21" xfId="5" applyNumberFormat="1" applyFont="1" applyFill="1" applyBorder="1" applyAlignment="1">
      <alignment horizontal="left" vertical="top"/>
    </xf>
    <xf numFmtId="0" fontId="26" fillId="27" borderId="4" xfId="5" applyFont="1" applyFill="1" applyBorder="1" applyAlignment="1">
      <alignment vertical="top"/>
    </xf>
    <xf numFmtId="0" fontId="26" fillId="27" borderId="6" xfId="5" applyFont="1" applyFill="1" applyBorder="1" applyAlignment="1">
      <alignment vertical="top"/>
    </xf>
    <xf numFmtId="0" fontId="28" fillId="27" borderId="24" xfId="5" applyFont="1" applyFill="1" applyBorder="1" applyAlignment="1">
      <alignment vertical="top"/>
    </xf>
    <xf numFmtId="0" fontId="21" fillId="0" borderId="33" xfId="5" applyFont="1" applyFill="1" applyBorder="1" applyAlignment="1">
      <alignment horizontal="center" vertical="top"/>
    </xf>
    <xf numFmtId="0" fontId="21" fillId="19" borderId="21" xfId="5" applyFont="1" applyFill="1" applyBorder="1" applyAlignment="1">
      <alignment horizontal="center"/>
    </xf>
    <xf numFmtId="0" fontId="21" fillId="19" borderId="1" xfId="5" applyFont="1" applyFill="1" applyBorder="1" applyAlignment="1">
      <alignment horizontal="center" vertical="top"/>
    </xf>
    <xf numFmtId="0" fontId="21" fillId="0" borderId="1" xfId="5" applyFont="1" applyFill="1" applyBorder="1" applyAlignment="1">
      <alignment horizontal="center" vertical="top"/>
    </xf>
    <xf numFmtId="0" fontId="21" fillId="0" borderId="1" xfId="5" applyFont="1" applyFill="1" applyBorder="1" applyAlignment="1">
      <alignment horizontal="left" vertical="top"/>
    </xf>
    <xf numFmtId="0" fontId="21" fillId="0" borderId="24" xfId="5" applyFont="1" applyFill="1" applyBorder="1" applyAlignment="1">
      <alignment horizontal="left" vertical="top"/>
    </xf>
    <xf numFmtId="0" fontId="21" fillId="0" borderId="21" xfId="5" applyFont="1" applyFill="1" applyBorder="1" applyAlignment="1">
      <alignment horizontal="center" vertical="top"/>
    </xf>
    <xf numFmtId="0" fontId="21" fillId="28" borderId="21" xfId="5" applyFont="1" applyFill="1" applyBorder="1" applyAlignment="1">
      <alignment horizontal="center" vertical="top"/>
    </xf>
    <xf numFmtId="0" fontId="21" fillId="28" borderId="6" xfId="5" applyFont="1" applyFill="1" applyBorder="1" applyAlignment="1">
      <alignment horizontal="center" vertical="top"/>
    </xf>
    <xf numFmtId="0" fontId="21" fillId="0" borderId="0" xfId="5" applyFont="1" applyBorder="1" applyAlignment="1">
      <alignment vertical="top"/>
    </xf>
    <xf numFmtId="0" fontId="21" fillId="29" borderId="21" xfId="5" applyFont="1" applyFill="1" applyBorder="1" applyAlignment="1">
      <alignment horizontal="center" vertical="top"/>
    </xf>
    <xf numFmtId="0" fontId="21" fillId="29" borderId="6" xfId="5" applyFont="1" applyFill="1" applyBorder="1" applyAlignment="1">
      <alignment horizontal="center" vertical="top"/>
    </xf>
    <xf numFmtId="0" fontId="11" fillId="30" borderId="19" xfId="5" applyFont="1" applyFill="1" applyBorder="1" applyAlignment="1">
      <alignment horizontal="center"/>
    </xf>
    <xf numFmtId="0" fontId="11" fillId="30" borderId="30" xfId="5" applyFont="1" applyFill="1" applyBorder="1" applyAlignment="1">
      <alignment horizontal="center"/>
    </xf>
    <xf numFmtId="0" fontId="21" fillId="24" borderId="1" xfId="5" applyFont="1" applyFill="1" applyBorder="1" applyAlignment="1">
      <alignment horizontal="center"/>
    </xf>
    <xf numFmtId="0" fontId="21" fillId="0" borderId="0" xfId="5" applyFont="1" applyFill="1" applyBorder="1" applyAlignment="1">
      <alignment vertical="top"/>
    </xf>
    <xf numFmtId="49" fontId="26" fillId="17" borderId="21" xfId="5" applyNumberFormat="1" applyFont="1" applyFill="1" applyBorder="1" applyAlignment="1">
      <alignment horizontal="left" vertical="top"/>
    </xf>
    <xf numFmtId="0" fontId="13" fillId="17" borderId="4" xfId="5" applyFont="1" applyFill="1" applyBorder="1" applyAlignment="1"/>
    <xf numFmtId="0" fontId="13" fillId="17" borderId="6" xfId="5" applyFont="1" applyFill="1" applyBorder="1" applyAlignment="1"/>
    <xf numFmtId="0" fontId="12" fillId="17" borderId="24" xfId="5" applyFont="1" applyFill="1" applyBorder="1" applyAlignment="1"/>
    <xf numFmtId="0" fontId="21" fillId="17" borderId="33" xfId="5" applyNumberFormat="1" applyFont="1" applyFill="1" applyBorder="1" applyAlignment="1">
      <alignment horizontal="center"/>
    </xf>
    <xf numFmtId="0" fontId="13" fillId="17" borderId="26" xfId="5" applyFont="1" applyFill="1" applyBorder="1" applyAlignment="1">
      <alignment horizontal="left"/>
    </xf>
    <xf numFmtId="0" fontId="13" fillId="17" borderId="13" xfId="5" applyFont="1" applyFill="1" applyBorder="1" applyAlignment="1">
      <alignment horizontal="left"/>
    </xf>
    <xf numFmtId="0" fontId="13" fillId="17" borderId="13" xfId="5" applyFont="1" applyFill="1" applyBorder="1" applyAlignment="1">
      <alignment horizontal="center"/>
    </xf>
    <xf numFmtId="0" fontId="13" fillId="17" borderId="24" xfId="5" applyFont="1" applyFill="1" applyBorder="1" applyAlignment="1">
      <alignment horizontal="left"/>
    </xf>
    <xf numFmtId="1" fontId="29" fillId="27" borderId="21" xfId="5" applyNumberFormat="1" applyFont="1" applyFill="1" applyBorder="1" applyAlignment="1">
      <alignment horizontal="left" vertical="top"/>
    </xf>
    <xf numFmtId="0" fontId="29" fillId="27" borderId="4" xfId="5" applyNumberFormat="1" applyFont="1" applyFill="1" applyBorder="1" applyAlignment="1">
      <alignment vertical="top"/>
    </xf>
    <xf numFmtId="0" fontId="29" fillId="27" borderId="6" xfId="5" applyNumberFormat="1" applyFont="1" applyFill="1" applyBorder="1" applyAlignment="1">
      <alignment vertical="top"/>
    </xf>
    <xf numFmtId="0" fontId="20" fillId="27" borderId="24" xfId="5" applyNumberFormat="1" applyFont="1" applyFill="1" applyBorder="1" applyAlignment="1">
      <alignment vertical="top"/>
    </xf>
    <xf numFmtId="0" fontId="30" fillId="27" borderId="33" xfId="5" applyFont="1" applyFill="1" applyBorder="1" applyAlignment="1">
      <alignment horizontal="center"/>
    </xf>
    <xf numFmtId="0" fontId="30" fillId="27" borderId="26" xfId="5" applyFont="1" applyFill="1" applyBorder="1" applyAlignment="1">
      <alignment horizontal="left" vertical="top"/>
    </xf>
    <xf numFmtId="0" fontId="30" fillId="27" borderId="13" xfId="5" applyFont="1" applyFill="1" applyBorder="1" applyAlignment="1">
      <alignment horizontal="left" vertical="top" wrapText="1"/>
    </xf>
    <xf numFmtId="0" fontId="30" fillId="27" borderId="13" xfId="5" applyFont="1" applyFill="1" applyBorder="1" applyAlignment="1">
      <alignment horizontal="center" vertical="top" wrapText="1"/>
    </xf>
    <xf numFmtId="0" fontId="30" fillId="27" borderId="13" xfId="5" applyNumberFormat="1" applyFont="1" applyFill="1" applyBorder="1" applyAlignment="1">
      <alignment horizontal="left" vertical="top" wrapText="1"/>
    </xf>
    <xf numFmtId="0" fontId="30" fillId="27" borderId="24" xfId="5" applyNumberFormat="1" applyFont="1" applyFill="1" applyBorder="1" applyAlignment="1">
      <alignment horizontal="left" vertical="top" wrapText="1"/>
    </xf>
    <xf numFmtId="0" fontId="21" fillId="0" borderId="0" xfId="5" applyFont="1" applyFill="1" applyBorder="1"/>
    <xf numFmtId="1" fontId="31" fillId="0" borderId="21" xfId="5" applyNumberFormat="1" applyFont="1" applyFill="1" applyBorder="1" applyAlignment="1">
      <alignment horizontal="left" vertical="top"/>
    </xf>
    <xf numFmtId="0" fontId="31" fillId="2" borderId="4" xfId="5" applyNumberFormat="1" applyFont="1" applyFill="1" applyBorder="1" applyAlignment="1">
      <alignment vertical="top"/>
    </xf>
    <xf numFmtId="0" fontId="31" fillId="2" borderId="6" xfId="5" applyNumberFormat="1" applyFont="1" applyFill="1" applyBorder="1" applyAlignment="1">
      <alignment vertical="top"/>
    </xf>
    <xf numFmtId="0" fontId="20" fillId="2" borderId="24" xfId="5" applyNumberFormat="1" applyFont="1" applyFill="1" applyBorder="1" applyAlignment="1">
      <alignment vertical="top"/>
    </xf>
    <xf numFmtId="0" fontId="28" fillId="0" borderId="33" xfId="5" applyNumberFormat="1" applyFont="1" applyFill="1" applyBorder="1" applyAlignment="1">
      <alignment horizontal="center"/>
    </xf>
    <xf numFmtId="0" fontId="21" fillId="0" borderId="21" xfId="5" applyFont="1" applyFill="1" applyBorder="1"/>
    <xf numFmtId="0" fontId="21" fillId="0" borderId="1" xfId="5" applyFont="1" applyFill="1" applyBorder="1"/>
    <xf numFmtId="0" fontId="21" fillId="0" borderId="1" xfId="5" applyFont="1" applyFill="1" applyBorder="1" applyAlignment="1">
      <alignment horizontal="center"/>
    </xf>
    <xf numFmtId="0" fontId="21" fillId="0" borderId="1" xfId="5" applyNumberFormat="1" applyFont="1" applyFill="1" applyBorder="1" applyAlignment="1">
      <alignment horizontal="center"/>
    </xf>
    <xf numFmtId="0" fontId="21" fillId="0" borderId="22" xfId="5" applyFont="1" applyFill="1" applyBorder="1" applyAlignment="1">
      <alignment horizontal="center"/>
    </xf>
    <xf numFmtId="0" fontId="28" fillId="20" borderId="33" xfId="5" applyNumberFormat="1" applyFont="1" applyFill="1" applyBorder="1" applyAlignment="1">
      <alignment horizontal="center"/>
    </xf>
    <xf numFmtId="0" fontId="21" fillId="20" borderId="1" xfId="5" applyFont="1" applyFill="1" applyBorder="1" applyAlignment="1">
      <alignment horizontal="center"/>
    </xf>
    <xf numFmtId="0" fontId="21" fillId="20" borderId="1" xfId="5" applyNumberFormat="1" applyFont="1" applyFill="1" applyBorder="1" applyAlignment="1">
      <alignment horizontal="center"/>
    </xf>
    <xf numFmtId="0" fontId="21" fillId="0" borderId="33" xfId="5" applyNumberFormat="1" applyFont="1" applyFill="1" applyBorder="1" applyAlignment="1">
      <alignment horizontal="center"/>
    </xf>
    <xf numFmtId="0" fontId="21" fillId="0" borderId="26" xfId="5" applyFont="1" applyFill="1" applyBorder="1"/>
    <xf numFmtId="0" fontId="21" fillId="0" borderId="24" xfId="5" applyFont="1" applyFill="1" applyBorder="1" applyAlignment="1">
      <alignment horizontal="center"/>
    </xf>
    <xf numFmtId="0" fontId="32" fillId="27" borderId="33" xfId="5" applyFont="1" applyFill="1" applyBorder="1" applyAlignment="1">
      <alignment horizontal="center"/>
    </xf>
    <xf numFmtId="0" fontId="30" fillId="27" borderId="10" xfId="5" applyFont="1" applyFill="1" applyBorder="1" applyAlignment="1">
      <alignment horizontal="center" vertical="top" wrapText="1"/>
    </xf>
    <xf numFmtId="0" fontId="28" fillId="27" borderId="33" xfId="5" applyFont="1" applyFill="1" applyBorder="1" applyAlignment="1">
      <alignment horizontal="center"/>
    </xf>
    <xf numFmtId="0" fontId="21" fillId="2" borderId="21" xfId="5" applyFont="1" applyFill="1" applyBorder="1" applyAlignment="1">
      <alignment horizontal="center"/>
    </xf>
    <xf numFmtId="0" fontId="21" fillId="2" borderId="1" xfId="5" applyFont="1" applyFill="1" applyBorder="1" applyAlignment="1">
      <alignment horizontal="center"/>
    </xf>
    <xf numFmtId="0" fontId="33" fillId="0" borderId="1" xfId="5" applyFont="1" applyFill="1" applyBorder="1" applyAlignment="1">
      <alignment horizontal="center"/>
    </xf>
    <xf numFmtId="0" fontId="21" fillId="0" borderId="21" xfId="5" applyFont="1" applyFill="1" applyBorder="1" applyAlignment="1">
      <alignment horizontal="center"/>
    </xf>
    <xf numFmtId="1" fontId="29" fillId="16" borderId="21" xfId="5" applyNumberFormat="1" applyFont="1" applyFill="1" applyBorder="1" applyAlignment="1">
      <alignment horizontal="left" vertical="top"/>
    </xf>
    <xf numFmtId="0" fontId="29" fillId="16" borderId="4" xfId="5" applyNumberFormat="1" applyFont="1" applyFill="1" applyBorder="1" applyAlignment="1">
      <alignment vertical="top"/>
    </xf>
    <xf numFmtId="0" fontId="29" fillId="16" borderId="6" xfId="5" applyNumberFormat="1" applyFont="1" applyFill="1" applyBorder="1" applyAlignment="1">
      <alignment vertical="top"/>
    </xf>
    <xf numFmtId="0" fontId="20" fillId="16" borderId="24" xfId="5" applyNumberFormat="1" applyFont="1" applyFill="1" applyBorder="1" applyAlignment="1">
      <alignment vertical="top"/>
    </xf>
    <xf numFmtId="0" fontId="28" fillId="16" borderId="33" xfId="5" applyNumberFormat="1" applyFont="1" applyFill="1" applyBorder="1" applyAlignment="1">
      <alignment horizontal="center"/>
    </xf>
    <xf numFmtId="0" fontId="29" fillId="16" borderId="26" xfId="5" applyNumberFormat="1" applyFont="1" applyFill="1" applyBorder="1" applyAlignment="1">
      <alignment horizontal="left" vertical="top"/>
    </xf>
    <xf numFmtId="0" fontId="29" fillId="16" borderId="13" xfId="5" applyNumberFormat="1" applyFont="1" applyFill="1" applyBorder="1" applyAlignment="1">
      <alignment horizontal="left" vertical="top"/>
    </xf>
    <xf numFmtId="0" fontId="29" fillId="16" borderId="13" xfId="5" applyNumberFormat="1" applyFont="1" applyFill="1" applyBorder="1" applyAlignment="1">
      <alignment horizontal="center" vertical="top"/>
    </xf>
    <xf numFmtId="0" fontId="29" fillId="16" borderId="24" xfId="5" applyNumberFormat="1" applyFont="1" applyFill="1" applyBorder="1" applyAlignment="1">
      <alignment horizontal="left" vertical="top"/>
    </xf>
    <xf numFmtId="0" fontId="28" fillId="24" borderId="33" xfId="5" applyNumberFormat="1" applyFont="1" applyFill="1" applyBorder="1" applyAlignment="1">
      <alignment horizontal="center"/>
    </xf>
    <xf numFmtId="0" fontId="21" fillId="24" borderId="1" xfId="5" applyNumberFormat="1" applyFont="1" applyFill="1" applyBorder="1" applyAlignment="1">
      <alignment horizontal="center"/>
    </xf>
    <xf numFmtId="0" fontId="28" fillId="24" borderId="33" xfId="5" applyFont="1" applyFill="1" applyBorder="1" applyAlignment="1">
      <alignment horizontal="center"/>
    </xf>
    <xf numFmtId="0" fontId="29" fillId="27" borderId="21" xfId="5" applyNumberFormat="1" applyFont="1" applyFill="1" applyBorder="1" applyAlignment="1">
      <alignment horizontal="left" vertical="top"/>
    </xf>
    <xf numFmtId="0" fontId="28" fillId="27" borderId="33" xfId="5" applyFont="1" applyFill="1" applyBorder="1" applyAlignment="1">
      <alignment horizontal="center" vertical="top"/>
    </xf>
    <xf numFmtId="0" fontId="23" fillId="27" borderId="26" xfId="5" applyFont="1" applyFill="1" applyBorder="1" applyAlignment="1">
      <alignment horizontal="left" vertical="top"/>
    </xf>
    <xf numFmtId="0" fontId="31" fillId="0" borderId="21" xfId="5" applyNumberFormat="1" applyFont="1" applyBorder="1" applyAlignment="1">
      <alignment horizontal="left" vertical="top"/>
    </xf>
    <xf numFmtId="0" fontId="31" fillId="2" borderId="4" xfId="5" applyNumberFormat="1" applyFont="1" applyFill="1" applyBorder="1" applyAlignment="1">
      <alignment vertical="top" wrapText="1"/>
    </xf>
    <xf numFmtId="0" fontId="31" fillId="2" borderId="6" xfId="5" applyNumberFormat="1" applyFont="1" applyFill="1" applyBorder="1" applyAlignment="1">
      <alignment vertical="top" wrapText="1"/>
    </xf>
    <xf numFmtId="0" fontId="20" fillId="2" borderId="24" xfId="5" applyNumberFormat="1" applyFont="1" applyFill="1" applyBorder="1" applyAlignment="1">
      <alignment vertical="top" wrapText="1"/>
    </xf>
    <xf numFmtId="0" fontId="28" fillId="20" borderId="33" xfId="5" applyFont="1" applyFill="1" applyBorder="1" applyAlignment="1">
      <alignment horizontal="center"/>
    </xf>
    <xf numFmtId="0" fontId="28" fillId="19" borderId="33" xfId="5" applyFont="1" applyFill="1" applyBorder="1" applyAlignment="1">
      <alignment horizontal="center"/>
    </xf>
    <xf numFmtId="0" fontId="21" fillId="19" borderId="1" xfId="5" applyFont="1" applyFill="1" applyBorder="1" applyAlignment="1">
      <alignment horizontal="center"/>
    </xf>
    <xf numFmtId="0" fontId="21" fillId="19" borderId="1" xfId="5" applyNumberFormat="1" applyFont="1" applyFill="1" applyBorder="1" applyAlignment="1">
      <alignment horizontal="center"/>
    </xf>
    <xf numFmtId="0" fontId="31" fillId="2" borderId="21" xfId="5" applyNumberFormat="1" applyFont="1" applyFill="1" applyBorder="1" applyAlignment="1">
      <alignment horizontal="left" vertical="top"/>
    </xf>
    <xf numFmtId="0" fontId="26" fillId="27" borderId="21" xfId="5" applyFont="1" applyFill="1" applyBorder="1" applyAlignment="1">
      <alignment horizontal="left" vertical="top"/>
    </xf>
    <xf numFmtId="0" fontId="29" fillId="27" borderId="4" xfId="5" applyNumberFormat="1" applyFont="1" applyFill="1" applyBorder="1" applyAlignment="1">
      <alignment vertical="top" wrapText="1"/>
    </xf>
    <xf numFmtId="0" fontId="29" fillId="27" borderId="6" xfId="5" applyNumberFormat="1" applyFont="1" applyFill="1" applyBorder="1" applyAlignment="1">
      <alignment vertical="top" wrapText="1"/>
    </xf>
    <xf numFmtId="0" fontId="20" fillId="27" borderId="24" xfId="5" applyNumberFormat="1" applyFont="1" applyFill="1" applyBorder="1" applyAlignment="1">
      <alignment vertical="top" wrapText="1"/>
    </xf>
    <xf numFmtId="0" fontId="31" fillId="0" borderId="21" xfId="5" applyNumberFormat="1" applyFont="1" applyFill="1" applyBorder="1" applyAlignment="1">
      <alignment horizontal="left" vertical="top"/>
    </xf>
    <xf numFmtId="0" fontId="21" fillId="0" borderId="21" xfId="5" applyFont="1" applyBorder="1" applyAlignment="1">
      <alignment horizontal="center"/>
    </xf>
    <xf numFmtId="0" fontId="21" fillId="0" borderId="1" xfId="5" applyFont="1" applyBorder="1" applyAlignment="1">
      <alignment horizontal="center"/>
    </xf>
    <xf numFmtId="1" fontId="29" fillId="31" borderId="21" xfId="5" applyNumberFormat="1" applyFont="1" applyFill="1" applyBorder="1" applyAlignment="1">
      <alignment horizontal="left" vertical="top"/>
    </xf>
    <xf numFmtId="1" fontId="29" fillId="31" borderId="4" xfId="5" applyNumberFormat="1" applyFont="1" applyFill="1" applyBorder="1" applyAlignment="1">
      <alignment vertical="top"/>
    </xf>
    <xf numFmtId="1" fontId="29" fillId="31" borderId="6" xfId="5" applyNumberFormat="1" applyFont="1" applyFill="1" applyBorder="1" applyAlignment="1">
      <alignment vertical="top"/>
    </xf>
    <xf numFmtId="1" fontId="20" fillId="31" borderId="24" xfId="5" applyNumberFormat="1" applyFont="1" applyFill="1" applyBorder="1" applyAlignment="1">
      <alignment vertical="top"/>
    </xf>
    <xf numFmtId="1" fontId="34" fillId="31" borderId="33" xfId="5" applyNumberFormat="1" applyFont="1" applyFill="1" applyBorder="1" applyAlignment="1">
      <alignment horizontal="center" vertical="top"/>
    </xf>
    <xf numFmtId="1" fontId="29" fillId="31" borderId="26" xfId="5" applyNumberFormat="1" applyFont="1" applyFill="1" applyBorder="1" applyAlignment="1">
      <alignment horizontal="left" vertical="top"/>
    </xf>
    <xf numFmtId="1" fontId="29" fillId="31" borderId="13" xfId="5" applyNumberFormat="1" applyFont="1" applyFill="1" applyBorder="1" applyAlignment="1">
      <alignment horizontal="left" vertical="top"/>
    </xf>
    <xf numFmtId="1" fontId="29" fillId="31" borderId="13" xfId="5" applyNumberFormat="1" applyFont="1" applyFill="1" applyBorder="1" applyAlignment="1">
      <alignment horizontal="center" vertical="top"/>
    </xf>
    <xf numFmtId="1" fontId="29" fillId="31" borderId="24" xfId="5" applyNumberFormat="1" applyFont="1" applyFill="1" applyBorder="1" applyAlignment="1">
      <alignment horizontal="left" vertical="top"/>
    </xf>
    <xf numFmtId="0" fontId="33" fillId="2" borderId="1" xfId="5" applyFont="1" applyFill="1" applyBorder="1" applyAlignment="1">
      <alignment horizontal="center"/>
    </xf>
    <xf numFmtId="0" fontId="21" fillId="24" borderId="21" xfId="5" applyFont="1" applyFill="1" applyBorder="1" applyAlignment="1">
      <alignment horizontal="center"/>
    </xf>
    <xf numFmtId="0" fontId="33" fillId="19" borderId="21" xfId="5" applyFont="1" applyFill="1" applyBorder="1" applyAlignment="1">
      <alignment horizontal="center"/>
    </xf>
    <xf numFmtId="0" fontId="33" fillId="19" borderId="1" xfId="5" applyFont="1" applyFill="1" applyBorder="1" applyAlignment="1">
      <alignment horizontal="center"/>
    </xf>
    <xf numFmtId="0" fontId="33" fillId="19" borderId="1" xfId="5" applyNumberFormat="1" applyFont="1" applyFill="1" applyBorder="1" applyAlignment="1">
      <alignment horizontal="center"/>
    </xf>
    <xf numFmtId="0" fontId="33" fillId="0" borderId="22" xfId="5" applyFont="1" applyFill="1" applyBorder="1" applyAlignment="1">
      <alignment horizontal="center"/>
    </xf>
    <xf numFmtId="0" fontId="33" fillId="0" borderId="21" xfId="5" applyFont="1" applyFill="1" applyBorder="1" applyAlignment="1">
      <alignment horizontal="center"/>
    </xf>
    <xf numFmtId="0" fontId="11" fillId="2" borderId="4" xfId="5" applyFont="1" applyFill="1" applyBorder="1" applyAlignment="1"/>
    <xf numFmtId="0" fontId="11" fillId="2" borderId="6" xfId="5" applyFont="1" applyFill="1" applyBorder="1" applyAlignment="1"/>
    <xf numFmtId="0" fontId="12" fillId="2" borderId="24" xfId="5" applyFont="1" applyFill="1" applyBorder="1" applyAlignment="1"/>
    <xf numFmtId="0" fontId="21" fillId="0" borderId="21" xfId="5" applyFont="1" applyBorder="1"/>
    <xf numFmtId="0" fontId="21" fillId="0" borderId="1" xfId="5" applyFont="1" applyBorder="1"/>
    <xf numFmtId="1" fontId="29" fillId="32" borderId="21" xfId="5" applyNumberFormat="1" applyFont="1" applyFill="1" applyBorder="1" applyAlignment="1">
      <alignment horizontal="left" vertical="top"/>
    </xf>
    <xf numFmtId="0" fontId="29" fillId="32" borderId="4" xfId="5" applyNumberFormat="1" applyFont="1" applyFill="1" applyBorder="1" applyAlignment="1">
      <alignment vertical="top"/>
    </xf>
    <xf numFmtId="0" fontId="29" fillId="32" borderId="6" xfId="5" applyNumberFormat="1" applyFont="1" applyFill="1" applyBorder="1" applyAlignment="1">
      <alignment vertical="top"/>
    </xf>
    <xf numFmtId="0" fontId="20" fillId="32" borderId="24" xfId="5" applyNumberFormat="1" applyFont="1" applyFill="1" applyBorder="1" applyAlignment="1">
      <alignment vertical="top"/>
    </xf>
    <xf numFmtId="0" fontId="28" fillId="32" borderId="33" xfId="5" applyFont="1" applyFill="1" applyBorder="1" applyAlignment="1">
      <alignment horizontal="center"/>
    </xf>
    <xf numFmtId="0" fontId="29" fillId="32" borderId="26" xfId="5" applyNumberFormat="1" applyFont="1" applyFill="1" applyBorder="1" applyAlignment="1">
      <alignment horizontal="left" vertical="top"/>
    </xf>
    <xf numFmtId="0" fontId="29" fillId="32" borderId="13" xfId="5" applyNumberFormat="1" applyFont="1" applyFill="1" applyBorder="1" applyAlignment="1">
      <alignment horizontal="left" vertical="top"/>
    </xf>
    <xf numFmtId="0" fontId="29" fillId="32" borderId="13" xfId="5" applyNumberFormat="1" applyFont="1" applyFill="1" applyBorder="1" applyAlignment="1">
      <alignment horizontal="center" vertical="top"/>
    </xf>
    <xf numFmtId="0" fontId="29" fillId="32" borderId="24" xfId="5" applyNumberFormat="1" applyFont="1" applyFill="1" applyBorder="1" applyAlignment="1">
      <alignment horizontal="left" vertical="top"/>
    </xf>
    <xf numFmtId="0" fontId="21" fillId="0" borderId="28" xfId="5" applyFont="1" applyBorder="1"/>
    <xf numFmtId="0" fontId="13" fillId="9" borderId="6" xfId="5" applyFont="1" applyFill="1" applyBorder="1" applyAlignment="1">
      <alignment horizontal="left"/>
    </xf>
    <xf numFmtId="0" fontId="13" fillId="9" borderId="4" xfId="5" applyFont="1" applyFill="1" applyBorder="1" applyAlignment="1">
      <alignment horizontal="left"/>
    </xf>
    <xf numFmtId="49" fontId="11" fillId="0" borderId="6" xfId="5" applyNumberFormat="1" applyFont="1" applyFill="1" applyBorder="1" applyAlignment="1">
      <alignment horizontal="left"/>
    </xf>
    <xf numFmtId="0" fontId="11" fillId="0" borderId="4" xfId="5" applyFont="1" applyFill="1" applyBorder="1" applyAlignment="1">
      <alignment horizontal="left"/>
    </xf>
    <xf numFmtId="0" fontId="33" fillId="2" borderId="6" xfId="5" applyNumberFormat="1" applyFont="1" applyFill="1" applyBorder="1" applyAlignment="1">
      <alignment vertical="top"/>
    </xf>
    <xf numFmtId="0" fontId="17" fillId="2" borderId="24" xfId="5" applyNumberFormat="1" applyFont="1" applyFill="1" applyBorder="1" applyAlignment="1">
      <alignment vertical="top"/>
    </xf>
    <xf numFmtId="0" fontId="21" fillId="0" borderId="1" xfId="5" applyNumberFormat="1" applyFont="1" applyBorder="1" applyAlignment="1">
      <alignment horizontal="center"/>
    </xf>
    <xf numFmtId="0" fontId="23" fillId="27" borderId="26" xfId="5" applyFont="1" applyFill="1" applyBorder="1" applyAlignment="1">
      <alignment horizontal="center" vertical="top"/>
    </xf>
    <xf numFmtId="0" fontId="21" fillId="9" borderId="26" xfId="5" applyFont="1" applyFill="1" applyBorder="1" applyAlignment="1">
      <alignment horizontal="center"/>
    </xf>
    <xf numFmtId="0" fontId="21" fillId="9" borderId="13" xfId="5" applyFont="1" applyFill="1" applyBorder="1" applyAlignment="1">
      <alignment horizontal="center"/>
    </xf>
    <xf numFmtId="0" fontId="21" fillId="9" borderId="13" xfId="5" applyNumberFormat="1" applyFont="1" applyFill="1" applyBorder="1" applyAlignment="1">
      <alignment horizontal="center"/>
    </xf>
    <xf numFmtId="0" fontId="21" fillId="9" borderId="24" xfId="5" applyFont="1" applyFill="1" applyBorder="1" applyAlignment="1">
      <alignment horizontal="center"/>
    </xf>
    <xf numFmtId="1" fontId="29" fillId="33" borderId="6" xfId="5" applyNumberFormat="1" applyFont="1" applyFill="1" applyBorder="1" applyAlignment="1">
      <alignment horizontal="left" vertical="top"/>
    </xf>
    <xf numFmtId="0" fontId="29" fillId="33" borderId="4" xfId="5" applyNumberFormat="1" applyFont="1" applyFill="1" applyBorder="1" applyAlignment="1">
      <alignment vertical="top"/>
    </xf>
    <xf numFmtId="0" fontId="29" fillId="33" borderId="6" xfId="5" applyNumberFormat="1" applyFont="1" applyFill="1" applyBorder="1" applyAlignment="1">
      <alignment vertical="top"/>
    </xf>
    <xf numFmtId="0" fontId="20" fillId="33" borderId="24" xfId="5" applyNumberFormat="1" applyFont="1" applyFill="1" applyBorder="1" applyAlignment="1">
      <alignment vertical="top"/>
    </xf>
    <xf numFmtId="0" fontId="28" fillId="33" borderId="33" xfId="5" applyFont="1" applyFill="1" applyBorder="1" applyAlignment="1">
      <alignment horizontal="center"/>
    </xf>
    <xf numFmtId="0" fontId="23" fillId="33" borderId="26" xfId="5" applyFont="1" applyFill="1" applyBorder="1" applyAlignment="1">
      <alignment horizontal="left" vertical="top"/>
    </xf>
    <xf numFmtId="0" fontId="30" fillId="33" borderId="13" xfId="5" applyFont="1" applyFill="1" applyBorder="1" applyAlignment="1">
      <alignment horizontal="left" vertical="top" wrapText="1"/>
    </xf>
    <xf numFmtId="0" fontId="30" fillId="33" borderId="13" xfId="5" applyFont="1" applyFill="1" applyBorder="1" applyAlignment="1">
      <alignment horizontal="center" vertical="top" wrapText="1"/>
    </xf>
    <xf numFmtId="0" fontId="30" fillId="33" borderId="13" xfId="5" applyNumberFormat="1" applyFont="1" applyFill="1" applyBorder="1" applyAlignment="1">
      <alignment horizontal="left" vertical="top" wrapText="1"/>
    </xf>
    <xf numFmtId="0" fontId="30" fillId="33" borderId="24" xfId="5" applyNumberFormat="1" applyFont="1" applyFill="1" applyBorder="1" applyAlignment="1">
      <alignment horizontal="left" vertical="top" wrapText="1"/>
    </xf>
    <xf numFmtId="0" fontId="21" fillId="27" borderId="26" xfId="5" applyFont="1" applyFill="1" applyBorder="1" applyAlignment="1">
      <alignment horizontal="left"/>
    </xf>
    <xf numFmtId="0" fontId="21" fillId="27" borderId="13" xfId="5" applyFont="1" applyFill="1" applyBorder="1" applyAlignment="1">
      <alignment horizontal="left"/>
    </xf>
    <xf numFmtId="0" fontId="21" fillId="27" borderId="13" xfId="5" applyFont="1" applyFill="1" applyBorder="1" applyAlignment="1">
      <alignment horizontal="center"/>
    </xf>
    <xf numFmtId="0" fontId="21" fillId="27" borderId="13" xfId="5" applyNumberFormat="1" applyFont="1" applyFill="1" applyBorder="1" applyAlignment="1">
      <alignment horizontal="left"/>
    </xf>
    <xf numFmtId="0" fontId="21" fillId="27" borderId="24" xfId="5" applyFont="1" applyFill="1" applyBorder="1" applyAlignment="1">
      <alignment horizontal="left"/>
    </xf>
    <xf numFmtId="0" fontId="28" fillId="21" borderId="33" xfId="5" applyFont="1" applyFill="1" applyBorder="1" applyAlignment="1">
      <alignment horizontal="center"/>
    </xf>
    <xf numFmtId="0" fontId="21" fillId="21" borderId="1" xfId="5" applyFont="1" applyFill="1" applyBorder="1" applyAlignment="1">
      <alignment horizontal="center"/>
    </xf>
    <xf numFmtId="0" fontId="21" fillId="21" borderId="1" xfId="5" applyNumberFormat="1" applyFont="1" applyFill="1" applyBorder="1" applyAlignment="1">
      <alignment horizontal="center"/>
    </xf>
    <xf numFmtId="0" fontId="31" fillId="2" borderId="4" xfId="5" applyNumberFormat="1" applyFont="1" applyFill="1" applyBorder="1" applyAlignment="1"/>
    <xf numFmtId="0" fontId="31" fillId="2" borderId="6" xfId="5" applyNumberFormat="1" applyFont="1" applyFill="1" applyBorder="1" applyAlignment="1"/>
    <xf numFmtId="0" fontId="20" fillId="2" borderId="24" xfId="5" applyNumberFormat="1" applyFont="1" applyFill="1" applyBorder="1" applyAlignment="1"/>
    <xf numFmtId="0" fontId="21" fillId="27" borderId="26" xfId="5" applyFont="1" applyFill="1" applyBorder="1" applyAlignment="1">
      <alignment horizontal="center"/>
    </xf>
    <xf numFmtId="0" fontId="21" fillId="27" borderId="13" xfId="5" applyNumberFormat="1" applyFont="1" applyFill="1" applyBorder="1" applyAlignment="1">
      <alignment horizontal="center"/>
    </xf>
    <xf numFmtId="0" fontId="21" fillId="27" borderId="24" xfId="5" applyFont="1" applyFill="1" applyBorder="1" applyAlignment="1">
      <alignment horizontal="center"/>
    </xf>
    <xf numFmtId="0" fontId="31" fillId="2" borderId="4" xfId="5" quotePrefix="1" applyNumberFormat="1" applyFont="1" applyFill="1" applyBorder="1" applyAlignment="1">
      <alignment vertical="top"/>
    </xf>
    <xf numFmtId="1" fontId="31" fillId="0" borderId="21" xfId="5" applyNumberFormat="1" applyFont="1" applyFill="1" applyBorder="1" applyAlignment="1">
      <alignment horizontal="left"/>
    </xf>
    <xf numFmtId="0" fontId="21" fillId="28" borderId="1" xfId="5" applyFont="1" applyFill="1" applyBorder="1" applyAlignment="1">
      <alignment horizontal="center"/>
    </xf>
    <xf numFmtId="0" fontId="21" fillId="28" borderId="1" xfId="5" applyNumberFormat="1" applyFont="1" applyFill="1" applyBorder="1" applyAlignment="1">
      <alignment horizontal="center"/>
    </xf>
    <xf numFmtId="0" fontId="33" fillId="21" borderId="1" xfId="5" applyFont="1" applyFill="1" applyBorder="1" applyAlignment="1">
      <alignment horizontal="center"/>
    </xf>
    <xf numFmtId="0" fontId="33" fillId="21" borderId="1" xfId="5" applyNumberFormat="1" applyFont="1" applyFill="1" applyBorder="1" applyAlignment="1">
      <alignment horizontal="center"/>
    </xf>
    <xf numFmtId="0" fontId="21" fillId="2" borderId="4" xfId="5" applyFont="1" applyFill="1" applyBorder="1" applyAlignment="1">
      <alignment vertical="top"/>
    </xf>
    <xf numFmtId="0" fontId="21" fillId="2" borderId="6" xfId="5" applyFont="1" applyFill="1" applyBorder="1" applyAlignment="1">
      <alignment vertical="top"/>
    </xf>
    <xf numFmtId="1" fontId="29" fillId="27" borderId="6" xfId="5" applyNumberFormat="1" applyFont="1" applyFill="1" applyBorder="1" applyAlignment="1">
      <alignment horizontal="left" vertical="top"/>
    </xf>
    <xf numFmtId="0" fontId="21" fillId="27" borderId="6" xfId="5" applyFont="1" applyFill="1" applyBorder="1" applyAlignment="1">
      <alignment horizontal="center"/>
    </xf>
    <xf numFmtId="0" fontId="21" fillId="0" borderId="22" xfId="5" applyFont="1" applyBorder="1" applyAlignment="1">
      <alignment horizontal="center"/>
    </xf>
    <xf numFmtId="1" fontId="31" fillId="34" borderId="21" xfId="5" applyNumberFormat="1" applyFont="1" applyFill="1" applyBorder="1" applyAlignment="1">
      <alignment horizontal="left" vertical="top"/>
    </xf>
    <xf numFmtId="0" fontId="29" fillId="34" borderId="4" xfId="5" applyNumberFormat="1" applyFont="1" applyFill="1" applyBorder="1" applyAlignment="1">
      <alignment vertical="top"/>
    </xf>
    <xf numFmtId="0" fontId="29" fillId="34" borderId="6" xfId="5" applyNumberFormat="1" applyFont="1" applyFill="1" applyBorder="1" applyAlignment="1">
      <alignment vertical="top"/>
    </xf>
    <xf numFmtId="0" fontId="20" fillId="34" borderId="24" xfId="5" applyNumberFormat="1" applyFont="1" applyFill="1" applyBorder="1" applyAlignment="1">
      <alignment vertical="top"/>
    </xf>
    <xf numFmtId="0" fontId="28" fillId="34" borderId="33" xfId="5" applyFont="1" applyFill="1" applyBorder="1" applyAlignment="1">
      <alignment horizontal="center"/>
    </xf>
    <xf numFmtId="0" fontId="23" fillId="34" borderId="26" xfId="5" applyFont="1" applyFill="1" applyBorder="1" applyAlignment="1">
      <alignment horizontal="left" vertical="top"/>
    </xf>
    <xf numFmtId="0" fontId="30" fillId="34" borderId="13" xfId="5" applyFont="1" applyFill="1" applyBorder="1" applyAlignment="1">
      <alignment horizontal="left" vertical="top" wrapText="1"/>
    </xf>
    <xf numFmtId="0" fontId="30" fillId="34" borderId="13" xfId="5" applyFont="1" applyFill="1" applyBorder="1" applyAlignment="1">
      <alignment horizontal="center" vertical="top" wrapText="1"/>
    </xf>
    <xf numFmtId="0" fontId="30" fillId="34" borderId="13" xfId="5" applyNumberFormat="1" applyFont="1" applyFill="1" applyBorder="1" applyAlignment="1">
      <alignment horizontal="left" vertical="top" wrapText="1"/>
    </xf>
    <xf numFmtId="0" fontId="30" fillId="34" borderId="24" xfId="5" applyNumberFormat="1" applyFont="1" applyFill="1" applyBorder="1" applyAlignment="1">
      <alignment horizontal="left" vertical="top" wrapText="1"/>
    </xf>
    <xf numFmtId="1" fontId="35" fillId="27" borderId="21" xfId="5" applyNumberFormat="1" applyFont="1" applyFill="1" applyBorder="1" applyAlignment="1">
      <alignment horizontal="left" vertical="top"/>
    </xf>
    <xf numFmtId="0" fontId="35" fillId="27" borderId="4" xfId="5" applyNumberFormat="1" applyFont="1" applyFill="1" applyBorder="1" applyAlignment="1">
      <alignment vertical="top"/>
    </xf>
    <xf numFmtId="0" fontId="35" fillId="27" borderId="6" xfId="5" applyNumberFormat="1" applyFont="1" applyFill="1" applyBorder="1" applyAlignment="1">
      <alignment vertical="top"/>
    </xf>
    <xf numFmtId="0" fontId="17" fillId="27" borderId="24" xfId="5" applyNumberFormat="1" applyFont="1" applyFill="1" applyBorder="1" applyAlignment="1">
      <alignment vertical="top"/>
    </xf>
    <xf numFmtId="0" fontId="31" fillId="0" borderId="21" xfId="6" applyNumberFormat="1" applyFont="1" applyFill="1" applyBorder="1" applyAlignment="1">
      <alignment horizontal="left"/>
    </xf>
    <xf numFmtId="0" fontId="31" fillId="2" borderId="4" xfId="6" applyNumberFormat="1" applyFont="1" applyFill="1" applyBorder="1" applyAlignment="1"/>
    <xf numFmtId="0" fontId="31" fillId="2" borderId="6" xfId="6" applyNumberFormat="1" applyFont="1" applyFill="1" applyBorder="1" applyAlignment="1"/>
    <xf numFmtId="0" fontId="28" fillId="0" borderId="33" xfId="5" applyFont="1" applyFill="1" applyBorder="1" applyAlignment="1">
      <alignment horizontal="center"/>
    </xf>
    <xf numFmtId="0" fontId="21" fillId="30" borderId="1" xfId="5" applyFont="1" applyFill="1" applyBorder="1" applyAlignment="1">
      <alignment horizontal="center"/>
    </xf>
    <xf numFmtId="0" fontId="21" fillId="30" borderId="1" xfId="5" applyNumberFormat="1" applyFont="1" applyFill="1" applyBorder="1" applyAlignment="1">
      <alignment horizontal="center"/>
    </xf>
    <xf numFmtId="0" fontId="28" fillId="30" borderId="33" xfId="5" applyFont="1" applyFill="1" applyBorder="1" applyAlignment="1">
      <alignment horizontal="center"/>
    </xf>
    <xf numFmtId="0" fontId="20" fillId="2" borderId="24" xfId="6" applyNumberFormat="1" applyFont="1" applyFill="1" applyBorder="1" applyAlignment="1"/>
    <xf numFmtId="0" fontId="29" fillId="27" borderId="21" xfId="6" applyNumberFormat="1" applyFont="1" applyFill="1" applyBorder="1" applyAlignment="1">
      <alignment horizontal="left"/>
    </xf>
    <xf numFmtId="0" fontId="29" fillId="27" borderId="4" xfId="6" applyNumberFormat="1" applyFont="1" applyFill="1" applyBorder="1" applyAlignment="1"/>
    <xf numFmtId="0" fontId="29" fillId="27" borderId="6" xfId="6" applyNumberFormat="1" applyFont="1" applyFill="1" applyBorder="1" applyAlignment="1"/>
    <xf numFmtId="0" fontId="20" fillId="27" borderId="24" xfId="6" applyNumberFormat="1" applyFont="1" applyFill="1" applyBorder="1" applyAlignment="1"/>
    <xf numFmtId="0" fontId="35" fillId="35" borderId="21" xfId="5" applyNumberFormat="1" applyFont="1" applyFill="1" applyBorder="1" applyAlignment="1">
      <alignment horizontal="left" vertical="top"/>
    </xf>
    <xf numFmtId="0" fontId="35" fillId="35" borderId="4" xfId="5" applyNumberFormat="1" applyFont="1" applyFill="1" applyBorder="1" applyAlignment="1">
      <alignment vertical="top"/>
    </xf>
    <xf numFmtId="0" fontId="35" fillId="35" borderId="6" xfId="5" applyNumberFormat="1" applyFont="1" applyFill="1" applyBorder="1" applyAlignment="1">
      <alignment vertical="top"/>
    </xf>
    <xf numFmtId="0" fontId="17" fillId="35" borderId="24" xfId="5" applyNumberFormat="1" applyFont="1" applyFill="1" applyBorder="1" applyAlignment="1">
      <alignment vertical="top"/>
    </xf>
    <xf numFmtId="0" fontId="28" fillId="35" borderId="33" xfId="5" applyFont="1" applyFill="1" applyBorder="1" applyAlignment="1">
      <alignment horizontal="center"/>
    </xf>
    <xf numFmtId="0" fontId="35" fillId="35" borderId="26" xfId="5" applyNumberFormat="1" applyFont="1" applyFill="1" applyBorder="1" applyAlignment="1">
      <alignment horizontal="left" vertical="top"/>
    </xf>
    <xf numFmtId="0" fontId="35" fillId="35" borderId="13" xfId="5" applyNumberFormat="1" applyFont="1" applyFill="1" applyBorder="1" applyAlignment="1">
      <alignment horizontal="left" vertical="top"/>
    </xf>
    <xf numFmtId="0" fontId="35" fillId="35" borderId="13" xfId="5" applyNumberFormat="1" applyFont="1" applyFill="1" applyBorder="1" applyAlignment="1">
      <alignment horizontal="center" vertical="top"/>
    </xf>
    <xf numFmtId="0" fontId="35" fillId="35" borderId="24" xfId="5" applyNumberFormat="1" applyFont="1" applyFill="1" applyBorder="1" applyAlignment="1">
      <alignment horizontal="left" vertical="top"/>
    </xf>
    <xf numFmtId="0" fontId="35" fillId="27" borderId="21" xfId="5" applyNumberFormat="1" applyFont="1" applyFill="1" applyBorder="1" applyAlignment="1">
      <alignment horizontal="left" vertical="top"/>
    </xf>
    <xf numFmtId="0" fontId="33" fillId="0" borderId="21" xfId="5" applyNumberFormat="1" applyFont="1" applyFill="1" applyBorder="1" applyAlignment="1">
      <alignment horizontal="left" vertical="top"/>
    </xf>
    <xf numFmtId="0" fontId="33" fillId="2" borderId="4" xfId="5" applyNumberFormat="1" applyFont="1" applyFill="1" applyBorder="1" applyAlignment="1">
      <alignment vertical="top"/>
    </xf>
    <xf numFmtId="0" fontId="21" fillId="0" borderId="21" xfId="5" applyFont="1" applyBorder="1" applyAlignment="1">
      <alignment horizontal="left" vertical="top"/>
    </xf>
    <xf numFmtId="0" fontId="28" fillId="2" borderId="24" xfId="5" applyFont="1" applyFill="1" applyBorder="1" applyAlignment="1">
      <alignment vertical="top"/>
    </xf>
    <xf numFmtId="0" fontId="26" fillId="0" borderId="21" xfId="5" applyFont="1" applyBorder="1" applyAlignment="1">
      <alignment horizontal="center"/>
    </xf>
    <xf numFmtId="0" fontId="26" fillId="0" borderId="1" xfId="5" applyFont="1" applyBorder="1" applyAlignment="1">
      <alignment horizontal="center"/>
    </xf>
    <xf numFmtId="0" fontId="26" fillId="0" borderId="21" xfId="5" applyFont="1" applyFill="1" applyBorder="1" applyAlignment="1">
      <alignment horizontal="center"/>
    </xf>
    <xf numFmtId="0" fontId="26" fillId="36" borderId="21" xfId="5" applyFont="1" applyFill="1" applyBorder="1" applyAlignment="1">
      <alignment horizontal="left" vertical="top"/>
    </xf>
    <xf numFmtId="0" fontId="26" fillId="36" borderId="4" xfId="5" applyFont="1" applyFill="1" applyBorder="1" applyAlignment="1">
      <alignment vertical="top"/>
    </xf>
    <xf numFmtId="0" fontId="26" fillId="36" borderId="6" xfId="5" applyFont="1" applyFill="1" applyBorder="1" applyAlignment="1">
      <alignment vertical="top"/>
    </xf>
    <xf numFmtId="0" fontId="28" fillId="36" borderId="24" xfId="5" applyFont="1" applyFill="1" applyBorder="1" applyAlignment="1">
      <alignment vertical="top"/>
    </xf>
    <xf numFmtId="0" fontId="28" fillId="36" borderId="33" xfId="5" applyFont="1" applyFill="1" applyBorder="1" applyAlignment="1">
      <alignment horizontal="center"/>
    </xf>
    <xf numFmtId="0" fontId="26" fillId="36" borderId="26" xfId="5" applyFont="1" applyFill="1" applyBorder="1" applyAlignment="1">
      <alignment horizontal="left" vertical="top"/>
    </xf>
    <xf numFmtId="0" fontId="26" fillId="36" borderId="13" xfId="5" applyFont="1" applyFill="1" applyBorder="1" applyAlignment="1">
      <alignment horizontal="left" vertical="top"/>
    </xf>
    <xf numFmtId="0" fontId="26" fillId="36" borderId="13" xfId="5" applyFont="1" applyFill="1" applyBorder="1" applyAlignment="1">
      <alignment horizontal="center" vertical="top"/>
    </xf>
    <xf numFmtId="0" fontId="26" fillId="36" borderId="24" xfId="5" applyFont="1" applyFill="1" applyBorder="1" applyAlignment="1">
      <alignment horizontal="left" vertical="top"/>
    </xf>
    <xf numFmtId="0" fontId="26" fillId="37" borderId="21" xfId="5" applyFont="1" applyFill="1" applyBorder="1" applyAlignment="1">
      <alignment horizontal="left" vertical="top"/>
    </xf>
    <xf numFmtId="0" fontId="26" fillId="37" borderId="4" xfId="5" applyFont="1" applyFill="1" applyBorder="1" applyAlignment="1">
      <alignment vertical="top"/>
    </xf>
    <xf numFmtId="0" fontId="26" fillId="37" borderId="6" xfId="5" applyFont="1" applyFill="1" applyBorder="1" applyAlignment="1">
      <alignment vertical="top"/>
    </xf>
    <xf numFmtId="0" fontId="28" fillId="37" borderId="24" xfId="5" applyFont="1" applyFill="1" applyBorder="1" applyAlignment="1">
      <alignment vertical="top"/>
    </xf>
    <xf numFmtId="0" fontId="28" fillId="37" borderId="33" xfId="5" applyFont="1" applyFill="1" applyBorder="1" applyAlignment="1">
      <alignment horizontal="center"/>
    </xf>
    <xf numFmtId="0" fontId="26" fillId="37" borderId="26" xfId="5" applyFont="1" applyFill="1" applyBorder="1" applyAlignment="1">
      <alignment horizontal="left" vertical="top"/>
    </xf>
    <xf numFmtId="0" fontId="26" fillId="37" borderId="13" xfId="5" applyFont="1" applyFill="1" applyBorder="1" applyAlignment="1">
      <alignment horizontal="left" vertical="top"/>
    </xf>
    <xf numFmtId="0" fontId="26" fillId="37" borderId="13" xfId="5" applyFont="1" applyFill="1" applyBorder="1" applyAlignment="1">
      <alignment horizontal="center" vertical="top"/>
    </xf>
    <xf numFmtId="0" fontId="26" fillId="37" borderId="24" xfId="5" applyFont="1" applyFill="1" applyBorder="1" applyAlignment="1">
      <alignment horizontal="left" vertical="top"/>
    </xf>
    <xf numFmtId="0" fontId="26" fillId="9" borderId="21" xfId="5" applyFont="1" applyFill="1" applyBorder="1" applyAlignment="1">
      <alignment horizontal="left" vertical="top"/>
    </xf>
    <xf numFmtId="0" fontId="26" fillId="9" borderId="4" xfId="5" applyFont="1" applyFill="1" applyBorder="1" applyAlignment="1">
      <alignment vertical="top"/>
    </xf>
    <xf numFmtId="0" fontId="21" fillId="9" borderId="6" xfId="5" applyFont="1" applyFill="1" applyBorder="1" applyAlignment="1">
      <alignment vertical="top"/>
    </xf>
    <xf numFmtId="0" fontId="28" fillId="9" borderId="24" xfId="5" applyFont="1" applyFill="1" applyBorder="1" applyAlignment="1">
      <alignment vertical="top"/>
    </xf>
    <xf numFmtId="0" fontId="21" fillId="0" borderId="11" xfId="5" applyFont="1" applyFill="1" applyBorder="1" applyAlignment="1">
      <alignment horizontal="center"/>
    </xf>
    <xf numFmtId="0" fontId="26" fillId="9" borderId="29" xfId="5" applyFont="1" applyFill="1" applyBorder="1" applyAlignment="1">
      <alignment horizontal="left" vertical="top"/>
    </xf>
    <xf numFmtId="0" fontId="26" fillId="9" borderId="8" xfId="5" applyFont="1" applyFill="1" applyBorder="1" applyAlignment="1">
      <alignment vertical="top"/>
    </xf>
    <xf numFmtId="0" fontId="21" fillId="9" borderId="14" xfId="5" applyFont="1" applyFill="1" applyBorder="1" applyAlignment="1">
      <alignment vertical="top"/>
    </xf>
    <xf numFmtId="0" fontId="28" fillId="9" borderId="23" xfId="5" applyFont="1" applyFill="1" applyBorder="1" applyAlignment="1">
      <alignment vertical="top"/>
    </xf>
    <xf numFmtId="0" fontId="28" fillId="0" borderId="34" xfId="5" applyFont="1" applyFill="1" applyBorder="1" applyAlignment="1">
      <alignment horizontal="center"/>
    </xf>
    <xf numFmtId="0" fontId="21" fillId="0" borderId="29" xfId="5" applyFont="1" applyFill="1" applyBorder="1" applyAlignment="1">
      <alignment horizontal="center"/>
    </xf>
    <xf numFmtId="0" fontId="21" fillId="0" borderId="7" xfId="5" applyFont="1" applyFill="1" applyBorder="1" applyAlignment="1">
      <alignment horizontal="center"/>
    </xf>
    <xf numFmtId="0" fontId="21" fillId="0" borderId="7" xfId="5" applyNumberFormat="1" applyFont="1" applyFill="1" applyBorder="1" applyAlignment="1">
      <alignment horizontal="center"/>
    </xf>
    <xf numFmtId="0" fontId="21" fillId="0" borderId="23" xfId="5" applyFont="1" applyFill="1" applyBorder="1" applyAlignment="1">
      <alignment horizontal="center"/>
    </xf>
    <xf numFmtId="0" fontId="21" fillId="0" borderId="0" xfId="5" applyFont="1" applyAlignment="1">
      <alignment horizontal="left" vertical="top"/>
    </xf>
    <xf numFmtId="0" fontId="21" fillId="0" borderId="0" xfId="5" applyFont="1" applyFill="1" applyAlignment="1">
      <alignment horizontal="left"/>
    </xf>
    <xf numFmtId="0" fontId="21" fillId="0" borderId="0" xfId="5" applyFont="1" applyAlignment="1">
      <alignment horizontal="center"/>
    </xf>
    <xf numFmtId="0" fontId="21" fillId="0" borderId="0" xfId="5" applyNumberFormat="1" applyFont="1"/>
    <xf numFmtId="0" fontId="21" fillId="0" borderId="0" xfId="5" applyFont="1" applyFill="1"/>
    <xf numFmtId="0" fontId="21" fillId="0" borderId="0" xfId="5" applyFont="1" applyAlignment="1">
      <alignment horizontal="left"/>
    </xf>
    <xf numFmtId="0" fontId="0" fillId="2" borderId="1" xfId="0" applyFont="1" applyFill="1" applyBorder="1" applyAlignment="1">
      <alignment horizontal="center"/>
    </xf>
    <xf numFmtId="0" fontId="7" fillId="0" borderId="37" xfId="0" applyFont="1" applyFill="1" applyBorder="1" applyAlignment="1">
      <alignment horizontal="center"/>
    </xf>
    <xf numFmtId="0" fontId="39" fillId="29" borderId="1" xfId="0" applyFont="1" applyFill="1" applyBorder="1" applyAlignment="1"/>
    <xf numFmtId="0" fontId="37" fillId="29" borderId="1" xfId="0" applyFont="1" applyFill="1" applyBorder="1" applyAlignment="1"/>
    <xf numFmtId="0" fontId="39" fillId="29" borderId="1" xfId="0" applyFont="1" applyFill="1" applyBorder="1" applyAlignment="1">
      <alignment horizontal="center"/>
    </xf>
    <xf numFmtId="0" fontId="39" fillId="39" borderId="1" xfId="0" applyFont="1" applyFill="1" applyBorder="1" applyAlignment="1">
      <alignment horizontal="center"/>
    </xf>
    <xf numFmtId="0" fontId="39" fillId="8" borderId="1" xfId="0" applyFont="1" applyFill="1" applyBorder="1" applyAlignment="1">
      <alignment horizontal="center"/>
    </xf>
    <xf numFmtId="0" fontId="0" fillId="2" borderId="1" xfId="0" applyFill="1" applyBorder="1" applyAlignment="1">
      <alignment horizontal="left"/>
    </xf>
    <xf numFmtId="0" fontId="0" fillId="0" borderId="1" xfId="0" applyFill="1" applyBorder="1" applyAlignment="1">
      <alignment horizontal="left"/>
    </xf>
    <xf numFmtId="0" fontId="39" fillId="29" borderId="1" xfId="0" applyFont="1" applyFill="1" applyBorder="1" applyAlignment="1">
      <alignment horizontal="left"/>
    </xf>
    <xf numFmtId="0" fontId="2" fillId="0" borderId="1" xfId="0" applyFont="1" applyFill="1" applyBorder="1" applyAlignment="1">
      <alignment horizontal="left"/>
    </xf>
    <xf numFmtId="0" fontId="0" fillId="0" borderId="1" xfId="0" applyFont="1" applyFill="1" applyBorder="1" applyAlignment="1">
      <alignment horizontal="left"/>
    </xf>
    <xf numFmtId="0" fontId="2" fillId="2" borderId="1" xfId="0" applyFont="1" applyFill="1" applyBorder="1" applyAlignment="1">
      <alignment horizontal="left"/>
    </xf>
    <xf numFmtId="0" fontId="7" fillId="0" borderId="36" xfId="0" applyFont="1" applyFill="1" applyBorder="1" applyAlignment="1">
      <alignment horizontal="center" wrapText="1"/>
    </xf>
    <xf numFmtId="0" fontId="7" fillId="0" borderId="35" xfId="0" applyFont="1" applyFill="1" applyBorder="1" applyAlignment="1">
      <alignment horizontal="center" wrapText="1"/>
    </xf>
    <xf numFmtId="0" fontId="0" fillId="0" borderId="0" xfId="0" applyFont="1" applyFill="1" applyAlignment="1">
      <alignment horizontal="center"/>
    </xf>
    <xf numFmtId="0" fontId="37" fillId="29" borderId="1" xfId="0" applyFont="1" applyFill="1" applyBorder="1" applyAlignment="1">
      <alignment horizontal="center"/>
    </xf>
    <xf numFmtId="0" fontId="44" fillId="29" borderId="1" xfId="0" applyFont="1" applyFill="1" applyBorder="1" applyAlignment="1">
      <alignment horizontal="center"/>
    </xf>
    <xf numFmtId="0" fontId="2" fillId="3" borderId="1" xfId="1" applyFont="1" applyBorder="1" applyAlignment="1">
      <alignment horizontal="center"/>
    </xf>
    <xf numFmtId="0" fontId="2" fillId="5" borderId="1" xfId="3" applyFont="1" applyBorder="1" applyAlignment="1">
      <alignment horizontal="center"/>
    </xf>
    <xf numFmtId="0" fontId="45" fillId="29" borderId="1" xfId="0" applyFont="1" applyFill="1" applyBorder="1" applyAlignment="1">
      <alignment horizontal="center"/>
    </xf>
    <xf numFmtId="0" fontId="6" fillId="2" borderId="1" xfId="2" applyFill="1" applyBorder="1" applyAlignment="1">
      <alignment horizontal="center"/>
    </xf>
    <xf numFmtId="0" fontId="3" fillId="0" borderId="1" xfId="0" applyFont="1" applyFill="1" applyBorder="1" applyAlignment="1">
      <alignment horizontal="center" vertical="top" wrapText="1"/>
    </xf>
    <xf numFmtId="0" fontId="10" fillId="38" borderId="1" xfId="0" applyFont="1" applyFill="1" applyBorder="1" applyAlignment="1">
      <alignment horizontal="center"/>
    </xf>
    <xf numFmtId="0" fontId="39" fillId="8" borderId="1" xfId="0" applyFont="1" applyFill="1" applyBorder="1" applyAlignment="1">
      <alignment horizontal="left"/>
    </xf>
    <xf numFmtId="0" fontId="2" fillId="8" borderId="1" xfId="0" applyFont="1" applyFill="1" applyBorder="1" applyAlignment="1">
      <alignment horizontal="center"/>
    </xf>
    <xf numFmtId="0" fontId="2" fillId="8" borderId="1" xfId="1" applyFont="1" applyFill="1" applyBorder="1" applyAlignment="1">
      <alignment horizontal="center"/>
    </xf>
    <xf numFmtId="0" fontId="2" fillId="8" borderId="1" xfId="3" applyFont="1" applyFill="1" applyBorder="1" applyAlignment="1">
      <alignment horizontal="center"/>
    </xf>
    <xf numFmtId="0" fontId="2" fillId="8" borderId="1" xfId="0" applyFont="1" applyFill="1" applyBorder="1" applyAlignment="1">
      <alignment horizontal="left"/>
    </xf>
    <xf numFmtId="0" fontId="11" fillId="2" borderId="1" xfId="0" applyFont="1" applyFill="1" applyBorder="1" applyAlignment="1">
      <alignment horizontal="left"/>
    </xf>
    <xf numFmtId="0" fontId="10" fillId="2" borderId="1" xfId="2" applyFont="1" applyFill="1" applyBorder="1" applyAlignment="1">
      <alignment horizontal="left"/>
    </xf>
    <xf numFmtId="0" fontId="11" fillId="2" borderId="1" xfId="2" applyFont="1" applyFill="1" applyBorder="1" applyAlignment="1">
      <alignment horizontal="left"/>
    </xf>
    <xf numFmtId="0" fontId="11" fillId="38" borderId="1" xfId="0" applyFont="1" applyFill="1" applyBorder="1" applyAlignment="1">
      <alignment horizontal="center"/>
    </xf>
    <xf numFmtId="0" fontId="11" fillId="38" borderId="1" xfId="0" applyFont="1" applyFill="1" applyBorder="1" applyAlignment="1">
      <alignment horizontal="center" vertical="center" wrapText="1"/>
    </xf>
    <xf numFmtId="0" fontId="1" fillId="0" borderId="0" xfId="0" applyFont="1" applyFill="1" applyBorder="1" applyAlignment="1">
      <alignment horizontal="center"/>
    </xf>
    <xf numFmtId="0" fontId="0" fillId="8" borderId="1" xfId="0" applyFill="1" applyBorder="1" applyAlignment="1">
      <alignment horizontal="center"/>
    </xf>
    <xf numFmtId="0" fontId="39" fillId="39" borderId="1" xfId="0" applyFont="1" applyFill="1" applyBorder="1" applyAlignment="1">
      <alignment horizontal="left"/>
    </xf>
    <xf numFmtId="0" fontId="37" fillId="14" borderId="1" xfId="0" applyFont="1" applyFill="1" applyBorder="1" applyAlignment="1">
      <alignment horizontal="center"/>
    </xf>
    <xf numFmtId="0" fontId="38" fillId="14" borderId="1" xfId="0" applyFont="1" applyFill="1" applyBorder="1" applyAlignment="1">
      <alignment horizontal="center"/>
    </xf>
    <xf numFmtId="0" fontId="37" fillId="14" borderId="1" xfId="0" applyFont="1" applyFill="1" applyBorder="1" applyAlignment="1">
      <alignment horizontal="left"/>
    </xf>
    <xf numFmtId="0" fontId="0" fillId="0" borderId="0" xfId="0" applyFill="1" applyAlignment="1">
      <alignment horizontal="left"/>
    </xf>
    <xf numFmtId="49" fontId="11" fillId="0" borderId="1" xfId="0" applyNumberFormat="1" applyFont="1" applyBorder="1" applyAlignment="1">
      <alignment horizontal="center"/>
    </xf>
    <xf numFmtId="0" fontId="16" fillId="11" borderId="1" xfId="0" applyFont="1" applyFill="1" applyBorder="1" applyAlignment="1">
      <alignment horizontal="center"/>
    </xf>
    <xf numFmtId="0" fontId="7" fillId="0" borderId="36" xfId="0" applyFont="1" applyFill="1" applyBorder="1" applyAlignment="1">
      <alignment horizontal="left" wrapText="1"/>
    </xf>
    <xf numFmtId="0" fontId="37" fillId="11" borderId="1" xfId="0" applyFont="1" applyFill="1" applyBorder="1" applyAlignment="1">
      <alignment horizontal="center"/>
    </xf>
    <xf numFmtId="0" fontId="37" fillId="11" borderId="1" xfId="0" applyFont="1" applyFill="1" applyBorder="1" applyAlignment="1">
      <alignment horizontal="left"/>
    </xf>
    <xf numFmtId="0" fontId="37" fillId="6" borderId="1" xfId="0" applyFont="1" applyFill="1" applyBorder="1" applyAlignment="1">
      <alignment horizontal="left"/>
    </xf>
    <xf numFmtId="0" fontId="37" fillId="6" borderId="1" xfId="0" applyFont="1" applyFill="1" applyBorder="1" applyAlignment="1">
      <alignment horizontal="center"/>
    </xf>
    <xf numFmtId="0" fontId="0" fillId="5" borderId="38" xfId="3" applyFont="1" applyBorder="1"/>
    <xf numFmtId="0" fontId="5" fillId="3" borderId="1" xfId="1" applyBorder="1" applyAlignment="1">
      <alignment horizontal="center"/>
    </xf>
    <xf numFmtId="0" fontId="0" fillId="5" borderId="1" xfId="3" applyFont="1" applyBorder="1" applyAlignment="1">
      <alignment horizontal="center"/>
    </xf>
    <xf numFmtId="0" fontId="0" fillId="0" borderId="1" xfId="0" applyBorder="1" applyAlignment="1">
      <alignment horizontal="center"/>
    </xf>
    <xf numFmtId="0" fontId="42" fillId="0" borderId="1" xfId="0" applyFont="1" applyFill="1" applyBorder="1" applyAlignment="1">
      <alignment horizontal="center"/>
    </xf>
    <xf numFmtId="0" fontId="4" fillId="2" borderId="1" xfId="2" applyFont="1" applyFill="1" applyBorder="1" applyAlignment="1">
      <alignment horizontal="center"/>
    </xf>
    <xf numFmtId="0" fontId="0" fillId="0" borderId="1" xfId="0" applyFill="1" applyBorder="1" applyAlignment="1">
      <alignment horizontal="center" wrapText="1"/>
    </xf>
    <xf numFmtId="0" fontId="0" fillId="2" borderId="2" xfId="0" applyFill="1" applyBorder="1" applyAlignment="1">
      <alignment vertical="center"/>
    </xf>
    <xf numFmtId="0" fontId="0" fillId="2" borderId="1" xfId="0" applyFill="1" applyBorder="1" applyAlignment="1">
      <alignment vertical="center"/>
    </xf>
    <xf numFmtId="0" fontId="0" fillId="0" borderId="1" xfId="0" applyFont="1" applyFill="1" applyBorder="1" applyAlignment="1">
      <alignment horizontal="center" wrapText="1"/>
    </xf>
    <xf numFmtId="49" fontId="11" fillId="0" borderId="1" xfId="0" applyNumberFormat="1" applyFont="1" applyFill="1" applyBorder="1" applyAlignment="1">
      <alignment horizontal="center"/>
    </xf>
    <xf numFmtId="0" fontId="11" fillId="0" borderId="1" xfId="2" applyFont="1" applyFill="1" applyBorder="1" applyAlignment="1">
      <alignment horizontal="left"/>
    </xf>
    <xf numFmtId="49" fontId="11" fillId="0" borderId="1" xfId="0" applyNumberFormat="1" applyFont="1" applyBorder="1" applyAlignment="1">
      <alignment horizontal="left"/>
    </xf>
    <xf numFmtId="49" fontId="11" fillId="0" borderId="1" xfId="0" quotePrefix="1" applyNumberFormat="1" applyFont="1" applyBorder="1" applyAlignment="1">
      <alignment horizontal="left"/>
    </xf>
    <xf numFmtId="49" fontId="0" fillId="0" borderId="1" xfId="0" applyNumberFormat="1" applyFont="1" applyFill="1" applyBorder="1" applyAlignment="1">
      <alignment horizontal="center" vertical="center"/>
    </xf>
    <xf numFmtId="0" fontId="10" fillId="0" borderId="1" xfId="0" applyFont="1" applyFill="1" applyBorder="1" applyAlignment="1">
      <alignment horizontal="center"/>
    </xf>
    <xf numFmtId="0" fontId="11" fillId="2" borderId="1" xfId="0" applyFont="1" applyFill="1" applyBorder="1" applyAlignment="1">
      <alignment horizontal="center"/>
    </xf>
    <xf numFmtId="0" fontId="7" fillId="5" borderId="36" xfId="3" applyFont="1" applyBorder="1" applyAlignment="1">
      <alignment horizontal="center" vertical="center" wrapText="1"/>
    </xf>
    <xf numFmtId="0" fontId="43" fillId="3" borderId="36" xfId="1" applyFont="1" applyBorder="1" applyAlignment="1">
      <alignment horizontal="center" vertical="center" wrapText="1"/>
    </xf>
    <xf numFmtId="0" fontId="7" fillId="0" borderId="36" xfId="0" applyFont="1" applyBorder="1" applyAlignment="1">
      <alignment horizontal="center" wrapText="1"/>
    </xf>
    <xf numFmtId="0" fontId="48" fillId="2" borderId="2" xfId="7" applyFill="1" applyBorder="1" applyAlignment="1">
      <alignment horizontal="center" vertical="center"/>
    </xf>
    <xf numFmtId="0" fontId="46" fillId="0" borderId="0" xfId="0" applyFont="1" applyAlignment="1">
      <alignment horizontal="center" vertical="center" wrapText="1"/>
    </xf>
    <xf numFmtId="0" fontId="1" fillId="0" borderId="0" xfId="0" applyFont="1" applyFill="1"/>
    <xf numFmtId="0" fontId="41" fillId="0" borderId="36" xfId="0" applyFont="1" applyFill="1" applyBorder="1" applyAlignment="1">
      <alignment horizontal="center" wrapText="1"/>
    </xf>
    <xf numFmtId="0" fontId="0" fillId="0" borderId="1" xfId="0" applyBorder="1"/>
    <xf numFmtId="0" fontId="48" fillId="0" borderId="1" xfId="7" applyFill="1" applyBorder="1" applyAlignment="1">
      <alignment horizontal="center"/>
    </xf>
    <xf numFmtId="0" fontId="40" fillId="38" borderId="1" xfId="0" applyFont="1" applyFill="1" applyBorder="1" applyAlignment="1">
      <alignment horizontal="center"/>
    </xf>
    <xf numFmtId="0" fontId="40" fillId="38" borderId="1" xfId="0" applyFont="1" applyFill="1" applyBorder="1" applyAlignment="1">
      <alignment horizontal="left"/>
    </xf>
    <xf numFmtId="0" fontId="0" fillId="38" borderId="1" xfId="0" applyFill="1" applyBorder="1" applyAlignment="1">
      <alignment horizontal="center"/>
    </xf>
    <xf numFmtId="0" fontId="2" fillId="38" borderId="1" xfId="1" applyFont="1" applyFill="1" applyBorder="1" applyAlignment="1">
      <alignment horizontal="center"/>
    </xf>
    <xf numFmtId="0" fontId="2" fillId="38" borderId="1" xfId="3" applyFont="1" applyFill="1" applyBorder="1" applyAlignment="1">
      <alignment horizontal="center"/>
    </xf>
    <xf numFmtId="0" fontId="0" fillId="38" borderId="1" xfId="0" applyFill="1" applyBorder="1" applyAlignment="1">
      <alignment horizontal="left"/>
    </xf>
    <xf numFmtId="0" fontId="40" fillId="41" borderId="41" xfId="0" applyFont="1" applyFill="1" applyBorder="1" applyAlignment="1">
      <alignment horizontal="center"/>
    </xf>
    <xf numFmtId="0" fontId="47" fillId="41" borderId="41" xfId="0" applyFont="1" applyFill="1" applyBorder="1" applyAlignment="1">
      <alignment horizontal="left"/>
    </xf>
    <xf numFmtId="0" fontId="42" fillId="41" borderId="41" xfId="0" applyFont="1" applyFill="1" applyBorder="1" applyAlignment="1">
      <alignment horizontal="center"/>
    </xf>
    <xf numFmtId="0" fontId="40" fillId="41" borderId="41" xfId="0" applyFont="1" applyFill="1" applyBorder="1" applyAlignment="1"/>
    <xf numFmtId="0" fontId="40" fillId="38" borderId="2" xfId="0" applyFont="1" applyFill="1" applyBorder="1" applyAlignment="1">
      <alignment horizontal="center"/>
    </xf>
    <xf numFmtId="0" fontId="40" fillId="38" borderId="2" xfId="0" applyFont="1" applyFill="1" applyBorder="1" applyAlignment="1">
      <alignment horizontal="left"/>
    </xf>
    <xf numFmtId="0" fontId="0" fillId="38" borderId="2" xfId="0" applyFill="1" applyBorder="1" applyAlignment="1">
      <alignment horizontal="center"/>
    </xf>
    <xf numFmtId="0" fontId="2" fillId="38" borderId="2" xfId="1" applyFont="1" applyFill="1" applyBorder="1" applyAlignment="1">
      <alignment horizontal="center"/>
    </xf>
    <xf numFmtId="0" fontId="2" fillId="38" borderId="2" xfId="3" applyFont="1" applyFill="1" applyBorder="1" applyAlignment="1">
      <alignment horizontal="center"/>
    </xf>
    <xf numFmtId="0" fontId="0" fillId="38" borderId="2" xfId="0" applyFill="1" applyBorder="1" applyAlignment="1">
      <alignment horizontal="left"/>
    </xf>
    <xf numFmtId="0" fontId="39" fillId="29" borderId="42" xfId="0" applyFont="1" applyFill="1" applyBorder="1" applyAlignment="1">
      <alignment horizontal="center"/>
    </xf>
    <xf numFmtId="0" fontId="39" fillId="29" borderId="42" xfId="0" applyFont="1" applyFill="1" applyBorder="1" applyAlignment="1">
      <alignment horizontal="left"/>
    </xf>
    <xf numFmtId="0" fontId="37" fillId="29" borderId="42" xfId="0" applyFont="1" applyFill="1" applyBorder="1" applyAlignment="1">
      <alignment horizontal="center"/>
    </xf>
    <xf numFmtId="0" fontId="44" fillId="29" borderId="42" xfId="0" applyFont="1" applyFill="1" applyBorder="1" applyAlignment="1">
      <alignment horizontal="center"/>
    </xf>
    <xf numFmtId="0" fontId="37" fillId="29" borderId="42" xfId="0" applyFont="1" applyFill="1" applyBorder="1" applyAlignment="1"/>
    <xf numFmtId="0" fontId="39" fillId="29" borderId="40" xfId="0" applyFont="1" applyFill="1" applyBorder="1" applyAlignment="1">
      <alignment horizontal="center"/>
    </xf>
    <xf numFmtId="0" fontId="39" fillId="29" borderId="40" xfId="0" applyFont="1" applyFill="1" applyBorder="1" applyAlignment="1">
      <alignment horizontal="left"/>
    </xf>
    <xf numFmtId="0" fontId="50" fillId="2" borderId="1" xfId="0" applyFont="1" applyFill="1" applyBorder="1" applyAlignment="1">
      <alignment horizontal="center"/>
    </xf>
    <xf numFmtId="0" fontId="10" fillId="2" borderId="1" xfId="0" applyFont="1" applyFill="1" applyBorder="1" applyAlignment="1">
      <alignment horizontal="left"/>
    </xf>
    <xf numFmtId="0" fontId="39" fillId="29" borderId="43" xfId="0" applyFont="1" applyFill="1" applyBorder="1" applyAlignment="1">
      <alignment horizontal="center"/>
    </xf>
    <xf numFmtId="0" fontId="39" fillId="29" borderId="43" xfId="0" applyFont="1" applyFill="1" applyBorder="1" applyAlignment="1">
      <alignment horizontal="left"/>
    </xf>
    <xf numFmtId="0" fontId="48" fillId="2" borderId="1" xfId="7" applyFill="1" applyBorder="1" applyAlignment="1">
      <alignment horizontal="center" vertical="center"/>
    </xf>
    <xf numFmtId="0" fontId="48" fillId="38" borderId="2" xfId="7" applyFill="1" applyBorder="1" applyAlignment="1">
      <alignment horizontal="center" vertical="center"/>
    </xf>
    <xf numFmtId="0" fontId="0" fillId="38" borderId="1" xfId="0" applyFont="1" applyFill="1" applyBorder="1" applyAlignment="1">
      <alignment horizontal="center"/>
    </xf>
    <xf numFmtId="0" fontId="11" fillId="2" borderId="1" xfId="0" applyFont="1" applyFill="1" applyBorder="1" applyAlignment="1">
      <alignment horizontal="left" wrapText="1"/>
    </xf>
    <xf numFmtId="0" fontId="0" fillId="2" borderId="1" xfId="0" applyFont="1" applyFill="1" applyBorder="1" applyAlignment="1">
      <alignment horizontal="center" vertical="center"/>
    </xf>
    <xf numFmtId="0" fontId="2" fillId="3" borderId="1" xfId="1" applyFont="1" applyBorder="1" applyAlignment="1">
      <alignment horizontal="center" vertical="center"/>
    </xf>
    <xf numFmtId="0" fontId="2" fillId="5" borderId="1" xfId="3" applyFont="1" applyBorder="1" applyAlignment="1">
      <alignment horizontal="center" vertical="center"/>
    </xf>
    <xf numFmtId="0" fontId="0" fillId="0" borderId="1" xfId="0" applyFont="1" applyFill="1" applyBorder="1" applyAlignment="1">
      <alignment horizontal="left" vertical="center"/>
    </xf>
    <xf numFmtId="0" fontId="48" fillId="0" borderId="1" xfId="7" applyFill="1" applyBorder="1" applyAlignment="1">
      <alignment horizontal="center" vertical="center"/>
    </xf>
    <xf numFmtId="0" fontId="2" fillId="0" borderId="1" xfId="7" applyFont="1" applyFill="1" applyBorder="1" applyAlignment="1">
      <alignment horizontal="center"/>
    </xf>
    <xf numFmtId="11" fontId="0" fillId="0" borderId="0" xfId="0" applyNumberFormat="1"/>
    <xf numFmtId="0" fontId="51" fillId="0" borderId="1" xfId="7" applyFont="1" applyFill="1" applyBorder="1" applyAlignment="1">
      <alignment horizontal="center"/>
    </xf>
    <xf numFmtId="0" fontId="0" fillId="0" borderId="0" xfId="0" applyBorder="1"/>
    <xf numFmtId="0" fontId="0" fillId="0" borderId="12" xfId="0" applyBorder="1"/>
    <xf numFmtId="0" fontId="0" fillId="0" borderId="14" xfId="0" applyBorder="1"/>
    <xf numFmtId="0" fontId="0" fillId="0" borderId="30" xfId="0" applyBorder="1"/>
    <xf numFmtId="0" fontId="0" fillId="0" borderId="17" xfId="0" applyBorder="1"/>
    <xf numFmtId="0" fontId="0" fillId="0" borderId="10" xfId="0" applyBorder="1"/>
    <xf numFmtId="0" fontId="0" fillId="0" borderId="9" xfId="0" applyBorder="1"/>
    <xf numFmtId="0" fontId="53" fillId="0" borderId="0" xfId="0" applyFont="1" applyBorder="1" applyAlignment="1"/>
    <xf numFmtId="0" fontId="40" fillId="28" borderId="2" xfId="0" applyFont="1" applyFill="1" applyBorder="1" applyAlignment="1">
      <alignment horizontal="center"/>
    </xf>
    <xf numFmtId="0" fontId="40" fillId="28" borderId="2" xfId="0" applyFont="1" applyFill="1" applyBorder="1" applyAlignment="1">
      <alignment horizontal="left"/>
    </xf>
    <xf numFmtId="0" fontId="42" fillId="28" borderId="2" xfId="0" applyFont="1" applyFill="1" applyBorder="1" applyAlignment="1">
      <alignment horizontal="center"/>
    </xf>
    <xf numFmtId="0" fontId="40" fillId="28" borderId="2" xfId="0" applyFont="1" applyFill="1" applyBorder="1" applyAlignment="1"/>
    <xf numFmtId="0" fontId="1" fillId="0" borderId="35" xfId="0" applyFont="1" applyFill="1" applyBorder="1" applyAlignment="1">
      <alignment horizontal="left"/>
    </xf>
    <xf numFmtId="0" fontId="1" fillId="0" borderId="45" xfId="0" applyFont="1" applyFill="1" applyBorder="1" applyAlignment="1">
      <alignment horizontal="left"/>
    </xf>
    <xf numFmtId="0" fontId="7" fillId="0" borderId="44" xfId="0" applyFont="1" applyFill="1" applyBorder="1" applyAlignment="1">
      <alignment horizontal="center"/>
    </xf>
    <xf numFmtId="0" fontId="7" fillId="0" borderId="44" xfId="0" applyFont="1" applyFill="1" applyBorder="1" applyAlignment="1">
      <alignment horizontal="left" wrapText="1"/>
    </xf>
    <xf numFmtId="0" fontId="7" fillId="0" borderId="13" xfId="0" applyFont="1" applyFill="1" applyBorder="1" applyAlignment="1">
      <alignment horizontal="center" wrapText="1"/>
    </xf>
    <xf numFmtId="0" fontId="7" fillId="0" borderId="44" xfId="0" applyFont="1" applyFill="1" applyBorder="1" applyAlignment="1">
      <alignment horizontal="center" vertical="top" wrapText="1"/>
    </xf>
    <xf numFmtId="0" fontId="43" fillId="3" borderId="44" xfId="1" applyFont="1" applyBorder="1" applyAlignment="1">
      <alignment horizontal="center" wrapText="1"/>
    </xf>
    <xf numFmtId="0" fontId="7" fillId="5" borderId="44" xfId="3" applyFont="1" applyBorder="1" applyAlignment="1">
      <alignment horizontal="center" wrapText="1"/>
    </xf>
    <xf numFmtId="0" fontId="41" fillId="0" borderId="44" xfId="0" applyFont="1" applyFill="1" applyBorder="1" applyAlignment="1">
      <alignment horizontal="center"/>
    </xf>
    <xf numFmtId="0" fontId="0" fillId="2" borderId="4" xfId="0" applyFill="1" applyBorder="1" applyAlignment="1">
      <alignment horizontal="left"/>
    </xf>
    <xf numFmtId="0" fontId="0" fillId="2" borderId="1" xfId="0" applyFill="1" applyBorder="1"/>
    <xf numFmtId="0" fontId="2" fillId="0" borderId="1" xfId="0" applyFont="1" applyFill="1" applyBorder="1"/>
    <xf numFmtId="0" fontId="1" fillId="0" borderId="0" xfId="0" applyFont="1" applyFill="1" applyBorder="1" applyAlignment="1"/>
    <xf numFmtId="0" fontId="13" fillId="0" borderId="44" xfId="0" applyFont="1" applyFill="1" applyBorder="1" applyAlignment="1">
      <alignment horizontal="center" vertical="center" wrapText="1"/>
    </xf>
    <xf numFmtId="11" fontId="0" fillId="2" borderId="1" xfId="0" applyNumberFormat="1" applyFill="1" applyBorder="1"/>
    <xf numFmtId="11" fontId="0" fillId="0" borderId="1" xfId="0" applyNumberFormat="1" applyFill="1" applyBorder="1"/>
    <xf numFmtId="0" fontId="0" fillId="29" borderId="1" xfId="0" applyFill="1" applyBorder="1" applyAlignment="1">
      <alignment wrapText="1"/>
    </xf>
    <xf numFmtId="0" fontId="0" fillId="40" borderId="1" xfId="0" applyFill="1" applyBorder="1" applyAlignment="1">
      <alignment wrapText="1"/>
    </xf>
    <xf numFmtId="0" fontId="0" fillId="0" borderId="0" xfId="0" applyBorder="1" applyAlignment="1">
      <alignment horizontal="center"/>
    </xf>
    <xf numFmtId="0" fontId="0" fillId="0" borderId="10" xfId="0" applyBorder="1" applyAlignment="1">
      <alignment horizontal="center"/>
    </xf>
    <xf numFmtId="11" fontId="2" fillId="0" borderId="1" xfId="0" applyNumberFormat="1" applyFont="1" applyFill="1" applyBorder="1"/>
    <xf numFmtId="0" fontId="40" fillId="41" borderId="41" xfId="0" applyFont="1" applyFill="1" applyBorder="1" applyAlignment="1">
      <alignment horizontal="left"/>
    </xf>
    <xf numFmtId="11" fontId="0" fillId="0" borderId="0" xfId="0" applyNumberFormat="1" applyFill="1"/>
    <xf numFmtId="0" fontId="56" fillId="0" borderId="0" xfId="0" applyFont="1"/>
    <xf numFmtId="0" fontId="0" fillId="0" borderId="8" xfId="0" applyBorder="1"/>
    <xf numFmtId="0" fontId="55" fillId="42" borderId="0" xfId="0" applyFont="1" applyFill="1" applyBorder="1"/>
    <xf numFmtId="0" fontId="54" fillId="0" borderId="0" xfId="8" applyFont="1" applyBorder="1" applyAlignment="1">
      <alignment horizontal="center" vertical="center"/>
    </xf>
    <xf numFmtId="0" fontId="0" fillId="0" borderId="3" xfId="0" applyBorder="1"/>
    <xf numFmtId="0" fontId="0" fillId="0" borderId="1" xfId="0" applyBorder="1" applyAlignment="1">
      <alignment horizontal="center" vertical="center"/>
    </xf>
    <xf numFmtId="0" fontId="58" fillId="29" borderId="1" xfId="0" applyFont="1" applyFill="1" applyBorder="1" applyAlignment="1">
      <alignment horizontal="left" vertical="center"/>
    </xf>
    <xf numFmtId="0" fontId="58" fillId="40" borderId="1" xfId="0" applyFont="1" applyFill="1" applyBorder="1" applyAlignment="1">
      <alignment vertical="center"/>
    </xf>
    <xf numFmtId="0" fontId="0" fillId="0" borderId="37" xfId="0" applyBorder="1"/>
    <xf numFmtId="0" fontId="0" fillId="0" borderId="35" xfId="0" applyBorder="1"/>
    <xf numFmtId="0" fontId="0" fillId="0" borderId="45" xfId="0" applyBorder="1"/>
    <xf numFmtId="0" fontId="0" fillId="0" borderId="46" xfId="0" applyBorder="1"/>
    <xf numFmtId="0" fontId="0" fillId="0" borderId="28" xfId="0" applyBorder="1"/>
    <xf numFmtId="0" fontId="0" fillId="0" borderId="47" xfId="0" applyBorder="1"/>
    <xf numFmtId="0" fontId="0" fillId="0" borderId="39" xfId="0" applyBorder="1"/>
    <xf numFmtId="0" fontId="0" fillId="0" borderId="48" xfId="0" applyBorder="1"/>
    <xf numFmtId="0" fontId="0" fillId="0" borderId="0" xfId="0" applyFont="1" applyBorder="1"/>
    <xf numFmtId="0" fontId="57" fillId="0" borderId="4" xfId="0" applyFont="1" applyBorder="1" applyAlignment="1">
      <alignment horizontal="left"/>
    </xf>
    <xf numFmtId="0" fontId="57" fillId="0" borderId="3" xfId="0" applyFont="1" applyBorder="1" applyAlignment="1">
      <alignment horizontal="left"/>
    </xf>
    <xf numFmtId="0" fontId="0" fillId="0" borderId="49" xfId="0" applyFont="1" applyBorder="1"/>
    <xf numFmtId="0" fontId="0" fillId="0" borderId="50" xfId="0" applyFont="1" applyBorder="1"/>
    <xf numFmtId="0" fontId="0" fillId="29" borderId="1" xfId="0" applyFill="1" applyBorder="1" applyAlignment="1"/>
    <xf numFmtId="0" fontId="0" fillId="40" borderId="1" xfId="0" applyFill="1" applyBorder="1" applyAlignment="1"/>
    <xf numFmtId="0" fontId="57" fillId="0" borderId="4" xfId="0" applyFont="1" applyBorder="1" applyAlignment="1">
      <alignment horizontal="left"/>
    </xf>
    <xf numFmtId="0" fontId="57" fillId="0" borderId="13" xfId="0" applyFont="1" applyBorder="1" applyAlignment="1">
      <alignment horizontal="left"/>
    </xf>
    <xf numFmtId="0" fontId="57" fillId="0" borderId="6" xfId="0" applyFont="1" applyBorder="1" applyAlignment="1">
      <alignment horizontal="left"/>
    </xf>
    <xf numFmtId="0" fontId="59" fillId="5" borderId="15" xfId="3" applyFont="1" applyAlignment="1">
      <alignment horizontal="center" vertical="center"/>
    </xf>
    <xf numFmtId="0" fontId="0" fillId="0" borderId="4" xfId="0" applyBorder="1" applyAlignment="1">
      <alignment horizontal="center"/>
    </xf>
    <xf numFmtId="0" fontId="0" fillId="0" borderId="13" xfId="0" applyBorder="1" applyAlignment="1">
      <alignment horizontal="center"/>
    </xf>
    <xf numFmtId="0" fontId="0" fillId="0" borderId="6" xfId="0" applyBorder="1" applyAlignment="1">
      <alignment horizontal="center"/>
    </xf>
    <xf numFmtId="0" fontId="1" fillId="0" borderId="0" xfId="0" applyFont="1" applyFill="1" applyBorder="1" applyAlignment="1">
      <alignment horizontal="left"/>
    </xf>
    <xf numFmtId="0" fontId="1" fillId="0" borderId="39" xfId="0" applyFont="1" applyFill="1" applyBorder="1" applyAlignment="1">
      <alignment horizontal="left"/>
    </xf>
    <xf numFmtId="0" fontId="0" fillId="0" borderId="8" xfId="0" applyBorder="1" applyAlignment="1">
      <alignment horizontal="center"/>
    </xf>
    <xf numFmtId="0" fontId="0" fillId="0" borderId="12" xfId="0" applyBorder="1" applyAlignment="1">
      <alignment horizontal="center"/>
    </xf>
    <xf numFmtId="0" fontId="0" fillId="0" borderId="14" xfId="0" applyBorder="1" applyAlignment="1">
      <alignment horizontal="center"/>
    </xf>
    <xf numFmtId="0" fontId="0" fillId="0" borderId="17" xfId="0" applyBorder="1" applyAlignment="1">
      <alignment horizontal="center"/>
    </xf>
    <xf numFmtId="0" fontId="0" fillId="0" borderId="0" xfId="0" applyBorder="1" applyAlignment="1">
      <alignment horizontal="center"/>
    </xf>
    <xf numFmtId="0" fontId="0" fillId="0" borderId="30" xfId="0" applyBorder="1" applyAlignment="1">
      <alignment horizontal="center"/>
    </xf>
    <xf numFmtId="0" fontId="0" fillId="0" borderId="3" xfId="0" applyBorder="1" applyAlignment="1">
      <alignment horizontal="center"/>
    </xf>
    <xf numFmtId="0" fontId="0" fillId="0" borderId="10" xfId="0" applyBorder="1" applyAlignment="1">
      <alignment horizontal="center"/>
    </xf>
    <xf numFmtId="0" fontId="0" fillId="0" borderId="9" xfId="0" applyBorder="1" applyAlignment="1">
      <alignment horizontal="center"/>
    </xf>
    <xf numFmtId="0" fontId="5" fillId="3" borderId="1" xfId="1" applyBorder="1" applyAlignment="1">
      <alignment horizontal="center"/>
    </xf>
    <xf numFmtId="0" fontId="54" fillId="0" borderId="1" xfId="8" applyFont="1" applyBorder="1" applyAlignment="1">
      <alignment horizontal="center" vertical="center"/>
    </xf>
    <xf numFmtId="0" fontId="5" fillId="3" borderId="40" xfId="1" applyBorder="1" applyAlignment="1">
      <alignment horizontal="center" vertical="center"/>
    </xf>
    <xf numFmtId="0" fontId="54" fillId="0" borderId="0" xfId="8" applyFont="1" applyBorder="1" applyAlignment="1">
      <alignment horizontal="center" vertical="center"/>
    </xf>
    <xf numFmtId="0" fontId="0" fillId="0" borderId="8" xfId="0" applyBorder="1" applyAlignment="1">
      <alignment horizontal="center" vertical="center"/>
    </xf>
    <xf numFmtId="0" fontId="0" fillId="0" borderId="14" xfId="0" applyBorder="1" applyAlignment="1">
      <alignment horizontal="center" vertical="center"/>
    </xf>
    <xf numFmtId="0" fontId="21" fillId="0" borderId="0" xfId="5" applyFont="1" applyBorder="1" applyAlignment="1">
      <alignment horizontal="left" vertical="top" wrapText="1"/>
    </xf>
    <xf numFmtId="0" fontId="22" fillId="0" borderId="10" xfId="5" applyFont="1" applyBorder="1" applyAlignment="1">
      <alignment horizontal="left" vertical="top"/>
    </xf>
    <xf numFmtId="0" fontId="23" fillId="2" borderId="13" xfId="5" applyFont="1" applyFill="1" applyBorder="1" applyAlignment="1">
      <alignment horizontal="left" vertical="center" wrapText="1"/>
    </xf>
    <xf numFmtId="0" fontId="23" fillId="2" borderId="6" xfId="5" applyFont="1" applyFill="1" applyBorder="1" applyAlignment="1">
      <alignment horizontal="left" vertical="center" wrapText="1"/>
    </xf>
    <xf numFmtId="0" fontId="21" fillId="2" borderId="17" xfId="5" applyFont="1" applyFill="1" applyBorder="1" applyAlignment="1">
      <alignment horizontal="left" vertical="top" wrapText="1"/>
    </xf>
    <xf numFmtId="0" fontId="21" fillId="2" borderId="14" xfId="5" applyFont="1" applyFill="1" applyBorder="1" applyAlignment="1">
      <alignment horizontal="left" vertical="top" wrapText="1"/>
    </xf>
    <xf numFmtId="0" fontId="21" fillId="2" borderId="30" xfId="5" applyFont="1" applyFill="1" applyBorder="1" applyAlignment="1">
      <alignment horizontal="left" vertical="top" wrapText="1"/>
    </xf>
    <xf numFmtId="0" fontId="21" fillId="2" borderId="3" xfId="5" applyFont="1" applyFill="1" applyBorder="1" applyAlignment="1">
      <alignment horizontal="left" vertical="top" wrapText="1"/>
    </xf>
    <xf numFmtId="0" fontId="21" fillId="2" borderId="9" xfId="5" applyFont="1" applyFill="1" applyBorder="1" applyAlignment="1">
      <alignment horizontal="left" vertical="top" wrapText="1"/>
    </xf>
    <xf numFmtId="49" fontId="26" fillId="2" borderId="8" xfId="5" applyNumberFormat="1" applyFont="1" applyFill="1" applyBorder="1" applyAlignment="1">
      <alignment horizontal="left" vertical="top" wrapText="1"/>
    </xf>
    <xf numFmtId="49" fontId="26" fillId="2" borderId="14" xfId="5" applyNumberFormat="1" applyFont="1" applyFill="1" applyBorder="1" applyAlignment="1">
      <alignment horizontal="left" vertical="top" wrapText="1"/>
    </xf>
    <xf numFmtId="49" fontId="26" fillId="2" borderId="17" xfId="5" applyNumberFormat="1" applyFont="1" applyFill="1" applyBorder="1" applyAlignment="1">
      <alignment horizontal="left" vertical="top" wrapText="1"/>
    </xf>
    <xf numFmtId="49" fontId="26" fillId="2" borderId="30" xfId="5" applyNumberFormat="1" applyFont="1" applyFill="1" applyBorder="1" applyAlignment="1">
      <alignment horizontal="left" vertical="top" wrapText="1"/>
    </xf>
    <xf numFmtId="49" fontId="26" fillId="2" borderId="3" xfId="5" applyNumberFormat="1" applyFont="1" applyFill="1" applyBorder="1" applyAlignment="1">
      <alignment horizontal="left" vertical="top" wrapText="1"/>
    </xf>
    <xf numFmtId="49" fontId="26" fillId="2" borderId="9" xfId="5" applyNumberFormat="1" applyFont="1" applyFill="1" applyBorder="1" applyAlignment="1">
      <alignment horizontal="left" vertical="top" wrapText="1"/>
    </xf>
    <xf numFmtId="49" fontId="26" fillId="2" borderId="8" xfId="5" applyNumberFormat="1" applyFont="1" applyFill="1" applyBorder="1" applyAlignment="1">
      <alignment horizontal="left"/>
    </xf>
    <xf numFmtId="49" fontId="26" fillId="2" borderId="12" xfId="5" applyNumberFormat="1" applyFont="1" applyFill="1" applyBorder="1" applyAlignment="1">
      <alignment horizontal="left"/>
    </xf>
    <xf numFmtId="49" fontId="26" fillId="2" borderId="14" xfId="5" applyNumberFormat="1" applyFont="1" applyFill="1" applyBorder="1" applyAlignment="1">
      <alignment horizontal="left"/>
    </xf>
    <xf numFmtId="0" fontId="26" fillId="2" borderId="7" xfId="5" applyFont="1" applyFill="1" applyBorder="1" applyAlignment="1">
      <alignment horizontal="center"/>
    </xf>
    <xf numFmtId="0" fontId="26" fillId="2" borderId="11" xfId="5" applyFont="1" applyFill="1" applyBorder="1" applyAlignment="1">
      <alignment horizontal="center"/>
    </xf>
    <xf numFmtId="0" fontId="26" fillId="2" borderId="2" xfId="5" applyFont="1" applyFill="1" applyBorder="1" applyAlignment="1">
      <alignment horizontal="center"/>
    </xf>
    <xf numFmtId="49" fontId="21" fillId="2" borderId="0" xfId="5" applyNumberFormat="1" applyFont="1" applyFill="1" applyBorder="1" applyAlignment="1">
      <alignment horizontal="left"/>
    </xf>
    <xf numFmtId="49" fontId="21" fillId="2" borderId="30" xfId="5" applyNumberFormat="1" applyFont="1" applyFill="1" applyBorder="1" applyAlignment="1">
      <alignment horizontal="left"/>
    </xf>
    <xf numFmtId="49" fontId="21" fillId="2" borderId="0" xfId="5" applyNumberFormat="1" applyFont="1" applyFill="1" applyBorder="1" applyAlignment="1">
      <alignment horizontal="left" vertical="top" wrapText="1"/>
    </xf>
    <xf numFmtId="49" fontId="21" fillId="2" borderId="30" xfId="5" applyNumberFormat="1" applyFont="1" applyFill="1" applyBorder="1" applyAlignment="1">
      <alignment horizontal="left" vertical="top" wrapText="1"/>
    </xf>
    <xf numFmtId="0" fontId="21" fillId="2" borderId="0" xfId="5" applyFont="1" applyFill="1" applyBorder="1" applyAlignment="1">
      <alignment horizontal="left"/>
    </xf>
    <xf numFmtId="0" fontId="21" fillId="2" borderId="30" xfId="5" applyFont="1" applyFill="1" applyBorder="1" applyAlignment="1">
      <alignment horizontal="left"/>
    </xf>
    <xf numFmtId="0" fontId="21" fillId="2" borderId="10" xfId="5" applyFont="1" applyFill="1" applyBorder="1" applyAlignment="1">
      <alignment horizontal="left"/>
    </xf>
    <xf numFmtId="0" fontId="21" fillId="2" borderId="9" xfId="5" applyFont="1" applyFill="1" applyBorder="1" applyAlignment="1">
      <alignment horizontal="left"/>
    </xf>
    <xf numFmtId="0" fontId="26" fillId="0" borderId="5" xfId="5" applyFont="1" applyBorder="1" applyAlignment="1">
      <alignment horizontal="left" vertical="center" wrapText="1"/>
    </xf>
    <xf numFmtId="0" fontId="26" fillId="0" borderId="16" xfId="5" applyFont="1" applyBorder="1" applyAlignment="1">
      <alignment horizontal="left" vertical="center" wrapText="1"/>
    </xf>
    <xf numFmtId="0" fontId="26" fillId="0" borderId="18" xfId="5" applyFont="1" applyBorder="1" applyAlignment="1">
      <alignment horizontal="left" vertical="center" wrapText="1"/>
    </xf>
    <xf numFmtId="49" fontId="26" fillId="0" borderId="5" xfId="5" applyNumberFormat="1" applyFont="1" applyBorder="1" applyAlignment="1">
      <alignment horizontal="left" vertical="center"/>
    </xf>
    <xf numFmtId="49" fontId="26" fillId="0" borderId="16" xfId="5" applyNumberFormat="1" applyFont="1" applyBorder="1" applyAlignment="1">
      <alignment horizontal="left" vertical="center"/>
    </xf>
    <xf numFmtId="49" fontId="26" fillId="0" borderId="18" xfId="5" applyNumberFormat="1" applyFont="1" applyBorder="1" applyAlignment="1">
      <alignment horizontal="left" vertical="center"/>
    </xf>
    <xf numFmtId="0" fontId="21" fillId="0" borderId="16" xfId="5" applyFont="1" applyBorder="1" applyAlignment="1">
      <alignment horizontal="left" vertical="top"/>
    </xf>
    <xf numFmtId="0" fontId="25" fillId="0" borderId="0" xfId="5" applyFont="1" applyFill="1" applyBorder="1" applyAlignment="1">
      <alignment horizontal="left" vertical="top" wrapText="1"/>
    </xf>
  </cellXfs>
  <cellStyles count="9">
    <cellStyle name="Avertissement" xfId="8" builtinId="11"/>
    <cellStyle name="Insatisfaisant" xfId="2" builtinId="27"/>
    <cellStyle name="Lien hypertexte" xfId="7" builtinId="8"/>
    <cellStyle name="Neutre" xfId="4" builtinId="28"/>
    <cellStyle name="Normal" xfId="0" builtinId="0"/>
    <cellStyle name="Normal 2" xfId="5" xr:uid="{00000000-0005-0000-0000-000004000000}"/>
    <cellStyle name="Normal 2 2" xfId="6" xr:uid="{00000000-0005-0000-0000-000005000000}"/>
    <cellStyle name="Note" xfId="3" builtinId="10"/>
    <cellStyle name="Satisfaisant" xfId="1" builtinId="26"/>
  </cellStyles>
  <dxfs count="171">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center" vertical="bottom" textRotation="0" wrapText="0" indent="0" justifyLastLine="0" shrinkToFit="0" readingOrder="0"/>
      <border diagonalUp="0" diagonalDown="0">
        <left/>
        <right style="medium">
          <color auto="1"/>
        </right>
        <top style="thin">
          <color auto="1"/>
        </top>
        <bottom style="thin">
          <color auto="1"/>
        </bottom>
        <vertical/>
        <horizontal/>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2"/>
        <color theme="1"/>
        <name val="Calibri"/>
        <scheme val="none"/>
      </font>
      <numFmt numFmtId="0" formatCode="General"/>
      <fill>
        <patternFill patternType="solid">
          <fgColor indexed="64"/>
          <bgColor theme="2" tint="-9.9978637043366805E-2"/>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center" vertical="bottom" textRotation="0" wrapText="0" indent="0" justifyLastLine="0" shrinkToFit="0" readingOrder="0"/>
      <border diagonalUp="0" diagonalDown="0">
        <left/>
        <right/>
        <top style="thin">
          <color auto="1"/>
        </top>
        <bottom style="thin">
          <color auto="1"/>
        </bottom>
        <vertical/>
        <horizontal/>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center" vertical="bottom" textRotation="0" wrapText="0" indent="0" justifyLastLine="0" shrinkToFit="0" readingOrder="0"/>
      <border diagonalUp="0" diagonalDown="0">
        <left style="medium">
          <color auto="1"/>
        </left>
        <right/>
        <top style="thin">
          <color auto="1"/>
        </top>
        <bottom style="thin">
          <color auto="1"/>
        </bottom>
        <vertical/>
        <horizontal/>
      </border>
    </dxf>
    <dxf>
      <font>
        <b val="0"/>
        <i/>
        <strike val="0"/>
        <condense val="0"/>
        <extend val="0"/>
        <outline val="0"/>
        <shadow val="0"/>
        <u val="none"/>
        <vertAlign val="baseline"/>
        <sz val="12"/>
        <color theme="1"/>
        <name val="Calibri"/>
        <scheme val="none"/>
      </font>
      <fill>
        <patternFill patternType="none">
          <fgColor indexed="64"/>
          <bgColor indexed="65"/>
        </patternFill>
      </fill>
      <alignment horizontal="center" vertical="bottom" textRotation="0" wrapText="0" indent="0" justifyLastLine="0" shrinkToFit="0" readingOrder="0"/>
      <border diagonalUp="0" diagonalDown="0" outline="0">
        <left/>
        <right style="medium">
          <color auto="1"/>
        </right>
        <top style="thin">
          <color auto="1"/>
        </top>
        <bottom style="thin">
          <color auto="1"/>
        </bottom>
      </border>
    </dxf>
    <dxf>
      <font>
        <b val="0"/>
        <i/>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general" vertical="top" textRotation="0" wrapText="0" indent="0" justifyLastLine="0" shrinkToFit="0" readingOrder="0"/>
      <border diagonalUp="0" diagonalDown="0" outline="0">
        <left/>
        <right style="medium">
          <color auto="1"/>
        </right>
        <top style="thin">
          <color auto="1"/>
        </top>
        <bottom style="thin">
          <color auto="1"/>
        </bottom>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general" vertical="top" textRotation="0" wrapText="0" indent="0" justifyLastLine="0" shrinkToFit="0" readingOrder="0"/>
      <border diagonalUp="0" diagonalDown="0" outline="0">
        <left/>
        <right/>
        <top style="thin">
          <color auto="1"/>
        </top>
        <bottom style="thin">
          <color auto="1"/>
        </bottom>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general" vertical="top" textRotation="0" wrapText="0" indent="0" justifyLastLine="0" shrinkToFit="0" readingOrder="0"/>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left" vertical="top" textRotation="0" wrapText="0" indent="0" justifyLastLine="0" shrinkToFit="0" readingOrder="0"/>
      <border diagonalUp="0" diagonalDown="0">
        <left style="medium">
          <color indexed="64"/>
        </left>
        <right style="thin">
          <color auto="1"/>
        </right>
        <top style="thin">
          <color auto="1"/>
        </top>
        <bottom style="thin">
          <color auto="1"/>
        </bottom>
        <vertical/>
        <horizontal/>
      </border>
    </dxf>
    <dxf>
      <border outline="0">
        <top style="medium">
          <color indexed="64"/>
        </top>
        <bottom style="medium">
          <color auto="1"/>
        </bottom>
      </border>
    </dxf>
    <dxf>
      <font>
        <b val="0"/>
        <i val="0"/>
        <strike val="0"/>
        <condense val="0"/>
        <extend val="0"/>
        <outline val="0"/>
        <shadow val="0"/>
        <u val="none"/>
        <vertAlign val="baseline"/>
        <sz val="12"/>
        <color theme="1"/>
        <name val="Calibri"/>
        <scheme val="none"/>
      </font>
      <fill>
        <patternFill patternType="solid">
          <fgColor indexed="64"/>
          <bgColor theme="2" tint="-9.9978637043366805E-2"/>
        </patternFill>
      </fill>
      <alignment horizontal="center" vertical="bottom" textRotation="0" wrapText="0" indent="0" justifyLastLine="0" shrinkToFit="0" readingOrder="0"/>
    </dxf>
    <dxf>
      <border outline="0">
        <bottom style="thin">
          <color auto="1"/>
        </bottom>
      </border>
    </dxf>
    <dxf>
      <font>
        <b/>
        <i val="0"/>
        <strike val="0"/>
        <condense val="0"/>
        <extend val="0"/>
        <outline val="0"/>
        <shadow val="0"/>
        <u val="none"/>
        <vertAlign val="baseline"/>
        <sz val="12"/>
        <color theme="1"/>
        <name val="Calibri"/>
        <scheme val="none"/>
      </font>
      <alignment horizontal="left" vertical="bottom" textRotation="0" wrapText="0" indent="0" justifyLastLine="0" shrinkToFit="0" readingOrder="0"/>
    </dxf>
    <dxf>
      <font>
        <b/>
        <i val="0"/>
      </font>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rgb="FFFFC000"/>
        </patternFill>
      </fill>
    </dxf>
    <dxf>
      <font>
        <b/>
        <i val="0"/>
      </font>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theme="5" tint="0.39994506668294322"/>
        </patternFill>
      </fill>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theme="5" tint="0.39994506668294322"/>
        </patternFill>
      </fill>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rgb="FFFFC000"/>
        </patternFill>
      </fill>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theme="5" tint="0.39994506668294322"/>
        </patternFill>
      </fill>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theme="5" tint="0.39994506668294322"/>
        </patternFill>
      </fill>
    </dxf>
    <dxf>
      <fill>
        <patternFill>
          <bgColor theme="6" tint="0.59996337778862885"/>
        </patternFill>
      </fill>
    </dxf>
    <dxf>
      <fill>
        <patternFill>
          <bgColor theme="0" tint="-0.24994659260841701"/>
        </patternFill>
      </fill>
    </dxf>
    <dxf>
      <fill>
        <patternFill>
          <bgColor theme="3" tint="0.79998168889431442"/>
        </patternFill>
      </fill>
    </dxf>
    <dxf>
      <fill>
        <patternFill>
          <bgColor theme="7" tint="0.59996337778862885"/>
        </patternFill>
      </fill>
    </dxf>
    <dxf>
      <fill>
        <patternFill>
          <bgColor theme="2" tint="-0.499984740745262"/>
        </patternFill>
      </fill>
    </dxf>
    <dxf>
      <fill>
        <patternFill>
          <bgColor theme="9" tint="0.59996337778862885"/>
        </patternFill>
      </fill>
    </dxf>
    <dxf>
      <fill>
        <patternFill>
          <bgColor theme="5" tint="0.39994506668294322"/>
        </patternFill>
      </fill>
    </dxf>
    <dxf>
      <fill>
        <patternFill>
          <bgColor rgb="FFFFC000"/>
        </patternFill>
      </fill>
    </dxf>
    <dxf>
      <font>
        <b val="0"/>
      </font>
      <fill>
        <patternFill patternType="none">
          <fgColor indexed="64"/>
          <bgColor auto="1"/>
        </patternFill>
      </fill>
      <alignment horizontal="left" vertical="bottom" textRotation="0" indent="0" justifyLastLine="0" shrinkToFit="0" readingOrder="0"/>
    </dxf>
    <dxf>
      <font>
        <b val="0"/>
      </font>
      <fill>
        <patternFill patternType="none">
          <fgColor indexed="64"/>
          <bgColor auto="1"/>
        </patternFill>
      </fill>
      <alignment horizontal="left" vertical="bottom" textRotation="0" wrapText="0" indent="0" justifyLastLine="0" shrinkToFit="0" readingOrder="0"/>
    </dxf>
    <dxf>
      <alignment horizontal="left" vertical="bottom" textRotation="0" wrapText="0" indent="0" justifyLastLine="0" shrinkToFit="0" readingOrder="0"/>
    </dxf>
    <dxf>
      <font>
        <b/>
        <i val="0"/>
        <strike val="0"/>
        <condense val="0"/>
        <extend val="0"/>
        <outline val="0"/>
        <shadow val="0"/>
        <u val="none"/>
        <vertAlign val="baseline"/>
        <sz val="11"/>
        <color theme="1"/>
        <name val="Garamond"/>
        <scheme val="minor"/>
      </font>
      <fill>
        <patternFill patternType="solid">
          <fgColor indexed="64"/>
          <bgColor theme="0" tint="-0.14999847407452621"/>
        </patternFill>
      </fill>
      <alignment horizontal="left" vertical="bottom" textRotation="0" wrapText="0" indent="0" justifyLastLine="0" shrinkToFit="0" readingOrder="0"/>
    </dxf>
    <dxf>
      <alignment horizontal="left" vertical="bottom" textRotation="0" wrapText="0" indent="0" justifyLastLine="0" shrinkToFit="0" readingOrder="0"/>
    </dxf>
    <dxf>
      <font>
        <b/>
        <i val="0"/>
        <strike val="0"/>
        <condense val="0"/>
        <extend val="0"/>
        <outline val="0"/>
        <shadow val="0"/>
        <u val="none"/>
        <vertAlign val="baseline"/>
        <sz val="11"/>
        <color theme="1"/>
        <name val="Garamond"/>
        <scheme val="minor"/>
      </font>
      <numFmt numFmtId="0" formatCode="General"/>
      <fill>
        <patternFill patternType="solid">
          <fgColor indexed="64"/>
          <bgColor theme="0" tint="-0.14999847407452621"/>
        </patternFill>
      </fill>
      <alignment horizontal="left" vertical="bottom" textRotation="0" wrapText="0" indent="0" justifyLastLine="0" shrinkToFit="0" readingOrder="0"/>
    </dxf>
    <dxf>
      <alignment horizontal="left" vertical="bottom" textRotation="0" wrapText="0" indent="0" justifyLastLine="0" shrinkToFit="0" readingOrder="0"/>
    </dxf>
    <dxf>
      <font>
        <b/>
        <i val="0"/>
        <strike val="0"/>
        <condense val="0"/>
        <extend val="0"/>
        <outline val="0"/>
        <shadow val="0"/>
        <u val="none"/>
        <vertAlign val="baseline"/>
        <sz val="11"/>
        <color theme="1"/>
        <name val="Garamond"/>
        <scheme val="minor"/>
      </font>
      <fill>
        <patternFill patternType="solid">
          <fgColor indexed="64"/>
          <bgColor theme="0" tint="-0.14999847407452621"/>
        </patternFill>
      </fill>
      <alignment horizontal="left" vertical="bottom" textRotation="0" wrapText="0" indent="0" justifyLastLine="0" shrinkToFit="0" readingOrder="0"/>
    </dxf>
    <dxf>
      <alignment horizontal="left" vertical="bottom" textRotation="0" wrapText="0" indent="0" justifyLastLine="0" shrinkToFit="0" readingOrder="0"/>
    </dxf>
    <dxf>
      <font>
        <b/>
        <i val="0"/>
        <strike val="0"/>
        <condense val="0"/>
        <extend val="0"/>
        <outline val="0"/>
        <shadow val="0"/>
        <u val="none"/>
        <vertAlign val="baseline"/>
        <sz val="11"/>
        <color theme="1"/>
        <name val="Garamond"/>
        <scheme val="minor"/>
      </font>
      <fill>
        <patternFill patternType="solid">
          <fgColor indexed="64"/>
          <bgColor theme="0" tint="-0.14999847407452621"/>
        </patternFill>
      </fill>
      <alignment horizontal="left" vertical="bottom" textRotation="0" wrapText="0" indent="0" justifyLastLine="0" shrinkToFit="0" readingOrder="0"/>
    </dxf>
    <dxf>
      <alignment horizontal="left" vertical="bottom" textRotation="0" wrapText="0" indent="0" justifyLastLine="0" shrinkToFit="0" readingOrder="0"/>
    </dxf>
    <dxf>
      <font>
        <b/>
        <i val="0"/>
        <strike val="0"/>
        <condense val="0"/>
        <extend val="0"/>
        <outline val="0"/>
        <shadow val="0"/>
        <u val="none"/>
        <vertAlign val="baseline"/>
        <sz val="11"/>
        <color theme="1"/>
        <name val="Garamond"/>
        <scheme val="minor"/>
      </font>
      <fill>
        <patternFill patternType="solid">
          <fgColor indexed="64"/>
          <bgColor theme="0" tint="-0.14999847407452621"/>
        </patternFill>
      </fill>
      <alignment horizontal="left" vertical="bottom" textRotation="0" wrapText="0" indent="0" justifyLastLine="0" shrinkToFit="0" readingOrder="0"/>
    </dxf>
    <dxf>
      <alignment horizontal="left" vertical="bottom" textRotation="0" wrapText="0" indent="0" justifyLastLine="0" shrinkToFit="0" readingOrder="0"/>
    </dxf>
    <dxf>
      <font>
        <b val="0"/>
      </font>
      <fill>
        <patternFill patternType="none">
          <fgColor indexed="64"/>
          <bgColor auto="1"/>
        </patternFill>
      </fill>
      <alignment horizontal="general" vertical="bottom" textRotation="0" wrapText="0" indent="0" justifyLastLine="0" shrinkToFit="0" readingOrder="0"/>
    </dxf>
    <dxf>
      <font>
        <b val="0"/>
      </font>
      <fill>
        <patternFill patternType="none">
          <fgColor indexed="64"/>
          <bgColor auto="1"/>
        </patternFill>
      </fill>
      <alignment horizontal="left" vertical="bottom" textRotation="0" indent="0" justifyLastLine="0" shrinkToFit="0" readingOrder="0"/>
    </dxf>
    <dxf>
      <font>
        <b val="0"/>
      </font>
      <fill>
        <patternFill patternType="none">
          <fgColor indexed="64"/>
          <bgColor auto="1"/>
        </patternFill>
      </fill>
      <alignment horizontal="left" vertical="bottom" textRotation="0" indent="0" justifyLastLine="0" shrinkToFit="0" readingOrder="0"/>
    </dxf>
    <dxf>
      <border>
        <bottom style="medium">
          <color indexed="64"/>
        </bottom>
      </border>
    </dxf>
    <dxf>
      <font>
        <b/>
      </font>
      <fill>
        <patternFill patternType="none">
          <fgColor indexed="64"/>
          <bgColor auto="1"/>
        </patternFill>
      </fill>
      <alignment horizontal="lef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Garamond"/>
        <family val="2"/>
        <scheme val="minor"/>
      </font>
      <border diagonalUp="0" diagonalDown="0">
        <left/>
        <right style="thin">
          <color theme="8"/>
        </right>
        <top style="thin">
          <color theme="8"/>
        </top>
        <bottom style="thin">
          <color theme="8"/>
        </bottom>
        <vertical/>
        <horizontal/>
      </border>
    </dxf>
    <dxf>
      <border outline="0">
        <top style="thin">
          <color indexed="64"/>
        </top>
      </border>
    </dxf>
    <dxf>
      <border outline="0">
        <bottom style="thin">
          <color indexed="64"/>
        </bottom>
      </border>
    </dxf>
    <dxf>
      <font>
        <b/>
        <i val="0"/>
        <strike val="0"/>
        <condense val="0"/>
        <extend val="0"/>
        <outline val="0"/>
        <shadow val="0"/>
        <u val="none"/>
        <vertAlign val="baseline"/>
        <sz val="11"/>
        <color theme="5" tint="-0.249977111117893"/>
        <name val="Garamond"/>
        <family val="2"/>
        <scheme val="minor"/>
      </font>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left style="thin">
          <color indexed="64"/>
        </left>
        <top style="thin">
          <color indexed="64"/>
        </top>
      </border>
    </dxf>
    <dxf>
      <border outline="0">
        <bottom style="thin">
          <color indexed="64"/>
        </bottom>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top style="thin">
          <color indexed="64"/>
        </top>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bottom style="thin">
          <color indexed="64"/>
        </bottom>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left style="thin">
          <color indexed="64"/>
        </left>
        <top style="thin">
          <color indexed="64"/>
        </top>
      </border>
    </dxf>
    <dxf>
      <border outline="0">
        <bottom style="thin">
          <color indexed="64"/>
        </bottom>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left style="thin">
          <color indexed="64"/>
        </left>
        <right style="thin">
          <color indexed="64"/>
        </right>
        <top style="thin">
          <color indexed="64"/>
        </top>
      </border>
    </dxf>
    <dxf>
      <border outline="0">
        <bottom style="thin">
          <color indexed="64"/>
        </bottom>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top style="thin">
          <color indexed="64"/>
        </top>
      </border>
    </dxf>
    <dxf>
      <border outline="0">
        <bottom style="thin">
          <color indexed="64"/>
        </bottom>
      </border>
    </dxf>
    <dxf>
      <font>
        <b val="0"/>
        <i val="0"/>
        <strike val="0"/>
        <condense val="0"/>
        <extend val="0"/>
        <outline val="0"/>
        <shadow val="0"/>
        <u val="none"/>
        <vertAlign val="baseline"/>
        <sz val="11"/>
        <color theme="1"/>
        <name val="Garamond"/>
        <family val="2"/>
        <scheme val="minor"/>
      </font>
    </dxf>
    <dxf>
      <font>
        <b val="0"/>
        <i val="0"/>
        <strike val="0"/>
        <condense val="0"/>
        <extend val="0"/>
        <outline val="0"/>
        <shadow val="0"/>
        <u val="none"/>
        <vertAlign val="baseline"/>
        <sz val="11"/>
        <color theme="1"/>
        <name val="Garamond"/>
        <family val="2"/>
        <scheme val="minor"/>
      </font>
    </dxf>
    <dxf>
      <font>
        <b val="0"/>
        <i val="0"/>
        <strike val="0"/>
        <condense val="0"/>
        <extend val="0"/>
        <outline val="0"/>
        <shadow val="0"/>
        <u val="none"/>
        <vertAlign val="baseline"/>
        <sz val="11"/>
        <color theme="1"/>
        <name val="Garamond"/>
        <family val="2"/>
        <scheme val="minor"/>
      </font>
    </dxf>
    <dxf>
      <font>
        <b/>
        <i val="0"/>
        <strike val="0"/>
        <condense val="0"/>
        <extend val="0"/>
        <outline val="0"/>
        <shadow val="0"/>
        <u val="none"/>
        <vertAlign val="baseline"/>
        <sz val="12"/>
        <color theme="1"/>
        <name val="Garamond"/>
        <family val="1"/>
        <scheme val="major"/>
      </font>
      <fill>
        <patternFill patternType="solid">
          <fgColor indexed="64"/>
          <bgColor theme="4" tint="0.79998168889431442"/>
        </patternFill>
      </fill>
      <alignment horizontal="left" vertical="bottom" textRotation="0" wrapText="0" indent="0" justifyLastLine="0" shrinkToFit="0" readingOrder="0"/>
    </dxf>
    <dxf>
      <font>
        <b/>
        <i val="0"/>
        <strike val="0"/>
        <condense val="0"/>
        <extend val="0"/>
        <outline val="0"/>
        <shadow val="0"/>
        <u val="none"/>
        <vertAlign val="baseline"/>
        <sz val="12"/>
        <color theme="1"/>
        <name val="Garamond"/>
        <family val="1"/>
        <scheme val="major"/>
      </font>
      <fill>
        <patternFill patternType="solid">
          <fgColor indexed="64"/>
          <bgColor theme="4" tint="0.79998168889431442"/>
        </patternFill>
      </fill>
      <alignment horizontal="left" vertical="bottom" textRotation="0" wrapText="0" indent="0" justifyLastLine="0" shrinkToFit="0" readingOrder="0"/>
    </dxf>
    <dxf>
      <border outline="0">
        <left style="thin">
          <color indexed="64"/>
        </left>
        <top style="thin">
          <color indexed="64"/>
        </top>
      </border>
    </dxf>
    <dxf>
      <font>
        <b val="0"/>
        <i val="0"/>
        <strike val="0"/>
        <condense val="0"/>
        <extend val="0"/>
        <outline val="0"/>
        <shadow val="0"/>
        <u val="none"/>
        <vertAlign val="baseline"/>
        <sz val="11"/>
        <color theme="1"/>
        <name val="Garamond"/>
        <family val="2"/>
        <scheme val="minor"/>
      </font>
    </dxf>
    <dxf>
      <border outline="0">
        <bottom style="thin">
          <color indexed="64"/>
        </bottom>
      </border>
    </dxf>
    <dxf>
      <font>
        <b/>
        <i val="0"/>
        <strike val="0"/>
        <condense val="0"/>
        <extend val="0"/>
        <outline val="0"/>
        <shadow val="0"/>
        <u val="none"/>
        <vertAlign val="baseline"/>
        <sz val="11"/>
        <color theme="0"/>
        <name val="Garamond"/>
        <family val="2"/>
        <scheme val="minor"/>
      </font>
      <fill>
        <patternFill patternType="solid">
          <fgColor theme="6"/>
          <bgColor theme="6"/>
        </patternFill>
      </fill>
    </dxf>
    <dxf>
      <font>
        <b/>
        <i val="0"/>
        <strike val="0"/>
        <condense val="0"/>
        <extend val="0"/>
        <outline val="0"/>
        <shadow val="0"/>
        <u val="none"/>
        <vertAlign val="baseline"/>
        <sz val="12"/>
        <color theme="1"/>
        <name val="Garamond"/>
        <family val="1"/>
        <scheme val="major"/>
      </font>
      <fill>
        <patternFill patternType="solid">
          <fgColor indexed="64"/>
          <bgColor theme="4" tint="0.79998168889431442"/>
        </patternFill>
      </fill>
      <alignment horizontal="left" vertical="bottom" textRotation="0" wrapText="0" indent="0" justifyLastLine="0" shrinkToFit="0" readingOrder="0"/>
    </dxf>
    <dxf>
      <font>
        <b val="0"/>
        <i val="0"/>
        <strike val="0"/>
        <condense val="0"/>
        <extend val="0"/>
        <outline val="0"/>
        <shadow val="0"/>
        <u val="none"/>
        <vertAlign val="baseline"/>
        <sz val="11"/>
        <color theme="1"/>
        <name val="Garamond"/>
        <family val="2"/>
        <scheme val="minor"/>
      </font>
    </dxf>
    <dxf>
      <font>
        <b val="0"/>
        <i val="0"/>
        <strike val="0"/>
        <condense val="0"/>
        <extend val="0"/>
        <outline val="0"/>
        <shadow val="0"/>
        <u val="none"/>
        <vertAlign val="baseline"/>
        <sz val="11"/>
        <color theme="1"/>
        <name val="Garamond"/>
        <family val="2"/>
        <scheme val="minor"/>
      </font>
    </dxf>
    <dxf>
      <font>
        <b/>
        <i val="0"/>
        <strike val="0"/>
        <condense val="0"/>
        <extend val="0"/>
        <outline val="0"/>
        <shadow val="0"/>
        <u val="none"/>
        <vertAlign val="baseline"/>
        <sz val="12"/>
        <color theme="1"/>
        <name val="Garamond"/>
        <family val="1"/>
        <scheme val="major"/>
      </font>
      <fill>
        <patternFill patternType="solid">
          <fgColor indexed="64"/>
          <bgColor theme="4" tint="0.79998168889431442"/>
        </patternFill>
      </fill>
      <alignment horizontal="left" vertical="bottom" textRotation="0" wrapText="0" indent="0" justifyLastLine="0" shrinkToFit="0" readingOrder="0"/>
    </dxf>
    <dxf>
      <font>
        <b val="0"/>
        <i val="0"/>
        <strike val="0"/>
        <condense val="0"/>
        <extend val="0"/>
        <outline val="0"/>
        <shadow val="0"/>
        <u val="none"/>
        <vertAlign val="baseline"/>
        <sz val="11"/>
        <color theme="1"/>
        <name val="Garamond"/>
        <family val="2"/>
        <scheme val="minor"/>
      </font>
    </dxf>
    <dxf>
      <font>
        <b/>
        <i val="0"/>
        <strike val="0"/>
        <condense val="0"/>
        <extend val="0"/>
        <outline val="0"/>
        <shadow val="0"/>
        <u val="none"/>
        <vertAlign val="baseline"/>
        <sz val="12"/>
        <color theme="1"/>
        <name val="Garamond"/>
        <family val="1"/>
        <scheme val="major"/>
      </font>
      <fill>
        <patternFill patternType="solid">
          <fgColor indexed="64"/>
          <bgColor theme="4" tint="0.79998168889431442"/>
        </patternFill>
      </fill>
      <alignment horizontal="left" vertical="bottom" textRotation="0" wrapText="0" indent="0" justifyLastLine="0" shrinkToFit="0" readingOrder="0"/>
    </dxf>
    <dxf>
      <font>
        <b val="0"/>
        <i val="0"/>
        <strike val="0"/>
        <condense val="0"/>
        <extend val="0"/>
        <outline val="0"/>
        <shadow val="0"/>
        <u val="none"/>
        <vertAlign val="baseline"/>
        <sz val="11"/>
        <color theme="1"/>
        <name val="Garamond"/>
        <family val="2"/>
        <scheme val="minor"/>
      </font>
    </dxf>
    <dxf>
      <font>
        <b/>
        <i val="0"/>
        <strike val="0"/>
        <condense val="0"/>
        <extend val="0"/>
        <outline val="0"/>
        <shadow val="0"/>
        <u val="none"/>
        <vertAlign val="baseline"/>
        <sz val="12"/>
        <color theme="1"/>
        <name val="Garamond"/>
        <family val="1"/>
        <scheme val="major"/>
      </font>
      <fill>
        <patternFill patternType="solid">
          <fgColor indexed="64"/>
          <bgColor theme="4" tint="0.79998168889431442"/>
        </patternFill>
      </fill>
      <alignment horizontal="left" vertical="bottom" textRotation="0" wrapText="0" indent="0" justifyLastLine="0" shrinkToFit="0" readingOrder="0"/>
    </dxf>
    <dxf>
      <font>
        <b val="0"/>
        <i val="0"/>
        <strike val="0"/>
        <condense val="0"/>
        <extend val="0"/>
        <outline val="0"/>
        <shadow val="0"/>
        <u val="none"/>
        <vertAlign val="baseline"/>
        <sz val="11"/>
        <color theme="1"/>
        <name val="Garamond"/>
        <family val="2"/>
        <scheme val="minor"/>
      </font>
    </dxf>
    <dxf>
      <font>
        <b val="0"/>
        <i val="0"/>
        <strike val="0"/>
        <condense val="0"/>
        <extend val="0"/>
        <outline val="0"/>
        <shadow val="0"/>
        <u val="none"/>
        <vertAlign val="baseline"/>
        <sz val="11"/>
        <color theme="1"/>
        <name val="Garamond"/>
        <family val="2"/>
        <scheme val="minor"/>
      </font>
    </dxf>
    <dxf>
      <font>
        <b val="0"/>
        <i val="0"/>
        <strike val="0"/>
        <condense val="0"/>
        <extend val="0"/>
        <outline val="0"/>
        <shadow val="0"/>
        <u val="none"/>
        <vertAlign val="baseline"/>
        <sz val="11"/>
        <color theme="1"/>
        <name val="Garamond"/>
        <family val="2"/>
        <scheme val="minor"/>
      </font>
    </dxf>
    <dxf>
      <font>
        <b val="0"/>
        <i val="0"/>
        <strike val="0"/>
        <condense val="0"/>
        <extend val="0"/>
        <outline val="0"/>
        <shadow val="0"/>
        <u val="none"/>
        <vertAlign val="baseline"/>
        <sz val="11"/>
        <color theme="1"/>
        <name val="Garamond"/>
        <family val="2"/>
        <scheme val="minor"/>
      </font>
    </dxf>
    <dxf>
      <font>
        <b val="0"/>
        <i val="0"/>
        <strike val="0"/>
        <condense val="0"/>
        <extend val="0"/>
        <outline val="0"/>
        <shadow val="0"/>
        <u val="none"/>
        <vertAlign val="baseline"/>
        <sz val="11"/>
        <color theme="1"/>
        <name val="Garamond"/>
        <family val="2"/>
        <scheme val="minor"/>
      </font>
    </dxf>
    <dxf>
      <border outline="0">
        <right style="thin">
          <color indexed="64"/>
        </right>
        <top style="thin">
          <color indexed="64"/>
        </top>
      </border>
    </dxf>
    <dxf>
      <font>
        <b/>
        <i val="0"/>
        <strike val="0"/>
        <condense val="0"/>
        <extend val="0"/>
        <outline val="0"/>
        <shadow val="0"/>
        <u val="none"/>
        <vertAlign val="baseline"/>
        <sz val="12"/>
        <color auto="1"/>
        <name val="Garamond"/>
        <family val="1"/>
        <scheme val="major"/>
      </font>
      <fill>
        <patternFill patternType="solid">
          <fgColor indexed="64"/>
          <bgColor theme="4" tint="0.59999389629810485"/>
        </patternFill>
      </fill>
      <alignment horizontal="left" vertical="bottom"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left style="thin">
          <color indexed="64"/>
        </left>
        <top style="thin">
          <color indexed="64"/>
        </top>
      </border>
    </dxf>
    <dxf>
      <border outline="0">
        <bottom style="thin">
          <color indexed="64"/>
        </bottom>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right style="thin">
          <color indexed="64"/>
        </right>
        <top style="thin">
          <color indexed="64"/>
        </top>
      </border>
    </dxf>
    <dxf>
      <border outline="0">
        <bottom style="thin">
          <color indexed="64"/>
        </bottom>
      </border>
    </dxf>
    <dxf>
      <font>
        <b val="0"/>
        <i val="0"/>
        <strike val="0"/>
        <condense val="0"/>
        <extend val="0"/>
        <outline val="0"/>
        <shadow val="0"/>
        <u val="none"/>
        <vertAlign val="baseline"/>
        <sz val="12"/>
        <color theme="1"/>
        <name val="Garamond"/>
        <family val="1"/>
        <scheme val="major"/>
      </font>
      <fill>
        <patternFill patternType="solid">
          <fgColor indexed="64"/>
          <bgColor theme="0"/>
        </patternFill>
      </fill>
      <alignment horizontal="left" vertical="bottom" textRotation="0" wrapText="0" indent="0" justifyLastLine="0" shrinkToFit="0" readingOrder="0"/>
    </dxf>
    <dxf>
      <border outline="0">
        <left style="thin">
          <color indexed="64"/>
        </left>
        <top style="thin">
          <color indexed="64"/>
        </top>
      </border>
    </dxf>
    <dxf>
      <border outline="0">
        <bottom style="thin">
          <color indexed="64"/>
        </bottom>
      </border>
    </dxf>
    <dxf>
      <font>
        <b/>
        <i val="0"/>
        <strike val="0"/>
        <condense val="0"/>
        <extend val="0"/>
        <outline val="0"/>
        <shadow val="0"/>
        <u val="none"/>
        <vertAlign val="baseline"/>
        <sz val="12"/>
        <color theme="1"/>
        <name val="Garamond"/>
        <family val="1"/>
        <scheme val="major"/>
      </font>
      <fill>
        <patternFill patternType="solid">
          <fgColor indexed="64"/>
          <bgColor theme="4" tint="0.79998168889431442"/>
        </patternFill>
      </fill>
      <alignment horizontal="left" vertical="bottom" textRotation="0" wrapText="0" indent="0" justifyLastLine="0" shrinkToFit="0" readingOrder="0"/>
    </dxf>
    <dxf>
      <border outline="0">
        <top style="thin">
          <color indexed="64"/>
        </top>
      </border>
    </dxf>
    <dxf>
      <border outline="0">
        <bottom style="thin">
          <color indexed="64"/>
        </bottom>
      </border>
    </dxf>
    <dxf>
      <font>
        <b/>
        <i val="0"/>
        <strike val="0"/>
        <condense val="0"/>
        <extend val="0"/>
        <outline val="0"/>
        <shadow val="0"/>
        <u val="none"/>
        <vertAlign val="baseline"/>
        <sz val="12"/>
        <color auto="1"/>
        <name val="Garamond"/>
        <family val="1"/>
        <scheme val="major"/>
      </font>
      <fill>
        <patternFill patternType="solid">
          <fgColor indexed="64"/>
          <bgColor theme="4" tint="0.59999389629810485"/>
        </patternFill>
      </fill>
      <alignment horizontal="left" vertical="bottom" textRotation="0" wrapText="0" indent="0" justifyLastLine="0" shrinkToFit="0" readingOrder="0"/>
      <border diagonalUp="0" diagonalDown="0" outline="0">
        <left style="thin">
          <color indexed="64"/>
        </left>
        <right style="thin">
          <color indexed="64"/>
        </right>
        <top/>
        <bottom/>
      </border>
    </dxf>
    <dxf>
      <font>
        <b/>
        <i val="0"/>
        <strike val="0"/>
        <condense val="0"/>
        <extend val="0"/>
        <outline val="0"/>
        <shadow val="0"/>
        <u val="none"/>
        <vertAlign val="baseline"/>
        <sz val="12"/>
        <color auto="1"/>
        <name val="Garamond"/>
        <family val="1"/>
        <scheme val="major"/>
      </font>
      <fill>
        <patternFill patternType="solid">
          <fgColor indexed="64"/>
          <bgColor theme="4" tint="0.59999389629810485"/>
        </patternFill>
      </fill>
      <alignment horizontal="left" vertical="top" textRotation="0" wrapText="0" indent="0" justifyLastLine="0" shrinkToFit="0" readingOrder="0"/>
    </dxf>
    <dxf>
      <border outline="0">
        <top style="thin">
          <color indexed="64"/>
        </top>
      </border>
    </dxf>
    <dxf>
      <border outline="0">
        <bottom style="thin">
          <color indexed="64"/>
        </bottom>
      </border>
    </dxf>
    <dxf>
      <border>
        <left style="thin">
          <color auto="1"/>
        </left>
        <right style="thin">
          <color auto="1"/>
        </right>
        <top style="thin">
          <color auto="1"/>
        </top>
        <bottom style="thin">
          <color auto="1"/>
        </bottom>
        <vertical style="hair">
          <color auto="1"/>
        </vertical>
        <horizontal style="hair">
          <color auto="1"/>
        </horizontal>
      </border>
    </dxf>
  </dxfs>
  <tableStyles count="1" defaultTableStyle="TableStyleMedium2" defaultPivotStyle="PivotStyleLight16">
    <tableStyle name="Tabeltypografi BIM7AA" pivot="0" count="1" xr9:uid="{00000000-0011-0000-FFFF-FFFF00000000}">
      <tableStyleElement type="wholeTable" dxfId="170"/>
    </tableStyle>
  </tableStyles>
  <colors>
    <mruColors>
      <color rgb="FF3333FF"/>
      <color rgb="FF99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Global Warming Potential A1-A3</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tx>
            <c:v>GWP</c:v>
          </c:tx>
          <c:spPr>
            <a:solidFill>
              <a:schemeClr val="accent1"/>
            </a:solidFill>
            <a:ln>
              <a:noFill/>
            </a:ln>
            <a:effectLst/>
          </c:spPr>
          <c:invertIfNegative val="0"/>
          <c:dPt>
            <c:idx val="0"/>
            <c:invertIfNegative val="0"/>
            <c:bubble3D val="0"/>
            <c:spPr>
              <a:solidFill>
                <a:schemeClr val="accent1">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2-2C6C-4DE7-B3CD-5DDA43A28113}"/>
              </c:ext>
            </c:extLst>
          </c:dPt>
          <c:dPt>
            <c:idx val="1"/>
            <c:invertIfNegative val="0"/>
            <c:bubble3D val="0"/>
            <c:spPr>
              <a:solidFill>
                <a:schemeClr val="accent2">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3-2C6C-4DE7-B3CD-5DDA43A28113}"/>
              </c:ext>
            </c:extLst>
          </c:dPt>
          <c:trendline>
            <c:spPr>
              <a:ln w="19050" cap="rnd">
                <a:solidFill>
                  <a:schemeClr val="accent1"/>
                </a:solidFill>
                <a:prstDash val="sysDot"/>
              </a:ln>
              <a:effectLst/>
            </c:spPr>
            <c:trendlineType val="linear"/>
            <c:dispRSqr val="0"/>
            <c:dispEq val="0"/>
          </c:trendline>
          <c:cat>
            <c:strRef>
              <c:f>'Quick LCA comparaison '!$C$7:$D$7</c:f>
              <c:strCache>
                <c:ptCount val="2"/>
                <c:pt idx="0">
                  <c:v>Please Select...</c:v>
                </c:pt>
                <c:pt idx="1">
                  <c:v>Please Select...</c:v>
                </c:pt>
              </c:strCache>
            </c:strRef>
          </c:cat>
          <c:val>
            <c:numRef>
              <c:f>'Quick LCA comparaison '!$C$10:$D$10</c:f>
              <c:numCache>
                <c:formatCode>General</c:formatCode>
                <c:ptCount val="2"/>
                <c:pt idx="0">
                  <c:v>0</c:v>
                </c:pt>
                <c:pt idx="1">
                  <c:v>0</c:v>
                </c:pt>
              </c:numCache>
            </c:numRef>
          </c:val>
          <c:extLst>
            <c:ext xmlns:c16="http://schemas.microsoft.com/office/drawing/2014/chart" uri="{C3380CC4-5D6E-409C-BE32-E72D297353CC}">
              <c16:uniqueId val="{00000000-2C6C-4DE7-B3CD-5DDA43A28113}"/>
            </c:ext>
          </c:extLst>
        </c:ser>
        <c:dLbls>
          <c:showLegendKey val="0"/>
          <c:showVal val="0"/>
          <c:showCatName val="0"/>
          <c:showSerName val="0"/>
          <c:showPercent val="0"/>
          <c:showBubbleSize val="0"/>
        </c:dLbls>
        <c:gapWidth val="219"/>
        <c:overlap val="-27"/>
        <c:axId val="640298688"/>
        <c:axId val="640302296"/>
      </c:barChart>
      <c:catAx>
        <c:axId val="6402986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40302296"/>
        <c:crosses val="autoZero"/>
        <c:auto val="1"/>
        <c:lblAlgn val="ctr"/>
        <c:lblOffset val="100"/>
        <c:noMultiLvlLbl val="0"/>
      </c:catAx>
      <c:valAx>
        <c:axId val="640302296"/>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sz="800" b="0" i="0" baseline="0">
                    <a:effectLst/>
                  </a:rPr>
                  <a:t>Kg C0² Eq</a:t>
                </a:r>
                <a:endParaRPr lang="en-US" sz="800">
                  <a:effectLst/>
                </a:endParaRPr>
              </a:p>
            </c:rich>
          </c:tx>
          <c:layout>
            <c:manualLayout>
              <c:xMode val="edge"/>
              <c:yMode val="edge"/>
              <c:x val="1.6666666666666666E-2"/>
              <c:y val="0.44729549431321086"/>
            </c:manualLayout>
          </c:layout>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en-US"/>
            </a:p>
          </c:txPr>
        </c:title>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40298688"/>
        <c:crosses val="autoZero"/>
        <c:crossBetween val="between"/>
      </c:valAx>
      <c:dTable>
        <c:showHorzBorder val="1"/>
        <c:showVertBorder val="1"/>
        <c:showOutline val="1"/>
        <c:showKeys val="0"/>
        <c:spPr>
          <a:noFill/>
          <a:ln w="9525" cap="flat" cmpd="sng" algn="ctr">
            <a:solidFill>
              <a:schemeClr val="tx1">
                <a:lumMod val="15000"/>
                <a:lumOff val="85000"/>
              </a:schemeClr>
            </a:solidFill>
            <a:round/>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en-US"/>
          </a:p>
        </c:txPr>
      </c:dTable>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95000"/>
          <a:lumOff val="5000"/>
        </a:schemeClr>
      </a:solidFill>
      <a:round/>
    </a:ln>
    <a:effectLst/>
  </c:spPr>
  <c:txPr>
    <a:bodyPr/>
    <a:lstStyle/>
    <a:p>
      <a:pPr>
        <a:defRPr/>
      </a:pPr>
      <a:endParaRPr lang="en-US"/>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Usage of net fresh water A1-A3</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manualLayout>
          <c:layoutTarget val="inner"/>
          <c:xMode val="edge"/>
          <c:yMode val="edge"/>
          <c:x val="0.16416447944006998"/>
          <c:y val="0.17171296296296298"/>
          <c:w val="0.80250218722659672"/>
          <c:h val="0.72088764946048411"/>
        </c:manualLayout>
      </c:layout>
      <c:barChart>
        <c:barDir val="col"/>
        <c:grouping val="clustered"/>
        <c:varyColors val="0"/>
        <c:ser>
          <c:idx val="0"/>
          <c:order val="0"/>
          <c:tx>
            <c:v>FW</c:v>
          </c:tx>
          <c:spPr>
            <a:solidFill>
              <a:schemeClr val="accent1"/>
            </a:solidFill>
            <a:ln>
              <a:noFill/>
            </a:ln>
            <a:effectLst/>
          </c:spPr>
          <c:invertIfNegative val="0"/>
          <c:dPt>
            <c:idx val="0"/>
            <c:invertIfNegative val="0"/>
            <c:bubble3D val="0"/>
            <c:spPr>
              <a:solidFill>
                <a:schemeClr val="accent1">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1-F9F2-4AED-993E-013CF26E9534}"/>
              </c:ext>
            </c:extLst>
          </c:dPt>
          <c:dPt>
            <c:idx val="1"/>
            <c:invertIfNegative val="0"/>
            <c:bubble3D val="0"/>
            <c:spPr>
              <a:solidFill>
                <a:schemeClr val="accent2">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2-F9F2-4AED-993E-013CF26E9534}"/>
              </c:ext>
            </c:extLst>
          </c:dPt>
          <c:trendline>
            <c:spPr>
              <a:ln w="19050" cap="rnd">
                <a:solidFill>
                  <a:schemeClr val="accent1"/>
                </a:solidFill>
                <a:prstDash val="sysDot"/>
              </a:ln>
              <a:effectLst/>
            </c:spPr>
            <c:trendlineType val="linear"/>
            <c:dispRSqr val="0"/>
            <c:dispEq val="0"/>
          </c:trendline>
          <c:cat>
            <c:strRef>
              <c:f>'Quick LCA comparaison '!$C$7:$D$7</c:f>
              <c:strCache>
                <c:ptCount val="2"/>
                <c:pt idx="0">
                  <c:v>Please Select...</c:v>
                </c:pt>
                <c:pt idx="1">
                  <c:v>Please Select...</c:v>
                </c:pt>
              </c:strCache>
            </c:strRef>
          </c:cat>
          <c:val>
            <c:numRef>
              <c:f>'Quick LCA comparaison '!$C$12:$D$12</c:f>
              <c:numCache>
                <c:formatCode>General</c:formatCode>
                <c:ptCount val="2"/>
                <c:pt idx="0">
                  <c:v>0</c:v>
                </c:pt>
                <c:pt idx="1">
                  <c:v>0</c:v>
                </c:pt>
              </c:numCache>
            </c:numRef>
          </c:val>
          <c:extLst>
            <c:ext xmlns:c16="http://schemas.microsoft.com/office/drawing/2014/chart" uri="{C3380CC4-5D6E-409C-BE32-E72D297353CC}">
              <c16:uniqueId val="{00000000-F9F2-4AED-993E-013CF26E9534}"/>
            </c:ext>
          </c:extLst>
        </c:ser>
        <c:dLbls>
          <c:showLegendKey val="0"/>
          <c:showVal val="0"/>
          <c:showCatName val="0"/>
          <c:showSerName val="0"/>
          <c:showPercent val="0"/>
          <c:showBubbleSize val="0"/>
        </c:dLbls>
        <c:gapWidth val="219"/>
        <c:overlap val="-27"/>
        <c:axId val="645687240"/>
        <c:axId val="645686256"/>
      </c:barChart>
      <c:catAx>
        <c:axId val="6456872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45686256"/>
        <c:crosses val="autoZero"/>
        <c:auto val="1"/>
        <c:lblAlgn val="ctr"/>
        <c:lblOffset val="100"/>
        <c:noMultiLvlLbl val="0"/>
      </c:catAx>
      <c:valAx>
        <c:axId val="645686256"/>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sz="800"/>
                  <a:t>m</a:t>
                </a:r>
                <a:r>
                  <a:rPr lang="en-US"/>
                  <a:t>³</a:t>
                </a:r>
              </a:p>
            </c:rich>
          </c:tx>
          <c:layout>
            <c:manualLayout>
              <c:xMode val="edge"/>
              <c:yMode val="edge"/>
              <c:x val="3.0555555555555555E-2"/>
              <c:y val="0.48739975211431902"/>
            </c:manualLayout>
          </c:layout>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en-US"/>
            </a:p>
          </c:txPr>
        </c:title>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45687240"/>
        <c:crosses val="autoZero"/>
        <c:crossBetween val="between"/>
      </c:valAx>
      <c:dTable>
        <c:showHorzBorder val="1"/>
        <c:showVertBorder val="1"/>
        <c:showOutline val="1"/>
        <c:showKeys val="0"/>
        <c:spPr>
          <a:noFill/>
          <a:ln w="9525" cap="flat" cmpd="sng" algn="ctr">
            <a:solidFill>
              <a:schemeClr val="tx1">
                <a:lumMod val="15000"/>
                <a:lumOff val="85000"/>
              </a:schemeClr>
            </a:solidFill>
            <a:round/>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en-US"/>
          </a:p>
        </c:txPr>
      </c:dTable>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95000"/>
          <a:lumOff val="5000"/>
        </a:schemeClr>
      </a:solidFill>
      <a:round/>
    </a:ln>
    <a:effectLst/>
  </c:spPr>
  <c:txPr>
    <a:bodyPr/>
    <a:lstStyle/>
    <a:p>
      <a:pPr>
        <a:defRPr/>
      </a:pPr>
      <a:endParaRPr lang="en-US"/>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Total use of non-renewable primary energy ressources A1-A3</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tx>
            <c:v>PENRT</c:v>
          </c:tx>
          <c:spPr>
            <a:solidFill>
              <a:schemeClr val="accent1"/>
            </a:solidFill>
            <a:ln>
              <a:noFill/>
            </a:ln>
            <a:effectLst/>
          </c:spPr>
          <c:invertIfNegative val="0"/>
          <c:dPt>
            <c:idx val="0"/>
            <c:invertIfNegative val="0"/>
            <c:bubble3D val="0"/>
            <c:spPr>
              <a:solidFill>
                <a:schemeClr val="accent1">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1-DFE3-45CF-8F7A-1B128836298D}"/>
              </c:ext>
            </c:extLst>
          </c:dPt>
          <c:dPt>
            <c:idx val="1"/>
            <c:invertIfNegative val="0"/>
            <c:bubble3D val="0"/>
            <c:spPr>
              <a:solidFill>
                <a:schemeClr val="accent2">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2-DFE3-45CF-8F7A-1B128836298D}"/>
              </c:ext>
            </c:extLst>
          </c:dPt>
          <c:trendline>
            <c:spPr>
              <a:ln w="19050" cap="rnd">
                <a:solidFill>
                  <a:schemeClr val="accent1"/>
                </a:solidFill>
                <a:prstDash val="sysDot"/>
              </a:ln>
              <a:effectLst/>
            </c:spPr>
            <c:trendlineType val="linear"/>
            <c:dispRSqr val="0"/>
            <c:dispEq val="0"/>
          </c:trendline>
          <c:cat>
            <c:strRef>
              <c:f>'Quick LCA comparaison '!$C$7:$D$7</c:f>
              <c:strCache>
                <c:ptCount val="2"/>
                <c:pt idx="0">
                  <c:v>Please Select...</c:v>
                </c:pt>
                <c:pt idx="1">
                  <c:v>Please Select...</c:v>
                </c:pt>
              </c:strCache>
            </c:strRef>
          </c:cat>
          <c:val>
            <c:numRef>
              <c:f>'Quick LCA comparaison '!$C$14:$D$14</c:f>
              <c:numCache>
                <c:formatCode>General</c:formatCode>
                <c:ptCount val="2"/>
                <c:pt idx="0">
                  <c:v>0</c:v>
                </c:pt>
                <c:pt idx="1">
                  <c:v>0</c:v>
                </c:pt>
              </c:numCache>
            </c:numRef>
          </c:val>
          <c:extLst>
            <c:ext xmlns:c16="http://schemas.microsoft.com/office/drawing/2014/chart" uri="{C3380CC4-5D6E-409C-BE32-E72D297353CC}">
              <c16:uniqueId val="{00000000-DFE3-45CF-8F7A-1B128836298D}"/>
            </c:ext>
          </c:extLst>
        </c:ser>
        <c:dLbls>
          <c:showLegendKey val="0"/>
          <c:showVal val="0"/>
          <c:showCatName val="0"/>
          <c:showSerName val="0"/>
          <c:showPercent val="0"/>
          <c:showBubbleSize val="0"/>
        </c:dLbls>
        <c:gapWidth val="219"/>
        <c:overlap val="-27"/>
        <c:axId val="488109856"/>
        <c:axId val="488111824"/>
      </c:barChart>
      <c:catAx>
        <c:axId val="4881098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88111824"/>
        <c:crosses val="autoZero"/>
        <c:auto val="1"/>
        <c:lblAlgn val="ctr"/>
        <c:lblOffset val="100"/>
        <c:noMultiLvlLbl val="0"/>
      </c:catAx>
      <c:valAx>
        <c:axId val="488111824"/>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sz="800"/>
                  <a:t>Mj</a:t>
                </a:r>
              </a:p>
            </c:rich>
          </c:tx>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en-US"/>
            </a:p>
          </c:txPr>
        </c:title>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88109856"/>
        <c:crosses val="autoZero"/>
        <c:crossBetween val="between"/>
      </c:valAx>
      <c:dTable>
        <c:showHorzBorder val="1"/>
        <c:showVertBorder val="1"/>
        <c:showOutline val="1"/>
        <c:showKeys val="0"/>
        <c:spPr>
          <a:noFill/>
          <a:ln w="9525" cap="flat" cmpd="sng" algn="ctr">
            <a:solidFill>
              <a:schemeClr val="tx1">
                <a:lumMod val="15000"/>
                <a:lumOff val="85000"/>
              </a:schemeClr>
            </a:solidFill>
            <a:round/>
          </a:ln>
          <a:effectLst/>
        </c:spPr>
        <c:txPr>
          <a:bodyPr rot="0" spcFirstLastPara="1" vertOverflow="ellipsis" vert="horz" wrap="square" anchor="ctr" anchorCtr="1"/>
          <a:lstStyle/>
          <a:p>
            <a:pPr rtl="0">
              <a:defRPr sz="900" b="0" i="0" u="none" strike="noStrike" kern="1200" baseline="0">
                <a:solidFill>
                  <a:schemeClr val="tx1">
                    <a:lumMod val="65000"/>
                    <a:lumOff val="35000"/>
                  </a:schemeClr>
                </a:solidFill>
                <a:latin typeface="+mn-lt"/>
                <a:ea typeface="+mn-ea"/>
                <a:cs typeface="+mn-cs"/>
              </a:defRPr>
            </a:pPr>
            <a:endParaRPr lang="en-US"/>
          </a:p>
        </c:txPr>
      </c:dTable>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95000"/>
          <a:lumOff val="5000"/>
        </a:schemeClr>
      </a:solidFill>
      <a:round/>
    </a:ln>
    <a:effectLst/>
  </c:spPr>
  <c:txPr>
    <a:bodyPr/>
    <a:lstStyle/>
    <a:p>
      <a:pPr>
        <a:defRPr/>
      </a:pPr>
      <a:endParaRPr lang="en-US"/>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Global Warming Potential</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spPr>
            <a:solidFill>
              <a:schemeClr val="accent1"/>
            </a:solidFill>
            <a:ln>
              <a:noFill/>
            </a:ln>
            <a:effectLst/>
          </c:spPr>
          <c:invertIfNegative val="0"/>
          <c:dPt>
            <c:idx val="0"/>
            <c:invertIfNegative val="0"/>
            <c:bubble3D val="0"/>
            <c:spPr>
              <a:solidFill>
                <a:schemeClr val="accent1">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1-873A-49A7-AF3F-B2582BC1E4F8}"/>
              </c:ext>
            </c:extLst>
          </c:dPt>
          <c:dPt>
            <c:idx val="1"/>
            <c:invertIfNegative val="0"/>
            <c:bubble3D val="0"/>
            <c:spPr>
              <a:solidFill>
                <a:schemeClr val="accent2">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2-873A-49A7-AF3F-B2582BC1E4F8}"/>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trendline>
            <c:spPr>
              <a:ln w="19050" cap="rnd">
                <a:solidFill>
                  <a:schemeClr val="accent1"/>
                </a:solidFill>
                <a:prstDash val="sysDot"/>
              </a:ln>
              <a:effectLst/>
            </c:spPr>
            <c:trendlineType val="linear"/>
            <c:dispRSqr val="0"/>
            <c:dispEq val="0"/>
          </c:trendline>
          <c:cat>
            <c:strRef>
              <c:f>'Quick LCA comparaison '!$C$37:$D$37</c:f>
              <c:strCache>
                <c:ptCount val="2"/>
                <c:pt idx="0">
                  <c:v>Cavity_wall_Brick_AAC_464mm</c:v>
                </c:pt>
                <c:pt idx="1">
                  <c:v>Cavity_wall_Brick_Brick_468mm</c:v>
                </c:pt>
              </c:strCache>
            </c:strRef>
          </c:cat>
          <c:val>
            <c:numRef>
              <c:f>'Quick LCA comparaison '!$C$39:$D$39</c:f>
              <c:numCache>
                <c:formatCode>General</c:formatCode>
                <c:ptCount val="2"/>
                <c:pt idx="0">
                  <c:v>89.6</c:v>
                </c:pt>
                <c:pt idx="1">
                  <c:v>115</c:v>
                </c:pt>
              </c:numCache>
            </c:numRef>
          </c:val>
          <c:extLst>
            <c:ext xmlns:c16="http://schemas.microsoft.com/office/drawing/2014/chart" uri="{C3380CC4-5D6E-409C-BE32-E72D297353CC}">
              <c16:uniqueId val="{00000000-873A-49A7-AF3F-B2582BC1E4F8}"/>
            </c:ext>
          </c:extLst>
        </c:ser>
        <c:dLbls>
          <c:showLegendKey val="0"/>
          <c:showVal val="0"/>
          <c:showCatName val="0"/>
          <c:showSerName val="0"/>
          <c:showPercent val="0"/>
          <c:showBubbleSize val="0"/>
        </c:dLbls>
        <c:gapWidth val="219"/>
        <c:overlap val="-27"/>
        <c:axId val="455252688"/>
        <c:axId val="455254328"/>
      </c:barChart>
      <c:catAx>
        <c:axId val="455252688"/>
        <c:scaling>
          <c:orientation val="minMax"/>
        </c:scaling>
        <c:delete val="1"/>
        <c:axPos val="b"/>
        <c:numFmt formatCode="General" sourceLinked="1"/>
        <c:majorTickMark val="out"/>
        <c:minorTickMark val="none"/>
        <c:tickLblPos val="nextTo"/>
        <c:crossAx val="455254328"/>
        <c:crosses val="autoZero"/>
        <c:auto val="1"/>
        <c:lblAlgn val="ctr"/>
        <c:lblOffset val="100"/>
        <c:noMultiLvlLbl val="0"/>
      </c:catAx>
      <c:valAx>
        <c:axId val="455254328"/>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sz="800" b="0" i="0" baseline="0">
                    <a:effectLst/>
                  </a:rPr>
                  <a:t>Kg C0² Eq</a:t>
                </a:r>
                <a:endParaRPr lang="en-US" sz="800">
                  <a:effectLst/>
                </a:endParaRPr>
              </a:p>
            </c:rich>
          </c:tx>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en-US"/>
            </a:p>
          </c:txPr>
        </c:title>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55252688"/>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95000"/>
          <a:lumOff val="5000"/>
        </a:schemeClr>
      </a:solidFill>
      <a:round/>
    </a:ln>
    <a:effectLst/>
  </c:spPr>
  <c:txPr>
    <a:bodyPr/>
    <a:lstStyle/>
    <a:p>
      <a:pPr>
        <a:defRPr/>
      </a:pPr>
      <a:endParaRPr lang="en-US"/>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Global Warming Potential</a:t>
            </a:r>
            <a:r>
              <a:rPr lang="en-US" baseline="0"/>
              <a:t> by quantities</a:t>
            </a:r>
            <a:endParaRPr lang="en-US"/>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spPr>
            <a:solidFill>
              <a:schemeClr val="accent1"/>
            </a:solidFill>
            <a:ln>
              <a:noFill/>
            </a:ln>
            <a:effectLst/>
          </c:spPr>
          <c:invertIfNegative val="0"/>
          <c:dPt>
            <c:idx val="0"/>
            <c:invertIfNegative val="0"/>
            <c:bubble3D val="0"/>
            <c:spPr>
              <a:solidFill>
                <a:schemeClr val="accent1">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1-3779-40C5-BF98-25FE98F5EB18}"/>
              </c:ext>
            </c:extLst>
          </c:dPt>
          <c:dPt>
            <c:idx val="1"/>
            <c:invertIfNegative val="0"/>
            <c:bubble3D val="0"/>
            <c:spPr>
              <a:solidFill>
                <a:schemeClr val="accent2">
                  <a:lumMod val="40000"/>
                  <a:lumOff val="60000"/>
                </a:schemeClr>
              </a:solidFill>
              <a:ln>
                <a:solidFill>
                  <a:schemeClr val="tx1">
                    <a:lumMod val="50000"/>
                    <a:lumOff val="50000"/>
                  </a:schemeClr>
                </a:solidFill>
              </a:ln>
              <a:effectLst/>
            </c:spPr>
            <c:extLst>
              <c:ext xmlns:c16="http://schemas.microsoft.com/office/drawing/2014/chart" uri="{C3380CC4-5D6E-409C-BE32-E72D297353CC}">
                <c16:uniqueId val="{00000003-3779-40C5-BF98-25FE98F5EB18}"/>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trendline>
            <c:spPr>
              <a:ln w="19050" cap="rnd">
                <a:solidFill>
                  <a:schemeClr val="accent1"/>
                </a:solidFill>
                <a:prstDash val="sysDot"/>
              </a:ln>
              <a:effectLst/>
            </c:spPr>
            <c:trendlineType val="linear"/>
            <c:dispRSqr val="0"/>
            <c:dispEq val="0"/>
          </c:trendline>
          <c:cat>
            <c:strRef>
              <c:f>'Quick LCA comparaison '!$C$37:$D$37</c:f>
              <c:strCache>
                <c:ptCount val="2"/>
                <c:pt idx="0">
                  <c:v>Cavity_wall_Brick_AAC_464mm</c:v>
                </c:pt>
                <c:pt idx="1">
                  <c:v>Cavity_wall_Brick_Brick_468mm</c:v>
                </c:pt>
              </c:strCache>
            </c:strRef>
          </c:cat>
          <c:val>
            <c:numRef>
              <c:f>'Quick LCA comparaison '!$C$40:$D$40</c:f>
              <c:numCache>
                <c:formatCode>General</c:formatCode>
                <c:ptCount val="2"/>
                <c:pt idx="0">
                  <c:v>89.6</c:v>
                </c:pt>
                <c:pt idx="1">
                  <c:v>115</c:v>
                </c:pt>
              </c:numCache>
            </c:numRef>
          </c:val>
          <c:extLst>
            <c:ext xmlns:c16="http://schemas.microsoft.com/office/drawing/2014/chart" uri="{C3380CC4-5D6E-409C-BE32-E72D297353CC}">
              <c16:uniqueId val="{00000000-3779-40C5-BF98-25FE98F5EB18}"/>
            </c:ext>
          </c:extLst>
        </c:ser>
        <c:dLbls>
          <c:dLblPos val="outEnd"/>
          <c:showLegendKey val="0"/>
          <c:showVal val="1"/>
          <c:showCatName val="0"/>
          <c:showSerName val="0"/>
          <c:showPercent val="0"/>
          <c:showBubbleSize val="0"/>
        </c:dLbls>
        <c:gapWidth val="219"/>
        <c:overlap val="-27"/>
        <c:axId val="689518848"/>
        <c:axId val="689519176"/>
      </c:barChart>
      <c:catAx>
        <c:axId val="689518848"/>
        <c:scaling>
          <c:orientation val="minMax"/>
        </c:scaling>
        <c:delete val="1"/>
        <c:axPos val="b"/>
        <c:numFmt formatCode="General" sourceLinked="1"/>
        <c:majorTickMark val="none"/>
        <c:minorTickMark val="none"/>
        <c:tickLblPos val="nextTo"/>
        <c:crossAx val="689519176"/>
        <c:crosses val="autoZero"/>
        <c:auto val="1"/>
        <c:lblAlgn val="ctr"/>
        <c:lblOffset val="100"/>
        <c:noMultiLvlLbl val="0"/>
      </c:catAx>
      <c:valAx>
        <c:axId val="689519176"/>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r>
                  <a:rPr lang="en-US" sz="800" b="0" i="0" baseline="0">
                    <a:effectLst/>
                  </a:rPr>
                  <a:t>Kg C0² Eq</a:t>
                </a:r>
                <a:endParaRPr lang="en-US" sz="800">
                  <a:effectLst/>
                </a:endParaRPr>
              </a:p>
            </c:rich>
          </c:tx>
          <c:layout>
            <c:manualLayout>
              <c:xMode val="edge"/>
              <c:yMode val="edge"/>
              <c:x val="1.1126915614610955E-2"/>
              <c:y val="0.45942892784336037"/>
            </c:manualLayout>
          </c:layout>
          <c:overlay val="0"/>
          <c:spPr>
            <a:noFill/>
            <a:ln>
              <a:noFill/>
            </a:ln>
            <a:effectLst/>
          </c:spPr>
          <c:txPr>
            <a:bodyPr rot="-54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en-US"/>
            </a:p>
          </c:txPr>
        </c:title>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689518848"/>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95000"/>
          <a:lumOff val="5000"/>
        </a:schemeClr>
      </a:solidFill>
      <a:round/>
    </a:ln>
    <a:effectLst/>
  </c:spPr>
  <c:txPr>
    <a:bodyPr/>
    <a:lstStyle/>
    <a:p>
      <a:pPr>
        <a:defRPr/>
      </a:pPr>
      <a:endParaRPr lang="en-US"/>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xdr:from>
      <xdr:col>2</xdr:col>
      <xdr:colOff>167191</xdr:colOff>
      <xdr:row>15</xdr:row>
      <xdr:rowOff>61407</xdr:rowOff>
    </xdr:from>
    <xdr:to>
      <xdr:col>4</xdr:col>
      <xdr:colOff>160891</xdr:colOff>
      <xdr:row>30</xdr:row>
      <xdr:rowOff>146727</xdr:rowOff>
    </xdr:to>
    <xdr:graphicFrame macro="">
      <xdr:nvGraphicFramePr>
        <xdr:cNvPr id="9" name="Graphique 8">
          <a:extLst>
            <a:ext uri="{FF2B5EF4-FFF2-40B4-BE49-F238E27FC236}">
              <a16:creationId xmlns:a16="http://schemas.microsoft.com/office/drawing/2014/main" id="{842DFB24-7B8C-424C-A63A-A33EF4D39D32}"/>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268963</xdr:colOff>
      <xdr:row>15</xdr:row>
      <xdr:rowOff>64582</xdr:rowOff>
    </xdr:from>
    <xdr:to>
      <xdr:col>10</xdr:col>
      <xdr:colOff>376963</xdr:colOff>
      <xdr:row>30</xdr:row>
      <xdr:rowOff>149220</xdr:rowOff>
    </xdr:to>
    <xdr:graphicFrame macro="">
      <xdr:nvGraphicFramePr>
        <xdr:cNvPr id="10" name="Graphique 9">
          <a:extLst>
            <a:ext uri="{FF2B5EF4-FFF2-40B4-BE49-F238E27FC236}">
              <a16:creationId xmlns:a16="http://schemas.microsoft.com/office/drawing/2014/main" id="{086D3A9A-E5B3-43A2-9699-B599ADA9C1B2}"/>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10</xdr:col>
      <xdr:colOff>492576</xdr:colOff>
      <xdr:row>15</xdr:row>
      <xdr:rowOff>60726</xdr:rowOff>
    </xdr:from>
    <xdr:to>
      <xdr:col>16</xdr:col>
      <xdr:colOff>600576</xdr:colOff>
      <xdr:row>30</xdr:row>
      <xdr:rowOff>146726</xdr:rowOff>
    </xdr:to>
    <xdr:graphicFrame macro="">
      <xdr:nvGraphicFramePr>
        <xdr:cNvPr id="12" name="Graphique 11">
          <a:extLst>
            <a:ext uri="{FF2B5EF4-FFF2-40B4-BE49-F238E27FC236}">
              <a16:creationId xmlns:a16="http://schemas.microsoft.com/office/drawing/2014/main" id="{89BB6137-4607-4CA4-978F-65C149D9383D}"/>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2</xdr:col>
      <xdr:colOff>234148</xdr:colOff>
      <xdr:row>42</xdr:row>
      <xdr:rowOff>128588</xdr:rowOff>
    </xdr:from>
    <xdr:to>
      <xdr:col>4</xdr:col>
      <xdr:colOff>313523</xdr:colOff>
      <xdr:row>57</xdr:row>
      <xdr:rowOff>14288</xdr:rowOff>
    </xdr:to>
    <xdr:graphicFrame macro="">
      <xdr:nvGraphicFramePr>
        <xdr:cNvPr id="2" name="Graphique 1">
          <a:extLst>
            <a:ext uri="{FF2B5EF4-FFF2-40B4-BE49-F238E27FC236}">
              <a16:creationId xmlns:a16="http://schemas.microsoft.com/office/drawing/2014/main" id="{0A355143-EA8B-461A-B2EF-1361943AC3BC}"/>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4</xdr:col>
      <xdr:colOff>496082</xdr:colOff>
      <xdr:row>42</xdr:row>
      <xdr:rowOff>128588</xdr:rowOff>
    </xdr:from>
    <xdr:to>
      <xdr:col>10</xdr:col>
      <xdr:colOff>567520</xdr:colOff>
      <xdr:row>57</xdr:row>
      <xdr:rowOff>14288</xdr:rowOff>
    </xdr:to>
    <xdr:graphicFrame macro="">
      <xdr:nvGraphicFramePr>
        <xdr:cNvPr id="4" name="Graphique 3">
          <a:extLst>
            <a:ext uri="{FF2B5EF4-FFF2-40B4-BE49-F238E27FC236}">
              <a16:creationId xmlns:a16="http://schemas.microsoft.com/office/drawing/2014/main" id="{F8EF12D2-EAD3-4623-BD98-F0E2C140896D}"/>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xdr:wsDr xmlns:xdr="http://schemas.openxmlformats.org/drawingml/2006/spreadsheetDrawing" xmlns:a="http://schemas.openxmlformats.org/drawingml/2006/main">
  <xdr:oneCellAnchor>
    <xdr:from>
      <xdr:col>11</xdr:col>
      <xdr:colOff>137583</xdr:colOff>
      <xdr:row>3</xdr:row>
      <xdr:rowOff>84666</xdr:rowOff>
    </xdr:from>
    <xdr:ext cx="923319" cy="1390650"/>
    <xdr:pic>
      <xdr:nvPicPr>
        <xdr:cNvPr id="2" name="Billede 2">
          <a:extLst>
            <a:ext uri="{FF2B5EF4-FFF2-40B4-BE49-F238E27FC236}">
              <a16:creationId xmlns:a16="http://schemas.microsoft.com/office/drawing/2014/main" id="{9F80A0CF-4280-4CD9-B147-B52C95F9A30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10458" y="1122891"/>
          <a:ext cx="923319" cy="1390650"/>
        </a:xfrm>
        <a:prstGeom prst="rect">
          <a:avLst/>
        </a:prstGeom>
      </xdr:spPr>
    </xdr:pic>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8A22B1E-9BCA-4FFF-83C8-B2BC71DDE33D}" name="Tableau1" displayName="Tableau1" ref="D11:J22" totalsRowShown="0" headerRowBorderDxfId="169" tableBorderDxfId="168">
  <autoFilter ref="D11:J22" xr:uid="{E5FC0DE7-BBD4-43AA-B941-3C3F414EF9C0}"/>
  <tableColumns count="7">
    <tableColumn id="1" xr3:uid="{9C70CD93-A7B7-4C03-8BE9-72B719B3CDDF}" name="Mineral_building_products"/>
    <tableColumn id="2" xr3:uid="{0F75D8F4-17CE-4366-BA14-2B23CD33DC78}" name="Insulation_material" dataDxfId="167"/>
    <tableColumn id="3" xr3:uid="{31F2C8F6-9FE4-467F-A31E-DE27FF281935}" name="Wood"/>
    <tableColumn id="4" xr3:uid="{0E7B4463-44AF-40CA-B53C-1AA8E4D05B8A}" name="Metal"/>
    <tableColumn id="5" xr3:uid="{D69DD213-952D-4EF0-953A-CE28D772242C}" name="Plastic"/>
    <tableColumn id="6" xr3:uid="{B97E2124-6A01-45A2-928A-6764D4ED9848}" name="Components_for_windows_and_curtain_walls"/>
    <tableColumn id="7" xr3:uid="{EB8861CB-BE6E-4A3E-A6D8-16CA72DD786A}" name="Building_service_engineering"/>
  </tableColumns>
  <tableStyleInfo name="TableStyleLight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C562BCB-96F5-4713-ACE0-C06AFCAB40DC}" name="Tableau4" displayName="Tableau4" ref="D25:P43" totalsRowShown="0" headerRowDxfId="166" headerRowBorderDxfId="165" tableBorderDxfId="164">
  <autoFilter ref="D25:P43" xr:uid="{A781CC6D-DFAC-4CF9-AB18-BA1BF6D6AE9D}"/>
  <tableColumns count="13">
    <tableColumn id="1" xr3:uid="{333BD14D-B731-4E34-B332-262A7AA51CB7}" name="Binder"/>
    <tableColumn id="2" xr3:uid="{F940A36D-2604-46EC-BB92-0D8379F04045}" name="Concrete_aggregates"/>
    <tableColumn id="3" xr3:uid="{079A8675-D2D5-4C0B-8F9B-5C338EBF8073}" name="Bricks_blocks_and_elements" dataDxfId="163"/>
    <tableColumn id="4" xr3:uid="{E923B350-780B-4555-BE79-E7BB34F026A8}" name="Mortar_and_concrete"/>
    <tableColumn id="5" xr3:uid="{7410D387-5D5B-49B7-B9CE-9F39C07F683E}" name="Asphalt"/>
    <tableColumn id="6" xr3:uid="{621952A7-BF28-4303-B43D-DDDEF60D376C}" name="Mineral"/>
    <tableColumn id="7" xr3:uid="{53EEEE3F-2691-4B46-903E-8F01EBBCB80C}" name="Rigid_phenolic_foam"/>
    <tableColumn id="8" xr3:uid="{F42388A8-8959-41D5-BF52-D70262C17CFA}" name="Cork"/>
    <tableColumn id="9" xr3:uid="{6F50A61A-4DB0-4A73-8FDD-69346BBE15C4}" name="Wood_fibre"/>
    <tableColumn id="10" xr3:uid="{00035FD2-4890-4D77-A4D7-34213A7D997B}" name="Cellulose_fibre"/>
    <tableColumn id="11" xr3:uid="{FA3D87E4-DB36-4B2C-9451-EAA756801BEA}" name="Flax_fibre "/>
    <tableColumn id="12" xr3:uid="{FA5E1CD1-1BBB-48C2-9CE0-E97B214D4C86}" name="Hemp"/>
    <tableColumn id="13" xr3:uid="{E710197D-6F28-4A33-AB7E-A9C0B9CE5E3E}" name="Cotton"/>
  </tableColumns>
  <tableStyleInfo name="TableStyleLight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A4916F7F-CDF7-496E-9790-6609891B6B41}" name="Tableau5" displayName="Tableau5" ref="D64:P73" totalsRowShown="0" headerRowBorderDxfId="162" tableBorderDxfId="161">
  <autoFilter ref="D64:P73" xr:uid="{6B8CCD5E-F9B6-4AFD-8B0F-160D86F4F254}"/>
  <tableColumns count="13">
    <tableColumn id="1" xr3:uid="{A4B63ADC-A4FB-4F2C-B5DA-56CD2B4929E9}" name="Cement " dataDxfId="160"/>
    <tableColumn id="2" xr3:uid="{50E8E10C-EB0A-423A-99E5-5A432D955255}" name="Lime"/>
    <tableColumn id="3" xr3:uid="{11A56351-4C9C-4BB3-82AE-F0BCBFBCF3DD}" name="Gypsum"/>
    <tableColumn id="4" xr3:uid="{D14E2602-C8E6-4B38-AEDF-894D2316DDA1}" name="Clay"/>
    <tableColumn id="5" xr3:uid="{3D6E9430-E5FD-41E5-8BE0-53D7A9903FFB}" name="Sand_and_gravel"/>
    <tableColumn id="6" xr3:uid="{29660EB7-5DC7-4D5E-AA3D-FDC9F949E3B4}" name="Natural_stone "/>
    <tableColumn id="7" xr3:uid="{EE2BDCF3-86DD-4B4B-990A-B45AC0C0FF73}" name="Pumice"/>
    <tableColumn id="8" xr3:uid="{A4698B00-8E6B-4F11-927C-516879639BEC}" name="Expanded_clay"/>
    <tableColumn id="9" xr3:uid="{31683300-4D9B-4BAA-8D82-95459A9CF6C3}" name="Shale "/>
    <tableColumn id="10" xr3:uid="{9D759DBF-7196-416F-B0DD-05A9C1DC4D45}" name="Granulated_foam_glass"/>
    <tableColumn id="11" xr3:uid="{6DDCF38D-BEB0-49AC-A53C-D3F3348956F6}" name="Perlites"/>
    <tableColumn id="12" xr3:uid="{59DCFAC4-E7A3-4CB8-8BCB-8A71EA8C6061}" name="Byproducts_from_power_plant"/>
    <tableColumn id="13" xr3:uid="{12C6CDE4-002E-4D11-85C5-B92CE626DAD3}" name="Dry_filling_material"/>
  </tableColumns>
  <tableStyleInfo name="TableStyleLight14"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E928E78-435D-4FC6-A951-6B1101421269}" name="Tableau6" displayName="Tableau6" ref="D76:F81" totalsRowShown="0" headerRowBorderDxfId="159" tableBorderDxfId="158">
  <autoFilter ref="D76:F81" xr:uid="{3E788725-17D3-48B7-8327-97A058D94098}"/>
  <tableColumns count="3">
    <tableColumn id="1" xr3:uid="{311BD2DB-5013-43D0-B662-62906C0792D8}" name="Sand_lime_bricks" dataDxfId="157"/>
    <tableColumn id="2" xr3:uid="{65F130EF-22FB-43B3-A26D-57EB490C9E19}" name="Fired_bricks" dataDxfId="156"/>
    <tableColumn id="3" xr3:uid="{3469D5AB-1D80-454F-9B4A-46B724E6C0FE}" name="Aerated_block" dataDxfId="155"/>
  </tableColumns>
  <tableStyleInfo name="TableStyleLight14"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23D7E701-D15D-4120-B7FB-E598FB39AB99}" name="Tableau7" displayName="Tableau7" ref="G76:P92" totalsRowShown="0" headerRowBorderDxfId="154" tableBorderDxfId="153">
  <autoFilter ref="G76:P92" xr:uid="{7B8F3093-368C-4BC6-9602-98B0C6E08949}"/>
  <tableColumns count="10">
    <tableColumn id="1" xr3:uid="{00C05588-ACB6-457B-A363-E2067CC669D8}" name="Light_concrete" dataDxfId="152"/>
    <tableColumn id="2" xr3:uid="{46B1FD2A-BCD2-481B-AD31-FBDC337D5A7E}" name="Precast_concrete_elements_and_goods"/>
    <tableColumn id="3" xr3:uid="{E69FD921-7529-416B-8F4D-D47887EFD344}" name="Stoneware"/>
    <tableColumn id="5" xr3:uid="{2F16074F-2256-4712-ABE7-6FAE8DDB6022}" name="Natural_cut_stone "/>
    <tableColumn id="6" xr3:uid="{433D4A2B-DDE9-4741-BEC2-B0EF3513D7EE}" name="Slate"/>
    <tableColumn id="7" xr3:uid="{7737A031-832F-40A7-BAD0-4EFABDF79B25}" name="Ceramic_roof_tile"/>
    <tableColumn id="8" xr3:uid="{76540CFE-D8FA-4313-AB71-2D3852C342C9}" name="Fibre_cement"/>
    <tableColumn id="9" xr3:uid="{189FD5D5-2E45-42E8-BAA0-4082023C1E69}" name="Gypsum plasterboard"/>
    <tableColumn id="10" xr3:uid="{500B820A-F34C-435C-9F92-A42A4E3E7EBD}" name="Dry_screed "/>
    <tableColumn id="11" xr3:uid="{91B07614-BB11-4596-A865-DC98DA7B1796}" name="Ceiling_panel"/>
  </tableColumns>
  <tableStyleInfo name="TableStyleLight14"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C01EB3D6-EFDC-4825-9FF7-72B53E8E1FC1}" name="Tableau9" displayName="Tableau9" ref="D46:P52" totalsRowShown="0" headerRowDxfId="151" tableBorderDxfId="150">
  <autoFilter ref="D46:P52" xr:uid="{6AC368AF-01D6-4B10-8914-DFDDA8B814C7}"/>
  <tableColumns count="13">
    <tableColumn id="1" xr3:uid="{795687A9-7B6C-4DDD-BBB1-FF90DC4295DB}" name="Melamine_resin" dataDxfId="149"/>
    <tableColumn id="2" xr3:uid="{E027DD2B-F0F8-49F2-8C3D-C451FF0B44B6}" name="Polyethylene" dataDxfId="148"/>
    <tableColumn id="3" xr3:uid="{DF5541F6-0D23-42C2-B407-FD5138C79908}" name="Insulation_element" dataDxfId="147"/>
    <tableColumn id="4" xr3:uid="{F60D1A10-0B32-40BE-A77F-D920878099B4}" name="Solid_wood" dataDxfId="146"/>
    <tableColumn id="5" xr3:uid="{32D571CD-C487-4038-A576-FF2BBC5172DF}" name="Wooden_floor " dataDxfId="145"/>
    <tableColumn id="6" xr3:uid="{6C221917-8E2C-4B54-B57B-13410E0DA570}" name="Steel_and_iron " dataDxfId="144"/>
    <tableColumn id="7" xr3:uid="{35587245-07E9-46DD-B380-67E64C585915}" name="Stainless_steel " dataDxfId="143"/>
    <tableColumn id="8" xr3:uid="{355D465D-0C80-4E2E-966A-661959FA14F7}" name="Aluminium" dataDxfId="142"/>
    <tableColumn id="9" xr3:uid="{55B4EBCD-33C8-4DA8-9405-C9756291EE34}" name="Tubes" dataDxfId="141"/>
    <tableColumn id="10" xr3:uid="{A2DFD67D-5E1F-40FB-9997-3231FFAB9311}" name="Flooring " dataDxfId="140"/>
    <tableColumn id="11" xr3:uid="{DCABA4F4-29AF-467A-B3DF-C559D9473BD0}" name="Roofing_membrane" dataDxfId="139"/>
    <tableColumn id="12" xr3:uid="{6C40D701-2805-477F-A59B-63FC4C4615B6}" name="Profiles" dataDxfId="138"/>
    <tableColumn id="13" xr3:uid="{FC70420E-0CA6-4031-B23C-FDA4E6F77EB8}" name="Foil_and_fleece" dataDxfId="137"/>
  </tableColumns>
  <tableStyleInfo name="TableStyleLight1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15C6C798-31D9-459E-88B1-F482D7CFC635}" name="Tableau10" displayName="Tableau10" ref="D55:H61" totalsRowShown="0" headerRowDxfId="136" dataDxfId="134" headerRowBorderDxfId="135" tableBorderDxfId="133">
  <autoFilter ref="D55:H61" xr:uid="{DF2AF01A-EB96-44E0-97A3-29B9E92F34FC}"/>
  <tableColumns count="5">
    <tableColumn id="1" xr3:uid="{A85C49AB-873F-4832-9292-6D140AF2F426}" name="Sealing_material" dataDxfId="132"/>
    <tableColumn id="2" xr3:uid="{2E15F791-A4FA-40A8-B278-3542699F1BF0}" name="Frames_and_Profiles" dataDxfId="131"/>
    <tableColumn id="3" xr3:uid="{94DB8C69-F10E-410C-853D-7C7D7B124EAE}" name="Infill" dataDxfId="130"/>
    <tableColumn id="4" xr3:uid="{9F26719D-CA32-42B7-BB03-8C65B6DAFBEF}" name="Heating" dataDxfId="129"/>
    <tableColumn id="5" xr3:uid="{38160796-1F30-4506-81BB-0EEF1BEC6868}" name="Air_conditioning_and_ventilation" dataDxfId="128"/>
  </tableColumns>
  <tableStyleInfo name="TableStyleLight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E859AA16-13AB-4069-A6FE-AB6F65966334}" name="Tableau11" displayName="Tableau11" ref="D95:P103" totalsRowShown="0" headerRowBorderDxfId="127" tableBorderDxfId="126">
  <autoFilter ref="D95:P103" xr:uid="{C469F074-8E6C-4709-BFF5-11C2D4578966}"/>
  <tableColumns count="13">
    <tableColumn id="1" xr3:uid="{9D480405-740B-41CC-83CA-E5050F0B25B2}" name="Glass_block"/>
    <tableColumn id="2" xr3:uid="{A5394C18-D3BC-4DBC-A831-753DEB69D181}" name="Air_dried_brick"/>
    <tableColumn id="3" xr3:uid="{D327D28A-1A25-4355-9B54-34C9A0C28BF9}" name="Substrate"/>
    <tableColumn id="4" xr3:uid="{94E2FEA0-7537-493C-B271-EF012D1CDBBA}" name="Artificial_stone"/>
    <tableColumn id="5" xr3:uid="{147ABA29-CF74-4081-9BD9-ED490271D9DE}" name="Mortar_masonry"/>
    <tableColumn id="6" xr3:uid="{BA220545-6E75-48FC-996B-4A7CD5999C45}" name="Screed_dry_mortar"/>
    <tableColumn id="7" xr3:uid="{1AE3E709-C629-434F-8D03-FBC2319F1451}" name="Renders_and_plasters" dataDxfId="125"/>
    <tableColumn id="8" xr3:uid="{0C918494-7F6E-4307-87F1-3B5FE312B3E0}" name="Adhesive_and_adhesive_mortar"/>
    <tableColumn id="9" xr3:uid="{208F2F7F-6284-4EF1-B686-15C2C8339E06}" name="Split_mastic_asphalt"/>
    <tableColumn id="10" xr3:uid="{AE05388E-AAD4-4AED-BED7-90A17FAEE097}" name="Mastic_asphalt"/>
    <tableColumn id="11" xr3:uid="{8ACA87F0-4C93-4BD1-88B9-D4A2EF4967DE}" name="Asphalt_binder"/>
    <tableColumn id="12" xr3:uid="{6FBC4AEA-1A86-467C-BB38-8C740E731F8C}" name="Base_course"/>
    <tableColumn id="13" xr3:uid="{A3DCBA22-F6D3-44A1-BD41-1A9846147E17}" name="Mineral_wool" dataDxfId="124"/>
  </tableColumns>
  <tableStyleInfo name="TableStyleLight14"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9ED63A2E-A39B-40CC-9D1A-B853C539442C}" name="Tableau12" displayName="Tableau12" ref="D106:P109" totalsRowShown="0" headerRowBorderDxfId="123" tableBorderDxfId="122">
  <autoFilter ref="D106:P109" xr:uid="{D6ECE23A-4588-4378-831B-5CB28D8C85C0}"/>
  <tableColumns count="13">
    <tableColumn id="1" xr3:uid="{637403EB-FEED-45DF-84B6-6ED25F24D3A2}" name="Rock_wool" dataDxfId="121"/>
    <tableColumn id="2" xr3:uid="{77C9AA28-BF27-4E16-9ABE-ECD16165E2BE}" name="Phenolic_foam_boards"/>
    <tableColumn id="3" xr3:uid="{8AFC5BF6-0351-426B-839C-600F4E8E9424}" name="Expanded"/>
    <tableColumn id="4" xr3:uid="{DE467393-F3B8-4AD5-8071-5FF01ED2C31E}" name="Wood_fibre_insulation_boards" dataDxfId="120"/>
    <tableColumn id="5" xr3:uid="{F69BDE8E-5D95-4ADA-8CBE-74E282D82E5B}" name="Cellulose_insulation_loose_fill"/>
    <tableColumn id="6" xr3:uid="{9C1C01B4-36E7-466C-B927-C2CCCECFA5D9}" name="Cellulose_insulation_panels"/>
    <tableColumn id="7" xr3:uid="{0B56F945-F903-4469-81F2-C677109DC1FF}" name="Flax_fibre_mat"/>
    <tableColumn id="8" xr3:uid="{D2E293CD-3AC5-4F68-BA3A-51FF7EB72940}" name="Hemp_fibre_mat"/>
    <tableColumn id="9" xr3:uid="{177DCE04-1C8C-4283-A159-2A6A9DD7A9DA}" name="Conventional_cotton "/>
    <tableColumn id="10" xr3:uid="{59ACE3A9-7D24-4C73-B613-59AD51C9A094}" name="Organic_cotton"/>
    <tableColumn id="11" xr3:uid="{EBD86762-564A-45D6-897C-FBF89F8CD767}" name="Melamine_foam"/>
    <tableColumn id="12" xr3:uid="{1444916A-379A-4DF9-8841-AD870770EDEC}" name="Foam"/>
    <tableColumn id="13" xr3:uid="{223526C6-CF27-44ED-B602-74E01F295730}" name="Isokorb_thermal_break " dataDxfId="119"/>
  </tableColumns>
  <tableStyleInfo name="TableStyleLight14"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A3D537EE-02C5-4D4C-B8E5-0276C46D6DA9}" name="Tableau14" displayName="Tableau14" ref="D112:P118" totalsRowShown="0" headerRowBorderDxfId="118" tableBorderDxfId="117">
  <autoFilter ref="D112:P118" xr:uid="{DC07509B-626D-4D3C-B5AA-357F9B06D224}"/>
  <tableColumns count="13">
    <tableColumn id="1" xr3:uid="{6E7A6EFF-AA24-4D72-872C-0F3067BAE5C9}" name="Structural_timber" dataDxfId="116"/>
    <tableColumn id="2" xr3:uid="{A42B493C-988F-489F-B28A-C27E8A021CC2}" name="Solid_structural_timber "/>
    <tableColumn id="3" xr3:uid="{BB22EC60-6B37-4591-83DC-AD2636FEE3A2}" name="Duo_and_trio_laminated_beams"/>
    <tableColumn id="4" xr3:uid="{3C454678-F40F-4FC4-BFDB-217E4BD39326}" name="Glue_laminated_timber"/>
    <tableColumn id="5" xr3:uid="{819FFD8E-131E-4A63-8FFE-20798203226E}" name="Glue_laminated_timber_board"/>
    <tableColumn id="6" xr3:uid="{DA0B0CE2-8D4F-413F-B033-649AE1B30907}" name="Laminate_flooring "/>
    <tableColumn id="7" xr3:uid="{8F6E2793-4680-4DAB-B250-5CD12B85712D}" name="Parquet" dataDxfId="115"/>
    <tableColumn id="8" xr3:uid="{C533B1D9-ECF0-4855-BBD8-CEADFC3245DE}" name="Steel_reinforcement_mesh"/>
    <tableColumn id="9" xr3:uid="{FFCAC35D-1974-4518-951B-B273A5A006D6}" name="Strutural_steel"/>
    <tableColumn id="10" xr3:uid="{ABF99ED9-A05E-41C5-947B-F1A1F0C88912}" name="Steel_sheet" dataDxfId="114"/>
    <tableColumn id="11" xr3:uid="{10BA7A81-378C-48B6-A4B2-0F2316B13981}" name="Cast_or_forged_steel_and_iron_items"/>
    <tableColumn id="12" xr3:uid="{9B44271F-5599-4C67-A970-017D3CB9A977}" name="Stainless_steel_sheet"/>
    <tableColumn id="13" xr3:uid="{96D4F650-B613-4F58-9CE0-FD69AF09DD9B}" name="Fastener "/>
  </tableColumns>
  <tableStyleInfo name="TableStyleLight14"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86AAC6EF-8A22-46BC-80EF-95816A6F9A9D}" name="Tableau15" displayName="Tableau15" ref="D121:P126" totalsRowShown="0" dataDxfId="112" headerRowBorderDxfId="113" tableBorderDxfId="111">
  <autoFilter ref="D121:P126" xr:uid="{0AC647D9-DBC5-4626-9F61-D472F59496BE}"/>
  <tableColumns count="13">
    <tableColumn id="1" xr3:uid="{B009AB63-BCB5-4FF4-9220-22DC7B2F79E9}" name="Aluminium_sheet"/>
    <tableColumn id="2" xr3:uid="{83ADF271-3051-4768-A0C8-F78F4039C566}" name="Aluminium_profile"/>
    <tableColumn id="3" xr3:uid="{55B93C1E-11D2-46A7-BCAD-DCFEBCE580C5}" name="Cast_aluminium"/>
    <tableColumn id="4" xr3:uid="{B05701D2-6CE8-42D4-B9D8-324BD9C30CD0}" name="Aluminium_foil"/>
    <tableColumn id="5" xr3:uid="{521BDB0A-EE51-4E6F-A5F1-9C6D2EC6504D}" name="Tap_water_tubes" dataDxfId="110"/>
    <tableColumn id="6" xr3:uid="{8831AD92-720A-4EAC-A67D-011928D18172}" name="Sewer_tube" dataDxfId="109"/>
    <tableColumn id="7" xr3:uid="{85CE7158-EFB4-418F-BE27-DA19F4963362}" name="Rainwater_and_Grey_water_tubes"/>
    <tableColumn id="8" xr3:uid="{6412172B-8069-4E97-B5C5-1077FF254946}" name="PVC_flooring"/>
    <tableColumn id="9" xr3:uid="{3BB018AA-447F-4F58-9B52-B5333E44DAEB}" name="Rubber_flooring" dataDxfId="108"/>
    <tableColumn id="10" xr3:uid="{74863B6D-9445-40B9-8306-5CEC8772C4BE}" name="Linoleum_flooring"/>
    <tableColumn id="11" xr3:uid="{C4442366-2C1F-4C9F-85C5-A85B227A5DB4}" name="Textile flooring"/>
    <tableColumn id="12" xr3:uid="{5ABCD38F-CC26-4CC5-83BD-1BE43606DBA8}" name="Bituminous_sheet" dataDxfId="107"/>
    <tableColumn id="13" xr3:uid="{E3ECAB24-29CA-4EDE-818B-8388B4F74C4C}" name="PVC_sheet" dataDxfId="106"/>
  </tableColumns>
  <tableStyleInfo name="TableStyleLight14"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8A40F4DF-D2E6-4B82-878F-4F7486674C97}" name="Tableau16" displayName="Tableau16" ref="D129:P137" totalsRowShown="0" headerRowBorderDxfId="105" tableBorderDxfId="104">
  <autoFilter ref="D129:P137" xr:uid="{1E97063C-46E8-43C2-BB2A-33EAA6777CCC}"/>
  <tableColumns count="13">
    <tableColumn id="1" xr3:uid="{DE3AF165-C921-452A-9F2A-EB0546172225}" name="Elastic_plastic_profile" dataDxfId="103"/>
    <tableColumn id="2" xr3:uid="{6AF5D600-9C81-4E4D-A2C2-63197C086FEC}" name="Secondary_water-shedding_membrane"/>
    <tableColumn id="3" xr3:uid="{D27DF45D-B1A6-4005-9F67-57ABC8463CEC}" name="Vapour_barrier"/>
    <tableColumn id="4" xr3:uid="{0A4F4799-CFDA-4410-9405-FFCCBC07B4C9}" name="Sealing_foil "/>
    <tableColumn id="5" xr3:uid="{EAD78F21-96C9-42F9-94C5-DCE2C523EB52}" name="Fleeces"/>
    <tableColumn id="6" xr3:uid="{A2AD918A-75FB-4E60-AC5D-F1021AC14569}" name="Buiding_paper "/>
    <tableColumn id="7" xr3:uid="{33DE8259-49CD-4003-920D-4F21B9398925}" name="Technical_textile"/>
    <tableColumn id="8" xr3:uid="{3F6F5062-2B3A-45F4-9323-4CF47BF8C962}" name="Rubber"/>
    <tableColumn id="9" xr3:uid="{87B685F0-1B03-4B35-B774-77F3F04A1750}" name="Silicone"/>
    <tableColumn id="10" xr3:uid="{BFD41E8E-4C17-4018-8F74-D07246462AA9}" name="Polyurethane"/>
    <tableColumn id="11" xr3:uid="{E8E6D3EE-1B05-469E-B0A6-BBA91203E9AD}" name="Bitumen"/>
    <tableColumn id="12" xr3:uid="{4A6EB59C-6B2F-4149-B2AB-190ABA58FA66}" name="PVC"/>
    <tableColumn id="13" xr3:uid="{50501DBD-C749-4203-83B6-12430EA699CD}" name="Acrylate"/>
  </tableColumns>
  <tableStyleInfo name="TableStyleLight14"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7F37AB0C-B3DA-48F6-AFD1-DCE5AC69D84B}" name="Tableau17" displayName="Tableau17" ref="D140:P154" totalsRowShown="0">
  <autoFilter ref="D140:P154" xr:uid="{A04CC2B5-F62A-41F9-8C2F-268BBCDF0434}"/>
  <tableColumns count="13">
    <tableColumn id="1" xr3:uid="{E8B5BBC2-EBF2-40DF-A1C3-475F4AF029D3}" name="Wood_frame"/>
    <tableColumn id="2" xr3:uid="{8D3FF70F-7CF3-4045-BF9F-3EBF1381B64B}" name="Aluminium_frame"/>
    <tableColumn id="3" xr3:uid="{1114AE2C-B4B4-405E-8DFC-7FDDEA8F4A8A}" name="Aluminium_thermally_separated"/>
    <tableColumn id="4" xr3:uid="{589A2DDC-16F8-4E5C-9B96-C110CB5B48FC}" name="Steel "/>
    <tableColumn id="5" xr3:uid="{02569FDF-5875-4288-BC6C-417A51848757}" name="PVC_frame"/>
    <tableColumn id="6" xr3:uid="{3698E946-E2B5-4DE3-8C84-519D90E8A921}" name="Transparent_infill"/>
    <tableColumn id="7" xr3:uid="{9C92F7C8-9FD4-4ECE-B58B-A42B54AEEEE8}" name="Opaque_infill"/>
    <tableColumn id="8" xr3:uid="{818A9AE6-D9F7-4287-A30E-382E53D63A4B}" name="Heat_generator" dataDxfId="102"/>
    <tableColumn id="9" xr3:uid="{B86BD1FD-B70F-4ED2-9CC1-8E755B01E9DC}" name="Heat_distribution_and_dissipation"/>
    <tableColumn id="10" xr3:uid="{4F45DB72-FA32-461E-8C39-FC30558B2FB9}" name="Air_conditioning_and_cooling_machine"/>
    <tableColumn id="11" xr3:uid="{DDA78CDD-0C4E-4B87-A2ED-880AF8BCA5EF}" name="Ventilation_system"/>
    <tableColumn id="12" xr3:uid="{5B8F2B34-2453-4EC6-A5FC-6A8FD7E00C9F}" name="Accessory"/>
    <tableColumn id="13" xr3:uid="{B9042F7C-A3E1-47F2-8712-C21D1772AF83}" name="Colonne1"/>
  </tableColumns>
  <tableStyleInfo name="TableStyleLight14"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1E004B89-D0A9-411E-869B-7154DD379DEE}" name="Tableau8" displayName="Tableau8" ref="V18:X20" totalsRowShown="0" headerRowDxfId="101" headerRowBorderDxfId="100" tableBorderDxfId="99">
  <autoFilter ref="V18:X20" xr:uid="{3497D707-F5F6-487D-B949-3D7CF167A392}"/>
  <tableColumns count="3">
    <tableColumn id="1" xr3:uid="{15BA9B52-A186-40BC-AA0C-F87E59CBA8A9}" name="Generic_building_elements"/>
    <tableColumn id="2" xr3:uid="{217C7A80-9C45-4743-8399-AE4A315648B1}" name="Substructure"/>
    <tableColumn id="3" xr3:uid="{D80D3733-E9DE-408B-8F64-C0001C006988}" name="Primary_building_elements"/>
  </tableColumns>
  <tableStyleInfo name="TableStyleLight13"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FD3315DB-A671-4500-AB7D-64CFFC45F0B1}" name="Tableau13" displayName="Tableau13" ref="V23:W25" totalsRowShown="0">
  <autoFilter ref="V23:W25" xr:uid="{6600CB19-4FA8-4D34-8938-AC1CDE81009C}"/>
  <tableColumns count="2">
    <tableColumn id="1" xr3:uid="{469D2BCB-255A-4DC5-A1B2-0151F0C32D57}" name="Primary_building_elements_terrain"/>
    <tableColumn id="2" xr3:uid="{09327721-78D2-40E6-8E72-F457A81BBB8F}" name="Exterior_walls_primary_building_elements" dataDxfId="98"/>
  </tableColumns>
  <tableStyleInfo name="TableStyleLight10"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CollectedList" displayName="TblCollectedList" ref="A1:H692" headerRowDxfId="97" dataDxfId="95" totalsRowDxfId="94" headerRowBorderDxfId="96">
  <autoFilter ref="A1:H692" xr:uid="{00000000-0009-0000-0100-000002000000}"/>
  <tableColumns count="8">
    <tableColumn id="1" xr3:uid="{00000000-0010-0000-0000-000001000000}" name="Type Code" totalsRowLabel="Total" dataDxfId="93" totalsRowDxfId="92"/>
    <tableColumn id="5" xr3:uid="{00000000-0010-0000-0000-000005000000}" name="Type Category" dataDxfId="91" totalsRowDxfId="90"/>
    <tableColumn id="9" xr3:uid="{00000000-0010-0000-0000-000009000000}" name="Type Number" dataDxfId="89" totalsRowDxfId="88"/>
    <tableColumn id="8" xr3:uid="{00000000-0010-0000-0000-000008000000}" name="Type Text" dataDxfId="87" totalsRowDxfId="86"/>
    <tableColumn id="7" xr3:uid="{00000000-0010-0000-0000-000007000000}" name="Type ID" dataDxfId="85" totalsRowDxfId="84">
      <calculatedColumnFormula>TblCollectedList[[#This Row],[Type Code]]&amp;TblCollectedList[[#This Row],[Type Number]]</calculatedColumnFormula>
    </tableColumn>
    <tableColumn id="6" xr3:uid="{00000000-0010-0000-0000-000006000000}" name="IFC2X3" dataDxfId="83" totalsRowDxfId="82"/>
    <tableColumn id="3" xr3:uid="{00000000-0010-0000-0000-000003000000}" name="Sort" dataDxfId="81"/>
    <tableColumn id="4" xr3:uid="{00000000-0010-0000-0000-000004000000}" name="Explanation / Synonyms" dataDxfId="80"/>
  </tableColumns>
  <tableStyleInfo name="Tabeltypografi BIM7AA" showFirstColumn="0" showLastColumn="0" showRowStripes="0"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abel1" displayName="Tabel1" ref="B16:L353" totalsRowShown="0" headerRowDxfId="14" dataDxfId="12" headerRowBorderDxfId="13" tableBorderDxfId="11">
  <autoFilter ref="B16:L353" xr:uid="{00000000-0009-0000-0100-000003000000}"/>
  <tableColumns count="11">
    <tableColumn id="1" xr3:uid="{00000000-0010-0000-0100-000001000000}" name="Typekode" dataDxfId="10"/>
    <tableColumn id="2" xr3:uid="{00000000-0010-0000-0100-000002000000}" name="Navn" dataDxfId="9"/>
    <tableColumn id="3" xr3:uid="{00000000-0010-0000-0100-000003000000}" name="Kolonne1" dataDxfId="8"/>
    <tableColumn id="4" xr3:uid="{00000000-0010-0000-0100-000004000000}" name="IFC2X3" dataDxfId="7"/>
    <tableColumn id="5" xr3:uid="{00000000-0010-0000-0100-000005000000}" name="Ansvar" dataDxfId="6"/>
    <tableColumn id="6" xr3:uid="{00000000-0010-0000-0100-000006000000}" name="Disp. forslag" dataDxfId="5"/>
    <tableColumn id="7" xr3:uid="{00000000-0010-0000-0100-000007000000}" name="Projektforslag" dataDxfId="4"/>
    <tableColumn id="8" xr3:uid="{00000000-0010-0000-0100-000008000000}" name="Forprojekt" dataDxfId="3"/>
    <tableColumn id="9" xr3:uid="{00000000-0010-0000-0100-000009000000}" name="Hovedprojekt" dataDxfId="2"/>
    <tableColumn id="10" xr3:uid="{00000000-0010-0000-0100-00000A000000}" name="Projektopflg." dataDxfId="1"/>
    <tableColumn id="11" xr3:uid="{00000000-0010-0000-0100-00000B000000}" name="Aflevering" dataDxfId="0"/>
  </tableColumns>
  <tableStyleInfo showFirstColumn="0" showLastColumn="0" showRowStripes="1" showColumnStripes="0"/>
</table>
</file>

<file path=xl/theme/_rels/theme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theme/theme1.xml><?xml version="1.0" encoding="utf-8"?>
<a:theme xmlns:a="http://schemas.openxmlformats.org/drawingml/2006/main" name="Organiqu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rganique">
      <a:majorFont>
        <a:latin typeface="Garamond" panose="02020404030301010803"/>
        <a:ea typeface=""/>
        <a:cs typeface=""/>
        <a:font script="Jpan" typeface="ＭＳ Ｐゴシック"/>
        <a:font script="Hang" typeface="돋움"/>
        <a:font script="Hans" typeface="方正舒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Garamond" panose="02020404030301010803"/>
        <a:ea typeface=""/>
        <a:cs typeface=""/>
        <a:font script="Jpan" typeface="ＭＳ Ｐ明朝"/>
        <a:font script="Hang" typeface="바탕"/>
        <a:font script="Hans" typeface="方正舒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inorFont>
    </a:fontScheme>
    <a:fmtScheme name="Organique">
      <a:fillStyleLst>
        <a:solidFill>
          <a:schemeClr val="phClr"/>
        </a:solidFill>
        <a:gradFill rotWithShape="1">
          <a:gsLst>
            <a:gs pos="0">
              <a:schemeClr val="phClr">
                <a:tint val="60000"/>
                <a:lumMod val="110000"/>
              </a:schemeClr>
            </a:gs>
            <a:gs pos="100000">
              <a:schemeClr val="phClr">
                <a:tint val="82000"/>
              </a:schemeClr>
            </a:gs>
          </a:gsLst>
          <a:lin ang="5400000" scaled="0"/>
        </a:gradFill>
        <a:blipFill>
          <a:blip xmlns:r="http://schemas.openxmlformats.org/officeDocument/2006/relationships" r:embed="rId1">
            <a:duotone>
              <a:schemeClr val="phClr">
                <a:shade val="74000"/>
                <a:satMod val="130000"/>
                <a:lumMod val="90000"/>
              </a:schemeClr>
              <a:schemeClr val="phClr">
                <a:tint val="94000"/>
                <a:satMod val="120000"/>
                <a:lumMod val="104000"/>
              </a:schemeClr>
            </a:duotone>
          </a:blip>
          <a:tile tx="0" ty="0" sx="100000" sy="100000" flip="none" algn="tl"/>
        </a:blipFill>
      </a:fillStyleLst>
      <a:lnStyleLst>
        <a:ln w="9525" cap="flat" cmpd="sng" algn="ctr">
          <a:solidFill>
            <a:schemeClr val="phClr"/>
          </a:solidFill>
          <a:prstDash val="solid"/>
        </a:ln>
        <a:ln w="15875" cap="flat" cmpd="sng" algn="ctr">
          <a:solidFill>
            <a:schemeClr val="phClr"/>
          </a:solidFill>
          <a:prstDash val="solid"/>
        </a:ln>
        <a:ln w="25400" cap="flat" cmpd="sng" algn="ctr">
          <a:solidFill>
            <a:schemeClr val="phClr"/>
          </a:solidFill>
          <a:prstDash val="solid"/>
        </a:ln>
      </a:lnStyleLst>
      <a:effectStyleLst>
        <a:effectStyle>
          <a:effectLst/>
        </a:effectStyle>
        <a:effectStyle>
          <a:effectLst>
            <a:innerShdw blurRad="25400" dist="12700" dir="13500000">
              <a:srgbClr val="000000">
                <a:alpha val="45000"/>
              </a:srgbClr>
            </a:innerShdw>
          </a:effectLst>
        </a:effectStyle>
        <a:effectStyle>
          <a:effectLst>
            <a:outerShdw blurRad="38100" dist="25400" dir="5400000" rotWithShape="0">
              <a:srgbClr val="000000">
                <a:alpha val="60000"/>
              </a:srgbClr>
            </a:outerShdw>
          </a:effectLst>
        </a:effectStyle>
      </a:effectStyleLst>
      <a:bgFillStyleLst>
        <a:solidFill>
          <a:schemeClr val="phClr"/>
        </a:solidFill>
        <a:gradFill rotWithShape="1">
          <a:gsLst>
            <a:gs pos="0">
              <a:schemeClr val="phClr">
                <a:tint val="90000"/>
                <a:lumMod val="110000"/>
              </a:schemeClr>
            </a:gs>
            <a:gs pos="100000">
              <a:schemeClr val="phClr">
                <a:shade val="88000"/>
                <a:lumMod val="98000"/>
              </a:schemeClr>
            </a:gs>
          </a:gsLst>
          <a:lin ang="5400000" scaled="0"/>
        </a:gradFill>
        <a:blipFill>
          <a:blip xmlns:r="http://schemas.openxmlformats.org/officeDocument/2006/relationships" r:embed="rId2"/>
          <a:stretch/>
        </a:blipFill>
      </a:bgFillStyleLst>
    </a:fmtScheme>
  </a:themeElements>
  <a:objectDefaults/>
  <a:extraClrSchemeLst/>
  <a:extLst>
    <a:ext uri="{05A4C25C-085E-4340-85A3-A5531E510DB2}">
      <thm15:themeFamily xmlns:thm15="http://schemas.microsoft.com/office/thememl/2012/main" name="Organic" id="{28CDC826-8792-45C0-861B-85EB3ADEDA33}" vid="{7DAC20F1-423D-49E2-BD0B-50532748BAD0}"/>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5" Type="http://schemas.openxmlformats.org/officeDocument/2006/relationships/table" Target="../tables/table1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2.xml.rels><?xml version="1.0" encoding="UTF-8" standalone="yes"?>
<Relationships xmlns="http://schemas.openxmlformats.org/package/2006/relationships"><Relationship Id="rId117" Type="http://schemas.openxmlformats.org/officeDocument/2006/relationships/hyperlink" Target="https://www.idealo.de/preisvergleich/ProductCategory/26015F3251003.html" TargetMode="External"/><Relationship Id="rId299" Type="http://schemas.openxmlformats.org/officeDocument/2006/relationships/hyperlink" Target="https://www.oekobaudat.de/OEKOBAU.DAT/datasetdetail/process.xhtml?uuid=795ab193-fc50-463d-a5f8-e37d5336ee78&amp;stock=OBD_2019_III&amp;lang=en" TargetMode="External"/><Relationship Id="rId303" Type="http://schemas.openxmlformats.org/officeDocument/2006/relationships/hyperlink" Target="https://www.oekobaudat.de/OEKOBAU.DAT/datasetdetail/process.xhtml?uuid=66a90b47-27b8-46ce-830e-8ed22f4165d8&amp;stock=OBD_2019_III&amp;lang=en" TargetMode="External"/><Relationship Id="rId21" Type="http://schemas.openxmlformats.org/officeDocument/2006/relationships/hyperlink" Target="https://concretecountertopinstitute.com/free-training/portland-cement-type-i-ii-iii-which-to-use-in-a-concrete-countertop-mix/" TargetMode="External"/><Relationship Id="rId42" Type="http://schemas.openxmlformats.org/officeDocument/2006/relationships/hyperlink" Target="https://www.oekobaudat.de/OEKOBAU.DAT/datasetdetail/process.xhtml?uuid=81a76ff5-8928-4f71-8e1f-c7c78b7e5a95&amp;stock=OBD_2019_III&amp;lang=en" TargetMode="External"/><Relationship Id="rId63" Type="http://schemas.openxmlformats.org/officeDocument/2006/relationships/hyperlink" Target="https://www.oekobaudat.de/OEKOBAU.DAT/datasetdetail/process.xhtml?uuid=f7235d64-16e5-42d0-94c8-797a3cd6cd37&amp;stock=OBD_2019_III&amp;lang=en" TargetMode="External"/><Relationship Id="rId84" Type="http://schemas.openxmlformats.org/officeDocument/2006/relationships/hyperlink" Target="https://www.exca.eu/walls/general-description/" TargetMode="External"/><Relationship Id="rId138" Type="http://schemas.openxmlformats.org/officeDocument/2006/relationships/hyperlink" Target="https://www.oekobaudat.de/OEKOBAU.DAT/datasetdetail/process.xhtml?uuid=79075297-4dc0-42c6-bc90-e3bf9fa0fb4c&amp;stock=OBD_2019_III&amp;lang=en" TargetMode="External"/><Relationship Id="rId159" Type="http://schemas.openxmlformats.org/officeDocument/2006/relationships/hyperlink" Target="https://www.oekobaudat.de/en/database/database-oekobaudat/daten/db1/1.3.17/Mineral%20building%20products/Bricks%2C%20blocks%20and%20elements/" TargetMode="External"/><Relationship Id="rId324" Type="http://schemas.openxmlformats.org/officeDocument/2006/relationships/hyperlink" Target="https://www.oekobaudat.de/OEKOBAU.DAT/datasetdetail/process.xhtml?uuid=b9272c24-9228-45b1-a2a3-d361abe0bb7f&amp;stock=OBD_2019_III&amp;lang=en" TargetMode="External"/><Relationship Id="rId345" Type="http://schemas.openxmlformats.org/officeDocument/2006/relationships/hyperlink" Target="https://www.oekobaudat.de/OEKOBAU.DAT/datasetdetail/process.xhtml?uuid=563350f7-fb56-4363-b86a-690227dd450e&amp;stock=OBD_2019_III&amp;lang=en" TargetMode="External"/><Relationship Id="rId366" Type="http://schemas.openxmlformats.org/officeDocument/2006/relationships/hyperlink" Target="https://www.oekobaudat.de/OEKOBAU.DAT/datasetdetail/process.xhtml?uuid=efabdf2d-993e-418c-ba86-85a3a91562a2&amp;stock=OBD_2019_III&amp;lang=en" TargetMode="External"/><Relationship Id="rId170" Type="http://schemas.openxmlformats.org/officeDocument/2006/relationships/hyperlink" Target="https://www.oekobaudat.de/OEKOBAU.DAT/datasetdetail/process.xhtml?uuid=b7fb8ab4-e1e2-4a0b-a9c4-abd6cfa6c7f3&amp;stock=OBD_2019_III&amp;lang=en" TargetMode="External"/><Relationship Id="rId191" Type="http://schemas.openxmlformats.org/officeDocument/2006/relationships/hyperlink" Target="https://www.oekobaudat.de/OEKOBAU.DAT/datasetdetail/process.xhtml?uuid=fafd5743-0b42-4614-8e3d-5c4eacdfba98&amp;stock=OBD_2019_III&amp;lang=en" TargetMode="External"/><Relationship Id="rId205" Type="http://schemas.openxmlformats.org/officeDocument/2006/relationships/hyperlink" Target="https://www.sciencedirect.com/topics/engineering/flax-fiber" TargetMode="External"/><Relationship Id="rId226" Type="http://schemas.openxmlformats.org/officeDocument/2006/relationships/hyperlink" Target="https://www.oekobaudat.de/OEKOBAU.DAT/datasetdetail/process.xhtml?uuid=703eec32-59af-47e1-9c91-4a32afe3187f&amp;stock=OBD_2019_III&amp;lang=en" TargetMode="External"/><Relationship Id="rId247" Type="http://schemas.openxmlformats.org/officeDocument/2006/relationships/hyperlink" Target="https://www.oekobaudat.de/OEKOBAU.DAT/datasetdetail/process.xhtml?uuid=93edef71-49e3-4e1f-ba6d-1e449e7d328d&amp;stock=OBD_2019_III&amp;lang=en" TargetMode="External"/><Relationship Id="rId107" Type="http://schemas.openxmlformats.org/officeDocument/2006/relationships/hyperlink" Target="https://www.oekobaudat.de/OEKOBAU.DAT/datasetdetail/process.xhtml?uuid=01b7d9e7-10f5-4003-81db-8748e7d5c2aa&amp;stock=OBD_2019_III&amp;lang=en" TargetMode="External"/><Relationship Id="rId268" Type="http://schemas.openxmlformats.org/officeDocument/2006/relationships/hyperlink" Target="https://www.oekobaudat.de/OEKOBAU.DAT/datasetdetail/process.xhtml?uuid=cd5b784e-497d-4c76-abbd-d66867e1e986&amp;stock=OBD_2019_III&amp;lang=en" TargetMode="External"/><Relationship Id="rId289" Type="http://schemas.openxmlformats.org/officeDocument/2006/relationships/hyperlink" Target="https://www.bauder.fr/fr/toiture-terrasse/produits-de-toiture-terrasse/les-synthetiques/bauderthermofol/bauderthermofol-u.html" TargetMode="External"/><Relationship Id="rId11" Type="http://schemas.openxmlformats.org/officeDocument/2006/relationships/hyperlink" Target="https://www.oekobaudat.de/OEKOBAU.DAT/datasetdetail/process.xhtml?uuid=39bd1632-3f36-410c-86d9-cab27e91b1c5&amp;stock=OBD_2019_III&amp;lang=en" TargetMode="External"/><Relationship Id="rId32" Type="http://schemas.openxmlformats.org/officeDocument/2006/relationships/hyperlink" Target="https://www.oekobaudat.de/OEKOBAU.DAT/datasetdetail/process.xhtml?uuid=e7b1d3c2-3494-4ae6-9f98-d4d507dcd0c2&amp;stock=OBD_2019_III&amp;lang=en" TargetMode="External"/><Relationship Id="rId53" Type="http://schemas.openxmlformats.org/officeDocument/2006/relationships/hyperlink" Target="http://www.perlite.dk/english/cement.htm" TargetMode="External"/><Relationship Id="rId74" Type="http://schemas.openxmlformats.org/officeDocument/2006/relationships/hyperlink" Target="https://www.sciencedirect.com/topics/engineering/aerated-concrete" TargetMode="External"/><Relationship Id="rId128" Type="http://schemas.openxmlformats.org/officeDocument/2006/relationships/hyperlink" Target="https://www.oekobaudat.de/OEKOBAU.DAT/datasetdetail/process.xhtml?uuid=a2b5b7c9-db13-4dbd-be23-b0ff9f0cbd98&amp;stock=OBD_2019_III&amp;lang=en" TargetMode="External"/><Relationship Id="rId149" Type="http://schemas.openxmlformats.org/officeDocument/2006/relationships/hyperlink" Target="https://www.oekobaudat.de/OEKOBAU.DAT/datasetdetail/process.xhtml?uuid=07423e99-8c7c-4e93-8311-dcf7ae85c41d&amp;stock=OBD_2019_III&amp;lang=en" TargetMode="External"/><Relationship Id="rId314" Type="http://schemas.openxmlformats.org/officeDocument/2006/relationships/hyperlink" Target="https://www.oekobaudat.de/OEKOBAU.DAT/datasetdetail/process.xhtml?uuid=f281ecaf-5754-4d27-8d70-cfd18780b192&amp;stock=OBD_2019_III&amp;lang=en" TargetMode="External"/><Relationship Id="rId335" Type="http://schemas.openxmlformats.org/officeDocument/2006/relationships/hyperlink" Target="https://www.oekobaudat.de/OEKOBAU.DAT/datasetdetail/process.xhtml?uuid=5e90e94d-6e79-4d9f-854c-fb33f15c033e&amp;stock=OBD_2019_III&amp;lang=en" TargetMode="External"/><Relationship Id="rId356" Type="http://schemas.openxmlformats.org/officeDocument/2006/relationships/hyperlink" Target="https://www.oekobaudat.de/OEKOBAU.DAT/datasetdetail/process.xhtml?uuid=063cabc8-b90e-4629-b514-a39dc10f0552&amp;stock=OBD_2019_III&amp;lang=en" TargetMode="External"/><Relationship Id="rId5" Type="http://schemas.openxmlformats.org/officeDocument/2006/relationships/hyperlink" Target="https://www.oekobaudat.de/OEKOBAU.DAT/datasetdetail/process.xhtml?uuid=df40fb5f-9a10-422d-8d95-69a3af9d0d96&amp;stock=OBD_2019_III&amp;lang=en" TargetMode="External"/><Relationship Id="rId95" Type="http://schemas.openxmlformats.org/officeDocument/2006/relationships/hyperlink" Target="https://www.oekobaudat.de/OEKOBAU.DAT/datasetdetail/process.xhtml?uuid=89df90f0-c5ad-45c9-b8e9-530058efb4ef&amp;stock=OBD_2019_III&amp;lang=en" TargetMode="External"/><Relationship Id="rId160" Type="http://schemas.openxmlformats.org/officeDocument/2006/relationships/hyperlink" Target="https://en.wikipedia.org/wiki/Rammed_earth" TargetMode="External"/><Relationship Id="rId181" Type="http://schemas.openxmlformats.org/officeDocument/2006/relationships/hyperlink" Target="https://www.oekobaudat.de/OEKOBAU.DAT/datasetdetail/process.xhtml?uuid=19f46be3-d65a-441f-8d74-dfc412160cf1&amp;stock=OBD_2019_III&amp;lang=en" TargetMode="External"/><Relationship Id="rId216" Type="http://schemas.openxmlformats.org/officeDocument/2006/relationships/hyperlink" Target="https://www.schoeck.co.uk/en-gb/isokorb-type-kxt-hv" TargetMode="External"/><Relationship Id="rId237" Type="http://schemas.openxmlformats.org/officeDocument/2006/relationships/hyperlink" Target="http://www.jhfloorsonline.com/jhfloorsonline/DPL-vs-HPL-Laminate-Flooring.html" TargetMode="External"/><Relationship Id="rId258" Type="http://schemas.openxmlformats.org/officeDocument/2006/relationships/hyperlink" Target="https://basicaluminum.com/what-is-die-cast-aluminum/" TargetMode="External"/><Relationship Id="rId279" Type="http://schemas.openxmlformats.org/officeDocument/2006/relationships/hyperlink" Target="https://eco-buildingproducts.com/product/forbo-cork-linoleum/?v=dd65ef9a5579" TargetMode="External"/><Relationship Id="rId22" Type="http://schemas.openxmlformats.org/officeDocument/2006/relationships/hyperlink" Target="https://concretecountertopinstitute.com/free-training/portland-cement-type-i-ii-iii-which-to-use-in-a-concrete-countertop-mix/" TargetMode="External"/><Relationship Id="rId43" Type="http://schemas.openxmlformats.org/officeDocument/2006/relationships/hyperlink" Target="https://www.oekobaudat.de/OEKOBAU.DAT/datasetdetail/process.xhtml?uuid=f8d6bd85-55e0-42d3-982b-b814387b7f58&amp;stock=OBD_2019_III&amp;lang=en" TargetMode="External"/><Relationship Id="rId64" Type="http://schemas.openxmlformats.org/officeDocument/2006/relationships/hyperlink" Target="https://www.oekobaudat.de/OEKOBAU.DAT/datasetdetail/process.xhtml?uuid=29e6c6cf-0552-4e4b-85c7-26a68a625252&amp;stock=OBD_2019_III&amp;lang=en" TargetMode="External"/><Relationship Id="rId118" Type="http://schemas.openxmlformats.org/officeDocument/2006/relationships/hyperlink" Target="https://www.idealo.de/preisvergleich/ProductCategory/26015F3251003.html" TargetMode="External"/><Relationship Id="rId139" Type="http://schemas.openxmlformats.org/officeDocument/2006/relationships/hyperlink" Target="https://www.oekobaudat.de/OEKOBAU.DAT/datasetdetail/process.xhtml?uuid=ef0d9cbc-4e89-4e78-8cb2-68f02a49b87d&amp;stock=OBD_2019_III&amp;lang=en" TargetMode="External"/><Relationship Id="rId290" Type="http://schemas.openxmlformats.org/officeDocument/2006/relationships/hyperlink" Target="https://www.oekobaudat.de/OEKOBAU.DAT/datasetdetail/process.xhtml?uuid=8d06b1df-e898-4009-adee-57ca44aaafcc&amp;stock=OBD_2019_III&amp;lang=en" TargetMode="External"/><Relationship Id="rId304" Type="http://schemas.openxmlformats.org/officeDocument/2006/relationships/hyperlink" Target="https://www.oekobaudat.de/OEKOBAU.DAT/datasetdetail/process.xhtml?uuid=deb7fe73-3eb8-4f80-937b-7ce3a0a977ed&amp;stock=OBD_2019_III&amp;lang=en" TargetMode="External"/><Relationship Id="rId325" Type="http://schemas.openxmlformats.org/officeDocument/2006/relationships/hyperlink" Target="https://www.oekobaudat.de/OEKOBAU.DAT/datasetdetail/process.xhtml?uuid=4127e60a-3c42-4076-83f5-5232b4ed642e&amp;stock=OBD_2019_III&amp;lang=en" TargetMode="External"/><Relationship Id="rId346" Type="http://schemas.openxmlformats.org/officeDocument/2006/relationships/hyperlink" Target="https://www.oekobaudat.de/OEKOBAU.DAT/datasetdetail/process.xhtml?uuid=4ce46be9-2f9c-4686-aa21-7ebf34783674&amp;stock=OBD_2019_III&amp;lang=en" TargetMode="External"/><Relationship Id="rId367" Type="http://schemas.openxmlformats.org/officeDocument/2006/relationships/hyperlink" Target="https://www.oekobaudat.de/OEKOBAU.DAT/datasetdetail/process.xhtml?uuid=e8afb4e6-1f0d-479b-a54a-c818970dcb42&amp;stock=OBD_2019_III&amp;lang=en" TargetMode="External"/><Relationship Id="rId85" Type="http://schemas.openxmlformats.org/officeDocument/2006/relationships/hyperlink" Target="https://www.exca.eu/walls/general-description/" TargetMode="External"/><Relationship Id="rId150" Type="http://schemas.openxmlformats.org/officeDocument/2006/relationships/hyperlink" Target="https://www.oekobaudat.de/OEKOBAU.DAT/datasetdetail/process.xhtml?uuid=207cde6a-73be-4ffb-972d-30d3d8619fc3&amp;stock=OBD_2019_III&amp;lang=en" TargetMode="External"/><Relationship Id="rId171" Type="http://schemas.openxmlformats.org/officeDocument/2006/relationships/hyperlink" Target="https://www.oekobaudat.de/OEKOBAU.DAT/datasetdetail/process.xhtml?uuid=4a7c30d1-37d7-47e2-8271-dbb3bee91560&amp;stock=OBD_2019_III&amp;lang=en" TargetMode="External"/><Relationship Id="rId192" Type="http://schemas.openxmlformats.org/officeDocument/2006/relationships/hyperlink" Target="https://www.oekobaudat.de/OEKOBAU.DAT/datasetdetail/process.xhtml?uuid=86380db6-3062-4d40-826d-732c24ed3cad&amp;stock=OBD_2019_III&amp;lang=en" TargetMode="External"/><Relationship Id="rId206" Type="http://schemas.openxmlformats.org/officeDocument/2006/relationships/hyperlink" Target="https://www.oekobaudat.de/OEKOBAU.DAT/datasetdetail/process.xhtml?uuid=af13e5a8-0961-454a-ad3a-7093a37fc802&amp;stock=OBD_2019_III&amp;lang=en" TargetMode="External"/><Relationship Id="rId227" Type="http://schemas.openxmlformats.org/officeDocument/2006/relationships/hyperlink" Target="https://www.oekobaudat.de/OEKOBAU.DAT/datasetdetail/process.xhtml?uuid=b6f81ab5-4055-4597-afae-b1462dcfc128&amp;stock=OBD_2019_III&amp;lang=en" TargetMode="External"/><Relationship Id="rId248" Type="http://schemas.openxmlformats.org/officeDocument/2006/relationships/hyperlink" Target="https://www.oekobaudat.de/OEKOBAU.DAT/datasetdetail/process.xhtml?uuid=531ab34f-6750-41a8-aedc-35cf4df3c8b1&amp;stock=OBD_2019_III&amp;lang=en" TargetMode="External"/><Relationship Id="rId269" Type="http://schemas.openxmlformats.org/officeDocument/2006/relationships/hyperlink" Target="https://www.oekobaudat.de/OEKOBAU.DAT/datasetdetail/process.xhtml?uuid=795b4798-b745-4189-a2b8-5d5f37d8d490&amp;stock=OBD_2019_III&amp;lang=en" TargetMode="External"/><Relationship Id="rId12" Type="http://schemas.openxmlformats.org/officeDocument/2006/relationships/hyperlink" Target="https://theconstructor.org/building/types-lime-use-construction/35045/" TargetMode="External"/><Relationship Id="rId33" Type="http://schemas.openxmlformats.org/officeDocument/2006/relationships/hyperlink" Target="https://www.oekobaudat.de/OEKOBAU.DAT/datasetdetail/process.xhtml?uuid=61655387-edd4-4800-ba3e-67bc15f2f096&amp;stock=OBD_2019_III&amp;lang=en" TargetMode="External"/><Relationship Id="rId108" Type="http://schemas.openxmlformats.org/officeDocument/2006/relationships/hyperlink" Target="https://www.klb-klimaleichtblock.de/plan-bl%C3%B6cke-isostar-und-sk.html" TargetMode="External"/><Relationship Id="rId129" Type="http://schemas.openxmlformats.org/officeDocument/2006/relationships/hyperlink" Target="https://www.oekobaudat.de/OEKOBAU.DAT/datasetdetail/process.xhtml?uuid=1bff011d-086d-4b73-b006-44f35787470b&amp;stock=OBD_2019_III&amp;lang=en" TargetMode="External"/><Relationship Id="rId280" Type="http://schemas.openxmlformats.org/officeDocument/2006/relationships/hyperlink" Target="https://www.oekobaudat.de/OEKOBAU.DAT/datasetdetail/process.xhtml?uuid=e5f97559-bb92-4c23-a722-480da1b559ad&amp;stock=OBD_2019_III&amp;lang=en" TargetMode="External"/><Relationship Id="rId315" Type="http://schemas.openxmlformats.org/officeDocument/2006/relationships/hyperlink" Target="https://www.oekobaudat.de/OEKOBAU.DAT/datasetdetail/process.xhtml?uuid=5662c927-cd47-46e5-b753-925db31b9870&amp;stock=OBD_2019_III&amp;lang=en" TargetMode="External"/><Relationship Id="rId336" Type="http://schemas.openxmlformats.org/officeDocument/2006/relationships/hyperlink" Target="https://www.oekobaudat.de/OEKOBAU.DAT/datasetdetail/process.xhtml?uuid=91ea177a-e65a-4fe2-ac2d-2f378a03e168&amp;stock=OBD_2019_III&amp;lang=en" TargetMode="External"/><Relationship Id="rId357" Type="http://schemas.openxmlformats.org/officeDocument/2006/relationships/hyperlink" Target="https://www.oekobaudat.de/OEKOBAU.DAT/datasetdetail/process.xhtml?uuid=2af8a919-15c5-4709-bc6c-276d1e0951d5&amp;stock=OBD_2019_III&amp;lang=en" TargetMode="External"/><Relationship Id="rId54" Type="http://schemas.openxmlformats.org/officeDocument/2006/relationships/hyperlink" Target="https://www.oekobaudat.de/OEKOBAU.DAT/datasetdetail/process.xhtml?uuid=82c7e263-3026-45f8-aec7-ebdf818464e4&amp;stock=OBD_2019_III&amp;lang=en" TargetMode="External"/><Relationship Id="rId75" Type="http://schemas.openxmlformats.org/officeDocument/2006/relationships/hyperlink" Target="https://www.oekobaudat.de/OEKOBAU.DAT/datasetdetail/process.xhtml?uuid=906b4864-0511-480f-a8bc-7b8302efbf0b&amp;stock=OBD_2019_III&amp;lang=en" TargetMode="External"/><Relationship Id="rId96" Type="http://schemas.openxmlformats.org/officeDocument/2006/relationships/hyperlink" Target="https://www.klb-klimaleichtblock.de/klimaleichtbl%C3%B6cke-sw1.html" TargetMode="External"/><Relationship Id="rId140" Type="http://schemas.openxmlformats.org/officeDocument/2006/relationships/hyperlink" Target="https://www.oekobaudat.de/OEKOBAU.DAT/datasetdetail/process.xhtml?uuid=9049a94f-a527-4d87-a4b9-5a3a56f5ea19&amp;stock=OBD_2019_III&amp;lang=en" TargetMode="External"/><Relationship Id="rId161" Type="http://schemas.openxmlformats.org/officeDocument/2006/relationships/hyperlink" Target="https://www.oekobaudat.de/OEKOBAU.DAT/datasetdetail/process.xhtml?uuid=59622fc0-d719-43bf-a16b-ae924ae0d276&amp;stock=OBD_2019_III&amp;lang=en" TargetMode="External"/><Relationship Id="rId182" Type="http://schemas.openxmlformats.org/officeDocument/2006/relationships/hyperlink" Target="https://www.oekobaudat.de/OEKOBAU.DAT/datasetdetail/process.xhtml?uuid=ad94ce55-af1d-4da0-963c-bf263aaa37ee&amp;stock=OBD_2019_III&amp;lang=en" TargetMode="External"/><Relationship Id="rId217" Type="http://schemas.openxmlformats.org/officeDocument/2006/relationships/hyperlink" Target="https://www.oekobaudat.de/OEKOBAU.DAT/datasetdetail/process.xhtml?uuid=29ff09ac-fece-4b12-ac1d-b768b33afd86&amp;stock=OBD_2019_III&amp;lang=en" TargetMode="External"/><Relationship Id="rId6" Type="http://schemas.openxmlformats.org/officeDocument/2006/relationships/hyperlink" Target="https://www.oekobaudat.de/OEKOBAU.DAT/datasetdetail/process.xhtml?uuid=55105a8e-947d-47fe-a98e-3bcf356edfdc&amp;stock=OBD_2019_III&amp;lang=en" TargetMode="External"/><Relationship Id="rId238" Type="http://schemas.openxmlformats.org/officeDocument/2006/relationships/hyperlink" Target="https://www.oekobaudat.de/OEKOBAU.DAT/datasetdetail/process.xhtml?uuid=2c5406bc-f977-4ece-af99-7db29f20ff61&amp;stock=OBD_2019_III&amp;lang=en" TargetMode="External"/><Relationship Id="rId259" Type="http://schemas.openxmlformats.org/officeDocument/2006/relationships/hyperlink" Target="https://www.oekobaudat.de/OEKOBAU.DAT/datasetdetail/process.xhtml?uuid=1e8e3c3e-aad0-44ef-977e-d040c4597df0&amp;stock=OBD_2019_III&amp;lang=en" TargetMode="External"/><Relationship Id="rId23" Type="http://schemas.openxmlformats.org/officeDocument/2006/relationships/hyperlink" Target="https://concretecountertopinstitute.com/free-training/portland-cement-type-i-ii-iii-which-to-use-in-a-concrete-countertop-mix/" TargetMode="External"/><Relationship Id="rId119" Type="http://schemas.openxmlformats.org/officeDocument/2006/relationships/hyperlink" Target="https://www.oekobaudat.de/OEKOBAU.DAT/datasetdetail/process.xhtml?uuid=1a7c1457-bbf6-4d40-a94d-1cac4d663baa&amp;stock=OBD_2019_III&amp;lang=en" TargetMode="External"/><Relationship Id="rId270" Type="http://schemas.openxmlformats.org/officeDocument/2006/relationships/hyperlink" Target="https://www.oekobaudat.de/OEKOBAU.DAT/datasetdetail/process.xhtml?uuid=e1f7f83b-6f6e-4ed8-a666-0d49682982e1&amp;stock=OBD_2019_III&amp;lang=en" TargetMode="External"/><Relationship Id="rId291" Type="http://schemas.openxmlformats.org/officeDocument/2006/relationships/hyperlink" Target="https://www.oekobaudat.de/OEKOBAU.DAT/datasetdetail/process.xhtml?uuid=4f4e989b-bd5e-4d85-9a50-53f3c61eea70&amp;stock=OBD_2019_III&amp;lang=en" TargetMode="External"/><Relationship Id="rId305" Type="http://schemas.openxmlformats.org/officeDocument/2006/relationships/hyperlink" Target="https://www.oekobaudat.de/OEKOBAU.DAT/datasetdetail/process.xhtml?uuid=a92bd5a5-7cef-4050-8659-20a8d5a7a72b&amp;stock=OBD_2019_III&amp;lang=en" TargetMode="External"/><Relationship Id="rId326" Type="http://schemas.openxmlformats.org/officeDocument/2006/relationships/hyperlink" Target="https://www.stanekwindows.com/what-is-a-window-sash-and-why-is-it-important.aspx" TargetMode="External"/><Relationship Id="rId347" Type="http://schemas.openxmlformats.org/officeDocument/2006/relationships/hyperlink" Target="https://www.oekobaudat.de/OEKOBAU.DAT/datasetdetail/process.xhtml?uuid=12bd4f95-1ff1-4b63-8654-e2dca3fd38fe&amp;stock=OBD_2019_III&amp;lang=en" TargetMode="External"/><Relationship Id="rId44" Type="http://schemas.openxmlformats.org/officeDocument/2006/relationships/hyperlink" Target="http://www.mapleaggregates.com/pumice_in_construction.html" TargetMode="External"/><Relationship Id="rId65" Type="http://schemas.openxmlformats.org/officeDocument/2006/relationships/hyperlink" Target="https://www.ytong.dk/dk/docs/EPD_Silka_limestone.pdf" TargetMode="External"/><Relationship Id="rId86" Type="http://schemas.openxmlformats.org/officeDocument/2006/relationships/hyperlink" Target="https://www.exca.eu/walls/general-description/" TargetMode="External"/><Relationship Id="rId130" Type="http://schemas.openxmlformats.org/officeDocument/2006/relationships/hyperlink" Target="https://www.oekobaudat.de/OEKOBAU.DAT/datasetdetail/process.xhtml?uuid=b4a0e610-e038-47d3-b86e-cef013cd7c83&amp;stock=OBD_2019_III&amp;lang=en" TargetMode="External"/><Relationship Id="rId151" Type="http://schemas.openxmlformats.org/officeDocument/2006/relationships/hyperlink" Target="https://www.oekobaudat.de/OEKOBAU.DAT/datasetdetail/process.xhtml?uuid=26bb2bb7-7bf6-434c-a3c7-1a4a87be9929&amp;stock=OBD_2019_III&amp;lang=en" TargetMode="External"/><Relationship Id="rId368" Type="http://schemas.openxmlformats.org/officeDocument/2006/relationships/hyperlink" Target="https://www.oekobaudat.de/OEKOBAU.DAT/datasetdetail/process.xhtml?uuid=6e62f780-792b-406b-84a0-6beac88d1245&amp;stock=OBD_2019_III&amp;lang=en" TargetMode="External"/><Relationship Id="rId172" Type="http://schemas.openxmlformats.org/officeDocument/2006/relationships/hyperlink" Target="https://www.oekobaudat.de/OEKOBAU.DAT/datasetdetail/process.xhtml?uuid=8be785fa-5548-4ea5-a2d7-b962675b9eff&amp;stock=OBD_2019_III&amp;lang=en" TargetMode="External"/><Relationship Id="rId193" Type="http://schemas.openxmlformats.org/officeDocument/2006/relationships/hyperlink" Target="https://www.oekobaudat.de/OEKOBAU.DAT/datasetdetail/process.xhtml?uuid=b0e3aedd-a5e2-4b97-b0f3-e51548912687&amp;stock=OBD_2019_III&amp;lang=en" TargetMode="External"/><Relationship Id="rId207" Type="http://schemas.openxmlformats.org/officeDocument/2006/relationships/hyperlink" Target="https://www.oekobaudat.de/OEKOBAU.DAT/datasetdetail/process.xhtml?uuid=5ef0c519-f5b2-4d45-809d-5f417f90e90b&amp;stock=OBD_2019_III&amp;lang=en" TargetMode="External"/><Relationship Id="rId228" Type="http://schemas.openxmlformats.org/officeDocument/2006/relationships/hyperlink" Target="https://www.oekobaudat.de/OEKOBAU.DAT/datasetdetail/process.xhtml?uuid=b60398b4-f72d-45a1-9272-696070e074af&amp;stock=OBD_2019_III&amp;lang=en" TargetMode="External"/><Relationship Id="rId249" Type="http://schemas.openxmlformats.org/officeDocument/2006/relationships/hyperlink" Target="https://www.oekobaudat.de/OEKOBAU.DAT/datasetdetail/process.xhtml?uuid=dbc94e02-b28f-43eb-8133-a161e9b83dfa&amp;stock=OBD_2019_III&amp;lang=en" TargetMode="External"/><Relationship Id="rId13" Type="http://schemas.openxmlformats.org/officeDocument/2006/relationships/hyperlink" Target="https://theconstructor.org/building/types-lime-use-construction/35045/" TargetMode="External"/><Relationship Id="rId109" Type="http://schemas.openxmlformats.org/officeDocument/2006/relationships/hyperlink" Target="https://www.oekobaudat.de/OEKOBAU.DAT/datasetdetail/process.xhtml?uuid=24f41ca1-54a3-472d-997c-40dd09ce66ca&amp;stock=OBD_2019_III&amp;lang=en" TargetMode="External"/><Relationship Id="rId260" Type="http://schemas.openxmlformats.org/officeDocument/2006/relationships/hyperlink" Target="https://www.oekobaudat.de/OEKOBAU.DAT/datasetdetail/process.xhtml?uuid=785d5ac4-c69d-4e00-941e-26433c1d023d&amp;stock=OBD_2019_III&amp;lang=en" TargetMode="External"/><Relationship Id="rId281" Type="http://schemas.openxmlformats.org/officeDocument/2006/relationships/hyperlink" Target="https://www.oekobaudat.de/OEKOBAU.DAT/datasetdetail/process.xhtml?uuid=56e977b3-d042-4843-b40d-3a33dbb5a555&amp;stock=OBD_2019_III&amp;lang=en" TargetMode="External"/><Relationship Id="rId316" Type="http://schemas.openxmlformats.org/officeDocument/2006/relationships/hyperlink" Target="https://www.oekobaudat.de/OEKOBAU.DAT/datasetdetail/process.xhtml?uuid=7a4d3393-a33a-47c8-b42f-42d8ec6a90f6&amp;stock=OBD_2019_III&amp;lang=en" TargetMode="External"/><Relationship Id="rId337" Type="http://schemas.openxmlformats.org/officeDocument/2006/relationships/hyperlink" Target="https://www.agc-yourglass.com/gb/en/brands/pyrobel-pyrobelite" TargetMode="External"/><Relationship Id="rId34" Type="http://schemas.openxmlformats.org/officeDocument/2006/relationships/hyperlink" Target="https://www.oekobaudat.de/OEKOBAU.DAT/datasetdetail/process.xhtml?uuid=c1b237e1-2206-4318-8d99-f023b8aeb5d6&amp;stock=OBD_2019_III&amp;lang=e" TargetMode="External"/><Relationship Id="rId55" Type="http://schemas.openxmlformats.org/officeDocument/2006/relationships/hyperlink" Target="http://www.perlite.dk/english/cement.htm" TargetMode="External"/><Relationship Id="rId76" Type="http://schemas.openxmlformats.org/officeDocument/2006/relationships/hyperlink" Target="https://www.sciencedirect.com/topics/engineering/aerated-concrete" TargetMode="External"/><Relationship Id="rId97" Type="http://schemas.openxmlformats.org/officeDocument/2006/relationships/hyperlink" Target="https://www.oekobaudat.de/OEKOBAU.DAT/datasetdetail/process.xhtml?uuid=10e4ee9c-f288-476b-a092-c35ce754cdd4&amp;stock=OBD_2019_III&amp;lang=en" TargetMode="External"/><Relationship Id="rId120" Type="http://schemas.openxmlformats.org/officeDocument/2006/relationships/hyperlink" Target="https://www.oekobaudat.de/OEKOBAU.DAT/datasetdetail/process.xhtml?uuid=284efda1-bb16-453a-bc32-070f3bab4cb3&amp;stock=OBD_2019_III&amp;lang=en" TargetMode="External"/><Relationship Id="rId141" Type="http://schemas.openxmlformats.org/officeDocument/2006/relationships/hyperlink" Target="https://www.roof-stores.co.uk/guides/tiles-and-slates/slate-roofing-comprehensive-guide/" TargetMode="External"/><Relationship Id="rId358" Type="http://schemas.openxmlformats.org/officeDocument/2006/relationships/hyperlink" Target="https://www.oekobaudat.de/OEKOBAU.DAT/datasetdetail/process.xhtml?uuid=34ad748d-a657-4d69-92ae-c53dd18a0094&amp;stock=OBD_2019_III&amp;lang=en" TargetMode="External"/><Relationship Id="rId7" Type="http://schemas.openxmlformats.org/officeDocument/2006/relationships/hyperlink" Target="https://www.oekobaudat.de/OEKOBAU.DAT/datasetdetail/process.xhtml?uuid=2a770c8c-5b2e-47ac-991c-12628c334818&amp;stock=OBD_2019_III&amp;lang=en" TargetMode="External"/><Relationship Id="rId162" Type="http://schemas.openxmlformats.org/officeDocument/2006/relationships/hyperlink" Target="https://www.oekobaudat.de/OEKOBAU.DAT/datasetdetail/process.xhtml?uuid=5cc8769c-da1b-4967-bb4d-c8fe7b4c359d&amp;stock=OBD_2019_III&amp;lang=en" TargetMode="External"/><Relationship Id="rId183" Type="http://schemas.openxmlformats.org/officeDocument/2006/relationships/hyperlink" Target="https://www.oekobaudat.de/OEKOBAU.DAT/datasetdetail/process.xhtml?uuid=5bebcf89-2e6b-46ce-b05e-3e02929c8af4&amp;stock=OBD_2019_III&amp;lang=en" TargetMode="External"/><Relationship Id="rId218" Type="http://schemas.openxmlformats.org/officeDocument/2006/relationships/hyperlink" Target="https://www.schoeck.co.uk/en-gb/isokorb-type-qxt" TargetMode="External"/><Relationship Id="rId239" Type="http://schemas.openxmlformats.org/officeDocument/2006/relationships/hyperlink" Target="https://www.oekobaudat.de/OEKOBAU.DAT/datasetdetail/process.xhtml?uuid=1e86515c-3d07-4c59-8f81-84cc5fe0fca7&amp;stock=OBD_2019_III&amp;lang=en" TargetMode="External"/><Relationship Id="rId250" Type="http://schemas.openxmlformats.org/officeDocument/2006/relationships/hyperlink" Target="http://www.dueker-germany.com/drainage-technology/products/sml.html" TargetMode="External"/><Relationship Id="rId271" Type="http://schemas.openxmlformats.org/officeDocument/2006/relationships/hyperlink" Target="https://www.oekobaudat.de/OEKOBAU.DAT/datasetdetail/process.xhtml?uuid=d9baa9f5-b9d2-4f8f-928d-2f4116b36662&amp;stock=OBD_2019_III&amp;lang=en" TargetMode="External"/><Relationship Id="rId292" Type="http://schemas.openxmlformats.org/officeDocument/2006/relationships/hyperlink" Target="https://www.oekobaudat.de/OEKOBAU.DAT/datasetdetail/process.xhtml?uuid=dbe7aa14-4bf6-4b79-a7d1-cc2421fc678e&amp;stock=OBD_2019_III&amp;lang=en" TargetMode="External"/><Relationship Id="rId306" Type="http://schemas.openxmlformats.org/officeDocument/2006/relationships/hyperlink" Target="https://www.oekobaudat.de/OEKOBAU.DAT/datasetdetail/process.xhtml?uuid=4bb6f0f6-178c-41e0-8700-bd597f23ccb8&amp;stock=OBD_2019_III&amp;lang=en" TargetMode="External"/><Relationship Id="rId24" Type="http://schemas.openxmlformats.org/officeDocument/2006/relationships/hyperlink" Target="https://concretecountertopinstitute.com/free-training/portland-cement-type-i-ii-iii-which-to-use-in-a-concrete-countertop-mix/" TargetMode="External"/><Relationship Id="rId45" Type="http://schemas.openxmlformats.org/officeDocument/2006/relationships/hyperlink" Target="https://www.oekobaudat.de/OEKOBAU.DAT/datasetdetail/process.xhtml?uuid=8de12467-96a0-459e-9f97-90e95fb7b23f&amp;stock=OBD_2019_III&amp;lang=en" TargetMode="External"/><Relationship Id="rId66" Type="http://schemas.openxmlformats.org/officeDocument/2006/relationships/hyperlink" Target="https://www.oekobaudat.de/OEKOBAU.DAT/datasetdetail/process.xhtml?uuid=d311ba82-a703-4865-b5e3-f704e5b88712&amp;stock=OBD_2019_III&amp;lang=en" TargetMode="External"/><Relationship Id="rId87" Type="http://schemas.openxmlformats.org/officeDocument/2006/relationships/hyperlink" Target="https://www.oekobaudat.de/OEKOBAU.DAT/datasetdetail/process.xhtml?uuid=80ad8d7b-8c7a-4022-9a7b-ca599479c2b1&amp;stock=OBD_2019_III&amp;lang=en" TargetMode="External"/><Relationship Id="rId110" Type="http://schemas.openxmlformats.org/officeDocument/2006/relationships/hyperlink" Target="https://www.oekobaudat.de/OEKOBAU.DAT/datasetdetail/process.xhtml?uuid=bdda4364-451f-4df2-a68b-5912469ee4c9&amp;stock=OBD_2019_III&amp;lang=en" TargetMode="External"/><Relationship Id="rId131" Type="http://schemas.openxmlformats.org/officeDocument/2006/relationships/hyperlink" Target="https://www.oekobaudat.de/OEKOBAU.DAT/datasetdetail/process.xhtml?uuid=bc2f9dde-f2a6-4630-bf7c-0ad3870012ef&amp;stock=OBD_2019_III&amp;lang=en" TargetMode="External"/><Relationship Id="rId327" Type="http://schemas.openxmlformats.org/officeDocument/2006/relationships/hyperlink" Target="https://www.oekobaudat.de/OEKOBAU.DAT/datasetdetail/process.xhtml?uuid=318f08e0-1b04-49eb-ab16-531482cd75da&amp;stock=OBD_2019_III&amp;lang=en" TargetMode="External"/><Relationship Id="rId348" Type="http://schemas.openxmlformats.org/officeDocument/2006/relationships/hyperlink" Target="https://www.oekobaudat.de/OEKOBAU.DAT/datasetdetail/process.xhtml?uuid=8acef115-85c0-45f8-9999-9d3b87692fa7&amp;stock=OBD_2019_III&amp;lang=en" TargetMode="External"/><Relationship Id="rId369" Type="http://schemas.openxmlformats.org/officeDocument/2006/relationships/hyperlink" Target="https://www.oekobaudat.de/OEKOBAU.DAT/datasetdetail/process.xhtml?uuid=02f86799-1fba-4c8e-9820-027e6f2fae0e&amp;stock=OBD_2019_III&amp;lang=en" TargetMode="External"/><Relationship Id="rId152" Type="http://schemas.openxmlformats.org/officeDocument/2006/relationships/hyperlink" Target="https://www.oekobaudat.de/OEKOBAU.DAT/datasetdetail/process.xhtml?uuid=da69c8d7-e90d-44be-893a-c5696dddba6f&amp;stock=OBD_2019_III&amp;lang=en" TargetMode="External"/><Relationship Id="rId173" Type="http://schemas.openxmlformats.org/officeDocument/2006/relationships/hyperlink" Target="https://www.pci-augsburg.eu/en/products/pci-pericret?cHash=f6f60b7586b22b106d5d3c73d3177c8b" TargetMode="External"/><Relationship Id="rId194" Type="http://schemas.openxmlformats.org/officeDocument/2006/relationships/hyperlink" Target="https://www.oekobaudat.de/OEKOBAU.DAT/datasetdetail/process.xhtml?uuid=eca9691f-06d7-48a7-94a9-ea808e2d67e8&amp;stock=OBD_2019_III&amp;lang=en" TargetMode="External"/><Relationship Id="rId208" Type="http://schemas.openxmlformats.org/officeDocument/2006/relationships/hyperlink" Target="https://www.oekobaudat.de/OEKOBAU.DAT/datasetdetail/process.xhtml?uuid=206deb33-2710-417d-9b92-aa70c7958334&amp;stock=OBD_2019_III&amp;lang=en" TargetMode="External"/><Relationship Id="rId229" Type="http://schemas.openxmlformats.org/officeDocument/2006/relationships/hyperlink" Target="https://www.oekobaudat.de/OEKOBAU.DAT/datasetdetail/process.xhtml?uuid=ac361408-4ede-4ed2-a638-598ee3c53285&amp;stock=OBD_2019_III&amp;lang=en" TargetMode="External"/><Relationship Id="rId240" Type="http://schemas.openxmlformats.org/officeDocument/2006/relationships/hyperlink" Target="https://www.oekobaudat.de/OEKOBAU.DAT/datasetdetail/process.xhtml?uuid=ee873d85-c31c-4217-a696-7c1a05a99d17&amp;stock=OBD_2019_III&amp;lang=en" TargetMode="External"/><Relationship Id="rId261" Type="http://schemas.openxmlformats.org/officeDocument/2006/relationships/hyperlink" Target="https://www.polybutylene.com/poly.html" TargetMode="External"/><Relationship Id="rId14" Type="http://schemas.openxmlformats.org/officeDocument/2006/relationships/hyperlink" Target="https://caltra.com/product/anhydrite-super/" TargetMode="External"/><Relationship Id="rId35" Type="http://schemas.openxmlformats.org/officeDocument/2006/relationships/hyperlink" Target="https://www.oekobaudat.de/OEKOBAU.DAT/datasetdetail/process.xhtml?uuid=a4d16918-287f-43af-831d-baf80093fe4a&amp;stock=OBD_2019_III&amp;lang=en" TargetMode="External"/><Relationship Id="rId56" Type="http://schemas.openxmlformats.org/officeDocument/2006/relationships/hyperlink" Target="https://www.oekobaudat.de/OEKOBAU.DAT/datasetdetail/process.xhtml?uuid=44c57da1-24ce-488d-b4f9-283fa603cc9d&amp;stock=OBD_2019_III&amp;lang=en" TargetMode="External"/><Relationship Id="rId77" Type="http://schemas.openxmlformats.org/officeDocument/2006/relationships/hyperlink" Target="https://www.sciencedirect.com/topics/engineering/aerated-concrete" TargetMode="External"/><Relationship Id="rId100" Type="http://schemas.openxmlformats.org/officeDocument/2006/relationships/hyperlink" Target="https://www.ytong.dk/dk/docs/EPD_Multipor_mineral_insulation.pdf" TargetMode="External"/><Relationship Id="rId282" Type="http://schemas.openxmlformats.org/officeDocument/2006/relationships/hyperlink" Target="https://www.oekobaudat.de/OEKOBAU.DAT/datasetdetail/process.xhtml?uuid=76ab64f6-6d08-4b67-8cd7-13d26e68d95a&amp;stock=OBD_2019_III&amp;lang=en" TargetMode="External"/><Relationship Id="rId317" Type="http://schemas.openxmlformats.org/officeDocument/2006/relationships/hyperlink" Target="https://www.oekobaudat.de/OEKOBAU.DAT/datasetdetail/process.xhtml?uuid=bc8d8fd4-6c25-4bd6-bcbf-6f994e8e5753&amp;stock=OBD_2019_III&amp;lang=en" TargetMode="External"/><Relationship Id="rId338" Type="http://schemas.openxmlformats.org/officeDocument/2006/relationships/hyperlink" Target="https://www.oekobaudat.de/OEKOBAU.DAT/datasetdetail/process.xhtml?uuid=0b87fabb-7beb-4faa-86dc-5d13bde3957b&amp;stock=OBD_2019_III&amp;lang=en" TargetMode="External"/><Relationship Id="rId359" Type="http://schemas.openxmlformats.org/officeDocument/2006/relationships/hyperlink" Target="https://www.oekobaudat.de/OEKOBAU.DAT/datasetdetail/process.xhtml?uuid=dcd5e23a-9bec-40b6-b07c-1642fe696a2e&amp;stock=OBD_2019_III&amp;lang=en" TargetMode="External"/><Relationship Id="rId8" Type="http://schemas.openxmlformats.org/officeDocument/2006/relationships/hyperlink" Target="https://www.oekobaudat.de/OEKOBAU.DAT/datasetdetail/process.xhtml?uuid=ca486c76-6f0d-4c19-bd16-22de46ac06fd&amp;stock=OBD_2019_III&amp;lang=en" TargetMode="External"/><Relationship Id="rId98" Type="http://schemas.openxmlformats.org/officeDocument/2006/relationships/hyperlink" Target="https://www.klb-klimaleichtblock.de/klimaleichtbl%C3%B6cke-sw1.html" TargetMode="External"/><Relationship Id="rId121" Type="http://schemas.openxmlformats.org/officeDocument/2006/relationships/hyperlink" Target="https://www.idealo.de/preisvergleich/ProductCategory/26015F3251003.html" TargetMode="External"/><Relationship Id="rId142" Type="http://schemas.openxmlformats.org/officeDocument/2006/relationships/hyperlink" Target="https://www.oekobaudat.de/OEKOBAU.DAT/datasetdetail/process.xhtml?uuid=826fa2c2-c691-4844-83d3-aea0e8a54bcd&amp;stock=OBD_2019_III&amp;lang=en" TargetMode="External"/><Relationship Id="rId163" Type="http://schemas.openxmlformats.org/officeDocument/2006/relationships/hyperlink" Target="https://www.oekobaudat.de/OEKOBAU.DAT/datasetdetail/process.xhtml?uuid=50180064-236e-4e52-9a1e-f172dde80844&amp;stock=OBD_2019_III&amp;lang=en" TargetMode="External"/><Relationship Id="rId184" Type="http://schemas.openxmlformats.org/officeDocument/2006/relationships/hyperlink" Target="https://www.oekobaudat.de/OEKOBAU.DAT/datasetdetail/process.xhtml?uuid=6b6b68f8-34a4-4a0f-97ee-714bf106c3e0&amp;stock=OBD_2019_III&amp;lang=en" TargetMode="External"/><Relationship Id="rId219" Type="http://schemas.openxmlformats.org/officeDocument/2006/relationships/hyperlink" Target="https://www.oekobaudat.de/OEKOBAU.DAT/datasetdetail/process.xhtml?uuid=29f780e3-091d-4f54-a3a0-5f7865a34453&amp;stock=OBD_2019_III&amp;lang=en" TargetMode="External"/><Relationship Id="rId370" Type="http://schemas.openxmlformats.org/officeDocument/2006/relationships/hyperlink" Target="https://www.oekobaudat.de/OEKOBAU.DAT/datasetdetail/process.xhtml?uuid=b24ae8b5-e28a-42f7-a592-05779a347164&amp;stock=OBD_2019_III&amp;lang=en" TargetMode="External"/><Relationship Id="rId230" Type="http://schemas.openxmlformats.org/officeDocument/2006/relationships/hyperlink" Target="https://www.oekobaudat.de/OEKOBAU.DAT/datasetdetail/process.xhtml?uuid=07fe8f43-6a63-4d93-aec0-811d46447953&amp;stock=OBD_2019_III&amp;lang=en" TargetMode="External"/><Relationship Id="rId251" Type="http://schemas.openxmlformats.org/officeDocument/2006/relationships/hyperlink" Target="https://www.oekobaudat.de/OEKOBAU.DAT/datasetdetail/process.xhtml?uuid=64e16249-8051-483b-968e-46008a43ef18&amp;stock=OBD_2019_III&amp;lang=en" TargetMode="External"/><Relationship Id="rId25" Type="http://schemas.openxmlformats.org/officeDocument/2006/relationships/hyperlink" Target="https://www.bal-adhesives.com/tiling-onto-calcium-sulfate-anhydrite-screeds/" TargetMode="External"/><Relationship Id="rId46" Type="http://schemas.openxmlformats.org/officeDocument/2006/relationships/hyperlink" Target="https://www.oekobaudat.de/OEKOBAU.DAT/datasetdetail/process.xhtml?uuid=2603f11f-509b-4bf2-910e-2fd358c16ff3&amp;stock=OBD_2019_III&amp;lang=en" TargetMode="External"/><Relationship Id="rId67" Type="http://schemas.openxmlformats.org/officeDocument/2006/relationships/hyperlink" Target="https://www.ziegel.de/hintermauerziegel/" TargetMode="External"/><Relationship Id="rId272" Type="http://schemas.openxmlformats.org/officeDocument/2006/relationships/hyperlink" Target="https://www.oekobaudat.de/OEKOBAU.DAT/datasetdetail/process.xhtml?uuid=39da14a3-8f39-4af9-955c-6a70f091acb8&amp;stock=OBD_2019_III&amp;lang=en" TargetMode="External"/><Relationship Id="rId293" Type="http://schemas.openxmlformats.org/officeDocument/2006/relationships/hyperlink" Target="https://www.oekobaudat.de/OEKOBAU.DAT/datasetdetail/process.xhtml?uuid=884efbb3-7be6-4e4d-9726-c39c1b781436&amp;stock=OBD_2019_III&amp;lang=en" TargetMode="External"/><Relationship Id="rId307" Type="http://schemas.openxmlformats.org/officeDocument/2006/relationships/hyperlink" Target="https://www.oekobaudat.de/OEKOBAU.DAT/datasetdetail/process.xhtml?uuid=99792cbc-c5f4-4d2d-bc9e-3790509891a0&amp;stock=OBD_2019_III&amp;lang=en" TargetMode="External"/><Relationship Id="rId328" Type="http://schemas.openxmlformats.org/officeDocument/2006/relationships/hyperlink" Target="https://www.oekobaudat.de/OEKOBAU.DAT/datasetdetail/process.xhtml?uuid=66990642-726e-4483-abc3-d5d0b4d7a5e7&amp;stock=OBD_2019_III&amp;lang=en" TargetMode="External"/><Relationship Id="rId349" Type="http://schemas.openxmlformats.org/officeDocument/2006/relationships/hyperlink" Target="https://www.oekobaudat.de/OEKOBAU.DAT/datasetdetail/process.xhtml?uuid=e1ccc83d-01d7-407a-ab59-8c3e1265e8cf&amp;stock=OBD_2019_III&amp;lang=en" TargetMode="External"/><Relationship Id="rId88" Type="http://schemas.openxmlformats.org/officeDocument/2006/relationships/hyperlink" Target="https://www.oekobaudat.de/OEKOBAU.DAT/datasetdetail/process.xhtml?uuid=1b978129-dd5e-45ea-9c82-1c3510e9c965&amp;stock=OBD_2019_III&amp;lang=en" TargetMode="External"/><Relationship Id="rId111" Type="http://schemas.openxmlformats.org/officeDocument/2006/relationships/hyperlink" Target="https://www.oekobaudat.de/OEKOBAU.DAT/datasetdetail/process.xhtml?uuid=9357b7fc-cf0a-45fc-8299-e794e3889a40&amp;stock=OBD_2019_III&amp;lang=en" TargetMode="External"/><Relationship Id="rId132" Type="http://schemas.openxmlformats.org/officeDocument/2006/relationships/hyperlink" Target="https://nbkterracotta.com/products-services/terrart/" TargetMode="External"/><Relationship Id="rId153" Type="http://schemas.openxmlformats.org/officeDocument/2006/relationships/hyperlink" Target="https://www.oekobaudat.de/OEKOBAU.DAT/datasetdetail/process.xhtml?uuid=a9a79b38-dc2c-4b51-a3cc-cf9fa0d299e7&amp;stock=OBD_2019_III&amp;lang=en" TargetMode="External"/><Relationship Id="rId174" Type="http://schemas.openxmlformats.org/officeDocument/2006/relationships/hyperlink" Target="https://www.oekobaudat.de/OEKOBAU.DAT/datasetdetail/process.xhtml?uuid=1fe80fce-7b8d-4eb9-ba13-27fa3b8a94a6&amp;stock=OBD_2019_III&amp;lang=en" TargetMode="External"/><Relationship Id="rId195" Type="http://schemas.openxmlformats.org/officeDocument/2006/relationships/hyperlink" Target="https://www.oekobaudat.de/OEKOBAU.DAT/datasetdetail/process.xhtml?uuid=ec17f51c-27ff-4729-977e-cd0e273c2ee3&amp;stock=OBD_2019_III&amp;lang=en" TargetMode="External"/><Relationship Id="rId209" Type="http://schemas.openxmlformats.org/officeDocument/2006/relationships/hyperlink" Target="https://www.oekobaudat.de/OEKOBAU.DAT/datasetdetail/process.xhtml?uuid=061f0d5b-61f4-476d-9f2e-96f6a6df7786&amp;stock=OBD_2019_III&amp;lang=en" TargetMode="External"/><Relationship Id="rId360" Type="http://schemas.openxmlformats.org/officeDocument/2006/relationships/hyperlink" Target="https://www.oekobaudat.de/OEKOBAU.DAT/datasetdetail/process.xhtml?uuid=e1875cbe-23ad-4800-b40d-ca36b9baab6a&amp;stock=OBD_2019_III&amp;lang=en" TargetMode="External"/><Relationship Id="rId220" Type="http://schemas.openxmlformats.org/officeDocument/2006/relationships/hyperlink" Target="https://www.oekobaudat.de/OEKOBAU.DAT/datasetdetail/process.xhtml?uuid=08bbc2e2-1513-4ce3-816e-99e95fdafc4e&amp;stock=OBD_2019_III&amp;lang=en" TargetMode="External"/><Relationship Id="rId241" Type="http://schemas.openxmlformats.org/officeDocument/2006/relationships/hyperlink" Target="https://www.oekobaudat.de/OEKOBAU.DAT/datasetdetail/process.xhtml?uuid=3b66b7be-bc1e-4dd4-8779-453d4f81825f&amp;stock=OBD_2019_III&amp;lang=en" TargetMode="External"/><Relationship Id="rId15" Type="http://schemas.openxmlformats.org/officeDocument/2006/relationships/hyperlink" Target="https://www.oekobaudat.de/OEKOBAU.DAT/datasetdetail/process.xhtml?uuid=839771be-ab23-4873-8b14-b2aa0f6ce9d9&amp;stock=OBD_2019_III&amp;lang=en" TargetMode="External"/><Relationship Id="rId36" Type="http://schemas.openxmlformats.org/officeDocument/2006/relationships/hyperlink" Target="https://www.oekobaudat.de/OEKOBAU.DAT/datasetdetail/process.xhtml?uuid=230cd2c6-0b79-461b-b51a-d092e66843ca&amp;stock=OBD_2019_III&amp;lang=en" TargetMode="External"/><Relationship Id="rId57" Type="http://schemas.openxmlformats.org/officeDocument/2006/relationships/hyperlink" Target="https://www.oekobaudat.de/OEKOBAU.DAT/datasetdetail/process.xhtml?uuid=c9498f76-822a-4bd8-aadd-85b3ac57462f&amp;stock=OBD_2019_III&amp;lang=en" TargetMode="External"/><Relationship Id="rId262" Type="http://schemas.openxmlformats.org/officeDocument/2006/relationships/hyperlink" Target="https://www.oekobaudat.de/OEKOBAU.DAT/datasetdetail/process.xhtml?uuid=45db3c26-a316-4ba7-ade5-6adc43c71118&amp;stock=OBD_2019_III&amp;lang=en" TargetMode="External"/><Relationship Id="rId283" Type="http://schemas.openxmlformats.org/officeDocument/2006/relationships/hyperlink" Target="http://www.kebu.de/en/areas/flat-roof/products/monobit-standard-sheeting/intermediate-pad-base-deck/oxide-bituminous-sheeting/g-200-s-4.html" TargetMode="External"/><Relationship Id="rId318" Type="http://schemas.openxmlformats.org/officeDocument/2006/relationships/hyperlink" Target="https://www.oekobaudat.de/OEKOBAU.DAT/datasetdetail/process.xhtml?uuid=c34147d4-e691-4733-bf78-8a7ccd039006&amp;stock=OBD_2019_III&amp;lang=en" TargetMode="External"/><Relationship Id="rId339" Type="http://schemas.openxmlformats.org/officeDocument/2006/relationships/hyperlink" Target="https://www.oekobaudat.de/OEKOBAU.DAT/datasetdetail/process.xhtml?uuid=fa9f6670-3170-4597-92ab-a2fdec7f1451&amp;stock=OBD_2019_III&amp;lang=en" TargetMode="External"/><Relationship Id="rId10" Type="http://schemas.openxmlformats.org/officeDocument/2006/relationships/hyperlink" Target="https://www.oekobaudat.de/OEKOBAU.DAT/datasetdetail/process.xhtml?uuid=d1d6f54d-9709-4302-8276-fdb7d06801fd&amp;stock=OBD_2019_III&amp;lang=en" TargetMode="External"/><Relationship Id="rId31" Type="http://schemas.openxmlformats.org/officeDocument/2006/relationships/hyperlink" Target="https://www.oekobaudat.de/OEKOBAU.DAT/datasetdetail/process.xhtml?uuid=3ce61a4e-4d91-4b1d-b675-276be05b9225&amp;stock=OBD_2019_III&amp;lang=en" TargetMode="External"/><Relationship Id="rId52" Type="http://schemas.openxmlformats.org/officeDocument/2006/relationships/hyperlink" Target="https://www.egtech.com.au/" TargetMode="External"/><Relationship Id="rId73" Type="http://schemas.openxmlformats.org/officeDocument/2006/relationships/hyperlink" Target="https://www.oekobaudat.de/OEKOBAU.DAT/datasetdetail/process.xhtml?uuid=86986c2b-a3fc-454a-b02f-7f62fb54ca87&amp;stock=OBD_2019_III&amp;lang=en" TargetMode="External"/><Relationship Id="rId78" Type="http://schemas.openxmlformats.org/officeDocument/2006/relationships/hyperlink" Target="https://www.oekobaudat.de/OEKOBAU.DAT/datasetdetail/process.xhtml?uuid=d3b59cac-3b4e-4d18-8c3a-780b553c9591&amp;stock=OBD_2019_III&amp;lang=en" TargetMode="External"/><Relationship Id="rId94" Type="http://schemas.openxmlformats.org/officeDocument/2006/relationships/hyperlink" Target="https://www.klb-klimaleichtblock.de/hohlbl%C3%B6cke.html" TargetMode="External"/><Relationship Id="rId99" Type="http://schemas.openxmlformats.org/officeDocument/2006/relationships/hyperlink" Target="https://www.oekobaudat.de/OEKOBAU.DAT/datasetdetail/process.xhtml?uuid=1a92f584-b0a0-42a1-a174-54846819b12e&amp;stock=OBD_2019_III&amp;lang=en" TargetMode="External"/><Relationship Id="rId101" Type="http://schemas.openxmlformats.org/officeDocument/2006/relationships/hyperlink" Target="https://www.ytong.dk/" TargetMode="External"/><Relationship Id="rId122" Type="http://schemas.openxmlformats.org/officeDocument/2006/relationships/hyperlink" Target="https://www.oekobaudat.de/OEKOBAU.DAT/datasetdetail/process.xhtml?uuid=e76bcf28-fc7d-408e-a554-6317256cb905&amp;stock=OBD_2019_III&amp;lang=en" TargetMode="External"/><Relationship Id="rId143" Type="http://schemas.openxmlformats.org/officeDocument/2006/relationships/hyperlink" Target="https://www.oekobaudat.de/OEKOBAU.DAT/datasetdetail/process.xhtml?uuid=1b842259-9cfe-4e41-80b3-df0a11382984&amp;stock=OBD_2019_III&amp;lang=en" TargetMode="External"/><Relationship Id="rId148" Type="http://schemas.openxmlformats.org/officeDocument/2006/relationships/hyperlink" Target="https://www.oekobaudat.de/OEKOBAU.DAT/datasetdetail/process.xhtml?uuid=da72684f-471c-425b-817d-69f262323f04&amp;stock=OBD_2019_III&amp;lang=en" TargetMode="External"/><Relationship Id="rId164" Type="http://schemas.openxmlformats.org/officeDocument/2006/relationships/hyperlink" Target="https://www.oekobaudat.de/OEKOBAU.DAT/datasetdetail/process.xhtml?uuid=b2c3f5a3-7858-4644-a49a-2eb883d37c91&amp;stock=OBD_2019_III&amp;lang=en" TargetMode="External"/><Relationship Id="rId169" Type="http://schemas.openxmlformats.org/officeDocument/2006/relationships/hyperlink" Target="https://www.oekobaudat.de/OEKOBAU.DAT/datasetdetail/process.xhtml?uuid=dea7df16-f59b-4842-a66c-cb9463a58ae3&amp;stock=OBD_2019_III&amp;lang=en" TargetMode="External"/><Relationship Id="rId185" Type="http://schemas.openxmlformats.org/officeDocument/2006/relationships/hyperlink" Target="https://www.oekobaudat.de/OEKOBAU.DAT/datasetdetail/process.xhtml?uuid=85de02e5-2782-4050-9c01-c5de3849fbce&amp;stock=OBD_2019_III&amp;lang=en" TargetMode="External"/><Relationship Id="rId334" Type="http://schemas.openxmlformats.org/officeDocument/2006/relationships/hyperlink" Target="https://www.oekobaudat.de/OEKOBAU.DAT/datasetdetail/process.xhtml?uuid=a60431a7-10aa-4106-bc7c-c6acb01ee9b3&amp;stock=OBD_2019_III&amp;lang=en" TargetMode="External"/><Relationship Id="rId350" Type="http://schemas.openxmlformats.org/officeDocument/2006/relationships/hyperlink" Target="https://www.oekobaudat.de/OEKOBAU.DAT/datasetdetail/process.xhtml?uuid=d05d595c-7542-42e2-9a02-df9c8c75e567&amp;stock=OBD_2019_III&amp;lang=en" TargetMode="External"/><Relationship Id="rId355" Type="http://schemas.openxmlformats.org/officeDocument/2006/relationships/hyperlink" Target="https://www.oekobaudat.de/OEKOBAU.DAT/datasetdetail/process.xhtml?uuid=4a08f220-1c52-453c-bf8f-f209586e96c8&amp;stock=OBD_2019_III&amp;lang=en" TargetMode="External"/><Relationship Id="rId371" Type="http://schemas.openxmlformats.org/officeDocument/2006/relationships/printerSettings" Target="../printerSettings/printerSettings1.bin"/><Relationship Id="rId4" Type="http://schemas.openxmlformats.org/officeDocument/2006/relationships/hyperlink" Target="https://www.oekobaudat.de/OEKOBAU.DAT/datasetdetail/process.xhtml?uuid=bff1b0ac-5d16-4cce-9e5d-a3269eff093c&amp;stock=OBD_2019_III&amp;lang=en" TargetMode="External"/><Relationship Id="rId9" Type="http://schemas.openxmlformats.org/officeDocument/2006/relationships/hyperlink" Target="https://www.oekobaudat.de/OEKOBAU.DAT/datasetdetail/process.xhtml?uuid=a43dd541-cfd8-4ff5-b632-67dcece91095&amp;stock=OBD_2019_III&amp;lang=en" TargetMode="External"/><Relationship Id="rId180" Type="http://schemas.openxmlformats.org/officeDocument/2006/relationships/hyperlink" Target="https://en.wikipedia.org/wiki/Stone_mastic_asphalt" TargetMode="External"/><Relationship Id="rId210" Type="http://schemas.openxmlformats.org/officeDocument/2006/relationships/hyperlink" Target="https://www.oekobaudat.de/OEKOBAU.DAT/datasetdetail/process.xhtml?uuid=7082b2c3-5203-40ba-a6f8-d16edba60f5f&amp;stock=OBD_2019_III&amp;lang=en" TargetMode="External"/><Relationship Id="rId215" Type="http://schemas.openxmlformats.org/officeDocument/2006/relationships/hyperlink" Target="https://www.oekobaudat.de/OEKOBAU.DAT/datasetdetail/process.xhtml?uuid=ffc50051-b4fd-4937-86f2-14ddf568f2ef&amp;stock=OBD_2019_III&amp;lang=en" TargetMode="External"/><Relationship Id="rId236" Type="http://schemas.openxmlformats.org/officeDocument/2006/relationships/hyperlink" Target="https://www.oekobaudat.de/OEKOBAU.DAT/datasetdetail/process.xhtml?uuid=deef99ff-4205-439e-8df7-2be492995edb&amp;stock=OBD_2019_III&amp;lang=en" TargetMode="External"/><Relationship Id="rId257" Type="http://schemas.openxmlformats.org/officeDocument/2006/relationships/hyperlink" Target="https://www.oekobaudat.de/OEKOBAU.DAT/datasetdetail/process.xhtml?uuid=bd6d6d89-b76d-4002-a217-afffbb8aa308&amp;stock=OBD_2019_III&amp;lang=en" TargetMode="External"/><Relationship Id="rId278" Type="http://schemas.openxmlformats.org/officeDocument/2006/relationships/hyperlink" Target="https://www.oekobaudat.de/OEKOBAU.DAT/datasetdetail/process.xhtml?uuid=7aa42e9d-a21e-465b-b26c-a3e78dc7ce04&amp;stock=OBD_2019_III&amp;lang=en" TargetMode="External"/><Relationship Id="rId26" Type="http://schemas.openxmlformats.org/officeDocument/2006/relationships/hyperlink" Target="https://www.oekobaudat.de/OEKOBAU.DAT/datasetdetail/process.xhtml?uuid=825fc872-5d02-40f2-a68b-fe71f11a817d&amp;stock=OBD_2019_III&amp;lang=en" TargetMode="External"/><Relationship Id="rId231" Type="http://schemas.openxmlformats.org/officeDocument/2006/relationships/hyperlink" Target="https://www.oekobaudat.de/OEKOBAU.DAT/datasetdetail/process.xhtml?uuid=65088842-af32-46a8-819d-b92901c9e91e&amp;stock=OBD_2019_III&amp;lang=en" TargetMode="External"/><Relationship Id="rId252" Type="http://schemas.openxmlformats.org/officeDocument/2006/relationships/hyperlink" Target="https://www.oekobaudat.de/OEKOBAU.DAT/datasetdetail/process.xhtml?uuid=a255934e-5461-4501-9acf-20ad1b51b044&amp;stock=OBD_2019_III&amp;lang=en" TargetMode="External"/><Relationship Id="rId273" Type="http://schemas.openxmlformats.org/officeDocument/2006/relationships/hyperlink" Target="https://www.oekobaudat.de/OEKOBAU.DAT/datasetdetail/process.xhtml?uuid=7d8cb95b-99c2-4824-97a0-55d2fca5cedd&amp;stock=OBD_2019_III&amp;lang=en" TargetMode="External"/><Relationship Id="rId294" Type="http://schemas.openxmlformats.org/officeDocument/2006/relationships/hyperlink" Target="https://www.oekobaudat.de/OEKOBAU.DAT/datasetdetail/process.xhtml?uuid=31a96d5c-66a3-4de1-a957-6aa4f8f4e53d&amp;stock=OBD_2019_III&amp;lang=en" TargetMode="External"/><Relationship Id="rId308" Type="http://schemas.openxmlformats.org/officeDocument/2006/relationships/hyperlink" Target="https://www.oekobaudat.de/OEKOBAU.DAT/datasetdetail/process.xhtml?uuid=900336a3-b5f9-4c40-91a9-f9551f84ac64&amp;stock=OBD_2019_III&amp;lang=en" TargetMode="External"/><Relationship Id="rId329" Type="http://schemas.openxmlformats.org/officeDocument/2006/relationships/hyperlink" Target="https://www.oekobaudat.de/OEKOBAU.DAT/datasetdetail/process.xhtml?uuid=8b3ee4e2-c086-41dc-bd07-e9e853f9da8b&amp;stock=OBD_2019_III&amp;lang=en" TargetMode="External"/><Relationship Id="rId47" Type="http://schemas.openxmlformats.org/officeDocument/2006/relationships/hyperlink" Target="https://www.oekobaudat.de/OEKOBAU.DAT/datasetdetail/process.xhtml?uuid=f70e7397-ab7b-47c8-a172-6992a615ee2e&amp;stock=OBD_2019_III&amp;lang=en" TargetMode="External"/><Relationship Id="rId68" Type="http://schemas.openxmlformats.org/officeDocument/2006/relationships/hyperlink" Target="https://www.oekobaudat.de/OEKOBAU.DAT/datasetdetail/process.xhtml?uuid=f98eea66-671c-4014-bfbb-2db1ffba8331&amp;stock=OBD_2019_III&amp;lang=en" TargetMode="External"/><Relationship Id="rId89" Type="http://schemas.openxmlformats.org/officeDocument/2006/relationships/hyperlink" Target="https://www.oekobaudat.de/OEKOBAU.DAT/datasetdetail/process.xhtml?uuid=a4fceab4-71a2-46c9-ac9a-19a964d48ce5&amp;stock=OBD_2019_III&amp;lang=en" TargetMode="External"/><Relationship Id="rId112" Type="http://schemas.openxmlformats.org/officeDocument/2006/relationships/hyperlink" Target="https://www.oekobaudat.de/OEKOBAU.DAT/datasetdetail/process.xhtml?uuid=a4fb9ec0-d5ae-414b-a0a1-2cf7f586022d&amp;stock=OBD_2019_III&amp;lang=en" TargetMode="External"/><Relationship Id="rId133" Type="http://schemas.openxmlformats.org/officeDocument/2006/relationships/hyperlink" Target="https://www.oekobaudat.de/OEKOBAU.DAT/datasetdetail/process.xhtml?uuid=103e98f9-8357-4d74-9063-7ea2b3b825b2&amp;stock=OBD_2019_III&amp;lang=en" TargetMode="External"/><Relationship Id="rId154" Type="http://schemas.openxmlformats.org/officeDocument/2006/relationships/hyperlink" Target="https://www.oekobaudat.de/OEKOBAU.DAT/datasetdetail/process.xhtml?uuid=ab574186-139f-4816-b7c1-d457b1258c7d&amp;stock=OBD_2019_III&amp;lang=en" TargetMode="External"/><Relationship Id="rId175" Type="http://schemas.openxmlformats.org/officeDocument/2006/relationships/hyperlink" Target="https://www.oekobaudat.de/OEKOBAU.DAT/datasetdetail/process.xhtml?uuid=0bef1249-f998-491a-aa40-d7b2b7bc3dbd&amp;stock=OBD_2019_III&amp;lang=en" TargetMode="External"/><Relationship Id="rId340" Type="http://schemas.openxmlformats.org/officeDocument/2006/relationships/hyperlink" Target="https://www.oekobaudat.de/OEKOBAU.DAT/datasetdetail/process.xhtml?uuid=1490b480-2c36-43f2-ba8b-4ea49948f7c3&amp;stock=OBD_2019_III&amp;lang=en" TargetMode="External"/><Relationship Id="rId361" Type="http://schemas.openxmlformats.org/officeDocument/2006/relationships/hyperlink" Target="https://www.oekobaudat.de/OEKOBAU.DAT/datasetdetail/process.xhtml?uuid=5dad78e0-234c-49d0-93aa-a06c6efee60f&amp;stock=OBD_2019_III&amp;lang=en" TargetMode="External"/><Relationship Id="rId196" Type="http://schemas.openxmlformats.org/officeDocument/2006/relationships/hyperlink" Target="https://epra.eu/en/phenolic-resin/application-areas/foams/" TargetMode="External"/><Relationship Id="rId200" Type="http://schemas.openxmlformats.org/officeDocument/2006/relationships/hyperlink" Target="https://www.oekobaudat.de/OEKOBAU.DAT/datasetdetail/process.xhtml?uuid=393f494d-8738-4330-aa5e-1652bb29b574&amp;stock=OBD_2019_III&amp;lang=en" TargetMode="External"/><Relationship Id="rId16" Type="http://schemas.openxmlformats.org/officeDocument/2006/relationships/hyperlink" Target="https://petrowiki.org/Cement_composition_and_classification" TargetMode="External"/><Relationship Id="rId221" Type="http://schemas.openxmlformats.org/officeDocument/2006/relationships/hyperlink" Target="https://www.oekobaudat.de/OEKOBAU.DAT/datasetdetail/process.xhtml?uuid=7ec1d463-fd99-4b1d-9a57-9a72cac408d2&amp;stock=OBD_2019_III&amp;lang=en" TargetMode="External"/><Relationship Id="rId242" Type="http://schemas.openxmlformats.org/officeDocument/2006/relationships/hyperlink" Target="https://www.oekobaudat.de/OEKOBAU.DAT/datasetdetail/process.xhtml?uuid=88619ce6-c0aa-43bd-9ac6-477b5d6ce442&amp;stock=OBD_2019_III&amp;lang=en" TargetMode="External"/><Relationship Id="rId263" Type="http://schemas.openxmlformats.org/officeDocument/2006/relationships/hyperlink" Target="https://www.oekobaudat.de/OEKOBAU.DAT/datasetdetail/process.xhtml?uuid=9d623359-570b-40ca-8875-60dea3687846&amp;stock=OBD_2019_III&amp;lang=en" TargetMode="External"/><Relationship Id="rId284" Type="http://schemas.openxmlformats.org/officeDocument/2006/relationships/hyperlink" Target="https://www.oekobaudat.de/OEKOBAU.DAT/datasetdetail/process.xhtml?uuid=64da45fc-f415-4875-8a4e-7c23fe7a7aa9&amp;stock=OBD_2019_III&amp;lang=en" TargetMode="External"/><Relationship Id="rId319" Type="http://schemas.openxmlformats.org/officeDocument/2006/relationships/hyperlink" Target="https://www.oekobaudat.de/OEKOBAU.DAT/datasetdetail/process.xhtml?uuid=a6b26cf9-3f9a-4abc-9412-87fdc0cdf3f6&amp;stock=OBD_2019_III&amp;lang=en" TargetMode="External"/><Relationship Id="rId37" Type="http://schemas.openxmlformats.org/officeDocument/2006/relationships/hyperlink" Target="https://www.oekobaudat.de/OEKOBAU.DAT/datasetdetail/process.xhtml?uuid=bd6aa879-e6e6-4181-afc5-1374b2f32dd1&amp;stock=OBD_2019_III&amp;lang=en" TargetMode="External"/><Relationship Id="rId58" Type="http://schemas.openxmlformats.org/officeDocument/2006/relationships/hyperlink" Target="https://www.oekobaudat.de/OEKOBAU.DAT/datasetdetail/process.xhtml?uuid=d895bdb7-0dff-457e-9ad2-45662fc227f5&amp;stock=OBD_2019_III&amp;lang=en" TargetMode="External"/><Relationship Id="rId79" Type="http://schemas.openxmlformats.org/officeDocument/2006/relationships/hyperlink" Target="https://www.oekobaudat.de/OEKOBAU.DAT/datasetdetail/process.xhtml?uuid=1a43ae76-2dc9-4a3a-9926-47e7137e773d&amp;stock=OBD_2019_III&amp;lang=en" TargetMode="External"/><Relationship Id="rId102" Type="http://schemas.openxmlformats.org/officeDocument/2006/relationships/hyperlink" Target="https://www.ytong.dk/" TargetMode="External"/><Relationship Id="rId123" Type="http://schemas.openxmlformats.org/officeDocument/2006/relationships/hyperlink" Target="https://www.oekobaudat.de/OEKOBAU.DAT/datasetdetail/process.xhtml?uuid=0eada728-b626-4f79-ba67-020635b4e67f&amp;stock=OBD_2019_III&amp;lang=en" TargetMode="External"/><Relationship Id="rId144" Type="http://schemas.openxmlformats.org/officeDocument/2006/relationships/hyperlink" Target="https://www.oekobaudat.de/OEKOBAU.DAT/datasetdetail/process.xhtml?uuid=e24f9f47-8580-45c2-b16d-45145d65a813&amp;stock=OBD_2019_III&amp;lang=en" TargetMode="External"/><Relationship Id="rId330" Type="http://schemas.openxmlformats.org/officeDocument/2006/relationships/hyperlink" Target="https://www.oekobaudat.de/OEKOBAU.DAT/datasetdetail/process.xhtml?uuid=c1cacd2c-d98d-4795-84db-b567d25bb1ed&amp;stock=OBD_2019_III&amp;lang=en" TargetMode="External"/><Relationship Id="rId90" Type="http://schemas.openxmlformats.org/officeDocument/2006/relationships/hyperlink" Target="https://www.oekobaudat.de/OEKOBAU.DAT/datasetdetail/process.xhtml?uuid=63ddb7e1-4e0b-43cb-8a8d-82c5c137a2a2&amp;stock=OBD_2019_III&amp;lang=en" TargetMode="External"/><Relationship Id="rId165" Type="http://schemas.openxmlformats.org/officeDocument/2006/relationships/hyperlink" Target="https://www.oekobaudat.de/OEKOBAU.DAT/datasetdetail/process.xhtml?uuid=34d3bb5e-f241-45b4-b257-123281364d97&amp;stock=OBD_2019_III&amp;lang=en" TargetMode="External"/><Relationship Id="rId186" Type="http://schemas.openxmlformats.org/officeDocument/2006/relationships/hyperlink" Target="https://www.oekobaudat.de/OEKOBAU.DAT/datasetdetail/process.xhtml?uuid=d84cbf6a-0a50-426f-aa3d-c45918b43575&amp;stock=OBD_2019_III&amp;lang=en" TargetMode="External"/><Relationship Id="rId351" Type="http://schemas.openxmlformats.org/officeDocument/2006/relationships/hyperlink" Target="https://www.oekobaudat.de/OEKOBAU.DAT/datasetdetail/process.xhtml?uuid=022640ea-1bf1-4ba9-82bd-da28d968e658&amp;stock=OBD_2019_III&amp;lang=en" TargetMode="External"/><Relationship Id="rId211" Type="http://schemas.openxmlformats.org/officeDocument/2006/relationships/hyperlink" Target="https://en.wikipedia.org/wiki/Melamine_foam" TargetMode="External"/><Relationship Id="rId232" Type="http://schemas.openxmlformats.org/officeDocument/2006/relationships/hyperlink" Target="https://www.oekobaudat.de/OEKOBAU.DAT/datasetdetail/process.xhtml?uuid=8041ec07-5885-40dc-bfc9-190013f6749b&amp;stock=OBD_2019_III&amp;lang=en" TargetMode="External"/><Relationship Id="rId253" Type="http://schemas.openxmlformats.org/officeDocument/2006/relationships/hyperlink" Target="https://www.oekobaudat.de/OEKOBAU.DAT/datasetdetail/process.xhtml?uuid=88559403-7658-48f2-bac9-7986b4d0f4c2&amp;stock=OBD_2019_III&amp;lang=en" TargetMode="External"/><Relationship Id="rId274" Type="http://schemas.openxmlformats.org/officeDocument/2006/relationships/hyperlink" Target="https://www.oekobaudat.de/OEKOBAU.DAT/datasetdetail/process.xhtml?uuid=f814e7e2-e438-4ea9-80cc-81254d01aba2&amp;stock=OBD_2019_III&amp;lang=en" TargetMode="External"/><Relationship Id="rId295" Type="http://schemas.openxmlformats.org/officeDocument/2006/relationships/hyperlink" Target="https://www.oekobaudat.de/OEKOBAU.DAT/datasetdetail/process.xhtml?uuid=1b69b3a2-3164-436b-a934-ed7d926f5f53&amp;stock=OBD_2019_III&amp;lang=en" TargetMode="External"/><Relationship Id="rId309" Type="http://schemas.openxmlformats.org/officeDocument/2006/relationships/hyperlink" Target="https://www.oekobaudat.de/OEKOBAU.DAT/datasetdetail/process.xhtml?uuid=49b4cbe9-ac63-4811-a1c7-dd7278db8ac0&amp;stock=OBD_2019_III&amp;lang=en" TargetMode="External"/><Relationship Id="rId27" Type="http://schemas.openxmlformats.org/officeDocument/2006/relationships/hyperlink" Target="https://www.oekobaudat.de/OEKOBAU.DAT/datasetdetail/process.xhtml?uuid=5ce375b1-eb6d-4fc7-84bb-11ae702d3056&amp;stock=OBD_2019_III&amp;lang=en" TargetMode="External"/><Relationship Id="rId48" Type="http://schemas.openxmlformats.org/officeDocument/2006/relationships/hyperlink" Target="https://www.oekobaudat.de/OEKOBAU.DAT/datasetdetail/process.xhtml?uuid=3749834e-307f-4cb2-b903-4ef4bd463446&amp;stock=OBD_2019_III&amp;lang=en" TargetMode="External"/><Relationship Id="rId69" Type="http://schemas.openxmlformats.org/officeDocument/2006/relationships/hyperlink" Target="https://www.energie-experten.org/bauen-und-sanieren/daemmung/aussendaemmung/waermedaemmziegel.html" TargetMode="External"/><Relationship Id="rId113" Type="http://schemas.openxmlformats.org/officeDocument/2006/relationships/hyperlink" Target="https://www.oekobaudat.de/OEKOBAU.DAT/datasetdetail/process.xhtml?uuid=ab0a0f3c-41f6-4b0a-a12c-f8bd0c8a4a23&amp;stock=OBD_2019_III&amp;lang=en" TargetMode="External"/><Relationship Id="rId134" Type="http://schemas.openxmlformats.org/officeDocument/2006/relationships/hyperlink" Target="https://www.oekobaudat.de/OEKOBAU.DAT/datasetdetail/process.xhtml?uuid=e9be7506-62ce-45b8-853f-c45c3f82401f&amp;stock=OBD_2019_III&amp;lang=en" TargetMode="External"/><Relationship Id="rId320" Type="http://schemas.openxmlformats.org/officeDocument/2006/relationships/hyperlink" Target="https://theconstructor.org/transportation/bitumen-emulsion-types-uses-advantages/16375/" TargetMode="External"/><Relationship Id="rId80" Type="http://schemas.openxmlformats.org/officeDocument/2006/relationships/hyperlink" Target="http://www.lava.gr/en/products/holystone/applications/buildings/" TargetMode="External"/><Relationship Id="rId155" Type="http://schemas.openxmlformats.org/officeDocument/2006/relationships/hyperlink" Target="https://www.oekobaudat.de/OEKOBAU.DAT/datasetdetail/process.xhtml?uuid=def9e058-ac16-489e-9457-db7645404194&amp;stock=OBD_2019_III&amp;lang=en" TargetMode="External"/><Relationship Id="rId176" Type="http://schemas.openxmlformats.org/officeDocument/2006/relationships/hyperlink" Target="https://www.oekobaudat.de/OEKOBAU.DAT/datasetdetail/process.xhtml?uuid=85c41389-d62e-4dff-a819-896b35367cbc&amp;stock=OBD_2019_III&amp;lang=en" TargetMode="External"/><Relationship Id="rId197" Type="http://schemas.openxmlformats.org/officeDocument/2006/relationships/hyperlink" Target="https://www.oekobaudat.de/OEKOBAU.DAT/datasetdetail/process.xhtml?uuid=cf6e341b-3de7-4e24-b4d2-8ac484ee7c0e&amp;stock=OBD_2019_III&amp;lang=en" TargetMode="External"/><Relationship Id="rId341" Type="http://schemas.openxmlformats.org/officeDocument/2006/relationships/hyperlink" Target="https://www.oekobaudat.de/OEKOBAU.DAT/datasetdetail/process.xhtml?uuid=f7384d7c-90ba-4ec7-ab80-f9b1b79fd0eb&amp;stock=OBD_2019_III&amp;lang=en" TargetMode="External"/><Relationship Id="rId362" Type="http://schemas.openxmlformats.org/officeDocument/2006/relationships/hyperlink" Target="https://www.oekobaudat.de/OEKOBAU.DAT/datasetdetail/process.xhtml?uuid=2a99b26d-db9a-4514-bb03-ed965ed61558&amp;stock=OBD_2019_III&amp;lang=en" TargetMode="External"/><Relationship Id="rId201" Type="http://schemas.openxmlformats.org/officeDocument/2006/relationships/hyperlink" Target="https://www.oekobaudat.de/OEKOBAU.DAT/datasetdetail/process.xhtml?uuid=40b5bfc6-83b6-43e3-8852-567822c56729&amp;stock=OBD_2019_III&amp;lang=en" TargetMode="External"/><Relationship Id="rId222" Type="http://schemas.openxmlformats.org/officeDocument/2006/relationships/hyperlink" Target="https://www.oekobaudat.de/OEKOBAU.DAT/datasetdetail/process.xhtml?uuid=3057d7c0-7bee-4ba2-9edf-517d4cd97a14&amp;stock=OBD_2019_III&amp;lang=en" TargetMode="External"/><Relationship Id="rId243" Type="http://schemas.openxmlformats.org/officeDocument/2006/relationships/hyperlink" Target="https://www.oekobaudat.de/OEKOBAU.DAT/datasetdetail/process.xhtml?uuid=e9ae96ee-ba8d-420d-9725-7c8abd06e082&amp;stock=OBD_2019_III&amp;lang=en" TargetMode="External"/><Relationship Id="rId264" Type="http://schemas.openxmlformats.org/officeDocument/2006/relationships/hyperlink" Target="https://www.oekobaudat.de/OEKOBAU.DAT/datasetdetail/process.xhtml?uuid=4c33a250-3979-4e5f-9a7c-0d351085da22&amp;stock=OBD_2019_III&amp;lang=en" TargetMode="External"/><Relationship Id="rId285" Type="http://schemas.openxmlformats.org/officeDocument/2006/relationships/hyperlink" Target="http://www.kebu.de/en/areas/flat-roof/products/monobit-standard-sheeting/intermediate-pad-base-deck/polymer-bituminous-sheeting/pye-pv-200-s-5.html" TargetMode="External"/><Relationship Id="rId17" Type="http://schemas.openxmlformats.org/officeDocument/2006/relationships/hyperlink" Target="https://concretecountertopinstitute.com/free-training/portland-cement-type-i-ii-iii-which-to-use-in-a-concrete-countertop-mix/" TargetMode="External"/><Relationship Id="rId38" Type="http://schemas.openxmlformats.org/officeDocument/2006/relationships/hyperlink" Target="https://www.oekobaudat.de/OEKOBAU.DAT/datasetdetail/process.xhtml?uuid=de7fbcfc-0ee0-4e65-a1f9-af1551a20281&amp;stock=OBD_2019_III&amp;lang=en" TargetMode="External"/><Relationship Id="rId59" Type="http://schemas.openxmlformats.org/officeDocument/2006/relationships/hyperlink" Target="https://www.thebalancesmb.com/fly-ash-applications-844761" TargetMode="External"/><Relationship Id="rId103" Type="http://schemas.openxmlformats.org/officeDocument/2006/relationships/hyperlink" Target="https://www.ytong.dk/dk/docs/EPD_Ytong_AAC.pdf" TargetMode="External"/><Relationship Id="rId124" Type="http://schemas.openxmlformats.org/officeDocument/2006/relationships/hyperlink" Target="https://www.oekobaudat.de/OEKOBAU.DAT/datasetdetail/process.xhtml?uuid=77256022-492d-4129-84ed-e63184196109&amp;stock=OBD_2019_III&amp;lang=en" TargetMode="External"/><Relationship Id="rId310" Type="http://schemas.openxmlformats.org/officeDocument/2006/relationships/hyperlink" Target="https://www.spsbv.com/nl/en/finess/assortment/decorative-plaster-and-glass-fibre-fabric/glass-fibre-fleece/" TargetMode="External"/><Relationship Id="rId70" Type="http://schemas.openxmlformats.org/officeDocument/2006/relationships/hyperlink" Target="https://www.oekobaudat.de/OEKOBAU.DAT/datasetdetail/process.xhtml?uuid=8a7bcf84-f0a1-46fe-a146-4af9a182edfe&amp;stock=OBD_2019_III&amp;lang=en" TargetMode="External"/><Relationship Id="rId91" Type="http://schemas.openxmlformats.org/officeDocument/2006/relationships/hyperlink" Target="https://www.oekobaudat.de/OEKOBAU.DAT/datasetdetail/process.xhtml?uuid=bf883f1a-c5fc-4ddb-9874-ce33889a5db7&amp;stock=OBD_2019_III&amp;lang=en" TargetMode="External"/><Relationship Id="rId145" Type="http://schemas.openxmlformats.org/officeDocument/2006/relationships/hyperlink" Target="https://en.wikipedia.org/wiki/Gypsum_block" TargetMode="External"/><Relationship Id="rId166" Type="http://schemas.openxmlformats.org/officeDocument/2006/relationships/hyperlink" Target="https://www.oekobaudat.de/OEKOBAU.DAT/datasetdetail/process.xhtml?uuid=e98995e0-f945-4fea-849f-cec0aff6cb0c&amp;stock=OBD_2019_III&amp;lang=en" TargetMode="External"/><Relationship Id="rId187" Type="http://schemas.openxmlformats.org/officeDocument/2006/relationships/hyperlink" Target="https://www.oekobaudat.de/OEKOBAU.DAT/datasetdetail/process.xhtml?uuid=601af947-1f14-474d-8233-780715a12268&amp;stock=OBD_2019_III&amp;lang=en" TargetMode="External"/><Relationship Id="rId331" Type="http://schemas.openxmlformats.org/officeDocument/2006/relationships/hyperlink" Target="https://www.oekobaudat.de/OEKOBAU.DAT/datasetdetail/process.xhtml?uuid=1d2945e3-856e-4c5f-9894-e75bafad3a76&amp;stock=OBD_2019_III&amp;lang=en" TargetMode="External"/><Relationship Id="rId352" Type="http://schemas.openxmlformats.org/officeDocument/2006/relationships/hyperlink" Target="https://www.oekobaudat.de/OEKOBAU.DAT/datasetdetail/process.xhtml?uuid=0c44c3ec-2984-4985-995c-90a4881505a0&amp;stock=OBD_2019_III&amp;lang=en" TargetMode="External"/><Relationship Id="rId1" Type="http://schemas.openxmlformats.org/officeDocument/2006/relationships/hyperlink" Target="https://www.oekobaudat.de/OEKOBAU.DAT/datasetdetail/process.xhtml?uuid=63f50bbb-8257-47fe-93d5-ca5ad26e5187&amp;stock=OBD_2019_III&amp;lang=en" TargetMode="External"/><Relationship Id="rId212" Type="http://schemas.openxmlformats.org/officeDocument/2006/relationships/hyperlink" Target="https://www.oekobaudat.de/OEKOBAU.DAT/datasetdetail/process.xhtml?uuid=65af52ac-382b-4069-aafe-b044b3960356&amp;stock=OBD_2019_III&amp;lang=en" TargetMode="External"/><Relationship Id="rId233" Type="http://schemas.openxmlformats.org/officeDocument/2006/relationships/hyperlink" Target="https://www.oekobaudat.de/OEKOBAU.DAT/datasetdetail/process.xhtml?uuid=954a286e-36e6-4ceb-9ab9-ec4270b618aa&amp;stock=OBD_2019_III&amp;lang=en" TargetMode="External"/><Relationship Id="rId254" Type="http://schemas.openxmlformats.org/officeDocument/2006/relationships/hyperlink" Target="https://www.kdfasteners.com/thread-forming-screws.html" TargetMode="External"/><Relationship Id="rId28" Type="http://schemas.openxmlformats.org/officeDocument/2006/relationships/hyperlink" Target="https://www.oekobaudat.de/OEKOBAU.DAT/datasetdetail/process.xhtml?uuid=ee840270-3055-428a-b38d-e7727426cc35&amp;stock=OBD_2019_III&amp;lang=en" TargetMode="External"/><Relationship Id="rId49" Type="http://schemas.openxmlformats.org/officeDocument/2006/relationships/hyperlink" Target="https://www.gardeningknowhow.com/garden-how-to/soil-fertilizers/expanded-shale-information.htm" TargetMode="External"/><Relationship Id="rId114" Type="http://schemas.openxmlformats.org/officeDocument/2006/relationships/hyperlink" Target="https://www.oekobaudat.de/OEKOBAU.DAT/datasetdetail/process.xhtml?uuid=b342696e-2ebb-4fe1-a71d-f3520db0cee9&amp;stock=OBD_2019_III&amp;lang=en" TargetMode="External"/><Relationship Id="rId275" Type="http://schemas.openxmlformats.org/officeDocument/2006/relationships/hyperlink" Target="https://www.nora.com/mondial/fr/produits/norament-926-825" TargetMode="External"/><Relationship Id="rId296" Type="http://schemas.openxmlformats.org/officeDocument/2006/relationships/hyperlink" Target="https://www.oekobaudat.de/OEKOBAU.DAT/datasetdetail/process.xhtml?uuid=763abb33-ad4f-44fa-bc49-8c483e67b2b1&amp;stock=OBD_2019_III&amp;lang=en" TargetMode="External"/><Relationship Id="rId300" Type="http://schemas.openxmlformats.org/officeDocument/2006/relationships/hyperlink" Target="https://www.oekobaudat.de/OEKOBAU.DAT/datasetdetail/process.xhtml?uuid=5a88b96e-23d0-4656-9ee2-fc271c89c95b&amp;stock=OBD_2019_III&amp;lang=en" TargetMode="External"/><Relationship Id="rId60" Type="http://schemas.openxmlformats.org/officeDocument/2006/relationships/hyperlink" Target="https://www.oekobaudat.de/OEKOBAU.DAT/datasetdetail/process.xhtml?uuid=a8640bfd-5ae3-4893-bfe8-d5ab59ec8134&amp;stock=OBD_2019_III&amp;lang=en" TargetMode="External"/><Relationship Id="rId81" Type="http://schemas.openxmlformats.org/officeDocument/2006/relationships/hyperlink" Target="https://www.oekobaudat.de/OEKOBAU.DAT/datasetdetail/process.xhtml?uuid=8f44840b-28ae-418b-bf12-fcac5b7c68b3&amp;stock=OBD_2019_III&amp;lang=en" TargetMode="External"/><Relationship Id="rId135" Type="http://schemas.openxmlformats.org/officeDocument/2006/relationships/hyperlink" Target="https://www.oekobaudat.de/OEKOBAU.DAT/datasetdetail/process.xhtml?uuid=da4b704a-c901-414f-943f-8e1ff0f4566c&amp;stock=OBD_2019_III&amp;lang=en" TargetMode="External"/><Relationship Id="rId156" Type="http://schemas.openxmlformats.org/officeDocument/2006/relationships/hyperlink" Target="https://www.usgboral.com/en_my/products/ceilings/mineral-fiber-ceilings-tiles.html" TargetMode="External"/><Relationship Id="rId177" Type="http://schemas.openxmlformats.org/officeDocument/2006/relationships/hyperlink" Target="https://www.brillux.com/products/209656_silicate-renders/" TargetMode="External"/><Relationship Id="rId198" Type="http://schemas.openxmlformats.org/officeDocument/2006/relationships/hyperlink" Target="https://www.oekobaudat.de/OEKOBAU.DAT/datasetdetail/process.xhtml?uuid=b50fa992-e435-455a-8dfe-82254e9f4f48&amp;stock=OBD_2019_III&amp;lang=en" TargetMode="External"/><Relationship Id="rId321" Type="http://schemas.openxmlformats.org/officeDocument/2006/relationships/hyperlink" Target="https://www.oekobaudat.de/OEKOBAU.DAT/datasetdetail/process.xhtml?uuid=5ae00c4e-1b1c-4374-9864-2aee735a0563&amp;stock=OBD_2019_III&amp;lang=en" TargetMode="External"/><Relationship Id="rId342" Type="http://schemas.openxmlformats.org/officeDocument/2006/relationships/hyperlink" Target="https://www.oekobaudat.de/OEKOBAU.DAT/datasetdetail/process.xhtml?uuid=880bb3c3-5eb9-431c-afe6-f4ae4c465ece&amp;stock=OBD_2019_III&amp;lang=en" TargetMode="External"/><Relationship Id="rId363" Type="http://schemas.openxmlformats.org/officeDocument/2006/relationships/hyperlink" Target="https://www.oekobaudat.de/OEKOBAU.DAT/datasetdetail/process.xhtml?uuid=243f619c-c8ee-4339-9bbd-4df03737aa1a&amp;stock=OBD_2019_III&amp;lang=en" TargetMode="External"/><Relationship Id="rId202" Type="http://schemas.openxmlformats.org/officeDocument/2006/relationships/hyperlink" Target="https://www.oekobaudat.de/OEKOBAU.DAT/datasetdetail/process.xhtml?uuid=d601d54e-a2eb-42bb-b32b-c59d1b2332a9&amp;stock=OBD_2019_III&amp;lang=en" TargetMode="External"/><Relationship Id="rId223" Type="http://schemas.openxmlformats.org/officeDocument/2006/relationships/hyperlink" Target="https://www.oekobaudat.de/OEKOBAU.DAT/datasetdetail/process.xhtml?uuid=aea021e8-7e2f-4f6b-ae3f-a76cba4c5d6e&amp;stock=OBD_2019_III&amp;lang=en" TargetMode="External"/><Relationship Id="rId244" Type="http://schemas.openxmlformats.org/officeDocument/2006/relationships/hyperlink" Target="https://www.oekobaudat.de/OEKOBAU.DAT/datasetdetail/process.xhtml?uuid=5cb2c568-76fe-4803-8b46-0084e79800c8&amp;stock=OBD_2019_III&amp;lang=en" TargetMode="External"/><Relationship Id="rId18" Type="http://schemas.openxmlformats.org/officeDocument/2006/relationships/hyperlink" Target="https://concretecountertopinstitute.com/free-training/portland-cement-type-i-ii-iii-which-to-use-in-a-concrete-countertop-mix/" TargetMode="External"/><Relationship Id="rId39" Type="http://schemas.openxmlformats.org/officeDocument/2006/relationships/hyperlink" Target="https://www.oekobaudat.de/OEKOBAU.DAT/datasetdetail/process.xhtml?uuid=7502766c-df2f-4f8d-8d45-17bb6938eac8&amp;stock=OBD_2019_III&amp;lang=en" TargetMode="External"/><Relationship Id="rId265" Type="http://schemas.openxmlformats.org/officeDocument/2006/relationships/hyperlink" Target="https://www.oekobaudat.de/OEKOBAU.DAT/datasetdetail/process.xhtml?uuid=47165a1f-51e3-4612-b076-facd01e3b236&amp;stock=OBD_2019_III&amp;lang=en" TargetMode="External"/><Relationship Id="rId286" Type="http://schemas.openxmlformats.org/officeDocument/2006/relationships/hyperlink" Target="https://www.oekobaudat.de/OEKOBAU.DAT/datasetdetail/process.xhtml?uuid=ff9336ea-fb7f-4299-8a40-5e9a28538c85&amp;stock=OBD_2019_III&amp;lang=en" TargetMode="External"/><Relationship Id="rId50" Type="http://schemas.openxmlformats.org/officeDocument/2006/relationships/hyperlink" Target="https://www.oekobaudat.de/OEKOBAU.DAT/datasetdetail/process.xhtml?uuid=b76ded67-067b-47f6-b131-a73db86039b0&amp;stock=OBD_2019_III&amp;lang=en" TargetMode="External"/><Relationship Id="rId104" Type="http://schemas.openxmlformats.org/officeDocument/2006/relationships/hyperlink" Target="https://www.klb-klimaleichtblock.de/plan-bl%C3%B6cke-isostar-und-sk.html" TargetMode="External"/><Relationship Id="rId125" Type="http://schemas.openxmlformats.org/officeDocument/2006/relationships/hyperlink" Target="https://www.oekobaudat.de/OEKOBAU.DAT/datasetdetail/process.xhtml?uuid=335c3c94-a981-4dbd-af2f-811e918f1b94&amp;stock=OBD_2019_III&amp;lang=en" TargetMode="External"/><Relationship Id="rId146" Type="http://schemas.openxmlformats.org/officeDocument/2006/relationships/hyperlink" Target="https://www.oekobaudat.de/OEKOBAU.DAT/datasetdetail/process.xhtml?uuid=ef91a3e0-7b64-40e5-8dcf-4c86f967d8f9&amp;stock=OBD_2019_III&amp;lang=en" TargetMode="External"/><Relationship Id="rId167" Type="http://schemas.openxmlformats.org/officeDocument/2006/relationships/hyperlink" Target="https://www.oekobaudat.de/OEKOBAU.DAT/datasetdetail/process.xhtml?uuid=0973f221-2284-4892-ae3d-1b8c2986b6dd&amp;stock=OBD_2019_III&amp;lang=en" TargetMode="External"/><Relationship Id="rId188" Type="http://schemas.openxmlformats.org/officeDocument/2006/relationships/hyperlink" Target="https://www.oekobaudat.de/OEKOBAU.DAT/datasetdetail/process.xhtml?uuid=2691d6e4-a41e-40d7-92ca-680f8785fc1d&amp;stock=OBD_2019_III&amp;lang=en" TargetMode="External"/><Relationship Id="rId311" Type="http://schemas.openxmlformats.org/officeDocument/2006/relationships/hyperlink" Target="https://www.oekobaudat.de/OEKOBAU.DAT/datasetdetail/process.xhtml?uuid=fa976ebb-09ce-4e5b-9976-621d9ac1f12e&amp;stock=OBD_2019_III&amp;lang=en" TargetMode="External"/><Relationship Id="rId332" Type="http://schemas.openxmlformats.org/officeDocument/2006/relationships/hyperlink" Target="https://www.oekobaudat.de/OEKOBAU.DAT/datasetdetail/process.xhtml?uuid=8d6eba49-1c20-444a-8b34-0b6b47379618&amp;stock=OBD_2019_III&amp;lang=en" TargetMode="External"/><Relationship Id="rId353" Type="http://schemas.openxmlformats.org/officeDocument/2006/relationships/hyperlink" Target="https://www.oekobaudat.de/OEKOBAU.DAT/datasetdetail/process.xhtml?uuid=122fbf6d-8c32-4efa-ac93-aae1c56e0c4a&amp;stock=OBD_2019_III&amp;lang=en" TargetMode="External"/><Relationship Id="rId71" Type="http://schemas.openxmlformats.org/officeDocument/2006/relationships/hyperlink" Target="https://www.oekobaudat.de/OEKOBAU.DAT/datasetdetail/process.xhtml?uuid=f74a19da-df9a-4462-a632-3b" TargetMode="External"/><Relationship Id="rId92" Type="http://schemas.openxmlformats.org/officeDocument/2006/relationships/hyperlink" Target="https://www.oekobaudat.de/OEKOBAU.DAT/datasetdetail/process.xhtml?uuid=86fecfb9-ca37-447f-85a4-31c4d7d19b23&amp;stock=OBD_2019_III&amp;lang=en" TargetMode="External"/><Relationship Id="rId213" Type="http://schemas.openxmlformats.org/officeDocument/2006/relationships/hyperlink" Target="https://www.ufpt.com/materials/foam/polyethylene-foam.html" TargetMode="External"/><Relationship Id="rId234" Type="http://schemas.openxmlformats.org/officeDocument/2006/relationships/hyperlink" Target="https://www.oekobaudat.de/OEKOBAU.DAT/datasetdetail/process.xhtml?uuid=e920d325-c474-4ff4-b84a-531af01c7759&amp;stock=OBD_2019_III&amp;lang=en" TargetMode="External"/><Relationship Id="rId2" Type="http://schemas.openxmlformats.org/officeDocument/2006/relationships/hyperlink" Target="https://www.oekobaudat.de/OEKOBAU.DAT/datasetdetail/process.xhtml?uuid=08d59fb4-e75c-4f31-82f2-caa0bcaa5f04&amp;stock=OBD_2019_III&amp;lang=en" TargetMode="External"/><Relationship Id="rId29" Type="http://schemas.openxmlformats.org/officeDocument/2006/relationships/hyperlink" Target="https://www.oekobaudat.de/OEKOBAU.DAT/datasetdetail/process.xhtml?uuid=fbd76e49-0fb1-47e0-abba-903ce1272684&amp;stock=OBD_2019_III&amp;lang=en" TargetMode="External"/><Relationship Id="rId255" Type="http://schemas.openxmlformats.org/officeDocument/2006/relationships/hyperlink" Target="https://www.oekobaudat.de/OEKOBAU.DAT/datasetdetail/process.xhtml?uuid=4631a0fe-0da7-4d27-bfe5-7c5e40d77dde&amp;stock=OBD_2019_III&amp;lang=en" TargetMode="External"/><Relationship Id="rId276" Type="http://schemas.openxmlformats.org/officeDocument/2006/relationships/hyperlink" Target="https://www.oekobaudat.de/OEKOBAU.DAT/datasetdetail/process.xhtml?uuid=6838b26f-3649-41d1-b9cc-97c72c0407ec&amp;stock=OBD_2019_III&amp;lang=en" TargetMode="External"/><Relationship Id="rId297" Type="http://schemas.openxmlformats.org/officeDocument/2006/relationships/hyperlink" Target="https://www.oekobaudat.de/OEKOBAU.DAT/datasetdetail/process.xhtml?uuid=222023f8-36c2-4345-a863-b49828a41e96&amp;stock=OBD_2019_III&amp;lang=en" TargetMode="External"/><Relationship Id="rId40" Type="http://schemas.openxmlformats.org/officeDocument/2006/relationships/hyperlink" Target="https://www.oekobaudat.de/OEKOBAU.DAT/datasetdetail/process.xhtml?uuid=26ad7410-7fcb-42e8-b622-d1ba2edbf10c&amp;stock=OBD_2019_III&amp;lang=en" TargetMode="External"/><Relationship Id="rId115" Type="http://schemas.openxmlformats.org/officeDocument/2006/relationships/hyperlink" Target="https://www.oekobaudat.de/OEKOBAU.DAT/datasetdetail/process.xhtml?uuid=3470c523-ffcd-48df-93ff-dedfde86572a&amp;stock=OBD_2019_III&amp;lang=en" TargetMode="External"/><Relationship Id="rId136" Type="http://schemas.openxmlformats.org/officeDocument/2006/relationships/hyperlink" Target="https://www.oekobaudat.de/OEKOBAU.DAT/datasetdetail/process.xhtml?uuid=cb3f4a56-460c-4a3e-ae43-3e0a9dcb4319&amp;stock=OBD_2019_III&amp;lang=en" TargetMode="External"/><Relationship Id="rId157" Type="http://schemas.openxmlformats.org/officeDocument/2006/relationships/hyperlink" Target="https://www.oekobaudat.de/OEKOBAU.DAT/datasetdetail/process.xhtml?uuid=1f2d6e42-9ffc-421d-990d-555eee4a7529&amp;stock=OBD_2019_III&amp;lang=en" TargetMode="External"/><Relationship Id="rId178" Type="http://schemas.openxmlformats.org/officeDocument/2006/relationships/hyperlink" Target="https://www.oekobaudat.de/OEKOBAU.DAT/datasetdetail/process.xhtml?uuid=78b7cd15-d82a-4ffa-ae08-870b6e5d35d4&amp;stock=OBD_2019_III&amp;lang=en" TargetMode="External"/><Relationship Id="rId301" Type="http://schemas.openxmlformats.org/officeDocument/2006/relationships/hyperlink" Target="https://www.bauder.co.uk/technical-centre/products/green-roof-landscaping/pe-foil" TargetMode="External"/><Relationship Id="rId322" Type="http://schemas.openxmlformats.org/officeDocument/2006/relationships/hyperlink" Target="https://adhesives.specialchem.com/formulation/pvc-plastisol-adhesive-sealant" TargetMode="External"/><Relationship Id="rId343" Type="http://schemas.openxmlformats.org/officeDocument/2006/relationships/hyperlink" Target="https://www.oekobaudat.de/OEKOBAU.DAT/datasetdetail/process.xhtml?uuid=d941f45e-1244-419c-a083-e4a49fb5498e&amp;stock=OBD_2019_III&amp;lang=en" TargetMode="External"/><Relationship Id="rId364" Type="http://schemas.openxmlformats.org/officeDocument/2006/relationships/hyperlink" Target="https://www.oekobaudat.de/OEKOBAU.DAT/datasetdetail/process.xhtml?uuid=75ce5bab-4506-4f7e-8c20-a638a98b7537&amp;stock=OBD_2019_III&amp;lang=en" TargetMode="External"/><Relationship Id="rId61" Type="http://schemas.openxmlformats.org/officeDocument/2006/relationships/hyperlink" Target="https://www.cemwood.de/technologie/" TargetMode="External"/><Relationship Id="rId82" Type="http://schemas.openxmlformats.org/officeDocument/2006/relationships/hyperlink" Target="https://www.oekobaudat.de/OEKOBAU.DAT/datasetdetail/process.xhtml?uuid=c7e171fb-d5eb-4867-9fb2-961dec81d6aa&amp;stock=OBD_2019_III&amp;lang=en" TargetMode="External"/><Relationship Id="rId199" Type="http://schemas.openxmlformats.org/officeDocument/2006/relationships/hyperlink" Target="https://www.backtoearth.co.uk/wet-process-vs-dry-process-wood-fibre/" TargetMode="External"/><Relationship Id="rId203" Type="http://schemas.openxmlformats.org/officeDocument/2006/relationships/hyperlink" Target="https://www.oekobaudat.de/OEKOBAU.DAT/datasetdetail/process.xhtml?uuid=889237e5-dd00-4e30-8494-a90eea9c4ab9&amp;stock=OBD_2019_III&amp;lang=en" TargetMode="External"/><Relationship Id="rId19" Type="http://schemas.openxmlformats.org/officeDocument/2006/relationships/hyperlink" Target="https://concretecountertopinstitute.com/free-training/portland-cement-type-i-ii-iii-which-to-use-in-a-concrete-countertop-mix/" TargetMode="External"/><Relationship Id="rId224" Type="http://schemas.openxmlformats.org/officeDocument/2006/relationships/hyperlink" Target="https://www.oekobaudat.de/OEKOBAU.DAT/datasetdetail/process.xhtml?uuid=8c47fba4-0e61-48d1-a03f-bf17911f0dae&amp;stock=OBD_2019_III&amp;lang=en" TargetMode="External"/><Relationship Id="rId245" Type="http://schemas.openxmlformats.org/officeDocument/2006/relationships/hyperlink" Target="https://www.oekobaudat.de/OEKOBAU.DAT/datasetdetail/process.xhtml?uuid=50c9e674-afd9-456c-9440-6506bec6d55b&amp;stock=OBD_2019_III&amp;lang=en" TargetMode="External"/><Relationship Id="rId266" Type="http://schemas.openxmlformats.org/officeDocument/2006/relationships/hyperlink" Target="https://www.oekobaudat.de/OEKOBAU.DAT/datasetdetail/process.xhtml?uuid=9fcc1331-0b4f-4c52-a5fc-e42d25c601dd&amp;stock=OBD_2019_III&amp;lang=en" TargetMode="External"/><Relationship Id="rId287" Type="http://schemas.openxmlformats.org/officeDocument/2006/relationships/hyperlink" Target="https://www.oekobaudat.de/OEKOBAU.DAT/datasetdetail/process.xhtml?uuid=d56bd904-09a0-4d30-bdbe-5d4f892cc12b&amp;stock=OBD_2019_III&amp;lang=en" TargetMode="External"/><Relationship Id="rId30" Type="http://schemas.openxmlformats.org/officeDocument/2006/relationships/hyperlink" Target="https://www.oekobaudat.de/OEKOBAU.DAT/datasetdetail/process.xhtml?uuid=3d9f0293-304f-4731-8136-326cebf8b1f0&amp;stock=OBD_2019_III&amp;lang=en" TargetMode="External"/><Relationship Id="rId105" Type="http://schemas.openxmlformats.org/officeDocument/2006/relationships/hyperlink" Target="https://www.oekobaudat.de/OEKOBAU.DAT/datasetdetail/process.xhtml?uuid=70a109d4-964c-48d4-bd8f-bcb4c536a7e7&amp;stock=OBD_201" TargetMode="External"/><Relationship Id="rId126" Type="http://schemas.openxmlformats.org/officeDocument/2006/relationships/hyperlink" Target="https://www.oekobaudat.de/OEKOBAU.DAT/datasetdetail/process.xhtml?uuid=b59f6603-c75b-47bb-b1f1-5336affb2acd&amp;stock=OBD_2019_III&amp;lang=en" TargetMode="External"/><Relationship Id="rId147" Type="http://schemas.openxmlformats.org/officeDocument/2006/relationships/hyperlink" Target="https://www.oekobaudat.de/OEKOBAU.DAT/datasetdetail/process.xhtml?uuid=6d535792-4351-4d7d-97c6-6d2c3624f3e0&amp;stock=OBD_2019_III&amp;lang=en" TargetMode="External"/><Relationship Id="rId168" Type="http://schemas.openxmlformats.org/officeDocument/2006/relationships/hyperlink" Target="https://www.oekobaudat.de/OEKOBAU.DAT/datasetdetail/process.xhtml?uuid=07f3cd13-22bb-494d-803a-f0a440fbce7a&amp;stock=OBD_2019_III&amp;lang=en" TargetMode="External"/><Relationship Id="rId312" Type="http://schemas.openxmlformats.org/officeDocument/2006/relationships/hyperlink" Target="https://www.oekobaudat.de/OEKOBAU.DAT/datasetdetail/process.xhtml?uuid=95a4f4b3-b354-4e2c-9046-0a36175cd768&amp;stock=OBD_2019_III&amp;lang=en" TargetMode="External"/><Relationship Id="rId333" Type="http://schemas.openxmlformats.org/officeDocument/2006/relationships/hyperlink" Target="https://www.oekobaudat.de/OEKOBAU.DAT/datasetdetail/process.xhtml?uuid=f939c2b2-7f3d-40f8-9903-d0fc30a62d91&amp;stock=OBD_2019_III&amp;lang=en" TargetMode="External"/><Relationship Id="rId354" Type="http://schemas.openxmlformats.org/officeDocument/2006/relationships/hyperlink" Target="https://www.oekobaudat.de/OEKOBAU.DAT/datasetdetail/process.xhtml?uuid=60e0575b-6cb4-4ba4-a9f0-78d8fb65c9a9&amp;stock=OBD_2019_III&amp;lang=en" TargetMode="External"/><Relationship Id="rId51" Type="http://schemas.openxmlformats.org/officeDocument/2006/relationships/hyperlink" Target="https://www.oekobaudat.de/OEKOBAU.DAT/datasetdetail/process.xhtml?uuid=e2306538-776d-4bc5-ae3b-1c920fb40285&amp;stock=OBD_2019_III&amp;lang=en" TargetMode="External"/><Relationship Id="rId72" Type="http://schemas.openxmlformats.org/officeDocument/2006/relationships/hyperlink" Target="https://www.eurobrick.co.uk/brickslips" TargetMode="External"/><Relationship Id="rId93" Type="http://schemas.openxmlformats.org/officeDocument/2006/relationships/hyperlink" Target="https://www.oekobaudat.de/OEKOBAU.DAT/datasetdetail/process.xhtml?uuid=78e11619-0873-4a16-bd38-4ae8eeccde63&amp;stock=OBD_2019_III&amp;lang=en" TargetMode="External"/><Relationship Id="rId189" Type="http://schemas.openxmlformats.org/officeDocument/2006/relationships/hyperlink" Target="https://www.oekobaudat.de/OEKOBAU.DAT/datasetdetail/process.xhtml?uuid=f8afef87-5de3-4996-838c-1f2af9ef81df&amp;stock=OBD_2019_III&amp;lang=en" TargetMode="External"/><Relationship Id="rId3" Type="http://schemas.openxmlformats.org/officeDocument/2006/relationships/hyperlink" Target="https://www.oekobaudat.de/OEKOBAU.DAT/datasetdetail/process.xhtml?uuid=efb06021-90c7-411f-a85c-8dfa000f0004&amp;stock=OBD_2019_III&amp;lang=en" TargetMode="External"/><Relationship Id="rId214" Type="http://schemas.openxmlformats.org/officeDocument/2006/relationships/hyperlink" Target="https://www.schoeck.com/en/isokorb-type-kxt-combar" TargetMode="External"/><Relationship Id="rId235" Type="http://schemas.openxmlformats.org/officeDocument/2006/relationships/hyperlink" Target="https://www.oekobaudat.de/OEKOBAU.DAT/datasetdetail/process.xhtml?uuid=00f77b67-630b-4c0f-ac2e-52fd98a59c8a&amp;stock=OBD_2019_III&amp;lang=en" TargetMode="External"/><Relationship Id="rId256" Type="http://schemas.openxmlformats.org/officeDocument/2006/relationships/hyperlink" Target="https://www.oekobaudat.de/OEKOBAU.DAT/datasetdetail/process.xhtml?uuid=a4c1c27c-53a0-4027-83f6-88c52c758bb1&amp;stock=OBD_2019_III&amp;lang=en" TargetMode="External"/><Relationship Id="rId277" Type="http://schemas.openxmlformats.org/officeDocument/2006/relationships/hyperlink" Target="https://www.nora.com/mondial/fr/produits/transports/rail" TargetMode="External"/><Relationship Id="rId298" Type="http://schemas.openxmlformats.org/officeDocument/2006/relationships/hyperlink" Target="https://www.oekobaudat.de/OEKOBAU.DAT/datasetdetail/process.xhtml?uuid=41b8a86d-5d44-49fb-a9b8-de2a9041f1fd&amp;stock=OBD_2019_III&amp;lang=en" TargetMode="External"/><Relationship Id="rId116" Type="http://schemas.openxmlformats.org/officeDocument/2006/relationships/hyperlink" Target="https://www.oekobaudat.de/OEKOBAU.DAT/datasetdetail/process.xhtml?uuid=d4680073-0c9c-40f4-842f-c6830856812c&amp;stock=OBD_2019_III&amp;lang=en" TargetMode="External"/><Relationship Id="rId137" Type="http://schemas.openxmlformats.org/officeDocument/2006/relationships/hyperlink" Target="https://www.oekobaudat.de/OEKOBAU.DAT/datasetdetail/process.xhtml?uuid=e8db532f-ee15-42a4-89c3-5ef789e1fb8f&amp;stock=OBD_2019_III&amp;lang=en" TargetMode="External"/><Relationship Id="rId158" Type="http://schemas.openxmlformats.org/officeDocument/2006/relationships/hyperlink" Target="https://www.oekobaudat.de/OEKOBAU.DAT/datasetdetail/process.xhtml?uuid=6aff7a60-d7cd-430e-8b15-02556b6f62ff&amp;stock=OBD_2019_III&amp;lang=en" TargetMode="External"/><Relationship Id="rId302" Type="http://schemas.openxmlformats.org/officeDocument/2006/relationships/hyperlink" Target="https://www.oekobaudat.de/OEKOBAU.DAT/datasetdetail/process.xhtml?uuid=8a37ac61-585c-43a8-9773-10fce30096e4&amp;stock=OBD_2019_III&amp;lang=en" TargetMode="External"/><Relationship Id="rId323" Type="http://schemas.openxmlformats.org/officeDocument/2006/relationships/hyperlink" Target="https://www.oekobaudat.de/OEKOBAU.DAT/datasetdetail/process.xhtml?uuid=0e39587e-8c05-4a8e-80b5-bb9a57bbe164&amp;stock=OBD_2019_III&amp;lang=en" TargetMode="External"/><Relationship Id="rId344" Type="http://schemas.openxmlformats.org/officeDocument/2006/relationships/hyperlink" Target="https://www.oekobaudat.de/OEKOBAU.DAT/datasetdetail/process.xhtml?uuid=3ce53be7-a3e5-4757-b7f9-68a6ecf66eb9&amp;stock=OBD_2019_III&amp;lang=en" TargetMode="External"/><Relationship Id="rId20" Type="http://schemas.openxmlformats.org/officeDocument/2006/relationships/hyperlink" Target="https://concretecountertopinstitute.com/free-training/portland-cement-type-i-ii-iii-which-to-use-in-a-concrete-countertop-mix/" TargetMode="External"/><Relationship Id="rId41" Type="http://schemas.openxmlformats.org/officeDocument/2006/relationships/hyperlink" Target="http://www.mapleaggregates.com/pumice_in_construction.html" TargetMode="External"/><Relationship Id="rId62" Type="http://schemas.openxmlformats.org/officeDocument/2006/relationships/hyperlink" Target="https://www.oekobaudat.de/OEKOBAU.DAT/datasetdetail/process.xhtml?uuid=3e844136-06e8-4e9f-ba0c-7fc4ec7ee901&amp;version=00.05.002&amp;stock=OBD_2019_III&amp;la" TargetMode="External"/><Relationship Id="rId83" Type="http://schemas.openxmlformats.org/officeDocument/2006/relationships/hyperlink" Target="https://www.oekobaudat.de/OEKOBAU.DAT/datasetdetail/process.xhtml?uuid=21a40e8f-3897-4465-975b-81b6370936fb&amp;stock=OBD_2019_III&amp;lang=en" TargetMode="External"/><Relationship Id="rId179" Type="http://schemas.openxmlformats.org/officeDocument/2006/relationships/hyperlink" Target="https://www.oekobaudat.de/OEKOBAU.DAT/datasetdetail/process.xhtml?uuid=43c3fd78-c67e-438b-b726-dd512df5d881&amp;stock=OBD_2019_III&amp;lang=en" TargetMode="External"/><Relationship Id="rId365" Type="http://schemas.openxmlformats.org/officeDocument/2006/relationships/hyperlink" Target="https://www.oekobaudat.de/OEKOBAU.DAT/datasetdetail/process.xhtml?uuid=c8cf7494-2f23-4193-a185-f7d4fdfa36b6&amp;stock=OBD_2019_III&amp;lang=en" TargetMode="External"/><Relationship Id="rId190" Type="http://schemas.openxmlformats.org/officeDocument/2006/relationships/hyperlink" Target="https://www.oekobaudat.de/OEKOBAU.DAT/datasetdetail/process.xhtml?uuid=4477c6ca-b728-41fb-a231-366e159a73df&amp;stock=OBD_2019_III&amp;lang=en" TargetMode="External"/><Relationship Id="rId204" Type="http://schemas.openxmlformats.org/officeDocument/2006/relationships/hyperlink" Target="https://www.oekobaudat.de/OEKOBAU.DAT/datasetdetail/process.xhtml?uuid=c355d75b-9026-4899-a41c-e5d221c424f2&amp;stock=OBD_2019_III&amp;lang=en" TargetMode="External"/><Relationship Id="rId225" Type="http://schemas.openxmlformats.org/officeDocument/2006/relationships/hyperlink" Target="https://www.oekobaudat.de/OEKOBAU.DAT/datasetdetail/process.xhtml?uuid=d7073560-4c4b-4cb0-b6bf-a902950c5109&amp;stock=OBD_2019_III&amp;lang=en" TargetMode="External"/><Relationship Id="rId246" Type="http://schemas.openxmlformats.org/officeDocument/2006/relationships/hyperlink" Target="https://www.oekobaudat.de/OEKOBAU.DAT/datasetdetail/process.xhtml?uuid=9cbdbafe-8377-46ca-a640-8e3c8fc518c0&amp;stock=OBD_2019_III&amp;lang=en" TargetMode="External"/><Relationship Id="rId267" Type="http://schemas.openxmlformats.org/officeDocument/2006/relationships/hyperlink" Target="https://www.oekobaudat.de/OEKOBAU.DAT/datasetdetail/process.xhtml?uuid=f5c6cbd6-258c-4542-876a-1d44adfc0992&amp;stock=OBD_2019_III&amp;lang=en" TargetMode="External"/><Relationship Id="rId288" Type="http://schemas.openxmlformats.org/officeDocument/2006/relationships/hyperlink" Target="https://www.oekobaudat.de/OEKOBAU.DAT/datasetdetail/process.xhtml?uuid=73d1c1b7-d509-44c8-8518-848babdd7c01&amp;stock=OBD_2019_III&amp;lang=en" TargetMode="External"/><Relationship Id="rId106" Type="http://schemas.openxmlformats.org/officeDocument/2006/relationships/hyperlink" Target="https://www.klb-klimaleichtblock.de/klb-bl%C3%B6cke-kalopor.html" TargetMode="External"/><Relationship Id="rId127" Type="http://schemas.openxmlformats.org/officeDocument/2006/relationships/hyperlink" Target="https://www.argeton.com/products.html" TargetMode="External"/><Relationship Id="rId313" Type="http://schemas.openxmlformats.org/officeDocument/2006/relationships/hyperlink" Target="https://www.oekobaudat.de/OEKOBAU.DAT/datasetdetail/process.xhtml?uuid=b1ea7c10-4471-4485-95bf-7dc0a00025b6&amp;stock=OBD_2019_III&amp;lang=en"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16.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table" Target="../tables/table17.xml"/><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AD1B1E-80DF-49C9-92B0-7BBFD0C2E0E0}">
  <sheetPr codeName="Feuil1"/>
  <dimension ref="B2:X159"/>
  <sheetViews>
    <sheetView topLeftCell="A64" zoomScale="60" zoomScaleNormal="60" workbookViewId="0">
      <selection activeCell="S74" sqref="S74"/>
    </sheetView>
  </sheetViews>
  <sheetFormatPr baseColWidth="10" defaultRowHeight="14.75" x14ac:dyDescent="0.75"/>
  <cols>
    <col min="5" max="5" width="11.046875" customWidth="1"/>
    <col min="9" max="21" width="11.046875" customWidth="1"/>
    <col min="22" max="22" width="31.09375" customWidth="1"/>
    <col min="23" max="23" width="37.28515625" customWidth="1"/>
    <col min="24" max="24" width="25.7109375" customWidth="1"/>
    <col min="25" max="25" width="32.76171875" customWidth="1"/>
    <col min="26" max="26" width="31.09375" customWidth="1"/>
    <col min="27" max="27" width="36.90234375" customWidth="1"/>
    <col min="28" max="28" width="36.09375" customWidth="1"/>
    <col min="29" max="29" width="24.42578125" customWidth="1"/>
    <col min="30" max="30" width="35.234375" customWidth="1"/>
  </cols>
  <sheetData>
    <row r="2" spans="2:22" ht="15.5" thickBot="1" x14ac:dyDescent="0.9"/>
    <row r="3" spans="2:22" x14ac:dyDescent="0.75">
      <c r="C3" s="593"/>
      <c r="D3" s="594"/>
      <c r="E3" s="594"/>
      <c r="F3" s="594"/>
      <c r="G3" s="594"/>
      <c r="H3" s="594"/>
      <c r="I3" s="594"/>
      <c r="J3" s="594"/>
      <c r="K3" s="594"/>
      <c r="L3" s="594"/>
      <c r="M3" s="594"/>
      <c r="N3" s="594"/>
      <c r="O3" s="594"/>
      <c r="P3" s="594"/>
      <c r="Q3" s="594"/>
      <c r="R3" s="595"/>
    </row>
    <row r="4" spans="2:22" x14ac:dyDescent="0.75">
      <c r="C4" s="596"/>
      <c r="D4" s="550"/>
      <c r="E4" s="550"/>
      <c r="F4" s="611" t="s">
        <v>2045</v>
      </c>
      <c r="G4" s="611"/>
      <c r="H4" s="611"/>
      <c r="I4" s="611"/>
      <c r="J4" s="611"/>
      <c r="K4" s="611"/>
      <c r="L4" s="611"/>
      <c r="M4" s="611"/>
      <c r="N4" s="611"/>
      <c r="O4" s="550"/>
      <c r="P4" s="550"/>
      <c r="Q4" s="550"/>
      <c r="R4" s="597"/>
    </row>
    <row r="5" spans="2:22" x14ac:dyDescent="0.75">
      <c r="C5" s="596"/>
      <c r="D5" s="550"/>
      <c r="E5" s="550"/>
      <c r="F5" s="611"/>
      <c r="G5" s="611"/>
      <c r="H5" s="611"/>
      <c r="I5" s="611"/>
      <c r="J5" s="611"/>
      <c r="K5" s="611"/>
      <c r="L5" s="611"/>
      <c r="M5" s="611"/>
      <c r="N5" s="611"/>
      <c r="O5" s="550"/>
      <c r="P5" s="550"/>
      <c r="Q5" s="550"/>
      <c r="R5" s="597"/>
    </row>
    <row r="6" spans="2:22" x14ac:dyDescent="0.75">
      <c r="C6" s="596"/>
      <c r="D6" s="550"/>
      <c r="E6" s="550"/>
      <c r="F6" s="611"/>
      <c r="G6" s="611"/>
      <c r="H6" s="611"/>
      <c r="I6" s="611"/>
      <c r="J6" s="611"/>
      <c r="K6" s="611"/>
      <c r="L6" s="611"/>
      <c r="M6" s="611"/>
      <c r="N6" s="611"/>
      <c r="O6" s="550"/>
      <c r="P6" s="550"/>
      <c r="Q6" s="550"/>
      <c r="R6" s="597"/>
      <c r="V6" s="602" t="s">
        <v>2049</v>
      </c>
    </row>
    <row r="7" spans="2:22" x14ac:dyDescent="0.75">
      <c r="C7" s="596"/>
      <c r="D7" s="550"/>
      <c r="E7" s="550"/>
      <c r="F7" s="611"/>
      <c r="G7" s="611"/>
      <c r="H7" s="611"/>
      <c r="I7" s="611"/>
      <c r="J7" s="611"/>
      <c r="K7" s="611"/>
      <c r="L7" s="611"/>
      <c r="M7" s="611"/>
      <c r="N7" s="611"/>
      <c r="O7" s="550"/>
      <c r="P7" s="550"/>
      <c r="Q7" s="550"/>
      <c r="R7" s="597"/>
      <c r="V7" s="602" t="s">
        <v>751</v>
      </c>
    </row>
    <row r="8" spans="2:22" x14ac:dyDescent="0.75">
      <c r="C8" s="596"/>
      <c r="D8" s="550"/>
      <c r="E8" s="550"/>
      <c r="F8" s="611"/>
      <c r="G8" s="611"/>
      <c r="H8" s="611"/>
      <c r="I8" s="611"/>
      <c r="J8" s="611"/>
      <c r="K8" s="611"/>
      <c r="L8" s="611"/>
      <c r="M8" s="611"/>
      <c r="N8" s="611"/>
      <c r="O8" s="550"/>
      <c r="P8" s="550"/>
      <c r="Q8" s="550"/>
      <c r="R8" s="597"/>
      <c r="V8" s="602" t="s">
        <v>2050</v>
      </c>
    </row>
    <row r="9" spans="2:22" x14ac:dyDescent="0.75">
      <c r="B9" s="550"/>
      <c r="C9" s="596"/>
      <c r="D9" s="550"/>
      <c r="E9" s="550"/>
      <c r="F9" s="550"/>
      <c r="G9" s="550"/>
      <c r="H9" s="550"/>
      <c r="I9" s="550"/>
      <c r="J9" s="550"/>
      <c r="K9" s="550"/>
      <c r="L9" s="550"/>
      <c r="M9" s="550"/>
      <c r="N9" s="550"/>
      <c r="O9" s="550"/>
      <c r="P9" s="550"/>
      <c r="Q9" s="550"/>
      <c r="R9" s="597"/>
    </row>
    <row r="10" spans="2:22" x14ac:dyDescent="0.75">
      <c r="B10" s="550"/>
      <c r="C10" s="596"/>
      <c r="D10" s="550"/>
      <c r="E10" s="550"/>
      <c r="F10" s="550"/>
      <c r="G10" s="550"/>
      <c r="H10" s="550"/>
      <c r="I10" s="550"/>
      <c r="J10" s="550"/>
      <c r="K10" s="550"/>
      <c r="L10" s="550"/>
      <c r="M10" s="612" t="s">
        <v>2044</v>
      </c>
      <c r="N10" s="613"/>
      <c r="O10" s="613"/>
      <c r="P10" s="614"/>
      <c r="Q10" s="550"/>
      <c r="R10" s="597"/>
    </row>
    <row r="11" spans="2:22" x14ac:dyDescent="0.75">
      <c r="B11" s="550"/>
      <c r="C11" s="596"/>
      <c r="D11" s="550" t="s">
        <v>1936</v>
      </c>
      <c r="E11" s="550" t="s">
        <v>1968</v>
      </c>
      <c r="F11" s="550" t="s">
        <v>1598</v>
      </c>
      <c r="G11" s="550" t="s">
        <v>1656</v>
      </c>
      <c r="H11" s="550" t="s">
        <v>1719</v>
      </c>
      <c r="I11" s="550" t="s">
        <v>2039</v>
      </c>
      <c r="J11" s="550" t="s">
        <v>2041</v>
      </c>
      <c r="K11" s="550"/>
      <c r="L11" s="550"/>
      <c r="M11" s="608" t="s">
        <v>1936</v>
      </c>
      <c r="N11" s="609"/>
      <c r="O11" s="609"/>
      <c r="P11" s="610"/>
      <c r="Q11" s="550"/>
      <c r="R11" s="597"/>
    </row>
    <row r="12" spans="2:22" x14ac:dyDescent="0.75">
      <c r="B12" s="550"/>
      <c r="C12" s="596"/>
      <c r="D12" s="550" t="s">
        <v>1173</v>
      </c>
      <c r="E12" s="550" t="s">
        <v>1971</v>
      </c>
      <c r="F12" s="550" t="s">
        <v>1987</v>
      </c>
      <c r="G12" s="550" t="s">
        <v>1995</v>
      </c>
      <c r="H12" s="550" t="s">
        <v>1721</v>
      </c>
      <c r="I12" s="550" t="s">
        <v>2040</v>
      </c>
      <c r="J12" s="550" t="s">
        <v>440</v>
      </c>
      <c r="K12" s="550"/>
      <c r="L12" s="550"/>
      <c r="M12" s="608" t="s">
        <v>1968</v>
      </c>
      <c r="N12" s="609"/>
      <c r="O12" s="609"/>
      <c r="P12" s="610"/>
      <c r="Q12" s="550"/>
      <c r="R12" s="597"/>
    </row>
    <row r="13" spans="2:22" x14ac:dyDescent="0.75">
      <c r="B13" s="550"/>
      <c r="C13" s="596"/>
      <c r="D13" s="550" t="s">
        <v>1937</v>
      </c>
      <c r="E13" s="550" t="s">
        <v>1972</v>
      </c>
      <c r="F13" s="550" t="s">
        <v>1993</v>
      </c>
      <c r="G13" s="550" t="s">
        <v>2000</v>
      </c>
      <c r="H13" s="550" t="s">
        <v>1738</v>
      </c>
      <c r="I13" s="550" t="s">
        <v>1884</v>
      </c>
      <c r="J13" s="550" t="s">
        <v>2027</v>
      </c>
      <c r="K13" s="550"/>
      <c r="L13" s="550"/>
      <c r="M13" s="608" t="s">
        <v>1598</v>
      </c>
      <c r="N13" s="609"/>
      <c r="O13" s="609"/>
      <c r="P13" s="610"/>
      <c r="Q13" s="550"/>
      <c r="R13" s="597"/>
    </row>
    <row r="14" spans="2:22" x14ac:dyDescent="0.75">
      <c r="B14" s="550"/>
      <c r="C14" s="596"/>
      <c r="D14" s="550" t="s">
        <v>1944</v>
      </c>
      <c r="E14" s="550" t="s">
        <v>2057</v>
      </c>
      <c r="F14" s="550"/>
      <c r="G14" s="550" t="s">
        <v>1708</v>
      </c>
      <c r="H14" s="550" t="s">
        <v>2011</v>
      </c>
      <c r="I14" s="550"/>
      <c r="J14" s="550"/>
      <c r="K14" s="550"/>
      <c r="L14" s="550"/>
      <c r="M14" s="608" t="s">
        <v>1656</v>
      </c>
      <c r="N14" s="609"/>
      <c r="O14" s="609"/>
      <c r="P14" s="610"/>
      <c r="Q14" s="550"/>
      <c r="R14" s="597"/>
    </row>
    <row r="15" spans="2:22" x14ac:dyDescent="0.75">
      <c r="B15" s="550"/>
      <c r="C15" s="596"/>
      <c r="D15" s="550" t="s">
        <v>1959</v>
      </c>
      <c r="E15" s="550" t="s">
        <v>1975</v>
      </c>
      <c r="F15" s="550"/>
      <c r="G15" s="550"/>
      <c r="H15" s="550" t="s">
        <v>1783</v>
      </c>
      <c r="I15" s="550"/>
      <c r="J15" s="550"/>
      <c r="K15" s="550"/>
      <c r="L15" s="550"/>
      <c r="M15" s="608" t="s">
        <v>1719</v>
      </c>
      <c r="N15" s="609"/>
      <c r="O15" s="609"/>
      <c r="P15" s="610"/>
      <c r="Q15" s="550"/>
      <c r="R15" s="597"/>
    </row>
    <row r="16" spans="2:22" x14ac:dyDescent="0.75">
      <c r="B16" s="550"/>
      <c r="C16" s="596"/>
      <c r="D16" s="550" t="s">
        <v>1495</v>
      </c>
      <c r="E16" s="550" t="s">
        <v>1977</v>
      </c>
      <c r="F16" s="550"/>
      <c r="G16" s="550"/>
      <c r="H16" s="550" t="s">
        <v>2021</v>
      </c>
      <c r="I16" s="550"/>
      <c r="J16" s="550"/>
      <c r="K16" s="550"/>
      <c r="L16" s="550"/>
      <c r="M16" s="608" t="s">
        <v>2039</v>
      </c>
      <c r="N16" s="609"/>
      <c r="O16" s="609"/>
      <c r="P16" s="610"/>
      <c r="Q16" s="550"/>
      <c r="R16" s="597"/>
    </row>
    <row r="17" spans="2:24" x14ac:dyDescent="0.75">
      <c r="B17" s="550"/>
      <c r="C17" s="596"/>
      <c r="D17" s="550"/>
      <c r="E17" s="550" t="s">
        <v>1978</v>
      </c>
      <c r="F17" s="550"/>
      <c r="G17" s="550"/>
      <c r="H17" s="550"/>
      <c r="I17" s="550"/>
      <c r="J17" s="550"/>
      <c r="K17" s="550"/>
      <c r="L17" s="550"/>
      <c r="M17" s="608" t="s">
        <v>2041</v>
      </c>
      <c r="N17" s="609"/>
      <c r="O17" s="609"/>
      <c r="P17" s="610"/>
      <c r="Q17" s="550"/>
      <c r="R17" s="597"/>
    </row>
    <row r="18" spans="2:24" x14ac:dyDescent="0.75">
      <c r="B18" s="550"/>
      <c r="C18" s="596"/>
      <c r="D18" s="550"/>
      <c r="E18" s="550" t="s">
        <v>1567</v>
      </c>
      <c r="F18" s="550"/>
      <c r="G18" s="550"/>
      <c r="H18" s="550"/>
      <c r="I18" s="550"/>
      <c r="J18" s="550"/>
      <c r="K18" s="550"/>
      <c r="L18" s="550"/>
      <c r="M18" s="550"/>
      <c r="N18" s="550"/>
      <c r="O18" s="550"/>
      <c r="P18" s="550"/>
      <c r="Q18" s="550"/>
      <c r="R18" s="597"/>
      <c r="V18" s="603" t="s">
        <v>2049</v>
      </c>
      <c r="W18" s="603" t="s">
        <v>751</v>
      </c>
      <c r="X18" s="603" t="s">
        <v>2050</v>
      </c>
    </row>
    <row r="19" spans="2:24" x14ac:dyDescent="0.75">
      <c r="B19" s="550"/>
      <c r="C19" s="596"/>
      <c r="D19" s="550"/>
      <c r="E19" s="550" t="s">
        <v>1571</v>
      </c>
      <c r="F19" s="550"/>
      <c r="G19" s="550"/>
      <c r="H19" s="550"/>
      <c r="I19" s="550"/>
      <c r="J19" s="550"/>
      <c r="K19" s="550"/>
      <c r="L19" s="550"/>
      <c r="M19" s="550"/>
      <c r="N19" s="550"/>
      <c r="O19" s="550"/>
      <c r="P19" s="550"/>
      <c r="Q19" s="550"/>
      <c r="R19" s="597"/>
      <c r="X19" t="s">
        <v>2053</v>
      </c>
    </row>
    <row r="20" spans="2:24" x14ac:dyDescent="0.75">
      <c r="B20" s="550"/>
      <c r="C20" s="596"/>
      <c r="D20" s="550"/>
      <c r="E20" s="550" t="s">
        <v>1983</v>
      </c>
      <c r="F20" s="550"/>
      <c r="G20" s="550"/>
      <c r="H20" s="550"/>
      <c r="I20" s="550"/>
      <c r="J20" s="550"/>
      <c r="K20" s="550"/>
      <c r="L20" s="550"/>
      <c r="M20" s="550"/>
      <c r="N20" s="550"/>
      <c r="O20" s="550"/>
      <c r="P20" s="550"/>
      <c r="Q20" s="550"/>
      <c r="R20" s="597"/>
      <c r="X20" t="s">
        <v>2052</v>
      </c>
    </row>
    <row r="21" spans="2:24" x14ac:dyDescent="0.75">
      <c r="B21" s="550"/>
      <c r="C21" s="596"/>
      <c r="D21" s="550"/>
      <c r="E21" s="550" t="s">
        <v>1581</v>
      </c>
      <c r="F21" s="550"/>
      <c r="G21" s="550"/>
      <c r="H21" s="550"/>
      <c r="I21" s="550"/>
      <c r="J21" s="550"/>
      <c r="K21" s="550"/>
      <c r="L21" s="550"/>
      <c r="M21" s="550"/>
      <c r="N21" s="550"/>
      <c r="O21" s="550"/>
      <c r="P21" s="550"/>
      <c r="Q21" s="550"/>
      <c r="R21" s="597"/>
    </row>
    <row r="22" spans="2:24" x14ac:dyDescent="0.75">
      <c r="B22" s="550"/>
      <c r="C22" s="596"/>
      <c r="D22" s="550"/>
      <c r="E22" s="550" t="s">
        <v>1985</v>
      </c>
      <c r="F22" s="550"/>
      <c r="G22" s="550"/>
      <c r="H22" s="550"/>
      <c r="I22" s="550"/>
      <c r="J22" s="550"/>
      <c r="K22" s="550"/>
      <c r="L22" s="550"/>
      <c r="M22" s="550"/>
      <c r="N22" s="550"/>
      <c r="O22" s="550"/>
      <c r="P22" s="550"/>
      <c r="Q22" s="550"/>
      <c r="R22" s="597"/>
    </row>
    <row r="23" spans="2:24" x14ac:dyDescent="0.75">
      <c r="B23" s="550"/>
      <c r="C23" s="596"/>
      <c r="D23" s="550"/>
      <c r="E23" s="550"/>
      <c r="F23" s="550"/>
      <c r="G23" s="550"/>
      <c r="H23" s="550"/>
      <c r="I23" s="550"/>
      <c r="J23" s="550"/>
      <c r="K23" s="550"/>
      <c r="L23" s="550"/>
      <c r="M23" s="550"/>
      <c r="N23" s="550"/>
      <c r="O23" s="550"/>
      <c r="P23" s="550"/>
      <c r="Q23" s="550"/>
      <c r="R23" s="597"/>
      <c r="V23" s="604" t="s">
        <v>2053</v>
      </c>
      <c r="W23" s="605" t="s">
        <v>2052</v>
      </c>
    </row>
    <row r="24" spans="2:24" x14ac:dyDescent="0.75">
      <c r="B24" s="550"/>
      <c r="C24" s="596"/>
      <c r="D24" s="550"/>
      <c r="E24" s="550"/>
      <c r="F24" s="550"/>
      <c r="G24" s="550"/>
      <c r="H24" s="550"/>
      <c r="I24" s="550"/>
      <c r="J24" s="550"/>
      <c r="K24" s="550"/>
      <c r="L24" s="550"/>
      <c r="M24" s="550"/>
      <c r="N24" s="550"/>
      <c r="O24" s="550"/>
      <c r="P24" s="550"/>
      <c r="Q24" s="550"/>
      <c r="R24" s="597"/>
      <c r="W24" s="605" t="s">
        <v>2054</v>
      </c>
    </row>
    <row r="25" spans="2:24" x14ac:dyDescent="0.75">
      <c r="B25" s="550"/>
      <c r="C25" s="596"/>
      <c r="D25" s="550" t="s">
        <v>1173</v>
      </c>
      <c r="E25" s="550" t="s">
        <v>1937</v>
      </c>
      <c r="F25" s="550" t="s">
        <v>1944</v>
      </c>
      <c r="G25" s="550" t="s">
        <v>1959</v>
      </c>
      <c r="H25" s="550" t="s">
        <v>1495</v>
      </c>
      <c r="I25" s="550" t="s">
        <v>1971</v>
      </c>
      <c r="J25" s="550" t="s">
        <v>1972</v>
      </c>
      <c r="K25" s="550" t="s">
        <v>1541</v>
      </c>
      <c r="L25" s="550" t="s">
        <v>1975</v>
      </c>
      <c r="M25" s="550" t="s">
        <v>1977</v>
      </c>
      <c r="N25" s="550" t="s">
        <v>1978</v>
      </c>
      <c r="O25" s="550" t="s">
        <v>1567</v>
      </c>
      <c r="P25" s="550" t="s">
        <v>1571</v>
      </c>
      <c r="Q25" s="550"/>
      <c r="R25" s="597"/>
      <c r="W25" s="605" t="s">
        <v>2055</v>
      </c>
    </row>
    <row r="26" spans="2:24" x14ac:dyDescent="0.75">
      <c r="B26" s="550"/>
      <c r="C26" s="596"/>
      <c r="D26" s="550" t="s">
        <v>1175</v>
      </c>
      <c r="E26" s="550" t="s">
        <v>1938</v>
      </c>
      <c r="F26" s="550" t="s">
        <v>1945</v>
      </c>
      <c r="G26" s="550" t="s">
        <v>1960</v>
      </c>
      <c r="H26" s="550" t="s">
        <v>1964</v>
      </c>
      <c r="I26" s="550" t="s">
        <v>1969</v>
      </c>
      <c r="J26" s="550" t="s">
        <v>1973</v>
      </c>
      <c r="K26" s="550" t="s">
        <v>1974</v>
      </c>
      <c r="L26" s="550" t="s">
        <v>1976</v>
      </c>
      <c r="M26" s="550" t="s">
        <v>2037</v>
      </c>
      <c r="N26" s="550" t="s">
        <v>1979</v>
      </c>
      <c r="O26" s="550" t="s">
        <v>1980</v>
      </c>
      <c r="P26" s="550" t="s">
        <v>1981</v>
      </c>
      <c r="Q26" s="550"/>
      <c r="R26" s="597"/>
    </row>
    <row r="27" spans="2:24" x14ac:dyDescent="0.75">
      <c r="B27" s="550"/>
      <c r="C27" s="596"/>
      <c r="D27" s="550" t="s">
        <v>1202</v>
      </c>
      <c r="E27" s="550" t="s">
        <v>1939</v>
      </c>
      <c r="F27" s="550" t="s">
        <v>1946</v>
      </c>
      <c r="G27" s="550" t="s">
        <v>1961</v>
      </c>
      <c r="H27" s="550" t="s">
        <v>1965</v>
      </c>
      <c r="I27" s="550" t="s">
        <v>1970</v>
      </c>
      <c r="J27" s="550"/>
      <c r="K27" s="550"/>
      <c r="L27" s="550"/>
      <c r="M27" s="550" t="s">
        <v>2036</v>
      </c>
      <c r="N27" s="550"/>
      <c r="O27" s="550"/>
      <c r="P27" s="550" t="s">
        <v>1982</v>
      </c>
      <c r="Q27" s="550"/>
      <c r="R27" s="597"/>
    </row>
    <row r="28" spans="2:24" x14ac:dyDescent="0.75">
      <c r="B28" s="550"/>
      <c r="C28" s="596"/>
      <c r="D28" s="550" t="s">
        <v>1209</v>
      </c>
      <c r="E28" s="550" t="s">
        <v>1240</v>
      </c>
      <c r="F28" s="550" t="s">
        <v>1947</v>
      </c>
      <c r="G28" s="550" t="s">
        <v>1962</v>
      </c>
      <c r="H28" s="550" t="s">
        <v>1966</v>
      </c>
      <c r="I28" s="550"/>
      <c r="J28" s="550"/>
      <c r="K28" s="550"/>
      <c r="L28" s="550"/>
      <c r="M28" s="550"/>
      <c r="N28" s="550"/>
      <c r="O28" s="550"/>
      <c r="P28" s="550"/>
      <c r="Q28" s="550"/>
      <c r="R28" s="597"/>
    </row>
    <row r="29" spans="2:24" x14ac:dyDescent="0.75">
      <c r="B29" s="550"/>
      <c r="C29" s="596"/>
      <c r="D29" s="550" t="s">
        <v>1221</v>
      </c>
      <c r="E29" s="550" t="s">
        <v>1940</v>
      </c>
      <c r="F29" s="550" t="s">
        <v>1948</v>
      </c>
      <c r="G29" s="550" t="s">
        <v>1963</v>
      </c>
      <c r="H29" s="550" t="s">
        <v>1967</v>
      </c>
      <c r="I29" s="550"/>
      <c r="J29" s="550"/>
      <c r="K29" s="550"/>
      <c r="L29" s="550"/>
      <c r="M29" s="550"/>
      <c r="N29" s="550"/>
      <c r="O29" s="550"/>
      <c r="P29" s="550"/>
      <c r="Q29" s="550"/>
      <c r="R29" s="597"/>
    </row>
    <row r="30" spans="2:24" x14ac:dyDescent="0.75">
      <c r="B30" s="550"/>
      <c r="C30" s="596"/>
      <c r="D30" s="550"/>
      <c r="E30" s="550" t="s">
        <v>1255</v>
      </c>
      <c r="F30" s="550" t="s">
        <v>1949</v>
      </c>
      <c r="G30" s="550"/>
      <c r="H30" s="550"/>
      <c r="I30" s="550"/>
      <c r="J30" s="550"/>
      <c r="K30" s="550"/>
      <c r="L30" s="550"/>
      <c r="M30" s="550"/>
      <c r="N30" s="550"/>
      <c r="O30" s="550"/>
      <c r="P30" s="550"/>
      <c r="Q30" s="550"/>
      <c r="R30" s="597"/>
    </row>
    <row r="31" spans="2:24" x14ac:dyDescent="0.75">
      <c r="B31" s="550"/>
      <c r="C31" s="596"/>
      <c r="D31" s="550"/>
      <c r="E31" s="550" t="s">
        <v>1941</v>
      </c>
      <c r="F31" s="550" t="s">
        <v>1381</v>
      </c>
      <c r="G31" s="550"/>
      <c r="H31" s="550"/>
      <c r="I31" s="550"/>
      <c r="J31" s="550"/>
      <c r="K31" s="550"/>
      <c r="L31" s="550"/>
      <c r="M31" s="550"/>
      <c r="N31" s="550"/>
      <c r="O31" s="550"/>
      <c r="P31" s="550"/>
      <c r="Q31" s="550"/>
      <c r="R31" s="597"/>
    </row>
    <row r="32" spans="2:24" x14ac:dyDescent="0.75">
      <c r="B32" s="550"/>
      <c r="C32" s="596"/>
      <c r="D32" s="550"/>
      <c r="E32" s="550" t="s">
        <v>1262</v>
      </c>
      <c r="F32" s="550" t="s">
        <v>1950</v>
      </c>
      <c r="G32" s="550"/>
      <c r="H32" s="550"/>
      <c r="I32" s="550"/>
      <c r="J32" s="550"/>
      <c r="K32" s="550"/>
      <c r="L32" s="550"/>
      <c r="M32" s="550"/>
      <c r="N32" s="550"/>
      <c r="O32" s="550"/>
      <c r="P32" s="550"/>
      <c r="Q32" s="550"/>
      <c r="R32" s="597"/>
    </row>
    <row r="33" spans="2:18" x14ac:dyDescent="0.75">
      <c r="B33" s="550"/>
      <c r="C33" s="596"/>
      <c r="D33" s="550"/>
      <c r="E33" s="550" t="s">
        <v>1942</v>
      </c>
      <c r="F33" s="550" t="s">
        <v>1951</v>
      </c>
      <c r="G33" s="550"/>
      <c r="H33" s="550"/>
      <c r="I33" s="550"/>
      <c r="J33" s="550"/>
      <c r="K33" s="550"/>
      <c r="L33" s="550"/>
      <c r="M33" s="550"/>
      <c r="N33" s="550"/>
      <c r="O33" s="550"/>
      <c r="P33" s="550"/>
      <c r="Q33" s="550"/>
      <c r="R33" s="597"/>
    </row>
    <row r="34" spans="2:18" x14ac:dyDescent="0.75">
      <c r="B34" s="550"/>
      <c r="C34" s="596"/>
      <c r="D34" s="550"/>
      <c r="E34" s="550" t="s">
        <v>1943</v>
      </c>
      <c r="F34" s="550" t="s">
        <v>1417</v>
      </c>
      <c r="G34" s="550"/>
      <c r="H34" s="550"/>
      <c r="I34" s="550"/>
      <c r="J34" s="550"/>
      <c r="K34" s="550"/>
      <c r="L34" s="550"/>
      <c r="M34" s="550"/>
      <c r="N34" s="550"/>
      <c r="O34" s="550"/>
      <c r="P34" s="550"/>
      <c r="Q34" s="550"/>
      <c r="R34" s="597"/>
    </row>
    <row r="35" spans="2:18" x14ac:dyDescent="0.75">
      <c r="B35" s="550"/>
      <c r="C35" s="596"/>
      <c r="D35" s="550"/>
      <c r="E35" s="550"/>
      <c r="F35" s="550" t="s">
        <v>1952</v>
      </c>
      <c r="G35" s="550"/>
      <c r="H35" s="550"/>
      <c r="I35" s="550"/>
      <c r="J35" s="550"/>
      <c r="K35" s="550"/>
      <c r="L35" s="550"/>
      <c r="M35" s="550"/>
      <c r="N35" s="550"/>
      <c r="O35" s="550"/>
      <c r="P35" s="550"/>
      <c r="Q35" s="550"/>
      <c r="R35" s="597"/>
    </row>
    <row r="36" spans="2:18" x14ac:dyDescent="0.75">
      <c r="B36" s="550"/>
      <c r="C36" s="596"/>
      <c r="D36" s="550"/>
      <c r="E36" s="550"/>
      <c r="F36" s="550" t="s">
        <v>1953</v>
      </c>
      <c r="G36" s="550"/>
      <c r="H36" s="550"/>
      <c r="I36" s="550"/>
      <c r="J36" s="550"/>
      <c r="K36" s="550"/>
      <c r="L36" s="550"/>
      <c r="M36" s="550"/>
      <c r="N36" s="550"/>
      <c r="O36" s="550"/>
      <c r="P36" s="550"/>
      <c r="Q36" s="550"/>
      <c r="R36" s="597"/>
    </row>
    <row r="37" spans="2:18" x14ac:dyDescent="0.75">
      <c r="B37" s="550"/>
      <c r="C37" s="596"/>
      <c r="D37" s="550"/>
      <c r="E37" s="550"/>
      <c r="F37" s="550" t="s">
        <v>1430</v>
      </c>
      <c r="G37" s="550"/>
      <c r="H37" s="550"/>
      <c r="I37" s="550"/>
      <c r="J37" s="550"/>
      <c r="K37" s="550"/>
      <c r="L37" s="550"/>
      <c r="M37" s="550"/>
      <c r="N37" s="550"/>
      <c r="O37" s="550"/>
      <c r="P37" s="550"/>
      <c r="Q37" s="550"/>
      <c r="R37" s="597"/>
    </row>
    <row r="38" spans="2:18" x14ac:dyDescent="0.75">
      <c r="B38" s="550"/>
      <c r="C38" s="596"/>
      <c r="D38" s="550"/>
      <c r="E38" s="550"/>
      <c r="F38" s="550" t="s">
        <v>1954</v>
      </c>
      <c r="G38" s="550"/>
      <c r="H38" s="550"/>
      <c r="I38" s="550"/>
      <c r="J38" s="550"/>
      <c r="K38" s="550"/>
      <c r="L38" s="550"/>
      <c r="M38" s="550"/>
      <c r="N38" s="550"/>
      <c r="O38" s="550"/>
      <c r="P38" s="550"/>
      <c r="Q38" s="550"/>
      <c r="R38" s="597"/>
    </row>
    <row r="39" spans="2:18" x14ac:dyDescent="0.75">
      <c r="B39" s="550"/>
      <c r="C39" s="596"/>
      <c r="D39" s="550"/>
      <c r="E39" s="550"/>
      <c r="F39" s="550" t="s">
        <v>1955</v>
      </c>
      <c r="G39" s="550"/>
      <c r="H39" s="550"/>
      <c r="I39" s="550"/>
      <c r="J39" s="550"/>
      <c r="K39" s="550"/>
      <c r="L39" s="550"/>
      <c r="M39" s="550"/>
      <c r="N39" s="550"/>
      <c r="O39" s="550"/>
      <c r="P39" s="550"/>
      <c r="Q39" s="550"/>
      <c r="R39" s="597"/>
    </row>
    <row r="40" spans="2:18" x14ac:dyDescent="0.75">
      <c r="B40" s="550"/>
      <c r="C40" s="596"/>
      <c r="D40" s="550"/>
      <c r="E40" s="550"/>
      <c r="F40" s="550" t="s">
        <v>1956</v>
      </c>
      <c r="G40" s="550"/>
      <c r="H40" s="550"/>
      <c r="I40" s="550"/>
      <c r="J40" s="550"/>
      <c r="K40" s="550"/>
      <c r="L40" s="550"/>
      <c r="M40" s="550"/>
      <c r="N40" s="550"/>
      <c r="O40" s="550"/>
      <c r="P40" s="550"/>
      <c r="Q40" s="550"/>
      <c r="R40" s="597"/>
    </row>
    <row r="41" spans="2:18" x14ac:dyDescent="0.75">
      <c r="B41" s="550"/>
      <c r="C41" s="596"/>
      <c r="D41" s="550"/>
      <c r="E41" s="550"/>
      <c r="F41" s="550" t="s">
        <v>1957</v>
      </c>
      <c r="G41" s="550"/>
      <c r="H41" s="550"/>
      <c r="I41" s="550"/>
      <c r="J41" s="550"/>
      <c r="K41" s="550"/>
      <c r="L41" s="550"/>
      <c r="M41" s="550"/>
      <c r="N41" s="550"/>
      <c r="O41" s="550"/>
      <c r="P41" s="550"/>
      <c r="Q41" s="550"/>
      <c r="R41" s="597"/>
    </row>
    <row r="42" spans="2:18" x14ac:dyDescent="0.75">
      <c r="B42" s="550"/>
      <c r="C42" s="596"/>
      <c r="D42" s="550"/>
      <c r="E42" s="550"/>
      <c r="F42" s="550" t="s">
        <v>1465</v>
      </c>
      <c r="G42" s="550"/>
      <c r="H42" s="550"/>
      <c r="I42" s="550"/>
      <c r="J42" s="550"/>
      <c r="K42" s="550"/>
      <c r="L42" s="550"/>
      <c r="M42" s="550"/>
      <c r="N42" s="550"/>
      <c r="O42" s="550"/>
      <c r="P42" s="550"/>
      <c r="Q42" s="550"/>
      <c r="R42" s="597"/>
    </row>
    <row r="43" spans="2:18" x14ac:dyDescent="0.75">
      <c r="B43" s="550"/>
      <c r="C43" s="596"/>
      <c r="D43" s="550"/>
      <c r="E43" s="550"/>
      <c r="F43" s="550" t="s">
        <v>1958</v>
      </c>
      <c r="G43" s="550"/>
      <c r="H43" s="550"/>
      <c r="I43" s="550"/>
      <c r="J43" s="550"/>
      <c r="K43" s="550"/>
      <c r="L43" s="550"/>
      <c r="M43" s="550"/>
      <c r="N43" s="550"/>
      <c r="O43" s="550"/>
      <c r="P43" s="550"/>
      <c r="Q43" s="550"/>
      <c r="R43" s="597"/>
    </row>
    <row r="44" spans="2:18" x14ac:dyDescent="0.75">
      <c r="B44" s="550"/>
      <c r="C44" s="596"/>
      <c r="D44" s="550"/>
      <c r="E44" s="550"/>
      <c r="F44" s="550"/>
      <c r="G44" s="550"/>
      <c r="H44" s="550"/>
      <c r="I44" s="550"/>
      <c r="J44" s="550"/>
      <c r="K44" s="550"/>
      <c r="L44" s="550"/>
      <c r="M44" s="550"/>
      <c r="N44" s="550"/>
      <c r="O44" s="550"/>
      <c r="P44" s="550"/>
      <c r="Q44" s="550"/>
      <c r="R44" s="597"/>
    </row>
    <row r="45" spans="2:18" x14ac:dyDescent="0.75">
      <c r="B45" s="550"/>
      <c r="C45" s="596"/>
      <c r="D45" s="550"/>
      <c r="E45" s="550"/>
      <c r="F45" s="550"/>
      <c r="G45" s="550"/>
      <c r="H45" s="550"/>
      <c r="I45" s="550"/>
      <c r="J45" s="550"/>
      <c r="K45" s="550"/>
      <c r="L45" s="550"/>
      <c r="M45" s="550"/>
      <c r="N45" s="550"/>
      <c r="O45" s="550"/>
      <c r="P45" s="550"/>
      <c r="Q45" s="550"/>
      <c r="R45" s="597"/>
    </row>
    <row r="46" spans="2:18" x14ac:dyDescent="0.75">
      <c r="B46" s="550"/>
      <c r="C46" s="596"/>
      <c r="D46" s="587" t="s">
        <v>1983</v>
      </c>
      <c r="E46" s="587" t="s">
        <v>1581</v>
      </c>
      <c r="F46" s="587" t="s">
        <v>1985</v>
      </c>
      <c r="G46" s="587" t="s">
        <v>1987</v>
      </c>
      <c r="H46" s="587" t="s">
        <v>1993</v>
      </c>
      <c r="I46" s="587" t="s">
        <v>1995</v>
      </c>
      <c r="J46" s="587" t="s">
        <v>2000</v>
      </c>
      <c r="K46" s="587" t="s">
        <v>1708</v>
      </c>
      <c r="L46" s="587" t="s">
        <v>1721</v>
      </c>
      <c r="M46" s="587" t="s">
        <v>1738</v>
      </c>
      <c r="N46" s="587" t="s">
        <v>2011</v>
      </c>
      <c r="O46" s="587" t="s">
        <v>1783</v>
      </c>
      <c r="P46" s="587" t="s">
        <v>2015</v>
      </c>
      <c r="Q46" s="550"/>
      <c r="R46" s="597"/>
    </row>
    <row r="47" spans="2:18" x14ac:dyDescent="0.75">
      <c r="B47" s="550"/>
      <c r="C47" s="596"/>
      <c r="D47" s="601" t="s">
        <v>1984</v>
      </c>
      <c r="E47" s="601" t="s">
        <v>1582</v>
      </c>
      <c r="F47" s="601" t="s">
        <v>1986</v>
      </c>
      <c r="G47" s="601" t="s">
        <v>1988</v>
      </c>
      <c r="H47" s="601" t="s">
        <v>1994</v>
      </c>
      <c r="I47" s="601" t="s">
        <v>1996</v>
      </c>
      <c r="J47" s="601" t="s">
        <v>2001</v>
      </c>
      <c r="K47" s="601" t="s">
        <v>2002</v>
      </c>
      <c r="L47" s="601" t="s">
        <v>2006</v>
      </c>
      <c r="M47" s="601" t="s">
        <v>2008</v>
      </c>
      <c r="N47" s="601" t="s">
        <v>2012</v>
      </c>
      <c r="O47" s="601" t="s">
        <v>2014</v>
      </c>
      <c r="P47" s="601" t="s">
        <v>2016</v>
      </c>
      <c r="Q47" s="550"/>
      <c r="R47" s="597"/>
    </row>
    <row r="48" spans="2:18" x14ac:dyDescent="0.75">
      <c r="B48" s="550"/>
      <c r="C48" s="596"/>
      <c r="D48" s="601"/>
      <c r="E48" s="601"/>
      <c r="F48" s="601"/>
      <c r="G48" s="601" t="s">
        <v>1989</v>
      </c>
      <c r="H48" s="601" t="s">
        <v>1645</v>
      </c>
      <c r="I48" s="601" t="s">
        <v>1997</v>
      </c>
      <c r="J48" s="601" t="s">
        <v>1705</v>
      </c>
      <c r="K48" s="601" t="s">
        <v>2003</v>
      </c>
      <c r="L48" s="601" t="s">
        <v>2007</v>
      </c>
      <c r="M48" s="601" t="s">
        <v>2009</v>
      </c>
      <c r="N48" s="601" t="s">
        <v>2013</v>
      </c>
      <c r="O48" s="601"/>
      <c r="P48" s="601" t="s">
        <v>2017</v>
      </c>
      <c r="Q48" s="550"/>
      <c r="R48" s="597"/>
    </row>
    <row r="49" spans="2:18" x14ac:dyDescent="0.75">
      <c r="B49" s="550"/>
      <c r="C49" s="596"/>
      <c r="D49" s="601"/>
      <c r="E49" s="601"/>
      <c r="F49" s="601"/>
      <c r="G49" s="601" t="s">
        <v>1990</v>
      </c>
      <c r="H49" s="601"/>
      <c r="I49" s="601" t="s">
        <v>1998</v>
      </c>
      <c r="J49" s="601"/>
      <c r="K49" s="601" t="s">
        <v>2004</v>
      </c>
      <c r="L49" s="601" t="s">
        <v>2038</v>
      </c>
      <c r="M49" s="601" t="s">
        <v>2010</v>
      </c>
      <c r="N49" s="601"/>
      <c r="O49" s="601"/>
      <c r="P49" s="601" t="s">
        <v>2018</v>
      </c>
      <c r="Q49" s="550"/>
      <c r="R49" s="597"/>
    </row>
    <row r="50" spans="2:18" x14ac:dyDescent="0.75">
      <c r="B50" s="550"/>
      <c r="C50" s="596"/>
      <c r="D50" s="601"/>
      <c r="E50" s="601"/>
      <c r="F50" s="601"/>
      <c r="G50" s="601" t="s">
        <v>1991</v>
      </c>
      <c r="H50" s="601"/>
      <c r="I50" s="601" t="s">
        <v>1999</v>
      </c>
      <c r="J50" s="601"/>
      <c r="K50" s="601" t="s">
        <v>2005</v>
      </c>
      <c r="L50" s="601"/>
      <c r="M50" s="601" t="s">
        <v>1760</v>
      </c>
      <c r="N50" s="601"/>
      <c r="O50" s="601"/>
      <c r="P50" s="601" t="s">
        <v>1818</v>
      </c>
      <c r="Q50" s="550"/>
      <c r="R50" s="597"/>
    </row>
    <row r="51" spans="2:18" x14ac:dyDescent="0.75">
      <c r="B51" s="550"/>
      <c r="C51" s="596"/>
      <c r="D51" s="601"/>
      <c r="E51" s="601"/>
      <c r="F51" s="601"/>
      <c r="G51" s="601" t="s">
        <v>1992</v>
      </c>
      <c r="H51" s="601"/>
      <c r="I51" s="601"/>
      <c r="J51" s="601"/>
      <c r="K51" s="601"/>
      <c r="L51" s="601"/>
      <c r="M51" s="601"/>
      <c r="N51" s="601"/>
      <c r="O51" s="601"/>
      <c r="P51" s="601" t="s">
        <v>2019</v>
      </c>
      <c r="Q51" s="550"/>
      <c r="R51" s="597"/>
    </row>
    <row r="52" spans="2:18" x14ac:dyDescent="0.75">
      <c r="B52" s="550"/>
      <c r="C52" s="596"/>
      <c r="D52" s="601"/>
      <c r="E52" s="601"/>
      <c r="F52" s="601"/>
      <c r="G52" s="601"/>
      <c r="H52" s="601"/>
      <c r="I52" s="601"/>
      <c r="J52" s="601"/>
      <c r="K52" s="601"/>
      <c r="L52" s="601"/>
      <c r="M52" s="601"/>
      <c r="N52" s="601"/>
      <c r="O52" s="601"/>
      <c r="P52" s="601" t="s">
        <v>2020</v>
      </c>
      <c r="Q52" s="550"/>
      <c r="R52" s="597"/>
    </row>
    <row r="53" spans="2:18" x14ac:dyDescent="0.75">
      <c r="B53" s="550"/>
      <c r="C53" s="596"/>
      <c r="D53" s="550"/>
      <c r="E53" s="550"/>
      <c r="F53" s="550"/>
      <c r="G53" s="550"/>
      <c r="H53" s="550"/>
      <c r="I53" s="550"/>
      <c r="J53" s="550"/>
      <c r="K53" s="550"/>
      <c r="L53" s="550"/>
      <c r="M53" s="550"/>
      <c r="N53" s="550"/>
      <c r="O53" s="550"/>
      <c r="P53" s="550"/>
      <c r="Q53" s="550"/>
      <c r="R53" s="597"/>
    </row>
    <row r="54" spans="2:18" x14ac:dyDescent="0.75">
      <c r="B54" s="550"/>
      <c r="C54" s="596"/>
      <c r="D54" s="550"/>
      <c r="E54" s="550"/>
      <c r="F54" s="550"/>
      <c r="G54" s="550"/>
      <c r="H54" s="550"/>
      <c r="I54" s="550"/>
      <c r="J54" s="550"/>
      <c r="K54" s="550"/>
      <c r="L54" s="550"/>
      <c r="M54" s="550"/>
      <c r="N54" s="550"/>
      <c r="O54" s="550"/>
      <c r="P54" s="550"/>
      <c r="Q54" s="550"/>
      <c r="R54" s="597"/>
    </row>
    <row r="55" spans="2:18" x14ac:dyDescent="0.75">
      <c r="B55" s="550"/>
      <c r="C55" s="596"/>
      <c r="D55" s="587" t="s">
        <v>2021</v>
      </c>
      <c r="E55" s="587" t="s">
        <v>2040</v>
      </c>
      <c r="F55" s="587" t="s">
        <v>1884</v>
      </c>
      <c r="G55" s="587" t="s">
        <v>440</v>
      </c>
      <c r="H55" s="587" t="s">
        <v>2027</v>
      </c>
      <c r="I55" s="550"/>
      <c r="J55" s="550"/>
      <c r="K55" s="550"/>
      <c r="L55" s="550"/>
      <c r="M55" s="550"/>
      <c r="N55" s="550"/>
      <c r="O55" s="550"/>
      <c r="P55" s="550"/>
      <c r="Q55" s="550"/>
      <c r="R55" s="597"/>
    </row>
    <row r="56" spans="2:18" x14ac:dyDescent="0.75">
      <c r="B56" s="550"/>
      <c r="C56" s="596"/>
      <c r="D56" s="601" t="s">
        <v>1834</v>
      </c>
      <c r="E56" s="601" t="s">
        <v>1598</v>
      </c>
      <c r="F56" s="601" t="s">
        <v>2023</v>
      </c>
      <c r="G56" s="601" t="s">
        <v>2025</v>
      </c>
      <c r="H56" s="601" t="s">
        <v>2028</v>
      </c>
      <c r="I56" s="550"/>
      <c r="J56" s="550"/>
      <c r="K56" s="550"/>
      <c r="L56" s="550"/>
      <c r="M56" s="550"/>
      <c r="N56" s="550"/>
      <c r="O56" s="550"/>
      <c r="P56" s="550"/>
      <c r="Q56" s="550"/>
      <c r="R56" s="597"/>
    </row>
    <row r="57" spans="2:18" x14ac:dyDescent="0.75">
      <c r="B57" s="550"/>
      <c r="C57" s="596"/>
      <c r="D57" s="601" t="s">
        <v>1837</v>
      </c>
      <c r="E57" s="601" t="s">
        <v>1708</v>
      </c>
      <c r="F57" s="601" t="s">
        <v>2024</v>
      </c>
      <c r="G57" s="601" t="s">
        <v>2026</v>
      </c>
      <c r="H57" s="601" t="s">
        <v>2029</v>
      </c>
      <c r="I57" s="550"/>
      <c r="J57" s="550"/>
      <c r="K57" s="550"/>
      <c r="L57" s="550"/>
      <c r="M57" s="550"/>
      <c r="N57" s="550"/>
      <c r="O57" s="550"/>
      <c r="P57" s="550"/>
      <c r="Q57" s="550"/>
      <c r="R57" s="597"/>
    </row>
    <row r="58" spans="2:18" x14ac:dyDescent="0.75">
      <c r="B58" s="550"/>
      <c r="C58" s="596"/>
      <c r="D58" s="601" t="s">
        <v>1839</v>
      </c>
      <c r="E58" s="601" t="s">
        <v>2022</v>
      </c>
      <c r="F58" s="601"/>
      <c r="G58" s="601"/>
      <c r="H58" s="601" t="s">
        <v>1934</v>
      </c>
      <c r="I58" s="550"/>
      <c r="J58" s="550"/>
      <c r="K58" s="550"/>
      <c r="L58" s="550"/>
      <c r="M58" s="550"/>
      <c r="N58" s="550"/>
      <c r="O58" s="550"/>
      <c r="P58" s="550"/>
      <c r="Q58" s="550"/>
      <c r="R58" s="597"/>
    </row>
    <row r="59" spans="2:18" x14ac:dyDescent="0.75">
      <c r="B59" s="550"/>
      <c r="C59" s="596"/>
      <c r="D59" s="601" t="s">
        <v>1842</v>
      </c>
      <c r="E59" s="601" t="s">
        <v>1872</v>
      </c>
      <c r="F59" s="601"/>
      <c r="G59" s="601"/>
      <c r="H59" s="601"/>
      <c r="I59" s="550"/>
      <c r="J59" s="550"/>
      <c r="K59" s="550"/>
      <c r="L59" s="550"/>
      <c r="M59" s="550"/>
      <c r="N59" s="550"/>
      <c r="O59" s="550"/>
      <c r="P59" s="550"/>
      <c r="Q59" s="550"/>
      <c r="R59" s="597"/>
    </row>
    <row r="60" spans="2:18" x14ac:dyDescent="0.75">
      <c r="B60" s="550"/>
      <c r="C60" s="596"/>
      <c r="D60" s="601" t="s">
        <v>1740</v>
      </c>
      <c r="E60" s="601" t="s">
        <v>1740</v>
      </c>
      <c r="F60" s="601"/>
      <c r="G60" s="601"/>
      <c r="H60" s="601"/>
      <c r="I60" s="550"/>
      <c r="J60" s="550"/>
      <c r="K60" s="550"/>
      <c r="L60" s="550"/>
      <c r="M60" s="550"/>
      <c r="N60" s="550"/>
      <c r="O60" s="550"/>
      <c r="P60" s="550"/>
      <c r="Q60" s="550"/>
      <c r="R60" s="597"/>
    </row>
    <row r="61" spans="2:18" x14ac:dyDescent="0.75">
      <c r="B61" s="550"/>
      <c r="C61" s="596"/>
      <c r="D61" s="601" t="s">
        <v>1850</v>
      </c>
      <c r="E61" s="601"/>
      <c r="F61" s="601"/>
      <c r="G61" s="601"/>
      <c r="H61" s="601"/>
      <c r="I61" s="550"/>
      <c r="J61" s="550"/>
      <c r="K61" s="550"/>
      <c r="L61" s="550"/>
      <c r="M61" s="550"/>
      <c r="N61" s="550"/>
      <c r="O61" s="550"/>
      <c r="P61" s="550"/>
      <c r="Q61" s="550"/>
      <c r="R61" s="597"/>
    </row>
    <row r="62" spans="2:18" x14ac:dyDescent="0.75">
      <c r="B62" s="550"/>
      <c r="C62" s="596"/>
      <c r="D62" s="550"/>
      <c r="E62" s="550"/>
      <c r="F62" s="550"/>
      <c r="G62" s="550"/>
      <c r="H62" s="550"/>
      <c r="I62" s="550"/>
      <c r="J62" s="550"/>
      <c r="K62" s="550"/>
      <c r="L62" s="550"/>
      <c r="M62" s="550"/>
      <c r="N62" s="550"/>
      <c r="O62" s="550"/>
      <c r="P62" s="550"/>
      <c r="Q62" s="550"/>
      <c r="R62" s="597"/>
    </row>
    <row r="63" spans="2:18" x14ac:dyDescent="0.75">
      <c r="B63" s="550"/>
      <c r="C63" s="596"/>
      <c r="D63" s="550"/>
      <c r="E63" s="550"/>
      <c r="F63" s="550"/>
      <c r="G63" s="550"/>
      <c r="H63" s="550"/>
      <c r="I63" s="550"/>
      <c r="J63" s="550"/>
      <c r="K63" s="550"/>
      <c r="L63" s="550"/>
      <c r="M63" s="550"/>
      <c r="N63" s="550"/>
      <c r="O63" s="550"/>
      <c r="P63" s="550"/>
      <c r="Q63" s="550"/>
      <c r="R63" s="597"/>
    </row>
    <row r="64" spans="2:18" x14ac:dyDescent="0.75">
      <c r="B64" s="550"/>
      <c r="C64" s="596"/>
      <c r="D64" s="550" t="s">
        <v>1175</v>
      </c>
      <c r="E64" s="550" t="s">
        <v>1202</v>
      </c>
      <c r="F64" s="550" t="s">
        <v>1209</v>
      </c>
      <c r="G64" s="550" t="s">
        <v>1221</v>
      </c>
      <c r="H64" s="550" t="s">
        <v>1938</v>
      </c>
      <c r="I64" s="550" t="s">
        <v>1939</v>
      </c>
      <c r="J64" s="550" t="s">
        <v>1240</v>
      </c>
      <c r="K64" s="550" t="s">
        <v>1940</v>
      </c>
      <c r="L64" s="550" t="s">
        <v>1255</v>
      </c>
      <c r="M64" s="550" t="s">
        <v>1941</v>
      </c>
      <c r="N64" s="550" t="s">
        <v>1262</v>
      </c>
      <c r="O64" s="550" t="s">
        <v>1942</v>
      </c>
      <c r="P64" s="550" t="s">
        <v>1943</v>
      </c>
      <c r="Q64" s="550"/>
      <c r="R64" s="597"/>
    </row>
    <row r="65" spans="2:18" x14ac:dyDescent="0.75">
      <c r="B65" s="550"/>
      <c r="C65" s="596"/>
      <c r="D65" s="550" t="s">
        <v>1179</v>
      </c>
      <c r="E65" s="550" t="s">
        <v>1206</v>
      </c>
      <c r="F65" s="550" t="s">
        <v>1210</v>
      </c>
      <c r="G65" s="550" t="s">
        <v>1222</v>
      </c>
      <c r="H65" s="550" t="s">
        <v>1227</v>
      </c>
      <c r="I65" s="550" t="s">
        <v>1233</v>
      </c>
      <c r="J65" s="550" t="s">
        <v>1241</v>
      </c>
      <c r="K65" s="550" t="s">
        <v>1249</v>
      </c>
      <c r="L65" s="550" t="s">
        <v>1257</v>
      </c>
      <c r="M65" s="550" t="s">
        <v>1260</v>
      </c>
      <c r="N65" s="550" t="s">
        <v>1265</v>
      </c>
      <c r="O65" s="550" t="s">
        <v>1268</v>
      </c>
      <c r="P65" s="550" t="s">
        <v>1276</v>
      </c>
      <c r="Q65" s="550"/>
      <c r="R65" s="597"/>
    </row>
    <row r="66" spans="2:18" x14ac:dyDescent="0.75">
      <c r="B66" s="550"/>
      <c r="C66" s="596"/>
      <c r="D66" s="550" t="s">
        <v>1184</v>
      </c>
      <c r="E66" s="550" t="s">
        <v>1207</v>
      </c>
      <c r="F66" s="550" t="s">
        <v>1212</v>
      </c>
      <c r="G66" s="550"/>
      <c r="H66" s="550" t="s">
        <v>1228</v>
      </c>
      <c r="I66" s="550" t="s">
        <v>1235</v>
      </c>
      <c r="J66" s="550" t="s">
        <v>1244</v>
      </c>
      <c r="K66" s="550" t="s">
        <v>1251</v>
      </c>
      <c r="L66" s="550"/>
      <c r="M66" s="550"/>
      <c r="N66" s="550" t="s">
        <v>1266</v>
      </c>
      <c r="O66" s="550" t="s">
        <v>1272</v>
      </c>
      <c r="P66" s="550"/>
      <c r="Q66" s="550"/>
      <c r="R66" s="597"/>
    </row>
    <row r="67" spans="2:18" x14ac:dyDescent="0.75">
      <c r="B67" s="550"/>
      <c r="C67" s="596"/>
      <c r="D67" s="550" t="s">
        <v>1187</v>
      </c>
      <c r="E67" s="550"/>
      <c r="F67" s="550" t="s">
        <v>1216</v>
      </c>
      <c r="G67" s="550"/>
      <c r="H67" s="550" t="s">
        <v>1231</v>
      </c>
      <c r="I67" s="550" t="s">
        <v>2043</v>
      </c>
      <c r="J67" s="550" t="s">
        <v>1247</v>
      </c>
      <c r="K67" s="550"/>
      <c r="L67" s="550"/>
      <c r="M67" s="550"/>
      <c r="N67" s="550"/>
      <c r="O67" s="550" t="s">
        <v>1273</v>
      </c>
      <c r="P67" s="550"/>
      <c r="Q67" s="550"/>
      <c r="R67" s="597"/>
    </row>
    <row r="68" spans="2:18" x14ac:dyDescent="0.75">
      <c r="B68" s="550"/>
      <c r="C68" s="596"/>
      <c r="D68" s="550" t="s">
        <v>1190</v>
      </c>
      <c r="E68" s="550"/>
      <c r="F68" s="550" t="s">
        <v>1218</v>
      </c>
      <c r="G68" s="550"/>
      <c r="H68" s="550" t="s">
        <v>1232</v>
      </c>
      <c r="I68" s="550" t="s">
        <v>2042</v>
      </c>
      <c r="J68" s="550" t="s">
        <v>1248</v>
      </c>
      <c r="K68" s="550"/>
      <c r="L68" s="550"/>
      <c r="M68" s="550"/>
      <c r="N68" s="550"/>
      <c r="O68" s="550"/>
      <c r="P68" s="550"/>
      <c r="Q68" s="550"/>
      <c r="R68" s="597"/>
    </row>
    <row r="69" spans="2:18" x14ac:dyDescent="0.75">
      <c r="B69" s="550"/>
      <c r="C69" s="596"/>
      <c r="D69" s="550" t="s">
        <v>1193</v>
      </c>
      <c r="E69" s="550"/>
      <c r="F69" s="550" t="s">
        <v>1219</v>
      </c>
      <c r="G69" s="550"/>
      <c r="H69" s="550"/>
      <c r="I69" s="550" t="s">
        <v>1237</v>
      </c>
      <c r="J69" s="550"/>
      <c r="K69" s="550"/>
      <c r="L69" s="550"/>
      <c r="M69" s="550"/>
      <c r="N69" s="550"/>
      <c r="O69" s="550"/>
      <c r="P69" s="550"/>
      <c r="Q69" s="550"/>
      <c r="R69" s="597"/>
    </row>
    <row r="70" spans="2:18" x14ac:dyDescent="0.75">
      <c r="B70" s="550"/>
      <c r="C70" s="596"/>
      <c r="D70" s="550" t="s">
        <v>1196</v>
      </c>
      <c r="E70" s="550"/>
      <c r="F70" s="550"/>
      <c r="G70" s="550"/>
      <c r="H70" s="550"/>
      <c r="I70" s="550" t="s">
        <v>1238</v>
      </c>
      <c r="J70" s="550"/>
      <c r="K70" s="550"/>
      <c r="L70" s="550"/>
      <c r="M70" s="550"/>
      <c r="N70" s="550"/>
      <c r="O70" s="550"/>
      <c r="P70" s="550"/>
      <c r="Q70" s="550"/>
      <c r="R70" s="597"/>
    </row>
    <row r="71" spans="2:18" x14ac:dyDescent="0.75">
      <c r="B71" s="550"/>
      <c r="C71" s="596"/>
      <c r="D71" s="550" t="s">
        <v>1197</v>
      </c>
      <c r="E71" s="550"/>
      <c r="F71" s="550"/>
      <c r="G71" s="550"/>
      <c r="H71" s="550"/>
      <c r="I71" s="550"/>
      <c r="J71" s="550"/>
      <c r="K71" s="550"/>
      <c r="L71" s="550"/>
      <c r="M71" s="550"/>
      <c r="N71" s="550"/>
      <c r="O71" s="550"/>
      <c r="P71" s="550"/>
      <c r="Q71" s="550"/>
      <c r="R71" s="597"/>
    </row>
    <row r="72" spans="2:18" x14ac:dyDescent="0.75">
      <c r="B72" s="550"/>
      <c r="C72" s="596"/>
      <c r="D72" s="550" t="s">
        <v>1199</v>
      </c>
      <c r="E72" s="550"/>
      <c r="F72" s="550"/>
      <c r="G72" s="550"/>
      <c r="H72" s="550"/>
      <c r="I72" s="550"/>
      <c r="J72" s="550"/>
      <c r="K72" s="550"/>
      <c r="L72" s="550"/>
      <c r="M72" s="550"/>
      <c r="N72" s="550"/>
      <c r="O72" s="550"/>
      <c r="P72" s="550"/>
      <c r="Q72" s="550"/>
      <c r="R72" s="597"/>
    </row>
    <row r="73" spans="2:18" x14ac:dyDescent="0.75">
      <c r="B73" s="550"/>
      <c r="C73" s="596"/>
      <c r="D73" s="550" t="s">
        <v>1200</v>
      </c>
      <c r="E73" s="550"/>
      <c r="F73" s="550"/>
      <c r="G73" s="550"/>
      <c r="H73" s="550"/>
      <c r="I73" s="550"/>
      <c r="J73" s="550"/>
      <c r="K73" s="550"/>
      <c r="L73" s="550"/>
      <c r="M73" s="550"/>
      <c r="N73" s="550"/>
      <c r="O73" s="550"/>
      <c r="P73" s="550"/>
      <c r="Q73" s="550"/>
      <c r="R73" s="597"/>
    </row>
    <row r="74" spans="2:18" x14ac:dyDescent="0.75">
      <c r="B74" s="550"/>
      <c r="C74" s="596"/>
      <c r="D74" s="550"/>
      <c r="E74" s="550"/>
      <c r="F74" s="550"/>
      <c r="G74" s="550"/>
      <c r="H74" s="550"/>
      <c r="I74" s="550"/>
      <c r="J74" s="550"/>
      <c r="K74" s="550"/>
      <c r="L74" s="550"/>
      <c r="M74" s="550"/>
      <c r="N74" s="550"/>
      <c r="O74" s="550"/>
      <c r="P74" s="550"/>
      <c r="Q74" s="550"/>
      <c r="R74" s="597"/>
    </row>
    <row r="75" spans="2:18" x14ac:dyDescent="0.75">
      <c r="B75" s="550"/>
      <c r="C75" s="596"/>
      <c r="D75" s="550"/>
      <c r="E75" s="550"/>
      <c r="F75" s="550"/>
      <c r="G75" s="550"/>
      <c r="H75" s="550"/>
      <c r="I75" s="550"/>
      <c r="J75" s="550"/>
      <c r="K75" s="550"/>
      <c r="L75" s="550"/>
      <c r="M75" s="550"/>
      <c r="N75" s="550"/>
      <c r="O75" s="550"/>
      <c r="P75" s="550"/>
      <c r="Q75" s="550"/>
      <c r="R75" s="597"/>
    </row>
    <row r="76" spans="2:18" x14ac:dyDescent="0.75">
      <c r="B76" s="550"/>
      <c r="C76" s="596"/>
      <c r="D76" s="550" t="s">
        <v>1945</v>
      </c>
      <c r="E76" s="550" t="s">
        <v>1946</v>
      </c>
      <c r="F76" s="550" t="s">
        <v>1947</v>
      </c>
      <c r="G76" s="550" t="s">
        <v>1948</v>
      </c>
      <c r="H76" s="550" t="s">
        <v>1949</v>
      </c>
      <c r="I76" s="550" t="s">
        <v>1381</v>
      </c>
      <c r="J76" s="550" t="s">
        <v>1951</v>
      </c>
      <c r="K76" s="550" t="s">
        <v>1417</v>
      </c>
      <c r="L76" s="550" t="s">
        <v>1952</v>
      </c>
      <c r="M76" s="550" t="s">
        <v>1953</v>
      </c>
      <c r="N76" s="550" t="s">
        <v>1430</v>
      </c>
      <c r="O76" s="550" t="s">
        <v>1954</v>
      </c>
      <c r="P76" s="550" t="s">
        <v>1955</v>
      </c>
      <c r="Q76" s="550"/>
      <c r="R76" s="597"/>
    </row>
    <row r="77" spans="2:18" x14ac:dyDescent="0.75">
      <c r="B77" s="550"/>
      <c r="C77" s="596"/>
      <c r="D77" s="550" t="s">
        <v>1284</v>
      </c>
      <c r="E77" s="550" t="s">
        <v>1289</v>
      </c>
      <c r="F77" s="550" t="s">
        <v>1301</v>
      </c>
      <c r="G77" s="550" t="s">
        <v>1309</v>
      </c>
      <c r="H77" s="550" t="s">
        <v>1350</v>
      </c>
      <c r="I77" s="550" t="s">
        <v>1383</v>
      </c>
      <c r="J77" s="550" t="s">
        <v>1403</v>
      </c>
      <c r="K77" s="550" t="s">
        <v>1418</v>
      </c>
      <c r="L77" s="550" t="s">
        <v>1422</v>
      </c>
      <c r="M77" s="550" t="s">
        <v>1429</v>
      </c>
      <c r="N77" s="550" t="s">
        <v>1432</v>
      </c>
      <c r="O77" s="550" t="s">
        <v>1447</v>
      </c>
      <c r="P77" s="550" t="s">
        <v>1452</v>
      </c>
      <c r="Q77" s="550"/>
      <c r="R77" s="597"/>
    </row>
    <row r="78" spans="2:18" x14ac:dyDescent="0.75">
      <c r="B78" s="550"/>
      <c r="C78" s="596"/>
      <c r="D78" s="550" t="s">
        <v>1283</v>
      </c>
      <c r="E78" s="550" t="s">
        <v>1291</v>
      </c>
      <c r="F78" s="550" t="s">
        <v>1305</v>
      </c>
      <c r="G78" s="550" t="s">
        <v>1313</v>
      </c>
      <c r="H78" s="550" t="s">
        <v>1351</v>
      </c>
      <c r="I78" s="550" t="s">
        <v>1386</v>
      </c>
      <c r="J78" s="550" t="s">
        <v>1408</v>
      </c>
      <c r="K78" s="550"/>
      <c r="L78" s="550" t="s">
        <v>1426</v>
      </c>
      <c r="M78" s="550"/>
      <c r="N78" s="550" t="s">
        <v>1436</v>
      </c>
      <c r="O78" s="550" t="s">
        <v>1449</v>
      </c>
      <c r="P78" s="550"/>
      <c r="Q78" s="550"/>
      <c r="R78" s="597"/>
    </row>
    <row r="79" spans="2:18" x14ac:dyDescent="0.75">
      <c r="B79" s="550"/>
      <c r="C79" s="596"/>
      <c r="D79" s="550" t="s">
        <v>1287</v>
      </c>
      <c r="E79" s="550" t="s">
        <v>1295</v>
      </c>
      <c r="F79" s="550" t="s">
        <v>1306</v>
      </c>
      <c r="G79" s="550" t="s">
        <v>1314</v>
      </c>
      <c r="H79" s="550" t="s">
        <v>1354</v>
      </c>
      <c r="I79" s="550"/>
      <c r="J79" s="550" t="s">
        <v>1410</v>
      </c>
      <c r="K79" s="550"/>
      <c r="L79" s="550"/>
      <c r="M79" s="550"/>
      <c r="N79" s="550" t="s">
        <v>1438</v>
      </c>
      <c r="O79" s="550"/>
      <c r="P79" s="550"/>
      <c r="Q79" s="550"/>
      <c r="R79" s="597"/>
    </row>
    <row r="80" spans="2:18" x14ac:dyDescent="0.75">
      <c r="B80" s="550"/>
      <c r="C80" s="596"/>
      <c r="D80" s="550"/>
      <c r="E80" s="550" t="s">
        <v>1296</v>
      </c>
      <c r="F80" s="550" t="s">
        <v>1335</v>
      </c>
      <c r="G80" s="550" t="s">
        <v>1317</v>
      </c>
      <c r="H80" s="550" t="s">
        <v>1356</v>
      </c>
      <c r="I80" s="550"/>
      <c r="J80" s="550" t="s">
        <v>1413</v>
      </c>
      <c r="K80" s="550"/>
      <c r="L80" s="550"/>
      <c r="M80" s="550"/>
      <c r="N80" s="550" t="s">
        <v>1439</v>
      </c>
      <c r="O80" s="550"/>
      <c r="P80" s="550"/>
      <c r="Q80" s="550"/>
      <c r="R80" s="597"/>
    </row>
    <row r="81" spans="2:18" x14ac:dyDescent="0.75">
      <c r="B81" s="550"/>
      <c r="C81" s="596"/>
      <c r="D81" s="550"/>
      <c r="E81" s="550" t="s">
        <v>1297</v>
      </c>
      <c r="F81" s="550" t="s">
        <v>1337</v>
      </c>
      <c r="G81" s="550" t="s">
        <v>1319</v>
      </c>
      <c r="H81" s="550" t="s">
        <v>1359</v>
      </c>
      <c r="I81" s="550"/>
      <c r="J81" s="550" t="s">
        <v>1412</v>
      </c>
      <c r="K81" s="550"/>
      <c r="L81" s="550"/>
      <c r="M81" s="550"/>
      <c r="N81" s="550" t="s">
        <v>1440</v>
      </c>
      <c r="O81" s="550"/>
      <c r="P81" s="550"/>
      <c r="Q81" s="550"/>
      <c r="R81" s="597"/>
    </row>
    <row r="82" spans="2:18" x14ac:dyDescent="0.75">
      <c r="B82" s="550"/>
      <c r="C82" s="596"/>
      <c r="D82" s="550"/>
      <c r="E82" s="550"/>
      <c r="F82" s="550"/>
      <c r="G82" s="550" t="s">
        <v>1321</v>
      </c>
      <c r="H82" s="550" t="s">
        <v>1361</v>
      </c>
      <c r="I82" s="550"/>
      <c r="J82" s="550" t="s">
        <v>1415</v>
      </c>
      <c r="K82" s="550"/>
      <c r="L82" s="550"/>
      <c r="M82" s="550"/>
      <c r="N82" s="550" t="s">
        <v>1444</v>
      </c>
      <c r="O82" s="550"/>
      <c r="P82" s="550"/>
      <c r="Q82" s="550"/>
      <c r="R82" s="597"/>
    </row>
    <row r="83" spans="2:18" x14ac:dyDescent="0.75">
      <c r="B83" s="550"/>
      <c r="C83" s="596"/>
      <c r="D83" s="550"/>
      <c r="E83" s="550"/>
      <c r="F83" s="550"/>
      <c r="G83" s="550" t="s">
        <v>1323</v>
      </c>
      <c r="H83" s="550" t="s">
        <v>1370</v>
      </c>
      <c r="I83" s="550"/>
      <c r="J83" s="550"/>
      <c r="K83" s="550"/>
      <c r="L83" s="550"/>
      <c r="M83" s="550"/>
      <c r="N83" s="550" t="s">
        <v>1443</v>
      </c>
      <c r="O83" s="550"/>
      <c r="P83" s="550"/>
      <c r="Q83" s="550"/>
      <c r="R83" s="597"/>
    </row>
    <row r="84" spans="2:18" x14ac:dyDescent="0.75">
      <c r="B84" s="550"/>
      <c r="C84" s="596"/>
      <c r="D84" s="550"/>
      <c r="E84" s="550"/>
      <c r="F84" s="550"/>
      <c r="G84" s="550" t="s">
        <v>1325</v>
      </c>
      <c r="H84" s="550" t="s">
        <v>1373</v>
      </c>
      <c r="I84" s="550"/>
      <c r="J84" s="550"/>
      <c r="K84" s="550"/>
      <c r="L84" s="550"/>
      <c r="M84" s="550"/>
      <c r="N84" s="550"/>
      <c r="O84" s="550"/>
      <c r="P84" s="550"/>
      <c r="Q84" s="550"/>
      <c r="R84" s="597"/>
    </row>
    <row r="85" spans="2:18" x14ac:dyDescent="0.75">
      <c r="B85" s="550"/>
      <c r="C85" s="596"/>
      <c r="D85" s="550"/>
      <c r="E85" s="550"/>
      <c r="F85" s="550"/>
      <c r="G85" s="550" t="s">
        <v>1327</v>
      </c>
      <c r="H85" s="550" t="s">
        <v>1363</v>
      </c>
      <c r="I85" s="550"/>
      <c r="J85" s="550"/>
      <c r="K85" s="550"/>
      <c r="L85" s="550"/>
      <c r="M85" s="550"/>
      <c r="N85" s="550"/>
      <c r="O85" s="550"/>
      <c r="P85" s="550"/>
      <c r="Q85" s="550"/>
      <c r="R85" s="597"/>
    </row>
    <row r="86" spans="2:18" x14ac:dyDescent="0.75">
      <c r="B86" s="550"/>
      <c r="C86" s="596"/>
      <c r="D86" s="550"/>
      <c r="E86" s="550"/>
      <c r="F86" s="550"/>
      <c r="G86" s="550" t="s">
        <v>1328</v>
      </c>
      <c r="H86" s="550" t="s">
        <v>1367</v>
      </c>
      <c r="I86" s="550"/>
      <c r="J86" s="550"/>
      <c r="K86" s="550"/>
      <c r="L86" s="550"/>
      <c r="M86" s="550"/>
      <c r="N86" s="550"/>
      <c r="O86" s="550"/>
      <c r="P86" s="550"/>
      <c r="Q86" s="550"/>
      <c r="R86" s="597"/>
    </row>
    <row r="87" spans="2:18" x14ac:dyDescent="0.75">
      <c r="B87" s="550"/>
      <c r="C87" s="596"/>
      <c r="D87" s="550"/>
      <c r="E87" s="550"/>
      <c r="F87" s="550"/>
      <c r="G87" s="550" t="s">
        <v>1329</v>
      </c>
      <c r="H87" s="550" t="s">
        <v>1378</v>
      </c>
      <c r="I87" s="550"/>
      <c r="J87" s="550"/>
      <c r="K87" s="550"/>
      <c r="L87" s="550"/>
      <c r="M87" s="550"/>
      <c r="N87" s="550"/>
      <c r="O87" s="550"/>
      <c r="P87" s="550"/>
      <c r="Q87" s="550"/>
      <c r="R87" s="597"/>
    </row>
    <row r="88" spans="2:18" x14ac:dyDescent="0.75">
      <c r="B88" s="550"/>
      <c r="C88" s="596"/>
      <c r="D88" s="550"/>
      <c r="E88" s="550"/>
      <c r="F88" s="550"/>
      <c r="G88" s="550" t="s">
        <v>1332</v>
      </c>
      <c r="H88" s="550" t="s">
        <v>1376</v>
      </c>
      <c r="I88" s="550"/>
      <c r="J88" s="550"/>
      <c r="K88" s="550"/>
      <c r="L88" s="550"/>
      <c r="M88" s="550"/>
      <c r="N88" s="550"/>
      <c r="O88" s="550"/>
      <c r="P88" s="550"/>
      <c r="Q88" s="550"/>
      <c r="R88" s="597"/>
    </row>
    <row r="89" spans="2:18" x14ac:dyDescent="0.75">
      <c r="B89" s="550"/>
      <c r="C89" s="596"/>
      <c r="D89" s="550"/>
      <c r="E89" s="550"/>
      <c r="F89" s="550"/>
      <c r="G89" s="550" t="s">
        <v>1334</v>
      </c>
      <c r="H89" s="550" t="s">
        <v>1379</v>
      </c>
      <c r="I89" s="550"/>
      <c r="J89" s="550"/>
      <c r="K89" s="550"/>
      <c r="L89" s="550"/>
      <c r="M89" s="550"/>
      <c r="N89" s="550"/>
      <c r="O89" s="550"/>
      <c r="P89" s="550"/>
      <c r="Q89" s="550"/>
      <c r="R89" s="597"/>
    </row>
    <row r="90" spans="2:18" x14ac:dyDescent="0.75">
      <c r="B90" s="550"/>
      <c r="C90" s="596"/>
      <c r="D90" s="550"/>
      <c r="E90" s="550"/>
      <c r="F90" s="550"/>
      <c r="G90" s="550" t="s">
        <v>1344</v>
      </c>
      <c r="H90" s="550"/>
      <c r="I90" s="550"/>
      <c r="J90" s="550"/>
      <c r="K90" s="550"/>
      <c r="L90" s="550"/>
      <c r="M90" s="550"/>
      <c r="N90" s="550"/>
      <c r="O90" s="550"/>
      <c r="P90" s="550"/>
      <c r="Q90" s="550"/>
      <c r="R90" s="597"/>
    </row>
    <row r="91" spans="2:18" x14ac:dyDescent="0.75">
      <c r="B91" s="550"/>
      <c r="C91" s="596"/>
      <c r="D91" s="550"/>
      <c r="E91" s="550"/>
      <c r="F91" s="550"/>
      <c r="G91" s="550" t="s">
        <v>1345</v>
      </c>
      <c r="H91" s="550"/>
      <c r="I91" s="550"/>
      <c r="J91" s="550"/>
      <c r="K91" s="550"/>
      <c r="L91" s="550"/>
      <c r="M91" s="550"/>
      <c r="N91" s="550"/>
      <c r="O91" s="550"/>
      <c r="P91" s="550"/>
      <c r="Q91" s="550"/>
      <c r="R91" s="597"/>
    </row>
    <row r="92" spans="2:18" x14ac:dyDescent="0.75">
      <c r="B92" s="550"/>
      <c r="C92" s="596"/>
      <c r="D92" s="550"/>
      <c r="E92" s="550"/>
      <c r="F92" s="550"/>
      <c r="G92" s="550" t="s">
        <v>1348</v>
      </c>
      <c r="H92" s="550"/>
      <c r="I92" s="550"/>
      <c r="J92" s="550"/>
      <c r="K92" s="550"/>
      <c r="L92" s="550"/>
      <c r="M92" s="550"/>
      <c r="N92" s="550"/>
      <c r="O92" s="550"/>
      <c r="P92" s="550"/>
      <c r="Q92" s="550"/>
      <c r="R92" s="597"/>
    </row>
    <row r="93" spans="2:18" x14ac:dyDescent="0.75">
      <c r="B93" s="550"/>
      <c r="C93" s="596"/>
      <c r="D93" s="550"/>
      <c r="E93" s="550"/>
      <c r="F93" s="550"/>
      <c r="G93" s="550"/>
      <c r="H93" s="550"/>
      <c r="I93" s="550"/>
      <c r="J93" s="550"/>
      <c r="K93" s="550"/>
      <c r="L93" s="550"/>
      <c r="M93" s="550"/>
      <c r="N93" s="550"/>
      <c r="O93" s="550"/>
      <c r="P93" s="550"/>
      <c r="Q93" s="550"/>
      <c r="R93" s="597"/>
    </row>
    <row r="94" spans="2:18" x14ac:dyDescent="0.75">
      <c r="B94" s="550"/>
      <c r="C94" s="596"/>
      <c r="D94" s="550"/>
      <c r="E94" s="550"/>
      <c r="F94" s="550"/>
      <c r="G94" s="550"/>
      <c r="H94" s="550"/>
      <c r="I94" s="550"/>
      <c r="J94" s="550"/>
      <c r="K94" s="550"/>
      <c r="L94" s="550"/>
      <c r="M94" s="550"/>
      <c r="N94" s="550"/>
      <c r="O94" s="550"/>
      <c r="P94" s="550"/>
      <c r="Q94" s="550"/>
      <c r="R94" s="597"/>
    </row>
    <row r="95" spans="2:18" x14ac:dyDescent="0.75">
      <c r="B95" s="550"/>
      <c r="C95" s="596"/>
      <c r="D95" s="550" t="s">
        <v>1956</v>
      </c>
      <c r="E95" s="550" t="s">
        <v>1957</v>
      </c>
      <c r="F95" s="550" t="s">
        <v>1465</v>
      </c>
      <c r="G95" s="550" t="s">
        <v>1958</v>
      </c>
      <c r="H95" s="550" t="s">
        <v>1960</v>
      </c>
      <c r="I95" s="550" t="s">
        <v>1961</v>
      </c>
      <c r="J95" s="550" t="s">
        <v>1962</v>
      </c>
      <c r="K95" s="550" t="s">
        <v>1963</v>
      </c>
      <c r="L95" s="550" t="s">
        <v>1964</v>
      </c>
      <c r="M95" s="550" t="s">
        <v>1965</v>
      </c>
      <c r="N95" s="550" t="s">
        <v>1966</v>
      </c>
      <c r="O95" s="550" t="s">
        <v>1967</v>
      </c>
      <c r="P95" s="550" t="s">
        <v>1969</v>
      </c>
      <c r="Q95" s="550"/>
      <c r="R95" s="597"/>
    </row>
    <row r="96" spans="2:18" x14ac:dyDescent="0.75">
      <c r="B96" s="550"/>
      <c r="C96" s="596"/>
      <c r="D96" s="550" t="s">
        <v>1457</v>
      </c>
      <c r="E96" s="550" t="s">
        <v>1460</v>
      </c>
      <c r="F96" s="550" t="s">
        <v>1467</v>
      </c>
      <c r="G96" s="550" t="s">
        <v>1469</v>
      </c>
      <c r="H96" s="550" t="s">
        <v>1471</v>
      </c>
      <c r="I96" s="550" t="s">
        <v>1473</v>
      </c>
      <c r="J96" s="550" t="s">
        <v>1479</v>
      </c>
      <c r="K96" s="550" t="s">
        <v>1493</v>
      </c>
      <c r="L96" s="550" t="s">
        <v>1499</v>
      </c>
      <c r="M96" s="550" t="s">
        <v>1500</v>
      </c>
      <c r="N96" s="550" t="s">
        <v>1503</v>
      </c>
      <c r="O96" s="550" t="s">
        <v>1507</v>
      </c>
      <c r="P96" s="550" t="s">
        <v>1511</v>
      </c>
      <c r="Q96" s="550"/>
      <c r="R96" s="597"/>
    </row>
    <row r="97" spans="2:18" x14ac:dyDescent="0.75">
      <c r="B97" s="550"/>
      <c r="C97" s="596"/>
      <c r="D97" s="550"/>
      <c r="E97" s="550" t="s">
        <v>1462</v>
      </c>
      <c r="F97" s="550"/>
      <c r="G97" s="550"/>
      <c r="H97" s="550" t="s">
        <v>1472</v>
      </c>
      <c r="I97" s="550" t="s">
        <v>1475</v>
      </c>
      <c r="J97" s="550" t="s">
        <v>1480</v>
      </c>
      <c r="K97" s="550" t="s">
        <v>1494</v>
      </c>
      <c r="L97" s="550"/>
      <c r="M97" s="550" t="s">
        <v>1502</v>
      </c>
      <c r="N97" s="550"/>
      <c r="O97" s="550" t="s">
        <v>1508</v>
      </c>
      <c r="P97" s="550" t="s">
        <v>1513</v>
      </c>
      <c r="Q97" s="550"/>
      <c r="R97" s="597"/>
    </row>
    <row r="98" spans="2:18" x14ac:dyDescent="0.75">
      <c r="B98" s="550"/>
      <c r="C98" s="596"/>
      <c r="D98" s="550"/>
      <c r="E98" s="550" t="s">
        <v>1464</v>
      </c>
      <c r="F98" s="550"/>
      <c r="G98" s="550"/>
      <c r="H98" s="550"/>
      <c r="I98" s="550" t="s">
        <v>1476</v>
      </c>
      <c r="J98" s="550" t="s">
        <v>1481</v>
      </c>
      <c r="K98" s="550"/>
      <c r="L98" s="550"/>
      <c r="M98" s="550"/>
      <c r="N98" s="550"/>
      <c r="O98" s="550"/>
      <c r="P98" s="550" t="s">
        <v>1515</v>
      </c>
      <c r="Q98" s="550"/>
      <c r="R98" s="597"/>
    </row>
    <row r="99" spans="2:18" x14ac:dyDescent="0.75">
      <c r="B99" s="550"/>
      <c r="C99" s="596"/>
      <c r="D99" s="550"/>
      <c r="E99" s="550"/>
      <c r="F99" s="550"/>
      <c r="G99" s="550"/>
      <c r="H99" s="550"/>
      <c r="I99" s="550" t="s">
        <v>1478</v>
      </c>
      <c r="J99" s="550" t="s">
        <v>1482</v>
      </c>
      <c r="K99" s="550"/>
      <c r="L99" s="550"/>
      <c r="M99" s="550"/>
      <c r="N99" s="550"/>
      <c r="O99" s="550"/>
      <c r="P99" s="550" t="s">
        <v>1517</v>
      </c>
      <c r="Q99" s="550"/>
      <c r="R99" s="597"/>
    </row>
    <row r="100" spans="2:18" x14ac:dyDescent="0.75">
      <c r="B100" s="550"/>
      <c r="C100" s="596"/>
      <c r="D100" s="550"/>
      <c r="E100" s="550"/>
      <c r="F100" s="550"/>
      <c r="G100" s="550"/>
      <c r="H100" s="550"/>
      <c r="I100" s="550"/>
      <c r="J100" s="550" t="s">
        <v>1483</v>
      </c>
      <c r="K100" s="550"/>
      <c r="L100" s="550"/>
      <c r="M100" s="550"/>
      <c r="N100" s="550"/>
      <c r="O100" s="550"/>
      <c r="P100" s="550" t="s">
        <v>1519</v>
      </c>
      <c r="Q100" s="550"/>
      <c r="R100" s="597"/>
    </row>
    <row r="101" spans="2:18" x14ac:dyDescent="0.75">
      <c r="B101" s="550"/>
      <c r="C101" s="596"/>
      <c r="D101" s="550"/>
      <c r="E101" s="550"/>
      <c r="F101" s="550"/>
      <c r="G101" s="550"/>
      <c r="H101" s="550"/>
      <c r="I101" s="550"/>
      <c r="J101" s="550" t="s">
        <v>1484</v>
      </c>
      <c r="K101" s="550"/>
      <c r="L101" s="550"/>
      <c r="M101" s="550"/>
      <c r="N101" s="550"/>
      <c r="O101" s="550"/>
      <c r="P101" s="550" t="s">
        <v>1521</v>
      </c>
      <c r="Q101" s="550"/>
      <c r="R101" s="597"/>
    </row>
    <row r="102" spans="2:18" x14ac:dyDescent="0.75">
      <c r="B102" s="550"/>
      <c r="C102" s="596"/>
      <c r="D102" s="550"/>
      <c r="E102" s="550"/>
      <c r="F102" s="550"/>
      <c r="G102" s="550"/>
      <c r="H102" s="550"/>
      <c r="I102" s="550"/>
      <c r="J102" s="550" t="s">
        <v>1485</v>
      </c>
      <c r="K102" s="550"/>
      <c r="L102" s="550"/>
      <c r="M102" s="550"/>
      <c r="N102" s="550"/>
      <c r="O102" s="550"/>
      <c r="P102" s="550"/>
      <c r="Q102" s="550"/>
      <c r="R102" s="597"/>
    </row>
    <row r="103" spans="2:18" x14ac:dyDescent="0.75">
      <c r="B103" s="550"/>
      <c r="C103" s="596"/>
      <c r="D103" s="550"/>
      <c r="E103" s="550"/>
      <c r="F103" s="550"/>
      <c r="G103" s="550"/>
      <c r="H103" s="550"/>
      <c r="I103" s="550"/>
      <c r="J103" s="550" t="s">
        <v>1487</v>
      </c>
      <c r="K103" s="550"/>
      <c r="L103" s="550"/>
      <c r="M103" s="550"/>
      <c r="N103" s="550"/>
      <c r="O103" s="550"/>
      <c r="P103" s="550"/>
      <c r="Q103" s="550"/>
      <c r="R103" s="597"/>
    </row>
    <row r="104" spans="2:18" x14ac:dyDescent="0.75">
      <c r="B104" s="550"/>
      <c r="C104" s="596"/>
      <c r="D104" s="550"/>
      <c r="E104" s="550"/>
      <c r="F104" s="550"/>
      <c r="G104" s="550"/>
      <c r="H104" s="550"/>
      <c r="I104" s="550"/>
      <c r="J104" s="550"/>
      <c r="K104" s="550"/>
      <c r="L104" s="550"/>
      <c r="M104" s="550"/>
      <c r="N104" s="550"/>
      <c r="O104" s="550"/>
      <c r="P104" s="550"/>
      <c r="Q104" s="550"/>
      <c r="R104" s="597"/>
    </row>
    <row r="105" spans="2:18" x14ac:dyDescent="0.75">
      <c r="B105" s="550"/>
      <c r="C105" s="596"/>
      <c r="D105" s="550"/>
      <c r="E105" s="550"/>
      <c r="F105" s="550"/>
      <c r="G105" s="550"/>
      <c r="H105" s="550"/>
      <c r="I105" s="550"/>
      <c r="J105" s="550"/>
      <c r="K105" s="550"/>
      <c r="L105" s="550"/>
      <c r="M105" s="550"/>
      <c r="N105" s="550"/>
      <c r="O105" s="550"/>
      <c r="P105" s="550"/>
      <c r="Q105" s="550"/>
      <c r="R105" s="597"/>
    </row>
    <row r="106" spans="2:18" x14ac:dyDescent="0.75">
      <c r="B106" s="550"/>
      <c r="C106" s="596"/>
      <c r="D106" s="550" t="s">
        <v>1970</v>
      </c>
      <c r="E106" s="550" t="s">
        <v>1973</v>
      </c>
      <c r="F106" s="550" t="s">
        <v>2057</v>
      </c>
      <c r="G106" s="550" t="s">
        <v>1976</v>
      </c>
      <c r="H106" s="550" t="s">
        <v>2037</v>
      </c>
      <c r="I106" s="550" t="s">
        <v>2036</v>
      </c>
      <c r="J106" s="550" t="s">
        <v>1979</v>
      </c>
      <c r="K106" s="550" t="s">
        <v>1980</v>
      </c>
      <c r="L106" s="550" t="s">
        <v>1981</v>
      </c>
      <c r="M106" s="550" t="s">
        <v>1982</v>
      </c>
      <c r="N106" s="550" t="s">
        <v>1984</v>
      </c>
      <c r="O106" s="550" t="s">
        <v>1582</v>
      </c>
      <c r="P106" s="550" t="s">
        <v>1986</v>
      </c>
      <c r="Q106" s="550"/>
      <c r="R106" s="597"/>
    </row>
    <row r="107" spans="2:18" x14ac:dyDescent="0.75">
      <c r="B107" s="550"/>
      <c r="C107" s="596"/>
      <c r="D107" s="550" t="s">
        <v>1526</v>
      </c>
      <c r="E107" s="550" t="s">
        <v>1535</v>
      </c>
      <c r="F107" s="550" t="s">
        <v>1974</v>
      </c>
      <c r="G107" s="550" t="s">
        <v>1544</v>
      </c>
      <c r="H107" s="550" t="s">
        <v>1555</v>
      </c>
      <c r="I107" s="550" t="s">
        <v>1560</v>
      </c>
      <c r="J107" s="550" t="s">
        <v>1564</v>
      </c>
      <c r="K107" s="550" t="s">
        <v>1569</v>
      </c>
      <c r="L107" s="550" t="s">
        <v>1574</v>
      </c>
      <c r="M107" s="550" t="s">
        <v>1575</v>
      </c>
      <c r="N107" s="550" t="s">
        <v>1578</v>
      </c>
      <c r="O107" s="550" t="s">
        <v>1583</v>
      </c>
      <c r="P107" s="550" t="s">
        <v>1590</v>
      </c>
      <c r="Q107" s="550"/>
      <c r="R107" s="597"/>
    </row>
    <row r="108" spans="2:18" x14ac:dyDescent="0.75">
      <c r="B108" s="550"/>
      <c r="C108" s="596"/>
      <c r="D108" s="550" t="s">
        <v>1529</v>
      </c>
      <c r="E108" s="550"/>
      <c r="F108" s="550"/>
      <c r="G108" s="550" t="s">
        <v>1547</v>
      </c>
      <c r="H108" s="550" t="s">
        <v>1558</v>
      </c>
      <c r="I108" s="550"/>
      <c r="J108" s="550"/>
      <c r="K108" s="550"/>
      <c r="L108" s="550"/>
      <c r="M108" s="550"/>
      <c r="N108" s="550"/>
      <c r="O108" s="550"/>
      <c r="P108" s="550" t="s">
        <v>1593</v>
      </c>
      <c r="Q108" s="550"/>
      <c r="R108" s="597"/>
    </row>
    <row r="109" spans="2:18" x14ac:dyDescent="0.75">
      <c r="B109" s="550"/>
      <c r="C109" s="596"/>
      <c r="D109" s="550" t="s">
        <v>1530</v>
      </c>
      <c r="E109" s="550"/>
      <c r="F109" s="550"/>
      <c r="G109" s="550" t="s">
        <v>1550</v>
      </c>
      <c r="H109" s="550"/>
      <c r="I109" s="550"/>
      <c r="J109" s="550"/>
      <c r="K109" s="550"/>
      <c r="L109" s="550"/>
      <c r="M109" s="550"/>
      <c r="N109" s="550"/>
      <c r="O109" s="550"/>
      <c r="P109" s="550" t="s">
        <v>1595</v>
      </c>
      <c r="Q109" s="550"/>
      <c r="R109" s="597"/>
    </row>
    <row r="110" spans="2:18" x14ac:dyDescent="0.75">
      <c r="B110" s="550"/>
      <c r="C110" s="596"/>
      <c r="D110" s="550"/>
      <c r="E110" s="550"/>
      <c r="F110" s="550"/>
      <c r="G110" s="550"/>
      <c r="H110" s="550"/>
      <c r="I110" s="550"/>
      <c r="J110" s="550"/>
      <c r="K110" s="550"/>
      <c r="L110" s="550"/>
      <c r="M110" s="550"/>
      <c r="N110" s="550"/>
      <c r="O110" s="550"/>
      <c r="P110" s="550"/>
      <c r="Q110" s="550"/>
      <c r="R110" s="597"/>
    </row>
    <row r="111" spans="2:18" x14ac:dyDescent="0.75">
      <c r="B111" s="550"/>
      <c r="C111" s="596"/>
      <c r="D111" s="550"/>
      <c r="E111" s="550"/>
      <c r="F111" s="550"/>
      <c r="G111" s="550"/>
      <c r="H111" s="550"/>
      <c r="I111" s="550"/>
      <c r="J111" s="550"/>
      <c r="K111" s="550"/>
      <c r="L111" s="550"/>
      <c r="M111" s="550"/>
      <c r="N111" s="550"/>
      <c r="O111" s="550"/>
      <c r="P111" s="550"/>
      <c r="Q111" s="550"/>
      <c r="R111" s="597"/>
    </row>
    <row r="112" spans="2:18" x14ac:dyDescent="0.75">
      <c r="B112" s="550"/>
      <c r="C112" s="596"/>
      <c r="D112" s="550" t="s">
        <v>1988</v>
      </c>
      <c r="E112" s="550" t="s">
        <v>1989</v>
      </c>
      <c r="F112" s="550" t="s">
        <v>1990</v>
      </c>
      <c r="G112" s="550" t="s">
        <v>1991</v>
      </c>
      <c r="H112" s="550" t="s">
        <v>1992</v>
      </c>
      <c r="I112" s="550" t="s">
        <v>1994</v>
      </c>
      <c r="J112" s="550" t="s">
        <v>1645</v>
      </c>
      <c r="K112" s="550" t="s">
        <v>1996</v>
      </c>
      <c r="L112" s="550" t="s">
        <v>1997</v>
      </c>
      <c r="M112" s="550" t="s">
        <v>1998</v>
      </c>
      <c r="N112" s="550" t="s">
        <v>1999</v>
      </c>
      <c r="O112" s="550" t="s">
        <v>2001</v>
      </c>
      <c r="P112" s="550" t="s">
        <v>1705</v>
      </c>
      <c r="Q112" s="550"/>
      <c r="R112" s="597"/>
    </row>
    <row r="113" spans="2:18" x14ac:dyDescent="0.75">
      <c r="B113" s="550"/>
      <c r="C113" s="596"/>
      <c r="D113" s="550" t="s">
        <v>1601</v>
      </c>
      <c r="E113" s="550" t="s">
        <v>1614</v>
      </c>
      <c r="F113" s="550" t="s">
        <v>1619</v>
      </c>
      <c r="G113" s="550" t="s">
        <v>1625</v>
      </c>
      <c r="H113" s="550" t="s">
        <v>1630</v>
      </c>
      <c r="I113" s="550" t="s">
        <v>1638</v>
      </c>
      <c r="J113" s="550" t="s">
        <v>1646</v>
      </c>
      <c r="K113" s="550" t="s">
        <v>1679</v>
      </c>
      <c r="L113" s="550" t="s">
        <v>1682</v>
      </c>
      <c r="M113" s="550" t="s">
        <v>1689</v>
      </c>
      <c r="N113" s="550" t="s">
        <v>1695</v>
      </c>
      <c r="O113" s="550" t="s">
        <v>1701</v>
      </c>
      <c r="P113" s="550" t="s">
        <v>1704</v>
      </c>
      <c r="Q113" s="550"/>
      <c r="R113" s="597"/>
    </row>
    <row r="114" spans="2:18" x14ac:dyDescent="0.75">
      <c r="B114" s="550"/>
      <c r="C114" s="596"/>
      <c r="D114" s="550" t="s">
        <v>1603</v>
      </c>
      <c r="E114" s="550" t="s">
        <v>1616</v>
      </c>
      <c r="F114" s="550" t="s">
        <v>1620</v>
      </c>
      <c r="G114" s="550" t="s">
        <v>1623</v>
      </c>
      <c r="H114" s="550" t="s">
        <v>1632</v>
      </c>
      <c r="I114" s="550" t="s">
        <v>1641</v>
      </c>
      <c r="J114" s="550" t="s">
        <v>1649</v>
      </c>
      <c r="K114" s="550"/>
      <c r="L114" s="550"/>
      <c r="M114" s="550" t="s">
        <v>1692</v>
      </c>
      <c r="N114" s="550" t="s">
        <v>1696</v>
      </c>
      <c r="O114" s="550"/>
      <c r="P114" s="550"/>
      <c r="Q114" s="550"/>
      <c r="R114" s="597"/>
    </row>
    <row r="115" spans="2:18" x14ac:dyDescent="0.75">
      <c r="B115" s="550"/>
      <c r="C115" s="596"/>
      <c r="D115" s="550" t="s">
        <v>1605</v>
      </c>
      <c r="E115" s="550"/>
      <c r="F115" s="550"/>
      <c r="G115" s="550" t="s">
        <v>1627</v>
      </c>
      <c r="H115" s="550"/>
      <c r="I115" s="550"/>
      <c r="J115" s="550" t="s">
        <v>1652</v>
      </c>
      <c r="K115" s="550"/>
      <c r="L115" s="550"/>
      <c r="M115" s="550" t="s">
        <v>1691</v>
      </c>
      <c r="N115" s="550" t="s">
        <v>1698</v>
      </c>
      <c r="O115" s="550"/>
      <c r="P115" s="550"/>
      <c r="Q115" s="550"/>
      <c r="R115" s="597"/>
    </row>
    <row r="116" spans="2:18" x14ac:dyDescent="0.75">
      <c r="B116" s="550"/>
      <c r="C116" s="596"/>
      <c r="D116" s="550" t="s">
        <v>1607</v>
      </c>
      <c r="E116" s="550"/>
      <c r="F116" s="550"/>
      <c r="G116" s="550"/>
      <c r="H116" s="550"/>
      <c r="I116" s="550"/>
      <c r="J116" s="550" t="s">
        <v>1652</v>
      </c>
      <c r="K116" s="550"/>
      <c r="L116" s="550"/>
      <c r="M116" s="550" t="s">
        <v>1693</v>
      </c>
      <c r="N116" s="550"/>
      <c r="O116" s="550"/>
      <c r="P116" s="550"/>
      <c r="Q116" s="550"/>
      <c r="R116" s="597"/>
    </row>
    <row r="117" spans="2:18" x14ac:dyDescent="0.75">
      <c r="B117" s="550"/>
      <c r="C117" s="596"/>
      <c r="D117" s="550" t="s">
        <v>1609</v>
      </c>
      <c r="E117" s="550"/>
      <c r="F117" s="550"/>
      <c r="G117" s="550"/>
      <c r="H117" s="550"/>
      <c r="I117" s="550"/>
      <c r="J117" s="550" t="s">
        <v>1654</v>
      </c>
      <c r="K117" s="550"/>
      <c r="L117" s="550"/>
      <c r="M117" s="550"/>
      <c r="N117" s="550"/>
      <c r="O117" s="550"/>
      <c r="P117" s="550"/>
      <c r="Q117" s="550"/>
      <c r="R117" s="597"/>
    </row>
    <row r="118" spans="2:18" x14ac:dyDescent="0.75">
      <c r="B118" s="550"/>
      <c r="C118" s="596"/>
      <c r="D118" s="550" t="s">
        <v>1611</v>
      </c>
      <c r="E118" s="550"/>
      <c r="F118" s="550"/>
      <c r="G118" s="550"/>
      <c r="H118" s="550"/>
      <c r="I118" s="550"/>
      <c r="J118" s="550"/>
      <c r="K118" s="550"/>
      <c r="L118" s="550"/>
      <c r="M118" s="550"/>
      <c r="N118" s="550"/>
      <c r="O118" s="550"/>
      <c r="P118" s="550"/>
      <c r="Q118" s="550"/>
      <c r="R118" s="597"/>
    </row>
    <row r="119" spans="2:18" x14ac:dyDescent="0.75">
      <c r="B119" s="550"/>
      <c r="C119" s="596"/>
      <c r="D119" s="550"/>
      <c r="E119" s="550"/>
      <c r="F119" s="550"/>
      <c r="G119" s="550"/>
      <c r="H119" s="550"/>
      <c r="I119" s="550"/>
      <c r="J119" s="550"/>
      <c r="K119" s="550"/>
      <c r="L119" s="550"/>
      <c r="M119" s="550"/>
      <c r="N119" s="550"/>
      <c r="O119" s="550"/>
      <c r="P119" s="550"/>
      <c r="Q119" s="550"/>
      <c r="R119" s="597"/>
    </row>
    <row r="120" spans="2:18" x14ac:dyDescent="0.75">
      <c r="B120" s="550"/>
      <c r="C120" s="596"/>
      <c r="D120" s="550"/>
      <c r="E120" s="550"/>
      <c r="F120" s="550"/>
      <c r="G120" s="550"/>
      <c r="H120" s="550"/>
      <c r="I120" s="550"/>
      <c r="J120" s="550"/>
      <c r="K120" s="550"/>
      <c r="L120" s="550"/>
      <c r="M120" s="550"/>
      <c r="N120" s="550"/>
      <c r="O120" s="550"/>
      <c r="P120" s="550"/>
      <c r="Q120" s="550"/>
      <c r="R120" s="597"/>
    </row>
    <row r="121" spans="2:18" x14ac:dyDescent="0.75">
      <c r="B121" s="550"/>
      <c r="C121" s="596"/>
      <c r="D121" s="550" t="s">
        <v>2002</v>
      </c>
      <c r="E121" s="550" t="s">
        <v>2003</v>
      </c>
      <c r="F121" s="550" t="s">
        <v>2004</v>
      </c>
      <c r="G121" s="550" t="s">
        <v>2005</v>
      </c>
      <c r="H121" s="550" t="s">
        <v>2006</v>
      </c>
      <c r="I121" s="550" t="s">
        <v>2007</v>
      </c>
      <c r="J121" s="550" t="s">
        <v>2038</v>
      </c>
      <c r="K121" s="550" t="s">
        <v>2008</v>
      </c>
      <c r="L121" s="550" t="s">
        <v>2009</v>
      </c>
      <c r="M121" s="550" t="s">
        <v>2010</v>
      </c>
      <c r="N121" s="550" t="s">
        <v>1760</v>
      </c>
      <c r="O121" s="550" t="s">
        <v>2012</v>
      </c>
      <c r="P121" s="550" t="s">
        <v>2013</v>
      </c>
      <c r="Q121" s="550"/>
      <c r="R121" s="597"/>
    </row>
    <row r="122" spans="2:18" x14ac:dyDescent="0.75">
      <c r="B122" s="550"/>
      <c r="C122" s="596"/>
      <c r="D122" s="550" t="s">
        <v>1710</v>
      </c>
      <c r="E122" s="550" t="s">
        <v>1713</v>
      </c>
      <c r="F122" s="550" t="s">
        <v>1715</v>
      </c>
      <c r="G122" s="550" t="s">
        <v>1717</v>
      </c>
      <c r="H122" s="550" t="s">
        <v>1723</v>
      </c>
      <c r="I122" s="550" t="s">
        <v>1729</v>
      </c>
      <c r="J122" s="550" t="s">
        <v>1736</v>
      </c>
      <c r="K122" s="550" t="s">
        <v>1741</v>
      </c>
      <c r="L122" s="550" t="s">
        <v>1744</v>
      </c>
      <c r="M122" s="550" t="s">
        <v>1755</v>
      </c>
      <c r="N122" s="550" t="s">
        <v>1761</v>
      </c>
      <c r="O122" s="550" t="s">
        <v>1767</v>
      </c>
      <c r="P122" s="550" t="s">
        <v>1776</v>
      </c>
      <c r="Q122" s="550"/>
      <c r="R122" s="597"/>
    </row>
    <row r="123" spans="2:18" x14ac:dyDescent="0.75">
      <c r="B123" s="550"/>
      <c r="C123" s="596"/>
      <c r="D123" s="550"/>
      <c r="E123" s="550"/>
      <c r="F123" s="550"/>
      <c r="G123" s="550"/>
      <c r="H123" s="550" t="s">
        <v>1725</v>
      </c>
      <c r="I123" s="550" t="s">
        <v>1730</v>
      </c>
      <c r="J123" s="550"/>
      <c r="K123" s="550"/>
      <c r="L123" s="550" t="s">
        <v>1746</v>
      </c>
      <c r="M123" s="550" t="s">
        <v>1758</v>
      </c>
      <c r="N123" s="550"/>
      <c r="O123" s="550" t="s">
        <v>1770</v>
      </c>
      <c r="P123" s="550" t="s">
        <v>1779</v>
      </c>
      <c r="Q123" s="550"/>
      <c r="R123" s="597"/>
    </row>
    <row r="124" spans="2:18" x14ac:dyDescent="0.75">
      <c r="B124" s="550"/>
      <c r="C124" s="596"/>
      <c r="D124" s="550"/>
      <c r="E124" s="550"/>
      <c r="F124" s="550"/>
      <c r="G124" s="550"/>
      <c r="H124" s="550" t="s">
        <v>1726</v>
      </c>
      <c r="I124" s="550" t="s">
        <v>1731</v>
      </c>
      <c r="J124" s="550"/>
      <c r="K124" s="550"/>
      <c r="L124" s="550" t="s">
        <v>1749</v>
      </c>
      <c r="M124" s="550"/>
      <c r="N124" s="550"/>
      <c r="O124" s="550" t="s">
        <v>1772</v>
      </c>
      <c r="P124" s="550" t="s">
        <v>1781</v>
      </c>
      <c r="Q124" s="550"/>
      <c r="R124" s="597"/>
    </row>
    <row r="125" spans="2:18" x14ac:dyDescent="0.75">
      <c r="B125" s="550"/>
      <c r="C125" s="596"/>
      <c r="D125" s="550"/>
      <c r="E125" s="550"/>
      <c r="F125" s="550"/>
      <c r="G125" s="550"/>
      <c r="H125" s="550" t="s">
        <v>1727</v>
      </c>
      <c r="I125" s="550" t="s">
        <v>1733</v>
      </c>
      <c r="J125" s="550"/>
      <c r="K125" s="550"/>
      <c r="L125" s="550" t="s">
        <v>1752</v>
      </c>
      <c r="M125" s="550"/>
      <c r="N125" s="550"/>
      <c r="O125" s="550" t="s">
        <v>1774</v>
      </c>
      <c r="P125" s="550"/>
      <c r="Q125" s="550"/>
      <c r="R125" s="597"/>
    </row>
    <row r="126" spans="2:18" x14ac:dyDescent="0.75">
      <c r="B126" s="550"/>
      <c r="C126" s="596"/>
      <c r="D126" s="550"/>
      <c r="E126" s="550"/>
      <c r="F126" s="550"/>
      <c r="G126" s="550"/>
      <c r="H126" s="550"/>
      <c r="I126" s="550" t="s">
        <v>1734</v>
      </c>
      <c r="J126" s="550"/>
      <c r="K126" s="550"/>
      <c r="L126" s="550"/>
      <c r="M126" s="550"/>
      <c r="N126" s="550"/>
      <c r="O126" s="550"/>
      <c r="P126" s="550"/>
      <c r="Q126" s="550"/>
      <c r="R126" s="597"/>
    </row>
    <row r="127" spans="2:18" x14ac:dyDescent="0.75">
      <c r="B127" s="550"/>
      <c r="C127" s="596"/>
      <c r="D127" s="550"/>
      <c r="E127" s="550"/>
      <c r="F127" s="550"/>
      <c r="G127" s="550"/>
      <c r="H127" s="550"/>
      <c r="I127" s="550"/>
      <c r="J127" s="550"/>
      <c r="K127" s="550"/>
      <c r="L127" s="550"/>
      <c r="M127" s="550"/>
      <c r="N127" s="550"/>
      <c r="O127" s="550"/>
      <c r="P127" s="550"/>
      <c r="Q127" s="550"/>
      <c r="R127" s="597"/>
    </row>
    <row r="128" spans="2:18" x14ac:dyDescent="0.75">
      <c r="B128" s="550"/>
      <c r="C128" s="596"/>
      <c r="D128" s="550"/>
      <c r="E128" s="550"/>
      <c r="F128" s="550"/>
      <c r="G128" s="550"/>
      <c r="H128" s="550"/>
      <c r="I128" s="550"/>
      <c r="J128" s="550"/>
      <c r="K128" s="550"/>
      <c r="L128" s="550"/>
      <c r="M128" s="550"/>
      <c r="N128" s="550"/>
      <c r="O128" s="550"/>
      <c r="P128" s="550"/>
      <c r="Q128" s="550"/>
      <c r="R128" s="597"/>
    </row>
    <row r="129" spans="2:18" x14ac:dyDescent="0.75">
      <c r="B129" s="550"/>
      <c r="C129" s="596"/>
      <c r="D129" s="550" t="s">
        <v>2014</v>
      </c>
      <c r="E129" s="550" t="s">
        <v>2016</v>
      </c>
      <c r="F129" s="550" t="s">
        <v>2017</v>
      </c>
      <c r="G129" s="550" t="s">
        <v>2018</v>
      </c>
      <c r="H129" s="550" t="s">
        <v>1818</v>
      </c>
      <c r="I129" s="550" t="s">
        <v>2019</v>
      </c>
      <c r="J129" s="550" t="s">
        <v>2020</v>
      </c>
      <c r="K129" s="550" t="s">
        <v>1834</v>
      </c>
      <c r="L129" s="550" t="s">
        <v>1837</v>
      </c>
      <c r="M129" s="550" t="s">
        <v>1839</v>
      </c>
      <c r="N129" s="550" t="s">
        <v>1842</v>
      </c>
      <c r="O129" s="550" t="s">
        <v>1740</v>
      </c>
      <c r="P129" s="550" t="s">
        <v>1850</v>
      </c>
      <c r="Q129" s="550"/>
      <c r="R129" s="597"/>
    </row>
    <row r="130" spans="2:18" x14ac:dyDescent="0.75">
      <c r="B130" s="550"/>
      <c r="C130" s="596"/>
      <c r="D130" s="550" t="s">
        <v>1785</v>
      </c>
      <c r="E130" s="550" t="s">
        <v>1798</v>
      </c>
      <c r="F130" s="550" t="s">
        <v>1808</v>
      </c>
      <c r="G130" s="550" t="s">
        <v>1813</v>
      </c>
      <c r="H130" s="550" t="s">
        <v>1820</v>
      </c>
      <c r="I130" s="550" t="s">
        <v>1826</v>
      </c>
      <c r="J130" s="550" t="s">
        <v>1828</v>
      </c>
      <c r="K130" s="550" t="s">
        <v>1835</v>
      </c>
      <c r="L130" s="550" t="s">
        <v>1836</v>
      </c>
      <c r="M130" s="550" t="s">
        <v>1841</v>
      </c>
      <c r="N130" s="550" t="s">
        <v>1844</v>
      </c>
      <c r="O130" s="550" t="s">
        <v>1847</v>
      </c>
      <c r="P130" s="550" t="s">
        <v>1851</v>
      </c>
      <c r="Q130" s="550"/>
      <c r="R130" s="597"/>
    </row>
    <row r="131" spans="2:18" x14ac:dyDescent="0.75">
      <c r="B131" s="550"/>
      <c r="C131" s="596"/>
      <c r="D131" s="550" t="s">
        <v>1786</v>
      </c>
      <c r="E131" s="550" t="s">
        <v>1801</v>
      </c>
      <c r="F131" s="550" t="s">
        <v>1810</v>
      </c>
      <c r="G131" s="550" t="s">
        <v>1816</v>
      </c>
      <c r="H131" s="550" t="s">
        <v>1823</v>
      </c>
      <c r="I131" s="550"/>
      <c r="J131" s="550" t="s">
        <v>1830</v>
      </c>
      <c r="K131" s="550"/>
      <c r="L131" s="550"/>
      <c r="M131" s="550"/>
      <c r="N131" s="550" t="s">
        <v>1846</v>
      </c>
      <c r="O131" s="550"/>
      <c r="P131" s="550"/>
      <c r="Q131" s="550"/>
      <c r="R131" s="597"/>
    </row>
    <row r="132" spans="2:18" x14ac:dyDescent="0.75">
      <c r="B132" s="550"/>
      <c r="C132" s="596"/>
      <c r="D132" s="550" t="s">
        <v>1788</v>
      </c>
      <c r="E132" s="550" t="s">
        <v>1803</v>
      </c>
      <c r="F132" s="550"/>
      <c r="G132" s="550"/>
      <c r="H132" s="550"/>
      <c r="I132" s="550"/>
      <c r="J132" s="550"/>
      <c r="K132" s="550"/>
      <c r="L132" s="550"/>
      <c r="M132" s="550"/>
      <c r="N132" s="550"/>
      <c r="O132" s="550"/>
      <c r="P132" s="550"/>
      <c r="Q132" s="550"/>
      <c r="R132" s="597"/>
    </row>
    <row r="133" spans="2:18" x14ac:dyDescent="0.75">
      <c r="B133" s="550"/>
      <c r="C133" s="596"/>
      <c r="D133" s="550" t="s">
        <v>1789</v>
      </c>
      <c r="E133" s="550" t="s">
        <v>1805</v>
      </c>
      <c r="F133" s="550"/>
      <c r="G133" s="550"/>
      <c r="H133" s="550"/>
      <c r="I133" s="550"/>
      <c r="J133" s="550"/>
      <c r="K133" s="550"/>
      <c r="L133" s="550"/>
      <c r="M133" s="550"/>
      <c r="N133" s="550"/>
      <c r="O133" s="550"/>
      <c r="P133" s="550"/>
      <c r="Q133" s="550"/>
      <c r="R133" s="597"/>
    </row>
    <row r="134" spans="2:18" x14ac:dyDescent="0.75">
      <c r="B134" s="550"/>
      <c r="C134" s="596"/>
      <c r="D134" s="550" t="s">
        <v>1790</v>
      </c>
      <c r="E134" s="550"/>
      <c r="F134" s="550"/>
      <c r="G134" s="550"/>
      <c r="H134" s="550"/>
      <c r="I134" s="550"/>
      <c r="J134" s="550"/>
      <c r="K134" s="550"/>
      <c r="L134" s="550"/>
      <c r="M134" s="550"/>
      <c r="N134" s="550"/>
      <c r="O134" s="550"/>
      <c r="P134" s="550"/>
      <c r="Q134" s="550"/>
      <c r="R134" s="597"/>
    </row>
    <row r="135" spans="2:18" x14ac:dyDescent="0.75">
      <c r="B135" s="550"/>
      <c r="C135" s="596"/>
      <c r="D135" s="550" t="s">
        <v>1791</v>
      </c>
      <c r="E135" s="550"/>
      <c r="F135" s="550"/>
      <c r="G135" s="550"/>
      <c r="H135" s="550"/>
      <c r="I135" s="550"/>
      <c r="J135" s="550"/>
      <c r="K135" s="550"/>
      <c r="L135" s="550"/>
      <c r="M135" s="550"/>
      <c r="N135" s="550"/>
      <c r="O135" s="550"/>
      <c r="P135" s="550"/>
      <c r="Q135" s="550"/>
      <c r="R135" s="597"/>
    </row>
    <row r="136" spans="2:18" x14ac:dyDescent="0.75">
      <c r="B136" s="550"/>
      <c r="C136" s="596"/>
      <c r="D136" s="550" t="s">
        <v>1793</v>
      </c>
      <c r="E136" s="550"/>
      <c r="F136" s="550"/>
      <c r="G136" s="550"/>
      <c r="H136" s="550"/>
      <c r="I136" s="550"/>
      <c r="J136" s="550"/>
      <c r="K136" s="550"/>
      <c r="L136" s="550"/>
      <c r="M136" s="550"/>
      <c r="N136" s="550"/>
      <c r="O136" s="550"/>
      <c r="P136" s="550"/>
      <c r="Q136" s="550"/>
      <c r="R136" s="597"/>
    </row>
    <row r="137" spans="2:18" x14ac:dyDescent="0.75">
      <c r="B137" s="550"/>
      <c r="C137" s="596"/>
      <c r="D137" s="550" t="s">
        <v>1794</v>
      </c>
      <c r="E137" s="550"/>
      <c r="F137" s="550"/>
      <c r="G137" s="550"/>
      <c r="H137" s="550"/>
      <c r="I137" s="550"/>
      <c r="J137" s="550"/>
      <c r="K137" s="550"/>
      <c r="L137" s="550"/>
      <c r="M137" s="550"/>
      <c r="N137" s="550"/>
      <c r="O137" s="550"/>
      <c r="P137" s="550"/>
      <c r="Q137" s="550"/>
      <c r="R137" s="597"/>
    </row>
    <row r="138" spans="2:18" x14ac:dyDescent="0.75">
      <c r="B138" s="550"/>
      <c r="C138" s="596"/>
      <c r="D138" s="550"/>
      <c r="E138" s="550"/>
      <c r="F138" s="550"/>
      <c r="G138" s="550"/>
      <c r="H138" s="550"/>
      <c r="I138" s="550"/>
      <c r="J138" s="550"/>
      <c r="K138" s="550"/>
      <c r="L138" s="550"/>
      <c r="M138" s="550"/>
      <c r="N138" s="550"/>
      <c r="O138" s="550"/>
      <c r="P138" s="550"/>
      <c r="Q138" s="550"/>
      <c r="R138" s="597"/>
    </row>
    <row r="139" spans="2:18" x14ac:dyDescent="0.75">
      <c r="B139" s="550"/>
      <c r="C139" s="596"/>
      <c r="D139" s="550"/>
      <c r="E139" s="550"/>
      <c r="F139" s="550"/>
      <c r="G139" s="550"/>
      <c r="H139" s="550"/>
      <c r="I139" s="550"/>
      <c r="J139" s="550"/>
      <c r="K139" s="550"/>
      <c r="L139" s="550"/>
      <c r="M139" s="550"/>
      <c r="N139" s="550"/>
      <c r="O139" s="550"/>
      <c r="P139" s="550"/>
      <c r="Q139" s="550"/>
      <c r="R139" s="597"/>
    </row>
    <row r="140" spans="2:18" x14ac:dyDescent="0.75">
      <c r="B140" s="550"/>
      <c r="C140" s="596"/>
      <c r="D140" s="550" t="s">
        <v>2032</v>
      </c>
      <c r="E140" s="550" t="s">
        <v>2033</v>
      </c>
      <c r="F140" s="550" t="s">
        <v>2022</v>
      </c>
      <c r="G140" s="550" t="s">
        <v>1872</v>
      </c>
      <c r="H140" s="550" t="s">
        <v>2034</v>
      </c>
      <c r="I140" s="550" t="s">
        <v>2023</v>
      </c>
      <c r="J140" s="550" t="s">
        <v>2024</v>
      </c>
      <c r="K140" s="550" t="s">
        <v>2025</v>
      </c>
      <c r="L140" s="550" t="s">
        <v>2026</v>
      </c>
      <c r="M140" s="550" t="s">
        <v>2029</v>
      </c>
      <c r="N140" s="550" t="s">
        <v>2028</v>
      </c>
      <c r="O140" s="550" t="s">
        <v>1934</v>
      </c>
      <c r="P140" s="550" t="s">
        <v>2030</v>
      </c>
      <c r="Q140" s="550"/>
      <c r="R140" s="597"/>
    </row>
    <row r="141" spans="2:18" x14ac:dyDescent="0.75">
      <c r="B141" s="550"/>
      <c r="C141" s="596"/>
      <c r="D141" s="550" t="s">
        <v>1855</v>
      </c>
      <c r="E141" s="550" t="s">
        <v>1861</v>
      </c>
      <c r="F141" s="550" t="s">
        <v>1866</v>
      </c>
      <c r="G141" s="550" t="s">
        <v>1874</v>
      </c>
      <c r="H141" s="550" t="s">
        <v>1878</v>
      </c>
      <c r="I141" s="550" t="s">
        <v>1888</v>
      </c>
      <c r="J141" s="550" t="s">
        <v>1897</v>
      </c>
      <c r="K141" s="550" t="s">
        <v>1903</v>
      </c>
      <c r="L141" s="550" t="s">
        <v>1919</v>
      </c>
      <c r="M141" s="550" t="s">
        <v>1932</v>
      </c>
      <c r="N141" s="550" t="s">
        <v>1927</v>
      </c>
      <c r="O141" s="550" t="s">
        <v>1935</v>
      </c>
      <c r="P141" s="550"/>
      <c r="Q141" s="550"/>
      <c r="R141" s="597"/>
    </row>
    <row r="142" spans="2:18" x14ac:dyDescent="0.75">
      <c r="B142" s="550"/>
      <c r="C142" s="596"/>
      <c r="D142" s="550" t="s">
        <v>1858</v>
      </c>
      <c r="E142" s="550" t="s">
        <v>1863</v>
      </c>
      <c r="F142" s="550" t="s">
        <v>1868</v>
      </c>
      <c r="G142" s="550" t="s">
        <v>1877</v>
      </c>
      <c r="H142" s="550" t="s">
        <v>1880</v>
      </c>
      <c r="I142" s="550" t="s">
        <v>1889</v>
      </c>
      <c r="J142" s="550" t="s">
        <v>1899</v>
      </c>
      <c r="K142" s="550" t="s">
        <v>1905</v>
      </c>
      <c r="L142" s="550" t="s">
        <v>1921</v>
      </c>
      <c r="M142" s="550"/>
      <c r="N142" s="550" t="s">
        <v>1928</v>
      </c>
      <c r="O142" s="550"/>
      <c r="P142" s="550"/>
      <c r="Q142" s="550"/>
      <c r="R142" s="597"/>
    </row>
    <row r="143" spans="2:18" x14ac:dyDescent="0.75">
      <c r="B143" s="550"/>
      <c r="C143" s="596"/>
      <c r="D143" s="550"/>
      <c r="E143" s="550"/>
      <c r="F143" s="550" t="s">
        <v>1870</v>
      </c>
      <c r="G143" s="550"/>
      <c r="H143" s="550"/>
      <c r="I143" s="550" t="s">
        <v>1890</v>
      </c>
      <c r="J143" s="550"/>
      <c r="K143" s="550" t="s">
        <v>1906</v>
      </c>
      <c r="L143" s="550" t="s">
        <v>1922</v>
      </c>
      <c r="M143" s="550"/>
      <c r="N143" s="550" t="s">
        <v>1929</v>
      </c>
      <c r="O143" s="550"/>
      <c r="P143" s="550"/>
      <c r="Q143" s="550"/>
      <c r="R143" s="597"/>
    </row>
    <row r="144" spans="2:18" x14ac:dyDescent="0.75">
      <c r="B144" s="550"/>
      <c r="C144" s="596"/>
      <c r="D144" s="550"/>
      <c r="E144" s="550"/>
      <c r="F144" s="550"/>
      <c r="G144" s="550"/>
      <c r="H144" s="550"/>
      <c r="I144" s="550" t="s">
        <v>1892</v>
      </c>
      <c r="J144" s="550"/>
      <c r="K144" s="550" t="s">
        <v>1907</v>
      </c>
      <c r="L144" s="550" t="s">
        <v>1923</v>
      </c>
      <c r="M144" s="550"/>
      <c r="N144" s="550" t="s">
        <v>1930</v>
      </c>
      <c r="O144" s="550"/>
      <c r="P144" s="550"/>
      <c r="Q144" s="550"/>
      <c r="R144" s="597"/>
    </row>
    <row r="145" spans="2:18" x14ac:dyDescent="0.75">
      <c r="B145" s="550"/>
      <c r="C145" s="596"/>
      <c r="D145" s="550"/>
      <c r="E145" s="550"/>
      <c r="F145" s="550"/>
      <c r="G145" s="550"/>
      <c r="H145" s="550"/>
      <c r="I145" s="550" t="s">
        <v>1893</v>
      </c>
      <c r="J145" s="550"/>
      <c r="K145" s="550" t="s">
        <v>1908</v>
      </c>
      <c r="L145" s="550" t="s">
        <v>1924</v>
      </c>
      <c r="M145" s="550"/>
      <c r="N145" s="550"/>
      <c r="O145" s="550"/>
      <c r="P145" s="550"/>
      <c r="Q145" s="550"/>
      <c r="R145" s="597"/>
    </row>
    <row r="146" spans="2:18" x14ac:dyDescent="0.75">
      <c r="B146" s="550"/>
      <c r="C146" s="596"/>
      <c r="D146" s="550"/>
      <c r="E146" s="550"/>
      <c r="F146" s="550"/>
      <c r="G146" s="550"/>
      <c r="H146" s="550"/>
      <c r="I146" s="550" t="s">
        <v>1894</v>
      </c>
      <c r="J146" s="550"/>
      <c r="K146" s="550" t="s">
        <v>1909</v>
      </c>
      <c r="L146" s="550"/>
      <c r="M146" s="550"/>
      <c r="N146" s="550"/>
      <c r="O146" s="550"/>
      <c r="P146" s="550"/>
      <c r="Q146" s="550"/>
      <c r="R146" s="597"/>
    </row>
    <row r="147" spans="2:18" x14ac:dyDescent="0.75">
      <c r="B147" s="550"/>
      <c r="C147" s="596"/>
      <c r="D147" s="550"/>
      <c r="E147" s="550"/>
      <c r="F147" s="550"/>
      <c r="G147" s="550"/>
      <c r="H147" s="550"/>
      <c r="I147" s="550"/>
      <c r="J147" s="550"/>
      <c r="K147" s="550" t="s">
        <v>1910</v>
      </c>
      <c r="L147" s="550"/>
      <c r="M147" s="550"/>
      <c r="N147" s="550"/>
      <c r="O147" s="550"/>
      <c r="P147" s="550"/>
      <c r="Q147" s="550"/>
      <c r="R147" s="597"/>
    </row>
    <row r="148" spans="2:18" x14ac:dyDescent="0.75">
      <c r="B148" s="550"/>
      <c r="C148" s="596"/>
      <c r="D148" s="550"/>
      <c r="E148" s="550"/>
      <c r="F148" s="550"/>
      <c r="G148" s="550"/>
      <c r="H148" s="550"/>
      <c r="I148" s="550"/>
      <c r="J148" s="550"/>
      <c r="K148" s="550" t="s">
        <v>1911</v>
      </c>
      <c r="L148" s="550"/>
      <c r="M148" s="550"/>
      <c r="N148" s="550"/>
      <c r="O148" s="550"/>
      <c r="P148" s="550"/>
      <c r="Q148" s="550"/>
      <c r="R148" s="597"/>
    </row>
    <row r="149" spans="2:18" x14ac:dyDescent="0.75">
      <c r="B149" s="550"/>
      <c r="C149" s="596"/>
      <c r="D149" s="550"/>
      <c r="E149" s="550"/>
      <c r="F149" s="550"/>
      <c r="G149" s="550"/>
      <c r="H149" s="550"/>
      <c r="I149" s="550"/>
      <c r="J149" s="550"/>
      <c r="K149" s="550" t="s">
        <v>1912</v>
      </c>
      <c r="L149" s="550"/>
      <c r="M149" s="550"/>
      <c r="N149" s="550"/>
      <c r="O149" s="550"/>
      <c r="P149" s="550"/>
      <c r="Q149" s="550"/>
      <c r="R149" s="597"/>
    </row>
    <row r="150" spans="2:18" x14ac:dyDescent="0.75">
      <c r="B150" s="550"/>
      <c r="C150" s="596"/>
      <c r="D150" s="550"/>
      <c r="E150" s="550"/>
      <c r="F150" s="550"/>
      <c r="G150" s="550"/>
      <c r="H150" s="550"/>
      <c r="I150" s="550"/>
      <c r="J150" s="550"/>
      <c r="K150" s="550" t="s">
        <v>1913</v>
      </c>
      <c r="L150" s="550"/>
      <c r="M150" s="550"/>
      <c r="N150" s="550"/>
      <c r="O150" s="550"/>
      <c r="P150" s="550"/>
      <c r="Q150" s="550"/>
      <c r="R150" s="597"/>
    </row>
    <row r="151" spans="2:18" x14ac:dyDescent="0.75">
      <c r="B151" s="550"/>
      <c r="C151" s="596"/>
      <c r="D151" s="550"/>
      <c r="E151" s="550"/>
      <c r="F151" s="550"/>
      <c r="G151" s="550"/>
      <c r="H151" s="550"/>
      <c r="I151" s="550"/>
      <c r="J151" s="550"/>
      <c r="K151" s="550" t="s">
        <v>1915</v>
      </c>
      <c r="L151" s="550"/>
      <c r="M151" s="550"/>
      <c r="N151" s="550"/>
      <c r="O151" s="550"/>
      <c r="P151" s="550"/>
      <c r="Q151" s="550"/>
      <c r="R151" s="597"/>
    </row>
    <row r="152" spans="2:18" x14ac:dyDescent="0.75">
      <c r="B152" s="550"/>
      <c r="C152" s="596"/>
      <c r="D152" s="550"/>
      <c r="E152" s="550"/>
      <c r="F152" s="550"/>
      <c r="G152" s="550"/>
      <c r="H152" s="550"/>
      <c r="I152" s="550"/>
      <c r="J152" s="550"/>
      <c r="K152" s="550" t="s">
        <v>1914</v>
      </c>
      <c r="L152" s="550"/>
      <c r="M152" s="550"/>
      <c r="N152" s="550"/>
      <c r="O152" s="550"/>
      <c r="P152" s="550"/>
      <c r="Q152" s="550"/>
      <c r="R152" s="597"/>
    </row>
    <row r="153" spans="2:18" x14ac:dyDescent="0.75">
      <c r="B153" s="550"/>
      <c r="C153" s="596"/>
      <c r="D153" s="550"/>
      <c r="E153" s="550"/>
      <c r="F153" s="550"/>
      <c r="G153" s="550"/>
      <c r="H153" s="550"/>
      <c r="I153" s="550"/>
      <c r="J153" s="550"/>
      <c r="K153" s="550" t="s">
        <v>1916</v>
      </c>
      <c r="L153" s="550"/>
      <c r="M153" s="550"/>
      <c r="N153" s="550"/>
      <c r="O153" s="550"/>
      <c r="P153" s="550"/>
      <c r="Q153" s="550"/>
      <c r="R153" s="597"/>
    </row>
    <row r="154" spans="2:18" x14ac:dyDescent="0.75">
      <c r="B154" s="550"/>
      <c r="C154" s="596"/>
      <c r="D154" s="550"/>
      <c r="E154" s="550"/>
      <c r="F154" s="550"/>
      <c r="G154" s="550"/>
      <c r="H154" s="550"/>
      <c r="I154" s="550"/>
      <c r="J154" s="550"/>
      <c r="K154" s="550" t="s">
        <v>1917</v>
      </c>
      <c r="L154" s="550"/>
      <c r="M154" s="550"/>
      <c r="N154" s="550"/>
      <c r="O154" s="550"/>
      <c r="P154" s="550"/>
      <c r="Q154" s="550"/>
      <c r="R154" s="597"/>
    </row>
    <row r="155" spans="2:18" x14ac:dyDescent="0.75">
      <c r="B155" s="550"/>
      <c r="C155" s="596"/>
      <c r="D155" s="550"/>
      <c r="E155" s="550"/>
      <c r="F155" s="550"/>
      <c r="G155" s="550"/>
      <c r="H155" s="550"/>
      <c r="I155" s="550"/>
      <c r="J155" s="550"/>
      <c r="K155" s="550"/>
      <c r="L155" s="550"/>
      <c r="M155" s="550"/>
      <c r="N155" s="550"/>
      <c r="O155" s="550"/>
      <c r="P155" s="550"/>
      <c r="Q155" s="550"/>
      <c r="R155" s="597"/>
    </row>
    <row r="156" spans="2:18" ht="15.5" thickBot="1" x14ac:dyDescent="0.9">
      <c r="B156" s="550"/>
      <c r="C156" s="598"/>
      <c r="D156" s="599"/>
      <c r="E156" s="599"/>
      <c r="F156" s="599"/>
      <c r="G156" s="599"/>
      <c r="H156" s="599"/>
      <c r="I156" s="599"/>
      <c r="J156" s="599"/>
      <c r="K156" s="599"/>
      <c r="L156" s="599"/>
      <c r="M156" s="599"/>
      <c r="N156" s="599"/>
      <c r="O156" s="599"/>
      <c r="P156" s="599"/>
      <c r="Q156" s="599"/>
      <c r="R156" s="600"/>
    </row>
    <row r="157" spans="2:18" x14ac:dyDescent="0.75">
      <c r="B157" s="550"/>
      <c r="C157" s="550"/>
      <c r="D157" s="550"/>
      <c r="E157" s="550"/>
      <c r="F157" s="550"/>
      <c r="G157" s="550"/>
      <c r="H157" s="550"/>
      <c r="I157" s="550"/>
      <c r="J157" s="550"/>
      <c r="K157" s="550"/>
      <c r="L157" s="550"/>
      <c r="M157" s="550"/>
      <c r="N157" s="550"/>
      <c r="O157" s="550"/>
      <c r="P157" s="550"/>
      <c r="Q157" s="550"/>
    </row>
    <row r="158" spans="2:18" x14ac:dyDescent="0.75">
      <c r="B158" s="550"/>
      <c r="C158" s="550"/>
      <c r="D158" s="550"/>
      <c r="E158" s="550"/>
      <c r="F158" s="550"/>
      <c r="G158" s="550"/>
      <c r="H158" s="550"/>
      <c r="I158" s="550"/>
      <c r="J158" s="550"/>
      <c r="K158" s="550"/>
      <c r="L158" s="550"/>
      <c r="M158" s="550"/>
      <c r="N158" s="550"/>
      <c r="O158" s="550"/>
      <c r="P158" s="550"/>
      <c r="Q158" s="550"/>
    </row>
    <row r="159" spans="2:18" x14ac:dyDescent="0.75">
      <c r="B159" s="550"/>
      <c r="C159" s="550"/>
      <c r="D159" s="550"/>
      <c r="E159" s="550"/>
      <c r="F159" s="550"/>
      <c r="G159" s="550"/>
      <c r="H159" s="550"/>
      <c r="I159" s="550"/>
      <c r="J159" s="550"/>
      <c r="K159" s="550"/>
      <c r="L159" s="550"/>
      <c r="M159" s="550"/>
      <c r="N159" s="550"/>
      <c r="O159" s="550"/>
      <c r="P159" s="550"/>
      <c r="Q159" s="550"/>
    </row>
  </sheetData>
  <mergeCells count="9">
    <mergeCell ref="M15:P15"/>
    <mergeCell ref="M16:P16"/>
    <mergeCell ref="M17:P17"/>
    <mergeCell ref="F4:N8"/>
    <mergeCell ref="M11:P11"/>
    <mergeCell ref="M10:P10"/>
    <mergeCell ref="M12:P12"/>
    <mergeCell ref="M13:P13"/>
    <mergeCell ref="M14:P14"/>
  </mergeCells>
  <pageMargins left="0.7" right="0.7" top="0.75" bottom="0.75" header="0.3" footer="0.3"/>
  <tableParts count="15">
    <tablePart r:id="rId1"/>
    <tablePart r:id="rId2"/>
    <tablePart r:id="rId3"/>
    <tablePart r:id="rId4"/>
    <tablePart r:id="rId5"/>
    <tablePart r:id="rId6"/>
    <tablePart r:id="rId7"/>
    <tablePart r:id="rId8"/>
    <tablePart r:id="rId9"/>
    <tablePart r:id="rId10"/>
    <tablePart r:id="rId11"/>
    <tablePart r:id="rId12"/>
    <tablePart r:id="rId13"/>
    <tablePart r:id="rId14"/>
    <tablePart r:id="rId1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81FBF7-E6E7-4ADD-9E74-A30274AD178D}">
  <sheetPr codeName="Feuil2"/>
  <dimension ref="A1:M1226"/>
  <sheetViews>
    <sheetView topLeftCell="A10" zoomScale="40" zoomScaleNormal="40" workbookViewId="0">
      <selection activeCell="C207" sqref="C207"/>
    </sheetView>
  </sheetViews>
  <sheetFormatPr baseColWidth="10" defaultRowHeight="14.75" x14ac:dyDescent="0.75"/>
  <cols>
    <col min="1" max="1" width="21.140625" style="2" customWidth="1"/>
    <col min="2" max="2" width="61.28515625" style="477" bestFit="1" customWidth="1"/>
    <col min="3" max="3" width="102.7109375" style="2" bestFit="1" customWidth="1"/>
    <col min="4" max="5" width="12.47265625" style="2" customWidth="1"/>
    <col min="6" max="6" width="18.76171875" style="452" customWidth="1"/>
    <col min="7" max="7" width="16.76171875" style="16" customWidth="1"/>
    <col min="8" max="8" width="19.28515625" style="9" customWidth="1"/>
    <col min="9" max="9" width="20.76171875" style="10" customWidth="1"/>
    <col min="10" max="10" width="30.5703125" style="16" customWidth="1"/>
    <col min="11" max="13" width="11.046875" style="16" customWidth="1"/>
    <col min="14" max="14" width="11.046875" customWidth="1"/>
    <col min="15" max="15" width="11.42578125" customWidth="1"/>
  </cols>
  <sheetData>
    <row r="1" spans="1:13" ht="36.75" thickBot="1" x14ac:dyDescent="1.75">
      <c r="A1" s="615" t="s">
        <v>1</v>
      </c>
      <c r="B1" s="616"/>
      <c r="C1" s="471"/>
      <c r="D1" s="471"/>
      <c r="E1" s="471"/>
      <c r="F1" s="12"/>
      <c r="G1" s="12"/>
      <c r="H1" s="12" t="s">
        <v>3</v>
      </c>
      <c r="I1" s="12"/>
      <c r="J1" s="13"/>
      <c r="K1" s="507" t="s">
        <v>1215</v>
      </c>
    </row>
    <row r="2" spans="1:13" ht="103.25" x14ac:dyDescent="1.1000000000000001">
      <c r="A2" s="438" t="s">
        <v>2031</v>
      </c>
      <c r="B2" s="480" t="s">
        <v>1171</v>
      </c>
      <c r="C2" s="450" t="s">
        <v>1163</v>
      </c>
      <c r="D2" s="450" t="s">
        <v>1178</v>
      </c>
      <c r="E2" s="450" t="s">
        <v>1406</v>
      </c>
      <c r="F2" s="451" t="s">
        <v>1188</v>
      </c>
      <c r="G2" s="504" t="s">
        <v>1177</v>
      </c>
      <c r="H2" s="503" t="s">
        <v>1189</v>
      </c>
      <c r="I2" s="502" t="s">
        <v>1176</v>
      </c>
      <c r="J2" s="508" t="s">
        <v>11</v>
      </c>
      <c r="K2" s="506" t="s">
        <v>1185</v>
      </c>
      <c r="L2" s="506" t="s">
        <v>1186</v>
      </c>
      <c r="M2" s="506" t="s">
        <v>1194</v>
      </c>
    </row>
    <row r="3" spans="1:13" ht="21.75" thickBot="1" x14ac:dyDescent="1.1499999999999999">
      <c r="A3" s="517">
        <v>1</v>
      </c>
      <c r="B3" s="518" t="s">
        <v>1936</v>
      </c>
      <c r="C3" s="517"/>
      <c r="D3" s="517"/>
      <c r="E3" s="517"/>
      <c r="F3" s="519"/>
      <c r="G3" s="517"/>
      <c r="H3" s="517"/>
      <c r="I3" s="517"/>
      <c r="J3" s="520"/>
    </row>
    <row r="4" spans="1:13" ht="21.75" thickBot="1" x14ac:dyDescent="1.1499999999999999">
      <c r="A4" s="527" t="s">
        <v>1172</v>
      </c>
      <c r="B4" s="528" t="s">
        <v>1173</v>
      </c>
      <c r="C4" s="529" t="s">
        <v>1164</v>
      </c>
      <c r="D4" s="529"/>
      <c r="E4" s="529"/>
      <c r="F4" s="530"/>
      <c r="G4" s="529"/>
      <c r="H4" s="529"/>
      <c r="I4" s="529"/>
      <c r="J4" s="531"/>
      <c r="K4"/>
      <c r="L4"/>
      <c r="M4"/>
    </row>
    <row r="5" spans="1:13" ht="21.75" thickTop="1" x14ac:dyDescent="1">
      <c r="A5" s="521" t="s">
        <v>1174</v>
      </c>
      <c r="B5" s="522" t="s">
        <v>1175</v>
      </c>
      <c r="C5" s="523"/>
      <c r="D5" s="523"/>
      <c r="E5" s="523"/>
      <c r="F5" s="523"/>
      <c r="G5" s="523"/>
      <c r="H5" s="524"/>
      <c r="I5" s="525"/>
      <c r="J5" s="526"/>
      <c r="K5"/>
      <c r="L5"/>
      <c r="M5"/>
    </row>
    <row r="6" spans="1:13" ht="16" x14ac:dyDescent="0.8">
      <c r="A6" s="501"/>
      <c r="B6" s="466" t="s">
        <v>1179</v>
      </c>
      <c r="C6" s="510" t="s">
        <v>1180</v>
      </c>
      <c r="D6" s="17" t="s">
        <v>1181</v>
      </c>
      <c r="E6" s="17" t="s">
        <v>1182</v>
      </c>
      <c r="F6" s="505" t="s">
        <v>1183</v>
      </c>
      <c r="G6" s="437">
        <v>2021</v>
      </c>
      <c r="H6" s="455" t="s">
        <v>1169</v>
      </c>
      <c r="I6" s="456"/>
      <c r="J6" s="444"/>
      <c r="K6" s="548">
        <v>0.58889999999999998</v>
      </c>
      <c r="L6" s="548">
        <v>4.6779999999999999E-4</v>
      </c>
      <c r="M6" s="548">
        <v>1.9590000000000001</v>
      </c>
    </row>
    <row r="7" spans="1:13" ht="16" x14ac:dyDescent="0.8">
      <c r="A7" s="501"/>
      <c r="B7" s="466" t="s">
        <v>1184</v>
      </c>
      <c r="C7" s="510" t="s">
        <v>1180</v>
      </c>
      <c r="D7" s="17" t="s">
        <v>1181</v>
      </c>
      <c r="E7" s="17" t="s">
        <v>1182</v>
      </c>
      <c r="F7" s="505" t="s">
        <v>1183</v>
      </c>
      <c r="G7" s="437">
        <v>2021</v>
      </c>
      <c r="H7" s="455" t="s">
        <v>1169</v>
      </c>
      <c r="I7" s="456"/>
      <c r="J7" s="445"/>
      <c r="K7" s="548">
        <v>0.79459999999999997</v>
      </c>
      <c r="L7" s="548">
        <v>5.1360000000000002E-4</v>
      </c>
      <c r="M7" s="548">
        <v>2.117</v>
      </c>
    </row>
    <row r="8" spans="1:13" ht="16" x14ac:dyDescent="0.8">
      <c r="A8" s="501"/>
      <c r="B8" s="466" t="s">
        <v>1187</v>
      </c>
      <c r="C8" s="510" t="s">
        <v>1180</v>
      </c>
      <c r="D8" s="17" t="s">
        <v>1181</v>
      </c>
      <c r="E8" s="17" t="s">
        <v>1182</v>
      </c>
      <c r="F8" s="505" t="s">
        <v>1183</v>
      </c>
      <c r="G8" s="437">
        <v>2021</v>
      </c>
      <c r="H8" s="455" t="s">
        <v>1169</v>
      </c>
      <c r="I8" s="456"/>
      <c r="J8" s="445"/>
      <c r="K8" s="548">
        <v>0.81030000000000002</v>
      </c>
      <c r="L8" s="548">
        <v>5.7229999999999998E-4</v>
      </c>
      <c r="M8" s="548">
        <v>2.3199999999999998</v>
      </c>
    </row>
    <row r="9" spans="1:13" ht="16" x14ac:dyDescent="0.8">
      <c r="A9" s="501"/>
      <c r="B9" s="466" t="s">
        <v>1190</v>
      </c>
      <c r="C9" s="510" t="s">
        <v>1191</v>
      </c>
      <c r="D9" s="17" t="s">
        <v>1181</v>
      </c>
      <c r="E9" s="17" t="s">
        <v>1182</v>
      </c>
      <c r="F9" s="505" t="s">
        <v>1183</v>
      </c>
      <c r="G9" s="437">
        <v>2021</v>
      </c>
      <c r="H9" s="455" t="s">
        <v>1169</v>
      </c>
      <c r="I9" s="456"/>
      <c r="J9" s="445"/>
      <c r="K9" s="548">
        <v>0.875</v>
      </c>
      <c r="L9" s="548">
        <v>5.5630000000000002E-4</v>
      </c>
      <c r="M9" s="548">
        <v>2.2789999999999999</v>
      </c>
    </row>
    <row r="10" spans="1:13" ht="16" x14ac:dyDescent="0.8">
      <c r="A10" s="501"/>
      <c r="B10" s="466" t="s">
        <v>1193</v>
      </c>
      <c r="C10" s="510" t="s">
        <v>1192</v>
      </c>
      <c r="D10" s="17" t="s">
        <v>1181</v>
      </c>
      <c r="E10" s="17" t="s">
        <v>1182</v>
      </c>
      <c r="F10" s="505" t="s">
        <v>1183</v>
      </c>
      <c r="G10" s="437">
        <v>2021</v>
      </c>
      <c r="H10" s="455" t="s">
        <v>1169</v>
      </c>
      <c r="I10" s="456"/>
      <c r="J10" s="445"/>
      <c r="K10" s="548">
        <v>0.71919999999999995</v>
      </c>
      <c r="L10" s="548">
        <v>4.8050000000000002E-4</v>
      </c>
      <c r="M10" s="548">
        <v>1.9850000000000001</v>
      </c>
    </row>
    <row r="11" spans="1:13" ht="16" x14ac:dyDescent="0.8">
      <c r="A11" s="501"/>
      <c r="B11" s="466" t="s">
        <v>1196</v>
      </c>
      <c r="C11" s="510" t="s">
        <v>1195</v>
      </c>
      <c r="D11" s="17" t="s">
        <v>1181</v>
      </c>
      <c r="E11" s="17" t="s">
        <v>1182</v>
      </c>
      <c r="F11" s="505" t="s">
        <v>1183</v>
      </c>
      <c r="G11" s="437">
        <v>2021</v>
      </c>
      <c r="H11" s="455" t="s">
        <v>1169</v>
      </c>
      <c r="I11" s="456"/>
      <c r="J11" s="445"/>
      <c r="K11" s="548">
        <v>0.37659999999999999</v>
      </c>
      <c r="L11" s="548">
        <v>3.1960000000000002E-4</v>
      </c>
      <c r="M11" s="548">
        <v>1.2909999999999999</v>
      </c>
    </row>
    <row r="12" spans="1:13" ht="16" x14ac:dyDescent="0.8">
      <c r="A12" s="501"/>
      <c r="B12" s="466" t="s">
        <v>1197</v>
      </c>
      <c r="C12" s="510" t="s">
        <v>1195</v>
      </c>
      <c r="D12" s="17" t="s">
        <v>1181</v>
      </c>
      <c r="E12" s="17" t="s">
        <v>1182</v>
      </c>
      <c r="F12" s="505" t="s">
        <v>1183</v>
      </c>
      <c r="G12" s="437">
        <v>2021</v>
      </c>
      <c r="H12" s="455" t="s">
        <v>1169</v>
      </c>
      <c r="I12" s="456"/>
      <c r="J12" s="445"/>
      <c r="K12" s="548">
        <v>0.39240000000000003</v>
      </c>
      <c r="L12" s="548">
        <v>3.7829999999999998E-4</v>
      </c>
      <c r="M12" s="548">
        <v>1.494</v>
      </c>
    </row>
    <row r="13" spans="1:13" ht="16" x14ac:dyDescent="0.8">
      <c r="A13" s="501"/>
      <c r="B13" s="466" t="s">
        <v>1199</v>
      </c>
      <c r="C13" s="510" t="s">
        <v>1198</v>
      </c>
      <c r="D13" s="17" t="s">
        <v>1181</v>
      </c>
      <c r="E13" s="17" t="s">
        <v>1182</v>
      </c>
      <c r="F13" s="505" t="s">
        <v>1183</v>
      </c>
      <c r="G13" s="437">
        <v>2021</v>
      </c>
      <c r="H13" s="455" t="s">
        <v>1169</v>
      </c>
      <c r="I13" s="456"/>
      <c r="J13" s="445"/>
      <c r="K13" s="548">
        <v>0.67500000000000004</v>
      </c>
      <c r="L13" s="548">
        <v>4.305E-4</v>
      </c>
      <c r="M13" s="548">
        <v>1.8879999999999999</v>
      </c>
    </row>
    <row r="14" spans="1:13" ht="16" x14ac:dyDescent="0.8">
      <c r="A14" s="501"/>
      <c r="B14" s="466" t="s">
        <v>1200</v>
      </c>
      <c r="C14" s="510" t="s">
        <v>1198</v>
      </c>
      <c r="D14" s="17" t="s">
        <v>1181</v>
      </c>
      <c r="E14" s="17" t="s">
        <v>1182</v>
      </c>
      <c r="F14" s="505" t="s">
        <v>1183</v>
      </c>
      <c r="G14" s="437">
        <v>2021</v>
      </c>
      <c r="H14" s="455" t="s">
        <v>1169</v>
      </c>
      <c r="I14" s="456"/>
      <c r="J14" s="445"/>
      <c r="K14" s="548">
        <v>0.68720000000000003</v>
      </c>
      <c r="L14" s="548">
        <v>4.7600000000000002E-4</v>
      </c>
      <c r="M14" s="548">
        <v>2.0449999999999999</v>
      </c>
    </row>
    <row r="15" spans="1:13" ht="21" x14ac:dyDescent="1">
      <c r="A15" s="511" t="s">
        <v>1201</v>
      </c>
      <c r="B15" s="512" t="s">
        <v>1202</v>
      </c>
      <c r="C15" s="513"/>
      <c r="D15" s="513"/>
      <c r="E15" s="513"/>
      <c r="F15" s="513"/>
      <c r="G15" s="513"/>
      <c r="H15" s="514"/>
      <c r="I15" s="515"/>
      <c r="J15" s="516"/>
      <c r="K15" s="548"/>
      <c r="L15" s="548"/>
      <c r="M15" s="548"/>
    </row>
    <row r="16" spans="1:13" ht="16" x14ac:dyDescent="0.8">
      <c r="A16" s="501"/>
      <c r="B16" s="466" t="s">
        <v>1206</v>
      </c>
      <c r="C16" s="510" t="s">
        <v>1203</v>
      </c>
      <c r="D16" s="17" t="s">
        <v>1181</v>
      </c>
      <c r="E16" s="17" t="s">
        <v>1204</v>
      </c>
      <c r="F16" s="505" t="s">
        <v>1183</v>
      </c>
      <c r="G16" s="437">
        <v>2021</v>
      </c>
      <c r="H16" s="455" t="s">
        <v>1169</v>
      </c>
      <c r="I16" s="456"/>
      <c r="J16" s="445"/>
      <c r="K16" s="548">
        <v>1.444</v>
      </c>
      <c r="L16" s="548">
        <v>4.9310000000000001E-4</v>
      </c>
      <c r="M16" s="548">
        <v>4.3280000000000003</v>
      </c>
    </row>
    <row r="17" spans="1:13" ht="16" x14ac:dyDescent="0.8">
      <c r="A17" s="501"/>
      <c r="B17" s="466" t="s">
        <v>1207</v>
      </c>
      <c r="C17" s="510" t="s">
        <v>1203</v>
      </c>
      <c r="D17" s="17" t="s">
        <v>1181</v>
      </c>
      <c r="E17" s="17" t="s">
        <v>1205</v>
      </c>
      <c r="F17" s="505" t="s">
        <v>1183</v>
      </c>
      <c r="G17" s="437">
        <v>2021</v>
      </c>
      <c r="H17" s="455" t="s">
        <v>1169</v>
      </c>
      <c r="I17" s="456"/>
      <c r="J17" s="445"/>
      <c r="K17" s="548">
        <v>1.0960000000000001</v>
      </c>
      <c r="L17" s="548">
        <v>8.231E-4</v>
      </c>
      <c r="M17" s="548">
        <v>3.282</v>
      </c>
    </row>
    <row r="18" spans="1:13" ht="21" x14ac:dyDescent="1">
      <c r="A18" s="511" t="s">
        <v>1208</v>
      </c>
      <c r="B18" s="512" t="s">
        <v>1209</v>
      </c>
      <c r="C18" s="513"/>
      <c r="D18" s="513"/>
      <c r="E18" s="513"/>
      <c r="F18" s="513"/>
      <c r="G18" s="513"/>
      <c r="H18" s="514"/>
      <c r="I18" s="515"/>
      <c r="J18" s="516"/>
      <c r="K18" s="548"/>
      <c r="L18" s="548"/>
      <c r="M18" s="548"/>
    </row>
    <row r="19" spans="1:13" ht="16" x14ac:dyDescent="0.8">
      <c r="A19" s="501"/>
      <c r="B19" s="466" t="s">
        <v>1210</v>
      </c>
      <c r="C19" s="510" t="s">
        <v>1211</v>
      </c>
      <c r="D19" s="17" t="s">
        <v>1181</v>
      </c>
      <c r="E19" s="17" t="s">
        <v>1182</v>
      </c>
      <c r="F19" s="505" t="s">
        <v>1183</v>
      </c>
      <c r="G19" s="437">
        <v>2021</v>
      </c>
      <c r="H19" s="455" t="s">
        <v>1169</v>
      </c>
      <c r="I19" s="456"/>
      <c r="J19" s="445"/>
      <c r="K19" s="548">
        <v>9.0459999999999999E-2</v>
      </c>
      <c r="L19" s="548">
        <v>2.2159999999999999E-4</v>
      </c>
      <c r="M19" s="548">
        <v>1.7050000000000001</v>
      </c>
    </row>
    <row r="20" spans="1:13" ht="16" x14ac:dyDescent="0.8">
      <c r="A20" s="501"/>
      <c r="B20" s="466" t="s">
        <v>1212</v>
      </c>
      <c r="C20" s="510" t="s">
        <v>1213</v>
      </c>
      <c r="D20" s="17" t="s">
        <v>1181</v>
      </c>
      <c r="E20" s="17" t="s">
        <v>1214</v>
      </c>
      <c r="F20" s="505" t="s">
        <v>1183</v>
      </c>
      <c r="G20" s="437">
        <v>2020</v>
      </c>
      <c r="H20" s="455" t="s">
        <v>1169</v>
      </c>
      <c r="I20" s="456"/>
      <c r="J20" s="445"/>
      <c r="K20" s="548">
        <v>0.111</v>
      </c>
      <c r="L20" s="548">
        <v>0.16800000000000001</v>
      </c>
      <c r="M20" s="548">
        <v>0.91300000000000003</v>
      </c>
    </row>
    <row r="21" spans="1:13" ht="16" x14ac:dyDescent="0.8">
      <c r="A21" s="501"/>
      <c r="B21" s="466" t="s">
        <v>1216</v>
      </c>
      <c r="C21" s="17" t="s">
        <v>1217</v>
      </c>
      <c r="D21" s="17" t="s">
        <v>1181</v>
      </c>
      <c r="E21" s="17" t="s">
        <v>1182</v>
      </c>
      <c r="F21" s="505" t="s">
        <v>1183</v>
      </c>
      <c r="G21" s="437">
        <v>2021</v>
      </c>
      <c r="H21" s="455" t="s">
        <v>1169</v>
      </c>
      <c r="I21" s="456"/>
      <c r="J21" s="445"/>
      <c r="K21" s="548">
        <v>0.25950000000000001</v>
      </c>
      <c r="L21" s="548">
        <v>5.955E-4</v>
      </c>
      <c r="M21" s="548">
        <v>3.754</v>
      </c>
    </row>
    <row r="22" spans="1:13" ht="16" x14ac:dyDescent="0.8">
      <c r="A22" s="501"/>
      <c r="B22" s="466" t="s">
        <v>1218</v>
      </c>
      <c r="C22" s="17" t="s">
        <v>1217</v>
      </c>
      <c r="D22" s="17" t="s">
        <v>1181</v>
      </c>
      <c r="E22" s="17" t="s">
        <v>1182</v>
      </c>
      <c r="F22" s="505" t="s">
        <v>1183</v>
      </c>
      <c r="G22" s="437">
        <v>2021</v>
      </c>
      <c r="H22" s="455" t="s">
        <v>1169</v>
      </c>
      <c r="I22" s="456"/>
      <c r="J22" s="445"/>
      <c r="K22" s="548">
        <v>0.1031</v>
      </c>
      <c r="L22" s="548">
        <v>1.549E-4</v>
      </c>
      <c r="M22" s="548">
        <v>1.534</v>
      </c>
    </row>
    <row r="23" spans="1:13" ht="16" x14ac:dyDescent="0.8">
      <c r="A23" s="501"/>
      <c r="B23" s="466" t="s">
        <v>1219</v>
      </c>
      <c r="C23" s="17"/>
      <c r="D23" s="17" t="s">
        <v>1181</v>
      </c>
      <c r="E23" s="17" t="s">
        <v>1182</v>
      </c>
      <c r="F23" s="505" t="s">
        <v>1183</v>
      </c>
      <c r="G23" s="437">
        <v>2021</v>
      </c>
      <c r="H23" s="455" t="s">
        <v>1169</v>
      </c>
      <c r="I23" s="456"/>
      <c r="J23" s="445"/>
      <c r="K23" s="548">
        <v>2.4329999999999998E-3</v>
      </c>
      <c r="L23" s="548">
        <v>5.2449999999999998E-6</v>
      </c>
      <c r="M23" s="548">
        <v>3.1199999999999999E-2</v>
      </c>
    </row>
    <row r="24" spans="1:13" ht="21" x14ac:dyDescent="1">
      <c r="A24" s="511" t="s">
        <v>1220</v>
      </c>
      <c r="B24" s="512" t="s">
        <v>1221</v>
      </c>
      <c r="C24" s="511"/>
      <c r="D24" s="512"/>
      <c r="E24" s="511"/>
      <c r="F24" s="512"/>
      <c r="G24" s="511"/>
      <c r="H24" s="512"/>
      <c r="I24" s="511"/>
      <c r="J24" s="512"/>
      <c r="K24" s="548"/>
      <c r="L24" s="548"/>
      <c r="M24" s="548"/>
    </row>
    <row r="25" spans="1:13" ht="16" x14ac:dyDescent="0.8">
      <c r="A25" s="501"/>
      <c r="B25" s="466" t="s">
        <v>1222</v>
      </c>
      <c r="C25" s="17"/>
      <c r="D25" s="17" t="s">
        <v>1181</v>
      </c>
      <c r="E25" s="17" t="s">
        <v>1182</v>
      </c>
      <c r="F25" s="505" t="s">
        <v>1223</v>
      </c>
      <c r="G25" s="437">
        <v>2021</v>
      </c>
      <c r="H25" s="455"/>
      <c r="I25" s="456"/>
      <c r="J25" s="445"/>
      <c r="K25" s="548">
        <v>0.34910000000000002</v>
      </c>
      <c r="L25" s="548">
        <v>8.0270000000000002E-5</v>
      </c>
      <c r="M25" s="548">
        <v>1.306</v>
      </c>
    </row>
    <row r="26" spans="1:13" ht="21.75" thickBot="1" x14ac:dyDescent="1.1499999999999999">
      <c r="A26" s="532" t="s">
        <v>1224</v>
      </c>
      <c r="B26" s="533" t="s">
        <v>1937</v>
      </c>
      <c r="C26" s="532"/>
      <c r="D26" s="533"/>
      <c r="E26" s="532"/>
      <c r="F26" s="533"/>
      <c r="G26" s="532"/>
      <c r="H26" s="533"/>
      <c r="I26" s="532"/>
      <c r="J26" s="533"/>
      <c r="K26" s="548"/>
      <c r="L26" s="548"/>
      <c r="M26" s="548"/>
    </row>
    <row r="27" spans="1:13" ht="21.75" thickTop="1" x14ac:dyDescent="1">
      <c r="A27" s="511" t="s">
        <v>1225</v>
      </c>
      <c r="B27" s="512" t="s">
        <v>1938</v>
      </c>
      <c r="C27" s="511"/>
      <c r="D27" s="512"/>
      <c r="E27" s="511"/>
      <c r="F27" s="512"/>
      <c r="G27" s="511"/>
      <c r="H27" s="512"/>
      <c r="I27" s="511"/>
      <c r="J27" s="512"/>
      <c r="K27" s="548"/>
      <c r="L27" s="548"/>
      <c r="M27" s="548"/>
    </row>
    <row r="28" spans="1:13" ht="16" x14ac:dyDescent="0.8">
      <c r="A28" s="501"/>
      <c r="B28" s="466" t="s">
        <v>1227</v>
      </c>
      <c r="C28" s="17"/>
      <c r="D28" s="17" t="s">
        <v>1181</v>
      </c>
      <c r="E28" s="17" t="s">
        <v>1226</v>
      </c>
      <c r="F28" s="505" t="s">
        <v>1223</v>
      </c>
      <c r="G28" s="437">
        <v>2021</v>
      </c>
      <c r="H28" s="455" t="s">
        <v>1169</v>
      </c>
      <c r="I28" s="456"/>
      <c r="J28" s="445"/>
      <c r="K28" s="548">
        <v>2.7399999999999998E-3</v>
      </c>
      <c r="L28" s="548">
        <v>6.9140000000000002E-6</v>
      </c>
      <c r="M28" s="548">
        <v>3.6839999999999998E-2</v>
      </c>
    </row>
    <row r="29" spans="1:13" ht="16" x14ac:dyDescent="0.8">
      <c r="A29" s="501"/>
      <c r="B29" s="466" t="s">
        <v>1228</v>
      </c>
      <c r="C29" s="17"/>
      <c r="D29" s="17" t="s">
        <v>1181</v>
      </c>
      <c r="E29" s="17" t="s">
        <v>1226</v>
      </c>
      <c r="F29" s="505" t="s">
        <v>1223</v>
      </c>
      <c r="G29" s="437">
        <v>2021</v>
      </c>
      <c r="H29" s="455" t="s">
        <v>1169</v>
      </c>
      <c r="I29" s="456"/>
      <c r="J29" s="445"/>
      <c r="K29" s="548">
        <v>3.3279999999999997E-2</v>
      </c>
      <c r="L29" s="548">
        <v>7.0119999999999999E-5</v>
      </c>
      <c r="M29" s="548">
        <v>0.53310000000000002</v>
      </c>
    </row>
    <row r="30" spans="1:13" ht="16" x14ac:dyDescent="0.8">
      <c r="A30" s="501"/>
      <c r="B30" s="466" t="s">
        <v>1231</v>
      </c>
      <c r="C30" s="17"/>
      <c r="D30" s="17" t="s">
        <v>1181</v>
      </c>
      <c r="E30" s="17" t="s">
        <v>1229</v>
      </c>
      <c r="F30" s="505" t="s">
        <v>1223</v>
      </c>
      <c r="G30" s="437">
        <v>2021</v>
      </c>
      <c r="H30" s="455" t="s">
        <v>1169</v>
      </c>
      <c r="I30" s="456"/>
      <c r="J30" s="445"/>
      <c r="K30" s="548">
        <v>2.7399999999999998E-3</v>
      </c>
      <c r="L30" s="548">
        <v>6.9140000000000002E-6</v>
      </c>
      <c r="M30" s="548">
        <v>3.6839999999999998E-2</v>
      </c>
    </row>
    <row r="31" spans="1:13" ht="16" x14ac:dyDescent="0.8">
      <c r="A31" s="501"/>
      <c r="B31" s="466" t="s">
        <v>1232</v>
      </c>
      <c r="C31" s="17"/>
      <c r="D31" s="17" t="s">
        <v>1181</v>
      </c>
      <c r="E31" s="17" t="s">
        <v>1229</v>
      </c>
      <c r="F31" s="505" t="s">
        <v>1223</v>
      </c>
      <c r="G31" s="437">
        <v>2021</v>
      </c>
      <c r="H31" s="455" t="s">
        <v>1169</v>
      </c>
      <c r="I31" s="456"/>
      <c r="J31" s="445"/>
      <c r="K31" s="548">
        <v>3.3279999999999997E-2</v>
      </c>
      <c r="L31" s="548">
        <v>7.0119999999999999E-5</v>
      </c>
      <c r="M31" s="548">
        <v>0.53310000000000002</v>
      </c>
    </row>
    <row r="32" spans="1:13" ht="21" x14ac:dyDescent="1">
      <c r="A32" s="511" t="s">
        <v>1230</v>
      </c>
      <c r="B32" s="512" t="s">
        <v>1939</v>
      </c>
      <c r="C32" s="511"/>
      <c r="D32" s="512"/>
      <c r="E32" s="511"/>
      <c r="F32" s="512"/>
      <c r="G32" s="511"/>
      <c r="H32" s="512"/>
      <c r="I32" s="511"/>
      <c r="J32" s="512"/>
      <c r="K32" s="548"/>
      <c r="L32" s="548"/>
      <c r="M32" s="548"/>
    </row>
    <row r="33" spans="1:13" ht="16" x14ac:dyDescent="0.8">
      <c r="A33" s="501"/>
      <c r="B33" s="466" t="s">
        <v>1233</v>
      </c>
      <c r="C33" s="17"/>
      <c r="D33" s="17" t="s">
        <v>1181</v>
      </c>
      <c r="E33" s="17" t="s">
        <v>1234</v>
      </c>
      <c r="F33" s="505" t="s">
        <v>1223</v>
      </c>
      <c r="G33" s="437">
        <v>2021</v>
      </c>
      <c r="H33" s="455" t="s">
        <v>1169</v>
      </c>
      <c r="I33" s="456"/>
      <c r="J33" s="445"/>
      <c r="K33" s="548">
        <v>1.4590000000000001E-2</v>
      </c>
      <c r="L33" s="548">
        <v>1.0119999999999999E-4</v>
      </c>
      <c r="M33" s="548">
        <v>0.1883</v>
      </c>
    </row>
    <row r="34" spans="1:13" ht="16" x14ac:dyDescent="0.8">
      <c r="A34" s="501"/>
      <c r="B34" s="466" t="s">
        <v>1235</v>
      </c>
      <c r="C34" s="17"/>
      <c r="D34" s="17" t="s">
        <v>1181</v>
      </c>
      <c r="E34" s="17" t="s">
        <v>1229</v>
      </c>
      <c r="F34" s="505" t="s">
        <v>1223</v>
      </c>
      <c r="G34" s="437">
        <v>2021</v>
      </c>
      <c r="H34" s="455" t="s">
        <v>1169</v>
      </c>
      <c r="I34" s="456"/>
      <c r="J34" s="445"/>
      <c r="K34" s="548">
        <v>3.424E-2</v>
      </c>
      <c r="L34" s="548">
        <v>1.0170000000000001E-4</v>
      </c>
      <c r="M34" s="548">
        <v>0.50849999999999995</v>
      </c>
    </row>
    <row r="35" spans="1:13" ht="16" x14ac:dyDescent="0.8">
      <c r="A35" s="501"/>
      <c r="B35" s="466" t="s">
        <v>2043</v>
      </c>
      <c r="C35" s="17"/>
      <c r="D35" s="17" t="s">
        <v>1181</v>
      </c>
      <c r="E35" s="17" t="s">
        <v>1236</v>
      </c>
      <c r="F35" s="505" t="s">
        <v>1223</v>
      </c>
      <c r="G35" s="437">
        <v>2021</v>
      </c>
      <c r="H35" s="455" t="s">
        <v>1169</v>
      </c>
      <c r="I35" s="456"/>
      <c r="J35" s="445"/>
      <c r="K35" s="548">
        <v>1.4590000000000001E-2</v>
      </c>
      <c r="L35" s="548">
        <v>1.0119999999999999E-4</v>
      </c>
      <c r="M35" s="548">
        <v>0.1883</v>
      </c>
    </row>
    <row r="36" spans="1:13" ht="16" x14ac:dyDescent="0.8">
      <c r="A36" s="501"/>
      <c r="B36" s="466" t="s">
        <v>2042</v>
      </c>
      <c r="C36" s="17"/>
      <c r="D36" s="17" t="s">
        <v>1181</v>
      </c>
      <c r="E36" s="17" t="s">
        <v>1236</v>
      </c>
      <c r="F36" s="505" t="s">
        <v>1223</v>
      </c>
      <c r="G36" s="437">
        <v>2021</v>
      </c>
      <c r="H36" s="455" t="s">
        <v>1169</v>
      </c>
      <c r="I36" s="456"/>
      <c r="J36" s="445"/>
      <c r="K36" s="548">
        <v>3.424E-2</v>
      </c>
      <c r="L36" s="548">
        <v>1.0170000000000001E-4</v>
      </c>
      <c r="M36" s="548">
        <v>0.50849999999999995</v>
      </c>
    </row>
    <row r="37" spans="1:13" ht="16" x14ac:dyDescent="0.8">
      <c r="A37" s="501"/>
      <c r="B37" s="466" t="s">
        <v>1237</v>
      </c>
      <c r="C37" s="17"/>
      <c r="D37" s="17" t="s">
        <v>1181</v>
      </c>
      <c r="E37" s="17" t="s">
        <v>1182</v>
      </c>
      <c r="F37" s="505" t="s">
        <v>1183</v>
      </c>
      <c r="G37" s="437">
        <v>2021</v>
      </c>
      <c r="H37" s="455" t="s">
        <v>1169</v>
      </c>
      <c r="I37" s="456"/>
      <c r="J37" s="445"/>
      <c r="K37" s="548">
        <v>1.4590000000000001E-2</v>
      </c>
      <c r="L37" s="548">
        <v>1.0119999999999999E-4</v>
      </c>
      <c r="M37" s="548">
        <v>0.1883</v>
      </c>
    </row>
    <row r="38" spans="1:13" ht="16" x14ac:dyDescent="0.8">
      <c r="A38" s="501"/>
      <c r="B38" s="466" t="s">
        <v>1238</v>
      </c>
      <c r="C38" s="17"/>
      <c r="D38" s="17" t="s">
        <v>1181</v>
      </c>
      <c r="E38" s="17" t="s">
        <v>1182</v>
      </c>
      <c r="F38" s="505" t="s">
        <v>1223</v>
      </c>
      <c r="G38" s="437">
        <v>2021</v>
      </c>
      <c r="H38" s="455" t="s">
        <v>1169</v>
      </c>
      <c r="I38" s="456"/>
      <c r="J38" s="445"/>
      <c r="K38" s="548">
        <v>3.424E-2</v>
      </c>
      <c r="L38" s="548">
        <v>1.0170000000000001E-4</v>
      </c>
      <c r="M38" s="548">
        <v>0.50849999999999995</v>
      </c>
    </row>
    <row r="39" spans="1:13" ht="21" x14ac:dyDescent="1">
      <c r="A39" s="511" t="s">
        <v>1239</v>
      </c>
      <c r="B39" s="512" t="s">
        <v>1240</v>
      </c>
      <c r="C39" s="511"/>
      <c r="D39" s="512"/>
      <c r="E39" s="511"/>
      <c r="F39" s="512"/>
      <c r="G39" s="511"/>
      <c r="H39" s="512"/>
      <c r="I39" s="511"/>
      <c r="J39" s="512"/>
      <c r="K39" s="548"/>
      <c r="L39" s="548"/>
      <c r="M39" s="548"/>
    </row>
    <row r="40" spans="1:13" ht="16" x14ac:dyDescent="0.8">
      <c r="A40" s="501"/>
      <c r="B40" s="466" t="s">
        <v>1241</v>
      </c>
      <c r="C40" s="510" t="s">
        <v>1242</v>
      </c>
      <c r="D40" s="17" t="s">
        <v>1181</v>
      </c>
      <c r="E40" s="17" t="s">
        <v>1243</v>
      </c>
      <c r="F40" s="505" t="s">
        <v>1223</v>
      </c>
      <c r="G40" s="437">
        <v>2021</v>
      </c>
      <c r="H40" s="455" t="s">
        <v>1169</v>
      </c>
      <c r="I40" s="456"/>
      <c r="J40" s="445"/>
      <c r="K40" s="548">
        <v>8.0879999999999997E-3</v>
      </c>
      <c r="L40" s="548">
        <v>1.0879999999999999E-5</v>
      </c>
      <c r="M40" s="548">
        <v>0.10879999999999999</v>
      </c>
    </row>
    <row r="41" spans="1:13" ht="16" x14ac:dyDescent="0.8">
      <c r="A41" s="501"/>
      <c r="B41" s="466" t="s">
        <v>1244</v>
      </c>
      <c r="C41" s="17" t="s">
        <v>1246</v>
      </c>
      <c r="D41" s="17" t="s">
        <v>1181</v>
      </c>
      <c r="E41" s="17" t="s">
        <v>1245</v>
      </c>
      <c r="F41" s="505" t="s">
        <v>1223</v>
      </c>
      <c r="G41" s="437">
        <v>2021</v>
      </c>
      <c r="H41" s="455" t="s">
        <v>1169</v>
      </c>
      <c r="I41" s="456"/>
      <c r="J41" s="445"/>
      <c r="K41" s="548">
        <v>3.8159999999999999E-3</v>
      </c>
      <c r="L41" s="548">
        <v>3.6399999999999999E-6</v>
      </c>
      <c r="M41" s="548">
        <v>5.2139999999999999E-2</v>
      </c>
    </row>
    <row r="42" spans="1:13" ht="16" x14ac:dyDescent="0.8">
      <c r="A42" s="501"/>
      <c r="B42" s="466" t="s">
        <v>1247</v>
      </c>
      <c r="C42" s="510" t="s">
        <v>1242</v>
      </c>
      <c r="D42" s="17" t="s">
        <v>1181</v>
      </c>
      <c r="E42" s="17" t="s">
        <v>1182</v>
      </c>
      <c r="F42" s="505" t="s">
        <v>1223</v>
      </c>
      <c r="G42" s="437">
        <v>2021</v>
      </c>
      <c r="H42" s="455" t="s">
        <v>1169</v>
      </c>
      <c r="I42" s="456"/>
      <c r="J42" s="445"/>
      <c r="K42" s="548">
        <v>8.1069999999999996E-3</v>
      </c>
      <c r="L42" s="548">
        <v>1.0910000000000001E-5</v>
      </c>
      <c r="M42" s="548">
        <v>0.1091</v>
      </c>
    </row>
    <row r="43" spans="1:13" ht="16" x14ac:dyDescent="0.8">
      <c r="A43" s="501"/>
      <c r="B43" s="466" t="s">
        <v>1248</v>
      </c>
      <c r="C43" s="17"/>
      <c r="D43" s="17" t="s">
        <v>1181</v>
      </c>
      <c r="E43" s="17" t="s">
        <v>1243</v>
      </c>
      <c r="F43" s="505" t="s">
        <v>1223</v>
      </c>
      <c r="G43" s="437">
        <v>2021</v>
      </c>
      <c r="H43" s="455" t="s">
        <v>1169</v>
      </c>
      <c r="I43" s="456"/>
      <c r="J43" s="445"/>
      <c r="K43" s="548">
        <v>7.0530000000000002E-3</v>
      </c>
      <c r="L43" s="548">
        <v>9.9019999999999994E-6</v>
      </c>
      <c r="M43" s="548">
        <v>9.4689999999999996E-2</v>
      </c>
    </row>
    <row r="44" spans="1:13" ht="21" x14ac:dyDescent="1">
      <c r="A44" s="511" t="s">
        <v>1253</v>
      </c>
      <c r="B44" s="512" t="s">
        <v>1940</v>
      </c>
      <c r="C44" s="511"/>
      <c r="D44" s="512"/>
      <c r="E44" s="511"/>
      <c r="F44" s="512"/>
      <c r="G44" s="511"/>
      <c r="H44" s="512"/>
      <c r="I44" s="511"/>
      <c r="J44" s="512"/>
      <c r="K44" s="548"/>
      <c r="L44" s="548"/>
      <c r="M44" s="548"/>
    </row>
    <row r="45" spans="1:13" ht="16" x14ac:dyDescent="0.8">
      <c r="A45" s="501"/>
      <c r="B45" s="466" t="s">
        <v>1249</v>
      </c>
      <c r="C45" s="17" t="s">
        <v>1250</v>
      </c>
      <c r="D45" s="17" t="s">
        <v>1181</v>
      </c>
      <c r="E45" s="17" t="s">
        <v>1182</v>
      </c>
      <c r="F45" s="505" t="s">
        <v>1223</v>
      </c>
      <c r="G45" s="437">
        <v>2021</v>
      </c>
      <c r="H45" s="455" t="s">
        <v>1169</v>
      </c>
      <c r="I45" s="456"/>
      <c r="J45" s="445"/>
      <c r="K45" s="548">
        <v>0.3619</v>
      </c>
      <c r="L45" s="548">
        <v>9.3400000000000004E-4</v>
      </c>
      <c r="M45" s="548">
        <v>5.5490000000000004</v>
      </c>
    </row>
    <row r="46" spans="1:13" ht="16" x14ac:dyDescent="0.8">
      <c r="A46" s="501"/>
      <c r="B46" s="466" t="s">
        <v>1251</v>
      </c>
      <c r="C46" s="17"/>
      <c r="D46" s="17" t="s">
        <v>1181</v>
      </c>
      <c r="E46" s="17" t="s">
        <v>1252</v>
      </c>
      <c r="F46" s="505" t="s">
        <v>1223</v>
      </c>
      <c r="G46" s="437">
        <v>2021</v>
      </c>
      <c r="H46" s="455" t="s">
        <v>1169</v>
      </c>
      <c r="I46" s="456"/>
      <c r="J46" s="445"/>
      <c r="K46" s="548">
        <v>0.36820000000000003</v>
      </c>
      <c r="L46" s="548">
        <v>9.5739999999999996E-4</v>
      </c>
      <c r="M46" s="548">
        <v>5.6289999999999996</v>
      </c>
    </row>
    <row r="47" spans="1:13" ht="21" x14ac:dyDescent="1">
      <c r="A47" s="511" t="s">
        <v>1254</v>
      </c>
      <c r="B47" s="512" t="s">
        <v>1255</v>
      </c>
      <c r="C47" s="511"/>
      <c r="D47" s="512"/>
      <c r="E47" s="511"/>
      <c r="F47" s="512"/>
      <c r="G47" s="511"/>
      <c r="H47" s="512"/>
      <c r="I47" s="511"/>
      <c r="J47" s="512"/>
      <c r="K47" s="548"/>
      <c r="L47" s="548"/>
      <c r="M47" s="548"/>
    </row>
    <row r="48" spans="1:13" ht="16" x14ac:dyDescent="0.8">
      <c r="A48" s="501"/>
      <c r="B48" s="466" t="s">
        <v>1257</v>
      </c>
      <c r="C48" s="510" t="s">
        <v>1256</v>
      </c>
      <c r="D48" s="17" t="s">
        <v>1181</v>
      </c>
      <c r="E48" s="17" t="s">
        <v>1258</v>
      </c>
      <c r="F48" s="505" t="s">
        <v>1223</v>
      </c>
      <c r="G48" s="437">
        <v>2021</v>
      </c>
      <c r="H48" s="455" t="s">
        <v>1169</v>
      </c>
      <c r="I48" s="456"/>
      <c r="J48" s="445"/>
      <c r="K48" s="548">
        <v>0.34079999999999999</v>
      </c>
      <c r="L48" s="548">
        <v>3.4660000000000002E-4</v>
      </c>
      <c r="M48" s="548">
        <v>2.0619999999999998</v>
      </c>
    </row>
    <row r="49" spans="1:13" ht="21" x14ac:dyDescent="1">
      <c r="A49" s="511" t="s">
        <v>1259</v>
      </c>
      <c r="B49" s="512" t="s">
        <v>1941</v>
      </c>
      <c r="C49" s="511"/>
      <c r="D49" s="512"/>
      <c r="E49" s="511"/>
      <c r="F49" s="512"/>
      <c r="G49" s="511"/>
      <c r="H49" s="512"/>
      <c r="I49" s="511"/>
      <c r="J49" s="512"/>
      <c r="K49" s="548"/>
      <c r="L49" s="548"/>
      <c r="M49" s="548"/>
    </row>
    <row r="50" spans="1:13" ht="16" x14ac:dyDescent="0.8">
      <c r="A50" s="501"/>
      <c r="B50" s="466" t="s">
        <v>1260</v>
      </c>
      <c r="C50" s="510" t="s">
        <v>1261</v>
      </c>
      <c r="D50" s="17" t="s">
        <v>1181</v>
      </c>
      <c r="E50" s="17" t="s">
        <v>1182</v>
      </c>
      <c r="F50" s="505" t="s">
        <v>1223</v>
      </c>
      <c r="G50" s="437">
        <v>2021</v>
      </c>
      <c r="H50" s="455" t="s">
        <v>1169</v>
      </c>
      <c r="I50" s="456"/>
      <c r="J50" s="445"/>
      <c r="K50" s="548">
        <v>0.27100000000000002</v>
      </c>
      <c r="L50" s="548">
        <v>1.456E-3</v>
      </c>
      <c r="M50" s="548">
        <v>4.8710000000000004</v>
      </c>
    </row>
    <row r="51" spans="1:13" ht="21" x14ac:dyDescent="1">
      <c r="A51" s="511" t="s">
        <v>1263</v>
      </c>
      <c r="B51" s="512" t="s">
        <v>1262</v>
      </c>
      <c r="C51" s="511"/>
      <c r="D51" s="512"/>
      <c r="E51" s="511"/>
      <c r="F51" s="512"/>
      <c r="G51" s="511"/>
      <c r="H51" s="512"/>
      <c r="I51" s="511"/>
      <c r="J51" s="512"/>
      <c r="K51" s="548"/>
      <c r="L51" s="548"/>
      <c r="M51" s="548"/>
    </row>
    <row r="52" spans="1:13" ht="16" x14ac:dyDescent="0.8">
      <c r="A52" s="501"/>
      <c r="B52" s="466" t="s">
        <v>1265</v>
      </c>
      <c r="C52" s="510" t="s">
        <v>1264</v>
      </c>
      <c r="D52" s="17" t="s">
        <v>1181</v>
      </c>
      <c r="E52" s="17" t="s">
        <v>1182</v>
      </c>
      <c r="F52" s="505" t="s">
        <v>1223</v>
      </c>
      <c r="G52" s="437">
        <v>2021</v>
      </c>
      <c r="H52" s="455" t="s">
        <v>1169</v>
      </c>
      <c r="I52" s="456"/>
      <c r="J52" s="445"/>
      <c r="K52" s="548">
        <v>0.50870000000000004</v>
      </c>
      <c r="L52" s="548">
        <v>1.4310000000000001E-4</v>
      </c>
      <c r="M52" s="548">
        <v>6.9660000000000002</v>
      </c>
    </row>
    <row r="53" spans="1:13" ht="16" x14ac:dyDescent="0.8">
      <c r="A53" s="501"/>
      <c r="B53" s="466" t="s">
        <v>1266</v>
      </c>
      <c r="C53" s="510" t="s">
        <v>1264</v>
      </c>
      <c r="D53" s="17" t="s">
        <v>1181</v>
      </c>
      <c r="E53" s="17" t="s">
        <v>1182</v>
      </c>
      <c r="F53" s="505" t="s">
        <v>1223</v>
      </c>
      <c r="G53" s="437">
        <v>2021</v>
      </c>
      <c r="H53" s="455" t="s">
        <v>1169</v>
      </c>
      <c r="I53" s="456"/>
      <c r="J53" s="445"/>
      <c r="K53" s="548">
        <v>0.54349999999999998</v>
      </c>
      <c r="L53" s="548">
        <v>1.4650000000000001E-4</v>
      </c>
      <c r="M53" s="548">
        <v>7.4450000000000003</v>
      </c>
    </row>
    <row r="54" spans="1:13" ht="21" x14ac:dyDescent="1">
      <c r="A54" s="511" t="s">
        <v>1267</v>
      </c>
      <c r="B54" s="512" t="s">
        <v>1942</v>
      </c>
      <c r="C54" s="511"/>
      <c r="D54" s="512"/>
      <c r="E54" s="511"/>
      <c r="F54" s="512"/>
      <c r="G54" s="511"/>
      <c r="H54" s="512"/>
      <c r="I54" s="511"/>
      <c r="J54" s="512"/>
      <c r="K54" s="548"/>
      <c r="L54" s="548"/>
      <c r="M54" s="548"/>
    </row>
    <row r="55" spans="1:13" ht="16" x14ac:dyDescent="0.8">
      <c r="A55" s="534"/>
      <c r="B55" s="535" t="s">
        <v>1268</v>
      </c>
      <c r="C55" s="15" t="s">
        <v>1269</v>
      </c>
      <c r="D55" s="15" t="s">
        <v>1181</v>
      </c>
      <c r="E55" s="15" t="s">
        <v>1271</v>
      </c>
      <c r="F55" s="505" t="s">
        <v>1223</v>
      </c>
      <c r="G55" s="14">
        <v>2019</v>
      </c>
      <c r="H55" s="455" t="s">
        <v>1169</v>
      </c>
      <c r="I55" s="456"/>
      <c r="J55" s="447"/>
      <c r="K55" s="548">
        <v>0</v>
      </c>
      <c r="L55" s="548">
        <v>0</v>
      </c>
      <c r="M55" s="548">
        <v>0</v>
      </c>
    </row>
    <row r="56" spans="1:13" ht="16" x14ac:dyDescent="0.8">
      <c r="A56" s="501"/>
      <c r="B56" s="466" t="s">
        <v>1272</v>
      </c>
      <c r="C56" s="17"/>
      <c r="D56" s="17" t="s">
        <v>1181</v>
      </c>
      <c r="E56" s="17" t="s">
        <v>1182</v>
      </c>
      <c r="F56" s="505" t="s">
        <v>1223</v>
      </c>
      <c r="G56" s="14">
        <v>2019</v>
      </c>
      <c r="H56" s="455" t="s">
        <v>1169</v>
      </c>
      <c r="I56" s="456"/>
      <c r="J56" s="445"/>
      <c r="K56" s="548">
        <v>0</v>
      </c>
      <c r="L56" s="548">
        <v>0</v>
      </c>
      <c r="M56" s="548">
        <v>0</v>
      </c>
    </row>
    <row r="57" spans="1:13" ht="16" x14ac:dyDescent="0.8">
      <c r="A57" s="501"/>
      <c r="B57" s="466" t="s">
        <v>1273</v>
      </c>
      <c r="C57" s="510" t="s">
        <v>1269</v>
      </c>
      <c r="D57" s="17" t="s">
        <v>1181</v>
      </c>
      <c r="E57" s="17" t="s">
        <v>1274</v>
      </c>
      <c r="F57" s="505" t="s">
        <v>1223</v>
      </c>
      <c r="G57" s="14">
        <v>2019</v>
      </c>
      <c r="H57" s="455" t="s">
        <v>1169</v>
      </c>
      <c r="I57" s="456"/>
      <c r="J57" s="445"/>
      <c r="K57" s="548">
        <v>0</v>
      </c>
      <c r="L57" s="548">
        <v>0</v>
      </c>
      <c r="M57" s="548">
        <v>0</v>
      </c>
    </row>
    <row r="58" spans="1:13" ht="21" x14ac:dyDescent="1">
      <c r="A58" s="511" t="s">
        <v>1275</v>
      </c>
      <c r="B58" s="512" t="s">
        <v>1943</v>
      </c>
      <c r="C58" s="511"/>
      <c r="D58" s="512"/>
      <c r="E58" s="511"/>
      <c r="F58" s="512"/>
      <c r="G58" s="511"/>
      <c r="H58" s="512"/>
      <c r="I58" s="511"/>
      <c r="J58" s="512"/>
      <c r="K58" s="548"/>
      <c r="L58" s="548"/>
      <c r="M58" s="548"/>
    </row>
    <row r="59" spans="1:13" ht="16" x14ac:dyDescent="0.8">
      <c r="A59" s="501"/>
      <c r="B59" s="466" t="s">
        <v>1276</v>
      </c>
      <c r="C59" s="510" t="s">
        <v>1277</v>
      </c>
      <c r="D59" s="17" t="s">
        <v>1270</v>
      </c>
      <c r="E59" s="17" t="s">
        <v>1278</v>
      </c>
      <c r="F59" s="538" t="s">
        <v>1223</v>
      </c>
      <c r="G59" s="437">
        <v>2023</v>
      </c>
      <c r="H59" s="455" t="s">
        <v>1169</v>
      </c>
      <c r="I59" s="456"/>
      <c r="J59" s="445"/>
      <c r="K59" s="548">
        <v>-94.8</v>
      </c>
      <c r="L59" s="548">
        <v>0.40300000000000002</v>
      </c>
      <c r="M59" s="548">
        <v>888</v>
      </c>
    </row>
    <row r="60" spans="1:13" ht="21.75" thickBot="1" x14ac:dyDescent="1.1499999999999999">
      <c r="A60" s="536" t="s">
        <v>1280</v>
      </c>
      <c r="B60" s="537" t="s">
        <v>1944</v>
      </c>
      <c r="C60" s="536"/>
      <c r="D60" s="537"/>
      <c r="E60" s="536"/>
      <c r="F60" s="537"/>
      <c r="G60" s="536"/>
      <c r="H60" s="537"/>
      <c r="I60" s="536"/>
      <c r="J60" s="537"/>
      <c r="K60" s="548"/>
      <c r="L60" s="548"/>
      <c r="M60" s="548"/>
    </row>
    <row r="61" spans="1:13" ht="21.75" thickTop="1" x14ac:dyDescent="1">
      <c r="A61" s="511" t="s">
        <v>1281</v>
      </c>
      <c r="B61" s="512" t="s">
        <v>1945</v>
      </c>
      <c r="C61" s="513"/>
      <c r="D61" s="513"/>
      <c r="E61" s="513"/>
      <c r="F61" s="539"/>
      <c r="G61" s="540"/>
      <c r="H61" s="514"/>
      <c r="I61" s="515"/>
      <c r="J61" s="516"/>
      <c r="K61" s="548"/>
      <c r="L61" s="548"/>
      <c r="M61" s="548"/>
    </row>
    <row r="62" spans="1:13" ht="16" x14ac:dyDescent="0.8">
      <c r="A62" s="501"/>
      <c r="B62" s="466" t="s">
        <v>1284</v>
      </c>
      <c r="C62" s="17"/>
      <c r="D62" s="17" t="s">
        <v>1279</v>
      </c>
      <c r="E62" s="17" t="s">
        <v>1282</v>
      </c>
      <c r="F62" s="505" t="s">
        <v>1223</v>
      </c>
      <c r="G62" s="437">
        <v>2021</v>
      </c>
      <c r="H62" s="455" t="s">
        <v>1169</v>
      </c>
      <c r="I62" s="456"/>
      <c r="J62" s="445"/>
      <c r="K62" s="548">
        <v>136</v>
      </c>
      <c r="L62" s="548">
        <v>0.309</v>
      </c>
      <c r="M62" s="548">
        <v>997</v>
      </c>
    </row>
    <row r="63" spans="1:13" ht="16" x14ac:dyDescent="0.8">
      <c r="A63" s="501"/>
      <c r="B63" s="466" t="s">
        <v>1283</v>
      </c>
      <c r="C63" s="17" t="s">
        <v>1286</v>
      </c>
      <c r="D63" s="17" t="s">
        <v>1270</v>
      </c>
      <c r="E63" s="17" t="s">
        <v>1285</v>
      </c>
      <c r="F63" s="505" t="s">
        <v>1223</v>
      </c>
      <c r="G63" s="437">
        <v>2021</v>
      </c>
      <c r="H63" s="455" t="s">
        <v>1169</v>
      </c>
      <c r="I63" s="456"/>
      <c r="J63" s="445"/>
      <c r="K63" s="548">
        <v>303.39999999999998</v>
      </c>
      <c r="L63" s="548">
        <v>2.3900000000000001E-2</v>
      </c>
      <c r="M63" s="548">
        <v>2027</v>
      </c>
    </row>
    <row r="64" spans="1:13" ht="16" x14ac:dyDescent="0.8">
      <c r="A64" s="501"/>
      <c r="B64" s="466" t="s">
        <v>1287</v>
      </c>
      <c r="C64" s="17"/>
      <c r="D64" s="17" t="s">
        <v>1270</v>
      </c>
      <c r="E64" s="17" t="s">
        <v>1282</v>
      </c>
      <c r="F64" s="505" t="s">
        <v>1223</v>
      </c>
      <c r="G64" s="437">
        <v>2020</v>
      </c>
      <c r="H64" s="455" t="s">
        <v>1169</v>
      </c>
      <c r="I64" s="456"/>
      <c r="J64" s="445"/>
      <c r="K64" s="548">
        <v>216</v>
      </c>
      <c r="L64" s="548">
        <v>0.44</v>
      </c>
      <c r="M64" s="548">
        <v>1735</v>
      </c>
    </row>
    <row r="65" spans="1:13" ht="21" x14ac:dyDescent="1">
      <c r="A65" s="511" t="s">
        <v>1288</v>
      </c>
      <c r="B65" s="512" t="s">
        <v>1946</v>
      </c>
      <c r="C65" s="511"/>
      <c r="D65" s="512"/>
      <c r="E65" s="511"/>
      <c r="F65" s="512"/>
      <c r="G65" s="511"/>
      <c r="H65" s="512"/>
      <c r="I65" s="511"/>
      <c r="J65" s="512"/>
      <c r="K65" s="548"/>
      <c r="L65" s="548"/>
      <c r="M65" s="548"/>
    </row>
    <row r="66" spans="1:13" ht="16" x14ac:dyDescent="0.8">
      <c r="A66" s="501"/>
      <c r="B66" s="466" t="s">
        <v>1289</v>
      </c>
      <c r="C66" s="17" t="s">
        <v>1290</v>
      </c>
      <c r="D66" s="17" t="s">
        <v>1270</v>
      </c>
      <c r="E66" s="17" t="s">
        <v>1285</v>
      </c>
      <c r="F66" s="505" t="s">
        <v>1223</v>
      </c>
      <c r="G66" s="437">
        <v>2021</v>
      </c>
      <c r="H66" s="455" t="s">
        <v>1169</v>
      </c>
      <c r="I66" s="456"/>
      <c r="J66" s="445"/>
      <c r="K66" s="548">
        <v>542</v>
      </c>
      <c r="L66" s="548">
        <v>0.51939999999999997</v>
      </c>
      <c r="M66" s="548">
        <v>8224</v>
      </c>
    </row>
    <row r="67" spans="1:13" ht="16" x14ac:dyDescent="0.8">
      <c r="A67" s="501"/>
      <c r="B67" s="466" t="s">
        <v>1291</v>
      </c>
      <c r="C67" s="510" t="s">
        <v>1292</v>
      </c>
      <c r="D67" s="17" t="s">
        <v>1270</v>
      </c>
      <c r="E67" s="17" t="s">
        <v>1293</v>
      </c>
      <c r="F67" s="505" t="s">
        <v>1223</v>
      </c>
      <c r="G67" s="437">
        <v>2020</v>
      </c>
      <c r="H67" s="455" t="s">
        <v>1169</v>
      </c>
      <c r="I67" s="456"/>
      <c r="J67" s="445"/>
      <c r="K67" s="548">
        <v>138.30000000000001</v>
      </c>
      <c r="L67" s="548">
        <v>0.17599999999999999</v>
      </c>
      <c r="M67" s="548">
        <v>1295</v>
      </c>
    </row>
    <row r="68" spans="1:13" ht="16" x14ac:dyDescent="0.8">
      <c r="A68" s="501"/>
      <c r="B68" s="466" t="s">
        <v>1295</v>
      </c>
      <c r="C68" s="510" t="s">
        <v>1294</v>
      </c>
      <c r="D68" s="17" t="s">
        <v>1270</v>
      </c>
      <c r="E68" s="17" t="s">
        <v>1293</v>
      </c>
      <c r="F68" s="505" t="s">
        <v>1223</v>
      </c>
      <c r="G68" s="437">
        <v>2020</v>
      </c>
      <c r="H68" s="455" t="s">
        <v>1169</v>
      </c>
      <c r="I68" s="456"/>
      <c r="J68" s="445"/>
      <c r="K68" s="548">
        <v>177</v>
      </c>
      <c r="L68" s="548">
        <v>0.21859999999999999</v>
      </c>
      <c r="M68" s="548">
        <v>1783</v>
      </c>
    </row>
    <row r="69" spans="1:13" ht="16" x14ac:dyDescent="0.8">
      <c r="A69" s="501"/>
      <c r="B69" s="466" t="s">
        <v>1296</v>
      </c>
      <c r="C69" s="17"/>
      <c r="D69" s="17" t="s">
        <v>1270</v>
      </c>
      <c r="E69" s="17" t="s">
        <v>1282</v>
      </c>
      <c r="F69" s="505" t="s">
        <v>1223</v>
      </c>
      <c r="G69" s="437">
        <v>2021</v>
      </c>
      <c r="H69" s="455" t="s">
        <v>1169</v>
      </c>
      <c r="I69" s="456"/>
      <c r="J69" s="445"/>
      <c r="K69" s="548">
        <v>527.20000000000005</v>
      </c>
      <c r="L69" s="548">
        <v>0.49170000000000003</v>
      </c>
      <c r="M69" s="548">
        <v>8017</v>
      </c>
    </row>
    <row r="70" spans="1:13" ht="16" x14ac:dyDescent="0.8">
      <c r="A70" s="501"/>
      <c r="B70" s="466" t="s">
        <v>1297</v>
      </c>
      <c r="C70" s="510" t="s">
        <v>1298</v>
      </c>
      <c r="D70" s="17" t="s">
        <v>1279</v>
      </c>
      <c r="E70" s="17" t="s">
        <v>1299</v>
      </c>
      <c r="F70" s="505" t="s">
        <v>1223</v>
      </c>
      <c r="G70" s="437">
        <v>2021</v>
      </c>
      <c r="H70" s="455" t="s">
        <v>1169</v>
      </c>
      <c r="I70" s="456"/>
      <c r="J70" s="448" t="s">
        <v>1300</v>
      </c>
      <c r="K70" s="548">
        <v>255.5</v>
      </c>
      <c r="L70" s="548">
        <v>0.32440000000000002</v>
      </c>
      <c r="M70" s="548">
        <v>3838</v>
      </c>
    </row>
    <row r="71" spans="1:13" ht="21" x14ac:dyDescent="1">
      <c r="A71" s="511" t="s">
        <v>1302</v>
      </c>
      <c r="B71" s="512" t="s">
        <v>1947</v>
      </c>
      <c r="C71" s="511"/>
      <c r="D71" s="512"/>
      <c r="E71" s="511"/>
      <c r="F71" s="512"/>
      <c r="G71" s="511"/>
      <c r="H71" s="512"/>
      <c r="I71" s="511"/>
      <c r="J71" s="512"/>
      <c r="K71" s="548"/>
      <c r="L71" s="548"/>
      <c r="M71" s="548"/>
    </row>
    <row r="72" spans="1:13" ht="16" x14ac:dyDescent="0.8">
      <c r="A72" s="501"/>
      <c r="B72" s="466" t="s">
        <v>1301</v>
      </c>
      <c r="C72" s="510" t="s">
        <v>1304</v>
      </c>
      <c r="D72" s="17" t="s">
        <v>1270</v>
      </c>
      <c r="E72" s="17" t="s">
        <v>1303</v>
      </c>
      <c r="F72" s="505" t="s">
        <v>1223</v>
      </c>
      <c r="G72" s="437">
        <v>2021</v>
      </c>
      <c r="H72" s="455" t="s">
        <v>1169</v>
      </c>
      <c r="I72" s="456"/>
      <c r="J72" s="448"/>
      <c r="K72" s="548">
        <v>181.9</v>
      </c>
      <c r="L72" s="548">
        <v>0.62280000000000002</v>
      </c>
      <c r="M72" s="548">
        <v>1137</v>
      </c>
    </row>
    <row r="73" spans="1:13" ht="16" x14ac:dyDescent="0.8">
      <c r="A73" s="501"/>
      <c r="B73" s="466" t="s">
        <v>1305</v>
      </c>
      <c r="C73" s="510" t="s">
        <v>1304</v>
      </c>
      <c r="D73" s="17" t="s">
        <v>1270</v>
      </c>
      <c r="E73" s="17" t="s">
        <v>1252</v>
      </c>
      <c r="F73" s="505" t="s">
        <v>1223</v>
      </c>
      <c r="G73" s="437">
        <v>2021</v>
      </c>
      <c r="H73" s="455" t="s">
        <v>1169</v>
      </c>
      <c r="I73" s="456"/>
      <c r="J73" s="448"/>
      <c r="K73" s="548">
        <v>262</v>
      </c>
      <c r="L73" s="548">
        <v>0.8145</v>
      </c>
      <c r="M73" s="548">
        <v>1666</v>
      </c>
    </row>
    <row r="74" spans="1:13" ht="16" x14ac:dyDescent="0.8">
      <c r="A74" s="501"/>
      <c r="B74" s="466" t="s">
        <v>1306</v>
      </c>
      <c r="C74" s="510" t="s">
        <v>1304</v>
      </c>
      <c r="D74" s="17" t="s">
        <v>1270</v>
      </c>
      <c r="E74" s="17" t="s">
        <v>1307</v>
      </c>
      <c r="F74" s="505" t="s">
        <v>1223</v>
      </c>
      <c r="G74" s="437">
        <v>2021</v>
      </c>
      <c r="H74" s="455" t="s">
        <v>1169</v>
      </c>
      <c r="I74" s="456"/>
      <c r="J74" s="448"/>
      <c r="K74" s="548">
        <v>222</v>
      </c>
      <c r="L74" s="548">
        <v>0.64059999999999995</v>
      </c>
      <c r="M74" s="548">
        <v>1328</v>
      </c>
    </row>
    <row r="75" spans="1:13" ht="16" x14ac:dyDescent="0.8">
      <c r="A75" s="501"/>
      <c r="B75" s="466" t="s">
        <v>1335</v>
      </c>
      <c r="C75" s="510" t="s">
        <v>1304</v>
      </c>
      <c r="D75" s="17" t="s">
        <v>1270</v>
      </c>
      <c r="E75" s="17" t="s">
        <v>1336</v>
      </c>
      <c r="F75" s="505" t="s">
        <v>1223</v>
      </c>
      <c r="G75" s="437">
        <v>2020</v>
      </c>
      <c r="H75" s="455" t="s">
        <v>1169</v>
      </c>
      <c r="I75" s="456"/>
      <c r="J75" s="448" t="s">
        <v>1339</v>
      </c>
      <c r="K75" s="548">
        <v>101</v>
      </c>
      <c r="L75" s="548">
        <v>0.46</v>
      </c>
      <c r="M75" s="548">
        <v>1350</v>
      </c>
    </row>
    <row r="76" spans="1:13" ht="16" x14ac:dyDescent="0.8">
      <c r="A76" s="501"/>
      <c r="B76" s="466" t="s">
        <v>1337</v>
      </c>
      <c r="C76" s="510" t="s">
        <v>1304</v>
      </c>
      <c r="D76" s="17" t="s">
        <v>1270</v>
      </c>
      <c r="E76" s="17" t="s">
        <v>1338</v>
      </c>
      <c r="F76" s="505" t="s">
        <v>1223</v>
      </c>
      <c r="G76" s="437">
        <v>2022</v>
      </c>
      <c r="H76" s="455"/>
      <c r="I76" s="456"/>
      <c r="J76" s="448" t="s">
        <v>1340</v>
      </c>
      <c r="K76" s="548">
        <v>167</v>
      </c>
      <c r="L76" s="548">
        <v>0.247</v>
      </c>
      <c r="M76" s="548">
        <v>1090</v>
      </c>
    </row>
    <row r="77" spans="1:13" ht="21" x14ac:dyDescent="1">
      <c r="A77" s="511" t="s">
        <v>1308</v>
      </c>
      <c r="B77" s="512" t="s">
        <v>1948</v>
      </c>
      <c r="C77" s="511"/>
      <c r="D77" s="512"/>
      <c r="E77" s="511"/>
      <c r="F77" s="512"/>
      <c r="G77" s="511"/>
      <c r="H77" s="512"/>
      <c r="I77" s="511"/>
      <c r="J77" s="512"/>
      <c r="K77" s="548"/>
      <c r="L77" s="548"/>
      <c r="M77" s="548"/>
    </row>
    <row r="78" spans="1:13" ht="16" x14ac:dyDescent="0.8">
      <c r="A78" s="501"/>
      <c r="B78" s="466" t="s">
        <v>1309</v>
      </c>
      <c r="C78" s="510" t="s">
        <v>1310</v>
      </c>
      <c r="D78" s="17" t="s">
        <v>1270</v>
      </c>
      <c r="E78" s="17" t="s">
        <v>1311</v>
      </c>
      <c r="F78" s="505" t="s">
        <v>1223</v>
      </c>
      <c r="G78" s="437">
        <v>2021</v>
      </c>
      <c r="H78" s="455" t="s">
        <v>1169</v>
      </c>
      <c r="I78" s="456"/>
      <c r="J78" s="448"/>
      <c r="K78" s="548">
        <v>76.45</v>
      </c>
      <c r="L78" s="548">
        <v>0.1124</v>
      </c>
      <c r="M78" s="548">
        <v>448.7</v>
      </c>
    </row>
    <row r="79" spans="1:13" ht="32" x14ac:dyDescent="0.8">
      <c r="A79" s="501"/>
      <c r="B79" s="541" t="s">
        <v>1313</v>
      </c>
      <c r="C79" s="546" t="s">
        <v>1316</v>
      </c>
      <c r="D79" s="19" t="s">
        <v>1270</v>
      </c>
      <c r="E79" s="19" t="s">
        <v>1312</v>
      </c>
      <c r="F79" s="505" t="s">
        <v>1223</v>
      </c>
      <c r="G79" s="542">
        <v>2021</v>
      </c>
      <c r="H79" s="543" t="s">
        <v>1169</v>
      </c>
      <c r="I79" s="544"/>
      <c r="J79" s="545"/>
      <c r="K79" s="548">
        <v>383.1</v>
      </c>
      <c r="L79" s="548">
        <v>0.49430000000000002</v>
      </c>
      <c r="M79" s="548">
        <v>2345</v>
      </c>
    </row>
    <row r="80" spans="1:13" ht="32" x14ac:dyDescent="0.8">
      <c r="A80" s="501"/>
      <c r="B80" s="541" t="s">
        <v>1314</v>
      </c>
      <c r="C80" s="546" t="s">
        <v>1316</v>
      </c>
      <c r="D80" s="19" t="s">
        <v>1270</v>
      </c>
      <c r="E80" s="19" t="s">
        <v>1315</v>
      </c>
      <c r="F80" s="505" t="s">
        <v>1223</v>
      </c>
      <c r="G80" s="542">
        <v>2021</v>
      </c>
      <c r="H80" s="543" t="s">
        <v>1169</v>
      </c>
      <c r="I80" s="544"/>
      <c r="J80" s="545"/>
      <c r="K80" s="548">
        <v>182.5</v>
      </c>
      <c r="L80" s="548">
        <v>0.4047</v>
      </c>
      <c r="M80" s="548">
        <v>1769</v>
      </c>
    </row>
    <row r="81" spans="1:13" ht="32" x14ac:dyDescent="0.8">
      <c r="A81" s="501"/>
      <c r="B81" s="541" t="s">
        <v>1317</v>
      </c>
      <c r="C81" s="546" t="s">
        <v>1316</v>
      </c>
      <c r="D81" s="19" t="s">
        <v>1270</v>
      </c>
      <c r="E81" s="19" t="s">
        <v>1318</v>
      </c>
      <c r="F81" s="505" t="s">
        <v>1223</v>
      </c>
      <c r="G81" s="542">
        <v>2021</v>
      </c>
      <c r="H81" s="543" t="s">
        <v>1169</v>
      </c>
      <c r="I81" s="544"/>
      <c r="J81" s="545"/>
      <c r="K81" s="548">
        <v>225.8</v>
      </c>
      <c r="L81" s="548">
        <v>0.46960000000000002</v>
      </c>
      <c r="M81" s="548">
        <v>2191</v>
      </c>
    </row>
    <row r="82" spans="1:13" ht="16" x14ac:dyDescent="0.8">
      <c r="A82" s="501"/>
      <c r="B82" s="466" t="s">
        <v>1319</v>
      </c>
      <c r="C82" s="547" t="s">
        <v>1320</v>
      </c>
      <c r="D82" s="17" t="s">
        <v>1270</v>
      </c>
      <c r="E82" s="17" t="s">
        <v>1311</v>
      </c>
      <c r="F82" s="505" t="s">
        <v>1223</v>
      </c>
      <c r="G82" s="14">
        <v>2018</v>
      </c>
      <c r="H82" s="455" t="s">
        <v>1169</v>
      </c>
      <c r="I82" s="456"/>
      <c r="J82" s="448"/>
      <c r="K82" s="548">
        <f>(185+0.702+16.6)</f>
        <v>202.30199999999999</v>
      </c>
      <c r="L82" s="548">
        <f>(561+0.104+134)</f>
        <v>695.10400000000004</v>
      </c>
      <c r="M82" s="548">
        <f>(726+9.7+246)</f>
        <v>981.7</v>
      </c>
    </row>
    <row r="83" spans="1:13" ht="16" x14ac:dyDescent="0.8">
      <c r="A83" s="501"/>
      <c r="B83" s="466" t="s">
        <v>1321</v>
      </c>
      <c r="C83" s="547" t="s">
        <v>1322</v>
      </c>
      <c r="D83" s="17" t="s">
        <v>1270</v>
      </c>
      <c r="E83" s="17" t="s">
        <v>1236</v>
      </c>
      <c r="F83" s="505" t="s">
        <v>1223</v>
      </c>
      <c r="G83" s="437">
        <v>2021</v>
      </c>
      <c r="H83" s="455" t="s">
        <v>1169</v>
      </c>
      <c r="I83" s="456"/>
      <c r="J83" s="448"/>
      <c r="K83" s="548">
        <v>353.2</v>
      </c>
      <c r="L83" s="548">
        <v>0.43840000000000001</v>
      </c>
      <c r="M83" s="548">
        <v>1938</v>
      </c>
    </row>
    <row r="84" spans="1:13" ht="16" x14ac:dyDescent="0.8">
      <c r="A84" s="501"/>
      <c r="B84" s="466" t="s">
        <v>1323</v>
      </c>
      <c r="C84" s="510"/>
      <c r="D84" s="17" t="s">
        <v>1270</v>
      </c>
      <c r="E84" s="17" t="s">
        <v>1252</v>
      </c>
      <c r="F84" s="505" t="s">
        <v>1223</v>
      </c>
      <c r="G84" s="437">
        <v>2021</v>
      </c>
      <c r="H84" s="455" t="s">
        <v>1169</v>
      </c>
      <c r="I84" s="456"/>
      <c r="J84" s="448"/>
      <c r="K84" s="548">
        <v>42.08</v>
      </c>
      <c r="L84" s="548">
        <v>6.2460000000000002E-2</v>
      </c>
      <c r="M84" s="548">
        <v>249.5</v>
      </c>
    </row>
    <row r="85" spans="1:13" ht="16" x14ac:dyDescent="0.8">
      <c r="A85" s="501"/>
      <c r="B85" s="541" t="s">
        <v>1325</v>
      </c>
      <c r="C85" s="547" t="s">
        <v>1324</v>
      </c>
      <c r="D85" s="17" t="s">
        <v>1270</v>
      </c>
      <c r="E85" s="17" t="s">
        <v>1326</v>
      </c>
      <c r="F85" s="505" t="s">
        <v>1223</v>
      </c>
      <c r="G85" s="14">
        <v>2018</v>
      </c>
      <c r="H85" s="455" t="s">
        <v>1169</v>
      </c>
      <c r="I85" s="456"/>
      <c r="J85" s="448"/>
      <c r="K85" s="548">
        <v>74.099999999999994</v>
      </c>
      <c r="L85" s="548"/>
      <c r="M85" s="548">
        <v>549</v>
      </c>
    </row>
    <row r="86" spans="1:13" ht="16" x14ac:dyDescent="0.8">
      <c r="A86" s="501"/>
      <c r="B86" s="541" t="s">
        <v>1327</v>
      </c>
      <c r="C86" s="547" t="s">
        <v>1324</v>
      </c>
      <c r="D86" s="17" t="s">
        <v>1270</v>
      </c>
      <c r="E86" s="17" t="s">
        <v>1326</v>
      </c>
      <c r="F86" s="505" t="s">
        <v>1223</v>
      </c>
      <c r="G86" s="14">
        <v>2018</v>
      </c>
      <c r="H86" s="455" t="s">
        <v>1169</v>
      </c>
      <c r="I86" s="456"/>
      <c r="J86" s="448"/>
      <c r="K86" s="548">
        <v>61.4</v>
      </c>
      <c r="L86" s="548"/>
      <c r="M86" s="548">
        <v>463</v>
      </c>
    </row>
    <row r="87" spans="1:13" ht="16" x14ac:dyDescent="0.8">
      <c r="A87" s="501"/>
      <c r="B87" s="466" t="s">
        <v>1328</v>
      </c>
      <c r="C87" s="547" t="s">
        <v>1324</v>
      </c>
      <c r="D87" s="17" t="s">
        <v>1270</v>
      </c>
      <c r="E87" s="17" t="s">
        <v>1326</v>
      </c>
      <c r="F87" s="505" t="s">
        <v>1223</v>
      </c>
      <c r="G87" s="14">
        <v>2018</v>
      </c>
      <c r="H87" s="455" t="s">
        <v>1169</v>
      </c>
      <c r="I87" s="456"/>
      <c r="J87" s="448"/>
      <c r="K87" s="548">
        <v>91.2</v>
      </c>
      <c r="L87" s="548"/>
      <c r="M87" s="548">
        <v>712</v>
      </c>
    </row>
    <row r="88" spans="1:13" ht="16" x14ac:dyDescent="0.8">
      <c r="A88" s="501"/>
      <c r="B88" s="466" t="s">
        <v>1329</v>
      </c>
      <c r="C88" s="510" t="s">
        <v>1330</v>
      </c>
      <c r="D88" s="17" t="s">
        <v>1270</v>
      </c>
      <c r="E88" s="17" t="s">
        <v>1331</v>
      </c>
      <c r="F88" s="505" t="s">
        <v>1223</v>
      </c>
      <c r="G88" s="14">
        <v>2018</v>
      </c>
      <c r="H88" s="455" t="s">
        <v>1169</v>
      </c>
      <c r="I88" s="456"/>
      <c r="J88" s="448"/>
      <c r="K88" s="548">
        <v>64.099999999999994</v>
      </c>
      <c r="L88" s="548"/>
      <c r="M88" s="548">
        <v>323</v>
      </c>
    </row>
    <row r="89" spans="1:13" ht="16" x14ac:dyDescent="0.8">
      <c r="A89" s="501"/>
      <c r="B89" s="466" t="s">
        <v>1332</v>
      </c>
      <c r="C89" s="510" t="s">
        <v>1333</v>
      </c>
      <c r="D89" s="17" t="s">
        <v>1270</v>
      </c>
      <c r="E89" s="17" t="s">
        <v>1331</v>
      </c>
      <c r="F89" s="505" t="s">
        <v>1223</v>
      </c>
      <c r="G89" s="14">
        <v>2018</v>
      </c>
      <c r="H89" s="455" t="s">
        <v>1169</v>
      </c>
      <c r="I89" s="456"/>
      <c r="J89" s="448"/>
      <c r="K89" s="548">
        <v>72.5</v>
      </c>
      <c r="L89" s="548"/>
      <c r="M89" s="548">
        <v>326</v>
      </c>
    </row>
    <row r="90" spans="1:13" ht="16" x14ac:dyDescent="0.8">
      <c r="A90" s="501"/>
      <c r="B90" s="466" t="s">
        <v>1334</v>
      </c>
      <c r="C90" s="510" t="s">
        <v>1333</v>
      </c>
      <c r="D90" s="17" t="s">
        <v>1270</v>
      </c>
      <c r="E90" s="17" t="s">
        <v>1331</v>
      </c>
      <c r="F90" s="505" t="s">
        <v>1223</v>
      </c>
      <c r="G90" s="14">
        <v>2018</v>
      </c>
      <c r="H90" s="455" t="s">
        <v>1169</v>
      </c>
      <c r="I90" s="456"/>
      <c r="J90" s="448"/>
      <c r="K90" s="548">
        <v>119</v>
      </c>
      <c r="L90" s="548"/>
      <c r="M90" s="548">
        <v>592</v>
      </c>
    </row>
    <row r="91" spans="1:13" ht="16" x14ac:dyDescent="0.8">
      <c r="A91" s="501"/>
      <c r="B91" s="466" t="s">
        <v>1344</v>
      </c>
      <c r="C91" s="510" t="s">
        <v>1341</v>
      </c>
      <c r="D91" s="17" t="s">
        <v>1270</v>
      </c>
      <c r="E91" s="17" t="s">
        <v>1342</v>
      </c>
      <c r="F91" s="505" t="s">
        <v>1223</v>
      </c>
      <c r="G91" s="14">
        <v>2018</v>
      </c>
      <c r="H91" s="455" t="s">
        <v>1169</v>
      </c>
      <c r="I91" s="456"/>
      <c r="J91" s="448" t="s">
        <v>1343</v>
      </c>
      <c r="K91" s="548">
        <f>(93.4+0.467+5.03)</f>
        <v>98.897000000000006</v>
      </c>
      <c r="L91" s="548"/>
      <c r="M91" s="548">
        <f>(596+6.46+71.1)</f>
        <v>673.56000000000006</v>
      </c>
    </row>
    <row r="92" spans="1:13" ht="16" x14ac:dyDescent="0.8">
      <c r="A92" s="501"/>
      <c r="B92" s="466" t="s">
        <v>1345</v>
      </c>
      <c r="C92" s="510" t="s">
        <v>1346</v>
      </c>
      <c r="D92" s="17" t="s">
        <v>1270</v>
      </c>
      <c r="E92" s="17" t="s">
        <v>1342</v>
      </c>
      <c r="F92" s="505" t="s">
        <v>1223</v>
      </c>
      <c r="G92" s="14">
        <v>2018</v>
      </c>
      <c r="H92" s="455" t="s">
        <v>1169</v>
      </c>
      <c r="I92" s="456"/>
      <c r="J92" s="448" t="s">
        <v>1343</v>
      </c>
      <c r="K92" s="548">
        <f>(90.9+0.466+4.39)</f>
        <v>95.756</v>
      </c>
      <c r="L92" s="548"/>
      <c r="M92" s="548">
        <f>(563+6.45+61.8)</f>
        <v>631.25</v>
      </c>
    </row>
    <row r="93" spans="1:13" ht="16" x14ac:dyDescent="0.8">
      <c r="A93" s="501"/>
      <c r="B93" s="466" t="s">
        <v>1348</v>
      </c>
      <c r="C93" s="510" t="s">
        <v>1347</v>
      </c>
      <c r="D93" s="17" t="s">
        <v>1270</v>
      </c>
      <c r="E93" s="17" t="s">
        <v>1342</v>
      </c>
      <c r="F93" s="505" t="s">
        <v>1223</v>
      </c>
      <c r="G93" s="14">
        <v>2018</v>
      </c>
      <c r="H93" s="455" t="s">
        <v>1169</v>
      </c>
      <c r="I93" s="456"/>
      <c r="J93" s="448" t="s">
        <v>1343</v>
      </c>
      <c r="K93" s="548">
        <f>(79.2+0.36+4.39)</f>
        <v>83.95</v>
      </c>
      <c r="L93" s="548"/>
      <c r="M93" s="548">
        <f>(411+4.97+61.8)</f>
        <v>477.77000000000004</v>
      </c>
    </row>
    <row r="94" spans="1:13" ht="21" x14ac:dyDescent="1">
      <c r="A94" s="511" t="s">
        <v>1349</v>
      </c>
      <c r="B94" s="512" t="s">
        <v>1949</v>
      </c>
      <c r="C94" s="511"/>
      <c r="D94" s="512"/>
      <c r="E94" s="511"/>
      <c r="F94" s="512"/>
      <c r="G94" s="511"/>
      <c r="H94" s="512"/>
      <c r="I94" s="511"/>
      <c r="J94" s="512"/>
      <c r="K94" s="548"/>
      <c r="L94" s="548"/>
      <c r="M94" s="548"/>
    </row>
    <row r="95" spans="1:13" ht="16" x14ac:dyDescent="0.8">
      <c r="A95" s="501"/>
      <c r="B95" s="466" t="s">
        <v>1350</v>
      </c>
      <c r="C95" s="510"/>
      <c r="D95" s="17" t="s">
        <v>1270</v>
      </c>
      <c r="E95" s="17" t="s">
        <v>1285</v>
      </c>
      <c r="F95" s="505" t="s">
        <v>1223</v>
      </c>
      <c r="G95" s="437">
        <v>2021</v>
      </c>
      <c r="H95" s="455" t="s">
        <v>1169</v>
      </c>
      <c r="I95" s="456"/>
      <c r="J95" s="448"/>
      <c r="K95" s="548">
        <v>242</v>
      </c>
      <c r="L95" s="548">
        <v>0.42759999999999998</v>
      </c>
      <c r="M95" s="548">
        <v>1181</v>
      </c>
    </row>
    <row r="96" spans="1:13" ht="16" x14ac:dyDescent="0.8">
      <c r="A96" s="501"/>
      <c r="B96" s="466" t="s">
        <v>1351</v>
      </c>
      <c r="C96" s="510"/>
      <c r="D96" s="17" t="s">
        <v>1352</v>
      </c>
      <c r="E96" s="17" t="s">
        <v>1353</v>
      </c>
      <c r="F96" s="505" t="s">
        <v>1223</v>
      </c>
      <c r="G96" s="437">
        <v>2021</v>
      </c>
      <c r="H96" s="455" t="s">
        <v>1169</v>
      </c>
      <c r="I96" s="456"/>
      <c r="J96" s="448"/>
      <c r="K96" s="548">
        <v>84.7</v>
      </c>
      <c r="L96" s="548">
        <v>0.19309999999999999</v>
      </c>
      <c r="M96" s="548">
        <v>487.3</v>
      </c>
    </row>
    <row r="97" spans="1:13" ht="16" x14ac:dyDescent="0.8">
      <c r="A97" s="501"/>
      <c r="B97" s="466" t="s">
        <v>1354</v>
      </c>
      <c r="C97" s="510"/>
      <c r="D97" s="17" t="s">
        <v>1352</v>
      </c>
      <c r="E97" s="17" t="s">
        <v>1355</v>
      </c>
      <c r="F97" s="505" t="s">
        <v>1223</v>
      </c>
      <c r="G97" s="437">
        <v>2021</v>
      </c>
      <c r="H97" s="455" t="s">
        <v>1169</v>
      </c>
      <c r="I97" s="456"/>
      <c r="J97" s="448"/>
      <c r="K97" s="548">
        <v>169.4</v>
      </c>
      <c r="L97" s="548">
        <v>0.38629999999999998</v>
      </c>
      <c r="M97" s="548">
        <v>974.6</v>
      </c>
    </row>
    <row r="98" spans="1:13" ht="16" x14ac:dyDescent="0.8">
      <c r="A98" s="501"/>
      <c r="B98" s="466" t="s">
        <v>1356</v>
      </c>
      <c r="C98" s="510"/>
      <c r="D98" s="17" t="s">
        <v>1357</v>
      </c>
      <c r="E98" s="17" t="s">
        <v>1358</v>
      </c>
      <c r="F98" s="505" t="s">
        <v>1223</v>
      </c>
      <c r="G98" s="437">
        <v>2021</v>
      </c>
      <c r="H98" s="455" t="s">
        <v>1169</v>
      </c>
      <c r="I98" s="456"/>
      <c r="J98" s="448"/>
      <c r="K98" s="548">
        <v>313.39999999999998</v>
      </c>
      <c r="L98" s="548">
        <v>0.65680000000000005</v>
      </c>
      <c r="M98" s="548">
        <v>1648</v>
      </c>
    </row>
    <row r="99" spans="1:13" ht="16" x14ac:dyDescent="0.8">
      <c r="A99" s="501"/>
      <c r="B99" s="466" t="s">
        <v>1359</v>
      </c>
      <c r="C99" s="510"/>
      <c r="D99" s="17" t="s">
        <v>1352</v>
      </c>
      <c r="E99" s="17" t="s">
        <v>1360</v>
      </c>
      <c r="F99" s="505" t="s">
        <v>1223</v>
      </c>
      <c r="G99" s="437">
        <v>2021</v>
      </c>
      <c r="H99" s="455" t="s">
        <v>1169</v>
      </c>
      <c r="I99" s="456"/>
      <c r="J99" s="448"/>
      <c r="K99" s="548">
        <v>39</v>
      </c>
      <c r="L99" s="548">
        <v>7.5310000000000002E-2</v>
      </c>
      <c r="M99" s="548">
        <v>199.5</v>
      </c>
    </row>
    <row r="100" spans="1:13" ht="16" x14ac:dyDescent="0.8">
      <c r="A100" s="501"/>
      <c r="B100" s="466" t="s">
        <v>1361</v>
      </c>
      <c r="C100" s="510"/>
      <c r="D100" s="17" t="s">
        <v>1352</v>
      </c>
      <c r="E100" s="17" t="s">
        <v>1362</v>
      </c>
      <c r="F100" s="505" t="s">
        <v>1223</v>
      </c>
      <c r="G100" s="437">
        <v>2021</v>
      </c>
      <c r="H100" s="455" t="s">
        <v>1169</v>
      </c>
      <c r="I100" s="456"/>
      <c r="J100" s="448"/>
      <c r="K100" s="548">
        <v>130</v>
      </c>
      <c r="L100" s="548">
        <v>0.25109999999999999</v>
      </c>
      <c r="M100" s="548">
        <v>665.3</v>
      </c>
    </row>
    <row r="101" spans="1:13" ht="16" x14ac:dyDescent="0.8">
      <c r="A101" s="501"/>
      <c r="B101" s="466" t="s">
        <v>1370</v>
      </c>
      <c r="C101" s="510" t="s">
        <v>1365</v>
      </c>
      <c r="D101" s="17" t="s">
        <v>1352</v>
      </c>
      <c r="E101" s="17" t="s">
        <v>1371</v>
      </c>
      <c r="F101" s="505" t="s">
        <v>1223</v>
      </c>
      <c r="G101" s="437">
        <v>2022</v>
      </c>
      <c r="H101" s="455" t="s">
        <v>1169</v>
      </c>
      <c r="I101" s="456"/>
      <c r="J101" s="448" t="s">
        <v>1372</v>
      </c>
      <c r="K101" s="548">
        <v>18.100000000000001</v>
      </c>
      <c r="L101" s="548">
        <v>7.0000000000000007E-2</v>
      </c>
      <c r="M101" s="548">
        <v>111</v>
      </c>
    </row>
    <row r="102" spans="1:13" ht="16" x14ac:dyDescent="0.8">
      <c r="A102" s="501"/>
      <c r="B102" s="466" t="s">
        <v>1373</v>
      </c>
      <c r="C102" s="510"/>
      <c r="D102" s="17" t="s">
        <v>1352</v>
      </c>
      <c r="E102" s="17" t="s">
        <v>1374</v>
      </c>
      <c r="F102" s="505" t="s">
        <v>1223</v>
      </c>
      <c r="G102" s="437">
        <v>2024</v>
      </c>
      <c r="H102" s="455"/>
      <c r="I102" s="456"/>
      <c r="J102" s="448" t="s">
        <v>1375</v>
      </c>
      <c r="K102" s="548">
        <f>(22.3+0.165+0.766)</f>
        <v>23.231000000000002</v>
      </c>
      <c r="L102" s="548">
        <f>(0.0522+0.000174+0.00188)</f>
        <v>5.4254000000000004E-2</v>
      </c>
      <c r="M102" s="548">
        <f>(111+2.23+10.4)</f>
        <v>123.63000000000001</v>
      </c>
    </row>
    <row r="103" spans="1:13" ht="16" x14ac:dyDescent="0.8">
      <c r="A103" s="501"/>
      <c r="B103" s="466" t="s">
        <v>1363</v>
      </c>
      <c r="C103" s="510" t="s">
        <v>1365</v>
      </c>
      <c r="D103" s="17" t="s">
        <v>1352</v>
      </c>
      <c r="E103" s="17" t="s">
        <v>1364</v>
      </c>
      <c r="F103" s="505" t="s">
        <v>1223</v>
      </c>
      <c r="G103" s="437">
        <v>2020</v>
      </c>
      <c r="H103" s="455" t="s">
        <v>1169</v>
      </c>
      <c r="I103" s="456"/>
      <c r="J103" s="448" t="s">
        <v>1366</v>
      </c>
      <c r="K103" s="548">
        <v>25.1</v>
      </c>
      <c r="L103" s="548">
        <v>8.6900000000000005E-2</v>
      </c>
      <c r="M103" s="548">
        <v>131</v>
      </c>
    </row>
    <row r="104" spans="1:13" ht="16" x14ac:dyDescent="0.8">
      <c r="A104" s="501"/>
      <c r="B104" s="466" t="s">
        <v>1367</v>
      </c>
      <c r="C104" s="510" t="s">
        <v>1365</v>
      </c>
      <c r="D104" s="17" t="s">
        <v>1352</v>
      </c>
      <c r="E104" s="17" t="s">
        <v>1368</v>
      </c>
      <c r="F104" s="505" t="s">
        <v>1223</v>
      </c>
      <c r="G104" s="437">
        <v>2022</v>
      </c>
      <c r="H104" s="455" t="s">
        <v>1169</v>
      </c>
      <c r="I104" s="456"/>
      <c r="J104" s="448" t="s">
        <v>1369</v>
      </c>
      <c r="K104" s="548">
        <v>49.8</v>
      </c>
      <c r="L104" s="548">
        <v>0.13</v>
      </c>
      <c r="M104" s="548">
        <v>296</v>
      </c>
    </row>
    <row r="105" spans="1:13" ht="16" x14ac:dyDescent="0.8">
      <c r="A105" s="501"/>
      <c r="B105" s="466" t="s">
        <v>1378</v>
      </c>
      <c r="C105" s="510"/>
      <c r="D105" s="17" t="s">
        <v>1181</v>
      </c>
      <c r="E105" s="17" t="s">
        <v>1377</v>
      </c>
      <c r="F105" s="505" t="s">
        <v>1223</v>
      </c>
      <c r="G105" s="437">
        <v>2021</v>
      </c>
      <c r="H105" s="455" t="s">
        <v>1169</v>
      </c>
      <c r="I105" s="456"/>
      <c r="J105" s="448"/>
      <c r="K105" s="548">
        <v>0.14169999999999999</v>
      </c>
      <c r="L105" s="548">
        <v>2.877E-4</v>
      </c>
      <c r="M105" s="548">
        <v>0.78569999999999995</v>
      </c>
    </row>
    <row r="106" spans="1:13" ht="16" x14ac:dyDescent="0.8">
      <c r="A106" s="501"/>
      <c r="B106" s="466" t="s">
        <v>1376</v>
      </c>
      <c r="C106" s="510"/>
      <c r="D106" s="17" t="s">
        <v>1181</v>
      </c>
      <c r="E106" s="17" t="s">
        <v>1377</v>
      </c>
      <c r="F106" s="505" t="s">
        <v>1223</v>
      </c>
      <c r="G106" s="437">
        <v>2021</v>
      </c>
      <c r="H106" s="455" t="s">
        <v>1169</v>
      </c>
      <c r="I106" s="456"/>
      <c r="J106" s="448"/>
      <c r="K106" s="548">
        <v>0.13200000000000001</v>
      </c>
      <c r="L106" s="548">
        <v>2.3330000000000001E-4</v>
      </c>
      <c r="M106" s="548">
        <v>0.64410000000000001</v>
      </c>
    </row>
    <row r="107" spans="1:13" ht="16" x14ac:dyDescent="0.8">
      <c r="A107" s="501"/>
      <c r="B107" s="466" t="s">
        <v>1379</v>
      </c>
      <c r="C107" s="510"/>
      <c r="D107" s="17" t="s">
        <v>1270</v>
      </c>
      <c r="E107" s="17" t="s">
        <v>1311</v>
      </c>
      <c r="F107" s="505" t="s">
        <v>1223</v>
      </c>
      <c r="G107" s="14">
        <v>2018</v>
      </c>
      <c r="H107" s="455" t="s">
        <v>1169</v>
      </c>
      <c r="I107" s="456"/>
      <c r="J107" s="448" t="s">
        <v>1380</v>
      </c>
      <c r="K107" s="548">
        <f>(131+5.09+3.61)</f>
        <v>139.70000000000002</v>
      </c>
      <c r="L107" s="548"/>
      <c r="M107" s="548">
        <f>1700+70+51</f>
        <v>1821</v>
      </c>
    </row>
    <row r="108" spans="1:13" ht="21" x14ac:dyDescent="1">
      <c r="A108" s="511" t="s">
        <v>1382</v>
      </c>
      <c r="B108" s="512" t="s">
        <v>1381</v>
      </c>
      <c r="C108" s="511"/>
      <c r="D108" s="512"/>
      <c r="E108" s="511"/>
      <c r="F108" s="512"/>
      <c r="G108" s="511"/>
      <c r="H108" s="512"/>
      <c r="I108" s="511"/>
      <c r="J108" s="512"/>
      <c r="K108" s="548"/>
      <c r="L108" s="548"/>
      <c r="M108" s="548"/>
    </row>
    <row r="109" spans="1:13" ht="16" x14ac:dyDescent="0.8">
      <c r="A109" s="501"/>
      <c r="B109" s="466" t="s">
        <v>1383</v>
      </c>
      <c r="C109" s="510"/>
      <c r="D109" s="17" t="s">
        <v>1384</v>
      </c>
      <c r="E109" s="17" t="s">
        <v>1385</v>
      </c>
      <c r="F109" s="505" t="s">
        <v>1223</v>
      </c>
      <c r="G109" s="437">
        <v>2021</v>
      </c>
      <c r="H109" s="455" t="s">
        <v>1169</v>
      </c>
      <c r="I109" s="456"/>
      <c r="J109" s="448"/>
      <c r="K109" s="548">
        <v>26.25</v>
      </c>
      <c r="L109" s="548">
        <v>2.2530000000000001E-2</v>
      </c>
      <c r="M109" s="548">
        <v>407</v>
      </c>
    </row>
    <row r="110" spans="1:13" ht="16" x14ac:dyDescent="0.8">
      <c r="A110" s="501"/>
      <c r="B110" s="466" t="s">
        <v>1386</v>
      </c>
      <c r="C110" s="510"/>
      <c r="D110" s="17" t="s">
        <v>1384</v>
      </c>
      <c r="E110" s="17" t="s">
        <v>1387</v>
      </c>
      <c r="F110" s="505" t="s">
        <v>1223</v>
      </c>
      <c r="G110" s="437">
        <v>2021</v>
      </c>
      <c r="H110" s="455" t="s">
        <v>1169</v>
      </c>
      <c r="I110" s="456"/>
      <c r="J110" s="448"/>
      <c r="K110" s="548">
        <v>51.4</v>
      </c>
      <c r="L110" s="548">
        <v>4.7649999999999998E-2</v>
      </c>
      <c r="M110" s="548">
        <v>793.7</v>
      </c>
    </row>
    <row r="111" spans="1:13" ht="21" x14ac:dyDescent="1">
      <c r="A111" s="511" t="s">
        <v>1388</v>
      </c>
      <c r="B111" s="512" t="s">
        <v>1950</v>
      </c>
      <c r="C111" s="511"/>
      <c r="D111" s="512"/>
      <c r="E111" s="511"/>
      <c r="F111" s="512"/>
      <c r="G111" s="511"/>
      <c r="H111" s="512"/>
      <c r="I111" s="511"/>
      <c r="J111" s="512"/>
      <c r="K111" s="548"/>
      <c r="L111" s="548"/>
      <c r="M111" s="548"/>
    </row>
    <row r="112" spans="1:13" ht="16" x14ac:dyDescent="0.8">
      <c r="A112" s="501"/>
      <c r="B112" s="466" t="s">
        <v>1389</v>
      </c>
      <c r="C112" s="510" t="s">
        <v>1390</v>
      </c>
      <c r="D112" s="17" t="s">
        <v>1352</v>
      </c>
      <c r="E112" s="17" t="s">
        <v>1391</v>
      </c>
      <c r="F112" s="505" t="s">
        <v>1223</v>
      </c>
      <c r="G112" s="14">
        <v>2019</v>
      </c>
      <c r="H112" s="455" t="s">
        <v>1169</v>
      </c>
      <c r="I112" s="456"/>
      <c r="J112" s="448"/>
      <c r="K112" s="548">
        <v>43.4</v>
      </c>
      <c r="L112" s="548">
        <v>8.5599999999999996E-2</v>
      </c>
      <c r="M112" s="548">
        <v>646</v>
      </c>
    </row>
    <row r="113" spans="1:13" ht="16" x14ac:dyDescent="0.8">
      <c r="A113" s="501"/>
      <c r="B113" s="466" t="s">
        <v>1395</v>
      </c>
      <c r="C113" s="510"/>
      <c r="D113" s="17" t="s">
        <v>1352</v>
      </c>
      <c r="E113" s="17" t="s">
        <v>1396</v>
      </c>
      <c r="F113" s="505" t="s">
        <v>1223</v>
      </c>
      <c r="G113" s="437">
        <v>2021</v>
      </c>
      <c r="H113" s="455" t="s">
        <v>1169</v>
      </c>
      <c r="I113" s="456"/>
      <c r="J113" s="448"/>
      <c r="K113" s="548">
        <v>12.94</v>
      </c>
      <c r="L113" s="548">
        <v>3.2739999999999998E-2</v>
      </c>
      <c r="M113" s="548">
        <v>220.3</v>
      </c>
    </row>
    <row r="114" spans="1:13" ht="16" x14ac:dyDescent="0.8">
      <c r="A114" s="501"/>
      <c r="B114" s="466" t="s">
        <v>1397</v>
      </c>
      <c r="C114" s="547" t="s">
        <v>1398</v>
      </c>
      <c r="D114" s="17" t="s">
        <v>1352</v>
      </c>
      <c r="E114" s="17" t="s">
        <v>1285</v>
      </c>
      <c r="F114" s="505" t="s">
        <v>1223</v>
      </c>
      <c r="G114" s="437">
        <v>2021</v>
      </c>
      <c r="H114" s="455" t="s">
        <v>1169</v>
      </c>
      <c r="I114" s="456"/>
      <c r="J114" s="448"/>
      <c r="K114" s="548">
        <v>6.1379999999999999</v>
      </c>
      <c r="L114" s="548">
        <v>1.3180000000000001E-2</v>
      </c>
      <c r="M114" s="548">
        <v>98.78</v>
      </c>
    </row>
    <row r="115" spans="1:13" ht="16" x14ac:dyDescent="0.8">
      <c r="A115" s="501"/>
      <c r="B115" s="466" t="s">
        <v>1399</v>
      </c>
      <c r="C115" s="510"/>
      <c r="D115" s="17" t="s">
        <v>1352</v>
      </c>
      <c r="E115" s="17" t="s">
        <v>1285</v>
      </c>
      <c r="F115" s="505" t="s">
        <v>1223</v>
      </c>
      <c r="G115" s="437">
        <v>2021</v>
      </c>
      <c r="H115" s="455" t="s">
        <v>1169</v>
      </c>
      <c r="I115" s="456"/>
      <c r="J115" s="448"/>
      <c r="K115" s="548">
        <v>6.8090000000000002</v>
      </c>
      <c r="L115" s="548">
        <v>1.26E-2</v>
      </c>
      <c r="M115" s="548">
        <v>110.1</v>
      </c>
    </row>
    <row r="116" spans="1:13" ht="16" x14ac:dyDescent="0.8">
      <c r="A116" s="501"/>
      <c r="B116" s="466" t="s">
        <v>1400</v>
      </c>
      <c r="C116" s="510" t="s">
        <v>1401</v>
      </c>
      <c r="D116" s="17" t="s">
        <v>1352</v>
      </c>
      <c r="E116" s="17" t="s">
        <v>1402</v>
      </c>
      <c r="F116" s="505" t="s">
        <v>1223</v>
      </c>
      <c r="G116" s="437">
        <v>2021</v>
      </c>
      <c r="H116" s="455" t="s">
        <v>1169</v>
      </c>
      <c r="I116" s="456"/>
      <c r="J116" s="448"/>
      <c r="K116" s="548">
        <v>90.51</v>
      </c>
      <c r="L116" s="548">
        <v>0.21990000000000001</v>
      </c>
      <c r="M116" s="548">
        <v>1362</v>
      </c>
    </row>
    <row r="117" spans="1:13" ht="21" x14ac:dyDescent="1">
      <c r="A117" s="511" t="s">
        <v>1405</v>
      </c>
      <c r="B117" s="512" t="s">
        <v>1951</v>
      </c>
      <c r="C117" s="511"/>
      <c r="D117" s="512"/>
      <c r="E117" s="511"/>
      <c r="F117" s="512"/>
      <c r="G117" s="511"/>
      <c r="H117" s="512"/>
      <c r="I117" s="511"/>
      <c r="J117" s="512"/>
      <c r="K117" s="548"/>
      <c r="L117" s="548"/>
      <c r="M117"/>
    </row>
    <row r="118" spans="1:13" ht="16" x14ac:dyDescent="0.8">
      <c r="A118" s="501"/>
      <c r="B118" s="466" t="s">
        <v>1403</v>
      </c>
      <c r="C118" s="547" t="s">
        <v>1404</v>
      </c>
      <c r="D118" s="17" t="s">
        <v>1352</v>
      </c>
      <c r="E118" s="17" t="s">
        <v>1407</v>
      </c>
      <c r="F118" s="505" t="s">
        <v>1223</v>
      </c>
      <c r="G118" s="437">
        <v>2021</v>
      </c>
      <c r="H118" s="455" t="s">
        <v>1169</v>
      </c>
      <c r="I118" s="456"/>
      <c r="J118" s="448"/>
      <c r="K118" s="548">
        <v>16.77</v>
      </c>
      <c r="L118" s="548">
        <v>0.1386</v>
      </c>
      <c r="M118" s="548">
        <v>215.9</v>
      </c>
    </row>
    <row r="119" spans="1:13" ht="16" x14ac:dyDescent="0.8">
      <c r="A119" s="501"/>
      <c r="B119" s="466" t="s">
        <v>1408</v>
      </c>
      <c r="C119" s="510"/>
      <c r="D119" s="17" t="s">
        <v>1352</v>
      </c>
      <c r="E119" s="17" t="s">
        <v>1409</v>
      </c>
      <c r="F119" s="505" t="s">
        <v>1223</v>
      </c>
      <c r="G119" s="437">
        <v>2021</v>
      </c>
      <c r="H119" s="455" t="s">
        <v>1169</v>
      </c>
      <c r="I119" s="456"/>
      <c r="J119" s="448"/>
      <c r="K119" s="548">
        <v>5.742</v>
      </c>
      <c r="L119" s="548">
        <v>8.4799999999999997E-3</v>
      </c>
      <c r="M119" s="548">
        <v>79.73</v>
      </c>
    </row>
    <row r="120" spans="1:13" ht="16" x14ac:dyDescent="0.8">
      <c r="A120" s="501"/>
      <c r="B120" s="466" t="s">
        <v>1410</v>
      </c>
      <c r="C120" s="510"/>
      <c r="D120" s="17" t="s">
        <v>1352</v>
      </c>
      <c r="E120" s="17" t="s">
        <v>1411</v>
      </c>
      <c r="F120" s="505" t="s">
        <v>1223</v>
      </c>
      <c r="G120" s="437">
        <v>2021</v>
      </c>
      <c r="H120" s="455" t="s">
        <v>1169</v>
      </c>
      <c r="I120" s="456"/>
      <c r="J120" s="448"/>
      <c r="K120" s="548">
        <v>33.42</v>
      </c>
      <c r="L120" s="548">
        <v>0.28299999999999997</v>
      </c>
      <c r="M120" s="548">
        <v>429.3</v>
      </c>
    </row>
    <row r="121" spans="1:13" ht="16" x14ac:dyDescent="0.8">
      <c r="A121" s="501"/>
      <c r="B121" s="466" t="s">
        <v>1413</v>
      </c>
      <c r="C121" s="510"/>
      <c r="D121" s="17" t="s">
        <v>1352</v>
      </c>
      <c r="E121" s="17" t="s">
        <v>1407</v>
      </c>
      <c r="F121" s="505" t="s">
        <v>1223</v>
      </c>
      <c r="G121" s="437">
        <v>2021</v>
      </c>
      <c r="H121" s="455" t="s">
        <v>1169</v>
      </c>
      <c r="I121" s="456"/>
      <c r="J121" s="448"/>
      <c r="K121" s="548">
        <v>32.76</v>
      </c>
      <c r="L121" s="548">
        <v>0.28239999999999998</v>
      </c>
      <c r="M121" s="548">
        <v>420.1</v>
      </c>
    </row>
    <row r="122" spans="1:13" ht="16" x14ac:dyDescent="0.8">
      <c r="A122" s="501"/>
      <c r="B122" s="466" t="s">
        <v>1412</v>
      </c>
      <c r="C122" s="510"/>
      <c r="D122" s="17" t="s">
        <v>1352</v>
      </c>
      <c r="E122" s="17" t="s">
        <v>1414</v>
      </c>
      <c r="F122" s="505" t="s">
        <v>1223</v>
      </c>
      <c r="G122" s="437">
        <v>2021</v>
      </c>
      <c r="H122" s="455" t="s">
        <v>1169</v>
      </c>
      <c r="I122" s="456"/>
      <c r="J122" s="448"/>
      <c r="K122" s="548">
        <v>16.68</v>
      </c>
      <c r="L122" s="548">
        <v>0.12839999999999999</v>
      </c>
      <c r="M122" s="548">
        <v>216.2</v>
      </c>
    </row>
    <row r="123" spans="1:13" ht="16" x14ac:dyDescent="0.8">
      <c r="A123" s="501"/>
      <c r="B123" s="466" t="s">
        <v>1415</v>
      </c>
      <c r="C123" s="510"/>
      <c r="D123" s="17" t="s">
        <v>1352</v>
      </c>
      <c r="E123" s="17" t="s">
        <v>1407</v>
      </c>
      <c r="F123" s="505" t="s">
        <v>1223</v>
      </c>
      <c r="G123" s="437">
        <v>2021</v>
      </c>
      <c r="H123" s="455" t="s">
        <v>1169</v>
      </c>
      <c r="I123" s="456"/>
      <c r="J123" s="448"/>
      <c r="K123" s="548">
        <v>15.37</v>
      </c>
      <c r="L123" s="548">
        <v>0.127</v>
      </c>
      <c r="M123" s="548">
        <v>197.9</v>
      </c>
    </row>
    <row r="124" spans="1:13" ht="21" x14ac:dyDescent="1">
      <c r="A124" s="511" t="s">
        <v>1416</v>
      </c>
      <c r="B124" s="512" t="s">
        <v>1417</v>
      </c>
      <c r="C124" s="511"/>
      <c r="D124" s="512"/>
      <c r="E124" s="511"/>
      <c r="F124" s="512"/>
      <c r="G124" s="511"/>
      <c r="H124" s="512"/>
      <c r="I124" s="511"/>
      <c r="J124" s="512"/>
      <c r="K124" s="548"/>
      <c r="L124" s="548"/>
      <c r="M124"/>
    </row>
    <row r="125" spans="1:13" ht="16" x14ac:dyDescent="0.8">
      <c r="A125" s="501"/>
      <c r="B125" s="466" t="s">
        <v>1418</v>
      </c>
      <c r="C125" s="510" t="s">
        <v>1420</v>
      </c>
      <c r="D125" s="17" t="s">
        <v>1352</v>
      </c>
      <c r="E125" s="17" t="s">
        <v>1419</v>
      </c>
      <c r="F125" s="505" t="s">
        <v>1223</v>
      </c>
      <c r="G125" s="437">
        <v>2021</v>
      </c>
      <c r="H125" s="455" t="s">
        <v>1169</v>
      </c>
      <c r="I125" s="456"/>
      <c r="J125" s="448"/>
      <c r="K125" s="548">
        <v>15.04</v>
      </c>
      <c r="L125" s="548">
        <v>4.3139999999999998E-2</v>
      </c>
      <c r="M125" s="548">
        <v>201.5</v>
      </c>
    </row>
    <row r="126" spans="1:13" ht="21" x14ac:dyDescent="1">
      <c r="A126" s="511" t="s">
        <v>1421</v>
      </c>
      <c r="B126" s="512" t="s">
        <v>1952</v>
      </c>
      <c r="C126" s="511"/>
      <c r="D126" s="512"/>
      <c r="E126" s="511"/>
      <c r="F126" s="512"/>
      <c r="G126" s="511"/>
      <c r="H126" s="512"/>
      <c r="I126" s="511"/>
      <c r="J126" s="512"/>
      <c r="K126" s="548"/>
      <c r="L126" s="548"/>
      <c r="M126"/>
    </row>
    <row r="127" spans="1:13" ht="16" x14ac:dyDescent="0.8">
      <c r="A127" s="501"/>
      <c r="B127" s="466" t="s">
        <v>1422</v>
      </c>
      <c r="C127" s="549" t="s">
        <v>1423</v>
      </c>
      <c r="D127" s="17" t="s">
        <v>1352</v>
      </c>
      <c r="E127" s="17" t="s">
        <v>1424</v>
      </c>
      <c r="F127" s="505" t="s">
        <v>1223</v>
      </c>
      <c r="G127" s="437">
        <v>2021</v>
      </c>
      <c r="H127" s="455" t="s">
        <v>1169</v>
      </c>
      <c r="I127" s="456"/>
      <c r="J127" s="448" t="s">
        <v>1425</v>
      </c>
      <c r="K127" s="548">
        <v>15.78</v>
      </c>
      <c r="L127" s="548">
        <v>1.49E-2</v>
      </c>
      <c r="M127" s="548">
        <v>245.1</v>
      </c>
    </row>
    <row r="128" spans="1:13" ht="16" x14ac:dyDescent="0.8">
      <c r="A128" s="501"/>
      <c r="B128" s="466" t="s">
        <v>1426</v>
      </c>
      <c r="C128" s="510"/>
      <c r="D128" s="17" t="s">
        <v>1279</v>
      </c>
      <c r="E128" s="17" t="s">
        <v>1427</v>
      </c>
      <c r="F128" s="505" t="s">
        <v>1223</v>
      </c>
      <c r="G128" s="437">
        <v>2021</v>
      </c>
      <c r="H128" s="455" t="s">
        <v>1169</v>
      </c>
      <c r="I128" s="456"/>
      <c r="J128" s="448" t="s">
        <v>1300</v>
      </c>
      <c r="K128" s="548">
        <v>209</v>
      </c>
      <c r="L128" s="548">
        <v>0.28799999999999998</v>
      </c>
      <c r="M128" s="548">
        <v>1350</v>
      </c>
    </row>
    <row r="129" spans="1:13" ht="21" x14ac:dyDescent="1">
      <c r="A129" s="511" t="s">
        <v>1428</v>
      </c>
      <c r="B129" s="512" t="s">
        <v>1953</v>
      </c>
      <c r="C129" s="511"/>
      <c r="D129" s="512"/>
      <c r="E129" s="511"/>
      <c r="F129" s="512"/>
      <c r="G129" s="511"/>
      <c r="H129" s="512"/>
      <c r="I129" s="511"/>
      <c r="J129" s="512"/>
      <c r="K129" s="548"/>
      <c r="L129" s="548"/>
      <c r="M129"/>
    </row>
    <row r="130" spans="1:13" ht="16" x14ac:dyDescent="0.8">
      <c r="A130" s="501"/>
      <c r="B130" s="466" t="s">
        <v>1429</v>
      </c>
      <c r="C130" s="510"/>
      <c r="D130" s="17" t="s">
        <v>1352</v>
      </c>
      <c r="E130" s="17" t="s">
        <v>1271</v>
      </c>
      <c r="F130" s="505" t="s">
        <v>1223</v>
      </c>
      <c r="G130" s="437">
        <v>2021</v>
      </c>
      <c r="H130" s="455" t="s">
        <v>1169</v>
      </c>
      <c r="I130" s="456"/>
      <c r="J130" s="448"/>
      <c r="K130" s="548">
        <v>7.0030000000000001</v>
      </c>
      <c r="L130" s="548">
        <v>3.1850000000000003E-2</v>
      </c>
      <c r="M130" s="548">
        <v>76.66</v>
      </c>
    </row>
    <row r="131" spans="1:13" ht="21" x14ac:dyDescent="1">
      <c r="A131" s="511" t="s">
        <v>1431</v>
      </c>
      <c r="B131" s="512" t="s">
        <v>1430</v>
      </c>
      <c r="C131" s="511"/>
      <c r="D131" s="512"/>
      <c r="E131" s="511"/>
      <c r="F131" s="512"/>
      <c r="G131" s="511"/>
      <c r="H131" s="512"/>
      <c r="I131" s="511"/>
      <c r="J131" s="512"/>
      <c r="K131" s="548"/>
      <c r="L131" s="548"/>
      <c r="M131"/>
    </row>
    <row r="132" spans="1:13" ht="16" x14ac:dyDescent="0.8">
      <c r="A132" s="501"/>
      <c r="B132" s="466" t="s">
        <v>1432</v>
      </c>
      <c r="C132" s="510" t="s">
        <v>1433</v>
      </c>
      <c r="D132" s="17" t="s">
        <v>1352</v>
      </c>
      <c r="E132" s="17" t="s">
        <v>1434</v>
      </c>
      <c r="F132" s="505" t="s">
        <v>1223</v>
      </c>
      <c r="G132" s="14">
        <v>2019</v>
      </c>
      <c r="H132" s="455" t="s">
        <v>1169</v>
      </c>
      <c r="I132" s="456"/>
      <c r="J132" s="448"/>
      <c r="K132" s="548">
        <v>20.97</v>
      </c>
      <c r="L132" s="548">
        <v>8.2220000000000001E-2</v>
      </c>
      <c r="M132" s="548">
        <v>329.7</v>
      </c>
    </row>
    <row r="133" spans="1:13" ht="16" x14ac:dyDescent="0.8">
      <c r="A133" s="501"/>
      <c r="B133" s="466" t="s">
        <v>1436</v>
      </c>
      <c r="C133" s="547" t="s">
        <v>1437</v>
      </c>
      <c r="D133" s="17" t="s">
        <v>1352</v>
      </c>
      <c r="E133" s="17" t="s">
        <v>1435</v>
      </c>
      <c r="F133" s="505" t="s">
        <v>1223</v>
      </c>
      <c r="G133" s="437">
        <v>2021</v>
      </c>
      <c r="H133" s="455" t="s">
        <v>1169</v>
      </c>
      <c r="I133" s="456"/>
      <c r="J133" s="448"/>
      <c r="K133" s="548">
        <v>3.1819999999999999</v>
      </c>
      <c r="L133" s="548">
        <v>7.0070000000000002E-3</v>
      </c>
      <c r="M133" s="548">
        <v>48.52</v>
      </c>
    </row>
    <row r="134" spans="1:13" ht="16" x14ac:dyDescent="0.8">
      <c r="A134" s="501"/>
      <c r="B134" s="466" t="s">
        <v>1438</v>
      </c>
      <c r="C134" s="510"/>
      <c r="D134" s="17" t="s">
        <v>1352</v>
      </c>
      <c r="E134" s="17" t="s">
        <v>1435</v>
      </c>
      <c r="F134" s="505" t="s">
        <v>1223</v>
      </c>
      <c r="G134" s="437">
        <v>2021</v>
      </c>
      <c r="H134" s="455" t="s">
        <v>1169</v>
      </c>
      <c r="I134" s="456"/>
      <c r="J134" s="448"/>
      <c r="K134" s="548">
        <v>1.532</v>
      </c>
      <c r="L134" s="548">
        <v>6.8279999999999999E-3</v>
      </c>
      <c r="M134" s="548">
        <v>33.03</v>
      </c>
    </row>
    <row r="135" spans="1:13" ht="16" x14ac:dyDescent="0.8">
      <c r="A135" s="501"/>
      <c r="B135" s="466" t="s">
        <v>1439</v>
      </c>
      <c r="C135" s="510"/>
      <c r="D135" s="17" t="s">
        <v>1352</v>
      </c>
      <c r="E135" s="17" t="s">
        <v>1435</v>
      </c>
      <c r="F135" s="505" t="s">
        <v>1223</v>
      </c>
      <c r="G135" s="437">
        <v>2021</v>
      </c>
      <c r="H135" s="455" t="s">
        <v>1169</v>
      </c>
      <c r="I135" s="456"/>
      <c r="J135" s="448"/>
      <c r="K135" s="548">
        <v>1.617</v>
      </c>
      <c r="L135" s="548">
        <v>7.8659999999999997E-3</v>
      </c>
      <c r="M135" s="548">
        <v>34.43</v>
      </c>
    </row>
    <row r="136" spans="1:13" ht="16" x14ac:dyDescent="0.8">
      <c r="A136" s="501"/>
      <c r="B136" s="466" t="s">
        <v>1440</v>
      </c>
      <c r="C136" s="510"/>
      <c r="D136" s="17" t="s">
        <v>1352</v>
      </c>
      <c r="E136" s="17" t="s">
        <v>1441</v>
      </c>
      <c r="F136" s="505" t="s">
        <v>1223</v>
      </c>
      <c r="G136" s="437">
        <v>2021</v>
      </c>
      <c r="H136" s="455" t="s">
        <v>1169</v>
      </c>
      <c r="I136" s="456"/>
      <c r="J136" s="448"/>
      <c r="K136" s="548">
        <v>1.365</v>
      </c>
      <c r="L136" s="548">
        <v>6.1500000000000001E-3</v>
      </c>
      <c r="M136" s="548">
        <v>30.41</v>
      </c>
    </row>
    <row r="137" spans="1:13" ht="16" x14ac:dyDescent="0.8">
      <c r="A137" s="501"/>
      <c r="B137" s="466" t="s">
        <v>1444</v>
      </c>
      <c r="C137" s="510"/>
      <c r="D137" s="17" t="s">
        <v>1352</v>
      </c>
      <c r="E137" s="17" t="s">
        <v>1236</v>
      </c>
      <c r="F137" s="505" t="s">
        <v>1223</v>
      </c>
      <c r="G137" s="437">
        <v>2022</v>
      </c>
      <c r="H137" s="455" t="s">
        <v>1169</v>
      </c>
      <c r="I137" s="456"/>
      <c r="J137" s="448" t="s">
        <v>1442</v>
      </c>
      <c r="K137" s="548">
        <v>4.62</v>
      </c>
      <c r="L137" s="548">
        <v>2.0410000000000001E-2</v>
      </c>
      <c r="M137" s="548">
        <v>66.900000000000006</v>
      </c>
    </row>
    <row r="138" spans="1:13" ht="16" x14ac:dyDescent="0.8">
      <c r="A138" s="501"/>
      <c r="B138" s="466" t="s">
        <v>1443</v>
      </c>
      <c r="C138" s="510"/>
      <c r="D138" s="17" t="s">
        <v>1352</v>
      </c>
      <c r="E138" s="17" t="s">
        <v>1236</v>
      </c>
      <c r="F138" s="505" t="s">
        <v>1223</v>
      </c>
      <c r="G138" s="437">
        <v>2022</v>
      </c>
      <c r="H138" s="455" t="s">
        <v>1169</v>
      </c>
      <c r="I138" s="456"/>
      <c r="J138" s="448" t="s">
        <v>1445</v>
      </c>
      <c r="K138" s="548">
        <v>4.2</v>
      </c>
      <c r="L138" s="548">
        <v>2.0150000000000001E-2</v>
      </c>
      <c r="M138" s="548">
        <v>60.54</v>
      </c>
    </row>
    <row r="139" spans="1:13" ht="21" x14ac:dyDescent="1">
      <c r="A139" s="511" t="s">
        <v>1446</v>
      </c>
      <c r="B139" s="512" t="s">
        <v>1954</v>
      </c>
      <c r="C139" s="511"/>
      <c r="D139" s="512"/>
      <c r="E139" s="511"/>
      <c r="F139" s="512"/>
      <c r="G139" s="511"/>
      <c r="H139" s="512"/>
      <c r="I139" s="511"/>
      <c r="J139" s="512"/>
      <c r="K139" s="548"/>
      <c r="L139" s="548"/>
      <c r="M139"/>
    </row>
    <row r="140" spans="1:13" ht="16" x14ac:dyDescent="0.8">
      <c r="A140" s="501"/>
      <c r="B140" s="466" t="s">
        <v>1447</v>
      </c>
      <c r="C140" s="510"/>
      <c r="D140" s="17" t="s">
        <v>1352</v>
      </c>
      <c r="E140" s="17" t="s">
        <v>1448</v>
      </c>
      <c r="F140" s="505" t="s">
        <v>1183</v>
      </c>
      <c r="G140" s="437">
        <v>2021</v>
      </c>
      <c r="H140" s="455" t="s">
        <v>1169</v>
      </c>
      <c r="I140" s="456"/>
      <c r="J140" s="448"/>
      <c r="K140" s="548">
        <v>7.532</v>
      </c>
      <c r="L140" s="548">
        <v>1.771E-2</v>
      </c>
      <c r="M140" s="548">
        <v>115.7</v>
      </c>
    </row>
    <row r="141" spans="1:13" ht="16" x14ac:dyDescent="0.8">
      <c r="A141" s="501"/>
      <c r="B141" s="466" t="s">
        <v>1449</v>
      </c>
      <c r="C141" s="510"/>
      <c r="D141" s="17" t="s">
        <v>1352</v>
      </c>
      <c r="E141" s="17" t="s">
        <v>1450</v>
      </c>
      <c r="F141" s="505" t="s">
        <v>1183</v>
      </c>
      <c r="G141" s="437">
        <v>2021</v>
      </c>
      <c r="H141" s="455" t="s">
        <v>1169</v>
      </c>
      <c r="I141" s="456"/>
      <c r="J141" s="448"/>
      <c r="K141" s="548">
        <v>3.1030000000000002</v>
      </c>
      <c r="L141" s="548">
        <v>1.455E-2</v>
      </c>
      <c r="M141" s="548">
        <v>67.28</v>
      </c>
    </row>
    <row r="142" spans="1:13" ht="21" x14ac:dyDescent="1">
      <c r="A142" s="511" t="s">
        <v>1451</v>
      </c>
      <c r="B142" s="512" t="s">
        <v>1955</v>
      </c>
      <c r="C142" s="511"/>
      <c r="D142" s="512"/>
      <c r="E142" s="511"/>
      <c r="F142" s="512"/>
      <c r="G142" s="511"/>
      <c r="H142" s="512"/>
      <c r="I142" s="511"/>
      <c r="J142" s="512"/>
      <c r="K142" s="548"/>
      <c r="L142" s="548"/>
      <c r="M142"/>
    </row>
    <row r="143" spans="1:13" ht="16" x14ac:dyDescent="0.8">
      <c r="A143" s="501"/>
      <c r="B143" s="466" t="s">
        <v>1452</v>
      </c>
      <c r="C143" s="510" t="s">
        <v>1454</v>
      </c>
      <c r="D143" s="17" t="s">
        <v>1352</v>
      </c>
      <c r="E143" s="17" t="s">
        <v>1453</v>
      </c>
      <c r="F143" s="505" t="s">
        <v>1183</v>
      </c>
      <c r="G143" s="437">
        <v>2021</v>
      </c>
      <c r="H143" s="455" t="s">
        <v>1169</v>
      </c>
      <c r="I143" s="456"/>
      <c r="J143" s="448"/>
      <c r="K143" s="548">
        <v>3.4969999999999999</v>
      </c>
      <c r="L143" s="548">
        <v>1.3140000000000001E-2</v>
      </c>
      <c r="M143" s="548">
        <v>56.67</v>
      </c>
    </row>
    <row r="144" spans="1:13" ht="21" x14ac:dyDescent="1">
      <c r="A144" s="511" t="s">
        <v>1455</v>
      </c>
      <c r="B144" s="512" t="s">
        <v>1956</v>
      </c>
      <c r="C144" s="511"/>
      <c r="D144" s="512"/>
      <c r="E144" s="511"/>
      <c r="F144" s="512"/>
      <c r="G144" s="511"/>
      <c r="H144" s="512"/>
      <c r="I144" s="511"/>
      <c r="J144" s="512"/>
      <c r="K144" s="548"/>
      <c r="L144" s="548"/>
      <c r="M144"/>
    </row>
    <row r="145" spans="1:13" ht="16" x14ac:dyDescent="0.8">
      <c r="A145" s="501"/>
      <c r="B145" s="466" t="s">
        <v>1457</v>
      </c>
      <c r="C145" s="510"/>
      <c r="D145" s="17" t="s">
        <v>1270</v>
      </c>
      <c r="E145" s="17" t="s">
        <v>1456</v>
      </c>
      <c r="F145" s="505" t="s">
        <v>1223</v>
      </c>
      <c r="G145" s="437">
        <v>2021</v>
      </c>
      <c r="H145" s="455" t="s">
        <v>1169</v>
      </c>
      <c r="I145" s="456"/>
      <c r="J145" s="448"/>
      <c r="K145" s="548">
        <v>3931</v>
      </c>
      <c r="L145" s="548">
        <v>7.8810000000000002</v>
      </c>
      <c r="M145" s="548">
        <v>42300</v>
      </c>
    </row>
    <row r="146" spans="1:13" ht="21" x14ac:dyDescent="1">
      <c r="A146" s="511" t="s">
        <v>1458</v>
      </c>
      <c r="B146" s="512" t="s">
        <v>1957</v>
      </c>
      <c r="C146" s="511"/>
      <c r="D146" s="512"/>
      <c r="E146" s="511"/>
      <c r="F146" s="512"/>
      <c r="G146" s="511"/>
      <c r="H146" s="512"/>
      <c r="I146" s="511"/>
      <c r="J146" s="512"/>
      <c r="K146" s="548"/>
      <c r="L146" s="548"/>
      <c r="M146" s="548"/>
    </row>
    <row r="147" spans="1:13" ht="16" x14ac:dyDescent="0.8">
      <c r="A147" s="501"/>
      <c r="B147" s="466" t="s">
        <v>1460</v>
      </c>
      <c r="C147" s="510"/>
      <c r="D147" s="17" t="s">
        <v>1352</v>
      </c>
      <c r="E147" s="17" t="s">
        <v>1461</v>
      </c>
      <c r="F147" s="505" t="s">
        <v>1223</v>
      </c>
      <c r="G147" s="437">
        <v>2021</v>
      </c>
      <c r="H147" s="455" t="s">
        <v>1169</v>
      </c>
      <c r="I147" s="456"/>
      <c r="J147" s="448"/>
      <c r="K147" s="548">
        <v>9.1429999999999997E-2</v>
      </c>
      <c r="L147" s="548">
        <v>2.443E-2</v>
      </c>
      <c r="M147" s="548">
        <v>32.5</v>
      </c>
    </row>
    <row r="148" spans="1:13" ht="16" x14ac:dyDescent="0.8">
      <c r="A148" s="501"/>
      <c r="B148" s="466" t="s">
        <v>1462</v>
      </c>
      <c r="C148" s="510" t="s">
        <v>1459</v>
      </c>
      <c r="D148" s="17" t="s">
        <v>1270</v>
      </c>
      <c r="E148" s="17" t="s">
        <v>1463</v>
      </c>
      <c r="F148" s="505" t="s">
        <v>1223</v>
      </c>
      <c r="G148" s="437">
        <v>2021</v>
      </c>
      <c r="H148" s="455" t="s">
        <v>1169</v>
      </c>
      <c r="I148" s="456"/>
      <c r="J148" s="448"/>
      <c r="K148" s="548">
        <v>93.84</v>
      </c>
      <c r="L148" s="548">
        <v>0.42570000000000002</v>
      </c>
      <c r="M148" s="548">
        <v>1525</v>
      </c>
    </row>
    <row r="149" spans="1:13" ht="16" x14ac:dyDescent="0.8">
      <c r="A149" s="501"/>
      <c r="B149" s="466" t="s">
        <v>1464</v>
      </c>
      <c r="C149" s="510" t="s">
        <v>1459</v>
      </c>
      <c r="D149" s="17" t="s">
        <v>1270</v>
      </c>
      <c r="E149" s="17" t="s">
        <v>1285</v>
      </c>
      <c r="F149" s="505" t="s">
        <v>1223</v>
      </c>
      <c r="G149" s="437">
        <v>2021</v>
      </c>
      <c r="H149" s="455" t="s">
        <v>1169</v>
      </c>
      <c r="I149" s="456"/>
      <c r="J149" s="448"/>
      <c r="K149" s="548">
        <v>9.3640000000000008</v>
      </c>
      <c r="L149" s="548">
        <v>3.4299999999999999E-3</v>
      </c>
      <c r="M149" s="548">
        <v>123.9</v>
      </c>
    </row>
    <row r="150" spans="1:13" ht="21" x14ac:dyDescent="1">
      <c r="A150" s="511" t="s">
        <v>1466</v>
      </c>
      <c r="B150" s="512" t="s">
        <v>1465</v>
      </c>
      <c r="C150" s="511"/>
      <c r="D150" s="512"/>
      <c r="E150" s="511"/>
      <c r="F150" s="512"/>
      <c r="G150" s="511"/>
      <c r="H150" s="512"/>
      <c r="I150" s="511"/>
      <c r="J150" s="512"/>
      <c r="K150" s="548"/>
      <c r="L150" s="548"/>
      <c r="M150" s="548"/>
    </row>
    <row r="151" spans="1:13" ht="16" x14ac:dyDescent="0.8">
      <c r="A151" s="501"/>
      <c r="B151" s="466" t="s">
        <v>1467</v>
      </c>
      <c r="C151" s="510"/>
      <c r="D151" s="17" t="s">
        <v>1270</v>
      </c>
      <c r="E151" s="17" t="s">
        <v>1236</v>
      </c>
      <c r="F151" s="505" t="s">
        <v>1223</v>
      </c>
      <c r="G151" s="437">
        <v>2021</v>
      </c>
      <c r="H151" s="455" t="s">
        <v>1169</v>
      </c>
      <c r="I151" s="456"/>
      <c r="J151" s="448"/>
      <c r="K151" s="548">
        <v>-4.9029999999999997E-2</v>
      </c>
      <c r="L151" s="548">
        <v>1.493E-3</v>
      </c>
      <c r="M151" s="548">
        <v>1.49</v>
      </c>
    </row>
    <row r="152" spans="1:13" ht="21" x14ac:dyDescent="1">
      <c r="A152" s="511" t="s">
        <v>1468</v>
      </c>
      <c r="B152" s="512" t="s">
        <v>1958</v>
      </c>
      <c r="C152" s="511"/>
      <c r="D152" s="512"/>
      <c r="E152" s="511"/>
      <c r="F152" s="512"/>
      <c r="G152" s="511"/>
      <c r="H152" s="512"/>
      <c r="I152" s="511"/>
      <c r="J152" s="512"/>
      <c r="K152" s="548"/>
      <c r="L152" s="548"/>
      <c r="M152" s="548"/>
    </row>
    <row r="153" spans="1:13" ht="16" x14ac:dyDescent="0.8">
      <c r="A153" s="501"/>
      <c r="B153" s="466" t="s">
        <v>1469</v>
      </c>
      <c r="C153" s="510"/>
      <c r="D153" s="17" t="s">
        <v>1352</v>
      </c>
      <c r="E153" s="17" t="s">
        <v>1407</v>
      </c>
      <c r="F153" s="505" t="s">
        <v>1223</v>
      </c>
      <c r="G153" s="437">
        <v>2021</v>
      </c>
      <c r="H153" s="455" t="s">
        <v>1169</v>
      </c>
      <c r="I153" s="456"/>
      <c r="J153" s="448"/>
      <c r="K153" s="548">
        <v>40.729999999999997</v>
      </c>
      <c r="L153" s="548">
        <v>0.2132</v>
      </c>
      <c r="M153" s="548">
        <v>852.8</v>
      </c>
    </row>
    <row r="154" spans="1:13" ht="21.75" thickBot="1" x14ac:dyDescent="1.1499999999999999">
      <c r="A154" s="536" t="s">
        <v>1470</v>
      </c>
      <c r="B154" s="537" t="s">
        <v>1959</v>
      </c>
      <c r="C154" s="536"/>
      <c r="D154" s="537"/>
      <c r="E154" s="536"/>
      <c r="F154" s="537"/>
      <c r="G154" s="536"/>
      <c r="H154" s="537"/>
      <c r="I154" s="536"/>
      <c r="J154" s="537"/>
      <c r="K154" s="548"/>
      <c r="L154" s="548"/>
      <c r="M154" s="548"/>
    </row>
    <row r="155" spans="1:13" ht="21.75" thickTop="1" x14ac:dyDescent="1">
      <c r="A155" s="511" t="s">
        <v>1489</v>
      </c>
      <c r="B155" s="512" t="s">
        <v>1960</v>
      </c>
      <c r="C155" s="511"/>
      <c r="D155" s="512"/>
      <c r="E155" s="511"/>
      <c r="F155" s="512"/>
      <c r="G155" s="511"/>
      <c r="H155" s="512"/>
      <c r="I155" s="511"/>
      <c r="J155" s="512"/>
      <c r="K155" s="548"/>
      <c r="L155" s="548"/>
      <c r="M155" s="548"/>
    </row>
    <row r="156" spans="1:13" ht="16" x14ac:dyDescent="0.8">
      <c r="A156" s="501"/>
      <c r="B156" s="466" t="s">
        <v>1471</v>
      </c>
      <c r="C156" s="510"/>
      <c r="D156" s="17" t="s">
        <v>1270</v>
      </c>
      <c r="E156" s="17" t="s">
        <v>1282</v>
      </c>
      <c r="F156" s="505" t="s">
        <v>1223</v>
      </c>
      <c r="G156" s="437">
        <v>2021</v>
      </c>
      <c r="H156" s="455" t="s">
        <v>1169</v>
      </c>
      <c r="I156" s="456"/>
      <c r="J156" s="448"/>
      <c r="K156" s="548">
        <v>200</v>
      </c>
      <c r="L156" s="548">
        <v>0.18490000000000001</v>
      </c>
      <c r="M156" s="548">
        <v>805</v>
      </c>
    </row>
    <row r="157" spans="1:13" ht="16" x14ac:dyDescent="0.8">
      <c r="A157" s="501"/>
      <c r="B157" s="466" t="s">
        <v>1472</v>
      </c>
      <c r="C157" s="510"/>
      <c r="D157" s="17" t="s">
        <v>1270</v>
      </c>
      <c r="E157" s="17" t="s">
        <v>1285</v>
      </c>
      <c r="F157" s="505" t="s">
        <v>1223</v>
      </c>
      <c r="G157" s="437">
        <v>2021</v>
      </c>
      <c r="H157" s="455" t="s">
        <v>1169</v>
      </c>
      <c r="I157" s="456"/>
      <c r="J157" s="448"/>
      <c r="K157" s="548">
        <v>343.4</v>
      </c>
      <c r="L157" s="548">
        <v>0.26690000000000003</v>
      </c>
      <c r="M157" s="548">
        <v>1136</v>
      </c>
    </row>
    <row r="158" spans="1:13" ht="21" x14ac:dyDescent="1">
      <c r="A158" s="511" t="s">
        <v>1490</v>
      </c>
      <c r="B158" s="512" t="s">
        <v>1961</v>
      </c>
      <c r="C158" s="511"/>
      <c r="D158" s="512"/>
      <c r="E158" s="511"/>
      <c r="F158" s="512"/>
      <c r="G158" s="511"/>
      <c r="H158" s="512"/>
      <c r="I158" s="511"/>
      <c r="J158" s="512"/>
      <c r="K158" s="548"/>
      <c r="L158" s="548"/>
      <c r="M158" s="548"/>
    </row>
    <row r="159" spans="1:13" ht="16" x14ac:dyDescent="0.8">
      <c r="A159" s="501"/>
      <c r="B159" s="466" t="s">
        <v>1473</v>
      </c>
      <c r="C159" s="547" t="s">
        <v>1474</v>
      </c>
      <c r="D159" s="17" t="s">
        <v>1181</v>
      </c>
      <c r="E159" s="17" t="s">
        <v>1214</v>
      </c>
      <c r="F159" s="505" t="s">
        <v>1223</v>
      </c>
      <c r="G159" s="437">
        <v>2021</v>
      </c>
      <c r="H159" s="455" t="s">
        <v>1169</v>
      </c>
      <c r="I159" s="456"/>
      <c r="J159" s="448"/>
      <c r="K159" s="548">
        <v>0.108</v>
      </c>
      <c r="L159" s="548">
        <v>7.8310000000000001E-4</v>
      </c>
      <c r="M159" s="548">
        <v>1.4710000000000001</v>
      </c>
    </row>
    <row r="160" spans="1:13" ht="16" x14ac:dyDescent="0.8">
      <c r="A160" s="501"/>
      <c r="B160" s="466" t="s">
        <v>1475</v>
      </c>
      <c r="C160" s="510"/>
      <c r="D160" s="17" t="s">
        <v>1181</v>
      </c>
      <c r="E160" s="17" t="s">
        <v>1282</v>
      </c>
      <c r="F160" s="505" t="s">
        <v>1223</v>
      </c>
      <c r="G160" s="437">
        <v>2021</v>
      </c>
      <c r="H160" s="455" t="s">
        <v>1169</v>
      </c>
      <c r="I160" s="456"/>
      <c r="J160" s="448"/>
      <c r="K160" s="548">
        <v>0.33479999999999999</v>
      </c>
      <c r="L160" s="548">
        <v>1.7750000000000001E-3</v>
      </c>
      <c r="M160" s="548">
        <v>6.3369999999999997</v>
      </c>
    </row>
    <row r="161" spans="1:13" ht="16" x14ac:dyDescent="0.8">
      <c r="A161" s="501"/>
      <c r="B161" s="466" t="s">
        <v>1476</v>
      </c>
      <c r="C161" s="547" t="s">
        <v>1477</v>
      </c>
      <c r="D161" s="17" t="s">
        <v>1181</v>
      </c>
      <c r="E161" s="17" t="s">
        <v>1182</v>
      </c>
      <c r="F161" s="505" t="s">
        <v>1223</v>
      </c>
      <c r="G161" s="14">
        <v>2019</v>
      </c>
      <c r="H161" s="455" t="s">
        <v>1169</v>
      </c>
      <c r="I161" s="456"/>
      <c r="J161" s="448"/>
      <c r="K161" s="548">
        <f>(0.338+0.0153+0.00344)</f>
        <v>0.35674</v>
      </c>
      <c r="L161" s="548">
        <f>(0.183+0.000777+0.01277)</f>
        <v>0.196547</v>
      </c>
      <c r="M161" s="548">
        <f>(4.43+0.212+0.251)</f>
        <v>4.8929999999999998</v>
      </c>
    </row>
    <row r="162" spans="1:13" ht="16" x14ac:dyDescent="0.8">
      <c r="A162" s="501"/>
      <c r="B162" s="466" t="s">
        <v>1478</v>
      </c>
      <c r="C162" s="510"/>
      <c r="D162" s="17" t="s">
        <v>1181</v>
      </c>
      <c r="E162" s="17" t="s">
        <v>1377</v>
      </c>
      <c r="F162" s="505" t="s">
        <v>1223</v>
      </c>
      <c r="G162" s="437">
        <v>2021</v>
      </c>
      <c r="H162" s="455" t="s">
        <v>1169</v>
      </c>
      <c r="I162" s="456"/>
      <c r="J162" s="448"/>
      <c r="K162" s="548">
        <v>0.18360000000000001</v>
      </c>
      <c r="L162" s="548">
        <v>2.2919999999999999E-4</v>
      </c>
      <c r="M162" s="548">
        <v>1.228</v>
      </c>
    </row>
    <row r="163" spans="1:13" ht="21" x14ac:dyDescent="1">
      <c r="A163" s="511" t="s">
        <v>1491</v>
      </c>
      <c r="B163" s="512" t="s">
        <v>1962</v>
      </c>
      <c r="C163" s="511"/>
      <c r="D163" s="512"/>
      <c r="E163" s="511"/>
      <c r="F163" s="512"/>
      <c r="G163" s="511"/>
      <c r="H163" s="512"/>
      <c r="I163" s="511"/>
      <c r="J163" s="512"/>
      <c r="K163" s="548"/>
      <c r="L163" s="548"/>
      <c r="M163" s="548"/>
    </row>
    <row r="164" spans="1:13" ht="16" x14ac:dyDescent="0.8">
      <c r="A164" s="501"/>
      <c r="B164" s="466" t="s">
        <v>1479</v>
      </c>
      <c r="C164" s="510"/>
      <c r="D164" s="17" t="s">
        <v>1270</v>
      </c>
      <c r="E164" s="17" t="s">
        <v>1311</v>
      </c>
      <c r="F164" s="505" t="s">
        <v>1223</v>
      </c>
      <c r="G164" s="437">
        <v>2021</v>
      </c>
      <c r="H164" s="455" t="s">
        <v>1169</v>
      </c>
      <c r="I164" s="456"/>
      <c r="J164" s="448"/>
      <c r="K164" s="548">
        <v>188.5</v>
      </c>
      <c r="L164" s="548">
        <v>0.1958</v>
      </c>
      <c r="M164" s="548">
        <v>875.5</v>
      </c>
    </row>
    <row r="165" spans="1:13" ht="16" x14ac:dyDescent="0.8">
      <c r="A165" s="501"/>
      <c r="B165" s="466" t="s">
        <v>1480</v>
      </c>
      <c r="C165" s="510"/>
      <c r="D165" s="17" t="s">
        <v>1270</v>
      </c>
      <c r="E165" s="17" t="s">
        <v>1282</v>
      </c>
      <c r="F165" s="505" t="s">
        <v>1223</v>
      </c>
      <c r="G165" s="437">
        <v>2021</v>
      </c>
      <c r="H165" s="455" t="s">
        <v>1169</v>
      </c>
      <c r="I165" s="456"/>
      <c r="J165" s="448"/>
      <c r="K165" s="548">
        <v>353.6</v>
      </c>
      <c r="L165" s="548">
        <v>0.71699999999999997</v>
      </c>
      <c r="M165" s="548">
        <v>2141</v>
      </c>
    </row>
    <row r="166" spans="1:13" ht="16" x14ac:dyDescent="0.8">
      <c r="A166" s="501"/>
      <c r="B166" s="466" t="s">
        <v>1481</v>
      </c>
      <c r="C166" s="510"/>
      <c r="D166" s="17" t="s">
        <v>1270</v>
      </c>
      <c r="E166" s="17" t="s">
        <v>1311</v>
      </c>
      <c r="F166" s="505" t="s">
        <v>1223</v>
      </c>
      <c r="G166" s="437">
        <v>2021</v>
      </c>
      <c r="H166" s="455" t="s">
        <v>1169</v>
      </c>
      <c r="I166" s="456"/>
      <c r="J166" s="448"/>
      <c r="K166" s="548">
        <v>118.2</v>
      </c>
      <c r="L166" s="548">
        <v>0.2349</v>
      </c>
      <c r="M166" s="548">
        <v>1767</v>
      </c>
    </row>
    <row r="167" spans="1:13" ht="16" x14ac:dyDescent="0.8">
      <c r="A167" s="501"/>
      <c r="B167" s="466" t="s">
        <v>1482</v>
      </c>
      <c r="C167" s="510"/>
      <c r="D167" s="17" t="s">
        <v>1270</v>
      </c>
      <c r="E167" s="17" t="s">
        <v>1299</v>
      </c>
      <c r="F167" s="505" t="s">
        <v>1223</v>
      </c>
      <c r="G167" s="437">
        <v>2021</v>
      </c>
      <c r="H167" s="455" t="s">
        <v>1169</v>
      </c>
      <c r="I167" s="456"/>
      <c r="J167" s="448"/>
      <c r="K167" s="548">
        <v>1173</v>
      </c>
      <c r="L167" s="548">
        <v>18.64</v>
      </c>
      <c r="M167" s="548">
        <v>26900</v>
      </c>
    </row>
    <row r="168" spans="1:13" ht="16" x14ac:dyDescent="0.8">
      <c r="A168" s="501"/>
      <c r="B168" s="466" t="s">
        <v>1483</v>
      </c>
      <c r="C168" s="510"/>
      <c r="D168" s="17" t="s">
        <v>1270</v>
      </c>
      <c r="E168" s="17" t="s">
        <v>1311</v>
      </c>
      <c r="F168" s="505" t="s">
        <v>1223</v>
      </c>
      <c r="G168" s="437">
        <v>2021</v>
      </c>
      <c r="H168" s="455" t="s">
        <v>1169</v>
      </c>
      <c r="I168" s="456"/>
      <c r="J168" s="448"/>
      <c r="K168" s="548">
        <v>91.52</v>
      </c>
      <c r="L168" s="548">
        <v>0.71060000000000001</v>
      </c>
      <c r="M168" s="548">
        <v>920.3</v>
      </c>
    </row>
    <row r="169" spans="1:13" ht="16" x14ac:dyDescent="0.8">
      <c r="A169" s="501"/>
      <c r="B169" s="466" t="s">
        <v>1484</v>
      </c>
      <c r="C169" s="510" t="s">
        <v>1477</v>
      </c>
      <c r="D169" s="17" t="s">
        <v>1181</v>
      </c>
      <c r="E169" s="17" t="s">
        <v>1236</v>
      </c>
      <c r="F169" s="505" t="s">
        <v>1223</v>
      </c>
      <c r="G169" s="14">
        <v>2018</v>
      </c>
      <c r="H169" s="455" t="s">
        <v>1169</v>
      </c>
      <c r="I169" s="456"/>
      <c r="J169" s="448"/>
      <c r="K169" s="548">
        <v>0.46500000000000002</v>
      </c>
      <c r="L169" s="548"/>
      <c r="M169" s="548">
        <v>7.62</v>
      </c>
    </row>
    <row r="170" spans="1:13" ht="16" x14ac:dyDescent="0.8">
      <c r="A170" s="501"/>
      <c r="B170" s="466" t="s">
        <v>1485</v>
      </c>
      <c r="C170" s="510"/>
      <c r="D170" s="17" t="s">
        <v>1181</v>
      </c>
      <c r="E170" s="17" t="s">
        <v>1486</v>
      </c>
      <c r="F170" s="505" t="s">
        <v>1223</v>
      </c>
      <c r="G170" s="14">
        <v>2019</v>
      </c>
      <c r="H170" s="455" t="s">
        <v>1169</v>
      </c>
      <c r="I170" s="456"/>
      <c r="J170" s="448"/>
      <c r="K170" s="548">
        <v>0.44900000000000001</v>
      </c>
      <c r="L170" s="548"/>
      <c r="M170" s="548">
        <v>5.04</v>
      </c>
    </row>
    <row r="171" spans="1:13" ht="16" x14ac:dyDescent="0.8">
      <c r="A171" s="501"/>
      <c r="B171" s="466" t="s">
        <v>1487</v>
      </c>
      <c r="C171" s="510" t="s">
        <v>1488</v>
      </c>
      <c r="D171" s="17" t="s">
        <v>1181</v>
      </c>
      <c r="E171" s="17" t="s">
        <v>1182</v>
      </c>
      <c r="F171" s="505" t="s">
        <v>1223</v>
      </c>
      <c r="G171" s="437">
        <v>2021</v>
      </c>
      <c r="H171" s="455" t="s">
        <v>1169</v>
      </c>
      <c r="I171" s="456"/>
      <c r="J171" s="448"/>
      <c r="K171" s="548">
        <v>0.55759999999999998</v>
      </c>
      <c r="L171" s="548">
        <v>5.8389999999999996E-3</v>
      </c>
      <c r="M171" s="548">
        <v>10.8</v>
      </c>
    </row>
    <row r="172" spans="1:13" ht="21" x14ac:dyDescent="1">
      <c r="A172" s="511" t="s">
        <v>1492</v>
      </c>
      <c r="B172" s="512" t="s">
        <v>1963</v>
      </c>
      <c r="C172" s="511"/>
      <c r="D172" s="512"/>
      <c r="E172" s="511"/>
      <c r="F172" s="512"/>
      <c r="G172" s="511"/>
      <c r="H172" s="512"/>
      <c r="I172" s="511"/>
      <c r="J172" s="512"/>
      <c r="K172" s="548"/>
      <c r="L172" s="548"/>
      <c r="M172" s="548"/>
    </row>
    <row r="173" spans="1:13" ht="16" x14ac:dyDescent="0.8">
      <c r="A173" s="501"/>
      <c r="B173" s="466" t="s">
        <v>1493</v>
      </c>
      <c r="C173" s="510"/>
      <c r="D173" s="17" t="s">
        <v>1181</v>
      </c>
      <c r="E173" s="17" t="s">
        <v>1214</v>
      </c>
      <c r="F173" s="505" t="s">
        <v>1223</v>
      </c>
      <c r="G173" s="437">
        <v>2021</v>
      </c>
      <c r="H173" s="455" t="s">
        <v>1169</v>
      </c>
      <c r="I173" s="456"/>
      <c r="J173" s="448"/>
      <c r="K173" s="548">
        <v>0.34439999999999998</v>
      </c>
      <c r="L173" s="548">
        <v>4.127E-4</v>
      </c>
      <c r="M173" s="548">
        <v>1.48</v>
      </c>
    </row>
    <row r="174" spans="1:13" ht="16" x14ac:dyDescent="0.8">
      <c r="A174" s="501"/>
      <c r="B174" s="466" t="s">
        <v>1494</v>
      </c>
      <c r="C174" s="510"/>
      <c r="D174" s="17" t="s">
        <v>1181</v>
      </c>
      <c r="E174" s="17" t="s">
        <v>1274</v>
      </c>
      <c r="F174" s="505" t="s">
        <v>1223</v>
      </c>
      <c r="G174" s="437">
        <v>2021</v>
      </c>
      <c r="H174" s="455" t="s">
        <v>1169</v>
      </c>
      <c r="I174" s="456"/>
      <c r="J174" s="448"/>
      <c r="K174" s="548">
        <v>0.1031</v>
      </c>
      <c r="L174" s="548">
        <v>1.549E-4</v>
      </c>
      <c r="M174" s="548">
        <v>1.534</v>
      </c>
    </row>
    <row r="175" spans="1:13" ht="21.75" thickBot="1" x14ac:dyDescent="1.1499999999999999">
      <c r="A175" s="536" t="s">
        <v>1496</v>
      </c>
      <c r="B175" s="537" t="s">
        <v>1495</v>
      </c>
      <c r="C175" s="536"/>
      <c r="D175" s="537"/>
      <c r="E175" s="536"/>
      <c r="F175" s="537"/>
      <c r="G175" s="536"/>
      <c r="H175" s="537"/>
      <c r="I175" s="536"/>
      <c r="J175" s="537"/>
      <c r="K175" s="548"/>
      <c r="L175" s="548"/>
      <c r="M175" s="548"/>
    </row>
    <row r="176" spans="1:13" ht="21.75" thickTop="1" x14ac:dyDescent="1">
      <c r="A176" s="511" t="s">
        <v>1497</v>
      </c>
      <c r="B176" s="512" t="s">
        <v>1964</v>
      </c>
      <c r="C176" s="511"/>
      <c r="D176" s="512"/>
      <c r="E176" s="511"/>
      <c r="F176" s="512"/>
      <c r="G176" s="511"/>
      <c r="H176" s="512"/>
      <c r="I176" s="511"/>
      <c r="J176" s="512"/>
      <c r="K176" s="548"/>
      <c r="L176" s="548"/>
      <c r="M176" s="548"/>
    </row>
    <row r="177" spans="1:13" ht="16" x14ac:dyDescent="0.8">
      <c r="A177" s="501"/>
      <c r="B177" s="466" t="s">
        <v>1499</v>
      </c>
      <c r="C177" s="510" t="s">
        <v>1498</v>
      </c>
      <c r="D177" s="17" t="s">
        <v>1181</v>
      </c>
      <c r="E177" s="17" t="s">
        <v>1182</v>
      </c>
      <c r="F177" s="505" t="s">
        <v>1183</v>
      </c>
      <c r="G177" s="437">
        <v>2021</v>
      </c>
      <c r="H177" s="455" t="s">
        <v>1169</v>
      </c>
      <c r="I177" s="456"/>
      <c r="J177" s="448"/>
      <c r="K177" s="548">
        <v>7.3899999999999993E-2</v>
      </c>
      <c r="L177" s="548">
        <v>8.3670000000000004E-5</v>
      </c>
      <c r="M177" s="548">
        <v>4.0179999999999998</v>
      </c>
    </row>
    <row r="178" spans="1:13" ht="21" x14ac:dyDescent="1">
      <c r="A178" s="511" t="s">
        <v>1501</v>
      </c>
      <c r="B178" s="512" t="s">
        <v>1965</v>
      </c>
      <c r="C178" s="511"/>
      <c r="D178" s="512"/>
      <c r="E178" s="511"/>
      <c r="F178" s="512"/>
      <c r="G178" s="511"/>
      <c r="H178" s="512"/>
      <c r="I178" s="511"/>
      <c r="J178" s="512"/>
      <c r="K178" s="548"/>
      <c r="L178" s="548"/>
      <c r="M178" s="548"/>
    </row>
    <row r="179" spans="1:13" ht="16" x14ac:dyDescent="0.8">
      <c r="A179" s="501"/>
      <c r="B179" s="466" t="s">
        <v>1500</v>
      </c>
      <c r="C179" s="510"/>
      <c r="D179" s="17" t="s">
        <v>1181</v>
      </c>
      <c r="E179" s="17" t="s">
        <v>1377</v>
      </c>
      <c r="F179" s="505" t="s">
        <v>1223</v>
      </c>
      <c r="G179" s="437">
        <v>2021</v>
      </c>
      <c r="H179" s="455" t="s">
        <v>1169</v>
      </c>
      <c r="I179" s="456"/>
      <c r="J179" s="448"/>
      <c r="K179" s="548">
        <v>9.4030000000000002E-2</v>
      </c>
      <c r="L179" s="548">
        <v>8.4580000000000007E-5</v>
      </c>
      <c r="M179" s="548">
        <v>4.6189999999999998</v>
      </c>
    </row>
    <row r="180" spans="1:13" ht="16" x14ac:dyDescent="0.8">
      <c r="A180" s="501"/>
      <c r="B180" s="466" t="s">
        <v>1502</v>
      </c>
      <c r="C180" s="510"/>
      <c r="D180" s="17" t="s">
        <v>1181</v>
      </c>
      <c r="E180" s="17" t="s">
        <v>1377</v>
      </c>
      <c r="F180" s="505" t="s">
        <v>1223</v>
      </c>
      <c r="G180" s="437">
        <v>2021</v>
      </c>
      <c r="H180" s="455" t="s">
        <v>1169</v>
      </c>
      <c r="I180" s="456"/>
      <c r="J180" s="448"/>
      <c r="K180" s="548">
        <v>0.1168</v>
      </c>
      <c r="L180" s="548">
        <v>3.971E-4</v>
      </c>
      <c r="M180" s="548">
        <v>6.3730000000000002</v>
      </c>
    </row>
    <row r="181" spans="1:13" ht="21" x14ac:dyDescent="1">
      <c r="A181" s="511" t="s">
        <v>1504</v>
      </c>
      <c r="B181" s="512" t="s">
        <v>1966</v>
      </c>
      <c r="C181" s="511"/>
      <c r="D181" s="512"/>
      <c r="E181" s="511"/>
      <c r="F181" s="512"/>
      <c r="G181" s="511"/>
      <c r="H181" s="512"/>
      <c r="I181" s="511"/>
      <c r="J181" s="512"/>
      <c r="K181" s="548"/>
      <c r="L181" s="548"/>
      <c r="M181" s="548"/>
    </row>
    <row r="182" spans="1:13" ht="16" x14ac:dyDescent="0.8">
      <c r="A182" s="501"/>
      <c r="B182" s="466" t="s">
        <v>1503</v>
      </c>
      <c r="C182" s="510"/>
      <c r="D182" s="17" t="s">
        <v>1181</v>
      </c>
      <c r="E182" s="17" t="s">
        <v>1505</v>
      </c>
      <c r="F182" s="505" t="s">
        <v>1223</v>
      </c>
      <c r="G182" s="437">
        <v>2021</v>
      </c>
      <c r="H182" s="455" t="s">
        <v>1169</v>
      </c>
      <c r="I182" s="456"/>
      <c r="J182" s="448"/>
      <c r="K182" s="548">
        <v>7.5190000000000007E-2</v>
      </c>
      <c r="L182" s="548">
        <v>8.7929999999999993E-5</v>
      </c>
      <c r="M182" s="548">
        <v>3.8130000000000002</v>
      </c>
    </row>
    <row r="183" spans="1:13" ht="21" x14ac:dyDescent="1">
      <c r="A183" s="511" t="s">
        <v>1506</v>
      </c>
      <c r="B183" s="512" t="s">
        <v>1967</v>
      </c>
      <c r="C183" s="511"/>
      <c r="D183" s="512"/>
      <c r="E183" s="511"/>
      <c r="F183" s="512"/>
      <c r="G183" s="511"/>
      <c r="H183" s="512"/>
      <c r="I183" s="511"/>
      <c r="J183" s="512"/>
      <c r="K183" s="548"/>
      <c r="L183" s="548"/>
      <c r="M183" s="548"/>
    </row>
    <row r="184" spans="1:13" ht="16" x14ac:dyDescent="0.8">
      <c r="A184" s="501"/>
      <c r="B184" s="466" t="s">
        <v>1507</v>
      </c>
      <c r="C184" s="510"/>
      <c r="D184" s="17" t="s">
        <v>1181</v>
      </c>
      <c r="E184" s="17" t="s">
        <v>1374</v>
      </c>
      <c r="F184" s="505" t="s">
        <v>1223</v>
      </c>
      <c r="G184" s="437">
        <v>2021</v>
      </c>
      <c r="H184" s="455" t="s">
        <v>1169</v>
      </c>
      <c r="I184" s="456"/>
      <c r="J184" s="448"/>
      <c r="K184" s="548">
        <v>6.8570000000000006E-2</v>
      </c>
      <c r="L184" s="548">
        <v>8.4779999999999998E-5</v>
      </c>
      <c r="M184" s="548">
        <v>2.9089999999999998</v>
      </c>
    </row>
    <row r="185" spans="1:13" ht="16" x14ac:dyDescent="0.8">
      <c r="A185" s="501"/>
      <c r="B185" s="466" t="s">
        <v>1508</v>
      </c>
      <c r="C185" s="510"/>
      <c r="D185" s="17" t="s">
        <v>1181</v>
      </c>
      <c r="E185" s="17" t="s">
        <v>1377</v>
      </c>
      <c r="F185" s="505" t="s">
        <v>1223</v>
      </c>
      <c r="G185" s="437">
        <v>2021</v>
      </c>
      <c r="H185" s="455" t="s">
        <v>1169</v>
      </c>
      <c r="I185" s="456"/>
      <c r="J185" s="448"/>
      <c r="K185" s="548">
        <v>7.6259999999999994E-2</v>
      </c>
      <c r="L185" s="548">
        <v>8.8549999999999998E-5</v>
      </c>
      <c r="M185" s="548">
        <v>4.0570000000000004</v>
      </c>
    </row>
    <row r="186" spans="1:13" ht="21.75" thickBot="1" x14ac:dyDescent="1.1499999999999999">
      <c r="A186" s="517">
        <v>2</v>
      </c>
      <c r="B186" s="518" t="s">
        <v>1968</v>
      </c>
      <c r="C186" s="517"/>
      <c r="D186" s="518"/>
      <c r="E186" s="517"/>
      <c r="F186" s="518"/>
      <c r="G186" s="517"/>
      <c r="H186" s="518"/>
      <c r="I186" s="517"/>
      <c r="J186" s="518"/>
      <c r="K186" s="548"/>
      <c r="L186" s="548"/>
      <c r="M186" s="548"/>
    </row>
    <row r="187" spans="1:13" ht="21.75" thickBot="1" x14ac:dyDescent="1.1499999999999999">
      <c r="A187" s="536" t="s">
        <v>1509</v>
      </c>
      <c r="B187" s="537" t="s">
        <v>1971</v>
      </c>
      <c r="C187" s="536"/>
      <c r="D187" s="537"/>
      <c r="E187" s="536"/>
      <c r="F187" s="537"/>
      <c r="G187" s="536"/>
      <c r="H187" s="537"/>
      <c r="I187" s="536"/>
      <c r="J187" s="537"/>
      <c r="K187" s="548"/>
      <c r="L187" s="548"/>
      <c r="M187" s="548"/>
    </row>
    <row r="188" spans="1:13" ht="21.75" thickTop="1" x14ac:dyDescent="1">
      <c r="A188" s="511" t="s">
        <v>1510</v>
      </c>
      <c r="B188" s="512" t="s">
        <v>1969</v>
      </c>
      <c r="C188" s="511"/>
      <c r="D188" s="512"/>
      <c r="E188" s="511"/>
      <c r="F188" s="512"/>
      <c r="G188" s="511"/>
      <c r="H188" s="512"/>
      <c r="I188" s="511"/>
      <c r="J188" s="512"/>
      <c r="K188" s="548"/>
      <c r="L188" s="548"/>
      <c r="M188" s="548"/>
    </row>
    <row r="189" spans="1:13" ht="16" x14ac:dyDescent="0.8">
      <c r="A189" s="501"/>
      <c r="B189" s="466" t="s">
        <v>1511</v>
      </c>
      <c r="C189" s="510"/>
      <c r="D189" s="17" t="s">
        <v>1270</v>
      </c>
      <c r="E189" s="17" t="s">
        <v>1512</v>
      </c>
      <c r="F189" s="505" t="s">
        <v>1223</v>
      </c>
      <c r="G189" s="437">
        <v>2021</v>
      </c>
      <c r="H189" s="455" t="s">
        <v>1169</v>
      </c>
      <c r="I189" s="456"/>
      <c r="J189" s="448"/>
      <c r="K189" s="548">
        <v>63.77</v>
      </c>
      <c r="L189" s="548">
        <v>0.2281</v>
      </c>
      <c r="M189" s="548">
        <v>837.5</v>
      </c>
    </row>
    <row r="190" spans="1:13" ht="16" x14ac:dyDescent="0.8">
      <c r="A190" s="501"/>
      <c r="B190" s="466" t="s">
        <v>1513</v>
      </c>
      <c r="C190" s="510"/>
      <c r="D190" s="17" t="s">
        <v>1270</v>
      </c>
      <c r="E190" s="17" t="s">
        <v>1514</v>
      </c>
      <c r="F190" s="505" t="s">
        <v>1223</v>
      </c>
      <c r="G190" s="437">
        <v>2021</v>
      </c>
      <c r="H190" s="455" t="s">
        <v>1169</v>
      </c>
      <c r="I190" s="456"/>
      <c r="J190" s="448"/>
      <c r="K190" s="548">
        <v>133.30000000000001</v>
      </c>
      <c r="L190" s="548">
        <v>0.38890000000000002</v>
      </c>
      <c r="M190" s="548">
        <v>1698</v>
      </c>
    </row>
    <row r="191" spans="1:13" ht="16" x14ac:dyDescent="0.8">
      <c r="A191" s="501"/>
      <c r="B191" s="466" t="s">
        <v>1515</v>
      </c>
      <c r="C191" s="510"/>
      <c r="D191" s="17" t="s">
        <v>1270</v>
      </c>
      <c r="E191" s="17" t="s">
        <v>1516</v>
      </c>
      <c r="F191" s="505" t="s">
        <v>1223</v>
      </c>
      <c r="G191" s="437">
        <v>2021</v>
      </c>
      <c r="H191" s="455" t="s">
        <v>1169</v>
      </c>
      <c r="I191" s="456"/>
      <c r="J191" s="448"/>
      <c r="K191" s="548">
        <v>69.959999999999994</v>
      </c>
      <c r="L191" s="548">
        <v>0.17119999999999999</v>
      </c>
      <c r="M191" s="548">
        <v>809.6</v>
      </c>
    </row>
    <row r="192" spans="1:13" ht="16" x14ac:dyDescent="0.8">
      <c r="A192" s="501"/>
      <c r="B192" s="466" t="s">
        <v>1517</v>
      </c>
      <c r="C192" s="510"/>
      <c r="D192" s="17" t="s">
        <v>1270</v>
      </c>
      <c r="E192" s="17" t="s">
        <v>1518</v>
      </c>
      <c r="F192" s="505" t="s">
        <v>1223</v>
      </c>
      <c r="G192" s="437">
        <v>2021</v>
      </c>
      <c r="H192" s="455" t="s">
        <v>1169</v>
      </c>
      <c r="I192" s="456"/>
      <c r="J192" s="448"/>
      <c r="K192" s="548">
        <v>207.7</v>
      </c>
      <c r="L192" s="548">
        <v>0.35349999999999998</v>
      </c>
      <c r="M192" s="548">
        <v>2021</v>
      </c>
    </row>
    <row r="193" spans="1:13" ht="16" x14ac:dyDescent="0.8">
      <c r="A193" s="501"/>
      <c r="B193" s="466" t="s">
        <v>1519</v>
      </c>
      <c r="C193" s="510"/>
      <c r="D193" s="17" t="s">
        <v>1270</v>
      </c>
      <c r="E193" s="17" t="s">
        <v>1520</v>
      </c>
      <c r="F193" s="505" t="s">
        <v>1223</v>
      </c>
      <c r="G193" s="437">
        <v>2021</v>
      </c>
      <c r="H193" s="455" t="s">
        <v>1169</v>
      </c>
      <c r="I193" s="456"/>
      <c r="J193" s="448"/>
      <c r="K193" s="548">
        <v>40.07</v>
      </c>
      <c r="L193" s="548">
        <v>0.10290000000000001</v>
      </c>
      <c r="M193" s="548">
        <v>475.8</v>
      </c>
    </row>
    <row r="194" spans="1:13" ht="16" x14ac:dyDescent="0.8">
      <c r="A194" s="501"/>
      <c r="B194" s="466" t="s">
        <v>1521</v>
      </c>
      <c r="C194" s="510"/>
      <c r="D194" s="17" t="s">
        <v>1270</v>
      </c>
      <c r="E194" s="17" t="s">
        <v>1522</v>
      </c>
      <c r="F194" s="505" t="s">
        <v>1223</v>
      </c>
      <c r="G194" s="437">
        <v>2021</v>
      </c>
      <c r="H194" s="455" t="s">
        <v>1169</v>
      </c>
      <c r="I194" s="456"/>
      <c r="J194" s="448"/>
      <c r="K194" s="548">
        <v>46.27</v>
      </c>
      <c r="L194" s="548">
        <v>0.12509999999999999</v>
      </c>
      <c r="M194" s="548">
        <v>564.70000000000005</v>
      </c>
    </row>
    <row r="195" spans="1:13" ht="21" x14ac:dyDescent="1">
      <c r="A195" s="511" t="s">
        <v>1523</v>
      </c>
      <c r="B195" s="512" t="s">
        <v>1970</v>
      </c>
      <c r="C195" s="511"/>
      <c r="D195" s="512"/>
      <c r="E195" s="511"/>
      <c r="F195" s="512"/>
      <c r="G195" s="511"/>
      <c r="H195" s="512"/>
      <c r="I195" s="511"/>
      <c r="J195" s="512"/>
      <c r="K195" s="548"/>
      <c r="L195" s="548"/>
      <c r="M195" s="548"/>
    </row>
    <row r="196" spans="1:13" ht="16" x14ac:dyDescent="0.8">
      <c r="A196" s="501"/>
      <c r="B196" s="466" t="s">
        <v>1526</v>
      </c>
      <c r="C196" s="510"/>
      <c r="D196" s="17" t="s">
        <v>1270</v>
      </c>
      <c r="E196" s="17" t="s">
        <v>1524</v>
      </c>
      <c r="F196" s="505" t="s">
        <v>1223</v>
      </c>
      <c r="G196" s="437">
        <v>2023</v>
      </c>
      <c r="H196" s="455" t="s">
        <v>1169</v>
      </c>
      <c r="I196" s="456"/>
      <c r="J196" s="448" t="s">
        <v>1525</v>
      </c>
      <c r="K196" s="548">
        <v>196.6</v>
      </c>
      <c r="L196" s="548">
        <v>0.45900000000000002</v>
      </c>
      <c r="M196" s="548">
        <v>1836</v>
      </c>
    </row>
    <row r="197" spans="1:13" ht="16" x14ac:dyDescent="0.8">
      <c r="A197" s="501"/>
      <c r="B197" s="466" t="s">
        <v>1529</v>
      </c>
      <c r="C197" s="510"/>
      <c r="D197" s="17" t="s">
        <v>1270</v>
      </c>
      <c r="E197" s="17" t="s">
        <v>1527</v>
      </c>
      <c r="F197" s="505" t="s">
        <v>1223</v>
      </c>
      <c r="G197" s="437">
        <v>2023</v>
      </c>
      <c r="H197" s="455" t="s">
        <v>1169</v>
      </c>
      <c r="I197" s="456"/>
      <c r="J197" s="448" t="s">
        <v>1528</v>
      </c>
      <c r="K197" s="548">
        <v>121.8</v>
      </c>
      <c r="L197" s="548">
        <v>0.28399999999999997</v>
      </c>
      <c r="M197" s="548">
        <v>1137</v>
      </c>
    </row>
    <row r="198" spans="1:13" ht="16" x14ac:dyDescent="0.8">
      <c r="A198" s="501"/>
      <c r="B198" s="466" t="s">
        <v>1530</v>
      </c>
      <c r="C198" s="510"/>
      <c r="D198" s="17" t="s">
        <v>1270</v>
      </c>
      <c r="E198" s="17" t="s">
        <v>1531</v>
      </c>
      <c r="F198" s="505" t="s">
        <v>1223</v>
      </c>
      <c r="G198" s="437">
        <v>2023</v>
      </c>
      <c r="H198" s="455" t="s">
        <v>1169</v>
      </c>
      <c r="I198" s="456"/>
      <c r="J198" s="448" t="s">
        <v>1532</v>
      </c>
      <c r="K198" s="548">
        <v>49.48</v>
      </c>
      <c r="L198" s="548">
        <v>0.115</v>
      </c>
      <c r="M198" s="548">
        <v>462</v>
      </c>
    </row>
    <row r="199" spans="1:13" ht="21.75" thickBot="1" x14ac:dyDescent="1.1499999999999999">
      <c r="A199" s="536" t="s">
        <v>1533</v>
      </c>
      <c r="B199" s="537" t="s">
        <v>1972</v>
      </c>
      <c r="C199" s="536"/>
      <c r="D199" s="537"/>
      <c r="E199" s="536"/>
      <c r="F199" s="537"/>
      <c r="G199" s="536"/>
      <c r="H199" s="537"/>
      <c r="I199" s="536"/>
      <c r="J199" s="537"/>
      <c r="K199" s="548"/>
      <c r="L199" s="548"/>
      <c r="M199" s="548"/>
    </row>
    <row r="200" spans="1:13" ht="21.75" thickTop="1" x14ac:dyDescent="1">
      <c r="A200" s="511" t="s">
        <v>1534</v>
      </c>
      <c r="B200" s="512" t="s">
        <v>1973</v>
      </c>
      <c r="C200" s="511"/>
      <c r="D200" s="512"/>
      <c r="E200" s="511"/>
      <c r="F200" s="512"/>
      <c r="G200" s="511"/>
      <c r="H200" s="512"/>
      <c r="I200" s="511"/>
      <c r="J200" s="512"/>
      <c r="K200" s="548"/>
      <c r="L200" s="548"/>
      <c r="M200" s="548"/>
    </row>
    <row r="201" spans="1:13" ht="16" x14ac:dyDescent="0.8">
      <c r="A201" s="501"/>
      <c r="B201" s="466" t="s">
        <v>1535</v>
      </c>
      <c r="C201" s="510" t="s">
        <v>1536</v>
      </c>
      <c r="D201" s="17" t="s">
        <v>1270</v>
      </c>
      <c r="E201" s="17" t="s">
        <v>1537</v>
      </c>
      <c r="F201" s="505" t="s">
        <v>1223</v>
      </c>
      <c r="G201" s="437">
        <v>2021</v>
      </c>
      <c r="H201" s="455" t="s">
        <v>1169</v>
      </c>
      <c r="I201" s="456"/>
      <c r="J201" s="448"/>
      <c r="K201" s="548">
        <v>84.95</v>
      </c>
      <c r="L201" s="548">
        <v>0.5071</v>
      </c>
      <c r="M201" s="548">
        <v>2458</v>
      </c>
    </row>
    <row r="202" spans="1:13" ht="21.75" thickBot="1" x14ac:dyDescent="1.1499999999999999">
      <c r="A202" s="536" t="s">
        <v>1538</v>
      </c>
      <c r="B202" s="537" t="s">
        <v>1541</v>
      </c>
      <c r="C202" s="536"/>
      <c r="D202" s="537"/>
      <c r="E202" s="536"/>
      <c r="F202" s="537"/>
      <c r="G202" s="536"/>
      <c r="H202" s="537"/>
      <c r="I202" s="536"/>
      <c r="J202" s="537"/>
      <c r="K202" s="548"/>
      <c r="L202" s="548"/>
      <c r="M202" s="548"/>
    </row>
    <row r="203" spans="1:13" ht="21.75" thickTop="1" x14ac:dyDescent="1">
      <c r="A203" s="511" t="s">
        <v>1539</v>
      </c>
      <c r="B203" s="512" t="s">
        <v>2057</v>
      </c>
      <c r="C203" s="511"/>
      <c r="D203" s="512"/>
      <c r="E203" s="511"/>
      <c r="F203" s="512"/>
      <c r="G203" s="511"/>
      <c r="H203" s="512"/>
      <c r="I203" s="511"/>
      <c r="J203" s="512"/>
      <c r="K203" s="548"/>
      <c r="L203" s="548"/>
      <c r="M203" s="548"/>
    </row>
    <row r="204" spans="1:13" ht="16" x14ac:dyDescent="0.8">
      <c r="A204" s="501"/>
      <c r="B204" s="466" t="s">
        <v>1974</v>
      </c>
      <c r="C204" s="510"/>
      <c r="D204" s="17" t="s">
        <v>1270</v>
      </c>
      <c r="E204" s="17" t="s">
        <v>1540</v>
      </c>
      <c r="F204" s="505" t="s">
        <v>1223</v>
      </c>
      <c r="G204" s="437">
        <v>2021</v>
      </c>
      <c r="H204" s="455" t="s">
        <v>1169</v>
      </c>
      <c r="I204" s="456"/>
      <c r="J204" s="448"/>
      <c r="K204" s="548">
        <v>-99.79</v>
      </c>
      <c r="L204" s="548">
        <v>6.6729999999999998E-2</v>
      </c>
      <c r="M204" s="548">
        <v>479.3</v>
      </c>
    </row>
    <row r="205" spans="1:13" ht="21.75" thickBot="1" x14ac:dyDescent="1.1499999999999999">
      <c r="A205" s="536" t="s">
        <v>1542</v>
      </c>
      <c r="B205" s="537" t="s">
        <v>1975</v>
      </c>
      <c r="C205" s="536"/>
      <c r="D205" s="537"/>
      <c r="E205" s="536"/>
      <c r="F205" s="537"/>
      <c r="G205" s="536"/>
      <c r="H205" s="537"/>
      <c r="I205" s="536"/>
      <c r="J205" s="537"/>
      <c r="K205" s="548"/>
      <c r="L205" s="548"/>
      <c r="M205" s="548"/>
    </row>
    <row r="206" spans="1:13" ht="21.75" thickTop="1" x14ac:dyDescent="1">
      <c r="A206" s="511" t="s">
        <v>1543</v>
      </c>
      <c r="B206" s="512" t="s">
        <v>1976</v>
      </c>
      <c r="C206" s="511"/>
      <c r="D206" s="512"/>
      <c r="E206" s="511"/>
      <c r="F206" s="512"/>
      <c r="G206" s="511"/>
      <c r="H206" s="512"/>
      <c r="I206" s="511"/>
      <c r="J206" s="512"/>
      <c r="K206" s="548"/>
      <c r="L206" s="548"/>
      <c r="M206" s="548"/>
    </row>
    <row r="207" spans="1:13" ht="16" x14ac:dyDescent="0.8">
      <c r="A207" s="501"/>
      <c r="B207" s="466" t="s">
        <v>1544</v>
      </c>
      <c r="C207" s="510" t="s">
        <v>1546</v>
      </c>
      <c r="D207" s="17" t="s">
        <v>1270</v>
      </c>
      <c r="E207" s="17" t="s">
        <v>1545</v>
      </c>
      <c r="F207" s="505" t="s">
        <v>1223</v>
      </c>
      <c r="G207" s="437">
        <v>2021</v>
      </c>
      <c r="H207" s="455" t="s">
        <v>1169</v>
      </c>
      <c r="I207" s="456"/>
      <c r="J207" s="448"/>
      <c r="K207" s="548">
        <v>-182.9</v>
      </c>
      <c r="L207" s="548">
        <v>0.51859999999999995</v>
      </c>
      <c r="M207" s="548">
        <v>1802</v>
      </c>
    </row>
    <row r="208" spans="1:13" ht="16" x14ac:dyDescent="0.8">
      <c r="A208" s="501"/>
      <c r="B208" s="466" t="s">
        <v>1547</v>
      </c>
      <c r="C208" s="510"/>
      <c r="D208" s="17" t="s">
        <v>1270</v>
      </c>
      <c r="E208" s="17" t="s">
        <v>1549</v>
      </c>
      <c r="F208" s="505" t="s">
        <v>1223</v>
      </c>
      <c r="G208" s="437">
        <v>2020</v>
      </c>
      <c r="H208" s="455" t="s">
        <v>1169</v>
      </c>
      <c r="I208" s="456"/>
      <c r="J208" s="448" t="s">
        <v>1548</v>
      </c>
      <c r="K208" s="548">
        <v>-164</v>
      </c>
      <c r="L208" s="548">
        <v>0.505</v>
      </c>
      <c r="M208" s="548">
        <v>2080</v>
      </c>
    </row>
    <row r="209" spans="1:13" ht="16" x14ac:dyDescent="0.8">
      <c r="A209" s="501"/>
      <c r="B209" s="466" t="s">
        <v>1550</v>
      </c>
      <c r="C209" s="510"/>
      <c r="D209" s="17" t="s">
        <v>1270</v>
      </c>
      <c r="E209" s="17" t="s">
        <v>1551</v>
      </c>
      <c r="F209" s="505" t="s">
        <v>1223</v>
      </c>
      <c r="G209" s="437">
        <v>2021</v>
      </c>
      <c r="H209" s="455" t="s">
        <v>1169</v>
      </c>
      <c r="I209" s="456"/>
      <c r="J209" s="448" t="s">
        <v>1552</v>
      </c>
      <c r="K209" s="548">
        <f>(-220.7+0.3668+47.52)</f>
        <v>-172.81319999999997</v>
      </c>
      <c r="L209" s="548">
        <f>(4.584+0.00009755+210.5)</f>
        <v>215.08409755</v>
      </c>
      <c r="M209" s="548">
        <f>(298.6+5.202+1518)</f>
        <v>1821.8020000000001</v>
      </c>
    </row>
    <row r="210" spans="1:13" ht="21.75" thickBot="1" x14ac:dyDescent="1.1499999999999999">
      <c r="A210" s="536" t="s">
        <v>1553</v>
      </c>
      <c r="B210" s="537" t="s">
        <v>1977</v>
      </c>
      <c r="C210" s="536"/>
      <c r="D210" s="537"/>
      <c r="E210" s="536"/>
      <c r="F210" s="537"/>
      <c r="G210" s="536"/>
      <c r="H210" s="537"/>
      <c r="I210" s="536"/>
      <c r="J210" s="537"/>
      <c r="K210" s="548"/>
      <c r="L210" s="548"/>
      <c r="M210" s="548"/>
    </row>
    <row r="211" spans="1:13" ht="21.75" thickTop="1" x14ac:dyDescent="1">
      <c r="A211" s="511" t="s">
        <v>1554</v>
      </c>
      <c r="B211" s="512" t="s">
        <v>2035</v>
      </c>
      <c r="C211" s="511"/>
      <c r="D211" s="511"/>
      <c r="E211" s="511"/>
      <c r="F211" s="511"/>
      <c r="G211" s="511"/>
      <c r="H211" s="511"/>
      <c r="I211" s="511"/>
      <c r="J211" s="511"/>
      <c r="K211" s="548"/>
      <c r="L211" s="548"/>
      <c r="M211" s="548"/>
    </row>
    <row r="212" spans="1:13" ht="16" x14ac:dyDescent="0.8">
      <c r="A212" s="501"/>
      <c r="B212" s="466" t="s">
        <v>1555</v>
      </c>
      <c r="C212" s="547" t="s">
        <v>1556</v>
      </c>
      <c r="D212" s="17" t="s">
        <v>1181</v>
      </c>
      <c r="E212" s="17" t="s">
        <v>1557</v>
      </c>
      <c r="F212" s="505" t="s">
        <v>1223</v>
      </c>
      <c r="G212" s="437">
        <v>2020</v>
      </c>
      <c r="H212" s="455" t="s">
        <v>1169</v>
      </c>
      <c r="I212" s="456"/>
      <c r="J212" s="448"/>
      <c r="K212" s="548">
        <f>(0.043+0.019+0.018)</f>
        <v>0.08</v>
      </c>
      <c r="L212" s="548">
        <f>(0.00015+0.0000248+0.000451)</f>
        <v>6.2580000000000003E-4</v>
      </c>
      <c r="M212" s="548">
        <f>(0.752+0.263+0.607)</f>
        <v>1.6220000000000001</v>
      </c>
    </row>
    <row r="213" spans="1:13" ht="16" x14ac:dyDescent="0.8">
      <c r="A213" s="501"/>
      <c r="B213" s="466" t="s">
        <v>1558</v>
      </c>
      <c r="C213" s="510"/>
      <c r="D213" s="17" t="s">
        <v>1270</v>
      </c>
      <c r="E213" s="17" t="s">
        <v>1557</v>
      </c>
      <c r="F213" s="505" t="s">
        <v>1223</v>
      </c>
      <c r="G213" s="437">
        <v>2021</v>
      </c>
      <c r="H213" s="455" t="s">
        <v>1169</v>
      </c>
      <c r="I213" s="456"/>
      <c r="J213" s="448"/>
      <c r="K213" s="548">
        <v>-74.319999999999993</v>
      </c>
      <c r="L213" s="548">
        <v>4.5760000000000002E-2</v>
      </c>
      <c r="M213" s="548">
        <v>79.569999999999993</v>
      </c>
    </row>
    <row r="214" spans="1:13" ht="21" x14ac:dyDescent="1">
      <c r="A214" s="511" t="s">
        <v>1559</v>
      </c>
      <c r="B214" s="512" t="s">
        <v>2036</v>
      </c>
      <c r="C214" s="511"/>
      <c r="D214" s="512"/>
      <c r="E214" s="511"/>
      <c r="F214" s="512"/>
      <c r="G214" s="511"/>
      <c r="H214" s="512"/>
      <c r="I214" s="511"/>
      <c r="J214" s="512"/>
      <c r="K214" s="548"/>
      <c r="L214" s="548"/>
      <c r="M214" s="548"/>
    </row>
    <row r="215" spans="1:13" ht="16" x14ac:dyDescent="0.8">
      <c r="A215" s="501"/>
      <c r="B215" s="466" t="s">
        <v>1560</v>
      </c>
      <c r="C215" s="510"/>
      <c r="D215" s="17" t="s">
        <v>1270</v>
      </c>
      <c r="E215" s="17" t="s">
        <v>1540</v>
      </c>
      <c r="F215" s="505" t="s">
        <v>1223</v>
      </c>
      <c r="G215" s="437">
        <v>2021</v>
      </c>
      <c r="H215" s="455" t="s">
        <v>1169</v>
      </c>
      <c r="I215" s="456"/>
      <c r="J215" s="448"/>
      <c r="K215" s="548">
        <v>0.6613</v>
      </c>
      <c r="L215" s="548">
        <v>1.431</v>
      </c>
      <c r="M215" s="548">
        <v>1925</v>
      </c>
    </row>
    <row r="216" spans="1:13" ht="21.75" thickBot="1" x14ac:dyDescent="1.1499999999999999">
      <c r="A216" s="536" t="s">
        <v>1561</v>
      </c>
      <c r="B216" s="537" t="s">
        <v>1978</v>
      </c>
      <c r="C216" s="536"/>
      <c r="D216" s="537"/>
      <c r="E216" s="536"/>
      <c r="F216" s="537"/>
      <c r="G216" s="536"/>
      <c r="H216" s="537"/>
      <c r="I216" s="536"/>
      <c r="J216" s="537"/>
      <c r="K216" s="548"/>
      <c r="L216" s="548"/>
      <c r="M216" s="548"/>
    </row>
    <row r="217" spans="1:13" ht="21.75" thickTop="1" x14ac:dyDescent="1">
      <c r="A217" s="511" t="s">
        <v>1562</v>
      </c>
      <c r="B217" s="512" t="s">
        <v>1979</v>
      </c>
      <c r="C217" s="511"/>
      <c r="D217" s="512"/>
      <c r="E217" s="511"/>
      <c r="F217" s="512"/>
      <c r="G217" s="511"/>
      <c r="H217" s="512"/>
      <c r="I217" s="511"/>
      <c r="J217" s="512"/>
      <c r="K217" s="548"/>
      <c r="L217" s="548"/>
      <c r="M217" s="548"/>
    </row>
    <row r="218" spans="1:13" ht="16" x14ac:dyDescent="0.8">
      <c r="A218" s="501"/>
      <c r="B218" s="466" t="s">
        <v>1564</v>
      </c>
      <c r="C218" s="510" t="s">
        <v>1563</v>
      </c>
      <c r="D218" s="17" t="s">
        <v>1270</v>
      </c>
      <c r="E218" s="17" t="s">
        <v>1565</v>
      </c>
      <c r="F218" s="505" t="s">
        <v>1223</v>
      </c>
      <c r="G218" s="437">
        <v>2021</v>
      </c>
      <c r="H218" s="455" t="s">
        <v>1169</v>
      </c>
      <c r="I218" s="456"/>
      <c r="J218" s="448"/>
      <c r="K218" s="548">
        <v>16.670000000000002</v>
      </c>
      <c r="L218" s="548">
        <v>0.39629999999999999</v>
      </c>
      <c r="M218" s="548">
        <v>1506</v>
      </c>
    </row>
    <row r="219" spans="1:13" ht="21.75" thickBot="1" x14ac:dyDescent="1.1499999999999999">
      <c r="A219" s="536" t="s">
        <v>1566</v>
      </c>
      <c r="B219" s="537" t="s">
        <v>1567</v>
      </c>
      <c r="C219" s="536"/>
      <c r="D219" s="537"/>
      <c r="E219" s="536"/>
      <c r="F219" s="537"/>
      <c r="G219" s="536"/>
      <c r="H219" s="537"/>
      <c r="I219" s="536"/>
      <c r="J219" s="537"/>
      <c r="K219" s="548"/>
      <c r="L219" s="548"/>
      <c r="M219" s="548"/>
    </row>
    <row r="220" spans="1:13" ht="21.75" thickTop="1" x14ac:dyDescent="1">
      <c r="A220" s="511" t="s">
        <v>1568</v>
      </c>
      <c r="B220" s="512" t="s">
        <v>1980</v>
      </c>
      <c r="C220" s="511"/>
      <c r="D220" s="512"/>
      <c r="E220" s="511"/>
      <c r="F220" s="512"/>
      <c r="G220" s="511"/>
      <c r="H220" s="512"/>
      <c r="I220" s="511"/>
      <c r="J220" s="512"/>
      <c r="K220" s="548"/>
      <c r="L220" s="548"/>
      <c r="M220" s="548"/>
    </row>
    <row r="221" spans="1:13" ht="16" x14ac:dyDescent="0.8">
      <c r="A221" s="501"/>
      <c r="B221" s="466" t="s">
        <v>1569</v>
      </c>
      <c r="C221" s="510"/>
      <c r="D221" s="17" t="s">
        <v>1270</v>
      </c>
      <c r="E221" s="17" t="s">
        <v>1565</v>
      </c>
      <c r="F221" s="505" t="s">
        <v>1223</v>
      </c>
      <c r="G221" s="437">
        <v>2021</v>
      </c>
      <c r="H221" s="455" t="s">
        <v>1169</v>
      </c>
      <c r="I221" s="456"/>
      <c r="J221" s="448"/>
      <c r="K221" s="548">
        <v>19.899999999999999</v>
      </c>
      <c r="L221" s="548">
        <v>0.44429999999999997</v>
      </c>
      <c r="M221" s="548">
        <v>1499</v>
      </c>
    </row>
    <row r="222" spans="1:13" ht="21.75" thickBot="1" x14ac:dyDescent="1.1499999999999999">
      <c r="A222" s="536" t="s">
        <v>1570</v>
      </c>
      <c r="B222" s="537" t="s">
        <v>1571</v>
      </c>
      <c r="C222" s="536"/>
      <c r="D222" s="537"/>
      <c r="E222" s="536"/>
      <c r="F222" s="537"/>
      <c r="G222" s="536"/>
      <c r="H222" s="537"/>
      <c r="I222" s="536"/>
      <c r="J222" s="537"/>
      <c r="K222" s="548"/>
      <c r="L222" s="548"/>
      <c r="M222" s="548"/>
    </row>
    <row r="223" spans="1:13" ht="21.75" thickTop="1" x14ac:dyDescent="1">
      <c r="A223" s="511" t="s">
        <v>1572</v>
      </c>
      <c r="B223" s="512" t="s">
        <v>1981</v>
      </c>
      <c r="C223" s="511"/>
      <c r="D223" s="512"/>
      <c r="E223" s="511"/>
      <c r="F223" s="512"/>
      <c r="G223" s="511"/>
      <c r="H223" s="512"/>
      <c r="I223" s="511"/>
      <c r="J223" s="512"/>
      <c r="K223" s="548"/>
      <c r="L223" s="548"/>
      <c r="M223" s="548"/>
    </row>
    <row r="224" spans="1:13" ht="16" x14ac:dyDescent="0.8">
      <c r="A224" s="501"/>
      <c r="B224" s="466" t="s">
        <v>1574</v>
      </c>
      <c r="C224" s="510"/>
      <c r="D224" s="17" t="s">
        <v>1181</v>
      </c>
      <c r="E224" s="17" t="s">
        <v>1537</v>
      </c>
      <c r="F224" s="505" t="s">
        <v>1223</v>
      </c>
      <c r="G224" s="437">
        <v>2021</v>
      </c>
      <c r="H224" s="455" t="s">
        <v>1169</v>
      </c>
      <c r="I224" s="456"/>
      <c r="J224" s="448"/>
      <c r="K224" s="548">
        <v>-0.78029999999999999</v>
      </c>
      <c r="L224" s="548">
        <v>1.081</v>
      </c>
      <c r="M224" s="548">
        <v>11.8</v>
      </c>
    </row>
    <row r="225" spans="1:13" ht="21" x14ac:dyDescent="1">
      <c r="A225" s="511" t="s">
        <v>1573</v>
      </c>
      <c r="B225" s="512" t="s">
        <v>1982</v>
      </c>
      <c r="C225" s="511"/>
      <c r="D225" s="512"/>
      <c r="E225" s="511"/>
      <c r="F225" s="512"/>
      <c r="G225" s="511"/>
      <c r="H225" s="512"/>
      <c r="I225" s="511"/>
      <c r="J225" s="512"/>
      <c r="K225" s="548"/>
      <c r="L225" s="548"/>
      <c r="M225" s="548"/>
    </row>
    <row r="226" spans="1:13" ht="16" x14ac:dyDescent="0.8">
      <c r="A226" s="501"/>
      <c r="B226" s="466" t="s">
        <v>1575</v>
      </c>
      <c r="C226" s="510"/>
      <c r="D226" s="17" t="s">
        <v>1181</v>
      </c>
      <c r="E226" s="17" t="s">
        <v>1537</v>
      </c>
      <c r="F226" s="505" t="s">
        <v>1223</v>
      </c>
      <c r="G226" s="437">
        <v>2021</v>
      </c>
      <c r="H226" s="455" t="s">
        <v>1169</v>
      </c>
      <c r="I226" s="456"/>
      <c r="J226" s="448"/>
      <c r="K226" s="548">
        <v>-0.55379999999999996</v>
      </c>
      <c r="L226" s="548">
        <v>0.21829999999999999</v>
      </c>
      <c r="M226" s="548">
        <v>6.9109999999999996</v>
      </c>
    </row>
    <row r="227" spans="1:13" ht="21.75" thickBot="1" x14ac:dyDescent="1.1499999999999999">
      <c r="A227" s="536" t="s">
        <v>1576</v>
      </c>
      <c r="B227" s="537" t="s">
        <v>1983</v>
      </c>
      <c r="C227" s="536"/>
      <c r="D227" s="537"/>
      <c r="E227" s="536"/>
      <c r="F227" s="537"/>
      <c r="G227" s="536"/>
      <c r="H227" s="537"/>
      <c r="I227" s="536"/>
      <c r="J227" s="537"/>
      <c r="K227" s="548"/>
      <c r="L227" s="548"/>
      <c r="M227" s="548"/>
    </row>
    <row r="228" spans="1:13" ht="21.75" thickTop="1" x14ac:dyDescent="1">
      <c r="A228" s="511" t="s">
        <v>1577</v>
      </c>
      <c r="B228" s="512" t="s">
        <v>1984</v>
      </c>
      <c r="C228" s="511"/>
      <c r="D228" s="512"/>
      <c r="E228" s="511"/>
      <c r="F228" s="512"/>
      <c r="G228" s="511"/>
      <c r="H228" s="512"/>
      <c r="I228" s="511"/>
      <c r="J228" s="512"/>
      <c r="K228" s="548"/>
      <c r="L228" s="548"/>
      <c r="M228" s="548"/>
    </row>
    <row r="229" spans="1:13" ht="16" x14ac:dyDescent="0.8">
      <c r="A229" s="501"/>
      <c r="B229" s="466" t="s">
        <v>1578</v>
      </c>
      <c r="C229" s="510" t="s">
        <v>1580</v>
      </c>
      <c r="D229" s="17" t="s">
        <v>1181</v>
      </c>
      <c r="E229" s="17" t="s">
        <v>1579</v>
      </c>
      <c r="F229" s="505" t="s">
        <v>1223</v>
      </c>
      <c r="G229" s="437">
        <v>2021</v>
      </c>
      <c r="H229" s="455" t="s">
        <v>1169</v>
      </c>
      <c r="I229" s="456"/>
      <c r="J229" s="448"/>
      <c r="K229" s="548">
        <v>6.5309999999999997</v>
      </c>
      <c r="L229" s="548">
        <v>2.213E-2</v>
      </c>
      <c r="M229" s="548">
        <v>118.5</v>
      </c>
    </row>
    <row r="230" spans="1:13" ht="21.75" thickBot="1" x14ac:dyDescent="1.1499999999999999">
      <c r="A230" s="536" t="s">
        <v>1584</v>
      </c>
      <c r="B230" s="537" t="s">
        <v>1581</v>
      </c>
      <c r="C230" s="536"/>
      <c r="D230" s="537"/>
      <c r="E230" s="536"/>
      <c r="F230" s="537"/>
      <c r="G230" s="536"/>
      <c r="H230" s="537"/>
      <c r="I230" s="536"/>
      <c r="J230" s="537"/>
      <c r="K230" s="548"/>
      <c r="L230" s="548"/>
      <c r="M230" s="548"/>
    </row>
    <row r="231" spans="1:13" ht="21.75" thickTop="1" x14ac:dyDescent="1">
      <c r="A231" s="511" t="s">
        <v>1585</v>
      </c>
      <c r="B231" s="512" t="s">
        <v>1582</v>
      </c>
      <c r="C231" s="511"/>
      <c r="D231" s="512"/>
      <c r="E231" s="511"/>
      <c r="F231" s="512"/>
      <c r="G231" s="511"/>
      <c r="H231" s="512"/>
      <c r="I231" s="511"/>
      <c r="J231" s="512"/>
      <c r="K231" s="548"/>
      <c r="L231" s="548"/>
      <c r="M231" s="548"/>
    </row>
    <row r="232" spans="1:13" ht="16" x14ac:dyDescent="0.8">
      <c r="A232" s="501"/>
      <c r="B232" s="466" t="s">
        <v>1583</v>
      </c>
      <c r="C232" s="510" t="s">
        <v>1586</v>
      </c>
      <c r="D232" s="17" t="s">
        <v>1181</v>
      </c>
      <c r="E232" s="17" t="s">
        <v>1522</v>
      </c>
      <c r="F232" s="505" t="s">
        <v>1223</v>
      </c>
      <c r="G232" s="437">
        <v>2021</v>
      </c>
      <c r="H232" s="455" t="s">
        <v>1169</v>
      </c>
      <c r="I232" s="456"/>
      <c r="J232" s="448"/>
      <c r="K232" s="548">
        <v>3.0449999999999999</v>
      </c>
      <c r="L232" s="548">
        <v>1.247E-2</v>
      </c>
      <c r="M232" s="548">
        <v>95.66</v>
      </c>
    </row>
    <row r="233" spans="1:13" ht="21.75" thickBot="1" x14ac:dyDescent="1.1499999999999999">
      <c r="A233" s="536" t="s">
        <v>1587</v>
      </c>
      <c r="B233" s="537" t="s">
        <v>1985</v>
      </c>
      <c r="C233" s="536"/>
      <c r="D233" s="537"/>
      <c r="E233" s="536"/>
      <c r="F233" s="537"/>
      <c r="G233" s="536"/>
      <c r="H233" s="537"/>
      <c r="I233" s="536"/>
      <c r="J233" s="537"/>
      <c r="K233" s="548"/>
      <c r="L233" s="548"/>
      <c r="M233" s="548"/>
    </row>
    <row r="234" spans="1:13" ht="21.75" thickTop="1" x14ac:dyDescent="1">
      <c r="A234" s="511" t="s">
        <v>1588</v>
      </c>
      <c r="B234" s="512" t="s">
        <v>1986</v>
      </c>
      <c r="C234" s="511"/>
      <c r="D234" s="512"/>
      <c r="E234" s="511"/>
      <c r="F234" s="512"/>
      <c r="G234" s="511"/>
      <c r="H234" s="512"/>
      <c r="I234" s="511"/>
      <c r="J234" s="512"/>
      <c r="K234" s="548"/>
      <c r="L234" s="548"/>
      <c r="M234" s="548"/>
    </row>
    <row r="235" spans="1:13" ht="16" x14ac:dyDescent="0.8">
      <c r="A235" s="501"/>
      <c r="B235" s="466" t="s">
        <v>1590</v>
      </c>
      <c r="C235" s="510" t="s">
        <v>1589</v>
      </c>
      <c r="D235" s="17" t="s">
        <v>1357</v>
      </c>
      <c r="E235" s="17" t="s">
        <v>1182</v>
      </c>
      <c r="F235" s="505" t="s">
        <v>1223</v>
      </c>
      <c r="G235" s="437">
        <v>2022</v>
      </c>
      <c r="H235" s="455" t="s">
        <v>1169</v>
      </c>
      <c r="I235" s="456"/>
      <c r="J235" s="448" t="s">
        <v>1591</v>
      </c>
      <c r="K235" s="548">
        <v>10.5</v>
      </c>
      <c r="L235" s="548"/>
      <c r="M235" s="548">
        <v>195</v>
      </c>
    </row>
    <row r="236" spans="1:13" ht="16" x14ac:dyDescent="0.8">
      <c r="A236" s="501"/>
      <c r="B236" s="466" t="s">
        <v>1593</v>
      </c>
      <c r="C236" s="510" t="s">
        <v>1592</v>
      </c>
      <c r="D236" s="17" t="s">
        <v>1357</v>
      </c>
      <c r="E236" s="17" t="s">
        <v>1182</v>
      </c>
      <c r="F236" s="505" t="s">
        <v>1223</v>
      </c>
      <c r="G236" s="437">
        <v>2020</v>
      </c>
      <c r="H236" s="455" t="s">
        <v>1169</v>
      </c>
      <c r="I236" s="456"/>
      <c r="J236" s="448" t="s">
        <v>1594</v>
      </c>
      <c r="K236" s="548">
        <v>25</v>
      </c>
      <c r="L236" s="548"/>
      <c r="M236" s="548">
        <v>389</v>
      </c>
    </row>
    <row r="237" spans="1:13" ht="16" x14ac:dyDescent="0.8">
      <c r="A237" s="501"/>
      <c r="B237" s="466" t="s">
        <v>1595</v>
      </c>
      <c r="C237" s="510" t="s">
        <v>1596</v>
      </c>
      <c r="D237" s="17" t="s">
        <v>1357</v>
      </c>
      <c r="E237" s="17" t="s">
        <v>1182</v>
      </c>
      <c r="F237" s="505" t="s">
        <v>1223</v>
      </c>
      <c r="G237" s="437">
        <v>2021</v>
      </c>
      <c r="H237" s="455" t="s">
        <v>1169</v>
      </c>
      <c r="I237" s="456"/>
      <c r="J237" s="448" t="s">
        <v>1597</v>
      </c>
      <c r="K237" s="548">
        <v>7.09</v>
      </c>
      <c r="L237" s="548"/>
      <c r="M237" s="548">
        <v>150</v>
      </c>
    </row>
    <row r="238" spans="1:13" ht="21.75" thickBot="1" x14ac:dyDescent="1.1499999999999999">
      <c r="A238" s="517">
        <v>3</v>
      </c>
      <c r="B238" s="518" t="s">
        <v>1598</v>
      </c>
      <c r="C238" s="517"/>
      <c r="D238" s="518"/>
      <c r="E238" s="517"/>
      <c r="F238" s="518"/>
      <c r="G238" s="517"/>
      <c r="H238" s="518"/>
      <c r="I238" s="517"/>
      <c r="J238" s="518"/>
      <c r="K238" s="548"/>
      <c r="L238" s="548"/>
      <c r="M238" s="548"/>
    </row>
    <row r="239" spans="1:13" ht="21.75" thickBot="1" x14ac:dyDescent="1.1499999999999999">
      <c r="A239" s="536" t="s">
        <v>1599</v>
      </c>
      <c r="B239" s="537" t="s">
        <v>1987</v>
      </c>
      <c r="C239" s="536"/>
      <c r="D239" s="537"/>
      <c r="E239" s="536"/>
      <c r="F239" s="537"/>
      <c r="G239" s="536"/>
      <c r="H239" s="537"/>
      <c r="I239" s="536"/>
      <c r="J239" s="537"/>
      <c r="K239" s="548"/>
      <c r="L239" s="548"/>
      <c r="M239" s="548"/>
    </row>
    <row r="240" spans="1:13" ht="21.75" thickTop="1" x14ac:dyDescent="1">
      <c r="A240" s="511" t="s">
        <v>1600</v>
      </c>
      <c r="B240" s="512" t="s">
        <v>1988</v>
      </c>
      <c r="C240" s="511"/>
      <c r="D240" s="512"/>
      <c r="E240" s="511"/>
      <c r="F240" s="512"/>
      <c r="G240" s="511"/>
      <c r="H240" s="512"/>
      <c r="I240" s="511"/>
      <c r="J240" s="512"/>
      <c r="K240" s="548"/>
      <c r="L240" s="548"/>
      <c r="M240" s="548"/>
    </row>
    <row r="241" spans="1:13" ht="16" x14ac:dyDescent="0.8">
      <c r="A241" s="501"/>
      <c r="B241" s="466" t="s">
        <v>1601</v>
      </c>
      <c r="C241" s="510"/>
      <c r="D241" s="17" t="s">
        <v>1270</v>
      </c>
      <c r="E241" s="17" t="s">
        <v>1602</v>
      </c>
      <c r="F241" s="505" t="s">
        <v>1223</v>
      </c>
      <c r="G241" s="437">
        <v>2021</v>
      </c>
      <c r="H241" s="455" t="s">
        <v>1169</v>
      </c>
      <c r="I241" s="456"/>
      <c r="J241" s="448"/>
      <c r="K241" s="548">
        <v>-1094</v>
      </c>
      <c r="L241" s="548">
        <v>0.3306</v>
      </c>
      <c r="M241" s="548">
        <v>1897</v>
      </c>
    </row>
    <row r="242" spans="1:13" ht="16" x14ac:dyDescent="0.8">
      <c r="A242" s="501"/>
      <c r="B242" s="466" t="s">
        <v>1603</v>
      </c>
      <c r="C242" s="510"/>
      <c r="D242" s="17" t="s">
        <v>1270</v>
      </c>
      <c r="E242" s="17" t="s">
        <v>1604</v>
      </c>
      <c r="F242" s="505" t="s">
        <v>1223</v>
      </c>
      <c r="G242" s="437">
        <v>2021</v>
      </c>
      <c r="H242" s="455" t="s">
        <v>1169</v>
      </c>
      <c r="I242" s="456"/>
      <c r="J242" s="448"/>
      <c r="K242" s="548">
        <v>-1064</v>
      </c>
      <c r="L242" s="548">
        <v>0.32050000000000001</v>
      </c>
      <c r="M242" s="548">
        <v>1699</v>
      </c>
    </row>
    <row r="243" spans="1:13" ht="16" x14ac:dyDescent="0.8">
      <c r="A243" s="501"/>
      <c r="B243" s="466" t="s">
        <v>1605</v>
      </c>
      <c r="C243" s="510"/>
      <c r="D243" s="17" t="s">
        <v>1270</v>
      </c>
      <c r="E243" s="17" t="s">
        <v>1606</v>
      </c>
      <c r="F243" s="505" t="s">
        <v>1223</v>
      </c>
      <c r="G243" s="437">
        <v>2021</v>
      </c>
      <c r="H243" s="455" t="s">
        <v>1169</v>
      </c>
      <c r="I243" s="456"/>
      <c r="J243" s="448"/>
      <c r="K243" s="548">
        <v>-694.1</v>
      </c>
      <c r="L243" s="548">
        <v>0.25059999999999999</v>
      </c>
      <c r="M243" s="548">
        <v>1433</v>
      </c>
    </row>
    <row r="244" spans="1:13" ht="16" x14ac:dyDescent="0.8">
      <c r="A244" s="501"/>
      <c r="B244" s="466" t="s">
        <v>1607</v>
      </c>
      <c r="C244" s="510"/>
      <c r="D244" s="17" t="s">
        <v>1270</v>
      </c>
      <c r="E244" s="17" t="s">
        <v>1608</v>
      </c>
      <c r="F244" s="505" t="s">
        <v>1223</v>
      </c>
      <c r="G244" s="437">
        <v>2021</v>
      </c>
      <c r="H244" s="455" t="s">
        <v>1169</v>
      </c>
      <c r="I244" s="456"/>
      <c r="J244" s="448"/>
      <c r="K244" s="548">
        <v>-783.4</v>
      </c>
      <c r="L244" s="548">
        <v>0.28170000000000001</v>
      </c>
      <c r="M244" s="548">
        <v>1603</v>
      </c>
    </row>
    <row r="245" spans="1:13" ht="16" x14ac:dyDescent="0.8">
      <c r="A245" s="501"/>
      <c r="B245" s="466" t="s">
        <v>1609</v>
      </c>
      <c r="C245" s="510"/>
      <c r="D245" s="17" t="s">
        <v>1270</v>
      </c>
      <c r="E245" s="17" t="s">
        <v>1610</v>
      </c>
      <c r="F245" s="505" t="s">
        <v>1223</v>
      </c>
      <c r="G245" s="437">
        <v>2021</v>
      </c>
      <c r="H245" s="455" t="s">
        <v>1169</v>
      </c>
      <c r="I245" s="456"/>
      <c r="J245" s="448"/>
      <c r="K245" s="548">
        <v>-897.3</v>
      </c>
      <c r="L245" s="548">
        <v>0.58130000000000004</v>
      </c>
      <c r="M245" s="548">
        <v>2724</v>
      </c>
    </row>
    <row r="246" spans="1:13" ht="16" x14ac:dyDescent="0.8">
      <c r="A246" s="501"/>
      <c r="B246" s="466" t="s">
        <v>1611</v>
      </c>
      <c r="C246" s="510"/>
      <c r="D246" s="17" t="s">
        <v>1270</v>
      </c>
      <c r="E246" s="17" t="s">
        <v>1612</v>
      </c>
      <c r="F246" s="505" t="s">
        <v>1223</v>
      </c>
      <c r="G246" s="437">
        <v>2021</v>
      </c>
      <c r="H246" s="455" t="s">
        <v>1169</v>
      </c>
      <c r="I246" s="456"/>
      <c r="J246" s="448"/>
      <c r="K246" s="548">
        <v>-834.1</v>
      </c>
      <c r="L246" s="548">
        <v>0.28710000000000002</v>
      </c>
      <c r="M246" s="548">
        <v>1577</v>
      </c>
    </row>
    <row r="247" spans="1:13" ht="21" x14ac:dyDescent="1">
      <c r="A247" s="511" t="s">
        <v>1613</v>
      </c>
      <c r="B247" s="512" t="s">
        <v>1989</v>
      </c>
      <c r="C247" s="511"/>
      <c r="D247" s="512"/>
      <c r="E247" s="511"/>
      <c r="F247" s="512"/>
      <c r="G247" s="511"/>
      <c r="H247" s="512"/>
      <c r="I247" s="511"/>
      <c r="J247" s="512"/>
      <c r="K247" s="548"/>
      <c r="L247" s="548"/>
      <c r="M247" s="548"/>
    </row>
    <row r="248" spans="1:13" ht="16" x14ac:dyDescent="0.8">
      <c r="A248" s="501"/>
      <c r="B248" s="466" t="s">
        <v>1614</v>
      </c>
      <c r="C248" s="510"/>
      <c r="D248" s="17" t="s">
        <v>1270</v>
      </c>
      <c r="E248" s="17" t="s">
        <v>1615</v>
      </c>
      <c r="F248" s="505" t="s">
        <v>1223</v>
      </c>
      <c r="G248" s="437">
        <v>2021</v>
      </c>
      <c r="H248" s="455" t="s">
        <v>1169</v>
      </c>
      <c r="I248" s="456"/>
      <c r="J248" s="448"/>
      <c r="K248" s="548">
        <v>-641.1</v>
      </c>
      <c r="L248" s="548">
        <v>0.58819999999999995</v>
      </c>
      <c r="M248" s="548">
        <v>2870</v>
      </c>
    </row>
    <row r="249" spans="1:13" ht="16" x14ac:dyDescent="0.8">
      <c r="A249" s="501"/>
      <c r="B249" s="466" t="s">
        <v>1616</v>
      </c>
      <c r="C249" s="510"/>
      <c r="D249" s="17" t="s">
        <v>1270</v>
      </c>
      <c r="E249" s="17" t="s">
        <v>1617</v>
      </c>
      <c r="F249" s="505" t="s">
        <v>1223</v>
      </c>
      <c r="G249" s="437">
        <v>2022</v>
      </c>
      <c r="H249" s="455" t="s">
        <v>1169</v>
      </c>
      <c r="I249" s="456"/>
      <c r="J249" s="448"/>
      <c r="K249" s="548">
        <v>-709.4</v>
      </c>
      <c r="L249" s="548">
        <v>1.075</v>
      </c>
      <c r="M249" s="548">
        <v>1256</v>
      </c>
    </row>
    <row r="250" spans="1:13" ht="21" x14ac:dyDescent="1">
      <c r="A250" s="511" t="s">
        <v>1618</v>
      </c>
      <c r="B250" s="512" t="s">
        <v>1990</v>
      </c>
      <c r="C250" s="511"/>
      <c r="D250" s="512"/>
      <c r="E250" s="511"/>
      <c r="F250" s="512"/>
      <c r="G250" s="511"/>
      <c r="H250" s="512"/>
      <c r="I250" s="511"/>
      <c r="J250" s="512"/>
      <c r="K250" s="548"/>
      <c r="L250" s="548"/>
      <c r="M250" s="548"/>
    </row>
    <row r="251" spans="1:13" ht="16" x14ac:dyDescent="0.8">
      <c r="A251" s="501"/>
      <c r="B251" s="466" t="s">
        <v>1619</v>
      </c>
      <c r="C251" s="510"/>
      <c r="D251" s="17" t="s">
        <v>1270</v>
      </c>
      <c r="E251" s="17" t="s">
        <v>1252</v>
      </c>
      <c r="F251" s="505" t="s">
        <v>1223</v>
      </c>
      <c r="G251" s="437">
        <v>2022</v>
      </c>
      <c r="H251" s="455" t="s">
        <v>1169</v>
      </c>
      <c r="I251" s="456"/>
      <c r="J251" s="448"/>
      <c r="K251" s="548">
        <v>-671.4</v>
      </c>
      <c r="L251" s="548">
        <v>1.1859999999999999</v>
      </c>
      <c r="M251" s="548">
        <v>1933</v>
      </c>
    </row>
    <row r="252" spans="1:13" ht="16" x14ac:dyDescent="0.8">
      <c r="A252" s="501"/>
      <c r="B252" s="466" t="s">
        <v>1620</v>
      </c>
      <c r="C252" s="510"/>
      <c r="D252" s="17" t="s">
        <v>1270</v>
      </c>
      <c r="E252" s="17" t="s">
        <v>1621</v>
      </c>
      <c r="F252" s="505" t="s">
        <v>1223</v>
      </c>
      <c r="G252" s="437">
        <v>2021</v>
      </c>
      <c r="H252" s="455" t="s">
        <v>1169</v>
      </c>
      <c r="I252" s="456"/>
      <c r="J252" s="448"/>
      <c r="K252" s="548">
        <v>-594.29999999999995</v>
      </c>
      <c r="L252" s="548">
        <v>0.70120000000000005</v>
      </c>
      <c r="M252" s="548">
        <v>3404</v>
      </c>
    </row>
    <row r="253" spans="1:13" ht="21" x14ac:dyDescent="1">
      <c r="A253" s="511" t="s">
        <v>1622</v>
      </c>
      <c r="B253" s="512" t="s">
        <v>1991</v>
      </c>
      <c r="C253" s="511"/>
      <c r="D253" s="512"/>
      <c r="E253" s="511"/>
      <c r="F253" s="512"/>
      <c r="G253" s="511"/>
      <c r="H253" s="512"/>
      <c r="I253" s="511"/>
      <c r="J253" s="512"/>
      <c r="K253" s="548"/>
      <c r="L253" s="548"/>
      <c r="M253" s="548"/>
    </row>
    <row r="254" spans="1:13" ht="16" x14ac:dyDescent="0.8">
      <c r="A254" s="501"/>
      <c r="B254" s="466" t="s">
        <v>1625</v>
      </c>
      <c r="C254" s="510"/>
      <c r="D254" s="17" t="s">
        <v>1270</v>
      </c>
      <c r="E254" s="17" t="s">
        <v>1624</v>
      </c>
      <c r="F254" s="505" t="s">
        <v>1223</v>
      </c>
      <c r="G254" s="437">
        <v>2022</v>
      </c>
      <c r="H254" s="455" t="s">
        <v>1169</v>
      </c>
      <c r="I254" s="456"/>
      <c r="J254" s="448"/>
      <c r="K254" s="548">
        <v>-643.20000000000005</v>
      </c>
      <c r="L254" s="548">
        <v>1.3160000000000001</v>
      </c>
      <c r="M254" s="548">
        <v>2391</v>
      </c>
    </row>
    <row r="255" spans="1:13" ht="16" x14ac:dyDescent="0.8">
      <c r="A255" s="501"/>
      <c r="B255" s="466" t="s">
        <v>1623</v>
      </c>
      <c r="C255" s="510"/>
      <c r="D255" s="17" t="s">
        <v>1270</v>
      </c>
      <c r="E255" s="17" t="s">
        <v>1626</v>
      </c>
      <c r="F255" s="505" t="s">
        <v>1223</v>
      </c>
      <c r="G255" s="437">
        <v>2022</v>
      </c>
      <c r="H255" s="455" t="s">
        <v>1169</v>
      </c>
      <c r="I255" s="456"/>
      <c r="J255" s="448"/>
      <c r="K255" s="548">
        <v>-652.6</v>
      </c>
      <c r="L255" s="548">
        <v>1.302</v>
      </c>
      <c r="M255" s="548">
        <v>2316</v>
      </c>
    </row>
    <row r="256" spans="1:13" ht="16" x14ac:dyDescent="0.8">
      <c r="A256" s="501"/>
      <c r="B256" s="466" t="s">
        <v>1627</v>
      </c>
      <c r="C256" s="510"/>
      <c r="D256" s="17" t="s">
        <v>1270</v>
      </c>
      <c r="E256" s="17" t="s">
        <v>1628</v>
      </c>
      <c r="F256" s="505" t="s">
        <v>1223</v>
      </c>
      <c r="G256" s="437">
        <v>2021</v>
      </c>
      <c r="H256" s="455" t="s">
        <v>1169</v>
      </c>
      <c r="I256" s="456"/>
      <c r="J256" s="448"/>
      <c r="K256" s="548">
        <v>-591.1</v>
      </c>
      <c r="L256" s="548">
        <v>0.72060000000000002</v>
      </c>
      <c r="M256" s="548">
        <v>3505</v>
      </c>
    </row>
    <row r="257" spans="1:13" ht="21" x14ac:dyDescent="1">
      <c r="A257" s="511" t="s">
        <v>1629</v>
      </c>
      <c r="B257" s="512" t="s">
        <v>1992</v>
      </c>
      <c r="C257" s="511"/>
      <c r="D257" s="512"/>
      <c r="E257" s="511"/>
      <c r="F257" s="512"/>
      <c r="G257" s="511"/>
      <c r="H257" s="512"/>
      <c r="I257" s="511"/>
      <c r="J257" s="512"/>
      <c r="K257" s="548"/>
      <c r="L257" s="548"/>
      <c r="M257" s="548"/>
    </row>
    <row r="258" spans="1:13" ht="16" x14ac:dyDescent="0.8">
      <c r="A258" s="501"/>
      <c r="B258" s="466" t="s">
        <v>1630</v>
      </c>
      <c r="C258" s="510"/>
      <c r="D258" s="17" t="s">
        <v>1270</v>
      </c>
      <c r="E258" s="17" t="s">
        <v>1631</v>
      </c>
      <c r="F258" s="505" t="s">
        <v>1223</v>
      </c>
      <c r="G258" s="437">
        <v>2022</v>
      </c>
      <c r="H258" s="455" t="s">
        <v>1169</v>
      </c>
      <c r="I258" s="456"/>
      <c r="J258" s="448"/>
      <c r="K258" s="548">
        <v>-633.4</v>
      </c>
      <c r="L258" s="548">
        <v>1.2689999999999999</v>
      </c>
      <c r="M258" s="548">
        <v>2178</v>
      </c>
    </row>
    <row r="259" spans="1:13" ht="16" x14ac:dyDescent="0.8">
      <c r="A259" s="501"/>
      <c r="B259" s="466" t="s">
        <v>1632</v>
      </c>
      <c r="C259" s="510" t="s">
        <v>1633</v>
      </c>
      <c r="D259" s="17" t="s">
        <v>1352</v>
      </c>
      <c r="E259" s="17" t="s">
        <v>1634</v>
      </c>
      <c r="F259" s="505" t="s">
        <v>1223</v>
      </c>
      <c r="G259" s="437">
        <v>2021</v>
      </c>
      <c r="H259" s="455" t="s">
        <v>1169</v>
      </c>
      <c r="I259" s="456"/>
      <c r="J259" s="448" t="s">
        <v>1637</v>
      </c>
      <c r="K259" s="548">
        <v>-6.4459999999999997</v>
      </c>
      <c r="L259" s="548">
        <v>1.337</v>
      </c>
      <c r="M259" s="548">
        <v>101.3</v>
      </c>
    </row>
    <row r="260" spans="1:13" ht="21.75" thickBot="1" x14ac:dyDescent="1.1499999999999999">
      <c r="A260" s="536" t="s">
        <v>1635</v>
      </c>
      <c r="B260" s="537" t="s">
        <v>1993</v>
      </c>
      <c r="C260" s="536"/>
      <c r="D260" s="537"/>
      <c r="E260" s="536"/>
      <c r="F260" s="537"/>
      <c r="G260" s="536"/>
      <c r="H260" s="537"/>
      <c r="I260" s="536"/>
      <c r="J260" s="537"/>
      <c r="K260" s="548"/>
      <c r="L260" s="548"/>
      <c r="M260" s="548"/>
    </row>
    <row r="261" spans="1:13" ht="21.75" thickTop="1" x14ac:dyDescent="1">
      <c r="A261" s="511" t="s">
        <v>1636</v>
      </c>
      <c r="B261" s="512" t="s">
        <v>1994</v>
      </c>
      <c r="C261" s="511"/>
      <c r="D261" s="512"/>
      <c r="E261" s="511"/>
      <c r="F261" s="512"/>
      <c r="G261" s="511"/>
      <c r="H261" s="512"/>
      <c r="I261" s="511"/>
      <c r="J261" s="512"/>
      <c r="K261" s="548"/>
      <c r="L261" s="548"/>
      <c r="M261" s="548"/>
    </row>
    <row r="262" spans="1:13" ht="16" x14ac:dyDescent="0.8">
      <c r="A262" s="501"/>
      <c r="B262" s="466" t="s">
        <v>1638</v>
      </c>
      <c r="C262" s="510"/>
      <c r="D262" s="17" t="s">
        <v>1352</v>
      </c>
      <c r="E262" s="17" t="s">
        <v>1639</v>
      </c>
      <c r="F262" s="505" t="s">
        <v>1183</v>
      </c>
      <c r="G262" s="14">
        <v>2018</v>
      </c>
      <c r="H262" s="455" t="s">
        <v>1169</v>
      </c>
      <c r="I262" s="456"/>
      <c r="J262" s="448" t="s">
        <v>1640</v>
      </c>
      <c r="K262" s="548">
        <v>-4.46</v>
      </c>
      <c r="L262" s="548">
        <v>2.46E-2</v>
      </c>
      <c r="M262" s="548">
        <v>85.2</v>
      </c>
    </row>
    <row r="263" spans="1:13" ht="16" x14ac:dyDescent="0.8">
      <c r="A263" s="501"/>
      <c r="B263" s="466" t="s">
        <v>1641</v>
      </c>
      <c r="C263" s="510" t="s">
        <v>1643</v>
      </c>
      <c r="D263" s="17" t="s">
        <v>1352</v>
      </c>
      <c r="E263" s="17" t="s">
        <v>1639</v>
      </c>
      <c r="F263" s="505" t="s">
        <v>1183</v>
      </c>
      <c r="G263" s="14">
        <v>2018</v>
      </c>
      <c r="H263" s="455" t="s">
        <v>1169</v>
      </c>
      <c r="I263" s="456"/>
      <c r="J263" s="448" t="s">
        <v>1642</v>
      </c>
      <c r="K263" s="548">
        <v>-4.03</v>
      </c>
      <c r="L263" s="548">
        <v>2.5100000000000001E-2</v>
      </c>
      <c r="M263" s="548">
        <v>106</v>
      </c>
    </row>
    <row r="264" spans="1:13" ht="21" x14ac:dyDescent="1">
      <c r="A264" s="511" t="s">
        <v>1644</v>
      </c>
      <c r="B264" s="512" t="s">
        <v>1645</v>
      </c>
      <c r="C264" s="511"/>
      <c r="D264" s="512"/>
      <c r="E264" s="511"/>
      <c r="F264" s="512"/>
      <c r="G264" s="511"/>
      <c r="H264" s="512"/>
      <c r="I264" s="511"/>
      <c r="J264" s="512"/>
      <c r="K264" s="548"/>
      <c r="L264" s="548"/>
      <c r="M264" s="548"/>
    </row>
    <row r="265" spans="1:13" ht="16" x14ac:dyDescent="0.8">
      <c r="A265" s="501"/>
      <c r="B265" s="466" t="s">
        <v>1646</v>
      </c>
      <c r="C265" s="510"/>
      <c r="D265" s="17" t="s">
        <v>1352</v>
      </c>
      <c r="E265" s="17" t="s">
        <v>1647</v>
      </c>
      <c r="F265" s="505" t="s">
        <v>1223</v>
      </c>
      <c r="G265" s="437">
        <v>2020</v>
      </c>
      <c r="H265" s="455" t="s">
        <v>1169</v>
      </c>
      <c r="I265" s="456"/>
      <c r="J265" s="448" t="s">
        <v>1648</v>
      </c>
      <c r="K265" s="548">
        <f>(-18.72+0.0002054+7.345)</f>
        <v>-11.374794600000001</v>
      </c>
      <c r="L265" s="548">
        <f>(0.06001+0.00000005457+4.029)</f>
        <v>4.0890100545700001</v>
      </c>
      <c r="M265" s="548">
        <f>(17.66+0.00291+113.7)</f>
        <v>131.36291</v>
      </c>
    </row>
    <row r="266" spans="1:13" ht="16" x14ac:dyDescent="0.8">
      <c r="A266" s="501"/>
      <c r="B266" s="466" t="s">
        <v>1649</v>
      </c>
      <c r="C266" s="510"/>
      <c r="D266" s="17" t="s">
        <v>1352</v>
      </c>
      <c r="E266" s="17" t="s">
        <v>1647</v>
      </c>
      <c r="F266" s="505" t="s">
        <v>1223</v>
      </c>
      <c r="G266" s="437">
        <v>2022</v>
      </c>
      <c r="H266" s="455" t="s">
        <v>1169</v>
      </c>
      <c r="I266" s="456"/>
      <c r="J266" s="448"/>
      <c r="K266" s="548">
        <v>-12.1</v>
      </c>
      <c r="L266" s="548">
        <v>9.7089999999999996E-2</v>
      </c>
      <c r="M266" s="548">
        <v>101.2</v>
      </c>
    </row>
    <row r="267" spans="1:13" ht="16" x14ac:dyDescent="0.8">
      <c r="A267" s="501"/>
      <c r="B267" s="466" t="s">
        <v>1652</v>
      </c>
      <c r="C267" s="510"/>
      <c r="D267" s="17" t="s">
        <v>1352</v>
      </c>
      <c r="E267" s="17" t="s">
        <v>1650</v>
      </c>
      <c r="F267" s="505" t="s">
        <v>1223</v>
      </c>
      <c r="G267" s="437">
        <v>2020</v>
      </c>
      <c r="H267" s="455" t="s">
        <v>1169</v>
      </c>
      <c r="I267" s="456"/>
      <c r="J267" s="448" t="s">
        <v>1651</v>
      </c>
      <c r="K267" s="548">
        <v>-5.3659999999999997</v>
      </c>
      <c r="L267" s="548">
        <v>30.99</v>
      </c>
      <c r="M267" s="548">
        <v>71.010000000000005</v>
      </c>
    </row>
    <row r="268" spans="1:13" ht="16" x14ac:dyDescent="0.8">
      <c r="A268" s="501"/>
      <c r="B268" s="466" t="s">
        <v>1652</v>
      </c>
      <c r="C268" s="510"/>
      <c r="D268" s="17" t="s">
        <v>1352</v>
      </c>
      <c r="E268" s="17" t="s">
        <v>1653</v>
      </c>
      <c r="F268" s="505" t="s">
        <v>1223</v>
      </c>
      <c r="G268" s="437">
        <v>2021</v>
      </c>
      <c r="H268" s="455" t="s">
        <v>1169</v>
      </c>
      <c r="I268" s="456"/>
      <c r="J268" s="448"/>
      <c r="K268" s="548">
        <v>4.577</v>
      </c>
      <c r="L268" s="548">
        <v>5.475E-2</v>
      </c>
      <c r="M268" s="548">
        <v>98.98</v>
      </c>
    </row>
    <row r="269" spans="1:13" ht="16" x14ac:dyDescent="0.8">
      <c r="A269" s="501"/>
      <c r="B269" s="466" t="s">
        <v>1654</v>
      </c>
      <c r="C269" s="510"/>
      <c r="D269" s="17" t="s">
        <v>1352</v>
      </c>
      <c r="E269" s="17" t="s">
        <v>1655</v>
      </c>
      <c r="F269" s="505" t="s">
        <v>1223</v>
      </c>
      <c r="G269" s="437">
        <v>2021</v>
      </c>
      <c r="H269" s="455" t="s">
        <v>1169</v>
      </c>
      <c r="I269" s="456"/>
      <c r="J269" s="448"/>
      <c r="K269" s="548">
        <v>3.484</v>
      </c>
      <c r="L269" s="548">
        <v>7.6780000000000001E-2</v>
      </c>
      <c r="M269" s="548">
        <v>86.67</v>
      </c>
    </row>
    <row r="270" spans="1:13" ht="21.75" thickBot="1" x14ac:dyDescent="1.1499999999999999">
      <c r="A270" s="517">
        <v>4</v>
      </c>
      <c r="B270" s="518" t="s">
        <v>1656</v>
      </c>
      <c r="C270" s="517"/>
      <c r="D270" s="518"/>
      <c r="E270" s="517"/>
      <c r="F270" s="518"/>
      <c r="G270" s="517"/>
      <c r="H270" s="518"/>
      <c r="I270" s="517"/>
      <c r="J270" s="518"/>
      <c r="K270" s="548"/>
      <c r="L270" s="548"/>
      <c r="M270" s="548"/>
    </row>
    <row r="271" spans="1:13" ht="21.75" thickBot="1" x14ac:dyDescent="1.1499999999999999">
      <c r="A271" s="536" t="s">
        <v>1657</v>
      </c>
      <c r="B271" s="537" t="s">
        <v>1995</v>
      </c>
      <c r="C271" s="536"/>
      <c r="D271" s="537"/>
      <c r="E271" s="536"/>
      <c r="F271" s="537"/>
      <c r="G271" s="536"/>
      <c r="H271" s="537"/>
      <c r="I271" s="536"/>
      <c r="J271" s="537"/>
      <c r="K271" s="548"/>
      <c r="L271" s="548"/>
      <c r="M271" s="548"/>
    </row>
    <row r="272" spans="1:13" ht="21.75" thickTop="1" x14ac:dyDescent="1">
      <c r="A272" s="511" t="s">
        <v>1658</v>
      </c>
      <c r="B272" s="512" t="s">
        <v>1996</v>
      </c>
      <c r="C272" s="511"/>
      <c r="D272" s="512"/>
      <c r="E272" s="511"/>
      <c r="F272" s="512"/>
      <c r="G272" s="511"/>
      <c r="H272" s="512"/>
      <c r="I272" s="511"/>
      <c r="J272" s="512"/>
      <c r="K272" s="548"/>
      <c r="L272" s="548"/>
      <c r="M272" s="548"/>
    </row>
    <row r="273" spans="1:13" ht="16" x14ac:dyDescent="0.8">
      <c r="A273" s="501"/>
      <c r="B273" s="466" t="s">
        <v>1679</v>
      </c>
      <c r="C273" s="510"/>
      <c r="D273" s="17" t="s">
        <v>1181</v>
      </c>
      <c r="E273" s="17" t="s">
        <v>1680</v>
      </c>
      <c r="F273" s="505" t="s">
        <v>1223</v>
      </c>
      <c r="G273" s="437">
        <v>2021</v>
      </c>
      <c r="H273" s="455" t="s">
        <v>1169</v>
      </c>
      <c r="I273" s="456"/>
      <c r="J273" s="448"/>
      <c r="K273" s="548">
        <v>0.69040000000000001</v>
      </c>
      <c r="L273" s="548">
        <v>3.46E-3</v>
      </c>
      <c r="M273" s="548">
        <v>8.8829999999999991</v>
      </c>
    </row>
    <row r="274" spans="1:13" ht="21" x14ac:dyDescent="1">
      <c r="A274" s="511" t="s">
        <v>1681</v>
      </c>
      <c r="B274" s="512" t="s">
        <v>1997</v>
      </c>
      <c r="C274" s="511"/>
      <c r="D274" s="512"/>
      <c r="E274" s="511"/>
      <c r="F274" s="512"/>
      <c r="G274" s="511"/>
      <c r="H274" s="512"/>
      <c r="I274" s="511"/>
      <c r="J274" s="512"/>
      <c r="K274" s="548"/>
      <c r="L274" s="548"/>
      <c r="M274" s="548"/>
    </row>
    <row r="275" spans="1:13" ht="16" x14ac:dyDescent="0.8">
      <c r="A275" s="501"/>
      <c r="B275" s="466" t="s">
        <v>1682</v>
      </c>
      <c r="C275" s="510"/>
      <c r="D275" s="17" t="s">
        <v>1279</v>
      </c>
      <c r="E275" s="17" t="s">
        <v>1683</v>
      </c>
      <c r="F275" s="505" t="s">
        <v>1223</v>
      </c>
      <c r="G275" s="437">
        <v>2023</v>
      </c>
      <c r="H275" s="455" t="s">
        <v>1169</v>
      </c>
      <c r="I275" s="456"/>
      <c r="J275" s="448" t="s">
        <v>1684</v>
      </c>
      <c r="K275" s="548">
        <v>1125</v>
      </c>
      <c r="L275" s="548">
        <v>4.1859999999999999</v>
      </c>
      <c r="M275" s="548">
        <v>11470</v>
      </c>
    </row>
    <row r="276" spans="1:13" ht="21" x14ac:dyDescent="1">
      <c r="A276" s="511" t="s">
        <v>1688</v>
      </c>
      <c r="B276" s="512" t="s">
        <v>1998</v>
      </c>
      <c r="C276" s="511"/>
      <c r="D276" s="512"/>
      <c r="E276" s="511"/>
      <c r="F276" s="512"/>
      <c r="G276" s="511"/>
      <c r="H276" s="512"/>
      <c r="I276" s="511"/>
      <c r="J276" s="512"/>
      <c r="K276" s="548"/>
      <c r="L276" s="548"/>
      <c r="M276" s="548"/>
    </row>
    <row r="277" spans="1:13" ht="16" x14ac:dyDescent="0.8">
      <c r="A277" s="501"/>
      <c r="B277" s="466" t="s">
        <v>1689</v>
      </c>
      <c r="C277" s="510"/>
      <c r="D277" s="17" t="s">
        <v>1352</v>
      </c>
      <c r="E277" s="17" t="s">
        <v>1690</v>
      </c>
      <c r="F277" s="505" t="s">
        <v>1223</v>
      </c>
      <c r="G277" s="437">
        <v>2021</v>
      </c>
      <c r="H277" s="455" t="s">
        <v>1169</v>
      </c>
      <c r="I277" s="456"/>
      <c r="J277" s="448"/>
      <c r="K277" s="548">
        <v>16.489999999999998</v>
      </c>
      <c r="L277" s="548">
        <v>1.4239999999999999E-2</v>
      </c>
      <c r="M277" s="548">
        <v>155.4</v>
      </c>
    </row>
    <row r="278" spans="1:13" ht="16" x14ac:dyDescent="0.8">
      <c r="A278" s="501"/>
      <c r="B278" s="466" t="s">
        <v>1692</v>
      </c>
      <c r="C278" s="510"/>
      <c r="D278" s="17" t="s">
        <v>1181</v>
      </c>
      <c r="E278" s="17" t="s">
        <v>1680</v>
      </c>
      <c r="F278" s="505" t="s">
        <v>1223</v>
      </c>
      <c r="G278" s="437">
        <v>2021</v>
      </c>
      <c r="H278" s="455" t="s">
        <v>1169</v>
      </c>
      <c r="I278" s="456"/>
      <c r="J278" s="448"/>
      <c r="K278" s="548">
        <v>2.4359999999999999</v>
      </c>
      <c r="L278" s="548">
        <v>1.521E-3</v>
      </c>
      <c r="M278" s="548">
        <v>22.17</v>
      </c>
    </row>
    <row r="279" spans="1:13" ht="16" x14ac:dyDescent="0.8">
      <c r="A279" s="501"/>
      <c r="B279" s="466" t="s">
        <v>1691</v>
      </c>
      <c r="C279" s="510"/>
      <c r="D279" s="17" t="s">
        <v>1181</v>
      </c>
      <c r="E279" s="17" t="s">
        <v>1680</v>
      </c>
      <c r="F279" s="505" t="s">
        <v>1223</v>
      </c>
      <c r="G279" s="437">
        <v>2021</v>
      </c>
      <c r="H279" s="455" t="s">
        <v>1169</v>
      </c>
      <c r="I279" s="456"/>
      <c r="J279" s="448"/>
      <c r="K279" s="548">
        <v>2.6909999999999998</v>
      </c>
      <c r="L279" s="548">
        <v>2.9499999999999999E-3</v>
      </c>
      <c r="M279" s="548">
        <v>25.73</v>
      </c>
    </row>
    <row r="280" spans="1:13" ht="16" x14ac:dyDescent="0.8">
      <c r="A280" s="501"/>
      <c r="B280" s="466" t="s">
        <v>1693</v>
      </c>
      <c r="C280" s="510"/>
      <c r="D280" s="17" t="s">
        <v>1181</v>
      </c>
      <c r="E280" s="17" t="s">
        <v>1680</v>
      </c>
      <c r="F280" s="505" t="s">
        <v>1223</v>
      </c>
      <c r="G280" s="437">
        <v>2021</v>
      </c>
      <c r="H280" s="455"/>
      <c r="I280" s="456"/>
      <c r="J280" s="448"/>
      <c r="K280" s="548"/>
      <c r="L280" s="548"/>
      <c r="M280" s="548"/>
    </row>
    <row r="281" spans="1:13" ht="21" x14ac:dyDescent="1">
      <c r="A281" s="511" t="s">
        <v>1694</v>
      </c>
      <c r="B281" s="512" t="s">
        <v>1999</v>
      </c>
      <c r="C281" s="511"/>
      <c r="D281" s="512"/>
      <c r="E281" s="511"/>
      <c r="F281" s="512"/>
      <c r="G281" s="511"/>
      <c r="H281" s="512"/>
      <c r="I281" s="511"/>
      <c r="J281" s="512"/>
      <c r="K281" s="548"/>
      <c r="L281" s="548"/>
      <c r="M281" s="548"/>
    </row>
    <row r="282" spans="1:13" ht="16" x14ac:dyDescent="0.8">
      <c r="A282" s="501"/>
      <c r="B282" s="466" t="s">
        <v>1695</v>
      </c>
      <c r="C282" s="510"/>
      <c r="D282" s="17" t="s">
        <v>1181</v>
      </c>
      <c r="E282" s="17" t="s">
        <v>1182</v>
      </c>
      <c r="F282" s="505" t="s">
        <v>1223</v>
      </c>
      <c r="G282" s="437">
        <v>2021</v>
      </c>
      <c r="H282" s="455" t="s">
        <v>1169</v>
      </c>
      <c r="I282" s="456"/>
      <c r="J282" s="448"/>
      <c r="K282" s="548">
        <v>1.625</v>
      </c>
      <c r="L282" s="548">
        <v>2.3579999999999999E-3</v>
      </c>
      <c r="M282" s="548">
        <v>15.32</v>
      </c>
    </row>
    <row r="283" spans="1:13" ht="16" x14ac:dyDescent="0.8">
      <c r="A283" s="501"/>
      <c r="B283" s="466" t="s">
        <v>1696</v>
      </c>
      <c r="C283" s="510" t="s">
        <v>1697</v>
      </c>
      <c r="D283" s="17" t="s">
        <v>1181</v>
      </c>
      <c r="E283" s="17" t="s">
        <v>1182</v>
      </c>
      <c r="F283" s="505" t="s">
        <v>1223</v>
      </c>
      <c r="G283" s="437">
        <v>2021</v>
      </c>
      <c r="H283" s="455" t="s">
        <v>1169</v>
      </c>
      <c r="I283" s="456"/>
      <c r="J283" s="448"/>
      <c r="K283" s="548">
        <v>0.72560000000000002</v>
      </c>
      <c r="L283" s="548">
        <v>2.3509999999999998E-3</v>
      </c>
      <c r="M283" s="548">
        <v>9.4570000000000007</v>
      </c>
    </row>
    <row r="284" spans="1:13" ht="16" x14ac:dyDescent="0.8">
      <c r="A284" s="501"/>
      <c r="B284" s="466" t="s">
        <v>1698</v>
      </c>
      <c r="C284" s="510"/>
      <c r="D284" s="17" t="s">
        <v>1181</v>
      </c>
      <c r="E284" s="17" t="s">
        <v>1680</v>
      </c>
      <c r="F284" s="505" t="s">
        <v>1223</v>
      </c>
      <c r="G284" s="437">
        <v>2021</v>
      </c>
      <c r="H284" s="455" t="s">
        <v>1169</v>
      </c>
      <c r="I284" s="456"/>
      <c r="J284" s="448"/>
      <c r="K284" s="548">
        <v>2.8149999999999999</v>
      </c>
      <c r="L284" s="548">
        <v>4.7619999999999997E-3</v>
      </c>
      <c r="M284" s="548">
        <v>25.54</v>
      </c>
    </row>
    <row r="285" spans="1:13" ht="21.75" thickBot="1" x14ac:dyDescent="1.1499999999999999">
      <c r="A285" s="536" t="s">
        <v>1699</v>
      </c>
      <c r="B285" s="537" t="s">
        <v>2000</v>
      </c>
      <c r="C285" s="536"/>
      <c r="D285" s="537"/>
      <c r="E285" s="536"/>
      <c r="F285" s="537"/>
      <c r="G285" s="536"/>
      <c r="H285" s="537"/>
      <c r="I285" s="536"/>
      <c r="J285" s="537"/>
      <c r="K285" s="548"/>
      <c r="L285" s="548"/>
      <c r="M285" s="548"/>
    </row>
    <row r="286" spans="1:13" ht="21.75" thickTop="1" x14ac:dyDescent="1">
      <c r="A286" s="511" t="s">
        <v>1700</v>
      </c>
      <c r="B286" s="512" t="s">
        <v>2001</v>
      </c>
      <c r="C286" s="511"/>
      <c r="D286" s="512"/>
      <c r="E286" s="511"/>
      <c r="F286" s="512"/>
      <c r="G286" s="511"/>
      <c r="H286" s="512"/>
      <c r="I286" s="511"/>
      <c r="J286" s="512"/>
      <c r="K286" s="548"/>
      <c r="L286" s="548"/>
      <c r="M286" s="548"/>
    </row>
    <row r="287" spans="1:13" ht="16" x14ac:dyDescent="0.8">
      <c r="A287" s="501"/>
      <c r="B287" s="466" t="s">
        <v>1701</v>
      </c>
      <c r="C287" s="510"/>
      <c r="D287" s="17" t="s">
        <v>1181</v>
      </c>
      <c r="E287" s="17" t="s">
        <v>1702</v>
      </c>
      <c r="F287" s="505" t="s">
        <v>1223</v>
      </c>
      <c r="G287" s="437">
        <v>2021</v>
      </c>
      <c r="H287" s="455" t="s">
        <v>1169</v>
      </c>
      <c r="I287" s="456"/>
      <c r="J287" s="448"/>
      <c r="K287" s="548">
        <v>3.4249999999999998</v>
      </c>
      <c r="L287" s="548">
        <v>2.3300000000000001E-2</v>
      </c>
      <c r="M287" s="548">
        <v>43.99</v>
      </c>
    </row>
    <row r="288" spans="1:13" ht="21" x14ac:dyDescent="1">
      <c r="A288" s="511" t="s">
        <v>1703</v>
      </c>
      <c r="B288" s="512" t="s">
        <v>1705</v>
      </c>
      <c r="C288" s="511"/>
      <c r="D288" s="512"/>
      <c r="E288" s="511"/>
      <c r="F288" s="512"/>
      <c r="G288" s="511"/>
      <c r="H288" s="512"/>
      <c r="I288" s="511"/>
      <c r="J288" s="512"/>
      <c r="K288" s="548"/>
      <c r="L288" s="548"/>
      <c r="M288" s="548"/>
    </row>
    <row r="289" spans="1:13" ht="16" x14ac:dyDescent="0.8">
      <c r="A289" s="501"/>
      <c r="B289" s="466" t="s">
        <v>1704</v>
      </c>
      <c r="C289" s="510" t="s">
        <v>1706</v>
      </c>
      <c r="D289" s="17" t="s">
        <v>1181</v>
      </c>
      <c r="E289" s="17" t="s">
        <v>1683</v>
      </c>
      <c r="F289" s="505" t="s">
        <v>1223</v>
      </c>
      <c r="G289" s="14">
        <v>2019</v>
      </c>
      <c r="H289" s="455" t="s">
        <v>1169</v>
      </c>
      <c r="I289" s="456"/>
      <c r="J289" s="448"/>
      <c r="K289" s="548">
        <v>6.29</v>
      </c>
      <c r="L289" s="548"/>
      <c r="M289" s="548">
        <v>88</v>
      </c>
    </row>
    <row r="290" spans="1:13" ht="21.75" thickBot="1" x14ac:dyDescent="1.1499999999999999">
      <c r="A290" s="536" t="s">
        <v>1707</v>
      </c>
      <c r="B290" s="537" t="s">
        <v>1708</v>
      </c>
      <c r="C290" s="536"/>
      <c r="D290" s="537"/>
      <c r="E290" s="536"/>
      <c r="F290" s="537"/>
      <c r="G290" s="536"/>
      <c r="H290" s="537"/>
      <c r="I290" s="536"/>
      <c r="J290" s="537"/>
      <c r="K290" s="548"/>
      <c r="L290" s="548"/>
      <c r="M290" s="548"/>
    </row>
    <row r="291" spans="1:13" ht="21.75" thickTop="1" x14ac:dyDescent="1">
      <c r="A291" s="511" t="s">
        <v>1709</v>
      </c>
      <c r="B291" s="512" t="s">
        <v>2002</v>
      </c>
      <c r="C291" s="511"/>
      <c r="D291" s="512"/>
      <c r="E291" s="511"/>
      <c r="F291" s="512"/>
      <c r="G291" s="511"/>
      <c r="H291" s="512"/>
      <c r="I291" s="511"/>
      <c r="J291" s="512"/>
      <c r="K291" s="548"/>
      <c r="L291" s="548"/>
      <c r="M291" s="548"/>
    </row>
    <row r="292" spans="1:13" ht="16" x14ac:dyDescent="0.8">
      <c r="A292" s="501"/>
      <c r="B292" s="466" t="s">
        <v>1710</v>
      </c>
      <c r="C292" s="510"/>
      <c r="D292" s="17" t="s">
        <v>1181</v>
      </c>
      <c r="E292" s="17" t="s">
        <v>1711</v>
      </c>
      <c r="F292" s="505" t="s">
        <v>1223</v>
      </c>
      <c r="G292" s="437">
        <v>2021</v>
      </c>
      <c r="H292" s="455" t="s">
        <v>1169</v>
      </c>
      <c r="I292" s="456"/>
      <c r="J292" s="448"/>
      <c r="K292" s="548">
        <v>10.43</v>
      </c>
      <c r="L292" s="548">
        <v>8.974E-2</v>
      </c>
      <c r="M292" s="548">
        <v>144.19999999999999</v>
      </c>
    </row>
    <row r="293" spans="1:13" ht="21" x14ac:dyDescent="1">
      <c r="A293" s="511" t="s">
        <v>1712</v>
      </c>
      <c r="B293" s="512" t="s">
        <v>2003</v>
      </c>
      <c r="C293" s="511"/>
      <c r="D293" s="512"/>
      <c r="E293" s="511"/>
      <c r="F293" s="512"/>
      <c r="G293" s="511"/>
      <c r="H293" s="512"/>
      <c r="I293" s="511"/>
      <c r="J293" s="512"/>
      <c r="K293" s="548"/>
      <c r="L293" s="548"/>
      <c r="M293" s="548"/>
    </row>
    <row r="294" spans="1:13" ht="16" x14ac:dyDescent="0.8">
      <c r="A294" s="501"/>
      <c r="B294" s="466" t="s">
        <v>1713</v>
      </c>
      <c r="C294" s="510"/>
      <c r="D294" s="17" t="s">
        <v>1181</v>
      </c>
      <c r="E294" s="17" t="s">
        <v>1711</v>
      </c>
      <c r="F294" s="505" t="s">
        <v>1223</v>
      </c>
      <c r="G294" s="437">
        <v>2021</v>
      </c>
      <c r="H294" s="455" t="s">
        <v>1169</v>
      </c>
      <c r="I294" s="456"/>
      <c r="J294" s="448"/>
      <c r="K294" s="548">
        <v>10.64</v>
      </c>
      <c r="L294" s="548">
        <v>9.0730000000000005E-2</v>
      </c>
      <c r="M294" s="548">
        <v>147</v>
      </c>
    </row>
    <row r="295" spans="1:13" ht="21" x14ac:dyDescent="1">
      <c r="A295" s="511" t="s">
        <v>1714</v>
      </c>
      <c r="B295" s="512" t="s">
        <v>2004</v>
      </c>
      <c r="C295" s="511"/>
      <c r="D295" s="512"/>
      <c r="E295" s="511"/>
      <c r="F295" s="512"/>
      <c r="G295" s="511"/>
      <c r="H295" s="512"/>
      <c r="I295" s="511"/>
      <c r="J295" s="512"/>
      <c r="K295" s="548"/>
      <c r="L295" s="548"/>
      <c r="M295" s="548"/>
    </row>
    <row r="296" spans="1:13" ht="16" x14ac:dyDescent="0.8">
      <c r="A296" s="501"/>
      <c r="B296" s="466" t="s">
        <v>1715</v>
      </c>
      <c r="C296" s="510" t="s">
        <v>1716</v>
      </c>
      <c r="D296" s="17" t="s">
        <v>1181</v>
      </c>
      <c r="E296" s="17" t="s">
        <v>1711</v>
      </c>
      <c r="F296" s="505" t="s">
        <v>1223</v>
      </c>
      <c r="G296" s="437">
        <v>2021</v>
      </c>
      <c r="H296" s="455" t="s">
        <v>1169</v>
      </c>
      <c r="I296" s="456"/>
      <c r="J296" s="448"/>
      <c r="K296" s="548">
        <v>10.9</v>
      </c>
      <c r="L296" s="548">
        <v>9.4039999999999999E-2</v>
      </c>
      <c r="M296" s="548">
        <v>150</v>
      </c>
    </row>
    <row r="297" spans="1:13" ht="21" x14ac:dyDescent="1">
      <c r="A297" s="511" t="s">
        <v>1718</v>
      </c>
      <c r="B297" s="512" t="s">
        <v>2005</v>
      </c>
      <c r="C297" s="511"/>
      <c r="D297" s="512"/>
      <c r="E297" s="511"/>
      <c r="F297" s="512"/>
      <c r="G297" s="511"/>
      <c r="H297" s="512"/>
      <c r="I297" s="511"/>
      <c r="J297" s="512"/>
      <c r="K297" s="548"/>
      <c r="L297" s="548"/>
      <c r="M297" s="548"/>
    </row>
    <row r="298" spans="1:13" ht="16" x14ac:dyDescent="0.8">
      <c r="A298" s="501"/>
      <c r="B298" s="466" t="s">
        <v>1717</v>
      </c>
      <c r="C298" s="510"/>
      <c r="D298" s="17" t="s">
        <v>1352</v>
      </c>
      <c r="E298" s="17" t="s">
        <v>1182</v>
      </c>
      <c r="F298" s="505" t="s">
        <v>1223</v>
      </c>
      <c r="G298" s="437">
        <v>2021</v>
      </c>
      <c r="H298" s="455" t="s">
        <v>1169</v>
      </c>
      <c r="I298" s="456"/>
      <c r="J298" s="448"/>
      <c r="K298" s="548">
        <v>3.1110000000000002</v>
      </c>
      <c r="L298" s="548">
        <v>2.5760000000000002E-2</v>
      </c>
      <c r="M298" s="548">
        <v>43.25</v>
      </c>
    </row>
    <row r="299" spans="1:13" ht="21.75" thickBot="1" x14ac:dyDescent="1.1499999999999999">
      <c r="A299" s="517">
        <v>5</v>
      </c>
      <c r="B299" s="583" t="s">
        <v>1719</v>
      </c>
      <c r="C299" s="517"/>
      <c r="D299" s="517"/>
      <c r="E299" s="517"/>
      <c r="F299" s="517"/>
      <c r="G299" s="517"/>
      <c r="H299" s="517"/>
      <c r="I299" s="517"/>
      <c r="J299" s="517"/>
      <c r="K299" s="548"/>
      <c r="L299" s="548"/>
      <c r="M299" s="548"/>
    </row>
    <row r="300" spans="1:13" ht="21.75" thickBot="1" x14ac:dyDescent="1.1499999999999999">
      <c r="A300" s="536" t="s">
        <v>1720</v>
      </c>
      <c r="B300" s="537" t="s">
        <v>1721</v>
      </c>
      <c r="C300" s="536"/>
      <c r="D300" s="536"/>
      <c r="E300" s="536"/>
      <c r="F300" s="536"/>
      <c r="G300" s="536"/>
      <c r="H300" s="536"/>
      <c r="I300" s="536"/>
      <c r="J300" s="536"/>
      <c r="K300" s="548"/>
      <c r="L300" s="548"/>
      <c r="M300" s="548"/>
    </row>
    <row r="301" spans="1:13" ht="21.75" thickTop="1" x14ac:dyDescent="1">
      <c r="A301" s="511" t="s">
        <v>1722</v>
      </c>
      <c r="B301" s="512" t="s">
        <v>2006</v>
      </c>
      <c r="C301" s="511"/>
      <c r="D301" s="511"/>
      <c r="E301" s="511"/>
      <c r="F301" s="511"/>
      <c r="G301" s="511"/>
      <c r="H301" s="511"/>
      <c r="I301" s="511"/>
      <c r="J301" s="511"/>
      <c r="K301" s="548"/>
      <c r="L301" s="548"/>
      <c r="M301" s="548"/>
    </row>
    <row r="302" spans="1:13" ht="16" x14ac:dyDescent="0.8">
      <c r="A302" s="501"/>
      <c r="B302" s="466" t="s">
        <v>1723</v>
      </c>
      <c r="C302" s="510" t="s">
        <v>1724</v>
      </c>
      <c r="D302" s="17" t="s">
        <v>1181</v>
      </c>
      <c r="E302" s="17" t="s">
        <v>1182</v>
      </c>
      <c r="F302" s="505" t="s">
        <v>1223</v>
      </c>
      <c r="G302" s="437">
        <v>2021</v>
      </c>
      <c r="H302" s="455" t="s">
        <v>1169</v>
      </c>
      <c r="I302" s="456"/>
      <c r="J302" s="448"/>
      <c r="K302" s="548">
        <v>4.0129999999999999</v>
      </c>
      <c r="L302" s="548">
        <v>1.21E-2</v>
      </c>
      <c r="M302" s="548">
        <v>109.8</v>
      </c>
    </row>
    <row r="303" spans="1:13" ht="16" x14ac:dyDescent="0.8">
      <c r="A303" s="501"/>
      <c r="B303" s="466" t="s">
        <v>1725</v>
      </c>
      <c r="C303" s="510"/>
      <c r="D303" s="17" t="s">
        <v>1181</v>
      </c>
      <c r="E303" s="17" t="s">
        <v>1182</v>
      </c>
      <c r="F303" s="505" t="s">
        <v>1223</v>
      </c>
      <c r="G303" s="437">
        <v>2021</v>
      </c>
      <c r="H303" s="455" t="s">
        <v>1169</v>
      </c>
      <c r="I303" s="456"/>
      <c r="J303" s="448"/>
      <c r="K303" s="548">
        <v>4.2779999999999996</v>
      </c>
      <c r="L303" s="548">
        <v>1.519E-2</v>
      </c>
      <c r="M303" s="548">
        <v>11.9</v>
      </c>
    </row>
    <row r="304" spans="1:13" ht="16" x14ac:dyDescent="0.8">
      <c r="A304" s="501"/>
      <c r="B304" s="466" t="s">
        <v>1726</v>
      </c>
      <c r="C304" s="510"/>
      <c r="D304" s="17" t="s">
        <v>1181</v>
      </c>
      <c r="E304" s="17" t="s">
        <v>1182</v>
      </c>
      <c r="F304" s="505" t="s">
        <v>1223</v>
      </c>
      <c r="G304" s="437">
        <v>2021</v>
      </c>
      <c r="H304" s="455" t="s">
        <v>1169</v>
      </c>
      <c r="I304" s="456"/>
      <c r="J304" s="448"/>
      <c r="K304" s="548">
        <v>7.7610000000000001</v>
      </c>
      <c r="L304" s="548">
        <v>8.4449999999999997E-2</v>
      </c>
      <c r="M304" s="548">
        <v>131.9</v>
      </c>
    </row>
    <row r="305" spans="1:13" ht="16" x14ac:dyDescent="0.8">
      <c r="A305" s="501"/>
      <c r="B305" s="466" t="s">
        <v>1727</v>
      </c>
      <c r="C305" s="510"/>
      <c r="D305" s="17" t="s">
        <v>1181</v>
      </c>
      <c r="E305" s="17" t="s">
        <v>1182</v>
      </c>
      <c r="F305" s="505" t="s">
        <v>1223</v>
      </c>
      <c r="G305" s="437">
        <v>2021</v>
      </c>
      <c r="H305" s="455" t="s">
        <v>1169</v>
      </c>
      <c r="I305" s="456"/>
      <c r="J305" s="448"/>
      <c r="K305" s="548">
        <v>7.9690000000000003</v>
      </c>
      <c r="L305" s="548">
        <v>6.6799999999999998E-2</v>
      </c>
      <c r="M305" s="548">
        <v>159.5</v>
      </c>
    </row>
    <row r="306" spans="1:13" ht="21" x14ac:dyDescent="1">
      <c r="A306" s="511" t="s">
        <v>1728</v>
      </c>
      <c r="B306" s="512" t="s">
        <v>2007</v>
      </c>
      <c r="C306" s="511"/>
      <c r="D306" s="512"/>
      <c r="E306" s="511"/>
      <c r="F306" s="512"/>
      <c r="G306" s="511"/>
      <c r="H306" s="512"/>
      <c r="I306" s="511"/>
      <c r="J306" s="512"/>
      <c r="K306" s="548"/>
      <c r="L306" s="548"/>
      <c r="M306" s="548"/>
    </row>
    <row r="307" spans="1:13" ht="16" x14ac:dyDescent="0.8">
      <c r="A307" s="501"/>
      <c r="B307" s="466" t="s">
        <v>1729</v>
      </c>
      <c r="C307" s="510"/>
      <c r="D307" s="17" t="s">
        <v>1181</v>
      </c>
      <c r="E307" s="17" t="s">
        <v>1326</v>
      </c>
      <c r="F307" s="505" t="s">
        <v>1223</v>
      </c>
      <c r="G307" s="437">
        <v>2021</v>
      </c>
      <c r="H307" s="455" t="s">
        <v>1169</v>
      </c>
      <c r="I307" s="456"/>
      <c r="J307" s="448"/>
      <c r="K307" s="548">
        <v>4.4349999999999996</v>
      </c>
      <c r="L307" s="548">
        <v>1.575E-2</v>
      </c>
      <c r="M307" s="548">
        <v>114.9</v>
      </c>
    </row>
    <row r="308" spans="1:13" ht="16" x14ac:dyDescent="0.8">
      <c r="A308" s="501"/>
      <c r="B308" s="466" t="s">
        <v>1730</v>
      </c>
      <c r="C308" s="510"/>
      <c r="D308" s="17" t="s">
        <v>1181</v>
      </c>
      <c r="E308" s="17" t="s">
        <v>1182</v>
      </c>
      <c r="F308" s="505" t="s">
        <v>1223</v>
      </c>
      <c r="G308" s="437">
        <v>2021</v>
      </c>
      <c r="H308" s="455" t="s">
        <v>1169</v>
      </c>
      <c r="I308" s="456"/>
      <c r="J308" s="448"/>
      <c r="K308" s="548">
        <v>1.9319999999999999</v>
      </c>
      <c r="L308" s="548">
        <v>7.6340000000000002E-3</v>
      </c>
      <c r="M308" s="548">
        <v>43.24</v>
      </c>
    </row>
    <row r="309" spans="1:13" ht="16" x14ac:dyDescent="0.8">
      <c r="A309" s="501"/>
      <c r="B309" s="466" t="s">
        <v>1731</v>
      </c>
      <c r="C309" s="510"/>
      <c r="D309" s="17" t="s">
        <v>1181</v>
      </c>
      <c r="E309" s="17" t="s">
        <v>1732</v>
      </c>
      <c r="F309" s="505" t="s">
        <v>1223</v>
      </c>
      <c r="G309" s="437">
        <v>2021</v>
      </c>
      <c r="H309" s="455" t="s">
        <v>1169</v>
      </c>
      <c r="I309" s="456"/>
      <c r="J309" s="448"/>
      <c r="K309" s="548">
        <v>2.097</v>
      </c>
      <c r="L309" s="548">
        <v>8.9809999999999994E-3</v>
      </c>
      <c r="M309" s="548">
        <v>78.08</v>
      </c>
    </row>
    <row r="310" spans="1:13" ht="16" x14ac:dyDescent="0.8">
      <c r="A310" s="501"/>
      <c r="B310" s="466" t="s">
        <v>1733</v>
      </c>
      <c r="C310" s="510"/>
      <c r="D310" s="17" t="s">
        <v>1181</v>
      </c>
      <c r="E310" s="17" t="s">
        <v>1182</v>
      </c>
      <c r="F310" s="505" t="s">
        <v>1223</v>
      </c>
      <c r="G310" s="437">
        <v>2021</v>
      </c>
      <c r="H310" s="455" t="s">
        <v>1169</v>
      </c>
      <c r="I310" s="456"/>
      <c r="J310" s="448"/>
      <c r="K310" s="548">
        <v>2.6160000000000001</v>
      </c>
      <c r="L310" s="548">
        <v>1.7500000000000002E-2</v>
      </c>
      <c r="M310" s="548">
        <v>83.34</v>
      </c>
    </row>
    <row r="311" spans="1:13" ht="16" x14ac:dyDescent="0.8">
      <c r="A311" s="501"/>
      <c r="B311" s="466" t="s">
        <v>1734</v>
      </c>
      <c r="C311" s="510"/>
      <c r="D311" s="17" t="s">
        <v>1181</v>
      </c>
      <c r="E311" s="17" t="s">
        <v>1182</v>
      </c>
      <c r="F311" s="505" t="s">
        <v>1223</v>
      </c>
      <c r="G311" s="437">
        <v>2021</v>
      </c>
      <c r="H311" s="455" t="s">
        <v>1169</v>
      </c>
      <c r="I311" s="456"/>
      <c r="J311" s="448"/>
      <c r="K311" s="548">
        <v>2.8410000000000002</v>
      </c>
      <c r="L311" s="548">
        <v>1.103E-2</v>
      </c>
      <c r="M311" s="548">
        <v>63.22</v>
      </c>
    </row>
    <row r="312" spans="1:13" ht="21" x14ac:dyDescent="1">
      <c r="A312" s="511" t="s">
        <v>1735</v>
      </c>
      <c r="B312" s="512" t="s">
        <v>2038</v>
      </c>
      <c r="C312" s="511"/>
      <c r="D312" s="512"/>
      <c r="E312" s="511"/>
      <c r="F312" s="512"/>
      <c r="G312" s="511"/>
      <c r="H312" s="512"/>
      <c r="I312" s="511"/>
      <c r="J312" s="512"/>
      <c r="K312" s="548"/>
      <c r="L312" s="548"/>
      <c r="M312" s="548"/>
    </row>
    <row r="313" spans="1:13" ht="16" x14ac:dyDescent="0.8">
      <c r="A313" s="501"/>
      <c r="B313" s="466" t="s">
        <v>1736</v>
      </c>
      <c r="C313" s="510"/>
      <c r="D313" s="17" t="s">
        <v>1181</v>
      </c>
      <c r="E313" s="17" t="s">
        <v>1182</v>
      </c>
      <c r="F313" s="505" t="s">
        <v>1223</v>
      </c>
      <c r="G313" s="437">
        <v>2021</v>
      </c>
      <c r="H313" s="455" t="s">
        <v>1169</v>
      </c>
      <c r="I313" s="456"/>
      <c r="J313" s="448"/>
      <c r="K313" s="548">
        <v>2.444</v>
      </c>
      <c r="L313" s="548">
        <v>1.044E-2</v>
      </c>
      <c r="M313" s="548">
        <v>54.73</v>
      </c>
    </row>
    <row r="314" spans="1:13" ht="21.75" thickBot="1" x14ac:dyDescent="1.1499999999999999">
      <c r="A314" s="536" t="s">
        <v>1737</v>
      </c>
      <c r="B314" s="537" t="s">
        <v>1738</v>
      </c>
      <c r="C314" s="536"/>
      <c r="D314" s="537"/>
      <c r="E314" s="536"/>
      <c r="F314" s="537"/>
      <c r="G314" s="536"/>
      <c r="H314" s="537"/>
      <c r="I314" s="536"/>
      <c r="J314" s="537"/>
      <c r="K314" s="548"/>
      <c r="L314" s="548"/>
      <c r="M314" s="548"/>
    </row>
    <row r="315" spans="1:13" ht="21.75" thickTop="1" x14ac:dyDescent="1">
      <c r="A315" s="511" t="s">
        <v>1739</v>
      </c>
      <c r="B315" s="512" t="s">
        <v>2008</v>
      </c>
      <c r="C315" s="511"/>
      <c r="D315" s="512"/>
      <c r="E315" s="511"/>
      <c r="F315" s="512"/>
      <c r="G315" s="511"/>
      <c r="H315" s="512"/>
      <c r="I315" s="511"/>
      <c r="J315" s="512"/>
      <c r="K315" s="548"/>
      <c r="L315" s="548"/>
      <c r="M315" s="548"/>
    </row>
    <row r="316" spans="1:13" ht="16" x14ac:dyDescent="0.8">
      <c r="A316" s="501"/>
      <c r="B316" s="466" t="s">
        <v>1741</v>
      </c>
      <c r="C316" s="510"/>
      <c r="D316" s="17" t="s">
        <v>1352</v>
      </c>
      <c r="E316" s="17" t="s">
        <v>1742</v>
      </c>
      <c r="F316" s="505" t="s">
        <v>1223</v>
      </c>
      <c r="G316" s="437">
        <v>2021</v>
      </c>
      <c r="H316" s="455" t="s">
        <v>1169</v>
      </c>
      <c r="I316" s="456"/>
      <c r="J316" s="448"/>
      <c r="K316" s="548">
        <v>8.2560000000000002</v>
      </c>
      <c r="L316" s="548">
        <v>4.1360000000000001E-2</v>
      </c>
      <c r="M316" s="548">
        <v>169.3</v>
      </c>
    </row>
    <row r="317" spans="1:13" ht="21" x14ac:dyDescent="1">
      <c r="A317" s="511" t="s">
        <v>1743</v>
      </c>
      <c r="B317" s="512" t="s">
        <v>2009</v>
      </c>
      <c r="C317" s="511"/>
      <c r="D317" s="512"/>
      <c r="E317" s="511"/>
      <c r="F317" s="512"/>
      <c r="G317" s="511"/>
      <c r="H317" s="512"/>
      <c r="I317" s="511"/>
      <c r="J317" s="512"/>
      <c r="K317" s="548"/>
      <c r="L317" s="548"/>
      <c r="M317" s="548"/>
    </row>
    <row r="318" spans="1:13" ht="16" x14ac:dyDescent="0.8">
      <c r="A318" s="501"/>
      <c r="B318" s="466" t="s">
        <v>1744</v>
      </c>
      <c r="C318" s="510"/>
      <c r="D318" s="17" t="s">
        <v>1352</v>
      </c>
      <c r="E318" s="17" t="s">
        <v>1745</v>
      </c>
      <c r="F318" s="505" t="s">
        <v>1223</v>
      </c>
      <c r="G318" s="437">
        <v>2021</v>
      </c>
      <c r="H318" s="455" t="s">
        <v>1169</v>
      </c>
      <c r="I318" s="456"/>
      <c r="J318" s="448"/>
      <c r="K318" s="548">
        <v>13.62</v>
      </c>
      <c r="L318" s="548">
        <v>6.7830000000000001E-2</v>
      </c>
      <c r="M318" s="548">
        <v>280.7</v>
      </c>
    </row>
    <row r="319" spans="1:13" ht="16" x14ac:dyDescent="0.8">
      <c r="A319" s="501"/>
      <c r="B319" s="466" t="s">
        <v>1746</v>
      </c>
      <c r="C319" s="510"/>
      <c r="D319" s="17" t="s">
        <v>1352</v>
      </c>
      <c r="E319" s="17" t="s">
        <v>1747</v>
      </c>
      <c r="F319" s="505" t="s">
        <v>1223</v>
      </c>
      <c r="G319" s="437">
        <v>2021</v>
      </c>
      <c r="H319" s="455" t="s">
        <v>1169</v>
      </c>
      <c r="I319" s="456"/>
      <c r="J319" s="448"/>
      <c r="K319" s="548">
        <v>12.89</v>
      </c>
      <c r="L319" s="548">
        <v>4.8669999999999998E-2</v>
      </c>
      <c r="M319" s="548">
        <v>292.8</v>
      </c>
    </row>
    <row r="320" spans="1:13" ht="16" x14ac:dyDescent="0.8">
      <c r="A320" s="501"/>
      <c r="B320" s="466" t="s">
        <v>1749</v>
      </c>
      <c r="C320" s="510" t="s">
        <v>1748</v>
      </c>
      <c r="D320" s="17" t="s">
        <v>1352</v>
      </c>
      <c r="E320" s="17" t="s">
        <v>1182</v>
      </c>
      <c r="F320" s="505" t="s">
        <v>1223</v>
      </c>
      <c r="G320" s="14">
        <v>2018</v>
      </c>
      <c r="H320" s="455" t="s">
        <v>1169</v>
      </c>
      <c r="I320" s="456"/>
      <c r="J320" s="448" t="s">
        <v>1750</v>
      </c>
      <c r="K320" s="548">
        <v>20</v>
      </c>
      <c r="L320" s="548"/>
      <c r="M320" s="548">
        <v>410</v>
      </c>
    </row>
    <row r="321" spans="1:13" ht="16" x14ac:dyDescent="0.8">
      <c r="A321" s="501"/>
      <c r="B321" s="466" t="s">
        <v>1752</v>
      </c>
      <c r="C321" s="510" t="s">
        <v>1751</v>
      </c>
      <c r="D321" s="17" t="s">
        <v>1352</v>
      </c>
      <c r="E321" s="17" t="s">
        <v>1182</v>
      </c>
      <c r="F321" s="505" t="s">
        <v>1223</v>
      </c>
      <c r="G321" s="14">
        <v>2018</v>
      </c>
      <c r="H321" s="455" t="s">
        <v>1169</v>
      </c>
      <c r="I321" s="456"/>
      <c r="J321" s="448" t="s">
        <v>1753</v>
      </c>
      <c r="K321" s="548">
        <v>9.4</v>
      </c>
      <c r="L321" s="548"/>
      <c r="M321" s="548">
        <v>170</v>
      </c>
    </row>
    <row r="322" spans="1:13" ht="21" x14ac:dyDescent="1">
      <c r="A322" s="511" t="s">
        <v>1754</v>
      </c>
      <c r="B322" s="512" t="s">
        <v>2010</v>
      </c>
      <c r="C322" s="511"/>
      <c r="D322" s="512"/>
      <c r="E322" s="511"/>
      <c r="F322" s="512"/>
      <c r="G322" s="511"/>
      <c r="H322" s="512"/>
      <c r="I322" s="511"/>
      <c r="J322" s="512"/>
      <c r="K322" s="548"/>
      <c r="L322" s="548"/>
      <c r="M322" s="548"/>
    </row>
    <row r="323" spans="1:13" ht="16" x14ac:dyDescent="0.8">
      <c r="A323" s="501"/>
      <c r="B323" s="466" t="s">
        <v>1755</v>
      </c>
      <c r="C323" s="510" t="s">
        <v>1756</v>
      </c>
      <c r="D323" s="17" t="s">
        <v>1352</v>
      </c>
      <c r="E323" s="17" t="s">
        <v>1757</v>
      </c>
      <c r="F323" s="505" t="s">
        <v>1223</v>
      </c>
      <c r="G323" s="437">
        <v>2021</v>
      </c>
      <c r="H323" s="455" t="s">
        <v>1169</v>
      </c>
      <c r="I323" s="456"/>
      <c r="J323" s="448"/>
      <c r="K323" s="548">
        <v>3.8239999999999998</v>
      </c>
      <c r="L323" s="548">
        <v>4.9820000000000003E-2</v>
      </c>
      <c r="M323" s="548">
        <v>97.14</v>
      </c>
    </row>
    <row r="324" spans="1:13" ht="16" x14ac:dyDescent="0.8">
      <c r="A324" s="501"/>
      <c r="B324" s="466" t="s">
        <v>1758</v>
      </c>
      <c r="C324" s="510"/>
      <c r="D324" s="17" t="s">
        <v>1352</v>
      </c>
      <c r="E324" s="17" t="s">
        <v>1759</v>
      </c>
      <c r="F324" s="505" t="s">
        <v>1223</v>
      </c>
      <c r="G324" s="437">
        <v>2021</v>
      </c>
      <c r="H324" s="455" t="s">
        <v>1169</v>
      </c>
      <c r="I324" s="456"/>
      <c r="J324" s="448"/>
      <c r="K324" s="548">
        <v>3.7690000000000001</v>
      </c>
      <c r="L324" s="548">
        <v>4.9770000000000002E-2</v>
      </c>
      <c r="M324" s="548">
        <v>96.48</v>
      </c>
    </row>
    <row r="325" spans="1:13" ht="21" x14ac:dyDescent="1">
      <c r="A325" s="511" t="s">
        <v>1762</v>
      </c>
      <c r="B325" s="512" t="s">
        <v>1760</v>
      </c>
      <c r="C325" s="511"/>
      <c r="D325" s="512"/>
      <c r="E325" s="511"/>
      <c r="F325" s="512"/>
      <c r="G325" s="511"/>
      <c r="H325" s="512"/>
      <c r="I325" s="511"/>
      <c r="J325" s="512"/>
      <c r="K325" s="548"/>
      <c r="L325" s="548"/>
      <c r="M325" s="548"/>
    </row>
    <row r="326" spans="1:13" ht="16" x14ac:dyDescent="0.8">
      <c r="A326" s="501"/>
      <c r="B326" s="466" t="s">
        <v>1761</v>
      </c>
      <c r="C326" s="510"/>
      <c r="D326" s="17" t="s">
        <v>1352</v>
      </c>
      <c r="E326" s="17" t="s">
        <v>1763</v>
      </c>
      <c r="F326" s="505" t="s">
        <v>1223</v>
      </c>
      <c r="G326" s="437">
        <v>2021</v>
      </c>
      <c r="H326" s="455" t="s">
        <v>1169</v>
      </c>
      <c r="I326" s="456"/>
      <c r="J326" s="448"/>
      <c r="K326" s="548">
        <v>8.9179999999999993</v>
      </c>
      <c r="L326" s="548">
        <v>3.805E-2</v>
      </c>
      <c r="M326" s="548">
        <v>191.3</v>
      </c>
    </row>
    <row r="327" spans="1:13" ht="21.75" thickBot="1" x14ac:dyDescent="1.1499999999999999">
      <c r="A327" s="536" t="s">
        <v>1764</v>
      </c>
      <c r="B327" s="537" t="s">
        <v>2011</v>
      </c>
      <c r="C327" s="536"/>
      <c r="D327" s="537"/>
      <c r="E327" s="536"/>
      <c r="F327" s="537"/>
      <c r="G327" s="536"/>
      <c r="H327" s="537"/>
      <c r="I327" s="536"/>
      <c r="J327" s="537"/>
      <c r="K327" s="548"/>
      <c r="L327" s="548"/>
      <c r="M327" s="548"/>
    </row>
    <row r="328" spans="1:13" ht="21.75" thickTop="1" x14ac:dyDescent="1">
      <c r="A328" s="511" t="s">
        <v>1765</v>
      </c>
      <c r="B328" s="512" t="s">
        <v>2012</v>
      </c>
      <c r="C328" s="511"/>
      <c r="D328" s="512"/>
      <c r="E328" s="511"/>
      <c r="F328" s="512"/>
      <c r="G328" s="511"/>
      <c r="H328" s="512"/>
      <c r="I328" s="511"/>
      <c r="J328" s="512"/>
      <c r="K328" s="548"/>
      <c r="L328" s="548"/>
      <c r="M328" s="548"/>
    </row>
    <row r="329" spans="1:13" ht="16" x14ac:dyDescent="0.8">
      <c r="A329" s="501"/>
      <c r="B329" s="466" t="s">
        <v>1767</v>
      </c>
      <c r="C329" s="510" t="s">
        <v>1766</v>
      </c>
      <c r="D329" s="17" t="s">
        <v>1352</v>
      </c>
      <c r="E329" s="17" t="s">
        <v>1768</v>
      </c>
      <c r="F329" s="505" t="s">
        <v>1223</v>
      </c>
      <c r="G329" s="437">
        <v>2021</v>
      </c>
      <c r="H329" s="455" t="s">
        <v>1169</v>
      </c>
      <c r="I329" s="456"/>
      <c r="J329" s="448"/>
      <c r="K329" s="548">
        <v>2.44</v>
      </c>
      <c r="L329" s="548">
        <v>4.1219999999999998E-3</v>
      </c>
      <c r="M329" s="548">
        <v>190.5</v>
      </c>
    </row>
    <row r="330" spans="1:13" ht="16" x14ac:dyDescent="0.8">
      <c r="A330" s="501"/>
      <c r="B330" s="466" t="s">
        <v>1770</v>
      </c>
      <c r="C330" s="510" t="s">
        <v>1769</v>
      </c>
      <c r="D330" s="17" t="s">
        <v>1352</v>
      </c>
      <c r="E330" s="17" t="s">
        <v>1771</v>
      </c>
      <c r="F330" s="505" t="s">
        <v>1223</v>
      </c>
      <c r="G330" s="437">
        <v>2021</v>
      </c>
      <c r="H330" s="455" t="s">
        <v>1169</v>
      </c>
      <c r="I330" s="456"/>
      <c r="J330" s="448"/>
      <c r="K330" s="548">
        <v>5.3689999999999998</v>
      </c>
      <c r="L330" s="548">
        <v>1.346E-2</v>
      </c>
      <c r="M330" s="548">
        <v>258.7</v>
      </c>
    </row>
    <row r="331" spans="1:13" ht="16" x14ac:dyDescent="0.8">
      <c r="A331" s="501"/>
      <c r="B331" s="466" t="s">
        <v>1772</v>
      </c>
      <c r="C331" s="510"/>
      <c r="D331" s="17" t="s">
        <v>1352</v>
      </c>
      <c r="E331" s="17" t="s">
        <v>1773</v>
      </c>
      <c r="F331" s="505" t="s">
        <v>1223</v>
      </c>
      <c r="G331" s="437">
        <v>2021</v>
      </c>
      <c r="H331" s="455" t="s">
        <v>1169</v>
      </c>
      <c r="I331" s="456"/>
      <c r="J331" s="448"/>
      <c r="K331" s="548">
        <v>5.3739999999999997</v>
      </c>
      <c r="L331" s="548">
        <v>1.353E-2</v>
      </c>
      <c r="M331" s="548">
        <v>258</v>
      </c>
    </row>
    <row r="332" spans="1:13" ht="16" x14ac:dyDescent="0.8">
      <c r="A332" s="501"/>
      <c r="B332" s="466" t="s">
        <v>1774</v>
      </c>
      <c r="C332" s="510"/>
      <c r="D332" s="17" t="s">
        <v>1352</v>
      </c>
      <c r="E332" s="17" t="s">
        <v>1768</v>
      </c>
      <c r="F332" s="505" t="s">
        <v>1223</v>
      </c>
      <c r="G332" s="437">
        <v>2021</v>
      </c>
      <c r="H332" s="455" t="s">
        <v>1169</v>
      </c>
      <c r="I332" s="456"/>
      <c r="J332" s="448"/>
      <c r="K332" s="548">
        <v>2.004</v>
      </c>
      <c r="L332" s="548">
        <v>3.4039999999999999E-3</v>
      </c>
      <c r="M332" s="548">
        <v>185.5</v>
      </c>
    </row>
    <row r="333" spans="1:13" ht="21" x14ac:dyDescent="1">
      <c r="A333" s="511" t="s">
        <v>1775</v>
      </c>
      <c r="B333" s="512" t="s">
        <v>2013</v>
      </c>
      <c r="C333" s="511"/>
      <c r="D333" s="512"/>
      <c r="E333" s="511"/>
      <c r="F333" s="512"/>
      <c r="G333" s="511"/>
      <c r="H333" s="512"/>
      <c r="I333" s="511"/>
      <c r="J333" s="512"/>
      <c r="K333" s="548"/>
      <c r="L333" s="548"/>
      <c r="M333" s="548"/>
    </row>
    <row r="334" spans="1:13" ht="16" x14ac:dyDescent="0.8">
      <c r="A334" s="501"/>
      <c r="B334" s="466" t="s">
        <v>1776</v>
      </c>
      <c r="C334" s="510" t="s">
        <v>1777</v>
      </c>
      <c r="D334" s="17" t="s">
        <v>1352</v>
      </c>
      <c r="E334" s="17" t="s">
        <v>1778</v>
      </c>
      <c r="F334" s="505" t="s">
        <v>1223</v>
      </c>
      <c r="G334" s="437">
        <v>2021</v>
      </c>
      <c r="H334" s="455" t="s">
        <v>1169</v>
      </c>
      <c r="I334" s="456"/>
      <c r="J334" s="448"/>
      <c r="K334" s="548">
        <v>5.18</v>
      </c>
      <c r="L334" s="548">
        <v>1.86</v>
      </c>
      <c r="M334" s="548">
        <v>124</v>
      </c>
    </row>
    <row r="335" spans="1:13" ht="16" x14ac:dyDescent="0.8">
      <c r="A335" s="501"/>
      <c r="B335" s="466" t="s">
        <v>1779</v>
      </c>
      <c r="C335" s="510"/>
      <c r="D335" s="17" t="s">
        <v>1352</v>
      </c>
      <c r="E335" s="17" t="s">
        <v>1780</v>
      </c>
      <c r="F335" s="505" t="s">
        <v>1223</v>
      </c>
      <c r="G335" s="437">
        <v>2021</v>
      </c>
      <c r="H335" s="455" t="s">
        <v>1169</v>
      </c>
      <c r="I335" s="456"/>
      <c r="J335" s="448"/>
      <c r="K335" s="548">
        <v>6.0389999999999997</v>
      </c>
      <c r="L335" s="548">
        <v>7.2050000000000003E-2</v>
      </c>
      <c r="M335" s="548">
        <v>129.5</v>
      </c>
    </row>
    <row r="336" spans="1:13" ht="16" x14ac:dyDescent="0.8">
      <c r="A336" s="501"/>
      <c r="B336" s="466" t="s">
        <v>1781</v>
      </c>
      <c r="C336" s="510"/>
      <c r="D336" s="17" t="s">
        <v>1352</v>
      </c>
      <c r="E336" s="17" t="s">
        <v>1463</v>
      </c>
      <c r="F336" s="505" t="s">
        <v>1223</v>
      </c>
      <c r="G336" s="437">
        <v>2020</v>
      </c>
      <c r="H336" s="455" t="s">
        <v>1169</v>
      </c>
      <c r="I336" s="456"/>
      <c r="J336" s="448"/>
      <c r="K336" s="548">
        <v>5.3890000000000002</v>
      </c>
      <c r="L336" s="548">
        <v>1.1299999999999999E-2</v>
      </c>
      <c r="M336" s="548">
        <v>134.30000000000001</v>
      </c>
    </row>
    <row r="337" spans="1:13" ht="21.75" thickBot="1" x14ac:dyDescent="1.1499999999999999">
      <c r="A337" s="536" t="s">
        <v>1782</v>
      </c>
      <c r="B337" s="537" t="s">
        <v>1783</v>
      </c>
      <c r="C337" s="536"/>
      <c r="D337" s="536"/>
      <c r="E337" s="536"/>
      <c r="F337" s="536"/>
      <c r="G337" s="536"/>
      <c r="H337" s="536"/>
      <c r="I337" s="536"/>
      <c r="J337" s="536"/>
      <c r="K337" s="548"/>
      <c r="L337" s="548"/>
      <c r="M337" s="548"/>
    </row>
    <row r="338" spans="1:13" ht="21.75" thickTop="1" x14ac:dyDescent="1">
      <c r="A338" s="511" t="s">
        <v>1784</v>
      </c>
      <c r="B338" s="512" t="s">
        <v>2014</v>
      </c>
      <c r="C338" s="511"/>
      <c r="D338" s="511"/>
      <c r="E338" s="511"/>
      <c r="F338" s="511"/>
      <c r="G338" s="511"/>
      <c r="H338" s="511"/>
      <c r="I338" s="511"/>
      <c r="J338" s="511"/>
      <c r="K338" s="548"/>
      <c r="L338" s="548"/>
      <c r="M338" s="548"/>
    </row>
    <row r="339" spans="1:13" ht="16" x14ac:dyDescent="0.8">
      <c r="A339" s="501"/>
      <c r="B339" s="466" t="s">
        <v>1785</v>
      </c>
      <c r="C339" s="510"/>
      <c r="D339" s="17" t="s">
        <v>1181</v>
      </c>
      <c r="E339" s="17" t="s">
        <v>1182</v>
      </c>
      <c r="F339" s="505" t="s">
        <v>1223</v>
      </c>
      <c r="G339" s="437">
        <v>2021</v>
      </c>
      <c r="H339" s="455" t="s">
        <v>1169</v>
      </c>
      <c r="I339" s="456"/>
      <c r="J339" s="448"/>
      <c r="K339" s="548">
        <v>6.4089999999999998</v>
      </c>
      <c r="L339" s="548">
        <v>3.2219999999999999E-2</v>
      </c>
      <c r="M339" s="548">
        <v>130.1</v>
      </c>
    </row>
    <row r="340" spans="1:13" ht="16" x14ac:dyDescent="0.8">
      <c r="A340" s="501"/>
      <c r="B340" s="466" t="s">
        <v>1786</v>
      </c>
      <c r="C340" s="510"/>
      <c r="D340" s="17" t="s">
        <v>1181</v>
      </c>
      <c r="E340" s="17" t="s">
        <v>1787</v>
      </c>
      <c r="F340" s="505" t="s">
        <v>1223</v>
      </c>
      <c r="G340" s="437">
        <v>2021</v>
      </c>
      <c r="H340" s="455" t="s">
        <v>1169</v>
      </c>
      <c r="I340" s="456"/>
      <c r="J340" s="448"/>
      <c r="K340" s="548">
        <v>4.1909999999999998</v>
      </c>
      <c r="L340" s="548">
        <v>1.421E-2</v>
      </c>
      <c r="M340" s="548">
        <v>111.1</v>
      </c>
    </row>
    <row r="341" spans="1:13" ht="16" x14ac:dyDescent="0.8">
      <c r="A341" s="501"/>
      <c r="B341" s="466" t="s">
        <v>1788</v>
      </c>
      <c r="C341" s="510"/>
      <c r="D341" s="17" t="s">
        <v>1181</v>
      </c>
      <c r="E341" s="17" t="s">
        <v>1787</v>
      </c>
      <c r="F341" s="505" t="s">
        <v>1223</v>
      </c>
      <c r="G341" s="437">
        <v>2021</v>
      </c>
      <c r="H341" s="455" t="s">
        <v>1169</v>
      </c>
      <c r="I341" s="456"/>
      <c r="J341" s="448"/>
      <c r="K341" s="548">
        <v>4.1150000000000002</v>
      </c>
      <c r="L341" s="548">
        <v>1.4330000000000001E-2</v>
      </c>
      <c r="M341" s="548">
        <v>111.9</v>
      </c>
    </row>
    <row r="342" spans="1:13" ht="16" x14ac:dyDescent="0.8">
      <c r="A342" s="501"/>
      <c r="B342" s="466" t="s">
        <v>1789</v>
      </c>
      <c r="C342" s="510"/>
      <c r="D342" s="17" t="s">
        <v>1181</v>
      </c>
      <c r="E342" s="17" t="s">
        <v>1182</v>
      </c>
      <c r="F342" s="505" t="s">
        <v>1223</v>
      </c>
      <c r="G342" s="437">
        <v>2021</v>
      </c>
      <c r="H342" s="455" t="s">
        <v>1169</v>
      </c>
      <c r="I342" s="456"/>
      <c r="J342" s="448"/>
      <c r="K342" s="548">
        <v>6.9710000000000001</v>
      </c>
      <c r="L342" s="548">
        <v>5.9920000000000001E-2</v>
      </c>
      <c r="M342" s="548">
        <v>105.9</v>
      </c>
    </row>
    <row r="343" spans="1:13" ht="16" x14ac:dyDescent="0.8">
      <c r="A343" s="501"/>
      <c r="B343" s="466" t="s">
        <v>1790</v>
      </c>
      <c r="C343" s="510"/>
      <c r="D343" s="17" t="s">
        <v>1270</v>
      </c>
      <c r="E343" s="17" t="s">
        <v>1463</v>
      </c>
      <c r="F343" s="505" t="s">
        <v>1223</v>
      </c>
      <c r="G343" s="437">
        <v>2021</v>
      </c>
      <c r="H343" s="455" t="s">
        <v>1169</v>
      </c>
      <c r="I343" s="456"/>
      <c r="J343" s="448"/>
      <c r="K343" s="548">
        <v>6177</v>
      </c>
      <c r="L343" s="548">
        <v>21.41</v>
      </c>
      <c r="M343" s="548">
        <v>131900</v>
      </c>
    </row>
    <row r="344" spans="1:13" ht="16" x14ac:dyDescent="0.8">
      <c r="A344" s="501"/>
      <c r="B344" s="466" t="s">
        <v>1791</v>
      </c>
      <c r="C344" s="510"/>
      <c r="D344" s="17" t="s">
        <v>1270</v>
      </c>
      <c r="E344" s="17" t="s">
        <v>1792</v>
      </c>
      <c r="F344" s="505" t="s">
        <v>1223</v>
      </c>
      <c r="G344" s="437">
        <v>2021</v>
      </c>
      <c r="H344" s="455" t="s">
        <v>1169</v>
      </c>
      <c r="I344" s="456"/>
      <c r="J344" s="448"/>
      <c r="K344" s="548">
        <v>5743</v>
      </c>
      <c r="L344" s="548">
        <v>20.78</v>
      </c>
      <c r="M344" s="548">
        <v>134300</v>
      </c>
    </row>
    <row r="345" spans="1:13" ht="16" x14ac:dyDescent="0.8">
      <c r="A345" s="501"/>
      <c r="B345" s="466" t="s">
        <v>1793</v>
      </c>
      <c r="C345" s="510"/>
      <c r="D345" s="17" t="s">
        <v>1270</v>
      </c>
      <c r="E345" s="17" t="s">
        <v>1792</v>
      </c>
      <c r="F345" s="505" t="s">
        <v>1223</v>
      </c>
      <c r="G345" s="437">
        <v>2021</v>
      </c>
      <c r="H345" s="455" t="s">
        <v>1169</v>
      </c>
      <c r="I345" s="456"/>
      <c r="J345" s="448"/>
      <c r="K345" s="548">
        <v>6273</v>
      </c>
      <c r="L345" s="548">
        <v>22.87</v>
      </c>
      <c r="M345" s="548">
        <v>142000</v>
      </c>
    </row>
    <row r="346" spans="1:13" ht="16" x14ac:dyDescent="0.8">
      <c r="A346" s="501"/>
      <c r="B346" s="466" t="s">
        <v>1794</v>
      </c>
      <c r="C346" s="510"/>
      <c r="D346" s="17" t="s">
        <v>1270</v>
      </c>
      <c r="E346" s="17" t="s">
        <v>1795</v>
      </c>
      <c r="F346" s="505" t="s">
        <v>1223</v>
      </c>
      <c r="G346" s="437">
        <v>2021</v>
      </c>
      <c r="H346" s="455" t="s">
        <v>1169</v>
      </c>
      <c r="I346" s="456"/>
      <c r="J346" s="448"/>
      <c r="K346" s="548">
        <v>4010</v>
      </c>
      <c r="L346" s="548">
        <v>15.56</v>
      </c>
      <c r="M346" s="548">
        <v>87310</v>
      </c>
    </row>
    <row r="347" spans="1:13" ht="21.75" thickBot="1" x14ac:dyDescent="1.1499999999999999">
      <c r="A347" s="536" t="s">
        <v>1796</v>
      </c>
      <c r="B347" s="537" t="s">
        <v>2015</v>
      </c>
      <c r="C347" s="536"/>
      <c r="D347" s="537"/>
      <c r="E347" s="536"/>
      <c r="F347" s="537"/>
      <c r="G347" s="536"/>
      <c r="H347" s="537"/>
      <c r="I347" s="536"/>
      <c r="J347" s="537"/>
      <c r="K347" s="548"/>
      <c r="L347" s="548"/>
      <c r="M347" s="548"/>
    </row>
    <row r="348" spans="1:13" ht="21.75" thickTop="1" x14ac:dyDescent="1">
      <c r="A348" s="511" t="s">
        <v>1797</v>
      </c>
      <c r="B348" s="512" t="s">
        <v>2016</v>
      </c>
      <c r="C348" s="511"/>
      <c r="D348" s="512"/>
      <c r="E348" s="511"/>
      <c r="F348" s="512"/>
      <c r="G348" s="511"/>
      <c r="H348" s="512"/>
      <c r="I348" s="511"/>
      <c r="J348" s="512"/>
      <c r="K348" s="548"/>
      <c r="L348" s="548"/>
      <c r="M348" s="548"/>
    </row>
    <row r="349" spans="1:13" ht="16" x14ac:dyDescent="0.8">
      <c r="A349" s="501"/>
      <c r="B349" s="466" t="s">
        <v>1798</v>
      </c>
      <c r="C349" s="510" t="s">
        <v>1799</v>
      </c>
      <c r="D349" s="17" t="s">
        <v>1352</v>
      </c>
      <c r="E349" s="17" t="s">
        <v>1800</v>
      </c>
      <c r="F349" s="505" t="s">
        <v>1223</v>
      </c>
      <c r="G349" s="437">
        <v>2021</v>
      </c>
      <c r="H349" s="455" t="s">
        <v>1169</v>
      </c>
      <c r="I349" s="456"/>
      <c r="J349" s="448"/>
      <c r="K349" s="548">
        <v>3.5259999999999998</v>
      </c>
      <c r="L349" s="548">
        <v>1.5740000000000001E-2</v>
      </c>
      <c r="M349" s="548">
        <v>88.53</v>
      </c>
    </row>
    <row r="350" spans="1:13" ht="16" x14ac:dyDescent="0.8">
      <c r="A350" s="501"/>
      <c r="B350" s="466" t="s">
        <v>1801</v>
      </c>
      <c r="C350" s="510"/>
      <c r="D350" s="17" t="s">
        <v>1352</v>
      </c>
      <c r="E350" s="17" t="s">
        <v>1802</v>
      </c>
      <c r="F350" s="505" t="s">
        <v>1223</v>
      </c>
      <c r="G350" s="437">
        <v>2021</v>
      </c>
      <c r="H350" s="455" t="s">
        <v>1169</v>
      </c>
      <c r="I350" s="456"/>
      <c r="J350" s="448"/>
      <c r="K350" s="548">
        <v>0.42920000000000003</v>
      </c>
      <c r="L350" s="548">
        <v>3.689E-3</v>
      </c>
      <c r="M350" s="548">
        <v>10.93</v>
      </c>
    </row>
    <row r="351" spans="1:13" ht="16" x14ac:dyDescent="0.8">
      <c r="A351" s="501"/>
      <c r="B351" s="466" t="s">
        <v>1803</v>
      </c>
      <c r="C351" s="510"/>
      <c r="D351" s="17" t="s">
        <v>1352</v>
      </c>
      <c r="E351" s="17" t="s">
        <v>1804</v>
      </c>
      <c r="F351" s="505" t="s">
        <v>1223</v>
      </c>
      <c r="G351" s="437">
        <v>2021</v>
      </c>
      <c r="H351" s="455" t="s">
        <v>1169</v>
      </c>
      <c r="I351" s="456"/>
      <c r="J351" s="448"/>
      <c r="K351" s="548">
        <v>0.40589999999999998</v>
      </c>
      <c r="L351" s="548">
        <v>3.5850000000000001E-3</v>
      </c>
      <c r="M351" s="548">
        <v>10.99</v>
      </c>
    </row>
    <row r="352" spans="1:13" ht="16" x14ac:dyDescent="0.8">
      <c r="A352" s="501"/>
      <c r="B352" s="466" t="s">
        <v>1805</v>
      </c>
      <c r="C352" s="510"/>
      <c r="D352" s="17" t="s">
        <v>1352</v>
      </c>
      <c r="E352" s="17" t="s">
        <v>1806</v>
      </c>
      <c r="F352" s="505" t="s">
        <v>1223</v>
      </c>
      <c r="G352" s="437">
        <v>2021</v>
      </c>
      <c r="H352" s="455" t="s">
        <v>1169</v>
      </c>
      <c r="I352" s="456"/>
      <c r="J352" s="448"/>
      <c r="K352" s="548">
        <v>1.0529999999999999</v>
      </c>
      <c r="L352" s="548">
        <v>6.7289999999999997E-3</v>
      </c>
      <c r="M352" s="548">
        <v>20.95</v>
      </c>
    </row>
    <row r="353" spans="1:13" ht="21" x14ac:dyDescent="1">
      <c r="A353" s="511" t="s">
        <v>1807</v>
      </c>
      <c r="B353" s="512" t="s">
        <v>2017</v>
      </c>
      <c r="C353" s="511"/>
      <c r="D353" s="512"/>
      <c r="E353" s="511"/>
      <c r="F353" s="512"/>
      <c r="G353" s="511"/>
      <c r="H353" s="512"/>
      <c r="I353" s="511"/>
      <c r="J353" s="512"/>
      <c r="K353" s="548"/>
      <c r="L353" s="548"/>
      <c r="M353" s="548"/>
    </row>
    <row r="354" spans="1:13" ht="16" x14ac:dyDescent="0.8">
      <c r="A354" s="501"/>
      <c r="B354" s="466" t="s">
        <v>1808</v>
      </c>
      <c r="C354" s="510"/>
      <c r="D354" s="17" t="s">
        <v>1352</v>
      </c>
      <c r="E354" s="17" t="s">
        <v>1809</v>
      </c>
      <c r="F354" s="505" t="s">
        <v>1223</v>
      </c>
      <c r="G354" s="437">
        <v>2021</v>
      </c>
      <c r="H354" s="455" t="s">
        <v>1169</v>
      </c>
      <c r="I354" s="456"/>
      <c r="J354" s="448"/>
      <c r="K354" s="548">
        <v>0.81710000000000005</v>
      </c>
      <c r="L354" s="548">
        <v>2.0349999999999999E-3</v>
      </c>
      <c r="M354" s="548">
        <v>14.54</v>
      </c>
    </row>
    <row r="355" spans="1:13" ht="16" x14ac:dyDescent="0.8">
      <c r="A355" s="501"/>
      <c r="B355" s="466" t="s">
        <v>1810</v>
      </c>
      <c r="C355" s="510"/>
      <c r="D355" s="17" t="s">
        <v>1352</v>
      </c>
      <c r="E355" s="17" t="s">
        <v>1811</v>
      </c>
      <c r="F355" s="505" t="s">
        <v>1223</v>
      </c>
      <c r="G355" s="437">
        <v>2021</v>
      </c>
      <c r="H355" s="455" t="s">
        <v>1169</v>
      </c>
      <c r="I355" s="456"/>
      <c r="J355" s="448"/>
      <c r="K355" s="548">
        <v>0.39939999999999998</v>
      </c>
      <c r="L355" s="548">
        <v>2.2569999999999999E-3</v>
      </c>
      <c r="M355" s="548">
        <v>13.48</v>
      </c>
    </row>
    <row r="356" spans="1:13" ht="21" x14ac:dyDescent="1">
      <c r="A356" s="511" t="s">
        <v>1812</v>
      </c>
      <c r="B356" s="512" t="s">
        <v>2018</v>
      </c>
      <c r="C356" s="511"/>
      <c r="D356" s="512"/>
      <c r="E356" s="511"/>
      <c r="F356" s="512"/>
      <c r="G356" s="511"/>
      <c r="H356" s="512"/>
      <c r="I356" s="511"/>
      <c r="J356" s="512"/>
      <c r="K356" s="548"/>
      <c r="L356" s="548"/>
      <c r="M356" s="548"/>
    </row>
    <row r="357" spans="1:13" ht="16" x14ac:dyDescent="0.8">
      <c r="A357" s="501"/>
      <c r="B357" s="466" t="s">
        <v>1813</v>
      </c>
      <c r="C357" s="510" t="s">
        <v>1814</v>
      </c>
      <c r="D357" s="17" t="s">
        <v>1352</v>
      </c>
      <c r="E357" s="17" t="s">
        <v>1815</v>
      </c>
      <c r="F357" s="505" t="s">
        <v>1223</v>
      </c>
      <c r="G357" s="437">
        <v>2021</v>
      </c>
      <c r="H357" s="455" t="s">
        <v>1169</v>
      </c>
      <c r="I357" s="456"/>
      <c r="J357" s="448"/>
      <c r="K357" s="548">
        <v>3.22</v>
      </c>
      <c r="L357" s="548">
        <v>1.379E-2</v>
      </c>
      <c r="M357" s="548">
        <v>113.2</v>
      </c>
    </row>
    <row r="358" spans="1:13" ht="16" x14ac:dyDescent="0.8">
      <c r="A358" s="501"/>
      <c r="B358" s="466" t="s">
        <v>1816</v>
      </c>
      <c r="C358" s="510"/>
      <c r="D358" s="17" t="s">
        <v>1352</v>
      </c>
      <c r="E358" s="17" t="s">
        <v>1817</v>
      </c>
      <c r="F358" s="505" t="s">
        <v>1223</v>
      </c>
      <c r="G358" s="437">
        <v>2021</v>
      </c>
      <c r="H358" s="455" t="s">
        <v>1169</v>
      </c>
      <c r="I358" s="456"/>
      <c r="J358" s="448"/>
      <c r="K358" s="548">
        <v>3.87</v>
      </c>
      <c r="L358" s="548">
        <v>1.6299999999999999E-2</v>
      </c>
      <c r="M358" s="548">
        <v>116.9</v>
      </c>
    </row>
    <row r="359" spans="1:13" ht="21" x14ac:dyDescent="1">
      <c r="A359" s="511" t="s">
        <v>1819</v>
      </c>
      <c r="B359" s="512" t="s">
        <v>1818</v>
      </c>
      <c r="C359" s="511"/>
      <c r="D359" s="512"/>
      <c r="E359" s="511"/>
      <c r="F359" s="512"/>
      <c r="G359" s="511"/>
      <c r="H359" s="512"/>
      <c r="I359" s="511"/>
      <c r="J359" s="512"/>
      <c r="K359" s="548"/>
      <c r="L359" s="548"/>
      <c r="M359" s="548"/>
    </row>
    <row r="360" spans="1:13" ht="16" x14ac:dyDescent="0.8">
      <c r="A360" s="501"/>
      <c r="B360" s="466" t="s">
        <v>1820</v>
      </c>
      <c r="C360" s="510" t="s">
        <v>1821</v>
      </c>
      <c r="D360" s="17" t="s">
        <v>1352</v>
      </c>
      <c r="E360" s="17" t="s">
        <v>1822</v>
      </c>
      <c r="F360" s="505" t="s">
        <v>1223</v>
      </c>
      <c r="G360" s="437">
        <v>2021</v>
      </c>
      <c r="H360" s="455" t="s">
        <v>1169</v>
      </c>
      <c r="I360" s="456"/>
      <c r="J360" s="448"/>
      <c r="K360" s="548">
        <v>0.29060000000000002</v>
      </c>
      <c r="L360" s="548">
        <v>1.065E-3</v>
      </c>
      <c r="M360" s="548">
        <v>4.7549999999999999</v>
      </c>
    </row>
    <row r="361" spans="1:13" ht="16" x14ac:dyDescent="0.8">
      <c r="A361" s="501"/>
      <c r="B361" s="466" t="s">
        <v>1823</v>
      </c>
      <c r="C361" s="510"/>
      <c r="D361" s="17" t="s">
        <v>1352</v>
      </c>
      <c r="E361" s="17" t="s">
        <v>1824</v>
      </c>
      <c r="F361" s="505" t="s">
        <v>1223</v>
      </c>
      <c r="G361" s="437">
        <v>2021</v>
      </c>
      <c r="H361" s="455" t="s">
        <v>1169</v>
      </c>
      <c r="I361" s="456"/>
      <c r="J361" s="448"/>
      <c r="K361" s="548">
        <v>1.266</v>
      </c>
      <c r="L361" s="548">
        <v>5.2499999999999998E-2</v>
      </c>
      <c r="M361" s="548">
        <v>44.17</v>
      </c>
    </row>
    <row r="362" spans="1:13" ht="21" x14ac:dyDescent="1">
      <c r="A362" s="511" t="s">
        <v>1825</v>
      </c>
      <c r="B362" s="512" t="s">
        <v>2019</v>
      </c>
      <c r="C362" s="511"/>
      <c r="D362" s="512"/>
      <c r="E362" s="511"/>
      <c r="F362" s="512"/>
      <c r="G362" s="511"/>
      <c r="H362" s="512"/>
      <c r="I362" s="511"/>
      <c r="J362" s="512"/>
      <c r="K362" s="548"/>
      <c r="L362" s="548"/>
      <c r="M362" s="548"/>
    </row>
    <row r="363" spans="1:13" ht="16" x14ac:dyDescent="0.8">
      <c r="A363" s="501"/>
      <c r="B363" s="466" t="s">
        <v>1826</v>
      </c>
      <c r="C363" s="510"/>
      <c r="D363" s="17" t="s">
        <v>1352</v>
      </c>
      <c r="E363" s="17" t="s">
        <v>1809</v>
      </c>
      <c r="F363" s="505" t="s">
        <v>1223</v>
      </c>
      <c r="G363" s="437">
        <v>2021</v>
      </c>
      <c r="H363" s="455" t="s">
        <v>1169</v>
      </c>
      <c r="I363" s="456"/>
      <c r="J363" s="448"/>
      <c r="K363" s="548">
        <v>-8.8849999999999998E-2</v>
      </c>
      <c r="L363" s="548">
        <v>4.8289999999999997E-4</v>
      </c>
      <c r="M363" s="548">
        <v>0.60619999999999996</v>
      </c>
    </row>
    <row r="364" spans="1:13" ht="21" x14ac:dyDescent="1">
      <c r="A364" s="511" t="s">
        <v>1827</v>
      </c>
      <c r="B364" s="512" t="s">
        <v>2020</v>
      </c>
      <c r="C364" s="511"/>
      <c r="D364" s="512"/>
      <c r="E364" s="511"/>
      <c r="F364" s="512"/>
      <c r="G364" s="511"/>
      <c r="H364" s="512"/>
      <c r="I364" s="511"/>
      <c r="J364" s="512"/>
      <c r="K364" s="548"/>
      <c r="L364" s="548"/>
      <c r="M364" s="548"/>
    </row>
    <row r="365" spans="1:13" ht="16" x14ac:dyDescent="0.8">
      <c r="A365" s="501"/>
      <c r="B365" s="466" t="s">
        <v>1828</v>
      </c>
      <c r="C365" s="510"/>
      <c r="D365" s="17" t="s">
        <v>1181</v>
      </c>
      <c r="E365" s="17" t="s">
        <v>1829</v>
      </c>
      <c r="F365" s="505" t="s">
        <v>1223</v>
      </c>
      <c r="G365" s="437">
        <v>2021</v>
      </c>
      <c r="H365" s="455" t="s">
        <v>1169</v>
      </c>
      <c r="I365" s="456"/>
      <c r="J365" s="448"/>
      <c r="K365" s="548">
        <v>14.4</v>
      </c>
      <c r="L365" s="548">
        <v>0.1119</v>
      </c>
      <c r="M365" s="548">
        <v>262.89999999999998</v>
      </c>
    </row>
    <row r="366" spans="1:13" ht="16" x14ac:dyDescent="0.8">
      <c r="A366" s="501"/>
      <c r="B366" s="466" t="s">
        <v>1830</v>
      </c>
      <c r="C366" s="510"/>
      <c r="D366" s="17" t="s">
        <v>1352</v>
      </c>
      <c r="E366" s="17" t="s">
        <v>1831</v>
      </c>
      <c r="F366" s="505" t="s">
        <v>1223</v>
      </c>
      <c r="G366" s="437">
        <v>2021</v>
      </c>
      <c r="H366" s="455" t="s">
        <v>1169</v>
      </c>
      <c r="I366" s="456"/>
      <c r="J366" s="448"/>
      <c r="K366" s="548">
        <v>5.5229999999999997</v>
      </c>
      <c r="L366" s="548">
        <v>1.9800000000000002E-2</v>
      </c>
      <c r="M366" s="548">
        <v>102.4</v>
      </c>
    </row>
    <row r="367" spans="1:13" ht="21.75" thickBot="1" x14ac:dyDescent="1.1499999999999999">
      <c r="A367" s="536" t="s">
        <v>1832</v>
      </c>
      <c r="B367" s="537" t="s">
        <v>2021</v>
      </c>
      <c r="C367" s="536"/>
      <c r="D367" s="537"/>
      <c r="E367" s="536"/>
      <c r="F367" s="537"/>
      <c r="G367" s="536"/>
      <c r="H367" s="537"/>
      <c r="I367" s="536"/>
      <c r="J367" s="537"/>
      <c r="K367" s="548"/>
      <c r="L367" s="548"/>
      <c r="M367" s="548"/>
    </row>
    <row r="368" spans="1:13" ht="21.75" thickTop="1" x14ac:dyDescent="1">
      <c r="A368" s="511" t="s">
        <v>1833</v>
      </c>
      <c r="B368" s="512" t="s">
        <v>1834</v>
      </c>
      <c r="C368" s="511"/>
      <c r="D368" s="512"/>
      <c r="E368" s="511"/>
      <c r="F368" s="512"/>
      <c r="G368" s="511"/>
      <c r="H368" s="512"/>
      <c r="I368" s="511"/>
      <c r="J368" s="512"/>
      <c r="K368" s="548"/>
      <c r="L368" s="548"/>
      <c r="M368" s="548"/>
    </row>
    <row r="369" spans="1:13" ht="16" x14ac:dyDescent="0.8">
      <c r="A369" s="501"/>
      <c r="B369" s="466" t="s">
        <v>1835</v>
      </c>
      <c r="C369" s="510"/>
      <c r="D369" s="17" t="s">
        <v>1181</v>
      </c>
      <c r="E369" s="17" t="s">
        <v>1182</v>
      </c>
      <c r="F369" s="505" t="s">
        <v>1223</v>
      </c>
      <c r="G369" s="437">
        <v>2021</v>
      </c>
      <c r="H369" s="455" t="s">
        <v>1169</v>
      </c>
      <c r="I369" s="456"/>
      <c r="J369" s="448"/>
      <c r="K369" s="548">
        <v>3.5649999999999999</v>
      </c>
      <c r="L369" s="548">
        <v>1.244E-2</v>
      </c>
      <c r="M369" s="548">
        <v>104.5</v>
      </c>
    </row>
    <row r="370" spans="1:13" ht="21" x14ac:dyDescent="1">
      <c r="A370" s="511" t="s">
        <v>1838</v>
      </c>
      <c r="B370" s="512" t="s">
        <v>1837</v>
      </c>
      <c r="C370" s="511"/>
      <c r="D370" s="512"/>
      <c r="E370" s="511"/>
      <c r="F370" s="512"/>
      <c r="G370" s="511"/>
      <c r="H370" s="512"/>
      <c r="I370" s="511"/>
      <c r="J370" s="512"/>
      <c r="K370" s="548"/>
      <c r="L370" s="548"/>
      <c r="M370" s="548"/>
    </row>
    <row r="371" spans="1:13" ht="16" x14ac:dyDescent="0.8">
      <c r="A371" s="501"/>
      <c r="B371" s="466" t="s">
        <v>1836</v>
      </c>
      <c r="C371" s="510"/>
      <c r="D371" s="17" t="s">
        <v>1181</v>
      </c>
      <c r="E371" s="17" t="s">
        <v>1245</v>
      </c>
      <c r="F371" s="505" t="s">
        <v>1223</v>
      </c>
      <c r="G371" s="437">
        <v>2021</v>
      </c>
      <c r="H371" s="455" t="s">
        <v>1169</v>
      </c>
      <c r="I371" s="456"/>
      <c r="J371" s="448"/>
      <c r="K371" s="548">
        <v>7.4240000000000004</v>
      </c>
      <c r="L371" s="548">
        <v>7.4099999999999999E-2</v>
      </c>
      <c r="M371" s="548">
        <v>119.2</v>
      </c>
    </row>
    <row r="372" spans="1:13" ht="21" x14ac:dyDescent="1">
      <c r="A372" s="511" t="s">
        <v>1840</v>
      </c>
      <c r="B372" s="512" t="s">
        <v>1839</v>
      </c>
      <c r="C372" s="511"/>
      <c r="D372" s="512"/>
      <c r="E372" s="511"/>
      <c r="F372" s="512"/>
      <c r="G372" s="511"/>
      <c r="H372" s="512"/>
      <c r="I372" s="511"/>
      <c r="J372" s="512"/>
      <c r="K372" s="548"/>
      <c r="L372" s="548"/>
      <c r="M372" s="548"/>
    </row>
    <row r="373" spans="1:13" ht="16" x14ac:dyDescent="0.8">
      <c r="A373" s="501"/>
      <c r="B373" s="466" t="s">
        <v>1841</v>
      </c>
      <c r="C373" s="510"/>
      <c r="D373" s="17" t="s">
        <v>1181</v>
      </c>
      <c r="E373" s="17" t="s">
        <v>1182</v>
      </c>
      <c r="F373" s="505" t="s">
        <v>1223</v>
      </c>
      <c r="G373" s="437">
        <v>2021</v>
      </c>
      <c r="H373" s="455" t="s">
        <v>1169</v>
      </c>
      <c r="I373" s="456"/>
      <c r="J373" s="448"/>
      <c r="K373" s="548">
        <v>5.476</v>
      </c>
      <c r="L373" s="548">
        <v>3.4709999999999998E-2</v>
      </c>
      <c r="M373" s="548">
        <v>107.2</v>
      </c>
    </row>
    <row r="374" spans="1:13" ht="21" x14ac:dyDescent="1">
      <c r="A374" s="511" t="s">
        <v>1843</v>
      </c>
      <c r="B374" s="512" t="s">
        <v>1842</v>
      </c>
      <c r="C374" s="511"/>
      <c r="D374" s="512"/>
      <c r="E374" s="511"/>
      <c r="F374" s="512"/>
      <c r="G374" s="511"/>
      <c r="H374" s="512"/>
      <c r="I374" s="511"/>
      <c r="J374" s="512"/>
      <c r="K374" s="548"/>
      <c r="L374" s="548"/>
      <c r="M374" s="548"/>
    </row>
    <row r="375" spans="1:13" ht="16" x14ac:dyDescent="0.8">
      <c r="A375" s="501"/>
      <c r="B375" s="466" t="s">
        <v>1844</v>
      </c>
      <c r="C375" s="510" t="s">
        <v>1845</v>
      </c>
      <c r="D375" s="17" t="s">
        <v>1181</v>
      </c>
      <c r="E375" s="17" t="s">
        <v>1182</v>
      </c>
      <c r="F375" s="505" t="s">
        <v>1223</v>
      </c>
      <c r="G375" s="437">
        <v>2021</v>
      </c>
      <c r="H375" s="455" t="s">
        <v>1169</v>
      </c>
      <c r="I375" s="456"/>
      <c r="J375" s="448"/>
      <c r="K375" s="548">
        <v>0.35110000000000002</v>
      </c>
      <c r="L375" s="548">
        <v>1.6000000000000001E-3</v>
      </c>
      <c r="M375" s="548">
        <v>24.75</v>
      </c>
    </row>
    <row r="376" spans="1:13" ht="16" x14ac:dyDescent="0.8">
      <c r="A376" s="501"/>
      <c r="B376" s="466" t="s">
        <v>1846</v>
      </c>
      <c r="C376" s="510"/>
      <c r="D376" s="17" t="s">
        <v>1181</v>
      </c>
      <c r="E376" s="17" t="s">
        <v>1182</v>
      </c>
      <c r="F376" s="505" t="s">
        <v>1223</v>
      </c>
      <c r="G376" s="437">
        <v>2021</v>
      </c>
      <c r="H376" s="455" t="s">
        <v>1169</v>
      </c>
      <c r="I376" s="456"/>
      <c r="J376" s="448"/>
      <c r="K376" s="548">
        <v>0.60550000000000004</v>
      </c>
      <c r="L376" s="548">
        <v>3.3419999999999999E-3</v>
      </c>
      <c r="M376" s="548">
        <v>50.35</v>
      </c>
    </row>
    <row r="377" spans="1:13" ht="21" x14ac:dyDescent="1">
      <c r="A377" s="511" t="s">
        <v>1848</v>
      </c>
      <c r="B377" s="512" t="s">
        <v>1740</v>
      </c>
      <c r="C377" s="511"/>
      <c r="D377" s="512"/>
      <c r="E377" s="511"/>
      <c r="F377" s="512"/>
      <c r="G377" s="511"/>
      <c r="H377" s="512"/>
      <c r="I377" s="511"/>
      <c r="J377" s="512"/>
      <c r="K377" s="548"/>
      <c r="L377" s="548"/>
      <c r="M377" s="548"/>
    </row>
    <row r="378" spans="1:13" ht="16" x14ac:dyDescent="0.8">
      <c r="A378" s="501"/>
      <c r="B378" s="466" t="s">
        <v>1847</v>
      </c>
      <c r="C378" s="510" t="s">
        <v>1849</v>
      </c>
      <c r="D378" s="17" t="s">
        <v>1181</v>
      </c>
      <c r="E378" s="17" t="s">
        <v>1182</v>
      </c>
      <c r="F378" s="505" t="s">
        <v>1223</v>
      </c>
      <c r="G378" s="437">
        <v>2021</v>
      </c>
      <c r="H378" s="455" t="s">
        <v>1169</v>
      </c>
      <c r="I378" s="456"/>
      <c r="J378" s="448"/>
      <c r="K378" s="548">
        <v>2.3460000000000001</v>
      </c>
      <c r="L378" s="548">
        <v>9.783E-3</v>
      </c>
      <c r="M378" s="548">
        <v>54.46</v>
      </c>
    </row>
    <row r="379" spans="1:13" ht="21" x14ac:dyDescent="1">
      <c r="A379" s="511" t="s">
        <v>1852</v>
      </c>
      <c r="B379" s="512" t="s">
        <v>1850</v>
      </c>
      <c r="C379" s="511"/>
      <c r="D379" s="512"/>
      <c r="E379" s="511"/>
      <c r="F379" s="512"/>
      <c r="G379" s="511"/>
      <c r="H379" s="512"/>
      <c r="I379" s="511"/>
      <c r="J379" s="512"/>
      <c r="K379" s="548"/>
      <c r="L379" s="548"/>
      <c r="M379" s="548"/>
    </row>
    <row r="380" spans="1:13" ht="16" x14ac:dyDescent="0.8">
      <c r="A380" s="501"/>
      <c r="B380" s="466" t="s">
        <v>1851</v>
      </c>
      <c r="C380" s="510"/>
      <c r="D380" s="17" t="s">
        <v>1181</v>
      </c>
      <c r="E380" s="17" t="s">
        <v>1182</v>
      </c>
      <c r="F380" s="505" t="s">
        <v>1223</v>
      </c>
      <c r="G380" s="437">
        <v>2021</v>
      </c>
      <c r="H380" s="455" t="s">
        <v>1169</v>
      </c>
      <c r="I380" s="456"/>
      <c r="J380" s="448"/>
      <c r="K380" s="548">
        <v>3.3050000000000002</v>
      </c>
      <c r="L380" s="548">
        <v>1.338E-2</v>
      </c>
      <c r="M380" s="548">
        <v>78.84</v>
      </c>
    </row>
    <row r="381" spans="1:13" ht="21.75" thickBot="1" x14ac:dyDescent="1.1499999999999999">
      <c r="A381" s="517">
        <v>6</v>
      </c>
      <c r="B381" s="583" t="s">
        <v>2039</v>
      </c>
      <c r="C381" s="517"/>
      <c r="D381" s="583"/>
      <c r="E381" s="517"/>
      <c r="F381" s="583"/>
      <c r="G381" s="517"/>
      <c r="H381" s="583"/>
      <c r="I381" s="517"/>
      <c r="J381" s="583"/>
      <c r="K381" s="548"/>
      <c r="L381" s="548"/>
      <c r="M381" s="548"/>
    </row>
    <row r="382" spans="1:13" ht="21.75" thickBot="1" x14ac:dyDescent="1.1499999999999999">
      <c r="A382" s="536" t="s">
        <v>1853</v>
      </c>
      <c r="B382" s="537" t="s">
        <v>2040</v>
      </c>
      <c r="C382" s="536"/>
      <c r="D382" s="537"/>
      <c r="E382" s="536"/>
      <c r="F382" s="537"/>
      <c r="G382" s="536"/>
      <c r="H382" s="537"/>
      <c r="I382" s="536"/>
      <c r="J382" s="537"/>
      <c r="K382" s="548"/>
      <c r="L382" s="548"/>
      <c r="M382" s="548"/>
    </row>
    <row r="383" spans="1:13" ht="21.75" thickTop="1" x14ac:dyDescent="1">
      <c r="A383" s="511" t="s">
        <v>1854</v>
      </c>
      <c r="B383" s="512" t="s">
        <v>2032</v>
      </c>
      <c r="C383" s="511"/>
      <c r="D383" s="512"/>
      <c r="E383" s="511"/>
      <c r="F383" s="512"/>
      <c r="G383" s="511"/>
      <c r="H383" s="512"/>
      <c r="I383" s="511"/>
      <c r="J383" s="512"/>
      <c r="K383" s="548"/>
      <c r="L383" s="548"/>
      <c r="M383" s="548"/>
    </row>
    <row r="384" spans="1:13" ht="16" x14ac:dyDescent="0.8">
      <c r="A384" s="501"/>
      <c r="B384" s="466" t="s">
        <v>1855</v>
      </c>
      <c r="C384" s="510"/>
      <c r="D384" s="17" t="s">
        <v>1384</v>
      </c>
      <c r="E384" s="17" t="s">
        <v>1856</v>
      </c>
      <c r="F384" s="505" t="s">
        <v>1223</v>
      </c>
      <c r="G384" s="437">
        <v>2021</v>
      </c>
      <c r="H384" s="455" t="s">
        <v>1169</v>
      </c>
      <c r="I384" s="456"/>
      <c r="J384" s="448"/>
      <c r="K384" s="548">
        <v>-0.35389999999999999</v>
      </c>
      <c r="L384" s="548">
        <v>1.4E-2</v>
      </c>
      <c r="M384" s="548">
        <v>53.51</v>
      </c>
    </row>
    <row r="385" spans="1:13" ht="16" x14ac:dyDescent="0.8">
      <c r="A385" s="501"/>
      <c r="B385" s="466" t="s">
        <v>1858</v>
      </c>
      <c r="C385" s="510" t="s">
        <v>1857</v>
      </c>
      <c r="D385" s="17" t="s">
        <v>1384</v>
      </c>
      <c r="E385" s="17" t="s">
        <v>1859</v>
      </c>
      <c r="F385" s="505" t="s">
        <v>1223</v>
      </c>
      <c r="G385" s="437">
        <v>2021</v>
      </c>
      <c r="H385" s="455" t="s">
        <v>1169</v>
      </c>
      <c r="I385" s="456"/>
      <c r="J385" s="448"/>
      <c r="K385" s="548">
        <v>-0.16300000000000001</v>
      </c>
      <c r="L385" s="548">
        <v>1.4789999999999999E-2</v>
      </c>
      <c r="M385" s="548">
        <v>56.5</v>
      </c>
    </row>
    <row r="386" spans="1:13" ht="21" x14ac:dyDescent="1">
      <c r="A386" s="511" t="s">
        <v>1860</v>
      </c>
      <c r="B386" s="512" t="s">
        <v>2033</v>
      </c>
      <c r="C386" s="511"/>
      <c r="D386" s="512"/>
      <c r="E386" s="511"/>
      <c r="F386" s="512"/>
      <c r="G386" s="511"/>
      <c r="H386" s="512"/>
      <c r="I386" s="511"/>
      <c r="J386" s="512"/>
      <c r="K386" s="548"/>
      <c r="L386" s="548"/>
      <c r="M386" s="548"/>
    </row>
    <row r="387" spans="1:13" ht="16" x14ac:dyDescent="0.8">
      <c r="A387" s="501"/>
      <c r="B387" s="466" t="s">
        <v>1861</v>
      </c>
      <c r="C387" s="510"/>
      <c r="D387" s="17" t="s">
        <v>1384</v>
      </c>
      <c r="E387" s="17" t="s">
        <v>1862</v>
      </c>
      <c r="F387" s="505" t="s">
        <v>1223</v>
      </c>
      <c r="G387" s="437">
        <v>2021</v>
      </c>
      <c r="H387" s="455" t="s">
        <v>1169</v>
      </c>
      <c r="I387" s="456"/>
      <c r="J387" s="448"/>
      <c r="K387" s="548">
        <v>12.7</v>
      </c>
      <c r="L387" s="548">
        <v>9.5699999999999993E-2</v>
      </c>
      <c r="M387" s="548">
        <v>180.4</v>
      </c>
    </row>
    <row r="388" spans="1:13" ht="16" x14ac:dyDescent="0.8">
      <c r="A388" s="501"/>
      <c r="B388" s="466" t="s">
        <v>1863</v>
      </c>
      <c r="C388" s="510"/>
      <c r="D388" s="17" t="s">
        <v>1384</v>
      </c>
      <c r="E388" s="17" t="s">
        <v>1864</v>
      </c>
      <c r="F388" s="505" t="s">
        <v>1223</v>
      </c>
      <c r="G388" s="437">
        <v>2021</v>
      </c>
      <c r="H388" s="455" t="s">
        <v>1169</v>
      </c>
      <c r="I388" s="456"/>
      <c r="J388" s="448"/>
      <c r="K388" s="548">
        <v>13.22</v>
      </c>
      <c r="L388" s="548">
        <v>9.9610000000000004E-2</v>
      </c>
      <c r="M388" s="548">
        <v>187.7</v>
      </c>
    </row>
    <row r="389" spans="1:13" ht="21" x14ac:dyDescent="1">
      <c r="A389" s="511" t="s">
        <v>1865</v>
      </c>
      <c r="B389" s="512" t="s">
        <v>2022</v>
      </c>
      <c r="C389" s="511"/>
      <c r="D389" s="512"/>
      <c r="E389" s="511"/>
      <c r="F389" s="512"/>
      <c r="G389" s="511"/>
      <c r="H389" s="512"/>
      <c r="I389" s="511"/>
      <c r="J389" s="512"/>
      <c r="K389" s="548"/>
      <c r="L389" s="548"/>
      <c r="M389" s="548"/>
    </row>
    <row r="390" spans="1:13" ht="16" x14ac:dyDescent="0.8">
      <c r="A390" s="501"/>
      <c r="B390" s="466" t="s">
        <v>1866</v>
      </c>
      <c r="C390" s="510"/>
      <c r="D390" s="17" t="s">
        <v>1384</v>
      </c>
      <c r="E390" s="17" t="s">
        <v>1867</v>
      </c>
      <c r="F390" s="505" t="s">
        <v>1223</v>
      </c>
      <c r="G390" s="437">
        <v>2021</v>
      </c>
      <c r="H390" s="455" t="s">
        <v>1169</v>
      </c>
      <c r="I390" s="456"/>
      <c r="J390" s="448"/>
      <c r="K390" s="548">
        <v>17.739999999999998</v>
      </c>
      <c r="L390" s="548">
        <v>0.1416</v>
      </c>
      <c r="M390" s="548">
        <v>253.2</v>
      </c>
    </row>
    <row r="391" spans="1:13" ht="16" x14ac:dyDescent="0.8">
      <c r="A391" s="501"/>
      <c r="B391" s="466" t="s">
        <v>1868</v>
      </c>
      <c r="C391" s="510"/>
      <c r="D391" s="17" t="s">
        <v>1384</v>
      </c>
      <c r="E391" s="17" t="s">
        <v>1869</v>
      </c>
      <c r="F391" s="505" t="s">
        <v>1223</v>
      </c>
      <c r="G391" s="437">
        <v>2021</v>
      </c>
      <c r="H391" s="455" t="s">
        <v>1169</v>
      </c>
      <c r="I391" s="456"/>
      <c r="J391" s="448"/>
      <c r="K391" s="548">
        <v>55.78</v>
      </c>
      <c r="L391" s="548">
        <v>0.40699999999999997</v>
      </c>
      <c r="M391" s="548">
        <v>846.7</v>
      </c>
    </row>
    <row r="392" spans="1:13" ht="16" x14ac:dyDescent="0.8">
      <c r="A392" s="501"/>
      <c r="B392" s="466" t="s">
        <v>1870</v>
      </c>
      <c r="C392" s="510"/>
      <c r="D392" s="17" t="s">
        <v>1352</v>
      </c>
      <c r="E392" s="17" t="s">
        <v>1871</v>
      </c>
      <c r="F392" s="505" t="s">
        <v>1223</v>
      </c>
      <c r="G392" s="437">
        <v>2021</v>
      </c>
      <c r="H392" s="455" t="s">
        <v>1169</v>
      </c>
      <c r="I392" s="456"/>
      <c r="J392" s="448"/>
      <c r="K392" s="548">
        <v>121.9</v>
      </c>
      <c r="L392" s="548">
        <v>0.63239999999999996</v>
      </c>
      <c r="M392" s="548">
        <v>1707</v>
      </c>
    </row>
    <row r="393" spans="1:13" ht="21" x14ac:dyDescent="1">
      <c r="A393" s="511" t="s">
        <v>1873</v>
      </c>
      <c r="B393" s="512" t="s">
        <v>1872</v>
      </c>
      <c r="C393" s="511"/>
      <c r="D393" s="512"/>
      <c r="E393" s="511"/>
      <c r="F393" s="512"/>
      <c r="G393" s="511"/>
      <c r="H393" s="512"/>
      <c r="I393" s="511"/>
      <c r="J393" s="512"/>
      <c r="K393" s="548"/>
      <c r="L393" s="548"/>
      <c r="M393" s="548"/>
    </row>
    <row r="394" spans="1:13" ht="16" x14ac:dyDescent="0.8">
      <c r="A394" s="501"/>
      <c r="B394" s="466" t="s">
        <v>1874</v>
      </c>
      <c r="C394" s="510"/>
      <c r="D394" s="17" t="s">
        <v>1352</v>
      </c>
      <c r="E394" s="17" t="s">
        <v>1875</v>
      </c>
      <c r="F394" s="505" t="s">
        <v>1223</v>
      </c>
      <c r="G394" s="437">
        <v>2021</v>
      </c>
      <c r="H394" s="455" t="s">
        <v>1169</v>
      </c>
      <c r="I394" s="456"/>
      <c r="J394" s="448"/>
      <c r="K394" s="548">
        <v>99</v>
      </c>
      <c r="L394" s="548">
        <v>0.1981</v>
      </c>
      <c r="M394" s="548">
        <v>1295</v>
      </c>
    </row>
    <row r="395" spans="1:13" ht="16" x14ac:dyDescent="0.8">
      <c r="A395" s="501"/>
      <c r="B395" s="466" t="s">
        <v>1877</v>
      </c>
      <c r="C395" s="510"/>
      <c r="D395" s="17" t="s">
        <v>1384</v>
      </c>
      <c r="E395" s="17" t="s">
        <v>1876</v>
      </c>
      <c r="F395" s="505" t="s">
        <v>1223</v>
      </c>
      <c r="G395" s="437">
        <v>2021</v>
      </c>
      <c r="H395" s="455" t="s">
        <v>1169</v>
      </c>
      <c r="I395" s="456"/>
      <c r="J395" s="448"/>
      <c r="K395" s="548">
        <v>38.11</v>
      </c>
      <c r="L395" s="548">
        <v>7.2700000000000001E-2</v>
      </c>
      <c r="M395" s="548">
        <v>529.9</v>
      </c>
    </row>
    <row r="396" spans="1:13" ht="21" x14ac:dyDescent="1">
      <c r="A396" s="511" t="s">
        <v>1879</v>
      </c>
      <c r="B396" s="512" t="s">
        <v>2034</v>
      </c>
      <c r="C396" s="511"/>
      <c r="D396" s="512"/>
      <c r="E396" s="511"/>
      <c r="F396" s="512"/>
      <c r="G396" s="511"/>
      <c r="H396" s="512"/>
      <c r="I396" s="511"/>
      <c r="J396" s="512"/>
      <c r="K396" s="548"/>
      <c r="L396" s="548"/>
      <c r="M396" s="548"/>
    </row>
    <row r="397" spans="1:13" ht="16" x14ac:dyDescent="0.8">
      <c r="A397" s="501"/>
      <c r="B397" s="466" t="s">
        <v>1878</v>
      </c>
      <c r="C397" s="510"/>
      <c r="D397" s="17" t="s">
        <v>1384</v>
      </c>
      <c r="E397" s="17" t="s">
        <v>1881</v>
      </c>
      <c r="F397" s="505" t="s">
        <v>1223</v>
      </c>
      <c r="G397" s="437">
        <v>2021</v>
      </c>
      <c r="H397" s="455" t="s">
        <v>1169</v>
      </c>
      <c r="I397" s="456"/>
      <c r="J397" s="448"/>
      <c r="K397" s="548">
        <v>8.17</v>
      </c>
      <c r="L397" s="548">
        <v>2.4330000000000001E-2</v>
      </c>
      <c r="M397" s="548">
        <v>136.30000000000001</v>
      </c>
    </row>
    <row r="398" spans="1:13" ht="16" x14ac:dyDescent="0.8">
      <c r="A398" s="501"/>
      <c r="B398" s="466" t="s">
        <v>1880</v>
      </c>
      <c r="C398" s="510"/>
      <c r="D398" s="17" t="s">
        <v>1384</v>
      </c>
      <c r="E398" s="17" t="s">
        <v>1882</v>
      </c>
      <c r="F398" s="505" t="s">
        <v>1223</v>
      </c>
      <c r="G398" s="437">
        <v>2021</v>
      </c>
      <c r="H398" s="455" t="s">
        <v>1169</v>
      </c>
      <c r="I398" s="456"/>
      <c r="J398" s="448"/>
      <c r="K398" s="548">
        <v>9.1359999999999992</v>
      </c>
      <c r="L398" s="548">
        <v>2.9139999999999999E-2</v>
      </c>
      <c r="M398" s="548">
        <v>159.1</v>
      </c>
    </row>
    <row r="399" spans="1:13" ht="21.75" thickBot="1" x14ac:dyDescent="1.1499999999999999">
      <c r="A399" s="536" t="s">
        <v>1883</v>
      </c>
      <c r="B399" s="537" t="s">
        <v>1884</v>
      </c>
      <c r="C399" s="536"/>
      <c r="D399" s="537"/>
      <c r="E399" s="536"/>
      <c r="F399" s="537"/>
      <c r="G399" s="536"/>
      <c r="H399" s="537"/>
      <c r="I399" s="536"/>
      <c r="J399" s="537"/>
      <c r="K399" s="548"/>
      <c r="L399" s="548"/>
      <c r="M399" s="548"/>
    </row>
    <row r="400" spans="1:13" ht="21.75" thickTop="1" x14ac:dyDescent="1">
      <c r="A400" s="511" t="s">
        <v>1885</v>
      </c>
      <c r="B400" s="512" t="s">
        <v>2023</v>
      </c>
      <c r="C400" s="511"/>
      <c r="D400" s="512"/>
      <c r="E400" s="511"/>
      <c r="F400" s="512"/>
      <c r="G400" s="511"/>
      <c r="H400" s="512"/>
      <c r="I400" s="511"/>
      <c r="J400" s="512"/>
      <c r="K400" s="548"/>
      <c r="L400" s="548"/>
      <c r="M400" s="548"/>
    </row>
    <row r="401" spans="1:13" ht="16" x14ac:dyDescent="0.8">
      <c r="A401" s="501"/>
      <c r="B401" s="466" t="s">
        <v>1888</v>
      </c>
      <c r="C401" s="510" t="s">
        <v>1886</v>
      </c>
      <c r="D401" s="17" t="s">
        <v>1352</v>
      </c>
      <c r="E401" s="17" t="s">
        <v>1887</v>
      </c>
      <c r="F401" s="505" t="s">
        <v>1223</v>
      </c>
      <c r="G401" s="437">
        <v>2020</v>
      </c>
      <c r="H401" s="455" t="s">
        <v>1169</v>
      </c>
      <c r="I401" s="456"/>
      <c r="J401" s="448"/>
      <c r="K401" s="548">
        <v>71.599999999999994</v>
      </c>
      <c r="L401" s="548">
        <v>0.40100000000000002</v>
      </c>
      <c r="M401" s="548">
        <v>2160</v>
      </c>
    </row>
    <row r="402" spans="1:13" ht="16" x14ac:dyDescent="0.8">
      <c r="A402" s="501"/>
      <c r="B402" s="466" t="s">
        <v>1889</v>
      </c>
      <c r="C402" s="510"/>
      <c r="D402" s="17" t="s">
        <v>1352</v>
      </c>
      <c r="E402" s="17" t="s">
        <v>1419</v>
      </c>
      <c r="F402" s="505" t="s">
        <v>1223</v>
      </c>
      <c r="G402" s="437">
        <v>2021</v>
      </c>
      <c r="H402" s="455" t="s">
        <v>1169</v>
      </c>
      <c r="I402" s="456"/>
      <c r="J402" s="448"/>
      <c r="K402" s="548">
        <v>57.76</v>
      </c>
      <c r="L402" s="548">
        <v>0.121</v>
      </c>
      <c r="M402" s="548">
        <v>708.2</v>
      </c>
    </row>
    <row r="403" spans="1:13" ht="16" x14ac:dyDescent="0.8">
      <c r="A403" s="501"/>
      <c r="B403" s="466" t="s">
        <v>1890</v>
      </c>
      <c r="C403" s="510"/>
      <c r="D403" s="17" t="s">
        <v>1352</v>
      </c>
      <c r="E403" s="17" t="s">
        <v>1891</v>
      </c>
      <c r="F403" s="505" t="s">
        <v>1223</v>
      </c>
      <c r="G403" s="437">
        <v>2021</v>
      </c>
      <c r="H403" s="455" t="s">
        <v>1169</v>
      </c>
      <c r="I403" s="456"/>
      <c r="J403" s="448"/>
      <c r="K403" s="548">
        <v>10.3</v>
      </c>
      <c r="L403" s="548">
        <v>1.728E-2</v>
      </c>
      <c r="M403" s="548">
        <v>129.19999999999999</v>
      </c>
    </row>
    <row r="404" spans="1:13" ht="16" x14ac:dyDescent="0.8">
      <c r="A404" s="501"/>
      <c r="B404" s="466" t="s">
        <v>1892</v>
      </c>
      <c r="C404" s="510"/>
      <c r="D404" s="17" t="s">
        <v>1352</v>
      </c>
      <c r="E404" s="17" t="s">
        <v>1456</v>
      </c>
      <c r="F404" s="505" t="s">
        <v>1223</v>
      </c>
      <c r="G404" s="437">
        <v>2022</v>
      </c>
      <c r="H404" s="455" t="s">
        <v>1169</v>
      </c>
      <c r="I404" s="456"/>
      <c r="J404" s="448"/>
      <c r="K404" s="548">
        <v>20.76</v>
      </c>
      <c r="L404" s="548">
        <v>0.1016</v>
      </c>
      <c r="M404" s="548">
        <v>381.5</v>
      </c>
    </row>
    <row r="405" spans="1:13" ht="16" x14ac:dyDescent="0.8">
      <c r="A405" s="501"/>
      <c r="B405" s="466" t="s">
        <v>1893</v>
      </c>
      <c r="C405" s="510"/>
      <c r="D405" s="17" t="s">
        <v>1352</v>
      </c>
      <c r="E405" s="17" t="s">
        <v>1456</v>
      </c>
      <c r="F405" s="505" t="s">
        <v>1223</v>
      </c>
      <c r="G405" s="437">
        <v>2022</v>
      </c>
      <c r="H405" s="455" t="s">
        <v>1169</v>
      </c>
      <c r="I405" s="456"/>
      <c r="J405" s="448"/>
      <c r="K405" s="548">
        <v>47.58</v>
      </c>
      <c r="L405" s="548">
        <v>0.31</v>
      </c>
      <c r="M405" s="548">
        <v>847.2</v>
      </c>
    </row>
    <row r="406" spans="1:13" ht="16" x14ac:dyDescent="0.8">
      <c r="A406" s="501"/>
      <c r="B406" s="466" t="s">
        <v>1894</v>
      </c>
      <c r="C406" s="510"/>
      <c r="D406" s="17" t="s">
        <v>1352</v>
      </c>
      <c r="E406" s="17" t="s">
        <v>1895</v>
      </c>
      <c r="F406" s="505" t="s">
        <v>1223</v>
      </c>
      <c r="G406" s="437">
        <v>2021</v>
      </c>
      <c r="H406" s="455" t="s">
        <v>1169</v>
      </c>
      <c r="I406" s="456"/>
      <c r="J406" s="448"/>
      <c r="K406" s="548">
        <v>37</v>
      </c>
      <c r="L406" s="548">
        <v>7.6410000000000006E-2</v>
      </c>
      <c r="M406" s="548">
        <v>442.4</v>
      </c>
    </row>
    <row r="407" spans="1:13" ht="21" x14ac:dyDescent="1">
      <c r="A407" s="511" t="s">
        <v>1896</v>
      </c>
      <c r="B407" s="512" t="s">
        <v>2024</v>
      </c>
      <c r="C407" s="511"/>
      <c r="D407" s="512"/>
      <c r="E407" s="511"/>
      <c r="F407" s="512"/>
      <c r="G407" s="511"/>
      <c r="H407" s="512"/>
      <c r="I407" s="511"/>
      <c r="J407" s="512"/>
      <c r="K407" s="548"/>
      <c r="L407" s="548"/>
      <c r="M407" s="548"/>
    </row>
    <row r="408" spans="1:13" ht="16" x14ac:dyDescent="0.8">
      <c r="A408" s="501"/>
      <c r="B408" s="466" t="s">
        <v>1897</v>
      </c>
      <c r="C408" s="510"/>
      <c r="D408" s="17" t="s">
        <v>1352</v>
      </c>
      <c r="E408" s="17" t="s">
        <v>1898</v>
      </c>
      <c r="F408" s="505" t="s">
        <v>1223</v>
      </c>
      <c r="G408" s="437">
        <v>2021</v>
      </c>
      <c r="H408" s="455" t="s">
        <v>1169</v>
      </c>
      <c r="I408" s="456"/>
      <c r="J408" s="448"/>
      <c r="K408" s="548">
        <v>23.55</v>
      </c>
      <c r="L408" s="548">
        <v>0.1109</v>
      </c>
      <c r="M408" s="548">
        <v>408.9</v>
      </c>
    </row>
    <row r="409" spans="1:13" ht="16" x14ac:dyDescent="0.8">
      <c r="A409" s="501"/>
      <c r="B409" s="466" t="s">
        <v>1899</v>
      </c>
      <c r="C409" s="510"/>
      <c r="D409" s="17" t="s">
        <v>1352</v>
      </c>
      <c r="E409" s="17" t="s">
        <v>1900</v>
      </c>
      <c r="F409" s="505" t="s">
        <v>1223</v>
      </c>
      <c r="G409" s="437">
        <v>2021</v>
      </c>
      <c r="H409" s="455" t="s">
        <v>1169</v>
      </c>
      <c r="I409" s="456"/>
      <c r="J409" s="448"/>
      <c r="K409" s="548">
        <v>23.84</v>
      </c>
      <c r="L409" s="548">
        <v>0.18110000000000001</v>
      </c>
      <c r="M409" s="548">
        <v>331.8</v>
      </c>
    </row>
    <row r="410" spans="1:13" ht="21.75" thickBot="1" x14ac:dyDescent="1.1499999999999999">
      <c r="A410" s="517">
        <v>7</v>
      </c>
      <c r="B410" s="583" t="s">
        <v>2041</v>
      </c>
      <c r="C410" s="517"/>
      <c r="D410" s="583"/>
      <c r="E410" s="517"/>
      <c r="F410" s="583"/>
      <c r="G410" s="517"/>
      <c r="H410" s="583"/>
      <c r="I410" s="517"/>
      <c r="J410" s="583"/>
      <c r="K410" s="548"/>
      <c r="L410" s="548"/>
      <c r="M410" s="548"/>
    </row>
    <row r="411" spans="1:13" ht="21.75" thickBot="1" x14ac:dyDescent="1.1499999999999999">
      <c r="A411" s="536" t="s">
        <v>1901</v>
      </c>
      <c r="B411" s="537" t="s">
        <v>440</v>
      </c>
      <c r="C411" s="536"/>
      <c r="D411" s="537"/>
      <c r="E411" s="536"/>
      <c r="F411" s="537"/>
      <c r="G411" s="536"/>
      <c r="H411" s="537"/>
      <c r="I411" s="536"/>
      <c r="J411" s="537"/>
      <c r="K411" s="548"/>
      <c r="L411" s="548"/>
      <c r="M411" s="548"/>
    </row>
    <row r="412" spans="1:13" ht="21.75" thickTop="1" x14ac:dyDescent="1">
      <c r="A412" s="511" t="s">
        <v>1902</v>
      </c>
      <c r="B412" s="512" t="s">
        <v>2025</v>
      </c>
      <c r="C412" s="511"/>
      <c r="D412" s="512"/>
      <c r="E412" s="511"/>
      <c r="F412" s="512"/>
      <c r="G412" s="511"/>
      <c r="H412" s="512"/>
      <c r="I412" s="511"/>
      <c r="J412" s="512"/>
      <c r="K412" s="548"/>
      <c r="L412" s="548"/>
      <c r="M412" s="548"/>
    </row>
    <row r="413" spans="1:13" ht="16" x14ac:dyDescent="0.8">
      <c r="A413" s="501"/>
      <c r="B413" s="466" t="s">
        <v>1903</v>
      </c>
      <c r="C413" s="510"/>
      <c r="D413" s="17" t="s">
        <v>1357</v>
      </c>
      <c r="E413" s="17" t="s">
        <v>1904</v>
      </c>
      <c r="F413" s="505" t="s">
        <v>1223</v>
      </c>
      <c r="G413" s="437">
        <v>2021</v>
      </c>
      <c r="H413" s="455" t="s">
        <v>1169</v>
      </c>
      <c r="I413" s="456"/>
      <c r="J413" s="448"/>
      <c r="K413" s="548">
        <v>14.87</v>
      </c>
      <c r="L413" s="548">
        <v>0.1104</v>
      </c>
      <c r="M413" s="548">
        <v>244.4</v>
      </c>
    </row>
    <row r="414" spans="1:13" ht="16" x14ac:dyDescent="0.8">
      <c r="A414" s="501"/>
      <c r="B414" s="466" t="s">
        <v>1905</v>
      </c>
      <c r="C414" s="510"/>
      <c r="D414" s="17" t="s">
        <v>1357</v>
      </c>
      <c r="E414" s="17" t="s">
        <v>1182</v>
      </c>
      <c r="F414" s="505" t="s">
        <v>1223</v>
      </c>
      <c r="G414" s="437">
        <v>2021</v>
      </c>
      <c r="H414" s="455" t="s">
        <v>1169</v>
      </c>
      <c r="I414" s="456"/>
      <c r="J414" s="448"/>
      <c r="K414" s="548">
        <v>763.8</v>
      </c>
      <c r="L414" s="548">
        <v>4.1660000000000004</v>
      </c>
      <c r="M414" s="548">
        <v>9872</v>
      </c>
    </row>
    <row r="415" spans="1:13" ht="16" x14ac:dyDescent="0.8">
      <c r="A415" s="501"/>
      <c r="B415" s="466" t="s">
        <v>1906</v>
      </c>
      <c r="C415" s="510"/>
      <c r="D415" s="17" t="s">
        <v>1357</v>
      </c>
      <c r="E415" s="17" t="s">
        <v>1182</v>
      </c>
      <c r="F415" s="505" t="s">
        <v>1223</v>
      </c>
      <c r="G415" s="437">
        <v>2021</v>
      </c>
      <c r="H415" s="455" t="s">
        <v>1169</v>
      </c>
      <c r="I415" s="456"/>
      <c r="J415" s="448"/>
      <c r="K415" s="548">
        <v>247</v>
      </c>
      <c r="L415" s="548">
        <v>1.347</v>
      </c>
      <c r="M415" s="548">
        <v>3192</v>
      </c>
    </row>
    <row r="416" spans="1:13" ht="16" x14ac:dyDescent="0.8">
      <c r="A416" s="501"/>
      <c r="B416" s="466" t="s">
        <v>1907</v>
      </c>
      <c r="C416" s="510"/>
      <c r="D416" s="17" t="s">
        <v>1357</v>
      </c>
      <c r="E416" s="17" t="s">
        <v>1182</v>
      </c>
      <c r="F416" s="505" t="s">
        <v>1223</v>
      </c>
      <c r="G416" s="437">
        <v>2021</v>
      </c>
      <c r="H416" s="455" t="s">
        <v>1169</v>
      </c>
      <c r="I416" s="456"/>
      <c r="J416" s="448"/>
      <c r="K416" s="548">
        <v>448.6</v>
      </c>
      <c r="L416" s="548">
        <v>1.7769999999999999</v>
      </c>
      <c r="M416" s="548">
        <v>5683</v>
      </c>
    </row>
    <row r="417" spans="1:13" ht="16" x14ac:dyDescent="0.8">
      <c r="A417" s="501"/>
      <c r="B417" s="466" t="s">
        <v>1908</v>
      </c>
      <c r="C417" s="510"/>
      <c r="D417" s="17" t="s">
        <v>1357</v>
      </c>
      <c r="E417" s="17" t="s">
        <v>1182</v>
      </c>
      <c r="F417" s="505" t="s">
        <v>1223</v>
      </c>
      <c r="G417" s="437">
        <v>2021</v>
      </c>
      <c r="H417" s="455" t="s">
        <v>1169</v>
      </c>
      <c r="I417" s="456"/>
      <c r="J417" s="448"/>
      <c r="K417" s="548">
        <v>348.3</v>
      </c>
      <c r="L417" s="548">
        <v>1.1990000000000001</v>
      </c>
      <c r="M417" s="548">
        <v>4289</v>
      </c>
    </row>
    <row r="418" spans="1:13" ht="16" x14ac:dyDescent="0.8">
      <c r="A418" s="501"/>
      <c r="B418" s="466" t="s">
        <v>1909</v>
      </c>
      <c r="C418" s="510"/>
      <c r="D418" s="17" t="s">
        <v>1357</v>
      </c>
      <c r="E418" s="17" t="s">
        <v>1182</v>
      </c>
      <c r="F418" s="505" t="s">
        <v>1223</v>
      </c>
      <c r="G418" s="437">
        <v>2021</v>
      </c>
      <c r="H418" s="455" t="s">
        <v>1169</v>
      </c>
      <c r="I418" s="456"/>
      <c r="J418" s="448"/>
      <c r="K418" s="548">
        <v>1657</v>
      </c>
      <c r="L418" s="548">
        <v>3.9</v>
      </c>
      <c r="M418" s="548">
        <v>17150</v>
      </c>
    </row>
    <row r="419" spans="1:13" ht="16" x14ac:dyDescent="0.8">
      <c r="A419" s="501"/>
      <c r="B419" s="466" t="s">
        <v>1910</v>
      </c>
      <c r="C419" s="510"/>
      <c r="D419" s="17" t="s">
        <v>1357</v>
      </c>
      <c r="E419" s="17" t="s">
        <v>1182</v>
      </c>
      <c r="F419" s="505" t="s">
        <v>1223</v>
      </c>
      <c r="G419" s="437">
        <v>2021</v>
      </c>
      <c r="H419" s="455" t="s">
        <v>1169</v>
      </c>
      <c r="I419" s="456"/>
      <c r="J419" s="448"/>
      <c r="K419" s="548">
        <v>903</v>
      </c>
      <c r="L419" s="548">
        <v>4.8680000000000003</v>
      </c>
      <c r="M419" s="548">
        <v>11640</v>
      </c>
    </row>
    <row r="420" spans="1:13" ht="16" x14ac:dyDescent="0.8">
      <c r="A420" s="501"/>
      <c r="B420" s="466" t="s">
        <v>1911</v>
      </c>
      <c r="C420" s="510"/>
      <c r="D420" s="17" t="s">
        <v>1357</v>
      </c>
      <c r="E420" s="17" t="s">
        <v>1182</v>
      </c>
      <c r="F420" s="505" t="s">
        <v>1223</v>
      </c>
      <c r="G420" s="437">
        <v>2021</v>
      </c>
      <c r="H420" s="455" t="s">
        <v>1169</v>
      </c>
      <c r="I420" s="456"/>
      <c r="J420" s="448"/>
      <c r="K420" s="548">
        <v>488.2</v>
      </c>
      <c r="L420" s="548">
        <v>2.6629999999999998</v>
      </c>
      <c r="M420" s="548">
        <v>6309</v>
      </c>
    </row>
    <row r="421" spans="1:13" ht="16" x14ac:dyDescent="0.8">
      <c r="A421" s="501"/>
      <c r="B421" s="466" t="s">
        <v>1912</v>
      </c>
      <c r="C421" s="510"/>
      <c r="D421" s="17" t="s">
        <v>1352</v>
      </c>
      <c r="E421" s="17" t="s">
        <v>1182</v>
      </c>
      <c r="F421" s="505" t="s">
        <v>1223</v>
      </c>
      <c r="G421" s="437">
        <v>2021</v>
      </c>
      <c r="H421" s="455" t="s">
        <v>1169</v>
      </c>
      <c r="I421" s="456"/>
      <c r="J421" s="448"/>
      <c r="K421" s="548">
        <v>104.3</v>
      </c>
      <c r="L421" s="548">
        <v>0.79520000000000002</v>
      </c>
      <c r="M421" s="548">
        <v>1378</v>
      </c>
    </row>
    <row r="422" spans="1:13" ht="16" x14ac:dyDescent="0.8">
      <c r="A422" s="501"/>
      <c r="B422" s="466" t="s">
        <v>1913</v>
      </c>
      <c r="C422" s="510"/>
      <c r="D422" s="17" t="s">
        <v>1357</v>
      </c>
      <c r="E422" s="17" t="s">
        <v>1182</v>
      </c>
      <c r="F422" s="505" t="s">
        <v>1223</v>
      </c>
      <c r="G422" s="437">
        <v>2021</v>
      </c>
      <c r="H422" s="455" t="s">
        <v>1169</v>
      </c>
      <c r="I422" s="456"/>
      <c r="J422" s="448"/>
      <c r="K422" s="548">
        <v>634</v>
      </c>
      <c r="L422" s="548">
        <v>3.5030000000000001</v>
      </c>
      <c r="M422" s="548">
        <v>8001</v>
      </c>
    </row>
    <row r="423" spans="1:13" ht="16" x14ac:dyDescent="0.8">
      <c r="A423" s="501"/>
      <c r="B423" s="466" t="s">
        <v>1915</v>
      </c>
      <c r="C423" s="510"/>
      <c r="D423" s="17" t="s">
        <v>1357</v>
      </c>
      <c r="E423" s="17" t="s">
        <v>1182</v>
      </c>
      <c r="F423" s="505" t="s">
        <v>1223</v>
      </c>
      <c r="G423" s="437">
        <v>2021</v>
      </c>
      <c r="H423" s="455" t="s">
        <v>1169</v>
      </c>
      <c r="I423" s="456"/>
      <c r="J423" s="448"/>
      <c r="K423" s="548">
        <v>397.3</v>
      </c>
      <c r="L423" s="548">
        <v>1.7929999999999999</v>
      </c>
      <c r="M423" s="548">
        <v>6774</v>
      </c>
    </row>
    <row r="424" spans="1:13" ht="16" x14ac:dyDescent="0.8">
      <c r="A424" s="501"/>
      <c r="B424" s="466" t="s">
        <v>1914</v>
      </c>
      <c r="C424" s="510"/>
      <c r="D424" s="17" t="s">
        <v>1357</v>
      </c>
      <c r="E424" s="17" t="s">
        <v>1182</v>
      </c>
      <c r="F424" s="505" t="s">
        <v>1223</v>
      </c>
      <c r="G424" s="437">
        <v>2021</v>
      </c>
      <c r="H424" s="455" t="s">
        <v>1169</v>
      </c>
      <c r="I424" s="456"/>
      <c r="J424" s="448"/>
      <c r="K424" s="548">
        <v>2025</v>
      </c>
      <c r="L424" s="548">
        <v>13.63</v>
      </c>
      <c r="M424" s="548">
        <v>61590</v>
      </c>
    </row>
    <row r="425" spans="1:13" ht="16" x14ac:dyDescent="0.8">
      <c r="A425" s="501"/>
      <c r="B425" s="466" t="s">
        <v>1916</v>
      </c>
      <c r="C425" s="510"/>
      <c r="D425" s="17" t="s">
        <v>1357</v>
      </c>
      <c r="E425" s="17" t="s">
        <v>1182</v>
      </c>
      <c r="F425" s="505" t="s">
        <v>1223</v>
      </c>
      <c r="G425" s="437">
        <v>2021</v>
      </c>
      <c r="H425" s="455" t="s">
        <v>1169</v>
      </c>
      <c r="I425" s="456"/>
      <c r="J425" s="448"/>
      <c r="K425" s="548">
        <v>287</v>
      </c>
      <c r="L425" s="548">
        <v>0.99339999999999995</v>
      </c>
      <c r="M425" s="548">
        <v>3076</v>
      </c>
    </row>
    <row r="426" spans="1:13" ht="16" x14ac:dyDescent="0.8">
      <c r="A426" s="501"/>
      <c r="B426" s="466" t="s">
        <v>1917</v>
      </c>
      <c r="C426" s="510"/>
      <c r="D426" s="17" t="s">
        <v>1181</v>
      </c>
      <c r="E426" s="17" t="s">
        <v>1182</v>
      </c>
      <c r="F426" s="505" t="s">
        <v>1223</v>
      </c>
      <c r="G426" s="437">
        <v>2021</v>
      </c>
      <c r="H426" s="455" t="s">
        <v>1169</v>
      </c>
      <c r="I426" s="456"/>
      <c r="J426" s="448"/>
      <c r="K426" s="548">
        <v>4.835</v>
      </c>
      <c r="L426" s="548">
        <v>2.4879999999999999E-2</v>
      </c>
      <c r="M426" s="548">
        <v>61.37</v>
      </c>
    </row>
    <row r="427" spans="1:13" ht="21" x14ac:dyDescent="1">
      <c r="A427" s="511" t="s">
        <v>1918</v>
      </c>
      <c r="B427" s="512" t="s">
        <v>2026</v>
      </c>
      <c r="C427" s="511"/>
      <c r="D427" s="512"/>
      <c r="E427" s="511"/>
      <c r="F427" s="512"/>
      <c r="G427" s="511"/>
      <c r="H427" s="512"/>
      <c r="I427" s="511"/>
      <c r="J427" s="512"/>
      <c r="K427" s="548"/>
      <c r="L427" s="548"/>
      <c r="M427" s="548"/>
    </row>
    <row r="428" spans="1:13" ht="16" x14ac:dyDescent="0.8">
      <c r="A428" s="501"/>
      <c r="B428" s="466" t="s">
        <v>1919</v>
      </c>
      <c r="C428" s="510"/>
      <c r="D428" s="17" t="s">
        <v>1270</v>
      </c>
      <c r="E428" s="17" t="s">
        <v>1920</v>
      </c>
      <c r="F428" s="505" t="s">
        <v>1223</v>
      </c>
      <c r="G428" s="437">
        <v>2021</v>
      </c>
      <c r="H428" s="455" t="s">
        <v>1169</v>
      </c>
      <c r="I428" s="456"/>
      <c r="J428" s="448"/>
      <c r="K428" s="548">
        <v>244.7</v>
      </c>
      <c r="L428" s="548">
        <v>0.51800000000000002</v>
      </c>
      <c r="M428" s="548">
        <v>5588</v>
      </c>
    </row>
    <row r="429" spans="1:13" ht="16" x14ac:dyDescent="0.8">
      <c r="A429" s="501"/>
      <c r="B429" s="466" t="s">
        <v>1921</v>
      </c>
      <c r="C429" s="510"/>
      <c r="D429" s="17" t="s">
        <v>1352</v>
      </c>
      <c r="E429" s="17" t="s">
        <v>1742</v>
      </c>
      <c r="F429" s="505" t="s">
        <v>1223</v>
      </c>
      <c r="G429" s="437">
        <v>2021</v>
      </c>
      <c r="H429" s="455" t="s">
        <v>1169</v>
      </c>
      <c r="I429" s="456"/>
      <c r="J429" s="448"/>
      <c r="K429" s="548">
        <v>13.15</v>
      </c>
      <c r="L429" s="548">
        <v>0.1193</v>
      </c>
      <c r="M429" s="548">
        <v>206.1</v>
      </c>
    </row>
    <row r="430" spans="1:13" ht="16" x14ac:dyDescent="0.8">
      <c r="A430" s="501"/>
      <c r="B430" s="466" t="s">
        <v>1922</v>
      </c>
      <c r="C430" s="510"/>
      <c r="D430" s="17" t="s">
        <v>1352</v>
      </c>
      <c r="E430" s="17" t="s">
        <v>1763</v>
      </c>
      <c r="F430" s="505" t="s">
        <v>1223</v>
      </c>
      <c r="G430" s="437">
        <v>2021</v>
      </c>
      <c r="H430" s="455" t="s">
        <v>1169</v>
      </c>
      <c r="I430" s="456"/>
      <c r="J430" s="448"/>
      <c r="K430" s="548">
        <v>5.649</v>
      </c>
      <c r="L430" s="548">
        <v>2.3640000000000001E-2</v>
      </c>
      <c r="M430" s="548">
        <v>155.80000000000001</v>
      </c>
    </row>
    <row r="431" spans="1:13" ht="16" x14ac:dyDescent="0.8">
      <c r="A431" s="501"/>
      <c r="B431" s="466" t="s">
        <v>1923</v>
      </c>
      <c r="C431" s="510"/>
      <c r="D431" s="17" t="s">
        <v>1352</v>
      </c>
      <c r="E431" s="17" t="s">
        <v>1763</v>
      </c>
      <c r="F431" s="505" t="s">
        <v>1223</v>
      </c>
      <c r="G431" s="437">
        <v>2021</v>
      </c>
      <c r="H431" s="455" t="s">
        <v>1169</v>
      </c>
      <c r="I431" s="456"/>
      <c r="J431" s="448"/>
      <c r="K431" s="548">
        <v>4.7569999999999997</v>
      </c>
      <c r="L431" s="548">
        <v>2.1180000000000001E-2</v>
      </c>
      <c r="M431" s="548">
        <v>142.9</v>
      </c>
    </row>
    <row r="432" spans="1:13" ht="16" x14ac:dyDescent="0.8">
      <c r="A432" s="501"/>
      <c r="B432" s="466" t="s">
        <v>1924</v>
      </c>
      <c r="C432" s="510"/>
      <c r="D432" s="17" t="s">
        <v>1270</v>
      </c>
      <c r="E432" s="17" t="s">
        <v>1522</v>
      </c>
      <c r="F432" s="505" t="s">
        <v>1223</v>
      </c>
      <c r="G432" s="437">
        <v>2021</v>
      </c>
      <c r="H432" s="455" t="s">
        <v>1169</v>
      </c>
      <c r="I432" s="456"/>
      <c r="J432" s="448"/>
      <c r="K432" s="548">
        <v>195.3</v>
      </c>
      <c r="L432" s="548">
        <v>0.99229999999999996</v>
      </c>
      <c r="M432" s="548">
        <v>3921</v>
      </c>
    </row>
    <row r="433" spans="1:13" ht="21.75" thickBot="1" x14ac:dyDescent="1.1499999999999999">
      <c r="A433" s="536" t="s">
        <v>1925</v>
      </c>
      <c r="B433" s="537" t="s">
        <v>2027</v>
      </c>
      <c r="C433" s="536"/>
      <c r="D433" s="537"/>
      <c r="E433" s="536"/>
      <c r="F433" s="537"/>
      <c r="G433" s="536"/>
      <c r="H433" s="537"/>
      <c r="I433" s="536"/>
      <c r="J433" s="537"/>
      <c r="K433" s="548"/>
      <c r="L433" s="548"/>
      <c r="M433" s="548"/>
    </row>
    <row r="434" spans="1:13" ht="21.75" thickTop="1" x14ac:dyDescent="1">
      <c r="A434" s="511" t="s">
        <v>1926</v>
      </c>
      <c r="B434" s="512" t="s">
        <v>2028</v>
      </c>
      <c r="C434" s="511"/>
      <c r="D434" s="512"/>
      <c r="E434" s="511"/>
      <c r="F434" s="512"/>
      <c r="G434" s="511"/>
      <c r="H434" s="512"/>
      <c r="I434" s="511"/>
      <c r="J434" s="512"/>
      <c r="K434" s="548"/>
      <c r="L434" s="548"/>
      <c r="M434" s="548"/>
    </row>
    <row r="435" spans="1:13" ht="16" x14ac:dyDescent="0.8">
      <c r="A435" s="501"/>
      <c r="B435" s="466" t="s">
        <v>1927</v>
      </c>
      <c r="C435" s="510"/>
      <c r="D435" s="17" t="s">
        <v>1357</v>
      </c>
      <c r="E435" s="17" t="s">
        <v>1182</v>
      </c>
      <c r="F435" s="505" t="s">
        <v>1223</v>
      </c>
      <c r="G435" s="437">
        <v>2021</v>
      </c>
      <c r="H435" s="455" t="s">
        <v>1169</v>
      </c>
      <c r="I435" s="456"/>
      <c r="J435" s="448"/>
      <c r="K435" s="548">
        <v>4.1550000000000002</v>
      </c>
      <c r="L435" s="548">
        <v>2.0539999999999999E-2</v>
      </c>
      <c r="M435" s="548">
        <v>72.66</v>
      </c>
    </row>
    <row r="436" spans="1:13" ht="16" x14ac:dyDescent="0.8">
      <c r="A436" s="501"/>
      <c r="B436" s="466" t="s">
        <v>1928</v>
      </c>
      <c r="C436" s="510"/>
      <c r="D436" s="17" t="s">
        <v>1357</v>
      </c>
      <c r="E436" s="17" t="s">
        <v>1182</v>
      </c>
      <c r="F436" s="505" t="s">
        <v>1223</v>
      </c>
      <c r="G436" s="437">
        <v>2021</v>
      </c>
      <c r="H436" s="455" t="s">
        <v>1169</v>
      </c>
      <c r="I436" s="456"/>
      <c r="J436" s="448"/>
      <c r="K436" s="548">
        <v>25.32</v>
      </c>
      <c r="L436" s="548">
        <v>0.1802</v>
      </c>
      <c r="M436" s="548">
        <v>414.4</v>
      </c>
    </row>
    <row r="437" spans="1:13" ht="16" x14ac:dyDescent="0.8">
      <c r="A437" s="501"/>
      <c r="B437" s="466" t="s">
        <v>1929</v>
      </c>
      <c r="C437" s="510"/>
      <c r="D437" s="17" t="s">
        <v>1357</v>
      </c>
      <c r="E437" s="17" t="s">
        <v>1182</v>
      </c>
      <c r="F437" s="505" t="s">
        <v>1223</v>
      </c>
      <c r="G437" s="437">
        <v>2021</v>
      </c>
      <c r="H437" s="455" t="s">
        <v>1169</v>
      </c>
      <c r="I437" s="456"/>
      <c r="J437" s="448"/>
      <c r="K437" s="548">
        <v>345.9</v>
      </c>
      <c r="L437" s="548">
        <v>1.788</v>
      </c>
      <c r="M437" s="548">
        <v>4160</v>
      </c>
    </row>
    <row r="438" spans="1:13" ht="16" x14ac:dyDescent="0.8">
      <c r="A438" s="501"/>
      <c r="B438" s="466" t="s">
        <v>1930</v>
      </c>
      <c r="C438" s="510"/>
      <c r="D438" s="17" t="s">
        <v>1357</v>
      </c>
      <c r="E438" s="17" t="s">
        <v>1182</v>
      </c>
      <c r="F438" s="505" t="s">
        <v>1223</v>
      </c>
      <c r="G438" s="437">
        <v>2021</v>
      </c>
      <c r="H438" s="455" t="s">
        <v>1169</v>
      </c>
      <c r="I438" s="456"/>
      <c r="J438" s="448"/>
      <c r="K438" s="548">
        <v>2822</v>
      </c>
      <c r="L438" s="548">
        <v>11.46</v>
      </c>
      <c r="M438" s="548">
        <v>31570</v>
      </c>
    </row>
    <row r="439" spans="1:13" ht="21" x14ac:dyDescent="1">
      <c r="A439" s="511" t="s">
        <v>1931</v>
      </c>
      <c r="B439" s="512" t="s">
        <v>2029</v>
      </c>
      <c r="C439" s="511"/>
      <c r="D439" s="512"/>
      <c r="E439" s="511"/>
      <c r="F439" s="512"/>
      <c r="G439" s="511"/>
      <c r="H439" s="512"/>
      <c r="I439" s="511"/>
      <c r="J439" s="512"/>
      <c r="K439" s="548"/>
      <c r="L439" s="548"/>
      <c r="M439" s="548"/>
    </row>
    <row r="440" spans="1:13" ht="16" x14ac:dyDescent="0.8">
      <c r="A440" s="501"/>
      <c r="B440" s="466" t="s">
        <v>1932</v>
      </c>
      <c r="C440" s="510"/>
      <c r="D440" s="17" t="s">
        <v>1357</v>
      </c>
      <c r="E440" s="17" t="s">
        <v>1182</v>
      </c>
      <c r="F440" s="505" t="s">
        <v>1223</v>
      </c>
      <c r="G440" s="437">
        <v>2021</v>
      </c>
      <c r="H440" s="455" t="s">
        <v>1169</v>
      </c>
      <c r="I440" s="456"/>
      <c r="J440" s="448"/>
      <c r="K440" s="548">
        <v>45.17</v>
      </c>
      <c r="L440" s="548">
        <v>0.24959999999999999</v>
      </c>
      <c r="M440" s="548">
        <v>570</v>
      </c>
    </row>
    <row r="441" spans="1:13" ht="21" x14ac:dyDescent="1">
      <c r="A441" s="511" t="s">
        <v>1933</v>
      </c>
      <c r="B441" s="512" t="s">
        <v>1934</v>
      </c>
      <c r="C441" s="511"/>
      <c r="D441" s="512"/>
      <c r="E441" s="511"/>
      <c r="F441" s="512"/>
      <c r="G441" s="511"/>
      <c r="H441" s="512"/>
      <c r="I441" s="511"/>
      <c r="J441" s="512"/>
      <c r="K441" s="548"/>
      <c r="L441" s="548"/>
      <c r="M441" s="548"/>
    </row>
    <row r="442" spans="1:13" ht="16" x14ac:dyDescent="0.8">
      <c r="A442" s="501"/>
      <c r="B442" s="466" t="s">
        <v>1935</v>
      </c>
      <c r="C442" s="510"/>
      <c r="D442" s="17" t="s">
        <v>1181</v>
      </c>
      <c r="E442" s="17" t="s">
        <v>1182</v>
      </c>
      <c r="F442" s="505" t="s">
        <v>1223</v>
      </c>
      <c r="G442" s="437">
        <v>2021</v>
      </c>
      <c r="H442" s="455" t="s">
        <v>1169</v>
      </c>
      <c r="I442" s="456"/>
      <c r="J442" s="448"/>
      <c r="K442" s="548">
        <v>3.0739999999999998</v>
      </c>
      <c r="L442" s="548">
        <v>2.9889999999999999E-3</v>
      </c>
      <c r="M442" s="548">
        <v>29.88</v>
      </c>
    </row>
    <row r="443" spans="1:13" ht="16" x14ac:dyDescent="0.8">
      <c r="A443" s="501"/>
      <c r="B443" s="466"/>
      <c r="C443" s="510"/>
      <c r="D443" s="17"/>
      <c r="E443" s="17"/>
      <c r="F443" s="505"/>
      <c r="G443" s="437"/>
      <c r="H443" s="455"/>
      <c r="I443" s="456"/>
      <c r="J443" s="448"/>
      <c r="K443" s="548"/>
      <c r="L443" s="548"/>
      <c r="M443" s="548"/>
    </row>
    <row r="444" spans="1:13" ht="16" x14ac:dyDescent="0.8">
      <c r="A444" s="501"/>
      <c r="B444" s="466"/>
      <c r="C444" s="510"/>
      <c r="D444" s="17"/>
      <c r="E444" s="17"/>
      <c r="F444" s="505"/>
      <c r="G444" s="437"/>
      <c r="H444" s="455"/>
      <c r="I444" s="456"/>
      <c r="J444" s="448"/>
      <c r="K444" s="548"/>
      <c r="L444" s="548"/>
      <c r="M444" s="548"/>
    </row>
    <row r="445" spans="1:13" ht="16" x14ac:dyDescent="0.8">
      <c r="A445" s="501"/>
      <c r="B445" s="466"/>
      <c r="C445" s="510"/>
      <c r="D445" s="17"/>
      <c r="E445" s="17"/>
      <c r="F445" s="505"/>
      <c r="G445" s="437"/>
      <c r="H445" s="455"/>
      <c r="I445" s="456"/>
      <c r="J445" s="448"/>
      <c r="K445" s="548"/>
      <c r="L445" s="548"/>
      <c r="M445" s="548"/>
    </row>
    <row r="446" spans="1:13" ht="16" x14ac:dyDescent="0.8">
      <c r="A446" s="501"/>
      <c r="B446" s="466"/>
      <c r="C446" s="510"/>
      <c r="D446" s="17"/>
      <c r="E446" s="17"/>
      <c r="F446" s="505"/>
      <c r="G446" s="437"/>
      <c r="H446" s="455"/>
      <c r="I446" s="456"/>
      <c r="J446" s="448"/>
      <c r="K446" s="548"/>
      <c r="L446" s="548"/>
      <c r="M446" s="548"/>
    </row>
    <row r="447" spans="1:13" ht="16" x14ac:dyDescent="0.8">
      <c r="A447" s="501"/>
      <c r="B447" s="466"/>
      <c r="C447" s="510"/>
      <c r="D447" s="17"/>
      <c r="E447" s="17"/>
      <c r="F447" s="505"/>
      <c r="G447" s="437"/>
      <c r="H447" s="455"/>
      <c r="I447" s="456"/>
      <c r="J447" s="448"/>
      <c r="K447" s="548"/>
      <c r="L447" s="548"/>
      <c r="M447" s="548"/>
    </row>
    <row r="448" spans="1:13" ht="16" x14ac:dyDescent="0.8">
      <c r="A448" s="501"/>
      <c r="B448" s="466"/>
      <c r="C448" s="510"/>
      <c r="D448" s="17"/>
      <c r="E448" s="17"/>
      <c r="F448" s="505"/>
      <c r="G448" s="437"/>
      <c r="H448" s="455"/>
      <c r="I448" s="456"/>
      <c r="J448" s="448"/>
      <c r="K448" s="548"/>
      <c r="L448" s="548"/>
      <c r="M448" s="548"/>
    </row>
    <row r="449" spans="1:13" ht="16" x14ac:dyDescent="0.8">
      <c r="A449" s="501"/>
      <c r="B449" s="466"/>
      <c r="C449" s="510"/>
      <c r="D449" s="17"/>
      <c r="E449" s="17"/>
      <c r="F449" s="505"/>
      <c r="G449" s="437"/>
      <c r="H449" s="455"/>
      <c r="I449" s="456"/>
      <c r="J449" s="448"/>
      <c r="K449" s="548"/>
      <c r="L449" s="548"/>
      <c r="M449" s="548"/>
    </row>
    <row r="450" spans="1:13" ht="16" x14ac:dyDescent="0.8">
      <c r="A450" s="501"/>
      <c r="B450" s="466"/>
      <c r="C450" s="510"/>
      <c r="D450" s="17"/>
      <c r="E450" s="17"/>
      <c r="F450" s="505"/>
      <c r="G450" s="437"/>
      <c r="H450" s="455"/>
      <c r="I450" s="456"/>
      <c r="J450" s="448"/>
      <c r="K450" s="548"/>
      <c r="L450" s="548"/>
      <c r="M450" s="548"/>
    </row>
    <row r="451" spans="1:13" ht="16" x14ac:dyDescent="0.8">
      <c r="A451" s="501"/>
      <c r="B451" s="466"/>
      <c r="C451" s="510"/>
      <c r="D451" s="17"/>
      <c r="E451" s="17"/>
      <c r="F451" s="505"/>
      <c r="G451" s="437"/>
      <c r="H451" s="455"/>
      <c r="I451" s="456"/>
      <c r="J451" s="448"/>
      <c r="K451" s="548"/>
      <c r="L451" s="548"/>
      <c r="M451" s="548"/>
    </row>
    <row r="452" spans="1:13" ht="16" x14ac:dyDescent="0.8">
      <c r="A452" s="501"/>
      <c r="B452" s="466"/>
      <c r="C452" s="510"/>
      <c r="D452" s="17"/>
      <c r="E452" s="17"/>
      <c r="F452" s="505"/>
      <c r="G452" s="437"/>
      <c r="H452" s="455"/>
      <c r="I452" s="456"/>
      <c r="J452" s="448"/>
      <c r="K452" s="548"/>
      <c r="L452" s="548"/>
      <c r="M452" s="548"/>
    </row>
    <row r="453" spans="1:13" ht="16" x14ac:dyDescent="0.8">
      <c r="A453" s="501"/>
      <c r="B453" s="466"/>
      <c r="C453" s="510"/>
      <c r="D453" s="17"/>
      <c r="E453" s="17"/>
      <c r="F453" s="505"/>
      <c r="G453" s="437"/>
      <c r="H453" s="455"/>
      <c r="I453" s="456"/>
      <c r="J453" s="448"/>
      <c r="K453" s="548"/>
      <c r="L453" s="548"/>
      <c r="M453" s="548"/>
    </row>
    <row r="454" spans="1:13" ht="16" x14ac:dyDescent="0.8">
      <c r="A454" s="501"/>
      <c r="B454" s="466"/>
      <c r="C454" s="510"/>
      <c r="D454" s="17"/>
      <c r="E454" s="17"/>
      <c r="F454" s="505"/>
      <c r="G454" s="437"/>
      <c r="H454" s="455"/>
      <c r="I454" s="456"/>
      <c r="J454" s="448"/>
      <c r="K454" s="548"/>
      <c r="L454" s="548"/>
      <c r="M454" s="548"/>
    </row>
    <row r="455" spans="1:13" ht="16" x14ac:dyDescent="0.8">
      <c r="A455" s="501"/>
      <c r="B455" s="466"/>
      <c r="C455" s="510"/>
      <c r="D455" s="17"/>
      <c r="E455" s="17"/>
      <c r="F455" s="505"/>
      <c r="G455" s="437"/>
      <c r="H455" s="455"/>
      <c r="I455" s="456"/>
      <c r="J455" s="448"/>
      <c r="K455" s="548"/>
      <c r="L455" s="548"/>
      <c r="M455" s="548"/>
    </row>
    <row r="456" spans="1:13" ht="16" x14ac:dyDescent="0.8">
      <c r="A456" s="501"/>
      <c r="B456" s="466"/>
      <c r="C456" s="510"/>
      <c r="D456" s="17"/>
      <c r="E456" s="17"/>
      <c r="F456" s="505"/>
      <c r="G456" s="437"/>
      <c r="H456" s="455"/>
      <c r="I456" s="456"/>
      <c r="J456" s="448"/>
      <c r="K456" s="548"/>
      <c r="L456" s="548"/>
      <c r="M456" s="548"/>
    </row>
    <row r="457" spans="1:13" ht="16" x14ac:dyDescent="0.8">
      <c r="A457" s="501"/>
      <c r="B457" s="466"/>
      <c r="C457" s="510"/>
      <c r="D457" s="17"/>
      <c r="E457" s="17"/>
      <c r="F457" s="505"/>
      <c r="G457" s="437"/>
      <c r="H457" s="455"/>
      <c r="I457" s="456"/>
      <c r="J457" s="448"/>
      <c r="K457" s="548"/>
      <c r="L457" s="548"/>
      <c r="M457" s="548"/>
    </row>
    <row r="458" spans="1:13" ht="16" x14ac:dyDescent="0.8">
      <c r="A458" s="501"/>
      <c r="B458" s="466"/>
      <c r="C458" s="510"/>
      <c r="D458" s="17"/>
      <c r="E458" s="17"/>
      <c r="F458" s="505"/>
      <c r="G458" s="437"/>
      <c r="H458" s="455"/>
      <c r="I458" s="456"/>
      <c r="J458" s="448"/>
      <c r="K458" s="548"/>
      <c r="L458" s="548"/>
      <c r="M458" s="548"/>
    </row>
    <row r="459" spans="1:13" ht="16" x14ac:dyDescent="0.8">
      <c r="A459" s="501"/>
      <c r="B459" s="466"/>
      <c r="C459" s="510"/>
      <c r="D459" s="17"/>
      <c r="E459" s="17"/>
      <c r="F459" s="505"/>
      <c r="G459" s="437"/>
      <c r="H459" s="455"/>
      <c r="I459" s="456"/>
      <c r="J459" s="448"/>
      <c r="K459" s="548"/>
      <c r="L459" s="548"/>
      <c r="M459" s="548"/>
    </row>
    <row r="460" spans="1:13" ht="16" x14ac:dyDescent="0.8">
      <c r="A460" s="501"/>
      <c r="B460" s="466"/>
      <c r="C460" s="510"/>
      <c r="D460" s="17"/>
      <c r="E460" s="17"/>
      <c r="F460" s="505"/>
      <c r="G460" s="437"/>
      <c r="H460" s="455"/>
      <c r="I460" s="456"/>
      <c r="J460" s="448"/>
      <c r="K460" s="548"/>
      <c r="L460" s="548"/>
      <c r="M460" s="548"/>
    </row>
    <row r="461" spans="1:13" ht="16" x14ac:dyDescent="0.8">
      <c r="A461" s="501"/>
      <c r="B461" s="466"/>
      <c r="C461" s="510"/>
      <c r="D461" s="17"/>
      <c r="E461" s="17"/>
      <c r="F461" s="505"/>
      <c r="G461" s="437"/>
      <c r="H461" s="455"/>
      <c r="I461" s="456"/>
      <c r="J461" s="448"/>
      <c r="K461" s="548"/>
      <c r="L461" s="548"/>
      <c r="M461" s="548"/>
    </row>
    <row r="462" spans="1:13" ht="16" x14ac:dyDescent="0.8">
      <c r="A462" s="501"/>
      <c r="B462" s="466"/>
      <c r="C462" s="510"/>
      <c r="D462" s="17"/>
      <c r="E462" s="17"/>
      <c r="F462" s="505"/>
      <c r="G462" s="437"/>
      <c r="H462" s="455"/>
      <c r="I462" s="456"/>
      <c r="J462" s="448"/>
      <c r="K462" s="548"/>
      <c r="L462" s="548"/>
      <c r="M462" s="548"/>
    </row>
    <row r="463" spans="1:13" ht="16" x14ac:dyDescent="0.8">
      <c r="A463" s="501"/>
      <c r="B463" s="466"/>
      <c r="C463" s="510"/>
      <c r="D463" s="17"/>
      <c r="E463" s="17"/>
      <c r="F463" s="505"/>
      <c r="G463" s="437"/>
      <c r="H463" s="455"/>
      <c r="I463" s="456"/>
      <c r="J463" s="448"/>
      <c r="K463" s="548"/>
      <c r="L463" s="548"/>
      <c r="M463" s="548"/>
    </row>
    <row r="464" spans="1:13" ht="16" x14ac:dyDescent="0.8">
      <c r="A464" s="501"/>
      <c r="B464" s="466"/>
      <c r="C464" s="510"/>
      <c r="D464" s="17"/>
      <c r="E464" s="17"/>
      <c r="F464" s="505"/>
      <c r="G464" s="437"/>
      <c r="H464" s="455"/>
      <c r="I464" s="456"/>
      <c r="J464" s="448"/>
      <c r="K464" s="548"/>
      <c r="L464" s="548"/>
      <c r="M464" s="548"/>
    </row>
    <row r="465" spans="1:13" ht="16" x14ac:dyDescent="0.8">
      <c r="A465" s="501"/>
      <c r="B465" s="466"/>
      <c r="C465" s="510"/>
      <c r="D465" s="17"/>
      <c r="E465" s="17"/>
      <c r="F465" s="505"/>
      <c r="G465" s="437"/>
      <c r="H465" s="455"/>
      <c r="I465" s="456"/>
      <c r="J465" s="448"/>
      <c r="K465" s="548"/>
      <c r="L465" s="548"/>
      <c r="M465" s="548"/>
    </row>
    <row r="466" spans="1:13" ht="16" x14ac:dyDescent="0.8">
      <c r="A466" s="501"/>
      <c r="B466" s="466"/>
      <c r="C466" s="510"/>
      <c r="D466" s="17"/>
      <c r="E466" s="17"/>
      <c r="F466" s="505"/>
      <c r="G466" s="437"/>
      <c r="H466" s="455"/>
      <c r="I466" s="456"/>
      <c r="J466" s="448"/>
      <c r="K466" s="548"/>
      <c r="L466" s="548"/>
      <c r="M466" s="548"/>
    </row>
    <row r="467" spans="1:13" ht="16" x14ac:dyDescent="0.8">
      <c r="A467" s="501"/>
      <c r="B467" s="466"/>
      <c r="C467" s="510"/>
      <c r="D467" s="17"/>
      <c r="E467" s="17"/>
      <c r="F467" s="505"/>
      <c r="G467" s="437"/>
      <c r="H467" s="455"/>
      <c r="I467" s="456"/>
      <c r="J467" s="448"/>
      <c r="K467" s="548"/>
      <c r="L467" s="548"/>
      <c r="M467" s="548"/>
    </row>
    <row r="468" spans="1:13" ht="16" x14ac:dyDescent="0.8">
      <c r="A468" s="501"/>
      <c r="B468" s="466"/>
      <c r="C468" s="510"/>
      <c r="D468" s="17"/>
      <c r="E468" s="17"/>
      <c r="F468" s="505"/>
      <c r="G468" s="437"/>
      <c r="H468" s="455"/>
      <c r="I468" s="456"/>
      <c r="J468" s="448"/>
      <c r="K468" s="548"/>
      <c r="L468" s="548"/>
      <c r="M468" s="548"/>
    </row>
    <row r="469" spans="1:13" ht="16" x14ac:dyDescent="0.8">
      <c r="A469" s="501"/>
      <c r="B469" s="466"/>
      <c r="C469" s="510"/>
      <c r="D469" s="17"/>
      <c r="E469" s="17"/>
      <c r="F469" s="505"/>
      <c r="G469" s="437"/>
      <c r="H469" s="455"/>
      <c r="I469" s="456"/>
      <c r="J469" s="448"/>
      <c r="K469" s="548"/>
      <c r="L469" s="548"/>
      <c r="M469" s="548"/>
    </row>
    <row r="470" spans="1:13" ht="16" x14ac:dyDescent="0.8">
      <c r="A470" s="501"/>
      <c r="B470" s="466"/>
      <c r="C470" s="510"/>
      <c r="D470" s="17"/>
      <c r="E470" s="17"/>
      <c r="F470" s="505"/>
      <c r="G470" s="437"/>
      <c r="H470" s="455"/>
      <c r="I470" s="456"/>
      <c r="J470" s="448"/>
      <c r="K470" s="548"/>
      <c r="L470" s="548"/>
      <c r="M470" s="548"/>
    </row>
    <row r="471" spans="1:13" ht="16" x14ac:dyDescent="0.8">
      <c r="A471" s="501"/>
      <c r="B471" s="466"/>
      <c r="C471" s="510"/>
      <c r="D471" s="17"/>
      <c r="E471" s="17"/>
      <c r="F471" s="505"/>
      <c r="G471" s="437"/>
      <c r="H471" s="455"/>
      <c r="I471" s="456"/>
      <c r="J471" s="448"/>
      <c r="K471" s="548"/>
      <c r="L471" s="548"/>
      <c r="M471" s="548"/>
    </row>
    <row r="472" spans="1:13" ht="16" x14ac:dyDescent="0.8">
      <c r="A472" s="501"/>
      <c r="B472" s="466"/>
      <c r="C472" s="510"/>
      <c r="D472" s="17"/>
      <c r="E472" s="17"/>
      <c r="F472" s="505"/>
      <c r="G472" s="437"/>
      <c r="H472" s="455"/>
      <c r="I472" s="456"/>
      <c r="J472" s="448"/>
      <c r="K472" s="548"/>
      <c r="L472" s="548"/>
      <c r="M472" s="548"/>
    </row>
    <row r="473" spans="1:13" ht="16" x14ac:dyDescent="0.8">
      <c r="A473" s="501"/>
      <c r="B473" s="466"/>
      <c r="C473" s="510"/>
      <c r="D473" s="17"/>
      <c r="E473" s="17"/>
      <c r="F473" s="505"/>
      <c r="G473" s="437"/>
      <c r="H473" s="455"/>
      <c r="I473" s="456"/>
      <c r="J473" s="448"/>
      <c r="K473" s="548"/>
      <c r="L473" s="548"/>
      <c r="M473" s="548"/>
    </row>
    <row r="474" spans="1:13" ht="16" x14ac:dyDescent="0.8">
      <c r="A474" s="501"/>
      <c r="B474" s="466"/>
      <c r="C474" s="510"/>
      <c r="D474" s="17"/>
      <c r="E474" s="17"/>
      <c r="F474" s="505"/>
      <c r="G474" s="437"/>
      <c r="H474" s="455"/>
      <c r="I474" s="456"/>
      <c r="J474" s="448"/>
      <c r="K474" s="548"/>
      <c r="L474" s="548"/>
      <c r="M474" s="548"/>
    </row>
    <row r="475" spans="1:13" ht="16" x14ac:dyDescent="0.8">
      <c r="A475" s="501"/>
      <c r="B475" s="466"/>
      <c r="C475" s="510"/>
      <c r="D475" s="17"/>
      <c r="E475" s="17"/>
      <c r="F475" s="505"/>
      <c r="G475" s="437"/>
      <c r="H475" s="455"/>
      <c r="I475" s="456"/>
      <c r="J475" s="448"/>
      <c r="K475" s="548"/>
      <c r="L475" s="548"/>
      <c r="M475" s="548"/>
    </row>
    <row r="476" spans="1:13" ht="16" x14ac:dyDescent="0.8">
      <c r="A476" s="501"/>
      <c r="B476" s="466"/>
      <c r="C476" s="510"/>
      <c r="D476" s="17"/>
      <c r="E476" s="17"/>
      <c r="F476" s="505"/>
      <c r="G476" s="437"/>
      <c r="H476" s="455"/>
      <c r="I476" s="456"/>
      <c r="J476" s="448"/>
      <c r="K476" s="548"/>
      <c r="L476" s="548"/>
      <c r="M476" s="548"/>
    </row>
    <row r="477" spans="1:13" ht="16" x14ac:dyDescent="0.8">
      <c r="A477" s="501"/>
      <c r="B477" s="466"/>
      <c r="C477" s="510"/>
      <c r="D477" s="17"/>
      <c r="E477" s="17"/>
      <c r="F477" s="505"/>
      <c r="G477" s="437"/>
      <c r="H477" s="455"/>
      <c r="I477" s="456"/>
      <c r="J477" s="448"/>
      <c r="K477" s="548"/>
      <c r="L477" s="548"/>
      <c r="M477" s="548"/>
    </row>
    <row r="478" spans="1:13" ht="16" x14ac:dyDescent="0.8">
      <c r="A478" s="501"/>
      <c r="B478" s="466"/>
      <c r="C478" s="510"/>
      <c r="D478" s="17"/>
      <c r="E478" s="17"/>
      <c r="F478" s="505"/>
      <c r="G478" s="437"/>
      <c r="H478" s="455"/>
      <c r="I478" s="456"/>
      <c r="J478" s="448"/>
      <c r="K478" s="548"/>
      <c r="L478" s="548"/>
      <c r="M478" s="548"/>
    </row>
    <row r="479" spans="1:13" ht="16" x14ac:dyDescent="0.8">
      <c r="A479" s="501"/>
      <c r="B479" s="466"/>
      <c r="C479" s="510"/>
      <c r="D479" s="17"/>
      <c r="E479" s="17"/>
      <c r="F479" s="505"/>
      <c r="G479" s="437"/>
      <c r="H479" s="455"/>
      <c r="I479" s="456"/>
      <c r="J479" s="448"/>
      <c r="K479" s="548"/>
      <c r="L479" s="548"/>
      <c r="M479" s="548"/>
    </row>
    <row r="480" spans="1:13" ht="16" x14ac:dyDescent="0.8">
      <c r="A480" s="501"/>
      <c r="B480" s="466"/>
      <c r="C480" s="510"/>
      <c r="D480" s="17"/>
      <c r="E480" s="17"/>
      <c r="F480" s="505"/>
      <c r="G480" s="437"/>
      <c r="H480" s="455"/>
      <c r="I480" s="456"/>
      <c r="J480" s="448"/>
      <c r="K480" s="548"/>
      <c r="L480" s="548"/>
      <c r="M480" s="548"/>
    </row>
    <row r="481" spans="1:13" ht="16" x14ac:dyDescent="0.8">
      <c r="A481" s="501"/>
      <c r="B481" s="466"/>
      <c r="C481" s="510"/>
      <c r="D481" s="17"/>
      <c r="E481" s="17"/>
      <c r="F481" s="505"/>
      <c r="G481" s="437"/>
      <c r="H481" s="455"/>
      <c r="I481" s="456"/>
      <c r="J481" s="448"/>
      <c r="K481" s="548"/>
      <c r="L481" s="548"/>
      <c r="M481" s="548"/>
    </row>
    <row r="482" spans="1:13" ht="16" x14ac:dyDescent="0.8">
      <c r="A482" s="501"/>
      <c r="B482" s="466"/>
      <c r="C482" s="510"/>
      <c r="D482" s="17"/>
      <c r="E482" s="17"/>
      <c r="F482" s="505"/>
      <c r="G482" s="437"/>
      <c r="H482" s="455"/>
      <c r="I482" s="456"/>
      <c r="J482" s="448"/>
      <c r="K482" s="548"/>
      <c r="L482" s="548"/>
      <c r="M482" s="548"/>
    </row>
    <row r="483" spans="1:13" ht="16" x14ac:dyDescent="0.8">
      <c r="A483" s="501"/>
      <c r="B483" s="466"/>
      <c r="C483" s="510"/>
      <c r="D483" s="17"/>
      <c r="E483" s="17"/>
      <c r="F483" s="505"/>
      <c r="G483" s="437"/>
      <c r="H483" s="455"/>
      <c r="I483" s="456"/>
      <c r="J483" s="448"/>
      <c r="K483" s="548"/>
      <c r="L483" s="548"/>
      <c r="M483" s="548"/>
    </row>
    <row r="484" spans="1:13" ht="16" x14ac:dyDescent="0.8">
      <c r="A484" s="501"/>
      <c r="B484" s="466"/>
      <c r="C484" s="510"/>
      <c r="D484" s="17"/>
      <c r="E484" s="17"/>
      <c r="F484" s="505"/>
      <c r="G484" s="437"/>
      <c r="H484" s="455"/>
      <c r="I484" s="456"/>
      <c r="J484" s="448"/>
      <c r="K484" s="548"/>
      <c r="L484" s="548"/>
      <c r="M484" s="548"/>
    </row>
    <row r="485" spans="1:13" ht="16" x14ac:dyDescent="0.8">
      <c r="A485" s="501"/>
      <c r="B485" s="466"/>
      <c r="C485" s="510"/>
      <c r="D485" s="17"/>
      <c r="E485" s="17"/>
      <c r="F485" s="505"/>
      <c r="G485" s="437"/>
      <c r="H485" s="455"/>
      <c r="I485" s="456"/>
      <c r="J485" s="448"/>
      <c r="K485" s="548"/>
      <c r="L485" s="548"/>
      <c r="M485" s="548"/>
    </row>
    <row r="486" spans="1:13" ht="16" x14ac:dyDescent="0.8">
      <c r="A486" s="501"/>
      <c r="B486" s="466"/>
      <c r="C486" s="510"/>
      <c r="D486" s="17"/>
      <c r="E486" s="17"/>
      <c r="F486" s="505"/>
      <c r="G486" s="437"/>
      <c r="H486" s="455"/>
      <c r="I486" s="456"/>
      <c r="J486" s="448"/>
      <c r="K486" s="548"/>
      <c r="L486" s="548"/>
      <c r="M486" s="548"/>
    </row>
    <row r="487" spans="1:13" ht="16" x14ac:dyDescent="0.8">
      <c r="A487" s="501"/>
      <c r="B487" s="466"/>
      <c r="C487" s="510"/>
      <c r="D487" s="17"/>
      <c r="E487" s="17"/>
      <c r="F487" s="505"/>
      <c r="G487" s="437"/>
      <c r="H487" s="455"/>
      <c r="I487" s="456"/>
      <c r="J487" s="448"/>
      <c r="K487" s="548"/>
      <c r="L487" s="548"/>
      <c r="M487" s="548"/>
    </row>
    <row r="488" spans="1:13" ht="16" x14ac:dyDescent="0.8">
      <c r="A488" s="501"/>
      <c r="B488" s="466"/>
      <c r="C488" s="510"/>
      <c r="D488" s="17"/>
      <c r="E488" s="17"/>
      <c r="F488" s="505"/>
      <c r="G488" s="437"/>
      <c r="H488" s="455"/>
      <c r="I488" s="456"/>
      <c r="J488" s="448"/>
      <c r="K488" s="548"/>
      <c r="L488" s="548"/>
      <c r="M488" s="548"/>
    </row>
    <row r="489" spans="1:13" ht="16" x14ac:dyDescent="0.8">
      <c r="A489" s="501"/>
      <c r="B489" s="466"/>
      <c r="C489" s="510"/>
      <c r="D489" s="17"/>
      <c r="E489" s="17"/>
      <c r="F489" s="505"/>
      <c r="G489" s="437"/>
      <c r="H489" s="455"/>
      <c r="I489" s="456"/>
      <c r="J489" s="448"/>
      <c r="K489" s="548"/>
      <c r="L489" s="548"/>
      <c r="M489" s="548"/>
    </row>
    <row r="490" spans="1:13" ht="16" x14ac:dyDescent="0.8">
      <c r="A490" s="501"/>
      <c r="B490" s="466"/>
      <c r="C490" s="510"/>
      <c r="D490" s="17"/>
      <c r="E490" s="17"/>
      <c r="F490" s="505"/>
      <c r="G490" s="437"/>
      <c r="H490" s="455"/>
      <c r="I490" s="456"/>
      <c r="J490" s="448"/>
      <c r="K490" s="548"/>
      <c r="L490" s="548"/>
      <c r="M490" s="548"/>
    </row>
    <row r="491" spans="1:13" ht="16" x14ac:dyDescent="0.8">
      <c r="A491" s="501"/>
      <c r="B491" s="466"/>
      <c r="C491" s="510"/>
      <c r="D491" s="17"/>
      <c r="E491" s="17"/>
      <c r="F491" s="505"/>
      <c r="G491" s="437"/>
      <c r="H491" s="455"/>
      <c r="I491" s="456"/>
      <c r="J491" s="448"/>
      <c r="K491" s="548"/>
      <c r="L491" s="548"/>
      <c r="M491" s="548"/>
    </row>
    <row r="492" spans="1:13" ht="16" x14ac:dyDescent="0.8">
      <c r="A492" s="501"/>
      <c r="B492" s="466"/>
      <c r="C492" s="510"/>
      <c r="D492" s="17"/>
      <c r="E492" s="17"/>
      <c r="F492" s="505"/>
      <c r="G492" s="437"/>
      <c r="H492" s="455"/>
      <c r="I492" s="456"/>
      <c r="J492" s="448"/>
      <c r="K492" s="548"/>
      <c r="L492" s="548"/>
      <c r="M492" s="548"/>
    </row>
    <row r="493" spans="1:13" ht="16" x14ac:dyDescent="0.8">
      <c r="A493" s="501"/>
      <c r="B493" s="466"/>
      <c r="C493" s="510"/>
      <c r="D493" s="17"/>
      <c r="E493" s="17"/>
      <c r="F493" s="505"/>
      <c r="G493" s="437"/>
      <c r="H493" s="455"/>
      <c r="I493" s="456"/>
      <c r="J493" s="448"/>
      <c r="K493" s="548"/>
      <c r="L493" s="548"/>
      <c r="M493" s="548"/>
    </row>
    <row r="494" spans="1:13" ht="16" x14ac:dyDescent="0.8">
      <c r="A494" s="501"/>
      <c r="B494" s="466"/>
      <c r="C494" s="510"/>
      <c r="D494" s="17"/>
      <c r="E494" s="17"/>
      <c r="F494" s="505"/>
      <c r="G494" s="437"/>
      <c r="H494" s="455"/>
      <c r="I494" s="456"/>
      <c r="J494" s="448"/>
      <c r="K494" s="548"/>
      <c r="L494" s="548"/>
      <c r="M494" s="548"/>
    </row>
    <row r="495" spans="1:13" ht="16" x14ac:dyDescent="0.8">
      <c r="A495" s="501"/>
      <c r="B495" s="466"/>
      <c r="C495" s="510"/>
      <c r="D495" s="17"/>
      <c r="E495" s="17"/>
      <c r="F495" s="505"/>
      <c r="G495" s="437"/>
      <c r="H495" s="455"/>
      <c r="I495" s="456"/>
      <c r="J495" s="448"/>
      <c r="K495" s="548"/>
      <c r="L495" s="548"/>
      <c r="M495" s="548"/>
    </row>
    <row r="496" spans="1:13" ht="16" x14ac:dyDescent="0.8">
      <c r="A496" s="501"/>
      <c r="B496" s="466"/>
      <c r="C496" s="510"/>
      <c r="D496" s="17"/>
      <c r="E496" s="17"/>
      <c r="F496" s="505"/>
      <c r="G496" s="437"/>
      <c r="H496" s="455"/>
      <c r="I496" s="456"/>
      <c r="J496" s="448"/>
      <c r="K496" s="548"/>
      <c r="L496" s="548"/>
      <c r="M496" s="548"/>
    </row>
    <row r="497" spans="1:13" ht="16" x14ac:dyDescent="0.8">
      <c r="A497" s="501"/>
      <c r="B497" s="466"/>
      <c r="C497" s="510"/>
      <c r="D497" s="17"/>
      <c r="E497" s="17"/>
      <c r="F497" s="505"/>
      <c r="G497" s="437"/>
      <c r="H497" s="455"/>
      <c r="I497" s="456"/>
      <c r="J497" s="448"/>
      <c r="K497" s="548"/>
      <c r="L497" s="548"/>
      <c r="M497" s="548"/>
    </row>
    <row r="498" spans="1:13" ht="16" x14ac:dyDescent="0.8">
      <c r="A498" s="501"/>
      <c r="B498" s="466"/>
      <c r="C498" s="510"/>
      <c r="D498" s="17"/>
      <c r="E498" s="17"/>
      <c r="F498" s="505"/>
      <c r="G498" s="437"/>
      <c r="H498" s="455"/>
      <c r="I498" s="456"/>
      <c r="J498" s="448"/>
      <c r="K498" s="548"/>
      <c r="L498" s="548"/>
      <c r="M498" s="548"/>
    </row>
    <row r="499" spans="1:13" ht="16" x14ac:dyDescent="0.8">
      <c r="A499" s="501"/>
      <c r="B499" s="466"/>
      <c r="C499" s="510"/>
      <c r="D499" s="17"/>
      <c r="E499" s="17"/>
      <c r="F499" s="505"/>
      <c r="G499" s="437"/>
      <c r="H499" s="455"/>
      <c r="I499" s="456"/>
      <c r="J499" s="448"/>
      <c r="K499" s="548"/>
      <c r="L499" s="548"/>
      <c r="M499" s="548"/>
    </row>
    <row r="500" spans="1:13" ht="16" x14ac:dyDescent="0.8">
      <c r="A500" s="501"/>
      <c r="B500" s="466"/>
      <c r="C500" s="510"/>
      <c r="D500" s="17"/>
      <c r="E500" s="17"/>
      <c r="F500" s="505"/>
      <c r="G500" s="437"/>
      <c r="H500" s="455"/>
      <c r="I500" s="456"/>
      <c r="J500" s="448"/>
      <c r="K500" s="548"/>
      <c r="L500" s="548"/>
      <c r="M500" s="548"/>
    </row>
    <row r="501" spans="1:13" ht="16" x14ac:dyDescent="0.8">
      <c r="A501" s="501"/>
      <c r="B501" s="466"/>
      <c r="C501" s="510"/>
      <c r="D501" s="17"/>
      <c r="E501" s="17"/>
      <c r="F501" s="505"/>
      <c r="G501" s="437"/>
      <c r="H501" s="455"/>
      <c r="I501" s="456"/>
      <c r="J501" s="448"/>
      <c r="K501" s="548"/>
      <c r="L501" s="548"/>
      <c r="M501" s="548"/>
    </row>
    <row r="502" spans="1:13" ht="16" x14ac:dyDescent="0.8">
      <c r="A502" s="501"/>
      <c r="B502" s="466"/>
      <c r="C502" s="510"/>
      <c r="D502" s="17"/>
      <c r="E502" s="17"/>
      <c r="F502" s="505"/>
      <c r="G502" s="437"/>
      <c r="H502" s="455"/>
      <c r="I502" s="456"/>
      <c r="J502" s="448"/>
      <c r="K502" s="548"/>
      <c r="L502" s="548"/>
      <c r="M502" s="548"/>
    </row>
    <row r="503" spans="1:13" ht="16" x14ac:dyDescent="0.8">
      <c r="A503" s="501"/>
      <c r="B503" s="466"/>
      <c r="C503" s="510"/>
      <c r="D503" s="17"/>
      <c r="E503" s="17"/>
      <c r="F503" s="505"/>
      <c r="G503" s="437"/>
      <c r="H503" s="455"/>
      <c r="I503" s="456"/>
      <c r="J503" s="448"/>
      <c r="K503" s="548"/>
      <c r="L503" s="548"/>
      <c r="M503" s="548"/>
    </row>
    <row r="504" spans="1:13" ht="16" x14ac:dyDescent="0.8">
      <c r="A504" s="501"/>
      <c r="B504" s="466"/>
      <c r="C504" s="510"/>
      <c r="D504" s="17"/>
      <c r="E504" s="17"/>
      <c r="F504" s="505"/>
      <c r="G504" s="437"/>
      <c r="H504" s="455"/>
      <c r="I504" s="456"/>
      <c r="J504" s="448"/>
      <c r="K504" s="548"/>
      <c r="L504" s="548"/>
      <c r="M504" s="548"/>
    </row>
    <row r="505" spans="1:13" ht="16" x14ac:dyDescent="0.8">
      <c r="A505" s="501"/>
      <c r="B505" s="466"/>
      <c r="C505" s="510"/>
      <c r="D505" s="17"/>
      <c r="E505" s="17"/>
      <c r="F505" s="505"/>
      <c r="G505" s="437"/>
      <c r="H505" s="455"/>
      <c r="I505" s="456"/>
      <c r="J505" s="448"/>
      <c r="K505" s="548"/>
      <c r="L505" s="548"/>
      <c r="M505" s="548"/>
    </row>
    <row r="506" spans="1:13" ht="16" x14ac:dyDescent="0.8">
      <c r="A506" s="501"/>
      <c r="B506" s="466"/>
      <c r="C506" s="510"/>
      <c r="D506" s="17"/>
      <c r="E506" s="17"/>
      <c r="F506" s="505"/>
      <c r="G506" s="437"/>
      <c r="H506" s="455"/>
      <c r="I506" s="456"/>
      <c r="J506" s="448"/>
      <c r="K506" s="548"/>
      <c r="L506" s="548"/>
      <c r="M506" s="548"/>
    </row>
    <row r="507" spans="1:13" ht="16" x14ac:dyDescent="0.8">
      <c r="A507" s="501"/>
      <c r="B507" s="466"/>
      <c r="C507" s="510"/>
      <c r="D507" s="17"/>
      <c r="E507" s="17"/>
      <c r="F507" s="505"/>
      <c r="G507" s="437"/>
      <c r="H507" s="455"/>
      <c r="I507" s="456"/>
      <c r="J507" s="448"/>
      <c r="K507" s="548"/>
      <c r="L507" s="548"/>
      <c r="M507" s="548"/>
    </row>
    <row r="508" spans="1:13" ht="16" x14ac:dyDescent="0.8">
      <c r="A508" s="501"/>
      <c r="B508" s="466"/>
      <c r="C508" s="510"/>
      <c r="D508" s="17"/>
      <c r="E508" s="17"/>
      <c r="F508" s="505"/>
      <c r="G508" s="437"/>
      <c r="H508" s="455"/>
      <c r="I508" s="456"/>
      <c r="J508" s="448"/>
      <c r="K508" s="548"/>
      <c r="L508" s="548"/>
      <c r="M508" s="548"/>
    </row>
    <row r="509" spans="1:13" ht="16" x14ac:dyDescent="0.8">
      <c r="A509" s="501"/>
      <c r="B509" s="466"/>
      <c r="C509" s="510"/>
      <c r="D509" s="17"/>
      <c r="E509" s="17"/>
      <c r="F509" s="505"/>
      <c r="G509" s="437"/>
      <c r="H509" s="455"/>
      <c r="I509" s="456"/>
      <c r="J509" s="448"/>
      <c r="K509" s="548"/>
      <c r="L509" s="548"/>
      <c r="M509" s="548"/>
    </row>
    <row r="510" spans="1:13" ht="16" x14ac:dyDescent="0.8">
      <c r="A510" s="501"/>
      <c r="B510" s="466"/>
      <c r="C510" s="510"/>
      <c r="D510" s="17"/>
      <c r="E510" s="17"/>
      <c r="F510" s="505"/>
      <c r="G510" s="437"/>
      <c r="H510" s="455"/>
      <c r="I510" s="456"/>
      <c r="J510" s="448"/>
      <c r="K510" s="548"/>
      <c r="L510" s="548"/>
      <c r="M510" s="548"/>
    </row>
    <row r="511" spans="1:13" ht="16" x14ac:dyDescent="0.8">
      <c r="A511" s="501"/>
      <c r="B511" s="466"/>
      <c r="C511" s="510"/>
      <c r="D511" s="17"/>
      <c r="E511" s="17"/>
      <c r="F511" s="505"/>
      <c r="G511" s="437"/>
      <c r="H511" s="455"/>
      <c r="I511" s="456"/>
      <c r="J511" s="448"/>
      <c r="K511" s="548"/>
      <c r="L511" s="548"/>
      <c r="M511" s="548"/>
    </row>
    <row r="512" spans="1:13" ht="16" x14ac:dyDescent="0.8">
      <c r="A512" s="501"/>
      <c r="B512" s="466"/>
      <c r="C512" s="510"/>
      <c r="D512" s="17"/>
      <c r="E512" s="17"/>
      <c r="F512" s="505"/>
      <c r="G512" s="437"/>
      <c r="H512" s="455"/>
      <c r="I512" s="456"/>
      <c r="J512" s="448"/>
      <c r="K512" s="548"/>
      <c r="L512" s="548"/>
      <c r="M512" s="548"/>
    </row>
    <row r="513" spans="1:13" ht="16" x14ac:dyDescent="0.8">
      <c r="A513" s="501"/>
      <c r="B513" s="466"/>
      <c r="C513" s="510"/>
      <c r="D513" s="17"/>
      <c r="E513" s="17"/>
      <c r="F513" s="505"/>
      <c r="G513" s="437"/>
      <c r="H513" s="455"/>
      <c r="I513" s="456"/>
      <c r="J513" s="448"/>
      <c r="K513" s="548"/>
      <c r="L513" s="548"/>
      <c r="M513" s="548"/>
    </row>
    <row r="514" spans="1:13" ht="16" x14ac:dyDescent="0.8">
      <c r="A514" s="501"/>
      <c r="B514" s="466"/>
      <c r="C514" s="510"/>
      <c r="D514" s="17"/>
      <c r="E514" s="17"/>
      <c r="F514" s="505"/>
      <c r="G514" s="437"/>
      <c r="H514" s="455"/>
      <c r="I514" s="456"/>
      <c r="J514" s="448"/>
      <c r="K514" s="548"/>
      <c r="L514" s="548"/>
      <c r="M514" s="548"/>
    </row>
    <row r="515" spans="1:13" ht="16" x14ac:dyDescent="0.8">
      <c r="A515" s="501"/>
      <c r="B515" s="466"/>
      <c r="C515" s="510"/>
      <c r="D515" s="17"/>
      <c r="E515" s="17"/>
      <c r="F515" s="505"/>
      <c r="G515" s="437"/>
      <c r="H515" s="455"/>
      <c r="I515" s="456"/>
      <c r="J515" s="448"/>
      <c r="K515" s="548"/>
      <c r="L515" s="548"/>
      <c r="M515" s="548"/>
    </row>
    <row r="516" spans="1:13" ht="16" x14ac:dyDescent="0.8">
      <c r="A516" s="501"/>
      <c r="B516" s="466"/>
      <c r="C516" s="510"/>
      <c r="D516" s="17"/>
      <c r="E516" s="17"/>
      <c r="F516" s="505"/>
      <c r="G516" s="437"/>
      <c r="H516" s="455"/>
      <c r="I516" s="456"/>
      <c r="J516" s="448"/>
      <c r="K516" s="548"/>
      <c r="L516" s="548"/>
      <c r="M516" s="548"/>
    </row>
    <row r="517" spans="1:13" ht="16" x14ac:dyDescent="0.8">
      <c r="A517" s="501"/>
      <c r="B517" s="466"/>
      <c r="C517" s="510"/>
      <c r="D517" s="17"/>
      <c r="E517" s="17"/>
      <c r="F517" s="505"/>
      <c r="G517" s="437"/>
      <c r="H517" s="455"/>
      <c r="I517" s="456"/>
      <c r="J517" s="448"/>
      <c r="K517" s="548"/>
      <c r="L517" s="548"/>
      <c r="M517" s="548"/>
    </row>
    <row r="518" spans="1:13" ht="16" x14ac:dyDescent="0.8">
      <c r="A518" s="501"/>
      <c r="B518" s="466"/>
      <c r="C518" s="510"/>
      <c r="D518" s="17"/>
      <c r="E518" s="17"/>
      <c r="F518" s="505"/>
      <c r="G518" s="437"/>
      <c r="H518" s="455"/>
      <c r="I518" s="456"/>
      <c r="J518" s="448"/>
      <c r="K518" s="548"/>
      <c r="L518" s="548"/>
      <c r="M518" s="548"/>
    </row>
    <row r="519" spans="1:13" ht="16" x14ac:dyDescent="0.8">
      <c r="A519" s="501"/>
      <c r="B519" s="466"/>
      <c r="C519" s="510"/>
      <c r="D519" s="17"/>
      <c r="E519" s="17"/>
      <c r="F519" s="505"/>
      <c r="G519" s="437"/>
      <c r="H519" s="455"/>
      <c r="I519" s="456"/>
      <c r="J519" s="448"/>
      <c r="K519" s="548"/>
      <c r="L519" s="548"/>
      <c r="M519" s="548"/>
    </row>
    <row r="520" spans="1:13" ht="16" x14ac:dyDescent="0.8">
      <c r="A520" s="501"/>
      <c r="B520" s="466"/>
      <c r="C520" s="510"/>
      <c r="D520" s="17"/>
      <c r="E520" s="17"/>
      <c r="F520" s="505"/>
      <c r="G520" s="437"/>
      <c r="H520" s="455"/>
      <c r="I520" s="456"/>
      <c r="J520" s="448"/>
      <c r="K520" s="548"/>
      <c r="L520" s="548"/>
      <c r="M520" s="548"/>
    </row>
    <row r="521" spans="1:13" ht="16" x14ac:dyDescent="0.8">
      <c r="A521" s="501"/>
      <c r="B521" s="466"/>
      <c r="C521" s="510"/>
      <c r="D521" s="17"/>
      <c r="E521" s="17"/>
      <c r="F521" s="505"/>
      <c r="G521" s="437"/>
      <c r="H521" s="455"/>
      <c r="I521" s="456"/>
      <c r="J521" s="448"/>
      <c r="K521" s="548"/>
      <c r="L521" s="548"/>
      <c r="M521" s="548"/>
    </row>
    <row r="522" spans="1:13" ht="16" x14ac:dyDescent="0.8">
      <c r="A522" s="501"/>
      <c r="B522" s="466"/>
      <c r="C522" s="510"/>
      <c r="D522" s="17"/>
      <c r="E522" s="17"/>
      <c r="F522" s="505"/>
      <c r="G522" s="437"/>
      <c r="H522" s="455"/>
      <c r="I522" s="456"/>
      <c r="J522" s="448"/>
      <c r="K522" s="548"/>
      <c r="L522" s="548"/>
      <c r="M522" s="548"/>
    </row>
    <row r="523" spans="1:13" ht="16" x14ac:dyDescent="0.8">
      <c r="A523" s="501"/>
      <c r="B523" s="466"/>
      <c r="C523" s="510"/>
      <c r="D523" s="17"/>
      <c r="E523" s="17"/>
      <c r="F523" s="505"/>
      <c r="G523" s="437"/>
      <c r="H523" s="455"/>
      <c r="I523" s="456"/>
      <c r="J523" s="448"/>
      <c r="K523" s="548"/>
      <c r="L523" s="548"/>
      <c r="M523" s="548"/>
    </row>
    <row r="524" spans="1:13" ht="16" x14ac:dyDescent="0.8">
      <c r="A524" s="501"/>
      <c r="B524" s="466"/>
      <c r="C524" s="510"/>
      <c r="D524" s="17"/>
      <c r="E524" s="17"/>
      <c r="F524" s="505"/>
      <c r="G524" s="437"/>
      <c r="H524" s="455"/>
      <c r="I524" s="456"/>
      <c r="J524" s="448"/>
      <c r="K524" s="548"/>
      <c r="L524" s="548"/>
      <c r="M524" s="548"/>
    </row>
    <row r="525" spans="1:13" ht="16" x14ac:dyDescent="0.8">
      <c r="A525" s="501"/>
      <c r="B525" s="466"/>
      <c r="C525" s="510"/>
      <c r="D525" s="17"/>
      <c r="E525" s="17"/>
      <c r="F525" s="505"/>
      <c r="G525" s="437"/>
      <c r="H525" s="455"/>
      <c r="I525" s="456"/>
      <c r="J525" s="448"/>
      <c r="K525" s="548"/>
      <c r="L525" s="548"/>
      <c r="M525" s="548"/>
    </row>
    <row r="526" spans="1:13" ht="16" x14ac:dyDescent="0.8">
      <c r="A526" s="501"/>
      <c r="B526" s="466"/>
      <c r="C526" s="510"/>
      <c r="D526" s="17"/>
      <c r="E526" s="17"/>
      <c r="F526" s="505"/>
      <c r="G526" s="437"/>
      <c r="H526" s="455"/>
      <c r="I526" s="456"/>
      <c r="J526" s="448"/>
      <c r="K526" s="548"/>
      <c r="L526" s="548"/>
      <c r="M526" s="548"/>
    </row>
    <row r="527" spans="1:13" ht="16" x14ac:dyDescent="0.8">
      <c r="A527" s="501"/>
      <c r="B527" s="466"/>
      <c r="C527" s="510"/>
      <c r="D527" s="17"/>
      <c r="E527" s="17"/>
      <c r="F527" s="505"/>
      <c r="G527" s="437"/>
      <c r="H527" s="455"/>
      <c r="I527" s="456"/>
      <c r="J527" s="448"/>
      <c r="K527" s="548"/>
      <c r="L527" s="548"/>
      <c r="M527" s="548"/>
    </row>
    <row r="528" spans="1:13" ht="16" x14ac:dyDescent="0.8">
      <c r="A528" s="501"/>
      <c r="B528" s="466"/>
      <c r="C528" s="510"/>
      <c r="D528" s="17"/>
      <c r="E528" s="17"/>
      <c r="F528" s="505"/>
      <c r="G528" s="437"/>
      <c r="H528" s="455"/>
      <c r="I528" s="456"/>
      <c r="J528" s="448"/>
      <c r="K528" s="548"/>
      <c r="L528" s="548"/>
      <c r="M528" s="548"/>
    </row>
    <row r="529" spans="1:13" ht="16" x14ac:dyDescent="0.8">
      <c r="A529" s="501"/>
      <c r="B529" s="466"/>
      <c r="C529" s="510"/>
      <c r="D529" s="17"/>
      <c r="E529" s="17"/>
      <c r="F529" s="505"/>
      <c r="G529" s="437"/>
      <c r="H529" s="455"/>
      <c r="I529" s="456"/>
      <c r="J529" s="448"/>
      <c r="K529" s="548"/>
      <c r="L529" s="548"/>
      <c r="M529" s="548"/>
    </row>
    <row r="530" spans="1:13" ht="16" x14ac:dyDescent="0.8">
      <c r="A530" s="501"/>
      <c r="B530" s="466"/>
      <c r="C530" s="510"/>
      <c r="D530" s="17"/>
      <c r="E530" s="17"/>
      <c r="F530" s="505"/>
      <c r="G530" s="437"/>
      <c r="H530" s="455"/>
      <c r="I530" s="456"/>
      <c r="J530" s="448"/>
      <c r="K530" s="548"/>
      <c r="L530" s="548"/>
      <c r="M530" s="548"/>
    </row>
    <row r="531" spans="1:13" ht="16" x14ac:dyDescent="0.8">
      <c r="A531" s="501"/>
      <c r="B531" s="466"/>
      <c r="C531" s="510"/>
      <c r="D531" s="17"/>
      <c r="E531" s="17"/>
      <c r="F531" s="505"/>
      <c r="G531" s="437"/>
      <c r="H531" s="455"/>
      <c r="I531" s="456"/>
      <c r="J531" s="448"/>
      <c r="K531" s="548"/>
      <c r="L531" s="548"/>
      <c r="M531" s="548"/>
    </row>
    <row r="532" spans="1:13" ht="16" x14ac:dyDescent="0.8">
      <c r="A532" s="501"/>
      <c r="B532" s="466"/>
      <c r="C532" s="510"/>
      <c r="D532" s="17"/>
      <c r="E532" s="17"/>
      <c r="F532" s="505"/>
      <c r="G532" s="437"/>
      <c r="H532" s="455"/>
      <c r="I532" s="456"/>
      <c r="J532" s="448"/>
      <c r="K532" s="548"/>
      <c r="L532" s="548"/>
      <c r="M532" s="548"/>
    </row>
    <row r="533" spans="1:13" ht="16" x14ac:dyDescent="0.8">
      <c r="A533" s="501"/>
      <c r="B533" s="466"/>
      <c r="C533" s="510"/>
      <c r="D533" s="17"/>
      <c r="E533" s="17"/>
      <c r="F533" s="505"/>
      <c r="G533" s="437"/>
      <c r="H533" s="455"/>
      <c r="I533" s="456"/>
      <c r="J533" s="448"/>
      <c r="K533" s="548"/>
      <c r="L533" s="548"/>
      <c r="M533" s="548"/>
    </row>
    <row r="534" spans="1:13" ht="16" x14ac:dyDescent="0.8">
      <c r="A534" s="501"/>
      <c r="B534" s="466"/>
      <c r="C534" s="510"/>
      <c r="D534" s="17"/>
      <c r="E534" s="17"/>
      <c r="F534" s="505"/>
      <c r="G534" s="437"/>
      <c r="H534" s="455"/>
      <c r="I534" s="456"/>
      <c r="J534" s="448"/>
      <c r="K534" s="548"/>
      <c r="L534" s="548"/>
      <c r="M534" s="548"/>
    </row>
    <row r="535" spans="1:13" ht="16" x14ac:dyDescent="0.8">
      <c r="A535" s="501"/>
      <c r="B535" s="466"/>
      <c r="C535" s="510"/>
      <c r="D535" s="17"/>
      <c r="E535" s="17"/>
      <c r="F535" s="505"/>
      <c r="G535" s="437"/>
      <c r="H535" s="455"/>
      <c r="I535" s="456"/>
      <c r="J535" s="448"/>
      <c r="K535" s="548"/>
      <c r="L535" s="548"/>
      <c r="M535" s="548"/>
    </row>
    <row r="536" spans="1:13" ht="16" x14ac:dyDescent="0.8">
      <c r="A536" s="501"/>
      <c r="B536" s="466"/>
      <c r="C536" s="510"/>
      <c r="D536" s="17"/>
      <c r="E536" s="17"/>
      <c r="F536" s="505"/>
      <c r="G536" s="437"/>
      <c r="H536" s="455"/>
      <c r="I536" s="456"/>
      <c r="J536" s="448"/>
      <c r="K536" s="548"/>
      <c r="L536" s="548"/>
      <c r="M536" s="548"/>
    </row>
    <row r="537" spans="1:13" ht="16" x14ac:dyDescent="0.8">
      <c r="A537" s="501"/>
      <c r="B537" s="466"/>
      <c r="C537" s="510"/>
      <c r="D537" s="17"/>
      <c r="E537" s="17"/>
      <c r="F537" s="505"/>
      <c r="G537" s="437"/>
      <c r="H537" s="455"/>
      <c r="I537" s="456"/>
      <c r="J537" s="448"/>
      <c r="K537" s="548"/>
      <c r="L537" s="548"/>
      <c r="M537" s="548"/>
    </row>
    <row r="538" spans="1:13" ht="16" x14ac:dyDescent="0.8">
      <c r="A538" s="501"/>
      <c r="B538" s="466"/>
      <c r="C538" s="510"/>
      <c r="D538" s="17"/>
      <c r="E538" s="17"/>
      <c r="F538" s="505"/>
      <c r="G538" s="437"/>
      <c r="H538" s="455"/>
      <c r="I538" s="456"/>
      <c r="J538" s="448"/>
      <c r="K538" s="548"/>
      <c r="L538" s="548"/>
      <c r="M538" s="548"/>
    </row>
    <row r="539" spans="1:13" ht="16" x14ac:dyDescent="0.8">
      <c r="A539" s="501"/>
      <c r="B539" s="466"/>
      <c r="C539" s="510"/>
      <c r="D539" s="17"/>
      <c r="E539" s="17"/>
      <c r="F539" s="505"/>
      <c r="G539" s="437"/>
      <c r="H539" s="455"/>
      <c r="I539" s="456"/>
      <c r="J539" s="448"/>
      <c r="K539" s="548"/>
      <c r="L539" s="548"/>
      <c r="M539" s="548"/>
    </row>
    <row r="540" spans="1:13" ht="16" x14ac:dyDescent="0.8">
      <c r="A540" s="501"/>
      <c r="B540" s="466"/>
      <c r="C540" s="510"/>
      <c r="D540" s="17"/>
      <c r="E540" s="17"/>
      <c r="F540" s="505"/>
      <c r="G540" s="437"/>
      <c r="H540" s="455"/>
      <c r="I540" s="456"/>
      <c r="J540" s="448"/>
      <c r="K540" s="548"/>
      <c r="L540" s="548"/>
      <c r="M540" s="548"/>
    </row>
    <row r="541" spans="1:13" ht="16" x14ac:dyDescent="0.8">
      <c r="A541" s="501"/>
      <c r="B541" s="466"/>
      <c r="C541" s="510"/>
      <c r="D541" s="17"/>
      <c r="E541" s="17"/>
      <c r="F541" s="505"/>
      <c r="G541" s="437"/>
      <c r="H541" s="455"/>
      <c r="I541" s="456"/>
      <c r="J541" s="448"/>
      <c r="K541" s="548"/>
      <c r="L541" s="548"/>
      <c r="M541" s="548"/>
    </row>
    <row r="542" spans="1:13" ht="16" x14ac:dyDescent="0.8">
      <c r="A542" s="501"/>
      <c r="B542" s="466"/>
      <c r="C542" s="510"/>
      <c r="D542" s="17"/>
      <c r="E542" s="17"/>
      <c r="F542" s="505"/>
      <c r="G542" s="437"/>
      <c r="H542" s="455"/>
      <c r="I542" s="456"/>
      <c r="J542" s="448"/>
      <c r="K542" s="548"/>
      <c r="L542" s="548"/>
      <c r="M542" s="548"/>
    </row>
    <row r="543" spans="1:13" ht="16" x14ac:dyDescent="0.8">
      <c r="A543" s="501"/>
      <c r="B543" s="466"/>
      <c r="C543" s="510"/>
      <c r="D543" s="17"/>
      <c r="E543" s="17"/>
      <c r="F543" s="505"/>
      <c r="G543" s="437"/>
      <c r="H543" s="455"/>
      <c r="I543" s="456"/>
      <c r="J543" s="448"/>
      <c r="K543" s="548"/>
      <c r="L543" s="548"/>
      <c r="M543" s="548"/>
    </row>
    <row r="544" spans="1:13" ht="16" x14ac:dyDescent="0.8">
      <c r="A544" s="501"/>
      <c r="B544" s="466"/>
      <c r="C544" s="510"/>
      <c r="D544" s="17"/>
      <c r="E544" s="17"/>
      <c r="F544" s="505"/>
      <c r="G544" s="437"/>
      <c r="H544" s="455"/>
      <c r="I544" s="456"/>
      <c r="J544" s="448"/>
      <c r="K544" s="548"/>
      <c r="L544" s="548"/>
      <c r="M544" s="548"/>
    </row>
    <row r="545" spans="1:13" ht="16" x14ac:dyDescent="0.8">
      <c r="A545" s="501"/>
      <c r="B545" s="466"/>
      <c r="C545" s="510"/>
      <c r="D545" s="17"/>
      <c r="E545" s="17"/>
      <c r="F545" s="505"/>
      <c r="G545" s="437"/>
      <c r="H545" s="455"/>
      <c r="I545" s="456"/>
      <c r="J545" s="448"/>
      <c r="K545" s="548"/>
      <c r="L545" s="548"/>
      <c r="M545" s="548"/>
    </row>
    <row r="546" spans="1:13" ht="16" x14ac:dyDescent="0.8">
      <c r="A546" s="501"/>
      <c r="B546" s="466"/>
      <c r="C546" s="510"/>
      <c r="D546" s="17"/>
      <c r="E546" s="17"/>
      <c r="F546" s="505"/>
      <c r="G546" s="437"/>
      <c r="H546" s="455"/>
      <c r="I546" s="456"/>
      <c r="J546" s="448"/>
      <c r="K546" s="548"/>
      <c r="L546" s="548"/>
      <c r="M546" s="548"/>
    </row>
    <row r="547" spans="1:13" ht="16" x14ac:dyDescent="0.8">
      <c r="A547" s="501"/>
      <c r="B547" s="466"/>
      <c r="C547" s="510"/>
      <c r="D547" s="17"/>
      <c r="E547" s="17"/>
      <c r="F547" s="505"/>
      <c r="G547" s="437"/>
      <c r="H547" s="455"/>
      <c r="I547" s="456"/>
      <c r="J547" s="448"/>
      <c r="K547" s="548"/>
      <c r="L547" s="548"/>
      <c r="M547" s="548"/>
    </row>
    <row r="548" spans="1:13" ht="16" x14ac:dyDescent="0.8">
      <c r="A548" s="501"/>
      <c r="B548" s="466"/>
      <c r="C548" s="510"/>
      <c r="D548" s="17"/>
      <c r="E548" s="17"/>
      <c r="F548" s="505"/>
      <c r="G548" s="437"/>
      <c r="H548" s="455"/>
      <c r="I548" s="456"/>
      <c r="J548" s="448"/>
      <c r="K548" s="548"/>
      <c r="L548" s="548"/>
      <c r="M548" s="548"/>
    </row>
    <row r="549" spans="1:13" ht="16" x14ac:dyDescent="0.8">
      <c r="A549" s="501"/>
      <c r="B549" s="466"/>
      <c r="C549" s="510"/>
      <c r="D549" s="17"/>
      <c r="E549" s="17"/>
      <c r="F549" s="505"/>
      <c r="G549" s="437"/>
      <c r="H549" s="455"/>
      <c r="I549" s="456"/>
      <c r="J549" s="448"/>
      <c r="K549" s="548"/>
      <c r="L549" s="548"/>
      <c r="M549" s="548"/>
    </row>
    <row r="550" spans="1:13" ht="16" x14ac:dyDescent="0.8">
      <c r="A550" s="501"/>
      <c r="B550" s="466"/>
      <c r="C550" s="510"/>
      <c r="D550" s="17"/>
      <c r="E550" s="17"/>
      <c r="F550" s="505"/>
      <c r="G550" s="437"/>
      <c r="H550" s="455"/>
      <c r="I550" s="456"/>
      <c r="J550" s="448"/>
      <c r="K550" s="548"/>
      <c r="L550" s="548"/>
      <c r="M550" s="548"/>
    </row>
    <row r="551" spans="1:13" ht="16" x14ac:dyDescent="0.8">
      <c r="A551" s="501"/>
      <c r="B551" s="466"/>
      <c r="C551" s="510"/>
      <c r="D551" s="17"/>
      <c r="E551" s="17"/>
      <c r="F551" s="505"/>
      <c r="G551" s="437"/>
      <c r="H551" s="455"/>
      <c r="I551" s="456"/>
      <c r="J551" s="448"/>
      <c r="K551" s="548"/>
      <c r="L551" s="548"/>
      <c r="M551" s="548"/>
    </row>
    <row r="552" spans="1:13" ht="16" x14ac:dyDescent="0.8">
      <c r="A552" s="501"/>
      <c r="B552" s="466"/>
      <c r="C552" s="510"/>
      <c r="D552" s="17"/>
      <c r="E552" s="17"/>
      <c r="F552" s="505"/>
      <c r="G552" s="437"/>
      <c r="H552" s="455"/>
      <c r="I552" s="456"/>
      <c r="J552" s="448"/>
      <c r="K552" s="548"/>
      <c r="L552" s="548"/>
      <c r="M552" s="548"/>
    </row>
    <row r="553" spans="1:13" ht="16" x14ac:dyDescent="0.8">
      <c r="A553" s="501"/>
      <c r="B553" s="466"/>
      <c r="C553" s="510"/>
      <c r="D553" s="17"/>
      <c r="E553" s="17"/>
      <c r="F553" s="505"/>
      <c r="G553" s="437"/>
      <c r="H553" s="455"/>
      <c r="I553" s="456"/>
      <c r="J553" s="448"/>
      <c r="K553" s="548"/>
      <c r="L553" s="548"/>
      <c r="M553" s="548"/>
    </row>
    <row r="554" spans="1:13" ht="16" x14ac:dyDescent="0.8">
      <c r="A554" s="501"/>
      <c r="B554" s="466"/>
      <c r="C554" s="510"/>
      <c r="D554" s="17"/>
      <c r="E554" s="17"/>
      <c r="F554" s="505"/>
      <c r="G554" s="437"/>
      <c r="H554" s="455"/>
      <c r="I554" s="456"/>
      <c r="J554" s="448"/>
      <c r="K554" s="548"/>
      <c r="L554" s="548"/>
      <c r="M554" s="548"/>
    </row>
    <row r="555" spans="1:13" ht="16" x14ac:dyDescent="0.8">
      <c r="A555" s="501"/>
      <c r="B555" s="466"/>
      <c r="C555" s="510"/>
      <c r="D555" s="17"/>
      <c r="E555" s="17"/>
      <c r="F555" s="505"/>
      <c r="G555" s="437"/>
      <c r="H555" s="455"/>
      <c r="I555" s="456"/>
      <c r="J555" s="448"/>
      <c r="K555" s="548"/>
      <c r="L555" s="548"/>
      <c r="M555" s="548"/>
    </row>
    <row r="556" spans="1:13" ht="16" x14ac:dyDescent="0.8">
      <c r="A556" s="501"/>
      <c r="B556" s="466"/>
      <c r="C556" s="510"/>
      <c r="D556" s="17"/>
      <c r="E556" s="17"/>
      <c r="F556" s="505"/>
      <c r="G556" s="437"/>
      <c r="H556" s="455"/>
      <c r="I556" s="456"/>
      <c r="J556" s="448"/>
      <c r="K556" s="548"/>
      <c r="L556" s="548"/>
      <c r="M556" s="548"/>
    </row>
    <row r="557" spans="1:13" ht="16" x14ac:dyDescent="0.8">
      <c r="A557" s="501"/>
      <c r="B557" s="466"/>
      <c r="C557" s="510"/>
      <c r="D557" s="17"/>
      <c r="E557" s="17"/>
      <c r="F557" s="505"/>
      <c r="G557" s="437"/>
      <c r="H557" s="455"/>
      <c r="I557" s="456"/>
      <c r="J557" s="448"/>
      <c r="K557" s="548"/>
      <c r="L557" s="548"/>
      <c r="M557" s="548"/>
    </row>
    <row r="558" spans="1:13" ht="16" x14ac:dyDescent="0.8">
      <c r="A558" s="501"/>
      <c r="B558" s="466"/>
      <c r="C558" s="510"/>
      <c r="D558" s="17"/>
      <c r="E558" s="17"/>
      <c r="F558" s="505"/>
      <c r="G558" s="437"/>
      <c r="H558" s="455"/>
      <c r="I558" s="456"/>
      <c r="J558" s="448"/>
      <c r="K558" s="548"/>
      <c r="L558" s="548"/>
      <c r="M558" s="548"/>
    </row>
    <row r="559" spans="1:13" ht="16" x14ac:dyDescent="0.8">
      <c r="A559" s="501"/>
      <c r="B559" s="466"/>
      <c r="C559" s="510"/>
      <c r="D559" s="17"/>
      <c r="E559" s="17"/>
      <c r="F559" s="505"/>
      <c r="G559" s="437"/>
      <c r="H559" s="455"/>
      <c r="I559" s="456"/>
      <c r="J559" s="448"/>
      <c r="K559" s="548"/>
      <c r="L559" s="548"/>
      <c r="M559" s="548"/>
    </row>
    <row r="560" spans="1:13" ht="16" x14ac:dyDescent="0.8">
      <c r="A560" s="501"/>
      <c r="B560" s="466"/>
      <c r="C560" s="510"/>
      <c r="D560" s="17"/>
      <c r="E560" s="17"/>
      <c r="F560" s="505"/>
      <c r="G560" s="437"/>
      <c r="H560" s="455"/>
      <c r="I560" s="456"/>
      <c r="J560" s="448"/>
      <c r="K560" s="548"/>
      <c r="L560" s="548"/>
      <c r="M560" s="548"/>
    </row>
    <row r="561" spans="1:13" ht="16" x14ac:dyDescent="0.8">
      <c r="A561" s="501"/>
      <c r="B561" s="466"/>
      <c r="C561" s="510"/>
      <c r="D561" s="17"/>
      <c r="E561" s="17"/>
      <c r="F561" s="505"/>
      <c r="G561" s="437"/>
      <c r="H561" s="455"/>
      <c r="I561" s="456"/>
      <c r="J561" s="448"/>
      <c r="K561" s="548"/>
      <c r="L561" s="548"/>
      <c r="M561" s="548"/>
    </row>
    <row r="562" spans="1:13" ht="16" x14ac:dyDescent="0.8">
      <c r="A562" s="501"/>
      <c r="B562" s="466"/>
      <c r="C562" s="510"/>
      <c r="D562" s="17"/>
      <c r="E562" s="17"/>
      <c r="F562" s="505"/>
      <c r="G562" s="437"/>
      <c r="H562" s="455"/>
      <c r="I562" s="456"/>
      <c r="J562" s="448"/>
      <c r="K562" s="548"/>
      <c r="L562" s="548"/>
      <c r="M562" s="548"/>
    </row>
    <row r="563" spans="1:13" ht="16" x14ac:dyDescent="0.8">
      <c r="A563" s="501"/>
      <c r="B563" s="466"/>
      <c r="C563" s="510"/>
      <c r="D563" s="17"/>
      <c r="E563" s="17"/>
      <c r="F563" s="505"/>
      <c r="G563" s="437"/>
      <c r="H563" s="455"/>
      <c r="I563" s="456"/>
      <c r="J563" s="448"/>
      <c r="K563" s="548"/>
      <c r="L563" s="548"/>
      <c r="M563" s="548"/>
    </row>
    <row r="564" spans="1:13" ht="16" x14ac:dyDescent="0.8">
      <c r="A564" s="501"/>
      <c r="B564" s="466"/>
      <c r="C564" s="510"/>
      <c r="D564" s="17"/>
      <c r="E564" s="17"/>
      <c r="F564" s="505"/>
      <c r="G564" s="437"/>
      <c r="H564" s="455"/>
      <c r="I564" s="456"/>
      <c r="J564" s="448"/>
      <c r="K564" s="548"/>
      <c r="L564" s="548"/>
      <c r="M564" s="548"/>
    </row>
    <row r="565" spans="1:13" ht="16" x14ac:dyDescent="0.8">
      <c r="A565" s="501"/>
      <c r="B565" s="466"/>
      <c r="C565" s="510"/>
      <c r="D565" s="17"/>
      <c r="E565" s="17"/>
      <c r="F565" s="505"/>
      <c r="G565" s="437"/>
      <c r="H565" s="455"/>
      <c r="I565" s="456"/>
      <c r="J565" s="448"/>
      <c r="K565" s="548"/>
      <c r="L565" s="548"/>
      <c r="M565" s="548"/>
    </row>
    <row r="566" spans="1:13" ht="16" x14ac:dyDescent="0.8">
      <c r="A566" s="501"/>
      <c r="B566" s="466"/>
      <c r="C566" s="510"/>
      <c r="D566" s="17"/>
      <c r="E566" s="17"/>
      <c r="F566" s="505"/>
      <c r="G566" s="437"/>
      <c r="H566" s="455"/>
      <c r="I566" s="456"/>
      <c r="J566" s="448"/>
      <c r="K566" s="548"/>
      <c r="L566" s="548"/>
      <c r="M566" s="548"/>
    </row>
    <row r="567" spans="1:13" ht="16" x14ac:dyDescent="0.8">
      <c r="A567" s="501"/>
      <c r="B567" s="466"/>
      <c r="C567" s="510"/>
      <c r="D567" s="17"/>
      <c r="E567" s="17"/>
      <c r="F567" s="505"/>
      <c r="G567" s="437"/>
      <c r="H567" s="455"/>
      <c r="I567" s="456"/>
      <c r="J567" s="448"/>
      <c r="K567" s="548"/>
      <c r="L567" s="548"/>
      <c r="M567" s="548"/>
    </row>
    <row r="568" spans="1:13" ht="16" x14ac:dyDescent="0.8">
      <c r="A568" s="501"/>
      <c r="B568" s="466"/>
      <c r="C568" s="510"/>
      <c r="D568" s="17"/>
      <c r="E568" s="17"/>
      <c r="F568" s="505"/>
      <c r="G568" s="437"/>
      <c r="H568" s="455"/>
      <c r="I568" s="456"/>
      <c r="J568" s="448"/>
      <c r="K568" s="548"/>
      <c r="L568" s="548"/>
      <c r="M568" s="548"/>
    </row>
    <row r="569" spans="1:13" ht="16" x14ac:dyDescent="0.8">
      <c r="A569" s="501"/>
      <c r="B569" s="466"/>
      <c r="C569" s="510"/>
      <c r="D569" s="17"/>
      <c r="E569" s="17"/>
      <c r="F569" s="505"/>
      <c r="G569" s="437"/>
      <c r="H569" s="455"/>
      <c r="I569" s="456"/>
      <c r="J569" s="448"/>
      <c r="K569" s="548"/>
      <c r="L569" s="548"/>
      <c r="M569" s="548"/>
    </row>
    <row r="570" spans="1:13" ht="16" x14ac:dyDescent="0.8">
      <c r="A570" s="501"/>
      <c r="B570" s="466"/>
      <c r="C570" s="510"/>
      <c r="D570" s="17"/>
      <c r="E570" s="17"/>
      <c r="F570" s="505"/>
      <c r="G570" s="437"/>
      <c r="H570" s="455"/>
      <c r="I570" s="456"/>
      <c r="J570" s="448"/>
      <c r="K570" s="548"/>
      <c r="L570" s="548"/>
      <c r="M570" s="548"/>
    </row>
    <row r="571" spans="1:13" ht="16" x14ac:dyDescent="0.8">
      <c r="A571" s="501"/>
      <c r="B571" s="466"/>
      <c r="C571" s="510"/>
      <c r="D571" s="17"/>
      <c r="E571" s="17"/>
      <c r="F571" s="505"/>
      <c r="G571" s="437"/>
      <c r="H571" s="455"/>
      <c r="I571" s="456"/>
      <c r="J571" s="448"/>
      <c r="K571" s="548"/>
      <c r="L571" s="548"/>
      <c r="M571" s="548"/>
    </row>
    <row r="572" spans="1:13" ht="16" x14ac:dyDescent="0.8">
      <c r="A572" s="501"/>
      <c r="B572" s="466"/>
      <c r="C572" s="510"/>
      <c r="D572" s="17"/>
      <c r="E572" s="17"/>
      <c r="F572" s="505"/>
      <c r="G572" s="437"/>
      <c r="H572" s="455"/>
      <c r="I572" s="456"/>
      <c r="J572" s="448"/>
      <c r="K572" s="548"/>
      <c r="L572" s="548"/>
      <c r="M572" s="548"/>
    </row>
    <row r="573" spans="1:13" ht="16" x14ac:dyDescent="0.8">
      <c r="A573" s="501"/>
      <c r="B573" s="466"/>
      <c r="C573" s="510"/>
      <c r="D573" s="17"/>
      <c r="E573" s="17"/>
      <c r="F573" s="505"/>
      <c r="G573" s="437"/>
      <c r="H573" s="455"/>
      <c r="I573" s="456"/>
      <c r="J573" s="448"/>
      <c r="K573" s="548"/>
      <c r="L573" s="548"/>
      <c r="M573" s="548"/>
    </row>
    <row r="574" spans="1:13" ht="16" x14ac:dyDescent="0.8">
      <c r="A574" s="501"/>
      <c r="B574" s="466"/>
      <c r="C574" s="510"/>
      <c r="D574" s="17"/>
      <c r="E574" s="17"/>
      <c r="F574" s="505"/>
      <c r="G574" s="437"/>
      <c r="H574" s="455"/>
      <c r="I574" s="456"/>
      <c r="J574" s="448"/>
      <c r="K574" s="548"/>
      <c r="L574" s="548"/>
      <c r="M574" s="548"/>
    </row>
    <row r="575" spans="1:13" ht="16" x14ac:dyDescent="0.8">
      <c r="A575" s="501"/>
      <c r="B575" s="466"/>
      <c r="C575" s="510"/>
      <c r="D575" s="17"/>
      <c r="E575" s="17"/>
      <c r="F575" s="505"/>
      <c r="G575" s="437"/>
      <c r="H575" s="455"/>
      <c r="I575" s="456"/>
      <c r="J575" s="448"/>
      <c r="K575" s="548"/>
      <c r="L575" s="548"/>
      <c r="M575" s="548"/>
    </row>
    <row r="576" spans="1:13" ht="16" x14ac:dyDescent="0.8">
      <c r="A576" s="501"/>
      <c r="B576" s="466"/>
      <c r="C576" s="510"/>
      <c r="D576" s="17"/>
      <c r="E576" s="17"/>
      <c r="F576" s="505"/>
      <c r="G576" s="437"/>
      <c r="H576" s="455"/>
      <c r="I576" s="456"/>
      <c r="J576" s="448"/>
      <c r="K576" s="548"/>
      <c r="L576" s="548"/>
      <c r="M576" s="548"/>
    </row>
    <row r="577" spans="1:13" ht="16" x14ac:dyDescent="0.8">
      <c r="A577" s="501"/>
      <c r="B577" s="466"/>
      <c r="C577" s="510"/>
      <c r="D577" s="17"/>
      <c r="E577" s="17"/>
      <c r="F577" s="505"/>
      <c r="G577" s="437"/>
      <c r="H577" s="455"/>
      <c r="I577" s="456"/>
      <c r="J577" s="448"/>
      <c r="K577" s="548"/>
      <c r="L577" s="548"/>
      <c r="M577" s="548"/>
    </row>
    <row r="578" spans="1:13" ht="16" x14ac:dyDescent="0.8">
      <c r="A578" s="501"/>
      <c r="B578" s="466"/>
      <c r="C578" s="510"/>
      <c r="D578" s="17"/>
      <c r="E578" s="17"/>
      <c r="F578" s="505"/>
      <c r="G578" s="437"/>
      <c r="H578" s="455"/>
      <c r="I578" s="456"/>
      <c r="J578" s="448"/>
      <c r="K578" s="548"/>
      <c r="L578" s="548"/>
      <c r="M578" s="548"/>
    </row>
    <row r="579" spans="1:13" ht="16" x14ac:dyDescent="0.8">
      <c r="A579" s="501"/>
      <c r="B579" s="466"/>
      <c r="C579" s="510"/>
      <c r="D579" s="17"/>
      <c r="E579" s="17"/>
      <c r="F579" s="505"/>
      <c r="G579" s="437"/>
      <c r="H579" s="455"/>
      <c r="I579" s="456"/>
      <c r="J579" s="448"/>
      <c r="K579" s="548"/>
      <c r="L579" s="548"/>
      <c r="M579" s="548"/>
    </row>
    <row r="580" spans="1:13" ht="16" x14ac:dyDescent="0.8">
      <c r="A580" s="501"/>
      <c r="B580" s="466"/>
      <c r="C580" s="510"/>
      <c r="D580" s="17"/>
      <c r="E580" s="17"/>
      <c r="F580" s="505"/>
      <c r="G580" s="437"/>
      <c r="H580" s="455"/>
      <c r="I580" s="456"/>
      <c r="J580" s="448"/>
      <c r="K580" s="548"/>
      <c r="L580" s="548"/>
      <c r="M580" s="548"/>
    </row>
    <row r="581" spans="1:13" ht="16" x14ac:dyDescent="0.8">
      <c r="A581" s="501"/>
      <c r="B581" s="466"/>
      <c r="C581" s="510"/>
      <c r="D581" s="17"/>
      <c r="E581" s="17"/>
      <c r="F581" s="505"/>
      <c r="G581" s="437"/>
      <c r="H581" s="455"/>
      <c r="I581" s="456"/>
      <c r="J581" s="448"/>
      <c r="K581" s="548"/>
      <c r="L581" s="548"/>
      <c r="M581" s="548"/>
    </row>
    <row r="582" spans="1:13" ht="16" x14ac:dyDescent="0.8">
      <c r="A582" s="501"/>
      <c r="B582" s="466"/>
      <c r="C582" s="510"/>
      <c r="D582" s="17"/>
      <c r="E582" s="17"/>
      <c r="F582" s="505"/>
      <c r="G582" s="437"/>
      <c r="H582" s="455"/>
      <c r="I582" s="456"/>
      <c r="J582" s="448"/>
      <c r="K582" s="548"/>
      <c r="L582" s="548"/>
      <c r="M582" s="548"/>
    </row>
    <row r="583" spans="1:13" ht="16" x14ac:dyDescent="0.8">
      <c r="A583" s="501"/>
      <c r="B583" s="466"/>
      <c r="C583" s="510"/>
      <c r="D583" s="17"/>
      <c r="E583" s="17"/>
      <c r="F583" s="505"/>
      <c r="G583" s="437"/>
      <c r="H583" s="455"/>
      <c r="I583" s="456"/>
      <c r="J583" s="448"/>
      <c r="K583" s="548"/>
      <c r="L583" s="548"/>
      <c r="M583" s="548"/>
    </row>
    <row r="584" spans="1:13" ht="16" x14ac:dyDescent="0.8">
      <c r="A584" s="501"/>
      <c r="B584" s="466"/>
      <c r="C584" s="510"/>
      <c r="D584" s="17"/>
      <c r="E584" s="17"/>
      <c r="F584" s="505"/>
      <c r="G584" s="437"/>
      <c r="H584" s="455"/>
      <c r="I584" s="456"/>
      <c r="J584" s="448"/>
      <c r="K584" s="548"/>
      <c r="L584" s="548"/>
      <c r="M584" s="548"/>
    </row>
    <row r="585" spans="1:13" ht="16" x14ac:dyDescent="0.8">
      <c r="A585" s="501"/>
      <c r="B585" s="466"/>
      <c r="C585" s="510"/>
      <c r="D585" s="17"/>
      <c r="E585" s="17"/>
      <c r="F585" s="505"/>
      <c r="G585" s="437"/>
      <c r="H585" s="455"/>
      <c r="I585" s="456"/>
      <c r="J585" s="448"/>
      <c r="K585" s="548"/>
      <c r="L585" s="548"/>
      <c r="M585" s="548"/>
    </row>
    <row r="586" spans="1:13" ht="16" x14ac:dyDescent="0.8">
      <c r="A586" s="501"/>
      <c r="B586" s="466"/>
      <c r="C586" s="510"/>
      <c r="D586" s="17"/>
      <c r="E586" s="17"/>
      <c r="F586" s="505"/>
      <c r="G586" s="437"/>
      <c r="H586" s="455"/>
      <c r="I586" s="456"/>
      <c r="J586" s="448"/>
      <c r="K586" s="548"/>
      <c r="L586" s="548"/>
      <c r="M586" s="548"/>
    </row>
    <row r="587" spans="1:13" ht="16" x14ac:dyDescent="0.8">
      <c r="A587" s="501"/>
      <c r="B587" s="466"/>
      <c r="C587" s="510"/>
      <c r="D587" s="17"/>
      <c r="E587" s="17"/>
      <c r="F587" s="505"/>
      <c r="G587" s="437"/>
      <c r="H587" s="455"/>
      <c r="I587" s="456"/>
      <c r="J587" s="448"/>
      <c r="K587" s="548"/>
      <c r="L587" s="548"/>
      <c r="M587" s="548"/>
    </row>
    <row r="588" spans="1:13" ht="16" x14ac:dyDescent="0.8">
      <c r="A588" s="501"/>
      <c r="B588" s="466"/>
      <c r="C588" s="510"/>
      <c r="D588" s="17"/>
      <c r="E588" s="17"/>
      <c r="F588" s="505"/>
      <c r="G588" s="437"/>
      <c r="H588" s="455"/>
      <c r="I588" s="456"/>
      <c r="J588" s="448"/>
      <c r="K588" s="548"/>
      <c r="L588" s="548"/>
      <c r="M588" s="548"/>
    </row>
    <row r="589" spans="1:13" ht="16" x14ac:dyDescent="0.8">
      <c r="A589" s="501"/>
      <c r="B589" s="466"/>
      <c r="C589" s="510"/>
      <c r="D589" s="17"/>
      <c r="E589" s="17"/>
      <c r="F589" s="505"/>
      <c r="G589" s="437"/>
      <c r="H589" s="455"/>
      <c r="I589" s="456"/>
      <c r="J589" s="448"/>
      <c r="K589" s="548"/>
      <c r="L589" s="548"/>
      <c r="M589" s="548"/>
    </row>
    <row r="590" spans="1:13" ht="16" x14ac:dyDescent="0.8">
      <c r="A590" s="501"/>
      <c r="B590" s="466"/>
      <c r="C590" s="510"/>
      <c r="D590" s="17"/>
      <c r="E590" s="17"/>
      <c r="F590" s="505"/>
      <c r="G590" s="437"/>
      <c r="H590" s="455"/>
      <c r="I590" s="456"/>
      <c r="J590" s="448"/>
      <c r="K590" s="548"/>
      <c r="L590" s="548"/>
      <c r="M590" s="548"/>
    </row>
    <row r="591" spans="1:13" ht="16" x14ac:dyDescent="0.8">
      <c r="A591" s="501"/>
      <c r="B591" s="466"/>
      <c r="C591" s="510"/>
      <c r="D591" s="17"/>
      <c r="E591" s="17"/>
      <c r="F591" s="505"/>
      <c r="G591" s="437"/>
      <c r="H591" s="455"/>
      <c r="I591" s="456"/>
      <c r="J591" s="448"/>
      <c r="K591" s="548"/>
      <c r="L591" s="548"/>
      <c r="M591" s="548"/>
    </row>
    <row r="592" spans="1:13" ht="16" x14ac:dyDescent="0.8">
      <c r="A592" s="501"/>
      <c r="B592" s="466"/>
      <c r="C592" s="510"/>
      <c r="D592" s="17"/>
      <c r="E592" s="17"/>
      <c r="F592" s="505"/>
      <c r="G592" s="437"/>
      <c r="H592" s="455"/>
      <c r="I592" s="456"/>
      <c r="J592" s="448"/>
      <c r="K592" s="548"/>
      <c r="L592" s="548"/>
      <c r="M592" s="548"/>
    </row>
    <row r="593" spans="1:13" ht="16" x14ac:dyDescent="0.8">
      <c r="A593" s="501"/>
      <c r="B593" s="466"/>
      <c r="C593" s="510"/>
      <c r="D593" s="17"/>
      <c r="E593" s="17"/>
      <c r="F593" s="505"/>
      <c r="G593" s="437"/>
      <c r="H593" s="455"/>
      <c r="I593" s="456"/>
      <c r="J593" s="448"/>
      <c r="K593" s="548"/>
      <c r="L593" s="548"/>
      <c r="M593" s="548"/>
    </row>
    <row r="594" spans="1:13" ht="16" x14ac:dyDescent="0.8">
      <c r="A594" s="501"/>
      <c r="B594" s="466"/>
      <c r="C594" s="510"/>
      <c r="D594" s="17"/>
      <c r="E594" s="17"/>
      <c r="F594" s="505"/>
      <c r="G594" s="437"/>
      <c r="H594" s="455"/>
      <c r="I594" s="456"/>
      <c r="J594" s="448"/>
      <c r="K594" s="548"/>
      <c r="L594" s="548"/>
      <c r="M594" s="548"/>
    </row>
    <row r="595" spans="1:13" ht="16" x14ac:dyDescent="0.8">
      <c r="A595" s="501"/>
      <c r="B595" s="466"/>
      <c r="C595" s="510"/>
      <c r="D595" s="17"/>
      <c r="E595" s="17"/>
      <c r="F595" s="505"/>
      <c r="G595" s="437"/>
      <c r="H595" s="455"/>
      <c r="I595" s="456"/>
      <c r="J595" s="448"/>
      <c r="K595" s="548"/>
      <c r="L595" s="548"/>
      <c r="M595" s="548"/>
    </row>
    <row r="596" spans="1:13" ht="16" x14ac:dyDescent="0.8">
      <c r="A596" s="501"/>
      <c r="B596" s="466"/>
      <c r="C596" s="510"/>
      <c r="D596" s="17"/>
      <c r="E596" s="17"/>
      <c r="F596" s="505"/>
      <c r="G596" s="437"/>
      <c r="H596" s="455"/>
      <c r="I596" s="456"/>
      <c r="J596" s="448"/>
      <c r="K596" s="548"/>
      <c r="L596" s="548"/>
      <c r="M596" s="548"/>
    </row>
    <row r="597" spans="1:13" ht="16" x14ac:dyDescent="0.8">
      <c r="A597" s="501"/>
      <c r="B597" s="466"/>
      <c r="C597" s="510"/>
      <c r="D597" s="17"/>
      <c r="E597" s="17"/>
      <c r="F597" s="505"/>
      <c r="G597" s="437"/>
      <c r="H597" s="455"/>
      <c r="I597" s="456"/>
      <c r="J597" s="448"/>
      <c r="K597" s="548"/>
      <c r="L597" s="548"/>
      <c r="M597" s="548"/>
    </row>
    <row r="598" spans="1:13" ht="16" x14ac:dyDescent="0.8">
      <c r="A598" s="501"/>
      <c r="B598" s="466"/>
      <c r="C598" s="510"/>
      <c r="D598" s="17"/>
      <c r="E598" s="17"/>
      <c r="F598" s="505"/>
      <c r="G598" s="437"/>
      <c r="H598" s="455"/>
      <c r="I598" s="456"/>
      <c r="J598" s="448"/>
      <c r="K598" s="548"/>
      <c r="L598" s="548"/>
      <c r="M598" s="548"/>
    </row>
    <row r="599" spans="1:13" ht="16" x14ac:dyDescent="0.8">
      <c r="A599" s="501"/>
      <c r="B599" s="466"/>
      <c r="C599" s="510"/>
      <c r="D599" s="17"/>
      <c r="E599" s="17"/>
      <c r="F599" s="505"/>
      <c r="G599" s="437"/>
      <c r="H599" s="455"/>
      <c r="I599" s="456"/>
      <c r="J599" s="448"/>
      <c r="K599" s="548"/>
      <c r="L599" s="548"/>
      <c r="M599" s="548"/>
    </row>
    <row r="600" spans="1:13" ht="16" x14ac:dyDescent="0.8">
      <c r="A600" s="501"/>
      <c r="B600" s="466"/>
      <c r="C600" s="510"/>
      <c r="D600" s="17"/>
      <c r="E600" s="17"/>
      <c r="F600" s="505"/>
      <c r="G600" s="437"/>
      <c r="H600" s="455"/>
      <c r="I600" s="456"/>
      <c r="J600" s="448"/>
      <c r="K600" s="548"/>
      <c r="L600" s="548"/>
      <c r="M600" s="548"/>
    </row>
    <row r="601" spans="1:13" ht="16" x14ac:dyDescent="0.8">
      <c r="A601" s="501"/>
      <c r="B601" s="466"/>
      <c r="C601" s="510"/>
      <c r="D601" s="17"/>
      <c r="E601" s="17"/>
      <c r="F601" s="505"/>
      <c r="G601" s="437"/>
      <c r="H601" s="455"/>
      <c r="I601" s="456"/>
      <c r="J601" s="448"/>
      <c r="K601" s="548"/>
      <c r="L601" s="548"/>
      <c r="M601" s="548"/>
    </row>
    <row r="602" spans="1:13" ht="16" x14ac:dyDescent="0.8">
      <c r="A602" s="501"/>
      <c r="B602" s="466"/>
      <c r="C602" s="510"/>
      <c r="D602" s="17"/>
      <c r="E602" s="17"/>
      <c r="F602" s="505"/>
      <c r="G602" s="437"/>
      <c r="H602" s="455"/>
      <c r="I602" s="456"/>
      <c r="J602" s="448"/>
      <c r="K602" s="548"/>
      <c r="L602" s="548"/>
      <c r="M602" s="548"/>
    </row>
    <row r="603" spans="1:13" ht="16" x14ac:dyDescent="0.8">
      <c r="A603" s="501"/>
      <c r="B603" s="466"/>
      <c r="C603" s="510"/>
      <c r="D603" s="17"/>
      <c r="E603" s="17"/>
      <c r="F603" s="505"/>
      <c r="G603" s="437"/>
      <c r="H603" s="455"/>
      <c r="I603" s="456"/>
      <c r="J603" s="448"/>
      <c r="K603" s="548"/>
      <c r="L603" s="548"/>
      <c r="M603" s="548"/>
    </row>
    <row r="604" spans="1:13" ht="16" x14ac:dyDescent="0.8">
      <c r="A604" s="501"/>
      <c r="B604" s="466"/>
      <c r="C604" s="510"/>
      <c r="D604" s="17"/>
      <c r="E604" s="17"/>
      <c r="F604" s="505"/>
      <c r="G604" s="437"/>
      <c r="H604" s="455"/>
      <c r="I604" s="456"/>
      <c r="J604" s="448"/>
      <c r="K604" s="548"/>
      <c r="L604" s="548"/>
      <c r="M604" s="548"/>
    </row>
    <row r="605" spans="1:13" ht="16" x14ac:dyDescent="0.8">
      <c r="A605" s="501"/>
      <c r="B605" s="466"/>
      <c r="C605" s="510"/>
      <c r="D605" s="17"/>
      <c r="E605" s="17"/>
      <c r="F605" s="505"/>
      <c r="G605" s="437"/>
      <c r="H605" s="455"/>
      <c r="I605" s="456"/>
      <c r="J605" s="448"/>
      <c r="K605" s="548"/>
      <c r="L605" s="548"/>
      <c r="M605" s="548"/>
    </row>
    <row r="606" spans="1:13" ht="16" x14ac:dyDescent="0.8">
      <c r="A606" s="501"/>
      <c r="B606" s="466"/>
      <c r="C606" s="510"/>
      <c r="D606" s="17"/>
      <c r="E606" s="17"/>
      <c r="F606" s="505"/>
      <c r="G606" s="437"/>
      <c r="H606" s="455"/>
      <c r="I606" s="456"/>
      <c r="J606" s="448"/>
      <c r="K606" s="548"/>
      <c r="L606" s="548"/>
      <c r="M606" s="548"/>
    </row>
    <row r="607" spans="1:13" ht="16" x14ac:dyDescent="0.8">
      <c r="A607" s="501"/>
      <c r="B607" s="466"/>
      <c r="C607" s="510"/>
      <c r="D607" s="17"/>
      <c r="E607" s="17"/>
      <c r="F607" s="505"/>
      <c r="G607" s="437"/>
      <c r="H607" s="455"/>
      <c r="I607" s="456"/>
      <c r="J607" s="448"/>
      <c r="K607" s="548"/>
      <c r="L607" s="548"/>
      <c r="M607" s="548"/>
    </row>
    <row r="608" spans="1:13" ht="16" x14ac:dyDescent="0.8">
      <c r="A608" s="501"/>
      <c r="B608" s="466"/>
      <c r="C608" s="510"/>
      <c r="D608" s="17"/>
      <c r="E608" s="17"/>
      <c r="F608" s="505"/>
      <c r="G608" s="437"/>
      <c r="H608" s="455"/>
      <c r="I608" s="456"/>
      <c r="J608" s="448"/>
      <c r="K608" s="548"/>
      <c r="L608" s="548"/>
      <c r="M608" s="548"/>
    </row>
    <row r="609" spans="1:13" ht="16" x14ac:dyDescent="0.8">
      <c r="A609" s="501"/>
      <c r="B609" s="466"/>
      <c r="C609" s="510"/>
      <c r="D609" s="17"/>
      <c r="E609" s="17"/>
      <c r="F609" s="505"/>
      <c r="G609" s="437"/>
      <c r="H609" s="455"/>
      <c r="I609" s="456"/>
      <c r="J609" s="448"/>
      <c r="K609" s="548"/>
      <c r="L609" s="548"/>
      <c r="M609" s="548"/>
    </row>
    <row r="610" spans="1:13" ht="16" x14ac:dyDescent="0.8">
      <c r="A610" s="501"/>
      <c r="B610" s="466"/>
      <c r="C610" s="510"/>
      <c r="D610" s="17"/>
      <c r="E610" s="17"/>
      <c r="F610" s="505"/>
      <c r="G610" s="437"/>
      <c r="H610" s="455"/>
      <c r="I610" s="456"/>
      <c r="J610" s="448"/>
      <c r="K610" s="548"/>
      <c r="L610" s="548"/>
      <c r="M610" s="548"/>
    </row>
    <row r="611" spans="1:13" ht="16" x14ac:dyDescent="0.8">
      <c r="A611" s="501"/>
      <c r="B611" s="466"/>
      <c r="C611" s="510"/>
      <c r="D611" s="17"/>
      <c r="E611" s="17"/>
      <c r="F611" s="505"/>
      <c r="G611" s="437"/>
      <c r="H611" s="455"/>
      <c r="I611" s="456"/>
      <c r="J611" s="448"/>
      <c r="K611" s="548"/>
      <c r="L611" s="548"/>
      <c r="M611" s="548"/>
    </row>
    <row r="612" spans="1:13" ht="16" x14ac:dyDescent="0.8">
      <c r="A612" s="501"/>
      <c r="B612" s="466"/>
      <c r="C612" s="510"/>
      <c r="D612" s="17"/>
      <c r="E612" s="17"/>
      <c r="F612" s="505"/>
      <c r="G612" s="437"/>
      <c r="H612" s="455"/>
      <c r="I612" s="456"/>
      <c r="J612" s="448"/>
      <c r="K612" s="548"/>
      <c r="L612" s="548"/>
      <c r="M612" s="548"/>
    </row>
    <row r="613" spans="1:13" ht="16" x14ac:dyDescent="0.8">
      <c r="A613" s="501"/>
      <c r="B613" s="466"/>
      <c r="C613" s="510"/>
      <c r="D613" s="17"/>
      <c r="E613" s="17"/>
      <c r="F613" s="505"/>
      <c r="G613" s="437"/>
      <c r="H613" s="455"/>
      <c r="I613" s="456"/>
      <c r="J613" s="448"/>
      <c r="K613" s="548"/>
      <c r="L613" s="548"/>
      <c r="M613" s="548"/>
    </row>
    <row r="614" spans="1:13" ht="16" x14ac:dyDescent="0.8">
      <c r="A614" s="501"/>
      <c r="B614" s="466"/>
      <c r="C614" s="510"/>
      <c r="D614" s="17"/>
      <c r="E614" s="17"/>
      <c r="F614" s="505"/>
      <c r="G614" s="437"/>
      <c r="H614" s="455"/>
      <c r="I614" s="456"/>
      <c r="J614" s="448"/>
      <c r="K614" s="548"/>
      <c r="L614" s="548"/>
      <c r="M614" s="548"/>
    </row>
    <row r="615" spans="1:13" ht="16" x14ac:dyDescent="0.8">
      <c r="A615" s="501"/>
      <c r="B615" s="466"/>
      <c r="C615" s="510"/>
      <c r="D615" s="17"/>
      <c r="E615" s="17"/>
      <c r="F615" s="505"/>
      <c r="G615" s="437"/>
      <c r="H615" s="455"/>
      <c r="I615" s="456"/>
      <c r="J615" s="448"/>
      <c r="K615" s="548"/>
      <c r="L615" s="548"/>
      <c r="M615" s="548"/>
    </row>
    <row r="616" spans="1:13" ht="16" x14ac:dyDescent="0.8">
      <c r="A616" s="501"/>
      <c r="B616" s="466"/>
      <c r="C616" s="510"/>
      <c r="D616" s="17"/>
      <c r="E616" s="17"/>
      <c r="F616" s="505"/>
      <c r="G616" s="437"/>
      <c r="H616" s="455"/>
      <c r="I616" s="456"/>
      <c r="J616" s="448"/>
      <c r="K616" s="548"/>
      <c r="L616" s="548"/>
      <c r="M616" s="548"/>
    </row>
    <row r="617" spans="1:13" ht="16" x14ac:dyDescent="0.8">
      <c r="A617" s="501"/>
      <c r="B617" s="466"/>
      <c r="C617" s="510"/>
      <c r="D617" s="17"/>
      <c r="E617" s="17"/>
      <c r="F617" s="505"/>
      <c r="G617" s="437"/>
      <c r="H617" s="455"/>
      <c r="I617" s="456"/>
      <c r="J617" s="448"/>
      <c r="K617" s="548"/>
      <c r="L617" s="548"/>
      <c r="M617" s="548"/>
    </row>
    <row r="618" spans="1:13" ht="16" x14ac:dyDescent="0.8">
      <c r="A618" s="501"/>
      <c r="B618" s="466"/>
      <c r="C618" s="510"/>
      <c r="D618" s="17"/>
      <c r="E618" s="17"/>
      <c r="F618" s="505"/>
      <c r="G618" s="437"/>
      <c r="H618" s="455"/>
      <c r="I618" s="456"/>
      <c r="J618" s="448"/>
      <c r="K618" s="548"/>
      <c r="L618" s="548"/>
      <c r="M618" s="548"/>
    </row>
    <row r="619" spans="1:13" ht="16" x14ac:dyDescent="0.8">
      <c r="A619" s="501"/>
      <c r="B619" s="466"/>
      <c r="C619" s="510"/>
      <c r="D619" s="17"/>
      <c r="E619" s="17"/>
      <c r="F619" s="505"/>
      <c r="G619" s="437"/>
      <c r="H619" s="455"/>
      <c r="I619" s="456"/>
      <c r="J619" s="448"/>
      <c r="K619" s="548"/>
      <c r="L619" s="548"/>
      <c r="M619" s="548"/>
    </row>
    <row r="620" spans="1:13" ht="16" x14ac:dyDescent="0.8">
      <c r="A620" s="501"/>
      <c r="B620" s="466"/>
      <c r="C620" s="510"/>
      <c r="D620" s="17"/>
      <c r="E620" s="17"/>
      <c r="F620" s="505"/>
      <c r="G620" s="437"/>
      <c r="H620" s="455"/>
      <c r="I620" s="456"/>
      <c r="J620" s="448"/>
      <c r="K620" s="548"/>
      <c r="L620" s="548"/>
      <c r="M620" s="548"/>
    </row>
    <row r="621" spans="1:13" ht="16" x14ac:dyDescent="0.8">
      <c r="A621" s="501"/>
      <c r="B621" s="466"/>
      <c r="C621" s="510"/>
      <c r="D621" s="17"/>
      <c r="E621" s="17"/>
      <c r="F621" s="505"/>
      <c r="G621" s="437"/>
      <c r="H621" s="455"/>
      <c r="I621" s="456"/>
      <c r="J621" s="448"/>
      <c r="K621" s="548"/>
      <c r="L621" s="548"/>
      <c r="M621" s="548"/>
    </row>
    <row r="622" spans="1:13" ht="16" x14ac:dyDescent="0.8">
      <c r="A622" s="501"/>
      <c r="B622" s="466"/>
      <c r="C622" s="510"/>
      <c r="D622" s="17"/>
      <c r="E622" s="17"/>
      <c r="F622" s="505"/>
      <c r="G622" s="437"/>
      <c r="H622" s="455"/>
      <c r="I622" s="456"/>
      <c r="J622" s="448"/>
      <c r="K622" s="548"/>
      <c r="L622" s="548"/>
      <c r="M622" s="548"/>
    </row>
    <row r="623" spans="1:13" ht="16" x14ac:dyDescent="0.8">
      <c r="A623" s="501"/>
      <c r="B623" s="466"/>
      <c r="C623" s="510"/>
      <c r="D623" s="17"/>
      <c r="E623" s="17"/>
      <c r="F623" s="505"/>
      <c r="G623" s="437"/>
      <c r="H623" s="455"/>
      <c r="I623" s="456"/>
      <c r="J623" s="448"/>
      <c r="K623" s="548"/>
      <c r="L623" s="548"/>
      <c r="M623" s="548"/>
    </row>
    <row r="624" spans="1:13" ht="16" x14ac:dyDescent="0.8">
      <c r="A624" s="501"/>
      <c r="B624" s="466"/>
      <c r="C624" s="510"/>
      <c r="D624" s="17"/>
      <c r="E624" s="17"/>
      <c r="F624" s="505"/>
      <c r="G624" s="437"/>
      <c r="H624" s="455"/>
      <c r="I624" s="456"/>
      <c r="J624" s="448"/>
      <c r="K624" s="548"/>
      <c r="L624" s="548"/>
      <c r="M624" s="548"/>
    </row>
    <row r="625" spans="1:13" ht="16" x14ac:dyDescent="0.8">
      <c r="A625" s="501"/>
      <c r="B625" s="466"/>
      <c r="C625" s="510"/>
      <c r="D625" s="17"/>
      <c r="E625" s="17"/>
      <c r="F625" s="505"/>
      <c r="G625" s="437"/>
      <c r="H625" s="455"/>
      <c r="I625" s="456"/>
      <c r="J625" s="448"/>
      <c r="K625" s="548"/>
      <c r="L625" s="548"/>
      <c r="M625" s="548"/>
    </row>
    <row r="626" spans="1:13" ht="16" x14ac:dyDescent="0.8">
      <c r="A626" s="501"/>
      <c r="B626" s="466"/>
      <c r="C626" s="510"/>
      <c r="D626" s="17"/>
      <c r="E626" s="17"/>
      <c r="F626" s="505"/>
      <c r="G626" s="437"/>
      <c r="H626" s="455"/>
      <c r="I626" s="456"/>
      <c r="J626" s="448"/>
      <c r="K626" s="548"/>
      <c r="L626" s="548"/>
      <c r="M626" s="548"/>
    </row>
    <row r="627" spans="1:13" ht="16" x14ac:dyDescent="0.8">
      <c r="A627" s="501"/>
      <c r="B627" s="466"/>
      <c r="C627" s="510"/>
      <c r="D627" s="17"/>
      <c r="E627" s="17"/>
      <c r="F627" s="505"/>
      <c r="G627" s="437"/>
      <c r="H627" s="455"/>
      <c r="I627" s="456"/>
      <c r="J627" s="448"/>
      <c r="K627" s="548"/>
      <c r="L627" s="548"/>
      <c r="M627" s="548"/>
    </row>
    <row r="628" spans="1:13" ht="16" x14ac:dyDescent="0.8">
      <c r="A628" s="501"/>
      <c r="B628" s="466"/>
      <c r="C628" s="510"/>
      <c r="D628" s="17"/>
      <c r="E628" s="17"/>
      <c r="F628" s="505"/>
      <c r="G628" s="437"/>
      <c r="H628" s="455"/>
      <c r="I628" s="456"/>
      <c r="J628" s="448"/>
      <c r="K628" s="548"/>
      <c r="L628" s="548"/>
      <c r="M628" s="548"/>
    </row>
    <row r="629" spans="1:13" ht="16" x14ac:dyDescent="0.8">
      <c r="A629" s="501"/>
      <c r="B629" s="466"/>
      <c r="C629" s="510"/>
      <c r="D629" s="17"/>
      <c r="E629" s="17"/>
      <c r="F629" s="505"/>
      <c r="G629" s="437"/>
      <c r="H629" s="455"/>
      <c r="I629" s="456"/>
      <c r="J629" s="448"/>
      <c r="K629" s="548"/>
      <c r="L629" s="548"/>
      <c r="M629" s="548"/>
    </row>
    <row r="630" spans="1:13" ht="16" x14ac:dyDescent="0.8">
      <c r="A630" s="501"/>
      <c r="B630" s="466"/>
      <c r="C630" s="510"/>
      <c r="D630" s="17"/>
      <c r="E630" s="17"/>
      <c r="F630" s="505"/>
      <c r="G630" s="437"/>
      <c r="H630" s="455"/>
      <c r="I630" s="456"/>
      <c r="J630" s="448"/>
      <c r="K630" s="548"/>
      <c r="L630" s="548"/>
      <c r="M630" s="548"/>
    </row>
    <row r="631" spans="1:13" ht="16" x14ac:dyDescent="0.8">
      <c r="A631" s="501"/>
      <c r="B631" s="466"/>
      <c r="C631" s="510"/>
      <c r="D631" s="17"/>
      <c r="E631" s="17"/>
      <c r="F631" s="505"/>
      <c r="G631" s="437"/>
      <c r="H631" s="455"/>
      <c r="I631" s="456"/>
      <c r="J631" s="448"/>
      <c r="K631" s="548"/>
      <c r="L631" s="548"/>
      <c r="M631" s="548"/>
    </row>
    <row r="632" spans="1:13" ht="16" x14ac:dyDescent="0.8">
      <c r="A632" s="501"/>
      <c r="B632" s="466"/>
      <c r="C632" s="510"/>
      <c r="D632" s="17"/>
      <c r="E632" s="17"/>
      <c r="F632" s="505"/>
      <c r="G632" s="437"/>
      <c r="H632" s="455"/>
      <c r="I632" s="456"/>
      <c r="J632" s="448"/>
      <c r="K632" s="548"/>
      <c r="L632" s="548"/>
      <c r="M632" s="548"/>
    </row>
    <row r="633" spans="1:13" ht="16" x14ac:dyDescent="0.8">
      <c r="A633" s="501"/>
      <c r="B633" s="466"/>
      <c r="C633" s="510"/>
      <c r="D633" s="17"/>
      <c r="E633" s="17"/>
      <c r="F633" s="505"/>
      <c r="G633" s="437"/>
      <c r="H633" s="455"/>
      <c r="I633" s="456"/>
      <c r="J633" s="448"/>
      <c r="K633" s="548"/>
      <c r="L633" s="548"/>
      <c r="M633" s="548"/>
    </row>
    <row r="634" spans="1:13" ht="16" x14ac:dyDescent="0.8">
      <c r="A634" s="501"/>
      <c r="B634" s="466"/>
      <c r="C634" s="510"/>
      <c r="D634" s="17"/>
      <c r="E634" s="17"/>
      <c r="F634" s="505"/>
      <c r="G634" s="437"/>
      <c r="H634" s="455"/>
      <c r="I634" s="456"/>
      <c r="J634" s="448"/>
      <c r="K634" s="548"/>
      <c r="L634" s="548"/>
      <c r="M634" s="548"/>
    </row>
    <row r="635" spans="1:13" ht="16" x14ac:dyDescent="0.8">
      <c r="A635" s="501"/>
      <c r="B635" s="466"/>
      <c r="C635" s="510"/>
      <c r="D635" s="17"/>
      <c r="E635" s="17"/>
      <c r="F635" s="505"/>
      <c r="G635" s="437"/>
      <c r="H635" s="455"/>
      <c r="I635" s="456"/>
      <c r="J635" s="448"/>
      <c r="K635" s="548"/>
      <c r="L635" s="548"/>
      <c r="M635" s="548"/>
    </row>
    <row r="636" spans="1:13" ht="16" x14ac:dyDescent="0.8">
      <c r="A636" s="501"/>
      <c r="B636" s="466"/>
      <c r="C636" s="510"/>
      <c r="D636" s="17"/>
      <c r="E636" s="17"/>
      <c r="F636" s="505"/>
      <c r="G636" s="437"/>
      <c r="H636" s="455"/>
      <c r="I636" s="456"/>
      <c r="J636" s="448"/>
      <c r="K636" s="548"/>
      <c r="L636" s="548"/>
      <c r="M636" s="548"/>
    </row>
    <row r="637" spans="1:13" ht="16" x14ac:dyDescent="0.8">
      <c r="A637" s="501"/>
      <c r="B637" s="466"/>
      <c r="C637" s="510"/>
      <c r="D637" s="17"/>
      <c r="E637" s="17"/>
      <c r="F637" s="505"/>
      <c r="G637" s="437"/>
      <c r="H637" s="455"/>
      <c r="I637" s="456"/>
      <c r="J637" s="448"/>
      <c r="K637" s="548"/>
      <c r="L637" s="548"/>
      <c r="M637" s="548"/>
    </row>
    <row r="638" spans="1:13" ht="16" x14ac:dyDescent="0.8">
      <c r="A638" s="501"/>
      <c r="B638" s="466"/>
      <c r="C638" s="510"/>
      <c r="D638" s="17"/>
      <c r="E638" s="17"/>
      <c r="F638" s="505"/>
      <c r="G638" s="437"/>
      <c r="H638" s="455"/>
      <c r="I638" s="456"/>
      <c r="J638" s="448"/>
      <c r="K638" s="548"/>
      <c r="L638" s="548"/>
      <c r="M638" s="548"/>
    </row>
    <row r="639" spans="1:13" ht="16" x14ac:dyDescent="0.8">
      <c r="A639" s="501"/>
      <c r="B639" s="466"/>
      <c r="C639" s="510"/>
      <c r="D639" s="17"/>
      <c r="E639" s="17"/>
      <c r="F639" s="505"/>
      <c r="G639" s="437"/>
      <c r="H639" s="455"/>
      <c r="I639" s="456"/>
      <c r="J639" s="448"/>
      <c r="K639" s="548"/>
      <c r="L639" s="548"/>
      <c r="M639" s="548"/>
    </row>
    <row r="640" spans="1:13" ht="16" x14ac:dyDescent="0.8">
      <c r="A640" s="501"/>
      <c r="B640" s="466"/>
      <c r="C640" s="510"/>
      <c r="D640" s="17"/>
      <c r="E640" s="17"/>
      <c r="F640" s="505"/>
      <c r="G640" s="437"/>
      <c r="H640" s="455"/>
      <c r="I640" s="456"/>
      <c r="J640" s="448"/>
      <c r="K640" s="548"/>
      <c r="L640" s="548"/>
      <c r="M640" s="548"/>
    </row>
    <row r="641" spans="1:13" ht="16" x14ac:dyDescent="0.8">
      <c r="A641" s="501"/>
      <c r="B641" s="466"/>
      <c r="C641" s="510"/>
      <c r="D641" s="17"/>
      <c r="E641" s="17"/>
      <c r="F641" s="505"/>
      <c r="G641" s="437"/>
      <c r="H641" s="455"/>
      <c r="I641" s="456"/>
      <c r="J641" s="448"/>
      <c r="K641" s="548"/>
      <c r="L641" s="548"/>
      <c r="M641" s="548"/>
    </row>
    <row r="642" spans="1:13" ht="16" x14ac:dyDescent="0.8">
      <c r="A642" s="501"/>
      <c r="B642" s="466"/>
      <c r="C642" s="510"/>
      <c r="D642" s="17"/>
      <c r="E642" s="17"/>
      <c r="F642" s="505"/>
      <c r="G642" s="437"/>
      <c r="H642" s="455"/>
      <c r="I642" s="456"/>
      <c r="J642" s="448"/>
      <c r="K642" s="548"/>
      <c r="L642" s="548"/>
      <c r="M642" s="548"/>
    </row>
    <row r="643" spans="1:13" ht="16" x14ac:dyDescent="0.8">
      <c r="A643" s="501"/>
      <c r="B643" s="466"/>
      <c r="C643" s="510"/>
      <c r="D643" s="17"/>
      <c r="E643" s="17"/>
      <c r="F643" s="505"/>
      <c r="G643" s="437"/>
      <c r="H643" s="455"/>
      <c r="I643" s="456"/>
      <c r="J643" s="448"/>
      <c r="K643" s="548"/>
      <c r="L643" s="548"/>
      <c r="M643" s="548"/>
    </row>
    <row r="644" spans="1:13" ht="16" x14ac:dyDescent="0.8">
      <c r="A644" s="501"/>
      <c r="B644" s="466"/>
      <c r="C644" s="510"/>
      <c r="D644" s="17"/>
      <c r="E644" s="17"/>
      <c r="F644" s="505"/>
      <c r="G644" s="437"/>
      <c r="H644" s="455"/>
      <c r="I644" s="456"/>
      <c r="J644" s="448"/>
      <c r="K644" s="548"/>
      <c r="L644" s="548"/>
      <c r="M644" s="548"/>
    </row>
    <row r="645" spans="1:13" ht="16" x14ac:dyDescent="0.8">
      <c r="A645" s="501"/>
      <c r="B645" s="466"/>
      <c r="C645" s="510"/>
      <c r="D645" s="17"/>
      <c r="E645" s="17"/>
      <c r="F645" s="505"/>
      <c r="G645" s="437"/>
      <c r="H645" s="455"/>
      <c r="I645" s="456"/>
      <c r="J645" s="448"/>
      <c r="K645" s="548"/>
      <c r="L645" s="548"/>
      <c r="M645" s="548"/>
    </row>
    <row r="646" spans="1:13" ht="16" x14ac:dyDescent="0.8">
      <c r="A646" s="501"/>
      <c r="B646" s="466"/>
      <c r="C646" s="510"/>
      <c r="D646" s="17"/>
      <c r="E646" s="17"/>
      <c r="F646" s="505"/>
      <c r="G646" s="437"/>
      <c r="H646" s="455"/>
      <c r="I646" s="456"/>
      <c r="J646" s="448"/>
      <c r="K646" s="548"/>
      <c r="L646" s="548"/>
      <c r="M646" s="548"/>
    </row>
    <row r="647" spans="1:13" ht="16" x14ac:dyDescent="0.8">
      <c r="A647" s="501"/>
      <c r="B647" s="466"/>
      <c r="C647" s="510"/>
      <c r="D647" s="17"/>
      <c r="E647" s="17"/>
      <c r="F647" s="505"/>
      <c r="G647" s="437"/>
      <c r="H647" s="455"/>
      <c r="I647" s="456"/>
      <c r="J647" s="448"/>
      <c r="K647" s="548"/>
      <c r="L647" s="548"/>
      <c r="M647" s="548"/>
    </row>
    <row r="648" spans="1:13" ht="16" x14ac:dyDescent="0.8">
      <c r="A648" s="501"/>
      <c r="B648" s="466"/>
      <c r="C648" s="510"/>
      <c r="D648" s="17"/>
      <c r="E648" s="17"/>
      <c r="F648" s="505"/>
      <c r="G648" s="437"/>
      <c r="H648" s="455"/>
      <c r="I648" s="456"/>
      <c r="J648" s="448"/>
      <c r="K648" s="548"/>
      <c r="L648" s="548"/>
      <c r="M648" s="548"/>
    </row>
    <row r="649" spans="1:13" ht="16" x14ac:dyDescent="0.8">
      <c r="A649" s="501"/>
      <c r="B649" s="466"/>
      <c r="C649" s="510"/>
      <c r="D649" s="17"/>
      <c r="E649" s="17"/>
      <c r="F649" s="505"/>
      <c r="G649" s="437"/>
      <c r="H649" s="455"/>
      <c r="I649" s="456"/>
      <c r="J649" s="448"/>
      <c r="K649" s="548"/>
      <c r="L649" s="548"/>
      <c r="M649" s="548"/>
    </row>
    <row r="650" spans="1:13" ht="16" x14ac:dyDescent="0.8">
      <c r="A650" s="501"/>
      <c r="B650" s="466"/>
      <c r="C650" s="510"/>
      <c r="D650" s="17"/>
      <c r="E650" s="17"/>
      <c r="F650" s="505"/>
      <c r="G650" s="437"/>
      <c r="H650" s="455"/>
      <c r="I650" s="456"/>
      <c r="J650" s="448"/>
      <c r="K650" s="548"/>
      <c r="L650" s="548"/>
      <c r="M650" s="548"/>
    </row>
    <row r="651" spans="1:13" ht="16" x14ac:dyDescent="0.8">
      <c r="A651" s="501"/>
      <c r="B651" s="466"/>
      <c r="C651" s="510"/>
      <c r="D651" s="17"/>
      <c r="E651" s="17"/>
      <c r="F651" s="505"/>
      <c r="G651" s="437"/>
      <c r="H651" s="455"/>
      <c r="I651" s="456"/>
      <c r="J651" s="448"/>
      <c r="K651" s="548"/>
      <c r="L651" s="548"/>
      <c r="M651" s="548"/>
    </row>
    <row r="652" spans="1:13" ht="16" x14ac:dyDescent="0.8">
      <c r="A652" s="501"/>
      <c r="B652" s="466"/>
      <c r="C652" s="510"/>
      <c r="D652" s="17"/>
      <c r="E652" s="17"/>
      <c r="F652" s="505"/>
      <c r="G652" s="437"/>
      <c r="H652" s="455"/>
      <c r="I652" s="456"/>
      <c r="J652" s="448"/>
      <c r="K652" s="548"/>
      <c r="L652" s="548"/>
      <c r="M652" s="548"/>
    </row>
    <row r="653" spans="1:13" ht="16" x14ac:dyDescent="0.8">
      <c r="A653" s="501"/>
      <c r="B653" s="466"/>
      <c r="C653" s="510"/>
      <c r="D653" s="17"/>
      <c r="E653" s="17"/>
      <c r="F653" s="505"/>
      <c r="G653" s="437"/>
      <c r="H653" s="455"/>
      <c r="I653" s="456"/>
      <c r="J653" s="448"/>
      <c r="K653" s="548"/>
      <c r="L653" s="548"/>
      <c r="M653" s="548"/>
    </row>
    <row r="654" spans="1:13" ht="16" x14ac:dyDescent="0.8">
      <c r="A654" s="501"/>
      <c r="B654" s="466"/>
      <c r="C654" s="510"/>
      <c r="D654" s="17"/>
      <c r="E654" s="17"/>
      <c r="F654" s="505"/>
      <c r="G654" s="437"/>
      <c r="H654" s="455"/>
      <c r="I654" s="456"/>
      <c r="J654" s="448"/>
      <c r="K654" s="548"/>
      <c r="L654" s="548"/>
      <c r="M654" s="548"/>
    </row>
    <row r="655" spans="1:13" ht="16" x14ac:dyDescent="0.8">
      <c r="A655" s="501"/>
      <c r="B655" s="466"/>
      <c r="C655" s="510"/>
      <c r="D655" s="17"/>
      <c r="E655" s="17"/>
      <c r="F655" s="505"/>
      <c r="G655" s="437"/>
      <c r="H655" s="455"/>
      <c r="I655" s="456"/>
      <c r="J655" s="448"/>
      <c r="K655" s="548"/>
      <c r="L655" s="548"/>
      <c r="M655" s="548"/>
    </row>
    <row r="656" spans="1:13" ht="16" x14ac:dyDescent="0.8">
      <c r="A656" s="501"/>
      <c r="B656" s="466"/>
      <c r="C656" s="510"/>
      <c r="D656" s="17"/>
      <c r="E656" s="17"/>
      <c r="F656" s="505"/>
      <c r="G656" s="437"/>
      <c r="H656" s="455"/>
      <c r="I656" s="456"/>
      <c r="J656" s="448"/>
      <c r="K656" s="548"/>
      <c r="L656" s="548"/>
      <c r="M656" s="548"/>
    </row>
    <row r="657" spans="1:13" ht="16" x14ac:dyDescent="0.8">
      <c r="A657" s="501"/>
      <c r="B657" s="466"/>
      <c r="C657" s="510"/>
      <c r="D657" s="17"/>
      <c r="E657" s="17"/>
      <c r="F657" s="505"/>
      <c r="G657" s="437"/>
      <c r="H657" s="455"/>
      <c r="I657" s="456"/>
      <c r="J657" s="448"/>
      <c r="K657" s="548"/>
      <c r="L657" s="548"/>
      <c r="M657" s="548"/>
    </row>
    <row r="658" spans="1:13" ht="16" x14ac:dyDescent="0.8">
      <c r="A658" s="501"/>
      <c r="B658" s="466"/>
      <c r="C658" s="510"/>
      <c r="D658" s="17"/>
      <c r="E658" s="17"/>
      <c r="F658" s="505"/>
      <c r="G658" s="437"/>
      <c r="H658" s="455"/>
      <c r="I658" s="456"/>
      <c r="J658" s="448"/>
      <c r="K658" s="548"/>
      <c r="L658" s="548"/>
      <c r="M658" s="548"/>
    </row>
    <row r="659" spans="1:13" ht="16" x14ac:dyDescent="0.8">
      <c r="A659" s="501"/>
      <c r="B659" s="466"/>
      <c r="C659" s="510"/>
      <c r="D659" s="17"/>
      <c r="E659" s="17"/>
      <c r="F659" s="505"/>
      <c r="G659" s="437"/>
      <c r="H659" s="455"/>
      <c r="I659" s="456"/>
      <c r="J659" s="448"/>
      <c r="K659" s="548"/>
      <c r="L659" s="548"/>
      <c r="M659" s="548"/>
    </row>
    <row r="660" spans="1:13" ht="16" x14ac:dyDescent="0.8">
      <c r="A660" s="501"/>
      <c r="B660" s="466"/>
      <c r="C660" s="510"/>
      <c r="D660" s="17"/>
      <c r="E660" s="17"/>
      <c r="F660" s="505"/>
      <c r="G660" s="437"/>
      <c r="H660" s="455"/>
      <c r="I660" s="456"/>
      <c r="J660" s="448"/>
      <c r="K660" s="548"/>
      <c r="L660" s="548"/>
      <c r="M660" s="548"/>
    </row>
    <row r="661" spans="1:13" ht="16" x14ac:dyDescent="0.8">
      <c r="A661" s="501"/>
      <c r="B661" s="466"/>
      <c r="C661" s="510"/>
      <c r="D661" s="17"/>
      <c r="E661" s="17"/>
      <c r="F661" s="505"/>
      <c r="G661" s="437"/>
      <c r="H661" s="455"/>
      <c r="I661" s="456"/>
      <c r="J661" s="448"/>
      <c r="K661" s="548"/>
      <c r="L661" s="548"/>
      <c r="M661" s="548"/>
    </row>
    <row r="662" spans="1:13" ht="16" x14ac:dyDescent="0.8">
      <c r="A662" s="501"/>
      <c r="B662" s="466"/>
      <c r="C662" s="510"/>
      <c r="D662" s="17"/>
      <c r="E662" s="17"/>
      <c r="F662" s="505"/>
      <c r="G662" s="437"/>
      <c r="H662" s="455"/>
      <c r="I662" s="456"/>
      <c r="J662" s="448"/>
      <c r="K662" s="548"/>
      <c r="L662" s="548"/>
      <c r="M662" s="548"/>
    </row>
    <row r="663" spans="1:13" ht="16" x14ac:dyDescent="0.8">
      <c r="A663" s="501"/>
      <c r="B663" s="466"/>
      <c r="C663" s="510"/>
      <c r="D663" s="17"/>
      <c r="E663" s="17"/>
      <c r="F663" s="505"/>
      <c r="G663" s="437"/>
      <c r="H663" s="455"/>
      <c r="I663" s="456"/>
      <c r="J663" s="448"/>
      <c r="K663" s="548"/>
      <c r="L663" s="548"/>
      <c r="M663" s="548"/>
    </row>
    <row r="664" spans="1:13" ht="16" x14ac:dyDescent="0.8">
      <c r="A664" s="501"/>
      <c r="B664" s="466"/>
      <c r="C664" s="510"/>
      <c r="D664" s="17"/>
      <c r="E664" s="17"/>
      <c r="F664" s="505"/>
      <c r="G664" s="437"/>
      <c r="H664" s="455"/>
      <c r="I664" s="456"/>
      <c r="J664" s="448"/>
      <c r="K664" s="548"/>
      <c r="L664" s="548"/>
      <c r="M664" s="548"/>
    </row>
    <row r="665" spans="1:13" ht="16" x14ac:dyDescent="0.8">
      <c r="A665" s="501"/>
      <c r="B665" s="466"/>
      <c r="C665" s="510"/>
      <c r="D665" s="17"/>
      <c r="E665" s="17"/>
      <c r="F665" s="505"/>
      <c r="G665" s="437"/>
      <c r="H665" s="455"/>
      <c r="I665" s="456"/>
      <c r="J665" s="448"/>
      <c r="K665" s="548"/>
      <c r="L665" s="548"/>
      <c r="M665" s="548"/>
    </row>
    <row r="666" spans="1:13" ht="16" x14ac:dyDescent="0.8">
      <c r="A666" s="501"/>
      <c r="B666" s="466"/>
      <c r="C666" s="510"/>
      <c r="D666" s="17"/>
      <c r="E666" s="17"/>
      <c r="F666" s="505"/>
      <c r="G666" s="437"/>
      <c r="H666" s="455"/>
      <c r="I666" s="456"/>
      <c r="J666" s="448"/>
      <c r="K666" s="548"/>
      <c r="L666" s="548"/>
      <c r="M666" s="548"/>
    </row>
    <row r="667" spans="1:13" ht="16" x14ac:dyDescent="0.8">
      <c r="A667" s="501"/>
      <c r="B667" s="466"/>
      <c r="C667" s="510"/>
      <c r="D667" s="17"/>
      <c r="E667" s="17"/>
      <c r="F667" s="505"/>
      <c r="G667" s="437"/>
      <c r="H667" s="455"/>
      <c r="I667" s="456"/>
      <c r="J667" s="448"/>
      <c r="K667" s="548"/>
      <c r="L667" s="548"/>
      <c r="M667" s="548"/>
    </row>
    <row r="668" spans="1:13" ht="16" x14ac:dyDescent="0.8">
      <c r="A668" s="501"/>
      <c r="B668" s="466"/>
      <c r="C668" s="510"/>
      <c r="D668" s="17"/>
      <c r="E668" s="17"/>
      <c r="F668" s="505"/>
      <c r="G668" s="437"/>
      <c r="H668" s="455"/>
      <c r="I668" s="456"/>
      <c r="J668" s="448"/>
      <c r="K668" s="548"/>
      <c r="L668" s="548"/>
      <c r="M668" s="548"/>
    </row>
    <row r="669" spans="1:13" ht="16" x14ac:dyDescent="0.8">
      <c r="A669" s="501"/>
      <c r="B669" s="466"/>
      <c r="C669" s="510"/>
      <c r="D669" s="17"/>
      <c r="E669" s="17"/>
      <c r="F669" s="505"/>
      <c r="G669" s="437"/>
      <c r="H669" s="455"/>
      <c r="I669" s="456"/>
      <c r="J669" s="448"/>
      <c r="K669" s="548"/>
      <c r="L669" s="548"/>
      <c r="M669" s="548"/>
    </row>
    <row r="670" spans="1:13" ht="16" x14ac:dyDescent="0.8">
      <c r="A670" s="501"/>
      <c r="B670" s="466"/>
      <c r="C670" s="510"/>
      <c r="D670" s="17"/>
      <c r="E670" s="17"/>
      <c r="F670" s="505"/>
      <c r="G670" s="437"/>
      <c r="H670" s="455"/>
      <c r="I670" s="456"/>
      <c r="J670" s="448"/>
      <c r="K670" s="548"/>
      <c r="L670" s="548"/>
      <c r="M670" s="548"/>
    </row>
    <row r="671" spans="1:13" ht="16" x14ac:dyDescent="0.8">
      <c r="A671" s="501"/>
      <c r="B671" s="466"/>
      <c r="C671" s="510"/>
      <c r="D671" s="17"/>
      <c r="E671" s="17"/>
      <c r="F671" s="505"/>
      <c r="G671" s="437"/>
      <c r="H671" s="455"/>
      <c r="I671" s="456"/>
      <c r="J671" s="448"/>
      <c r="K671" s="548"/>
      <c r="L671" s="548"/>
      <c r="M671" s="548"/>
    </row>
    <row r="672" spans="1:13" ht="16" x14ac:dyDescent="0.8">
      <c r="A672" s="501"/>
      <c r="B672" s="466"/>
      <c r="C672" s="510"/>
      <c r="D672" s="17"/>
      <c r="E672" s="17"/>
      <c r="F672" s="505"/>
      <c r="G672" s="437"/>
      <c r="H672" s="455"/>
      <c r="I672" s="456"/>
      <c r="J672" s="448"/>
      <c r="K672" s="548"/>
      <c r="L672" s="548"/>
      <c r="M672" s="548"/>
    </row>
    <row r="673" spans="1:13" ht="16" x14ac:dyDescent="0.8">
      <c r="A673" s="501"/>
      <c r="B673" s="466"/>
      <c r="C673" s="510"/>
      <c r="D673" s="17"/>
      <c r="E673" s="17"/>
      <c r="F673" s="505"/>
      <c r="G673" s="437"/>
      <c r="H673" s="455"/>
      <c r="I673" s="456"/>
      <c r="J673" s="448"/>
      <c r="K673" s="548"/>
      <c r="L673" s="548"/>
      <c r="M673" s="548"/>
    </row>
    <row r="674" spans="1:13" ht="16" x14ac:dyDescent="0.8">
      <c r="A674" s="501"/>
      <c r="B674" s="466"/>
      <c r="C674" s="510"/>
      <c r="D674" s="17"/>
      <c r="E674" s="17"/>
      <c r="F674" s="505"/>
      <c r="G674" s="437"/>
      <c r="H674" s="455"/>
      <c r="I674" s="456"/>
      <c r="J674" s="448"/>
      <c r="K674" s="548"/>
      <c r="L674" s="548"/>
      <c r="M674" s="548"/>
    </row>
    <row r="675" spans="1:13" ht="16" x14ac:dyDescent="0.8">
      <c r="A675" s="501"/>
      <c r="B675" s="466"/>
      <c r="C675" s="510"/>
      <c r="D675" s="17"/>
      <c r="E675" s="17"/>
      <c r="F675" s="505"/>
      <c r="G675" s="437"/>
      <c r="H675" s="455"/>
      <c r="I675" s="456"/>
      <c r="J675" s="448"/>
      <c r="K675" s="548"/>
      <c r="L675" s="548"/>
      <c r="M675" s="548"/>
    </row>
    <row r="676" spans="1:13" ht="16" x14ac:dyDescent="0.8">
      <c r="A676" s="501"/>
      <c r="B676" s="466"/>
      <c r="C676" s="510"/>
      <c r="D676" s="17"/>
      <c r="E676" s="17"/>
      <c r="F676" s="505"/>
      <c r="G676" s="437"/>
      <c r="H676" s="455"/>
      <c r="I676" s="456"/>
      <c r="J676" s="448"/>
      <c r="K676" s="548"/>
      <c r="L676" s="548"/>
      <c r="M676" s="548"/>
    </row>
    <row r="677" spans="1:13" ht="21" x14ac:dyDescent="1">
      <c r="A677" s="441"/>
      <c r="B677" s="446"/>
      <c r="C677" s="441"/>
      <c r="D677" s="441"/>
      <c r="E677" s="441"/>
      <c r="F677" s="457"/>
      <c r="G677" s="441"/>
      <c r="H677" s="441"/>
      <c r="I677" s="441"/>
      <c r="J677" s="446"/>
      <c r="K677" s="548"/>
      <c r="L677" s="548"/>
      <c r="M677" s="548"/>
    </row>
    <row r="678" spans="1:13" ht="16" x14ac:dyDescent="0.8">
      <c r="A678" s="469"/>
      <c r="B678" s="466"/>
      <c r="C678" s="493"/>
      <c r="D678" s="493"/>
      <c r="E678" s="493"/>
      <c r="F678" s="437"/>
      <c r="G678" s="24"/>
      <c r="H678" s="455"/>
      <c r="I678" s="456"/>
      <c r="J678" s="444"/>
      <c r="K678" s="548"/>
      <c r="L678" s="548"/>
      <c r="M678" s="548"/>
    </row>
    <row r="679" spans="1:13" ht="16" x14ac:dyDescent="0.8">
      <c r="A679" s="469"/>
      <c r="B679" s="466"/>
      <c r="C679" s="492"/>
      <c r="D679" s="492"/>
      <c r="E679" s="492"/>
      <c r="F679" s="437"/>
      <c r="G679" s="24"/>
      <c r="H679" s="455"/>
      <c r="I679" s="456"/>
      <c r="J679" s="444"/>
      <c r="K679" s="548"/>
      <c r="L679" s="548"/>
      <c r="M679" s="548"/>
    </row>
    <row r="680" spans="1:13" ht="16" x14ac:dyDescent="0.8">
      <c r="A680" s="469"/>
      <c r="B680" s="466"/>
      <c r="C680" s="17"/>
      <c r="D680" s="17"/>
      <c r="E680" s="17"/>
      <c r="F680" s="21"/>
      <c r="G680" s="17"/>
      <c r="H680" s="455"/>
      <c r="I680" s="456"/>
      <c r="J680" s="445"/>
      <c r="K680" s="548"/>
      <c r="L680" s="548"/>
      <c r="M680" s="548"/>
    </row>
    <row r="681" spans="1:13" ht="16" x14ac:dyDescent="0.8">
      <c r="A681" s="460"/>
      <c r="B681" s="467"/>
      <c r="C681" s="17"/>
      <c r="D681" s="17"/>
      <c r="E681" s="17"/>
      <c r="F681" s="21"/>
      <c r="G681" s="17"/>
      <c r="H681" s="455"/>
      <c r="I681" s="456"/>
      <c r="J681" s="445"/>
      <c r="K681" s="548"/>
      <c r="L681" s="548"/>
      <c r="M681" s="548"/>
    </row>
    <row r="682" spans="1:13" ht="16" x14ac:dyDescent="0.8">
      <c r="A682" s="460"/>
      <c r="B682" s="467"/>
      <c r="C682" s="17"/>
      <c r="D682" s="17"/>
      <c r="E682" s="17"/>
      <c r="F682" s="21"/>
      <c r="G682" s="17"/>
      <c r="H682" s="455"/>
      <c r="I682" s="456"/>
      <c r="J682" s="445"/>
      <c r="K682" s="548"/>
      <c r="L682" s="548"/>
      <c r="M682" s="548"/>
    </row>
    <row r="683" spans="1:13" ht="16" x14ac:dyDescent="0.8">
      <c r="A683" s="470"/>
      <c r="B683" s="468"/>
      <c r="C683" s="491"/>
      <c r="D683" s="491"/>
      <c r="E683" s="491"/>
      <c r="F683" s="3"/>
      <c r="G683" s="459"/>
      <c r="H683" s="455"/>
      <c r="I683" s="456"/>
      <c r="J683" s="448"/>
      <c r="K683" s="548"/>
      <c r="L683" s="548"/>
      <c r="M683" s="548"/>
    </row>
    <row r="684" spans="1:13" ht="16" x14ac:dyDescent="0.8">
      <c r="A684" s="470"/>
      <c r="B684" s="468"/>
      <c r="C684" s="17"/>
      <c r="D684" s="17"/>
      <c r="E684" s="17"/>
      <c r="F684" s="3"/>
      <c r="G684" s="459"/>
      <c r="H684" s="455"/>
      <c r="I684" s="456"/>
      <c r="J684" s="448"/>
      <c r="K684" s="548"/>
      <c r="L684" s="548"/>
      <c r="M684" s="548"/>
    </row>
    <row r="685" spans="1:13" ht="16" x14ac:dyDescent="0.8">
      <c r="A685" s="470"/>
      <c r="B685" s="496"/>
      <c r="C685" s="17"/>
      <c r="D685" s="17"/>
      <c r="E685" s="17"/>
      <c r="F685" s="3"/>
      <c r="G685" s="459"/>
      <c r="H685" s="455"/>
      <c r="I685" s="456"/>
      <c r="J685" s="448"/>
      <c r="K685" s="548"/>
      <c r="L685" s="548"/>
      <c r="M685" s="548"/>
    </row>
    <row r="686" spans="1:13" ht="21" x14ac:dyDescent="1">
      <c r="A686" s="441"/>
      <c r="B686" s="446"/>
      <c r="C686" s="441"/>
      <c r="D686" s="441"/>
      <c r="E686" s="441"/>
      <c r="F686" s="457"/>
      <c r="G686" s="441"/>
      <c r="H686" s="441"/>
      <c r="I686" s="441"/>
      <c r="J686" s="446"/>
      <c r="K686" s="548"/>
      <c r="L686" s="548"/>
      <c r="M686" s="548"/>
    </row>
    <row r="687" spans="1:13" ht="16" x14ac:dyDescent="0.8">
      <c r="A687" s="469"/>
      <c r="B687" s="444"/>
      <c r="C687" s="17"/>
      <c r="D687" s="17"/>
      <c r="E687" s="17"/>
      <c r="F687" s="21"/>
      <c r="G687" s="17"/>
      <c r="H687" s="455"/>
      <c r="I687" s="456"/>
      <c r="J687" s="445"/>
      <c r="K687" s="548"/>
      <c r="L687" s="548"/>
      <c r="M687" s="548"/>
    </row>
    <row r="688" spans="1:13" ht="21" x14ac:dyDescent="1">
      <c r="A688" s="441"/>
      <c r="B688" s="446"/>
      <c r="C688" s="441"/>
      <c r="D688" s="441"/>
      <c r="E688" s="441"/>
      <c r="F688" s="457"/>
      <c r="G688" s="441"/>
      <c r="H688" s="441"/>
      <c r="I688" s="441"/>
      <c r="J688" s="446"/>
      <c r="K688" s="548"/>
      <c r="L688" s="548"/>
      <c r="M688" s="548"/>
    </row>
    <row r="689" spans="1:13" ht="16" x14ac:dyDescent="0.8">
      <c r="A689" s="469"/>
      <c r="B689" s="444"/>
      <c r="C689" s="17"/>
      <c r="D689" s="17"/>
      <c r="E689" s="17"/>
      <c r="F689" s="15"/>
      <c r="G689" s="15"/>
      <c r="H689" s="455"/>
      <c r="I689" s="456"/>
      <c r="J689" s="447"/>
      <c r="K689" s="548"/>
      <c r="L689" s="548"/>
      <c r="M689" s="548"/>
    </row>
    <row r="690" spans="1:13" ht="16" x14ac:dyDescent="0.8">
      <c r="A690" s="460"/>
      <c r="B690" s="449"/>
      <c r="C690" s="17"/>
      <c r="D690" s="17"/>
      <c r="E690" s="17"/>
      <c r="F690" s="15"/>
      <c r="G690" s="15"/>
      <c r="H690" s="455"/>
      <c r="I690" s="456"/>
      <c r="J690" s="447"/>
      <c r="K690" s="548"/>
      <c r="L690" s="548"/>
      <c r="M690" s="548"/>
    </row>
    <row r="691" spans="1:13" ht="21" x14ac:dyDescent="1">
      <c r="A691" s="443"/>
      <c r="B691" s="461"/>
      <c r="C691" s="472"/>
      <c r="D691" s="472"/>
      <c r="E691" s="472"/>
      <c r="F691" s="462"/>
      <c r="G691" s="462"/>
      <c r="H691" s="463"/>
      <c r="I691" s="464"/>
      <c r="J691" s="465"/>
      <c r="K691" s="548"/>
      <c r="L691" s="548"/>
      <c r="M691" s="548"/>
    </row>
    <row r="692" spans="1:13" ht="21" x14ac:dyDescent="1">
      <c r="A692" s="441"/>
      <c r="B692" s="446"/>
      <c r="C692" s="453"/>
      <c r="D692" s="453"/>
      <c r="E692" s="453"/>
      <c r="F692" s="454"/>
      <c r="G692" s="453"/>
      <c r="H692" s="453"/>
      <c r="I692" s="441"/>
      <c r="J692" s="440"/>
      <c r="K692" s="548"/>
      <c r="L692" s="548"/>
      <c r="M692" s="548"/>
    </row>
    <row r="693" spans="1:13" ht="16" x14ac:dyDescent="0.8">
      <c r="A693" s="469"/>
      <c r="B693" s="76"/>
      <c r="C693" s="17"/>
      <c r="D693" s="17"/>
      <c r="E693" s="17"/>
      <c r="F693" s="21"/>
      <c r="G693" s="17"/>
      <c r="H693" s="455"/>
      <c r="I693" s="456"/>
      <c r="J693" s="445"/>
      <c r="K693" s="548"/>
      <c r="L693" s="548"/>
      <c r="M693" s="548"/>
    </row>
    <row r="694" spans="1:13" ht="16" x14ac:dyDescent="0.8">
      <c r="A694" s="469"/>
      <c r="B694" s="76"/>
      <c r="C694" s="17"/>
      <c r="D694" s="17"/>
      <c r="E694" s="17"/>
      <c r="F694" s="15"/>
      <c r="G694" s="15"/>
      <c r="H694" s="455"/>
      <c r="I694" s="456"/>
      <c r="J694" s="447"/>
      <c r="K694" s="548"/>
      <c r="L694" s="548"/>
      <c r="M694" s="548"/>
    </row>
    <row r="695" spans="1:13" ht="21" x14ac:dyDescent="1">
      <c r="A695" s="441"/>
      <c r="B695" s="446"/>
      <c r="C695" s="453"/>
      <c r="D695" s="453"/>
      <c r="E695" s="453"/>
      <c r="F695" s="454"/>
      <c r="G695" s="453"/>
      <c r="H695" s="453"/>
      <c r="I695" s="441"/>
      <c r="J695" s="440"/>
      <c r="K695" s="548"/>
      <c r="L695" s="548"/>
      <c r="M695" s="548"/>
    </row>
    <row r="696" spans="1:13" ht="16" x14ac:dyDescent="0.8">
      <c r="A696" s="469"/>
      <c r="B696" s="76"/>
      <c r="C696" s="17"/>
      <c r="D696" s="17"/>
      <c r="E696" s="17"/>
      <c r="F696" s="15"/>
      <c r="G696" s="15"/>
      <c r="H696" s="455"/>
      <c r="I696" s="456"/>
      <c r="J696" s="447"/>
      <c r="K696" s="548"/>
      <c r="L696" s="548"/>
      <c r="M696" s="548"/>
    </row>
    <row r="697" spans="1:13" ht="16" x14ac:dyDescent="0.8">
      <c r="A697" s="460"/>
      <c r="B697" s="76"/>
      <c r="C697" s="17"/>
      <c r="D697" s="17"/>
      <c r="E697" s="17"/>
      <c r="F697" s="15"/>
      <c r="G697" s="15"/>
      <c r="H697" s="455"/>
      <c r="I697" s="456"/>
      <c r="J697" s="447"/>
      <c r="K697" s="548"/>
      <c r="L697" s="548"/>
      <c r="M697" s="548"/>
    </row>
    <row r="698" spans="1:13" ht="16" x14ac:dyDescent="0.8">
      <c r="A698" s="460"/>
      <c r="B698" s="76"/>
      <c r="C698" s="17"/>
      <c r="D698" s="17"/>
      <c r="E698" s="17"/>
      <c r="F698" s="15"/>
      <c r="G698" s="15"/>
      <c r="H698" s="455"/>
      <c r="I698" s="456"/>
      <c r="J698" s="447"/>
      <c r="K698" s="548"/>
      <c r="L698" s="548"/>
      <c r="M698" s="548"/>
    </row>
    <row r="699" spans="1:13" ht="16" x14ac:dyDescent="0.8">
      <c r="A699" s="469"/>
      <c r="B699" s="76"/>
      <c r="C699" s="17"/>
      <c r="D699" s="17"/>
      <c r="E699" s="17"/>
      <c r="F699" s="21"/>
      <c r="G699" s="17"/>
      <c r="H699" s="455"/>
      <c r="I699" s="456"/>
      <c r="J699" s="445"/>
      <c r="K699" s="548"/>
      <c r="L699" s="548"/>
      <c r="M699" s="548"/>
    </row>
    <row r="700" spans="1:13" ht="16" x14ac:dyDescent="0.8">
      <c r="A700" s="460"/>
      <c r="B700" s="76"/>
      <c r="C700" s="17"/>
      <c r="D700" s="17"/>
      <c r="E700" s="17"/>
      <c r="F700" s="21"/>
      <c r="G700" s="17"/>
      <c r="H700" s="455"/>
      <c r="I700" s="456"/>
      <c r="J700" s="445"/>
      <c r="K700" s="548"/>
      <c r="L700" s="548"/>
      <c r="M700" s="548"/>
    </row>
    <row r="701" spans="1:13" ht="16" x14ac:dyDescent="0.8">
      <c r="A701" s="460"/>
      <c r="B701" s="76"/>
      <c r="C701" s="17"/>
      <c r="D701" s="17"/>
      <c r="E701" s="17"/>
      <c r="F701" s="21"/>
      <c r="G701" s="17"/>
      <c r="H701" s="455"/>
      <c r="I701" s="456"/>
      <c r="J701" s="445"/>
      <c r="K701" s="548"/>
      <c r="L701" s="548"/>
      <c r="M701" s="548"/>
    </row>
    <row r="702" spans="1:13" ht="16" x14ac:dyDescent="0.8">
      <c r="A702" s="460"/>
      <c r="B702" s="76"/>
      <c r="C702" s="17"/>
      <c r="D702" s="17"/>
      <c r="E702" s="17"/>
      <c r="F702" s="21"/>
      <c r="G702" s="17"/>
      <c r="H702" s="455"/>
      <c r="I702" s="456"/>
      <c r="J702" s="445"/>
      <c r="K702" s="548"/>
      <c r="L702" s="548"/>
      <c r="M702" s="548"/>
    </row>
    <row r="703" spans="1:13" ht="16" x14ac:dyDescent="0.8">
      <c r="A703" s="460"/>
      <c r="B703" s="76"/>
      <c r="C703" s="17"/>
      <c r="D703" s="17"/>
      <c r="E703" s="17"/>
      <c r="F703" s="21"/>
      <c r="G703" s="17"/>
      <c r="H703" s="455"/>
      <c r="I703" s="456"/>
      <c r="J703" s="445"/>
      <c r="K703" s="548"/>
      <c r="L703" s="548"/>
      <c r="M703" s="548"/>
    </row>
    <row r="704" spans="1:13" ht="16" x14ac:dyDescent="0.8">
      <c r="A704" s="460"/>
      <c r="B704" s="76"/>
      <c r="C704" s="17"/>
      <c r="D704" s="17"/>
      <c r="E704" s="17"/>
      <c r="F704" s="21"/>
      <c r="G704" s="17"/>
      <c r="H704" s="455"/>
      <c r="I704" s="456"/>
      <c r="J704" s="445"/>
      <c r="K704" s="548"/>
      <c r="L704" s="548"/>
      <c r="M704" s="548"/>
    </row>
    <row r="705" spans="1:13" ht="16" x14ac:dyDescent="0.8">
      <c r="A705" s="460"/>
      <c r="B705" s="39"/>
      <c r="C705" s="17"/>
      <c r="D705" s="17"/>
      <c r="E705" s="17"/>
      <c r="F705" s="21"/>
      <c r="G705" s="17"/>
      <c r="H705" s="455"/>
      <c r="I705" s="456"/>
      <c r="J705" s="445"/>
      <c r="K705" s="548"/>
      <c r="L705" s="548"/>
      <c r="M705" s="548"/>
    </row>
    <row r="706" spans="1:13" ht="16" x14ac:dyDescent="0.8">
      <c r="A706" s="460"/>
      <c r="B706" s="39"/>
      <c r="C706" s="17"/>
      <c r="D706" s="17"/>
      <c r="E706" s="17"/>
      <c r="F706" s="21"/>
      <c r="G706" s="17"/>
      <c r="H706" s="455"/>
      <c r="I706" s="456"/>
      <c r="J706" s="445"/>
      <c r="K706" s="548"/>
      <c r="L706" s="548"/>
      <c r="M706" s="548"/>
    </row>
    <row r="707" spans="1:13" ht="21" x14ac:dyDescent="1">
      <c r="A707" s="441"/>
      <c r="B707" s="446"/>
      <c r="C707" s="453"/>
      <c r="D707" s="453"/>
      <c r="E707" s="453"/>
      <c r="F707" s="454"/>
      <c r="G707" s="453"/>
      <c r="H707" s="453"/>
      <c r="I707" s="441"/>
      <c r="J707" s="440"/>
      <c r="K707" s="548"/>
      <c r="L707" s="548"/>
      <c r="M707" s="548"/>
    </row>
    <row r="708" spans="1:13" ht="16" x14ac:dyDescent="0.8">
      <c r="A708" s="460"/>
      <c r="B708" s="76"/>
      <c r="C708" s="17"/>
      <c r="D708" s="17"/>
      <c r="E708" s="17"/>
      <c r="F708" s="21"/>
      <c r="G708" s="17"/>
      <c r="H708" s="455"/>
      <c r="I708" s="456"/>
      <c r="J708" s="445"/>
      <c r="K708" s="548"/>
      <c r="L708" s="548"/>
      <c r="M708" s="548"/>
    </row>
    <row r="709" spans="1:13" ht="16" x14ac:dyDescent="0.8">
      <c r="A709" s="460"/>
      <c r="B709" s="76"/>
      <c r="C709" s="17"/>
      <c r="D709" s="17"/>
      <c r="E709" s="17"/>
      <c r="F709" s="21"/>
      <c r="G709" s="17"/>
      <c r="H709" s="455"/>
      <c r="I709" s="456"/>
      <c r="J709" s="445"/>
      <c r="K709" s="548"/>
      <c r="L709" s="548"/>
      <c r="M709" s="548"/>
    </row>
    <row r="710" spans="1:13" ht="16" x14ac:dyDescent="0.8">
      <c r="A710" s="460"/>
      <c r="B710" s="76"/>
      <c r="C710" s="17"/>
      <c r="D710" s="17"/>
      <c r="E710" s="17"/>
      <c r="F710" s="21"/>
      <c r="G710" s="17"/>
      <c r="H710" s="455"/>
      <c r="I710" s="456"/>
      <c r="J710" s="445"/>
      <c r="K710" s="548"/>
      <c r="L710" s="548"/>
      <c r="M710" s="548"/>
    </row>
    <row r="711" spans="1:13" ht="16" x14ac:dyDescent="0.8">
      <c r="A711" s="460"/>
      <c r="B711" s="76"/>
      <c r="C711" s="17"/>
      <c r="D711" s="17"/>
      <c r="E711" s="17"/>
      <c r="F711" s="21"/>
      <c r="G711" s="17"/>
      <c r="H711" s="455"/>
      <c r="I711" s="456"/>
      <c r="J711" s="445"/>
      <c r="K711" s="548"/>
      <c r="L711" s="548"/>
      <c r="M711" s="548"/>
    </row>
    <row r="712" spans="1:13" ht="16" x14ac:dyDescent="0.8">
      <c r="A712" s="460"/>
      <c r="B712" s="76"/>
      <c r="C712" s="17"/>
      <c r="D712" s="17"/>
      <c r="E712" s="17"/>
      <c r="F712" s="21"/>
      <c r="G712" s="17"/>
      <c r="H712" s="455"/>
      <c r="I712" s="456"/>
      <c r="J712" s="445"/>
      <c r="K712" s="548"/>
      <c r="L712" s="548"/>
      <c r="M712" s="548"/>
    </row>
    <row r="713" spans="1:13" ht="16" x14ac:dyDescent="0.8">
      <c r="A713" s="460"/>
      <c r="B713" s="76"/>
      <c r="C713" s="17"/>
      <c r="D713" s="17"/>
      <c r="E713" s="17"/>
      <c r="F713" s="21"/>
      <c r="G713" s="17"/>
      <c r="H713" s="455"/>
      <c r="I713" s="456"/>
      <c r="J713" s="445"/>
      <c r="K713" s="548"/>
      <c r="L713" s="548"/>
      <c r="M713" s="548"/>
    </row>
    <row r="714" spans="1:13" ht="21" x14ac:dyDescent="1">
      <c r="A714" s="441"/>
      <c r="B714" s="446"/>
      <c r="C714" s="453"/>
      <c r="D714" s="453"/>
      <c r="E714" s="453"/>
      <c r="F714" s="454"/>
      <c r="G714" s="453"/>
      <c r="H714" s="453"/>
      <c r="I714" s="441"/>
      <c r="J714" s="440"/>
      <c r="K714" s="548"/>
      <c r="L714" s="548"/>
      <c r="M714" s="548"/>
    </row>
    <row r="715" spans="1:13" ht="16" x14ac:dyDescent="0.8">
      <c r="A715" s="460"/>
      <c r="B715" s="466"/>
      <c r="C715" s="491"/>
      <c r="D715" s="491"/>
      <c r="E715" s="491"/>
      <c r="F715" s="21"/>
      <c r="G715" s="17"/>
      <c r="H715" s="455"/>
      <c r="I715" s="456"/>
      <c r="J715" s="445"/>
      <c r="K715" s="548"/>
      <c r="L715" s="548"/>
      <c r="M715" s="548"/>
    </row>
    <row r="716" spans="1:13" ht="16" x14ac:dyDescent="0.8">
      <c r="A716" s="460"/>
      <c r="B716" s="466"/>
      <c r="C716" s="491"/>
      <c r="D716" s="491"/>
      <c r="E716" s="491"/>
      <c r="F716" s="21"/>
      <c r="G716" s="17"/>
      <c r="H716" s="455"/>
      <c r="I716" s="456"/>
      <c r="J716" s="445"/>
      <c r="K716" s="548"/>
      <c r="L716" s="548"/>
      <c r="M716" s="548"/>
    </row>
    <row r="717" spans="1:13" ht="16" x14ac:dyDescent="0.8">
      <c r="A717" s="460"/>
      <c r="B717" s="466"/>
      <c r="C717" s="491"/>
      <c r="D717" s="491"/>
      <c r="E717" s="491"/>
      <c r="F717" s="21"/>
      <c r="G717" s="17"/>
      <c r="H717" s="455"/>
      <c r="I717" s="456"/>
      <c r="J717" s="445"/>
      <c r="K717" s="548"/>
      <c r="L717" s="548"/>
      <c r="M717" s="548"/>
    </row>
    <row r="718" spans="1:13" ht="16" x14ac:dyDescent="0.8">
      <c r="A718" s="460"/>
      <c r="B718" s="466"/>
      <c r="C718" s="491"/>
      <c r="D718" s="491"/>
      <c r="E718" s="491"/>
      <c r="F718" s="21"/>
      <c r="G718" s="17"/>
      <c r="H718" s="455"/>
      <c r="I718" s="456"/>
      <c r="J718" s="445"/>
      <c r="K718" s="548"/>
      <c r="L718" s="548"/>
      <c r="M718" s="548"/>
    </row>
    <row r="719" spans="1:13" ht="16" x14ac:dyDescent="0.8">
      <c r="A719" s="460"/>
      <c r="B719" s="466"/>
      <c r="C719" s="491"/>
      <c r="D719" s="491"/>
      <c r="E719" s="491"/>
      <c r="F719" s="21"/>
      <c r="G719" s="17"/>
      <c r="H719" s="455"/>
      <c r="I719" s="456"/>
      <c r="J719" s="445"/>
      <c r="K719" s="548"/>
      <c r="L719" s="548"/>
      <c r="M719" s="548"/>
    </row>
    <row r="720" spans="1:13" ht="21" x14ac:dyDescent="1">
      <c r="A720" s="441"/>
      <c r="B720" s="446"/>
      <c r="C720" s="453"/>
      <c r="D720" s="453"/>
      <c r="E720" s="453"/>
      <c r="F720" s="454"/>
      <c r="G720" s="453"/>
      <c r="H720" s="453"/>
      <c r="I720" s="441"/>
      <c r="J720" s="440"/>
      <c r="K720" s="548"/>
      <c r="L720" s="548"/>
      <c r="M720" s="548"/>
    </row>
    <row r="721" spans="1:13" ht="16" x14ac:dyDescent="0.8">
      <c r="A721" s="460"/>
      <c r="B721" s="76"/>
      <c r="C721" s="17"/>
      <c r="D721" s="17"/>
      <c r="E721" s="17"/>
      <c r="F721" s="21"/>
      <c r="G721" s="17"/>
      <c r="H721" s="455"/>
      <c r="I721" s="456"/>
      <c r="J721" s="445"/>
      <c r="K721" s="548"/>
      <c r="L721" s="548"/>
      <c r="M721" s="548"/>
    </row>
    <row r="722" spans="1:13" ht="16" x14ac:dyDescent="0.8">
      <c r="A722" s="460"/>
      <c r="B722" s="76"/>
      <c r="C722" s="17"/>
      <c r="D722" s="17"/>
      <c r="E722" s="17"/>
      <c r="F722" s="21"/>
      <c r="G722" s="17"/>
      <c r="H722" s="455"/>
      <c r="I722" s="456"/>
      <c r="J722" s="445"/>
      <c r="K722" s="548"/>
      <c r="L722" s="548"/>
      <c r="M722" s="548"/>
    </row>
    <row r="723" spans="1:13" ht="16" x14ac:dyDescent="0.8">
      <c r="A723" s="460"/>
      <c r="B723" s="76"/>
      <c r="C723" s="17"/>
      <c r="D723" s="17"/>
      <c r="E723" s="17"/>
      <c r="F723" s="21"/>
      <c r="G723" s="17"/>
      <c r="H723" s="455"/>
      <c r="I723" s="456"/>
      <c r="J723" s="445"/>
      <c r="K723" s="548"/>
      <c r="L723" s="548"/>
      <c r="M723" s="548"/>
    </row>
    <row r="724" spans="1:13" ht="21" x14ac:dyDescent="1">
      <c r="A724" s="441"/>
      <c r="B724" s="446"/>
      <c r="C724" s="453"/>
      <c r="D724" s="453"/>
      <c r="E724" s="453"/>
      <c r="F724" s="454"/>
      <c r="G724" s="453"/>
      <c r="H724" s="453"/>
      <c r="I724" s="441"/>
      <c r="J724" s="440"/>
      <c r="K724" s="548"/>
      <c r="L724" s="548"/>
      <c r="M724" s="548"/>
    </row>
    <row r="725" spans="1:13" ht="16" x14ac:dyDescent="0.8">
      <c r="A725" s="460"/>
      <c r="B725" s="76"/>
      <c r="C725" s="17"/>
      <c r="D725" s="17"/>
      <c r="E725" s="17"/>
      <c r="F725" s="21"/>
      <c r="G725" s="17"/>
      <c r="H725" s="455"/>
      <c r="I725" s="456"/>
      <c r="J725" s="445"/>
      <c r="K725" s="548"/>
      <c r="L725" s="548"/>
      <c r="M725" s="548"/>
    </row>
    <row r="726" spans="1:13" ht="16" x14ac:dyDescent="0.8">
      <c r="A726" s="460"/>
      <c r="B726" s="76"/>
      <c r="C726" s="17"/>
      <c r="D726" s="17"/>
      <c r="E726" s="17"/>
      <c r="F726" s="21"/>
      <c r="G726" s="17"/>
      <c r="H726" s="455"/>
      <c r="I726" s="456"/>
      <c r="J726" s="445"/>
      <c r="K726" s="548"/>
      <c r="L726" s="548"/>
      <c r="M726" s="548"/>
    </row>
    <row r="727" spans="1:13" ht="16" x14ac:dyDescent="0.8">
      <c r="A727" s="460"/>
      <c r="B727" s="76"/>
      <c r="C727" s="17"/>
      <c r="D727" s="17"/>
      <c r="E727" s="17"/>
      <c r="F727" s="21"/>
      <c r="G727" s="17"/>
      <c r="H727" s="455"/>
      <c r="I727" s="456"/>
      <c r="J727" s="445"/>
      <c r="K727" s="548"/>
      <c r="L727" s="548"/>
      <c r="M727" s="548"/>
    </row>
    <row r="728" spans="1:13" ht="16" x14ac:dyDescent="0.8">
      <c r="A728" s="460"/>
      <c r="B728" s="76"/>
      <c r="C728" s="17"/>
      <c r="D728" s="17"/>
      <c r="E728" s="17"/>
      <c r="F728" s="15"/>
      <c r="G728" s="15"/>
      <c r="H728" s="455"/>
      <c r="I728" s="456"/>
      <c r="J728" s="448"/>
      <c r="K728" s="548"/>
      <c r="L728" s="548"/>
      <c r="M728" s="548"/>
    </row>
    <row r="729" spans="1:13" ht="16" x14ac:dyDescent="0.8">
      <c r="A729" s="460"/>
      <c r="B729" s="76"/>
      <c r="C729" s="17"/>
      <c r="D729" s="17"/>
      <c r="E729" s="17"/>
      <c r="F729" s="15"/>
      <c r="G729" s="15"/>
      <c r="H729" s="455"/>
      <c r="I729" s="456"/>
      <c r="J729" s="448"/>
      <c r="K729" s="548"/>
      <c r="L729" s="548"/>
      <c r="M729" s="548"/>
    </row>
    <row r="730" spans="1:13" ht="16" x14ac:dyDescent="0.8">
      <c r="A730" s="460"/>
      <c r="B730" s="76"/>
      <c r="C730" s="17"/>
      <c r="D730" s="17"/>
      <c r="E730" s="17"/>
      <c r="F730" s="15"/>
      <c r="G730" s="15"/>
      <c r="H730" s="455"/>
      <c r="I730" s="456"/>
      <c r="J730" s="448"/>
      <c r="K730" s="548"/>
      <c r="L730" s="548"/>
      <c r="M730" s="548"/>
    </row>
    <row r="731" spans="1:13" ht="16" x14ac:dyDescent="0.8">
      <c r="A731" s="460"/>
      <c r="B731" s="76"/>
      <c r="C731" s="17"/>
      <c r="D731" s="17"/>
      <c r="E731" s="17"/>
      <c r="F731" s="21"/>
      <c r="G731" s="17"/>
      <c r="H731" s="455"/>
      <c r="I731" s="456"/>
      <c r="J731" s="445"/>
      <c r="K731" s="548"/>
      <c r="L731" s="548"/>
      <c r="M731" s="548"/>
    </row>
    <row r="732" spans="1:13" ht="16" x14ac:dyDescent="0.8">
      <c r="A732" s="460"/>
      <c r="B732" s="76"/>
      <c r="C732" s="17"/>
      <c r="D732" s="17"/>
      <c r="E732" s="17"/>
      <c r="F732" s="21"/>
      <c r="G732" s="17"/>
      <c r="H732" s="455"/>
      <c r="I732" s="456"/>
      <c r="J732" s="445"/>
      <c r="K732" s="548"/>
      <c r="L732" s="548"/>
      <c r="M732" s="548"/>
    </row>
    <row r="733" spans="1:13" ht="16" x14ac:dyDescent="0.8">
      <c r="A733" s="460"/>
      <c r="B733" s="76"/>
      <c r="C733" s="17"/>
      <c r="D733" s="17"/>
      <c r="E733" s="17"/>
      <c r="F733" s="15"/>
      <c r="G733" s="15"/>
      <c r="H733" s="455"/>
      <c r="I733" s="456"/>
      <c r="J733" s="448"/>
      <c r="K733" s="548"/>
      <c r="L733" s="548"/>
      <c r="M733" s="548"/>
    </row>
    <row r="734" spans="1:13" ht="21" x14ac:dyDescent="1">
      <c r="A734" s="441"/>
      <c r="B734" s="446"/>
      <c r="C734" s="453"/>
      <c r="D734" s="453"/>
      <c r="E734" s="453"/>
      <c r="F734" s="454"/>
      <c r="G734" s="453"/>
      <c r="H734" s="453"/>
      <c r="I734" s="441"/>
      <c r="J734" s="440"/>
      <c r="K734" s="548"/>
      <c r="L734" s="548"/>
      <c r="M734" s="548"/>
    </row>
    <row r="735" spans="1:13" ht="16" x14ac:dyDescent="0.8">
      <c r="A735" s="460"/>
      <c r="B735" s="76"/>
      <c r="C735" s="17"/>
      <c r="D735" s="17"/>
      <c r="E735" s="17"/>
      <c r="F735" s="21"/>
      <c r="G735" s="21"/>
      <c r="H735" s="455"/>
      <c r="I735" s="456"/>
      <c r="J735" s="448"/>
      <c r="K735" s="548"/>
      <c r="L735" s="548"/>
      <c r="M735" s="548"/>
    </row>
    <row r="736" spans="1:13" ht="16" x14ac:dyDescent="0.8">
      <c r="A736" s="460"/>
      <c r="B736" s="76"/>
      <c r="C736" s="17"/>
      <c r="D736" s="17"/>
      <c r="E736" s="17"/>
      <c r="F736" s="21"/>
      <c r="G736" s="21"/>
      <c r="H736" s="455"/>
      <c r="I736" s="456"/>
      <c r="J736" s="448"/>
      <c r="K736" s="548"/>
      <c r="L736" s="548"/>
      <c r="M736" s="548"/>
    </row>
    <row r="737" spans="1:13" ht="21" x14ac:dyDescent="1">
      <c r="A737" s="441"/>
      <c r="B737" s="446"/>
      <c r="C737" s="453"/>
      <c r="D737" s="453"/>
      <c r="E737" s="453"/>
      <c r="F737" s="454"/>
      <c r="G737" s="453"/>
      <c r="H737" s="453"/>
      <c r="I737" s="441"/>
      <c r="J737" s="440"/>
      <c r="K737" s="548"/>
      <c r="L737" s="548"/>
      <c r="M737" s="548"/>
    </row>
    <row r="738" spans="1:13" ht="16" x14ac:dyDescent="0.8">
      <c r="A738" s="460"/>
      <c r="B738" s="76"/>
      <c r="C738" s="17"/>
      <c r="D738" s="17"/>
      <c r="E738" s="17"/>
      <c r="F738" s="21"/>
      <c r="G738" s="21"/>
      <c r="H738" s="455"/>
      <c r="I738" s="456"/>
      <c r="J738" s="448"/>
      <c r="K738" s="548"/>
      <c r="L738" s="548"/>
      <c r="M738" s="548"/>
    </row>
    <row r="739" spans="1:13" ht="16" x14ac:dyDescent="0.8">
      <c r="A739" s="500"/>
      <c r="B739" s="39"/>
      <c r="C739" s="17"/>
      <c r="D739" s="17"/>
      <c r="E739" s="17"/>
      <c r="F739" s="21"/>
      <c r="G739" s="21"/>
      <c r="H739" s="455"/>
      <c r="I739" s="456"/>
      <c r="J739" s="448"/>
      <c r="K739" s="548"/>
      <c r="L739" s="548"/>
      <c r="M739" s="548"/>
    </row>
    <row r="740" spans="1:13" ht="16" x14ac:dyDescent="0.8">
      <c r="A740" s="500"/>
      <c r="B740" s="39"/>
      <c r="C740" s="17"/>
      <c r="D740" s="17"/>
      <c r="E740" s="17"/>
      <c r="F740" s="21"/>
      <c r="G740" s="21"/>
      <c r="H740" s="455"/>
      <c r="I740" s="456"/>
      <c r="J740" s="448"/>
      <c r="K740" s="548"/>
      <c r="L740" s="548"/>
      <c r="M740" s="548"/>
    </row>
    <row r="741" spans="1:13" ht="21" x14ac:dyDescent="1">
      <c r="A741" s="442"/>
      <c r="B741" s="473"/>
      <c r="C741" s="442"/>
      <c r="D741" s="442"/>
      <c r="E741" s="442"/>
      <c r="F741" s="442"/>
      <c r="G741" s="473"/>
      <c r="H741" s="442"/>
      <c r="I741" s="473"/>
      <c r="J741" s="473"/>
      <c r="K741" s="548"/>
      <c r="L741" s="548"/>
      <c r="M741" s="548"/>
    </row>
    <row r="742" spans="1:13" ht="21" x14ac:dyDescent="1">
      <c r="A742" s="441"/>
      <c r="B742" s="446"/>
      <c r="C742" s="453"/>
      <c r="D742" s="453"/>
      <c r="E742" s="453"/>
      <c r="F742" s="441"/>
      <c r="G742" s="439"/>
      <c r="H742" s="453"/>
      <c r="I742" s="453"/>
      <c r="J742" s="439"/>
      <c r="K742" s="548"/>
      <c r="L742" s="548"/>
      <c r="M742" s="548"/>
    </row>
    <row r="743" spans="1:13" ht="16" x14ac:dyDescent="0.8">
      <c r="A743" s="478"/>
      <c r="B743" s="76"/>
      <c r="C743" s="17"/>
      <c r="D743" s="17"/>
      <c r="E743" s="17"/>
      <c r="F743" s="21"/>
      <c r="G743" s="17"/>
      <c r="H743" s="455"/>
      <c r="I743" s="456"/>
      <c r="J743" s="18"/>
      <c r="K743" s="548"/>
      <c r="L743" s="548"/>
      <c r="M743" s="548"/>
    </row>
    <row r="744" spans="1:13" ht="16" x14ac:dyDescent="0.8">
      <c r="A744" s="478"/>
      <c r="B744" s="76"/>
      <c r="C744" s="17"/>
      <c r="D744" s="17"/>
      <c r="E744" s="17"/>
      <c r="F744" s="21"/>
      <c r="G744" s="17"/>
      <c r="H744" s="455"/>
      <c r="I744" s="456"/>
      <c r="J744" s="18"/>
      <c r="K744" s="548"/>
      <c r="L744" s="548"/>
      <c r="M744" s="548"/>
    </row>
    <row r="745" spans="1:13" ht="21" x14ac:dyDescent="1">
      <c r="A745" s="441"/>
      <c r="B745" s="446"/>
      <c r="C745" s="453"/>
      <c r="D745" s="453"/>
      <c r="E745" s="453"/>
      <c r="F745" s="441"/>
      <c r="G745" s="439"/>
      <c r="H745" s="453"/>
      <c r="I745" s="453"/>
      <c r="J745" s="439"/>
      <c r="K745" s="548"/>
      <c r="L745" s="548"/>
      <c r="M745" s="548"/>
    </row>
    <row r="746" spans="1:13" ht="16" x14ac:dyDescent="0.8">
      <c r="A746" s="495"/>
      <c r="B746" s="39"/>
      <c r="C746" s="17"/>
      <c r="D746" s="17"/>
      <c r="E746" s="17"/>
      <c r="F746" s="21"/>
      <c r="G746" s="17"/>
      <c r="H746" s="455"/>
      <c r="I746" s="456"/>
      <c r="J746" s="18"/>
      <c r="K746" s="548"/>
      <c r="L746" s="548"/>
      <c r="M746" s="548"/>
    </row>
    <row r="747" spans="1:13" ht="16" x14ac:dyDescent="0.8">
      <c r="A747" s="495"/>
      <c r="B747" s="39"/>
      <c r="C747" s="17"/>
      <c r="D747" s="17"/>
      <c r="E747" s="17"/>
      <c r="F747" s="21"/>
      <c r="G747" s="17"/>
      <c r="H747" s="455"/>
      <c r="I747" s="456"/>
      <c r="J747" s="18"/>
      <c r="K747" s="548"/>
      <c r="L747" s="548"/>
      <c r="M747" s="548"/>
    </row>
    <row r="748" spans="1:13" ht="16" x14ac:dyDescent="0.8">
      <c r="A748" s="495"/>
      <c r="B748" s="39"/>
      <c r="C748" s="17"/>
      <c r="D748" s="17"/>
      <c r="E748" s="17"/>
      <c r="F748" s="21"/>
      <c r="G748" s="17"/>
      <c r="H748" s="455"/>
      <c r="I748" s="456"/>
      <c r="J748" s="18"/>
      <c r="K748" s="548"/>
      <c r="L748" s="548"/>
      <c r="M748" s="548"/>
    </row>
    <row r="749" spans="1:13" ht="16" x14ac:dyDescent="0.8">
      <c r="A749" s="495"/>
      <c r="B749" s="39"/>
      <c r="C749" s="17"/>
      <c r="D749" s="17"/>
      <c r="E749" s="17"/>
      <c r="F749" s="21"/>
      <c r="G749" s="17"/>
      <c r="H749" s="455"/>
      <c r="I749" s="456"/>
      <c r="J749" s="18"/>
      <c r="K749" s="548"/>
      <c r="L749" s="548"/>
      <c r="M749" s="548"/>
    </row>
    <row r="750" spans="1:13" ht="16" x14ac:dyDescent="0.8">
      <c r="A750" s="495"/>
      <c r="B750" s="39"/>
      <c r="C750" s="17"/>
      <c r="D750" s="17"/>
      <c r="E750" s="17"/>
      <c r="F750" s="21"/>
      <c r="G750" s="17"/>
      <c r="H750" s="455"/>
      <c r="I750" s="456"/>
      <c r="J750" s="18"/>
      <c r="K750" s="548"/>
      <c r="L750" s="548"/>
      <c r="M750" s="548"/>
    </row>
    <row r="751" spans="1:13" ht="16" x14ac:dyDescent="0.8">
      <c r="A751" s="495"/>
      <c r="B751" s="39"/>
      <c r="C751" s="17"/>
      <c r="D751" s="17"/>
      <c r="E751" s="17"/>
      <c r="F751" s="21"/>
      <c r="G751" s="17"/>
      <c r="H751" s="455"/>
      <c r="I751" s="456"/>
      <c r="J751" s="18"/>
      <c r="K751" s="548"/>
      <c r="L751" s="548"/>
      <c r="M751" s="548"/>
    </row>
    <row r="752" spans="1:13" ht="16" x14ac:dyDescent="0.8">
      <c r="A752" s="495"/>
      <c r="B752" s="39"/>
      <c r="C752" s="17"/>
      <c r="D752" s="17"/>
      <c r="E752" s="17"/>
      <c r="F752" s="21"/>
      <c r="G752" s="17"/>
      <c r="H752" s="455"/>
      <c r="I752" s="456"/>
      <c r="J752" s="18"/>
      <c r="K752" s="548"/>
      <c r="L752" s="548"/>
      <c r="M752" s="548"/>
    </row>
    <row r="753" spans="1:13" ht="16" x14ac:dyDescent="0.8">
      <c r="A753" s="495"/>
      <c r="B753" s="39"/>
      <c r="C753" s="17"/>
      <c r="D753" s="17"/>
      <c r="E753" s="17"/>
      <c r="F753" s="21"/>
      <c r="G753" s="17"/>
      <c r="H753" s="455"/>
      <c r="I753" s="456"/>
      <c r="J753" s="18"/>
      <c r="K753" s="548"/>
      <c r="L753" s="548"/>
      <c r="M753" s="548"/>
    </row>
    <row r="754" spans="1:13" ht="16" x14ac:dyDescent="0.8">
      <c r="A754" s="495"/>
      <c r="B754" s="39"/>
      <c r="C754" s="17"/>
      <c r="D754" s="17"/>
      <c r="E754" s="17"/>
      <c r="F754" s="21"/>
      <c r="G754" s="17"/>
      <c r="H754" s="455"/>
      <c r="I754" s="456"/>
      <c r="J754" s="18"/>
      <c r="K754" s="548"/>
      <c r="L754" s="548"/>
      <c r="M754" s="548"/>
    </row>
    <row r="755" spans="1:13" ht="16" x14ac:dyDescent="0.8">
      <c r="A755" s="495"/>
      <c r="B755" s="39"/>
      <c r="C755" s="17"/>
      <c r="D755" s="17"/>
      <c r="E755" s="17"/>
      <c r="F755" s="21"/>
      <c r="G755" s="17"/>
      <c r="H755" s="455"/>
      <c r="I755" s="456"/>
      <c r="J755" s="18"/>
      <c r="K755" s="548"/>
      <c r="L755" s="548"/>
      <c r="M755" s="548"/>
    </row>
    <row r="756" spans="1:13" ht="16" x14ac:dyDescent="0.8">
      <c r="A756" s="495"/>
      <c r="B756" s="39"/>
      <c r="C756" s="17"/>
      <c r="D756" s="17"/>
      <c r="E756" s="17"/>
      <c r="F756" s="21"/>
      <c r="G756" s="17"/>
      <c r="H756" s="455"/>
      <c r="I756" s="456"/>
      <c r="J756" s="18"/>
      <c r="K756" s="548"/>
      <c r="L756" s="548"/>
      <c r="M756" s="548"/>
    </row>
    <row r="757" spans="1:13" ht="16" x14ac:dyDescent="0.8">
      <c r="A757" s="495"/>
      <c r="B757" s="39"/>
      <c r="C757" s="17"/>
      <c r="D757" s="17"/>
      <c r="E757" s="17"/>
      <c r="F757" s="21"/>
      <c r="G757" s="17"/>
      <c r="H757" s="455"/>
      <c r="I757" s="456"/>
      <c r="J757" s="18"/>
      <c r="K757" s="548"/>
      <c r="L757" s="548"/>
      <c r="M757" s="548"/>
    </row>
    <row r="758" spans="1:13" ht="16" x14ac:dyDescent="0.8">
      <c r="A758" s="495"/>
      <c r="B758" s="39"/>
      <c r="C758" s="17"/>
      <c r="D758" s="17"/>
      <c r="E758" s="17"/>
      <c r="F758" s="21"/>
      <c r="G758" s="17"/>
      <c r="H758" s="455"/>
      <c r="I758" s="456"/>
      <c r="J758" s="18"/>
      <c r="K758" s="548"/>
      <c r="L758" s="548"/>
      <c r="M758" s="548"/>
    </row>
    <row r="759" spans="1:13" ht="16" x14ac:dyDescent="0.8">
      <c r="A759" s="495"/>
      <c r="B759" s="39"/>
      <c r="C759" s="17"/>
      <c r="D759" s="17"/>
      <c r="E759" s="17"/>
      <c r="F759" s="21"/>
      <c r="G759" s="17"/>
      <c r="H759" s="455"/>
      <c r="I759" s="456"/>
      <c r="J759" s="18"/>
      <c r="K759" s="548"/>
      <c r="L759" s="548"/>
      <c r="M759" s="548"/>
    </row>
    <row r="760" spans="1:13" ht="16" x14ac:dyDescent="0.8">
      <c r="A760" s="495"/>
      <c r="B760" s="39"/>
      <c r="C760" s="17"/>
      <c r="D760" s="17"/>
      <c r="E760" s="17"/>
      <c r="F760" s="21"/>
      <c r="G760" s="17"/>
      <c r="H760" s="455"/>
      <c r="I760" s="456"/>
      <c r="J760" s="18"/>
      <c r="K760" s="548"/>
      <c r="L760" s="548"/>
      <c r="M760" s="548"/>
    </row>
    <row r="761" spans="1:13" ht="21" x14ac:dyDescent="1">
      <c r="A761" s="441"/>
      <c r="B761" s="446"/>
      <c r="C761" s="453"/>
      <c r="D761" s="453"/>
      <c r="E761" s="453"/>
      <c r="F761" s="441"/>
      <c r="G761" s="439"/>
      <c r="H761" s="453"/>
      <c r="I761" s="453"/>
      <c r="J761" s="439"/>
      <c r="K761" s="548"/>
      <c r="L761" s="548"/>
      <c r="M761" s="548"/>
    </row>
    <row r="762" spans="1:13" ht="16" x14ac:dyDescent="0.8">
      <c r="A762" s="495"/>
      <c r="B762" s="39"/>
      <c r="C762" s="17"/>
      <c r="D762" s="17"/>
      <c r="E762" s="17"/>
      <c r="F762" s="21"/>
      <c r="G762" s="17"/>
      <c r="H762" s="455"/>
      <c r="I762" s="456"/>
      <c r="J762" s="18"/>
      <c r="K762" s="548"/>
      <c r="L762" s="548"/>
      <c r="M762" s="548"/>
    </row>
    <row r="763" spans="1:13" ht="16" x14ac:dyDescent="0.8">
      <c r="A763" s="495"/>
      <c r="B763" s="39"/>
      <c r="C763" s="17"/>
      <c r="D763" s="17"/>
      <c r="E763" s="17"/>
      <c r="F763" s="21"/>
      <c r="G763" s="17"/>
      <c r="H763" s="455"/>
      <c r="I763" s="456"/>
      <c r="J763" s="18"/>
      <c r="K763" s="548"/>
      <c r="L763" s="548"/>
      <c r="M763" s="548"/>
    </row>
    <row r="764" spans="1:13" ht="16" x14ac:dyDescent="0.8">
      <c r="A764" s="495"/>
      <c r="B764" s="39"/>
      <c r="C764" s="17"/>
      <c r="D764" s="17"/>
      <c r="E764" s="17"/>
      <c r="F764" s="21"/>
      <c r="G764" s="17"/>
      <c r="H764" s="455"/>
      <c r="I764" s="456"/>
      <c r="J764" s="18"/>
      <c r="K764" s="548"/>
      <c r="L764" s="548"/>
      <c r="M764" s="548"/>
    </row>
    <row r="765" spans="1:13" ht="16" x14ac:dyDescent="0.8">
      <c r="A765" s="495"/>
      <c r="B765" s="39"/>
      <c r="C765" s="17"/>
      <c r="D765" s="17"/>
      <c r="E765" s="17"/>
      <c r="F765" s="21"/>
      <c r="G765" s="17"/>
      <c r="H765" s="455"/>
      <c r="I765" s="456"/>
      <c r="J765" s="18"/>
      <c r="K765" s="548"/>
      <c r="L765" s="548"/>
      <c r="M765" s="548"/>
    </row>
    <row r="766" spans="1:13" ht="21" x14ac:dyDescent="1">
      <c r="A766" s="441"/>
      <c r="B766" s="446"/>
      <c r="C766" s="453"/>
      <c r="D766" s="453"/>
      <c r="E766" s="453"/>
      <c r="F766" s="441"/>
      <c r="G766" s="439"/>
      <c r="H766" s="453"/>
      <c r="I766" s="453"/>
      <c r="J766" s="439"/>
      <c r="K766" s="548"/>
      <c r="L766" s="548"/>
      <c r="M766" s="548"/>
    </row>
    <row r="767" spans="1:13" ht="16" x14ac:dyDescent="0.8">
      <c r="A767" s="478"/>
      <c r="B767" s="76"/>
      <c r="C767" s="17"/>
      <c r="D767" s="17"/>
      <c r="E767" s="17"/>
      <c r="F767" s="21"/>
      <c r="G767" s="17"/>
      <c r="H767" s="455"/>
      <c r="I767" s="456"/>
      <c r="J767" s="18"/>
      <c r="K767" s="548"/>
      <c r="L767" s="548"/>
      <c r="M767" s="548"/>
    </row>
    <row r="768" spans="1:13" ht="16" x14ac:dyDescent="0.8">
      <c r="A768" s="478"/>
      <c r="B768" s="76"/>
      <c r="C768" s="17"/>
      <c r="D768" s="17"/>
      <c r="E768" s="17"/>
      <c r="F768" s="21"/>
      <c r="G768" s="17"/>
      <c r="H768" s="455"/>
      <c r="I768" s="456"/>
      <c r="J768" s="18"/>
      <c r="K768" s="548"/>
      <c r="L768" s="548"/>
      <c r="M768" s="548"/>
    </row>
    <row r="769" spans="1:13" ht="16" x14ac:dyDescent="0.8">
      <c r="A769" s="478"/>
      <c r="B769" s="76"/>
      <c r="C769" s="17"/>
      <c r="D769" s="17"/>
      <c r="E769" s="17"/>
      <c r="F769" s="21"/>
      <c r="G769" s="17"/>
      <c r="H769" s="455"/>
      <c r="I769" s="456"/>
      <c r="J769" s="18"/>
      <c r="K769" s="548"/>
      <c r="L769" s="548"/>
      <c r="M769" s="548"/>
    </row>
    <row r="770" spans="1:13" ht="16" x14ac:dyDescent="0.8">
      <c r="A770" s="478"/>
      <c r="B770" s="76"/>
      <c r="C770" s="17"/>
      <c r="D770" s="17"/>
      <c r="E770" s="17"/>
      <c r="F770" s="21"/>
      <c r="G770" s="17"/>
      <c r="H770" s="455"/>
      <c r="I770" s="456"/>
      <c r="J770" s="18"/>
      <c r="K770" s="548"/>
      <c r="L770" s="548"/>
      <c r="M770" s="548"/>
    </row>
    <row r="771" spans="1:13" ht="16" x14ac:dyDescent="0.8">
      <c r="A771" s="495"/>
      <c r="B771" s="39"/>
      <c r="C771" s="491"/>
      <c r="D771" s="491"/>
      <c r="E771" s="491"/>
      <c r="F771" s="21"/>
      <c r="G771" s="17"/>
      <c r="H771" s="455"/>
      <c r="I771" s="456"/>
      <c r="J771" s="18"/>
      <c r="K771" s="548"/>
      <c r="L771" s="548"/>
      <c r="M771" s="548"/>
    </row>
    <row r="772" spans="1:13" ht="16" x14ac:dyDescent="0.8">
      <c r="A772" s="495"/>
      <c r="B772" s="39"/>
      <c r="C772" s="17"/>
      <c r="D772" s="17"/>
      <c r="E772" s="17"/>
      <c r="F772" s="21"/>
      <c r="G772" s="17"/>
      <c r="H772" s="455"/>
      <c r="I772" s="456"/>
      <c r="J772" s="18"/>
      <c r="K772" s="548"/>
      <c r="L772" s="548"/>
      <c r="M772" s="548"/>
    </row>
    <row r="773" spans="1:13" ht="16" x14ac:dyDescent="0.8">
      <c r="A773" s="478"/>
      <c r="B773" s="76"/>
      <c r="C773" s="17"/>
      <c r="D773" s="17"/>
      <c r="E773" s="17"/>
      <c r="F773" s="21"/>
      <c r="G773" s="17"/>
      <c r="H773" s="455"/>
      <c r="I773" s="456"/>
      <c r="J773" s="18"/>
      <c r="K773" s="548"/>
      <c r="L773" s="548"/>
      <c r="M773" s="548"/>
    </row>
    <row r="774" spans="1:13" ht="16" x14ac:dyDescent="0.8">
      <c r="A774" s="478"/>
      <c r="B774" s="76"/>
      <c r="C774" s="17"/>
      <c r="D774" s="17"/>
      <c r="E774" s="17"/>
      <c r="F774" s="21"/>
      <c r="G774" s="17"/>
      <c r="H774" s="455"/>
      <c r="I774" s="456"/>
      <c r="J774" s="18"/>
      <c r="K774" s="548"/>
      <c r="L774" s="548"/>
      <c r="M774" s="548"/>
    </row>
    <row r="775" spans="1:13" ht="16" x14ac:dyDescent="0.8">
      <c r="A775" s="478"/>
      <c r="B775" s="76"/>
      <c r="C775" s="17"/>
      <c r="D775" s="17"/>
      <c r="E775" s="17"/>
      <c r="F775" s="21"/>
      <c r="G775" s="17"/>
      <c r="H775" s="455"/>
      <c r="I775" s="456"/>
      <c r="J775" s="18"/>
      <c r="K775" s="548"/>
      <c r="L775" s="548"/>
      <c r="M775" s="548"/>
    </row>
    <row r="776" spans="1:13" ht="16" x14ac:dyDescent="0.8">
      <c r="A776" s="478"/>
      <c r="B776" s="76"/>
      <c r="C776" s="17"/>
      <c r="D776" s="17"/>
      <c r="E776" s="17"/>
      <c r="F776" s="21"/>
      <c r="G776" s="17"/>
      <c r="H776" s="455"/>
      <c r="I776" s="456"/>
      <c r="J776" s="18"/>
      <c r="K776" s="548"/>
      <c r="L776" s="548"/>
      <c r="M776" s="548"/>
    </row>
    <row r="777" spans="1:13" ht="16" x14ac:dyDescent="0.8">
      <c r="A777" s="495"/>
      <c r="B777" s="39"/>
      <c r="C777" s="17"/>
      <c r="D777" s="17"/>
      <c r="E777" s="17"/>
      <c r="F777" s="21"/>
      <c r="G777" s="17"/>
      <c r="H777" s="455"/>
      <c r="I777" s="456"/>
      <c r="J777" s="18"/>
      <c r="K777" s="548"/>
      <c r="L777" s="548"/>
      <c r="M777" s="548"/>
    </row>
    <row r="778" spans="1:13" ht="21" x14ac:dyDescent="1">
      <c r="A778" s="441"/>
      <c r="B778" s="446"/>
      <c r="C778" s="453"/>
      <c r="D778" s="453"/>
      <c r="E778" s="453"/>
      <c r="F778" s="441"/>
      <c r="G778" s="439"/>
      <c r="H778" s="453"/>
      <c r="I778" s="453"/>
      <c r="J778" s="439"/>
      <c r="K778" s="548"/>
      <c r="L778" s="548"/>
      <c r="M778" s="548"/>
    </row>
    <row r="779" spans="1:13" ht="16" x14ac:dyDescent="0.8">
      <c r="A779" s="495"/>
      <c r="B779" s="39"/>
      <c r="C779" s="17"/>
      <c r="D779" s="17"/>
      <c r="E779" s="17"/>
      <c r="F779" s="15"/>
      <c r="G779" s="17"/>
      <c r="H779" s="455"/>
      <c r="I779" s="456"/>
      <c r="J779" s="18"/>
      <c r="K779" s="548"/>
      <c r="L779" s="548"/>
      <c r="M779" s="548"/>
    </row>
    <row r="780" spans="1:13" ht="16" x14ac:dyDescent="0.8">
      <c r="A780" s="495"/>
      <c r="B780" s="39"/>
      <c r="C780" s="17"/>
      <c r="D780" s="17"/>
      <c r="E780" s="17"/>
      <c r="F780" s="15"/>
      <c r="G780" s="17"/>
      <c r="H780" s="455"/>
      <c r="I780" s="456"/>
      <c r="J780" s="18"/>
      <c r="K780" s="548"/>
      <c r="L780" s="548"/>
      <c r="M780" s="548"/>
    </row>
    <row r="781" spans="1:13" ht="21" x14ac:dyDescent="1">
      <c r="A781" s="441"/>
      <c r="B781" s="446"/>
      <c r="C781" s="453"/>
      <c r="D781" s="453"/>
      <c r="E781" s="453"/>
      <c r="F781" s="441"/>
      <c r="G781" s="439"/>
      <c r="H781" s="453"/>
      <c r="I781" s="453"/>
      <c r="J781" s="439"/>
      <c r="K781" s="548"/>
      <c r="L781" s="548"/>
      <c r="M781" s="548"/>
    </row>
    <row r="782" spans="1:13" ht="16" x14ac:dyDescent="0.8">
      <c r="A782" s="478"/>
      <c r="B782" s="76"/>
      <c r="C782" s="494"/>
      <c r="D782" s="494"/>
      <c r="E782" s="494"/>
      <c r="F782" s="21"/>
      <c r="G782" s="21"/>
      <c r="H782" s="455"/>
      <c r="I782" s="456"/>
      <c r="J782" s="22"/>
      <c r="K782" s="548"/>
      <c r="L782" s="548"/>
      <c r="M782" s="548"/>
    </row>
    <row r="783" spans="1:13" ht="16" x14ac:dyDescent="0.8">
      <c r="A783" s="478"/>
      <c r="B783" s="76"/>
      <c r="C783" s="494"/>
      <c r="D783" s="494"/>
      <c r="E783" s="494"/>
      <c r="F783" s="21"/>
      <c r="G783" s="21"/>
      <c r="H783" s="455"/>
      <c r="I783" s="456"/>
      <c r="J783" s="22"/>
      <c r="K783" s="548"/>
      <c r="L783" s="548"/>
      <c r="M783" s="548"/>
    </row>
    <row r="784" spans="1:13" ht="16" x14ac:dyDescent="0.8">
      <c r="A784" s="478"/>
      <c r="B784" s="76"/>
      <c r="C784" s="494"/>
      <c r="D784" s="494"/>
      <c r="E784" s="494"/>
      <c r="F784" s="21"/>
      <c r="G784" s="21"/>
      <c r="H784" s="455"/>
      <c r="I784" s="456"/>
      <c r="J784" s="22"/>
      <c r="K784" s="548"/>
      <c r="L784" s="548"/>
      <c r="M784" s="548"/>
    </row>
    <row r="785" spans="1:13" ht="21" x14ac:dyDescent="1">
      <c r="A785" s="441"/>
      <c r="B785" s="446"/>
      <c r="C785" s="453"/>
      <c r="D785" s="453"/>
      <c r="E785" s="453"/>
      <c r="F785" s="441"/>
      <c r="G785" s="439"/>
      <c r="H785" s="453"/>
      <c r="I785" s="453"/>
      <c r="J785" s="439"/>
      <c r="K785" s="548"/>
      <c r="L785" s="548"/>
      <c r="M785" s="548"/>
    </row>
    <row r="786" spans="1:13" ht="16" x14ac:dyDescent="0.8">
      <c r="A786" s="478"/>
      <c r="B786" s="76"/>
      <c r="C786" s="21"/>
      <c r="D786" s="21"/>
      <c r="E786" s="21"/>
      <c r="F786" s="21"/>
      <c r="G786" s="21"/>
      <c r="H786" s="455"/>
      <c r="I786" s="456"/>
      <c r="J786" s="22"/>
      <c r="K786" s="548"/>
      <c r="L786" s="548"/>
      <c r="M786" s="548"/>
    </row>
    <row r="787" spans="1:13" ht="16" x14ac:dyDescent="0.8">
      <c r="A787" s="478"/>
      <c r="B787" s="76"/>
      <c r="C787" s="21"/>
      <c r="D787" s="21"/>
      <c r="E787" s="21"/>
      <c r="F787" s="21"/>
      <c r="G787" s="21"/>
      <c r="H787" s="455"/>
      <c r="I787" s="456"/>
      <c r="J787" s="22"/>
      <c r="K787" s="548"/>
      <c r="L787" s="548"/>
      <c r="M787" s="548"/>
    </row>
    <row r="788" spans="1:13" ht="16" x14ac:dyDescent="0.8">
      <c r="A788" s="478"/>
      <c r="B788" s="76"/>
      <c r="C788" s="21"/>
      <c r="D788" s="21"/>
      <c r="E788" s="21"/>
      <c r="F788" s="21"/>
      <c r="G788" s="21"/>
      <c r="H788" s="455"/>
      <c r="I788" s="456"/>
      <c r="J788" s="22"/>
      <c r="K788" s="548"/>
      <c r="L788" s="548"/>
      <c r="M788" s="548"/>
    </row>
    <row r="789" spans="1:13" ht="16" x14ac:dyDescent="0.8">
      <c r="A789" s="478"/>
      <c r="B789" s="76"/>
      <c r="C789" s="21"/>
      <c r="D789" s="21"/>
      <c r="E789" s="21"/>
      <c r="F789" s="21"/>
      <c r="G789" s="21"/>
      <c r="H789" s="455"/>
      <c r="I789" s="456"/>
      <c r="J789" s="22"/>
      <c r="K789" s="548"/>
      <c r="L789" s="548"/>
      <c r="M789" s="548"/>
    </row>
    <row r="790" spans="1:13" ht="21" x14ac:dyDescent="1">
      <c r="A790" s="441"/>
      <c r="B790" s="446"/>
      <c r="C790" s="453"/>
      <c r="D790" s="453"/>
      <c r="E790" s="453"/>
      <c r="F790" s="441"/>
      <c r="G790" s="439"/>
      <c r="H790" s="453"/>
      <c r="I790" s="453"/>
      <c r="J790" s="439"/>
      <c r="K790" s="548"/>
      <c r="L790" s="548"/>
      <c r="M790" s="548"/>
    </row>
    <row r="791" spans="1:13" ht="16" x14ac:dyDescent="0.8">
      <c r="A791" s="478"/>
      <c r="B791" s="76"/>
      <c r="C791" s="21"/>
      <c r="D791" s="21"/>
      <c r="E791" s="21"/>
      <c r="F791" s="21"/>
      <c r="G791" s="21"/>
      <c r="H791" s="455"/>
      <c r="I791" s="456"/>
      <c r="J791" s="22"/>
      <c r="K791" s="548"/>
      <c r="L791" s="548"/>
      <c r="M791" s="548"/>
    </row>
    <row r="792" spans="1:13" ht="16" x14ac:dyDescent="0.8">
      <c r="A792" s="495"/>
      <c r="B792" s="39"/>
      <c r="C792" s="21"/>
      <c r="D792" s="21"/>
      <c r="E792" s="21"/>
      <c r="F792" s="21"/>
      <c r="G792" s="21"/>
      <c r="H792" s="455"/>
      <c r="I792" s="456"/>
      <c r="J792" s="22"/>
      <c r="K792" s="548"/>
      <c r="L792" s="548"/>
      <c r="M792" s="548"/>
    </row>
    <row r="793" spans="1:13" ht="16" x14ac:dyDescent="0.8">
      <c r="A793" s="478"/>
      <c r="B793" s="76"/>
      <c r="C793" s="21"/>
      <c r="D793" s="21"/>
      <c r="E793" s="21"/>
      <c r="F793" s="21"/>
      <c r="G793" s="21"/>
      <c r="H793" s="455"/>
      <c r="I793" s="456"/>
      <c r="J793" s="22"/>
      <c r="K793" s="548"/>
      <c r="L793" s="548"/>
      <c r="M793" s="548"/>
    </row>
    <row r="794" spans="1:13" ht="16" x14ac:dyDescent="0.8">
      <c r="A794" s="478"/>
      <c r="B794" s="76"/>
      <c r="C794" s="21"/>
      <c r="D794" s="21"/>
      <c r="E794" s="21"/>
      <c r="F794" s="21"/>
      <c r="G794" s="21"/>
      <c r="H794" s="455"/>
      <c r="I794" s="456"/>
      <c r="J794" s="22"/>
      <c r="K794" s="548"/>
      <c r="L794" s="548"/>
      <c r="M794" s="548"/>
    </row>
    <row r="795" spans="1:13" ht="16" x14ac:dyDescent="0.8">
      <c r="A795" s="478"/>
      <c r="B795" s="76"/>
      <c r="C795" s="21"/>
      <c r="D795" s="21"/>
      <c r="E795" s="21"/>
      <c r="F795" s="21"/>
      <c r="G795" s="21"/>
      <c r="H795" s="455"/>
      <c r="I795" s="456"/>
      <c r="J795" s="22"/>
      <c r="K795" s="548"/>
      <c r="L795" s="548"/>
      <c r="M795" s="548"/>
    </row>
    <row r="796" spans="1:13" ht="16" x14ac:dyDescent="0.8">
      <c r="A796" s="478"/>
      <c r="B796" s="76"/>
      <c r="C796" s="21"/>
      <c r="D796" s="21"/>
      <c r="E796" s="21"/>
      <c r="F796" s="21"/>
      <c r="G796" s="21"/>
      <c r="H796" s="455"/>
      <c r="I796" s="456"/>
      <c r="J796" s="22"/>
      <c r="K796" s="548"/>
      <c r="L796" s="548"/>
      <c r="M796" s="548"/>
    </row>
    <row r="797" spans="1:13" ht="16" x14ac:dyDescent="0.8">
      <c r="A797" s="478"/>
      <c r="B797" s="76"/>
      <c r="C797" s="21"/>
      <c r="D797" s="21"/>
      <c r="E797" s="21"/>
      <c r="F797" s="21"/>
      <c r="G797" s="21"/>
      <c r="H797" s="455"/>
      <c r="I797" s="456"/>
      <c r="J797" s="22"/>
      <c r="K797" s="548"/>
      <c r="L797" s="548"/>
      <c r="M797" s="548"/>
    </row>
    <row r="798" spans="1:13" ht="23.5" x14ac:dyDescent="1.1000000000000001">
      <c r="A798" s="474"/>
      <c r="B798" s="476"/>
      <c r="C798" s="475"/>
      <c r="D798" s="475"/>
      <c r="E798" s="475"/>
      <c r="F798" s="475"/>
      <c r="G798" s="475"/>
      <c r="H798" s="475"/>
      <c r="I798" s="475"/>
      <c r="J798" s="475"/>
      <c r="K798" s="548"/>
      <c r="L798" s="548"/>
      <c r="M798" s="548"/>
    </row>
    <row r="799" spans="1:13" ht="21" x14ac:dyDescent="1">
      <c r="A799" s="441"/>
      <c r="B799" s="446"/>
      <c r="C799" s="441"/>
      <c r="D799" s="441"/>
      <c r="E799" s="441"/>
      <c r="F799" s="441"/>
      <c r="G799" s="446"/>
      <c r="H799" s="441"/>
      <c r="I799" s="446"/>
      <c r="J799" s="446"/>
      <c r="K799" s="548"/>
      <c r="L799" s="548"/>
      <c r="M799" s="548"/>
    </row>
    <row r="800" spans="1:13" ht="16" x14ac:dyDescent="0.8">
      <c r="A800" s="478"/>
      <c r="B800" s="76"/>
      <c r="C800" s="17"/>
      <c r="D800" s="17"/>
      <c r="E800" s="17"/>
      <c r="F800" s="21"/>
      <c r="G800" s="17"/>
      <c r="H800" s="455"/>
      <c r="I800" s="456"/>
      <c r="J800" s="18"/>
      <c r="K800" s="548"/>
      <c r="L800" s="548"/>
      <c r="M800" s="548"/>
    </row>
    <row r="801" spans="1:13" ht="16" x14ac:dyDescent="0.8">
      <c r="A801" s="478"/>
      <c r="B801" s="76"/>
      <c r="C801" s="17"/>
      <c r="D801" s="17"/>
      <c r="E801" s="17"/>
      <c r="F801" s="21"/>
      <c r="G801" s="21"/>
      <c r="H801" s="455"/>
      <c r="I801" s="456"/>
      <c r="J801" s="18"/>
      <c r="K801" s="548"/>
      <c r="L801" s="548"/>
      <c r="M801" s="548"/>
    </row>
    <row r="802" spans="1:13" ht="16" x14ac:dyDescent="0.8">
      <c r="A802" s="478"/>
      <c r="B802" s="76"/>
      <c r="C802" s="17"/>
      <c r="D802" s="17"/>
      <c r="E802" s="17"/>
      <c r="F802" s="21"/>
      <c r="G802" s="17"/>
      <c r="H802" s="455"/>
      <c r="I802" s="456"/>
      <c r="J802" s="18"/>
      <c r="K802" s="548"/>
      <c r="L802" s="548"/>
      <c r="M802" s="548"/>
    </row>
    <row r="803" spans="1:13" ht="21" x14ac:dyDescent="1">
      <c r="A803" s="441"/>
      <c r="B803" s="446"/>
      <c r="C803" s="441"/>
      <c r="D803" s="441"/>
      <c r="E803" s="441"/>
      <c r="F803" s="441"/>
      <c r="G803" s="446"/>
      <c r="H803" s="441"/>
      <c r="I803" s="446"/>
      <c r="J803" s="446"/>
      <c r="K803" s="548"/>
      <c r="L803" s="548"/>
      <c r="M803" s="548"/>
    </row>
    <row r="804" spans="1:13" ht="16" x14ac:dyDescent="0.8">
      <c r="A804" s="478"/>
      <c r="B804" s="76"/>
      <c r="C804" s="17"/>
      <c r="D804" s="17"/>
      <c r="E804" s="17"/>
      <c r="F804" s="21"/>
      <c r="G804" s="17"/>
      <c r="H804" s="455"/>
      <c r="I804" s="456"/>
      <c r="J804" s="18"/>
      <c r="K804" s="548"/>
      <c r="L804" s="548"/>
      <c r="M804" s="548"/>
    </row>
    <row r="805" spans="1:13" ht="16" x14ac:dyDescent="0.8">
      <c r="A805" s="478"/>
      <c r="B805" s="76"/>
      <c r="C805" s="17"/>
      <c r="D805" s="17"/>
      <c r="E805" s="17"/>
      <c r="F805" s="21"/>
      <c r="G805" s="17"/>
      <c r="H805" s="455"/>
      <c r="I805" s="456"/>
      <c r="J805" s="18"/>
      <c r="K805" s="548"/>
      <c r="L805" s="548"/>
      <c r="M805" s="548"/>
    </row>
    <row r="806" spans="1:13" ht="16" x14ac:dyDescent="0.8">
      <c r="A806" s="478"/>
      <c r="B806" s="76"/>
      <c r="C806" s="17"/>
      <c r="D806" s="17"/>
      <c r="E806" s="17"/>
      <c r="F806" s="21"/>
      <c r="G806" s="17"/>
      <c r="H806" s="455"/>
      <c r="I806" s="456"/>
      <c r="J806" s="18"/>
      <c r="K806" s="548"/>
      <c r="L806" s="548"/>
      <c r="M806" s="548"/>
    </row>
    <row r="807" spans="1:13" ht="21" x14ac:dyDescent="1">
      <c r="A807" s="441"/>
      <c r="B807" s="446"/>
      <c r="C807" s="441"/>
      <c r="D807" s="441"/>
      <c r="E807" s="441"/>
      <c r="F807" s="441"/>
      <c r="G807" s="446"/>
      <c r="H807" s="441"/>
      <c r="I807" s="446"/>
      <c r="J807" s="446"/>
      <c r="K807" s="548"/>
      <c r="L807" s="548"/>
      <c r="M807" s="548"/>
    </row>
    <row r="808" spans="1:13" ht="16" x14ac:dyDescent="0.8">
      <c r="A808" s="478"/>
      <c r="B808" s="76"/>
      <c r="C808" s="17"/>
      <c r="D808" s="17"/>
      <c r="E808" s="17"/>
      <c r="F808" s="21"/>
      <c r="G808" s="17"/>
      <c r="H808" s="455"/>
      <c r="I808" s="456"/>
      <c r="J808" s="18"/>
      <c r="K808" s="548"/>
      <c r="L808" s="548"/>
      <c r="M808" s="548"/>
    </row>
    <row r="809" spans="1:13" ht="16" x14ac:dyDescent="0.8">
      <c r="A809" s="478"/>
      <c r="B809" s="76"/>
      <c r="C809" s="17"/>
      <c r="D809" s="17"/>
      <c r="E809" s="17"/>
      <c r="F809" s="21"/>
      <c r="G809" s="17"/>
      <c r="H809" s="455"/>
      <c r="I809" s="456"/>
      <c r="J809" s="18"/>
      <c r="K809" s="548"/>
      <c r="L809" s="548"/>
      <c r="M809" s="548"/>
    </row>
    <row r="810" spans="1:13" ht="16" x14ac:dyDescent="0.8">
      <c r="A810" s="478"/>
      <c r="B810" s="76"/>
      <c r="C810" s="17"/>
      <c r="D810" s="17"/>
      <c r="E810" s="17"/>
      <c r="F810" s="21"/>
      <c r="G810" s="17"/>
      <c r="H810" s="455"/>
      <c r="I810" s="456"/>
      <c r="J810" s="18"/>
      <c r="K810" s="548"/>
      <c r="L810" s="548"/>
      <c r="M810" s="548"/>
    </row>
    <row r="811" spans="1:13" ht="21" x14ac:dyDescent="1">
      <c r="A811" s="441"/>
      <c r="B811" s="446"/>
      <c r="C811" s="441"/>
      <c r="D811" s="441"/>
      <c r="E811" s="441"/>
      <c r="F811" s="441"/>
      <c r="G811" s="446"/>
      <c r="H811" s="441"/>
      <c r="I811" s="446"/>
      <c r="J811" s="446"/>
      <c r="K811" s="548"/>
      <c r="L811" s="548"/>
      <c r="M811" s="548"/>
    </row>
    <row r="812" spans="1:13" ht="16" x14ac:dyDescent="0.8">
      <c r="A812" s="478"/>
      <c r="B812" s="76"/>
      <c r="C812" s="17"/>
      <c r="D812" s="17"/>
      <c r="E812" s="17"/>
      <c r="F812" s="21"/>
      <c r="G812" s="17"/>
      <c r="H812" s="455"/>
      <c r="I812" s="456"/>
      <c r="J812" s="18"/>
      <c r="K812" s="548"/>
      <c r="L812" s="548"/>
      <c r="M812" s="548"/>
    </row>
    <row r="813" spans="1:13" ht="16" x14ac:dyDescent="0.8">
      <c r="A813" s="478"/>
      <c r="B813" s="76"/>
      <c r="C813" s="17"/>
      <c r="D813" s="17"/>
      <c r="E813" s="17"/>
      <c r="F813" s="21"/>
      <c r="G813" s="17"/>
      <c r="H813" s="455"/>
      <c r="I813" s="456"/>
      <c r="J813" s="18"/>
      <c r="K813" s="548"/>
      <c r="L813" s="548"/>
      <c r="M813" s="548"/>
    </row>
    <row r="814" spans="1:13" ht="16" x14ac:dyDescent="0.8">
      <c r="A814" s="478"/>
      <c r="B814" s="76"/>
      <c r="C814" s="17"/>
      <c r="D814" s="17"/>
      <c r="E814" s="17"/>
      <c r="F814" s="21"/>
      <c r="G814" s="17"/>
      <c r="H814" s="455"/>
      <c r="I814" s="456"/>
      <c r="J814" s="18"/>
      <c r="K814" s="548"/>
      <c r="L814" s="548"/>
      <c r="M814" s="548"/>
    </row>
    <row r="815" spans="1:13" ht="21" x14ac:dyDescent="1">
      <c r="A815" s="441"/>
      <c r="B815" s="446"/>
      <c r="C815" s="441"/>
      <c r="D815" s="441"/>
      <c r="E815" s="441"/>
      <c r="F815" s="441"/>
      <c r="G815" s="446"/>
      <c r="H815" s="441"/>
      <c r="I815" s="446"/>
      <c r="J815" s="446"/>
      <c r="K815" s="548"/>
      <c r="L815" s="548"/>
      <c r="M815" s="548"/>
    </row>
    <row r="816" spans="1:13" ht="16" x14ac:dyDescent="0.8">
      <c r="A816" s="478"/>
      <c r="B816" s="76"/>
      <c r="C816" s="17"/>
      <c r="D816" s="17"/>
      <c r="E816" s="17"/>
      <c r="F816" s="21"/>
      <c r="G816" s="17"/>
      <c r="H816" s="455"/>
      <c r="I816" s="456"/>
      <c r="J816" s="18"/>
      <c r="K816" s="548"/>
      <c r="L816" s="548"/>
      <c r="M816" s="548"/>
    </row>
    <row r="817" spans="1:13" ht="16" x14ac:dyDescent="0.8">
      <c r="A817" s="478"/>
      <c r="B817" s="76"/>
      <c r="C817" s="17"/>
      <c r="D817" s="17"/>
      <c r="E817" s="17"/>
      <c r="F817" s="21"/>
      <c r="G817" s="17"/>
      <c r="H817" s="455"/>
      <c r="I817" s="456"/>
      <c r="J817" s="18"/>
      <c r="K817" s="548"/>
      <c r="L817" s="548"/>
      <c r="M817" s="548"/>
    </row>
    <row r="818" spans="1:13" ht="16" x14ac:dyDescent="0.8">
      <c r="A818" s="478"/>
      <c r="B818" s="76"/>
      <c r="C818" s="17"/>
      <c r="D818" s="17"/>
      <c r="E818" s="17"/>
      <c r="F818" s="21"/>
      <c r="G818" s="17"/>
      <c r="H818" s="486"/>
      <c r="I818" s="487"/>
      <c r="J818" s="18"/>
      <c r="K818" s="548"/>
      <c r="L818" s="548"/>
      <c r="M818" s="548"/>
    </row>
    <row r="819" spans="1:13" ht="21" x14ac:dyDescent="1">
      <c r="A819" s="441"/>
      <c r="B819" s="446"/>
      <c r="C819" s="441"/>
      <c r="D819" s="441"/>
      <c r="E819" s="441"/>
      <c r="F819" s="441"/>
      <c r="G819" s="446"/>
      <c r="H819" s="441"/>
      <c r="I819" s="446"/>
      <c r="J819" s="446"/>
      <c r="K819" s="548"/>
      <c r="L819" s="548"/>
      <c r="M819" s="548"/>
    </row>
    <row r="820" spans="1:13" ht="16" x14ac:dyDescent="0.8">
      <c r="A820" s="478"/>
      <c r="B820" s="76"/>
      <c r="C820" s="17"/>
      <c r="D820" s="17"/>
      <c r="E820" s="17"/>
      <c r="F820" s="21"/>
      <c r="G820" s="17"/>
      <c r="H820" s="486"/>
      <c r="I820" s="487"/>
      <c r="J820" s="18"/>
      <c r="K820" s="548"/>
      <c r="L820" s="548"/>
      <c r="M820" s="548"/>
    </row>
    <row r="821" spans="1:13" ht="16" x14ac:dyDescent="0.8">
      <c r="A821" s="478"/>
      <c r="B821" s="76"/>
      <c r="C821" s="21"/>
      <c r="D821" s="21"/>
      <c r="E821" s="21"/>
      <c r="F821" s="21"/>
      <c r="G821" s="21"/>
      <c r="H821" s="455"/>
      <c r="I821" s="456"/>
      <c r="J821" s="22"/>
      <c r="K821" s="548"/>
      <c r="L821" s="548"/>
      <c r="M821" s="548"/>
    </row>
    <row r="822" spans="1:13" ht="16" x14ac:dyDescent="0.8">
      <c r="A822" s="478"/>
      <c r="B822" s="76"/>
      <c r="C822" s="21"/>
      <c r="D822" s="21"/>
      <c r="E822" s="21"/>
      <c r="F822" s="21"/>
      <c r="G822" s="21"/>
      <c r="H822" s="455"/>
      <c r="I822" s="456"/>
      <c r="J822" s="22"/>
      <c r="K822" s="548"/>
      <c r="L822" s="548"/>
      <c r="M822" s="548"/>
    </row>
    <row r="823" spans="1:13" ht="21" x14ac:dyDescent="1">
      <c r="A823" s="441"/>
      <c r="B823" s="446"/>
      <c r="C823" s="441"/>
      <c r="D823" s="441"/>
      <c r="E823" s="441"/>
      <c r="F823" s="441"/>
      <c r="G823" s="446"/>
      <c r="H823" s="441"/>
      <c r="I823" s="446"/>
      <c r="J823" s="446"/>
      <c r="K823" s="548"/>
      <c r="L823" s="548"/>
      <c r="M823" s="548"/>
    </row>
    <row r="824" spans="1:13" ht="16" x14ac:dyDescent="0.8">
      <c r="A824" s="478"/>
      <c r="B824" s="76"/>
      <c r="C824" s="21"/>
      <c r="D824" s="21"/>
      <c r="E824" s="21"/>
      <c r="F824" s="21"/>
      <c r="G824" s="21"/>
      <c r="H824" s="455"/>
      <c r="I824" s="456"/>
      <c r="J824" s="22"/>
      <c r="K824" s="548"/>
      <c r="L824" s="548"/>
      <c r="M824" s="548"/>
    </row>
    <row r="825" spans="1:13" ht="16" x14ac:dyDescent="0.8">
      <c r="A825" s="478"/>
      <c r="B825" s="76"/>
      <c r="C825" s="21"/>
      <c r="D825" s="21"/>
      <c r="E825" s="21"/>
      <c r="F825" s="21"/>
      <c r="G825" s="21"/>
      <c r="H825" s="455"/>
      <c r="I825" s="456"/>
      <c r="J825" s="22"/>
      <c r="K825" s="548"/>
      <c r="L825" s="548"/>
      <c r="M825" s="548"/>
    </row>
    <row r="826" spans="1:13" ht="21" x14ac:dyDescent="1">
      <c r="A826" s="484"/>
      <c r="B826" s="483"/>
      <c r="C826" s="59"/>
      <c r="D826" s="59"/>
      <c r="E826" s="59"/>
      <c r="F826" s="59"/>
      <c r="G826" s="59"/>
      <c r="H826" s="59"/>
      <c r="I826" s="59"/>
      <c r="J826" s="59"/>
      <c r="K826" s="548"/>
      <c r="L826" s="548"/>
      <c r="M826" s="548"/>
    </row>
    <row r="827" spans="1:13" ht="21" x14ac:dyDescent="1">
      <c r="A827" s="441"/>
      <c r="B827" s="446"/>
      <c r="C827" s="441"/>
      <c r="D827" s="441"/>
      <c r="E827" s="441"/>
      <c r="F827" s="441"/>
      <c r="G827" s="446"/>
      <c r="H827" s="441"/>
      <c r="I827" s="446"/>
      <c r="J827" s="446"/>
      <c r="K827" s="548"/>
      <c r="L827" s="548"/>
      <c r="M827" s="548"/>
    </row>
    <row r="828" spans="1:13" ht="16" x14ac:dyDescent="0.8">
      <c r="A828" s="478"/>
      <c r="B828" s="76"/>
      <c r="C828" s="17"/>
      <c r="D828" s="17"/>
      <c r="E828" s="17"/>
      <c r="F828" s="21"/>
      <c r="G828" s="18"/>
      <c r="H828" s="8"/>
      <c r="I828" s="11"/>
      <c r="J828" s="18"/>
      <c r="K828" s="548"/>
      <c r="L828" s="548"/>
      <c r="M828" s="548"/>
    </row>
    <row r="829" spans="1:13" ht="16" x14ac:dyDescent="0.8">
      <c r="A829" s="478"/>
      <c r="B829" s="76"/>
      <c r="C829" s="17"/>
      <c r="D829" s="17"/>
      <c r="E829" s="17"/>
      <c r="F829" s="21"/>
      <c r="G829" s="18"/>
      <c r="H829" s="8"/>
      <c r="I829" s="11"/>
      <c r="J829" s="18"/>
      <c r="K829" s="548"/>
      <c r="L829" s="548"/>
      <c r="M829" s="548"/>
    </row>
    <row r="830" spans="1:13" ht="21" x14ac:dyDescent="1">
      <c r="A830" s="441"/>
      <c r="B830" s="446"/>
      <c r="C830" s="441"/>
      <c r="D830" s="441"/>
      <c r="E830" s="441"/>
      <c r="F830" s="441"/>
      <c r="G830" s="446"/>
      <c r="H830" s="441"/>
      <c r="I830" s="446"/>
      <c r="J830" s="446"/>
      <c r="K830" s="548"/>
      <c r="L830" s="548"/>
      <c r="M830" s="548"/>
    </row>
    <row r="831" spans="1:13" ht="16" x14ac:dyDescent="0.8">
      <c r="A831" s="478"/>
      <c r="B831" s="76"/>
      <c r="C831" s="17"/>
      <c r="D831" s="17"/>
      <c r="E831" s="17"/>
      <c r="F831" s="21"/>
      <c r="G831" s="18"/>
      <c r="H831" s="8"/>
      <c r="I831" s="11"/>
      <c r="J831" s="18"/>
      <c r="K831" s="548"/>
      <c r="L831" s="548"/>
      <c r="M831" s="548"/>
    </row>
    <row r="832" spans="1:13" ht="16" x14ac:dyDescent="0.8">
      <c r="A832" s="478"/>
      <c r="B832" s="76"/>
      <c r="C832" s="17"/>
      <c r="D832" s="17"/>
      <c r="E832" s="17"/>
      <c r="F832" s="21"/>
      <c r="G832" s="18"/>
      <c r="H832" s="8"/>
      <c r="I832" s="11"/>
      <c r="J832" s="18"/>
      <c r="K832" s="548"/>
      <c r="L832" s="548"/>
      <c r="M832" s="548"/>
    </row>
    <row r="833" spans="1:13" ht="16" x14ac:dyDescent="0.8">
      <c r="A833" s="478"/>
      <c r="B833" s="76"/>
      <c r="C833" s="17"/>
      <c r="D833" s="17"/>
      <c r="E833" s="17"/>
      <c r="F833" s="21"/>
      <c r="G833" s="18"/>
      <c r="H833" s="8"/>
      <c r="I833" s="11"/>
      <c r="J833" s="18"/>
      <c r="K833" s="548"/>
      <c r="L833" s="548"/>
      <c r="M833" s="548"/>
    </row>
    <row r="834" spans="1:13" ht="16" x14ac:dyDescent="0.8">
      <c r="A834" s="478"/>
      <c r="B834" s="76"/>
      <c r="C834" s="17"/>
      <c r="D834" s="17"/>
      <c r="E834" s="17"/>
      <c r="F834" s="21"/>
      <c r="G834" s="18"/>
      <c r="H834" s="8"/>
      <c r="I834" s="11"/>
      <c r="J834" s="18"/>
      <c r="K834" s="548"/>
      <c r="L834" s="548"/>
      <c r="M834" s="548"/>
    </row>
    <row r="835" spans="1:13" ht="21" x14ac:dyDescent="1">
      <c r="A835" s="481"/>
      <c r="B835" s="482"/>
      <c r="C835" s="479"/>
      <c r="D835" s="479"/>
      <c r="E835" s="479"/>
      <c r="F835" s="479"/>
      <c r="G835" s="479"/>
      <c r="H835" s="479"/>
      <c r="I835" s="479"/>
      <c r="J835" s="479"/>
      <c r="K835" s="548"/>
      <c r="L835" s="548"/>
      <c r="M835" s="548"/>
    </row>
    <row r="836" spans="1:13" ht="21" x14ac:dyDescent="1">
      <c r="A836" s="441"/>
      <c r="B836" s="446"/>
      <c r="C836" s="441"/>
      <c r="D836" s="441"/>
      <c r="E836" s="441"/>
      <c r="F836" s="441"/>
      <c r="G836" s="446"/>
      <c r="H836" s="441"/>
      <c r="I836" s="446"/>
      <c r="J836" s="446"/>
      <c r="K836" s="548"/>
      <c r="L836" s="548"/>
      <c r="M836" s="548"/>
    </row>
    <row r="837" spans="1:13" ht="16" x14ac:dyDescent="0.8">
      <c r="A837" s="478"/>
      <c r="B837" s="76"/>
      <c r="C837" s="17"/>
      <c r="D837" s="17"/>
      <c r="E837" s="17"/>
      <c r="F837" s="21"/>
      <c r="G837" s="18"/>
      <c r="H837" s="8"/>
      <c r="I837" s="11"/>
      <c r="J837" s="18"/>
      <c r="K837" s="548"/>
      <c r="L837" s="548"/>
      <c r="M837" s="548"/>
    </row>
    <row r="838" spans="1:13" ht="16" x14ac:dyDescent="0.8">
      <c r="A838" s="478"/>
      <c r="B838" s="76"/>
      <c r="C838" s="17"/>
      <c r="D838" s="17"/>
      <c r="E838" s="17"/>
      <c r="F838" s="21"/>
      <c r="G838" s="18"/>
      <c r="H838" s="8"/>
      <c r="I838" s="11"/>
      <c r="J838" s="18"/>
      <c r="K838" s="548"/>
      <c r="L838" s="548"/>
      <c r="M838" s="548"/>
    </row>
    <row r="839" spans="1:13" ht="21" x14ac:dyDescent="1">
      <c r="A839" s="478"/>
      <c r="B839" s="76"/>
      <c r="C839" s="489"/>
      <c r="D839" s="489"/>
      <c r="E839" s="489"/>
      <c r="F839" s="21"/>
      <c r="G839" s="18"/>
      <c r="H839" s="8"/>
      <c r="I839" s="11"/>
      <c r="J839" s="18"/>
      <c r="K839" s="548"/>
      <c r="L839" s="548"/>
      <c r="M839" s="548"/>
    </row>
    <row r="840" spans="1:13" ht="16" x14ac:dyDescent="0.8">
      <c r="A840" s="478"/>
      <c r="B840" s="76"/>
      <c r="C840" s="17"/>
      <c r="D840" s="17"/>
      <c r="E840" s="17"/>
      <c r="F840" s="21"/>
      <c r="G840" s="18"/>
      <c r="H840" s="8"/>
      <c r="I840" s="11"/>
      <c r="J840" s="18"/>
      <c r="K840" s="548"/>
      <c r="L840" s="548"/>
      <c r="M840" s="548"/>
    </row>
    <row r="841" spans="1:13" ht="16" x14ac:dyDescent="0.8">
      <c r="A841" s="478"/>
      <c r="B841" s="76"/>
      <c r="C841" s="17"/>
      <c r="D841" s="17"/>
      <c r="E841" s="17"/>
      <c r="F841" s="21"/>
      <c r="G841" s="18"/>
      <c r="H841" s="8"/>
      <c r="I841" s="11"/>
      <c r="J841" s="18"/>
      <c r="K841" s="548"/>
      <c r="L841" s="548"/>
      <c r="M841" s="548"/>
    </row>
    <row r="842" spans="1:13" ht="16" x14ac:dyDescent="0.8">
      <c r="A842" s="478"/>
      <c r="B842" s="76"/>
      <c r="C842" s="17"/>
      <c r="D842" s="17"/>
      <c r="E842" s="17"/>
      <c r="F842" s="21"/>
      <c r="G842" s="18"/>
      <c r="H842" s="8"/>
      <c r="I842" s="11"/>
      <c r="J842" s="18"/>
      <c r="K842" s="548"/>
      <c r="L842" s="548"/>
      <c r="M842" s="548"/>
    </row>
    <row r="843" spans="1:13" ht="16" x14ac:dyDescent="0.8">
      <c r="A843" s="478"/>
      <c r="B843" s="76"/>
      <c r="C843" s="17"/>
      <c r="D843" s="17"/>
      <c r="E843" s="17"/>
      <c r="F843" s="21"/>
      <c r="G843" s="18"/>
      <c r="H843" s="8"/>
      <c r="I843" s="11"/>
      <c r="J843" s="18"/>
      <c r="K843" s="548"/>
      <c r="L843" s="548"/>
      <c r="M843" s="548"/>
    </row>
    <row r="844" spans="1:13" ht="21" x14ac:dyDescent="1">
      <c r="A844" s="481"/>
      <c r="B844" s="482"/>
      <c r="C844" s="18"/>
      <c r="D844" s="18"/>
      <c r="E844" s="18"/>
      <c r="F844" s="21"/>
      <c r="G844" s="18"/>
      <c r="H844" s="8"/>
      <c r="I844" s="11"/>
      <c r="J844" s="18"/>
      <c r="K844" s="548"/>
      <c r="L844" s="548"/>
      <c r="M844" s="548"/>
    </row>
    <row r="845" spans="1:13" ht="16" x14ac:dyDescent="0.8">
      <c r="A845" s="36"/>
      <c r="B845" s="36"/>
      <c r="C845" s="18"/>
      <c r="D845" s="18"/>
      <c r="E845" s="18"/>
      <c r="F845" s="21"/>
      <c r="G845" s="18"/>
      <c r="H845" s="8"/>
      <c r="I845" s="11"/>
      <c r="J845" s="18"/>
      <c r="K845" s="548"/>
      <c r="L845" s="548"/>
      <c r="M845" s="548"/>
    </row>
    <row r="846" spans="1:13" ht="16" x14ac:dyDescent="0.8">
      <c r="A846" s="497"/>
      <c r="B846" s="76"/>
      <c r="C846" s="18"/>
      <c r="D846" s="18"/>
      <c r="E846" s="18"/>
      <c r="F846" s="21"/>
      <c r="G846" s="18"/>
      <c r="H846" s="8"/>
      <c r="I846" s="11"/>
      <c r="J846" s="18"/>
      <c r="K846" s="548"/>
      <c r="L846" s="548"/>
      <c r="M846" s="548"/>
    </row>
    <row r="847" spans="1:13" ht="16" x14ac:dyDescent="0.8">
      <c r="A847" s="36"/>
      <c r="B847" s="36"/>
      <c r="C847" s="18"/>
      <c r="D847" s="18"/>
      <c r="E847" s="18"/>
      <c r="F847" s="21"/>
      <c r="G847" s="18"/>
      <c r="H847" s="8"/>
      <c r="I847" s="11"/>
      <c r="J847" s="18"/>
      <c r="K847" s="548"/>
      <c r="L847" s="548"/>
      <c r="M847" s="548"/>
    </row>
    <row r="848" spans="1:13" ht="16" x14ac:dyDescent="0.8">
      <c r="A848" s="497"/>
      <c r="B848" s="76"/>
      <c r="C848" s="18"/>
      <c r="D848" s="18"/>
      <c r="E848" s="18"/>
      <c r="F848" s="21"/>
      <c r="G848" s="18"/>
      <c r="H848" s="8"/>
      <c r="I848" s="11"/>
      <c r="J848" s="18"/>
      <c r="K848" s="548"/>
      <c r="L848" s="548"/>
      <c r="M848" s="548"/>
    </row>
    <row r="849" spans="1:13" ht="16" x14ac:dyDescent="0.8">
      <c r="A849" s="36"/>
      <c r="B849" s="36"/>
      <c r="C849" s="18"/>
      <c r="D849" s="18"/>
      <c r="E849" s="18"/>
      <c r="F849" s="21"/>
      <c r="G849" s="18"/>
      <c r="H849" s="8"/>
      <c r="I849" s="11"/>
      <c r="J849" s="18"/>
      <c r="K849" s="548"/>
      <c r="L849" s="548"/>
      <c r="M849" s="548"/>
    </row>
    <row r="850" spans="1:13" ht="16" x14ac:dyDescent="0.8">
      <c r="A850" s="497"/>
      <c r="B850" s="76"/>
      <c r="C850" s="18"/>
      <c r="D850" s="18"/>
      <c r="E850" s="18"/>
      <c r="F850" s="21"/>
      <c r="G850" s="18"/>
      <c r="H850" s="8"/>
      <c r="I850" s="11"/>
      <c r="J850" s="18"/>
      <c r="K850" s="548"/>
      <c r="L850" s="548"/>
      <c r="M850" s="548"/>
    </row>
    <row r="851" spans="1:13" ht="16" x14ac:dyDescent="0.8">
      <c r="A851" s="36"/>
      <c r="B851" s="36"/>
      <c r="C851" s="18"/>
      <c r="D851" s="18"/>
      <c r="E851" s="18"/>
      <c r="F851" s="21"/>
      <c r="G851" s="18"/>
      <c r="H851" s="8"/>
      <c r="I851" s="11"/>
      <c r="J851" s="18"/>
      <c r="K851" s="548"/>
      <c r="L851" s="548"/>
      <c r="M851" s="548"/>
    </row>
    <row r="852" spans="1:13" ht="16" x14ac:dyDescent="0.8">
      <c r="A852" s="497"/>
      <c r="B852" s="76"/>
      <c r="C852" s="18"/>
      <c r="D852" s="18"/>
      <c r="E852" s="18"/>
      <c r="F852" s="21"/>
      <c r="G852" s="18"/>
      <c r="H852" s="8"/>
      <c r="I852" s="11"/>
      <c r="J852" s="18"/>
      <c r="K852" s="548"/>
      <c r="L852" s="548"/>
      <c r="M852" s="548"/>
    </row>
    <row r="853" spans="1:13" ht="16" x14ac:dyDescent="0.8">
      <c r="A853" s="36"/>
      <c r="B853" s="36"/>
      <c r="C853" s="18"/>
      <c r="D853" s="18"/>
      <c r="E853" s="18"/>
      <c r="F853" s="21"/>
      <c r="G853" s="18"/>
      <c r="H853" s="8"/>
      <c r="I853" s="11"/>
      <c r="J853" s="18"/>
      <c r="K853" s="548"/>
      <c r="L853" s="548"/>
      <c r="M853" s="548"/>
    </row>
    <row r="854" spans="1:13" ht="16" x14ac:dyDescent="0.8">
      <c r="A854" s="497"/>
      <c r="B854" s="76"/>
      <c r="C854" s="18"/>
      <c r="D854" s="18"/>
      <c r="E854" s="18"/>
      <c r="F854" s="21"/>
      <c r="G854" s="18"/>
      <c r="H854" s="8"/>
      <c r="I854" s="11"/>
      <c r="J854" s="18"/>
      <c r="K854" s="548"/>
      <c r="L854" s="548"/>
      <c r="M854" s="548"/>
    </row>
    <row r="855" spans="1:13" ht="16" x14ac:dyDescent="0.8">
      <c r="A855" s="36">
        <v>96</v>
      </c>
      <c r="B855" s="36" t="s">
        <v>15</v>
      </c>
      <c r="C855" s="18"/>
      <c r="D855" s="18"/>
      <c r="E855" s="18"/>
      <c r="F855" s="21"/>
      <c r="G855" s="18"/>
      <c r="H855" s="8"/>
      <c r="I855" s="11"/>
      <c r="J855" s="18"/>
      <c r="K855" s="548"/>
      <c r="L855" s="548"/>
      <c r="M855" s="548"/>
    </row>
    <row r="856" spans="1:13" ht="16" x14ac:dyDescent="0.8">
      <c r="A856" s="498" t="s">
        <v>14</v>
      </c>
      <c r="B856" s="76" t="s">
        <v>13</v>
      </c>
      <c r="C856" s="18"/>
      <c r="D856" s="18"/>
      <c r="E856" s="18"/>
      <c r="F856" s="21"/>
      <c r="G856" s="18"/>
      <c r="H856" s="8"/>
      <c r="I856" s="11"/>
      <c r="J856" s="18"/>
      <c r="K856" s="548"/>
      <c r="L856" s="548"/>
      <c r="M856" s="548"/>
    </row>
    <row r="857" spans="1:13" x14ac:dyDescent="0.75">
      <c r="A857" s="18"/>
      <c r="B857" s="18"/>
      <c r="C857" s="18"/>
      <c r="D857" s="18"/>
      <c r="E857" s="18"/>
      <c r="F857" s="21"/>
      <c r="G857" s="18"/>
      <c r="H857" s="8"/>
      <c r="I857" s="11"/>
      <c r="J857" s="18"/>
      <c r="K857" s="548"/>
      <c r="L857" s="548"/>
      <c r="M857" s="548"/>
    </row>
    <row r="858" spans="1:13" x14ac:dyDescent="0.75">
      <c r="A858" s="18"/>
      <c r="B858" s="18"/>
      <c r="C858" s="18"/>
      <c r="D858" s="18"/>
      <c r="E858" s="18"/>
      <c r="F858" s="21"/>
      <c r="G858" s="18"/>
      <c r="H858" s="8"/>
      <c r="I858" s="11"/>
      <c r="J858" s="18"/>
      <c r="K858" s="548"/>
      <c r="L858" s="548"/>
      <c r="M858" s="548"/>
    </row>
    <row r="859" spans="1:13" x14ac:dyDescent="0.75">
      <c r="A859" s="18"/>
      <c r="B859" s="18"/>
      <c r="C859" s="18"/>
      <c r="D859" s="18"/>
      <c r="E859" s="18"/>
      <c r="F859" s="21"/>
      <c r="G859" s="18"/>
      <c r="H859" s="8"/>
      <c r="I859" s="11"/>
      <c r="J859" s="18"/>
      <c r="K859" s="548"/>
      <c r="L859" s="548"/>
      <c r="M859" s="548"/>
    </row>
    <row r="860" spans="1:13" x14ac:dyDescent="0.75">
      <c r="A860" s="18"/>
      <c r="B860" s="18"/>
      <c r="C860" s="18"/>
      <c r="D860" s="18"/>
      <c r="E860" s="18"/>
      <c r="F860" s="21"/>
      <c r="G860" s="18"/>
      <c r="H860" s="8"/>
      <c r="I860" s="11"/>
      <c r="J860" s="18"/>
      <c r="K860" s="548"/>
      <c r="L860" s="548"/>
      <c r="M860" s="548"/>
    </row>
    <row r="861" spans="1:13" x14ac:dyDescent="0.75">
      <c r="A861" s="18"/>
      <c r="B861" s="18"/>
      <c r="C861" s="18"/>
      <c r="D861" s="18"/>
      <c r="E861" s="18"/>
      <c r="F861" s="21"/>
      <c r="G861" s="18"/>
      <c r="H861" s="8"/>
      <c r="I861" s="11"/>
      <c r="J861" s="18"/>
      <c r="K861" s="548"/>
      <c r="L861" s="548"/>
      <c r="M861" s="548"/>
    </row>
    <row r="862" spans="1:13" x14ac:dyDescent="0.75">
      <c r="A862" s="18"/>
      <c r="B862" s="18"/>
      <c r="C862" s="18"/>
      <c r="D862" s="18"/>
      <c r="E862" s="18"/>
      <c r="F862" s="21"/>
      <c r="G862" s="18"/>
      <c r="H862" s="8"/>
      <c r="I862" s="11"/>
      <c r="J862" s="18"/>
      <c r="K862" s="548"/>
      <c r="L862" s="548"/>
      <c r="M862" s="548"/>
    </row>
    <row r="863" spans="1:13" x14ac:dyDescent="0.75">
      <c r="A863" s="18"/>
      <c r="B863" s="18"/>
      <c r="C863" s="18"/>
      <c r="D863" s="18"/>
      <c r="E863" s="18"/>
      <c r="F863" s="21"/>
      <c r="G863" s="18"/>
      <c r="H863" s="8"/>
      <c r="I863" s="11"/>
      <c r="J863" s="18"/>
      <c r="K863" s="548"/>
      <c r="L863" s="548"/>
      <c r="M863" s="548"/>
    </row>
    <row r="864" spans="1:13" x14ac:dyDescent="0.75">
      <c r="A864" s="18"/>
      <c r="B864" s="18"/>
      <c r="C864" s="18"/>
      <c r="D864" s="18"/>
      <c r="E864" s="18"/>
      <c r="F864" s="21"/>
      <c r="G864" s="18"/>
      <c r="H864" s="8"/>
      <c r="I864" s="11"/>
      <c r="J864" s="18"/>
      <c r="K864" s="548"/>
      <c r="L864" s="548"/>
      <c r="M864" s="548"/>
    </row>
    <row r="865" spans="1:13" x14ac:dyDescent="0.75">
      <c r="A865" s="18"/>
      <c r="B865" s="18"/>
      <c r="C865" s="18"/>
      <c r="D865" s="18"/>
      <c r="E865" s="18"/>
      <c r="F865" s="21"/>
      <c r="G865" s="18"/>
      <c r="H865" s="8"/>
      <c r="I865" s="11"/>
      <c r="J865" s="18"/>
      <c r="K865" s="548"/>
      <c r="L865" s="548"/>
      <c r="M865" s="548"/>
    </row>
    <row r="866" spans="1:13" x14ac:dyDescent="0.75">
      <c r="A866" s="18"/>
      <c r="B866" s="18"/>
      <c r="C866" s="18"/>
      <c r="D866" s="18"/>
      <c r="E866" s="18"/>
      <c r="F866" s="21"/>
      <c r="G866" s="18"/>
      <c r="H866" s="8"/>
      <c r="I866" s="11"/>
      <c r="J866" s="18"/>
      <c r="K866" s="548"/>
      <c r="L866" s="548"/>
      <c r="M866" s="548"/>
    </row>
    <row r="867" spans="1:13" x14ac:dyDescent="0.75">
      <c r="A867" s="18"/>
      <c r="B867" s="18"/>
      <c r="C867" s="18"/>
      <c r="D867" s="18"/>
      <c r="E867" s="18"/>
      <c r="F867" s="21"/>
      <c r="G867" s="18"/>
      <c r="H867" s="8"/>
      <c r="I867" s="11"/>
      <c r="J867" s="18"/>
      <c r="K867" s="548"/>
      <c r="L867" s="548"/>
      <c r="M867" s="548"/>
    </row>
    <row r="868" spans="1:13" x14ac:dyDescent="0.75">
      <c r="A868" s="18"/>
      <c r="B868" s="18"/>
      <c r="C868" s="18"/>
      <c r="D868" s="18"/>
      <c r="E868" s="18"/>
      <c r="F868" s="21"/>
      <c r="G868" s="18"/>
      <c r="H868" s="8"/>
      <c r="I868" s="11"/>
      <c r="J868" s="18"/>
      <c r="K868" s="548"/>
      <c r="L868" s="548"/>
      <c r="M868" s="548"/>
    </row>
    <row r="869" spans="1:13" x14ac:dyDescent="0.75">
      <c r="A869" s="18"/>
      <c r="B869" s="18"/>
      <c r="C869" s="18"/>
      <c r="D869" s="18"/>
      <c r="E869" s="18"/>
      <c r="F869" s="21"/>
      <c r="G869" s="18"/>
      <c r="H869" s="8"/>
      <c r="I869" s="11"/>
      <c r="J869" s="18"/>
      <c r="K869" s="548"/>
      <c r="L869" s="548"/>
      <c r="M869" s="548"/>
    </row>
    <row r="870" spans="1:13" x14ac:dyDescent="0.75">
      <c r="A870" s="18"/>
      <c r="B870" s="18"/>
      <c r="C870" s="18"/>
      <c r="D870" s="18"/>
      <c r="E870" s="18"/>
      <c r="F870" s="21"/>
      <c r="G870" s="18"/>
      <c r="H870" s="8"/>
      <c r="I870" s="11"/>
      <c r="J870" s="18"/>
      <c r="K870" s="548"/>
      <c r="L870" s="548"/>
      <c r="M870" s="548"/>
    </row>
    <row r="871" spans="1:13" x14ac:dyDescent="0.75">
      <c r="A871" s="18"/>
      <c r="B871" s="18"/>
      <c r="C871" s="18"/>
      <c r="D871" s="18"/>
      <c r="E871" s="18"/>
      <c r="F871" s="21"/>
      <c r="G871" s="18"/>
      <c r="H871" s="8"/>
      <c r="I871" s="11"/>
      <c r="J871" s="18"/>
      <c r="K871" s="548"/>
      <c r="L871" s="548"/>
      <c r="M871" s="548"/>
    </row>
    <row r="872" spans="1:13" x14ac:dyDescent="0.75">
      <c r="A872" s="18"/>
      <c r="B872" s="18"/>
      <c r="C872" s="18"/>
      <c r="D872" s="18"/>
      <c r="E872" s="18"/>
      <c r="F872" s="21"/>
      <c r="G872" s="18"/>
      <c r="H872" s="8"/>
      <c r="I872" s="11"/>
      <c r="J872" s="18"/>
      <c r="K872" s="548"/>
      <c r="L872" s="548"/>
      <c r="M872" s="548"/>
    </row>
    <row r="873" spans="1:13" x14ac:dyDescent="0.75">
      <c r="A873" s="18"/>
      <c r="B873" s="18"/>
      <c r="C873" s="18"/>
      <c r="D873" s="18"/>
      <c r="E873" s="18"/>
      <c r="F873" s="21"/>
      <c r="G873" s="18"/>
      <c r="H873" s="8"/>
      <c r="I873" s="11"/>
      <c r="J873" s="18"/>
      <c r="K873" s="548"/>
      <c r="L873" s="548"/>
      <c r="M873" s="548"/>
    </row>
    <row r="874" spans="1:13" x14ac:dyDescent="0.75">
      <c r="A874" s="18"/>
      <c r="B874" s="18"/>
      <c r="C874" s="18"/>
      <c r="D874" s="18"/>
      <c r="E874" s="18"/>
      <c r="F874" s="21"/>
      <c r="G874" s="18"/>
      <c r="H874" s="8"/>
      <c r="I874" s="11"/>
      <c r="J874" s="18"/>
      <c r="K874" s="548"/>
      <c r="L874" s="548"/>
      <c r="M874" s="548"/>
    </row>
    <row r="875" spans="1:13" x14ac:dyDescent="0.75">
      <c r="A875" s="18"/>
      <c r="B875" s="18"/>
      <c r="C875" s="18"/>
      <c r="D875" s="18"/>
      <c r="E875" s="18"/>
      <c r="F875" s="21"/>
      <c r="G875" s="18"/>
      <c r="H875" s="8"/>
      <c r="I875" s="11"/>
      <c r="J875" s="18"/>
      <c r="K875" s="548"/>
      <c r="L875" s="548"/>
      <c r="M875" s="548"/>
    </row>
    <row r="876" spans="1:13" x14ac:dyDescent="0.75">
      <c r="A876" s="18"/>
      <c r="B876" s="18"/>
      <c r="C876" s="18"/>
      <c r="D876" s="18"/>
      <c r="E876" s="18"/>
      <c r="F876" s="21"/>
      <c r="G876" s="18"/>
      <c r="H876" s="8"/>
      <c r="I876" s="11"/>
      <c r="J876" s="18"/>
      <c r="K876" s="548"/>
      <c r="L876" s="548"/>
      <c r="M876" s="548"/>
    </row>
    <row r="877" spans="1:13" x14ac:dyDescent="0.75">
      <c r="A877" s="18"/>
      <c r="B877" s="18"/>
      <c r="C877" s="18"/>
      <c r="D877" s="18"/>
      <c r="E877" s="18"/>
      <c r="F877" s="21"/>
      <c r="G877" s="18"/>
      <c r="H877" s="8"/>
      <c r="I877" s="11"/>
      <c r="J877" s="18"/>
      <c r="K877" s="548"/>
      <c r="L877" s="548"/>
      <c r="M877" s="548"/>
    </row>
    <row r="878" spans="1:13" x14ac:dyDescent="0.75">
      <c r="A878" s="18"/>
      <c r="B878" s="18"/>
      <c r="C878" s="18"/>
      <c r="D878" s="18"/>
      <c r="E878" s="18"/>
      <c r="F878" s="21"/>
      <c r="G878" s="18"/>
      <c r="H878" s="8"/>
      <c r="I878" s="11"/>
      <c r="J878" s="18"/>
      <c r="K878" s="548"/>
      <c r="L878" s="548"/>
      <c r="M878" s="548"/>
    </row>
    <row r="879" spans="1:13" x14ac:dyDescent="0.75">
      <c r="A879" s="18"/>
      <c r="B879" s="18"/>
      <c r="C879" s="18"/>
      <c r="D879" s="18"/>
      <c r="E879" s="18"/>
      <c r="F879" s="21"/>
      <c r="G879" s="18"/>
      <c r="H879" s="8"/>
      <c r="I879" s="11"/>
      <c r="J879" s="18"/>
      <c r="K879" s="548"/>
      <c r="L879" s="548"/>
      <c r="M879" s="548"/>
    </row>
    <row r="880" spans="1:13" x14ac:dyDescent="0.75">
      <c r="A880" s="18"/>
      <c r="B880" s="18"/>
      <c r="C880" s="18"/>
      <c r="D880" s="18"/>
      <c r="E880" s="18"/>
      <c r="F880" s="21"/>
      <c r="G880" s="18"/>
      <c r="H880" s="8"/>
      <c r="I880" s="11"/>
      <c r="J880" s="18"/>
      <c r="K880" s="548"/>
      <c r="L880" s="548"/>
      <c r="M880" s="548"/>
    </row>
    <row r="881" spans="1:13" x14ac:dyDescent="0.75">
      <c r="A881" s="18"/>
      <c r="B881" s="18"/>
      <c r="C881" s="18"/>
      <c r="D881" s="18"/>
      <c r="E881" s="18"/>
      <c r="F881" s="21"/>
      <c r="G881" s="18"/>
      <c r="H881" s="8"/>
      <c r="I881" s="11"/>
      <c r="J881" s="18"/>
      <c r="K881" s="548"/>
      <c r="L881" s="548"/>
      <c r="M881" s="548"/>
    </row>
    <row r="882" spans="1:13" x14ac:dyDescent="0.75">
      <c r="A882" s="18"/>
      <c r="B882" s="18"/>
      <c r="C882" s="18"/>
      <c r="D882" s="18"/>
      <c r="E882" s="18"/>
      <c r="F882" s="21"/>
      <c r="G882" s="18"/>
      <c r="H882" s="8"/>
      <c r="I882" s="11"/>
      <c r="J882" s="18"/>
      <c r="K882" s="548"/>
      <c r="L882" s="548"/>
      <c r="M882" s="548"/>
    </row>
    <row r="883" spans="1:13" x14ac:dyDescent="0.75">
      <c r="A883" s="18"/>
      <c r="B883" s="18"/>
      <c r="C883" s="18"/>
      <c r="D883" s="18"/>
      <c r="E883" s="18"/>
      <c r="F883" s="21"/>
      <c r="G883" s="18"/>
      <c r="H883" s="8"/>
      <c r="I883" s="11"/>
      <c r="J883" s="18"/>
      <c r="K883" s="548"/>
      <c r="L883" s="548"/>
      <c r="M883" s="548"/>
    </row>
    <row r="884" spans="1:13" x14ac:dyDescent="0.75">
      <c r="A884" s="18"/>
      <c r="B884" s="18"/>
      <c r="C884" s="18"/>
      <c r="D884" s="18"/>
      <c r="E884" s="18"/>
      <c r="F884" s="21"/>
      <c r="G884" s="18"/>
      <c r="H884" s="8"/>
      <c r="I884" s="11"/>
      <c r="J884" s="18"/>
      <c r="K884" s="548"/>
      <c r="L884" s="548"/>
      <c r="M884" s="548"/>
    </row>
    <row r="885" spans="1:13" x14ac:dyDescent="0.75">
      <c r="A885" s="18"/>
      <c r="B885" s="18"/>
      <c r="C885" s="18"/>
      <c r="D885" s="18"/>
      <c r="E885" s="18"/>
      <c r="F885" s="21"/>
      <c r="G885" s="18"/>
      <c r="H885" s="8"/>
      <c r="I885" s="11"/>
      <c r="J885" s="18"/>
      <c r="K885" s="548"/>
      <c r="L885" s="548"/>
      <c r="M885" s="548"/>
    </row>
    <row r="886" spans="1:13" x14ac:dyDescent="0.75">
      <c r="A886" s="18"/>
      <c r="B886" s="18"/>
      <c r="C886" s="18"/>
      <c r="D886" s="18"/>
      <c r="E886" s="18"/>
      <c r="F886" s="21"/>
      <c r="G886" s="18"/>
      <c r="H886" s="8"/>
      <c r="I886" s="11"/>
      <c r="J886" s="18"/>
      <c r="K886" s="548"/>
      <c r="L886" s="548"/>
      <c r="M886" s="548"/>
    </row>
    <row r="887" spans="1:13" x14ac:dyDescent="0.75">
      <c r="A887" s="18"/>
      <c r="B887" s="18"/>
      <c r="C887" s="18"/>
      <c r="D887" s="18"/>
      <c r="E887" s="18"/>
      <c r="F887" s="21"/>
      <c r="G887" s="18"/>
      <c r="H887" s="8"/>
      <c r="I887" s="11"/>
      <c r="J887" s="18"/>
      <c r="K887" s="548"/>
      <c r="L887" s="548"/>
      <c r="M887" s="548"/>
    </row>
    <row r="888" spans="1:13" x14ac:dyDescent="0.75">
      <c r="A888" s="18"/>
      <c r="B888" s="18"/>
      <c r="C888" s="18"/>
      <c r="D888" s="18"/>
      <c r="E888" s="18"/>
      <c r="F888" s="21"/>
      <c r="G888" s="18"/>
      <c r="H888" s="8"/>
      <c r="I888" s="11"/>
      <c r="J888" s="18"/>
      <c r="K888" s="548"/>
      <c r="L888" s="548"/>
      <c r="M888" s="548"/>
    </row>
    <row r="889" spans="1:13" x14ac:dyDescent="0.75">
      <c r="A889" s="18"/>
      <c r="B889" s="18"/>
      <c r="C889" s="18"/>
      <c r="D889" s="18"/>
      <c r="E889" s="18"/>
      <c r="F889" s="21"/>
      <c r="G889" s="18"/>
      <c r="H889" s="8"/>
      <c r="I889" s="11"/>
      <c r="J889" s="18"/>
      <c r="K889" s="548"/>
      <c r="L889" s="548"/>
      <c r="M889" s="548"/>
    </row>
    <row r="890" spans="1:13" x14ac:dyDescent="0.75">
      <c r="A890" s="18"/>
      <c r="B890" s="18"/>
      <c r="C890" s="18"/>
      <c r="D890" s="18"/>
      <c r="E890" s="18"/>
      <c r="F890" s="21"/>
      <c r="G890" s="18"/>
      <c r="H890" s="8"/>
      <c r="I890" s="11"/>
      <c r="J890" s="18"/>
      <c r="K890" s="548"/>
      <c r="L890" s="548"/>
      <c r="M890" s="548"/>
    </row>
    <row r="891" spans="1:13" x14ac:dyDescent="0.75">
      <c r="A891" s="18"/>
      <c r="B891" s="18"/>
      <c r="C891" s="18"/>
      <c r="D891" s="18"/>
      <c r="E891" s="18"/>
      <c r="F891" s="21"/>
      <c r="G891" s="18"/>
      <c r="H891" s="8"/>
      <c r="I891" s="11"/>
      <c r="J891" s="18"/>
      <c r="K891" s="548"/>
      <c r="L891" s="548"/>
      <c r="M891" s="548"/>
    </row>
    <row r="892" spans="1:13" x14ac:dyDescent="0.75">
      <c r="A892" s="18"/>
      <c r="B892" s="18"/>
      <c r="C892" s="18"/>
      <c r="D892" s="18"/>
      <c r="E892" s="18"/>
      <c r="F892" s="21"/>
      <c r="G892" s="18"/>
      <c r="H892" s="8"/>
      <c r="I892" s="11"/>
      <c r="J892" s="18"/>
      <c r="K892" s="548"/>
      <c r="L892" s="548"/>
      <c r="M892" s="548"/>
    </row>
    <row r="893" spans="1:13" x14ac:dyDescent="0.75">
      <c r="A893" s="18"/>
      <c r="B893" s="18"/>
      <c r="C893" s="18"/>
      <c r="D893" s="18"/>
      <c r="E893" s="18"/>
      <c r="F893" s="21"/>
      <c r="G893" s="18"/>
      <c r="H893" s="8"/>
      <c r="I893" s="11"/>
      <c r="J893" s="18"/>
      <c r="K893" s="548"/>
      <c r="L893" s="548"/>
      <c r="M893" s="548"/>
    </row>
    <row r="894" spans="1:13" x14ac:dyDescent="0.75">
      <c r="A894" s="18"/>
      <c r="B894" s="18"/>
      <c r="C894" s="18"/>
      <c r="D894" s="18"/>
      <c r="E894" s="18"/>
      <c r="F894" s="21"/>
      <c r="G894" s="18"/>
      <c r="H894" s="8"/>
      <c r="I894" s="11"/>
      <c r="J894" s="18"/>
      <c r="K894" s="548"/>
      <c r="L894" s="548"/>
      <c r="M894" s="548"/>
    </row>
    <row r="895" spans="1:13" x14ac:dyDescent="0.75">
      <c r="A895" s="18"/>
      <c r="B895" s="18"/>
      <c r="C895" s="18"/>
      <c r="D895" s="18"/>
      <c r="E895" s="18"/>
      <c r="F895" s="21"/>
      <c r="G895" s="18"/>
      <c r="H895" s="8"/>
      <c r="I895" s="11"/>
      <c r="J895" s="18"/>
      <c r="K895" s="548"/>
      <c r="L895" s="548"/>
      <c r="M895" s="548"/>
    </row>
    <row r="896" spans="1:13" x14ac:dyDescent="0.75">
      <c r="A896" s="16"/>
      <c r="B896" s="16"/>
      <c r="C896" s="16"/>
      <c r="D896" s="16"/>
      <c r="E896" s="16"/>
      <c r="I896" s="485"/>
      <c r="K896" s="548"/>
      <c r="L896" s="548"/>
      <c r="M896" s="548"/>
    </row>
    <row r="897" spans="1:13" x14ac:dyDescent="0.75">
      <c r="A897" s="16"/>
      <c r="B897" s="16"/>
      <c r="C897" s="16"/>
      <c r="D897" s="16"/>
      <c r="E897" s="16"/>
      <c r="K897" s="548"/>
      <c r="L897" s="548"/>
      <c r="M897" s="548"/>
    </row>
    <row r="898" spans="1:13" x14ac:dyDescent="0.75">
      <c r="A898" s="16"/>
      <c r="B898" s="16"/>
      <c r="C898" s="16"/>
      <c r="D898" s="16"/>
      <c r="E898" s="16"/>
      <c r="K898" s="548"/>
      <c r="L898" s="548"/>
      <c r="M898" s="548"/>
    </row>
    <row r="899" spans="1:13" x14ac:dyDescent="0.75">
      <c r="A899" s="16"/>
      <c r="B899" s="16"/>
      <c r="C899" s="16"/>
      <c r="D899" s="16"/>
      <c r="E899" s="16"/>
      <c r="K899" s="548"/>
      <c r="L899" s="548"/>
      <c r="M899" s="548"/>
    </row>
    <row r="900" spans="1:13" x14ac:dyDescent="0.75">
      <c r="A900" s="16"/>
      <c r="B900" s="16"/>
      <c r="C900" s="16"/>
      <c r="D900" s="16"/>
      <c r="E900" s="16"/>
      <c r="K900" s="548"/>
      <c r="L900" s="548"/>
      <c r="M900" s="548"/>
    </row>
    <row r="901" spans="1:13" x14ac:dyDescent="0.75">
      <c r="A901" s="16"/>
      <c r="B901" s="16"/>
      <c r="C901" s="16"/>
      <c r="D901" s="16"/>
      <c r="E901" s="16"/>
      <c r="K901" s="548"/>
      <c r="L901" s="548"/>
      <c r="M901" s="548"/>
    </row>
    <row r="902" spans="1:13" x14ac:dyDescent="0.75">
      <c r="A902" s="16"/>
      <c r="B902" s="16"/>
      <c r="C902" s="16"/>
      <c r="D902" s="16"/>
      <c r="E902" s="16"/>
      <c r="K902" s="548"/>
      <c r="L902" s="548"/>
      <c r="M902" s="548"/>
    </row>
    <row r="903" spans="1:13" x14ac:dyDescent="0.75">
      <c r="A903" s="16"/>
      <c r="B903" s="16"/>
      <c r="C903" s="16"/>
      <c r="D903" s="16"/>
      <c r="E903" s="16"/>
      <c r="K903" s="548"/>
      <c r="L903" s="548"/>
      <c r="M903" s="548"/>
    </row>
    <row r="904" spans="1:13" x14ac:dyDescent="0.75">
      <c r="A904" s="16"/>
      <c r="B904" s="16"/>
      <c r="C904" s="16"/>
      <c r="D904" s="16"/>
      <c r="E904" s="16"/>
      <c r="K904" s="548"/>
      <c r="L904" s="548"/>
      <c r="M904" s="548"/>
    </row>
    <row r="905" spans="1:13" x14ac:dyDescent="0.75">
      <c r="A905" s="16"/>
      <c r="B905" s="16"/>
      <c r="C905" s="16"/>
      <c r="D905" s="16"/>
      <c r="E905" s="16"/>
      <c r="K905" s="548"/>
      <c r="L905" s="548"/>
      <c r="M905" s="548"/>
    </row>
    <row r="906" spans="1:13" x14ac:dyDescent="0.75">
      <c r="A906" s="16"/>
      <c r="B906" s="16"/>
      <c r="C906" s="16"/>
      <c r="D906" s="16"/>
      <c r="E906" s="16"/>
      <c r="K906" s="548"/>
      <c r="L906" s="548"/>
      <c r="M906" s="548"/>
    </row>
    <row r="907" spans="1:13" x14ac:dyDescent="0.75">
      <c r="A907" s="16"/>
      <c r="B907" s="16"/>
      <c r="C907" s="16"/>
      <c r="D907" s="16"/>
      <c r="E907" s="16"/>
      <c r="K907" s="548"/>
      <c r="L907" s="548"/>
      <c r="M907" s="548"/>
    </row>
    <row r="908" spans="1:13" x14ac:dyDescent="0.75">
      <c r="A908" s="16"/>
      <c r="B908" s="16"/>
      <c r="C908" s="16"/>
      <c r="D908" s="16"/>
      <c r="E908" s="16"/>
      <c r="K908" s="548"/>
      <c r="L908" s="548"/>
      <c r="M908" s="548"/>
    </row>
    <row r="909" spans="1:13" x14ac:dyDescent="0.75">
      <c r="A909" s="16"/>
      <c r="B909" s="16"/>
      <c r="C909" s="16"/>
      <c r="D909" s="16"/>
      <c r="E909" s="16"/>
      <c r="K909" s="548"/>
      <c r="L909" s="548"/>
      <c r="M909" s="548"/>
    </row>
    <row r="910" spans="1:13" x14ac:dyDescent="0.75">
      <c r="A910" s="16"/>
      <c r="B910" s="16"/>
      <c r="C910" s="16"/>
      <c r="D910" s="16"/>
      <c r="E910" s="16"/>
      <c r="K910" s="548"/>
      <c r="L910" s="548"/>
      <c r="M910" s="548"/>
    </row>
    <row r="911" spans="1:13" x14ac:dyDescent="0.75">
      <c r="A911" s="16"/>
      <c r="B911" s="16"/>
      <c r="C911" s="16"/>
      <c r="D911" s="16"/>
      <c r="E911" s="16"/>
      <c r="K911" s="548"/>
      <c r="L911" s="548"/>
      <c r="M911" s="548"/>
    </row>
    <row r="912" spans="1:13" x14ac:dyDescent="0.75">
      <c r="A912" s="16"/>
      <c r="B912" s="16"/>
      <c r="C912" s="16"/>
      <c r="D912" s="16"/>
      <c r="E912" s="16"/>
      <c r="K912" s="548"/>
      <c r="L912" s="548"/>
      <c r="M912" s="548"/>
    </row>
    <row r="913" spans="1:13" x14ac:dyDescent="0.75">
      <c r="A913" s="16"/>
      <c r="B913" s="16"/>
      <c r="C913" s="16"/>
      <c r="D913" s="16"/>
      <c r="E913" s="16"/>
      <c r="K913" s="548"/>
      <c r="L913" s="548"/>
      <c r="M913" s="548"/>
    </row>
    <row r="914" spans="1:13" x14ac:dyDescent="0.75">
      <c r="A914" s="16"/>
      <c r="B914" s="16"/>
      <c r="C914" s="16"/>
      <c r="D914" s="16"/>
      <c r="E914" s="16"/>
      <c r="K914" s="548"/>
      <c r="L914" s="548"/>
      <c r="M914" s="548"/>
    </row>
    <row r="915" spans="1:13" x14ac:dyDescent="0.75">
      <c r="A915" s="16"/>
      <c r="B915" s="16"/>
      <c r="C915" s="16"/>
      <c r="D915" s="16"/>
      <c r="E915" s="16"/>
      <c r="K915" s="548"/>
      <c r="L915" s="548"/>
      <c r="M915" s="548"/>
    </row>
    <row r="916" spans="1:13" x14ac:dyDescent="0.75">
      <c r="A916" s="16"/>
      <c r="B916" s="16"/>
      <c r="C916" s="16"/>
      <c r="D916" s="16"/>
      <c r="E916" s="16"/>
      <c r="K916" s="548"/>
      <c r="L916" s="548"/>
      <c r="M916" s="548"/>
    </row>
    <row r="917" spans="1:13" x14ac:dyDescent="0.75">
      <c r="A917" s="16"/>
      <c r="B917" s="16"/>
      <c r="C917" s="16"/>
      <c r="D917" s="16"/>
      <c r="E917" s="16"/>
      <c r="K917" s="548"/>
      <c r="L917" s="548"/>
      <c r="M917" s="548"/>
    </row>
    <row r="918" spans="1:13" x14ac:dyDescent="0.75">
      <c r="A918" s="16"/>
      <c r="B918" s="16"/>
      <c r="C918" s="16"/>
      <c r="D918" s="16"/>
      <c r="E918" s="16"/>
      <c r="K918" s="548"/>
      <c r="L918" s="548"/>
      <c r="M918" s="548"/>
    </row>
    <row r="919" spans="1:13" x14ac:dyDescent="0.75">
      <c r="A919" s="16"/>
      <c r="B919" s="16"/>
      <c r="C919" s="16"/>
      <c r="D919" s="16"/>
      <c r="E919" s="16"/>
      <c r="K919" s="548"/>
      <c r="L919" s="548"/>
      <c r="M919" s="548"/>
    </row>
    <row r="920" spans="1:13" x14ac:dyDescent="0.75">
      <c r="A920" s="16"/>
      <c r="B920" s="16"/>
      <c r="C920" s="16"/>
      <c r="D920" s="16"/>
      <c r="E920" s="16"/>
      <c r="K920" s="548"/>
      <c r="L920" s="548"/>
      <c r="M920" s="548"/>
    </row>
    <row r="921" spans="1:13" x14ac:dyDescent="0.75">
      <c r="A921" s="16"/>
      <c r="B921" s="16"/>
      <c r="C921" s="16"/>
      <c r="D921" s="16"/>
      <c r="E921" s="16"/>
      <c r="K921" s="548"/>
      <c r="L921" s="548"/>
      <c r="M921" s="548"/>
    </row>
    <row r="922" spans="1:13" x14ac:dyDescent="0.75">
      <c r="A922" s="16"/>
      <c r="B922" s="16"/>
      <c r="C922" s="16"/>
      <c r="D922" s="16"/>
      <c r="E922" s="16"/>
      <c r="K922" s="548"/>
      <c r="L922" s="548"/>
      <c r="M922" s="548"/>
    </row>
    <row r="923" spans="1:13" x14ac:dyDescent="0.75">
      <c r="A923" s="16"/>
      <c r="B923" s="16"/>
      <c r="C923" s="16"/>
      <c r="D923" s="16"/>
      <c r="E923" s="16"/>
      <c r="K923" s="548"/>
      <c r="L923" s="548"/>
      <c r="M923" s="548"/>
    </row>
    <row r="924" spans="1:13" x14ac:dyDescent="0.75">
      <c r="A924" s="16"/>
      <c r="B924" s="16"/>
      <c r="C924" s="16"/>
      <c r="D924" s="16"/>
      <c r="E924" s="16"/>
      <c r="K924" s="548"/>
      <c r="L924" s="548"/>
      <c r="M924" s="548"/>
    </row>
    <row r="925" spans="1:13" x14ac:dyDescent="0.75">
      <c r="A925" s="16"/>
      <c r="B925" s="16"/>
      <c r="C925" s="16"/>
      <c r="D925" s="16"/>
      <c r="E925" s="16"/>
      <c r="K925" s="548"/>
      <c r="L925" s="548"/>
      <c r="M925" s="548"/>
    </row>
    <row r="926" spans="1:13" x14ac:dyDescent="0.75">
      <c r="A926" s="16"/>
      <c r="B926" s="16"/>
      <c r="C926" s="16"/>
      <c r="D926" s="16"/>
      <c r="E926" s="16"/>
      <c r="K926" s="548"/>
      <c r="L926" s="548"/>
      <c r="M926" s="548"/>
    </row>
    <row r="927" spans="1:13" x14ac:dyDescent="0.75">
      <c r="A927" s="16"/>
      <c r="B927" s="16"/>
      <c r="C927" s="16"/>
      <c r="D927" s="16"/>
      <c r="E927" s="16"/>
      <c r="K927" s="548"/>
      <c r="L927" s="548"/>
      <c r="M927" s="548"/>
    </row>
    <row r="928" spans="1:13" x14ac:dyDescent="0.75">
      <c r="A928" s="16"/>
      <c r="B928" s="16"/>
      <c r="C928" s="16"/>
      <c r="D928" s="16"/>
      <c r="E928" s="16"/>
      <c r="K928" s="548"/>
      <c r="L928" s="548"/>
      <c r="M928" s="548"/>
    </row>
    <row r="929" spans="1:13" x14ac:dyDescent="0.75">
      <c r="A929" s="16"/>
      <c r="B929" s="16"/>
      <c r="C929" s="16"/>
      <c r="D929" s="16"/>
      <c r="E929" s="16"/>
      <c r="K929" s="548"/>
      <c r="L929" s="548"/>
      <c r="M929" s="548"/>
    </row>
    <row r="930" spans="1:13" x14ac:dyDescent="0.75">
      <c r="A930" s="16"/>
      <c r="B930" s="16"/>
      <c r="C930" s="16"/>
      <c r="D930" s="16"/>
      <c r="E930" s="16"/>
      <c r="K930" s="548"/>
      <c r="L930" s="548"/>
      <c r="M930" s="548"/>
    </row>
    <row r="931" spans="1:13" x14ac:dyDescent="0.75">
      <c r="A931" s="16"/>
      <c r="B931" s="16"/>
      <c r="C931" s="16"/>
      <c r="D931" s="16"/>
      <c r="E931" s="16"/>
      <c r="K931" s="548"/>
      <c r="L931" s="548"/>
      <c r="M931" s="548"/>
    </row>
    <row r="932" spans="1:13" x14ac:dyDescent="0.75">
      <c r="A932" s="16"/>
      <c r="B932" s="16"/>
      <c r="C932" s="16"/>
      <c r="D932" s="16"/>
      <c r="E932" s="16"/>
      <c r="K932" s="548"/>
      <c r="L932" s="548"/>
      <c r="M932" s="548"/>
    </row>
    <row r="933" spans="1:13" x14ac:dyDescent="0.75">
      <c r="A933" s="16"/>
      <c r="B933" s="16"/>
      <c r="C933" s="16"/>
      <c r="D933" s="16"/>
      <c r="E933" s="16"/>
      <c r="K933" s="548"/>
      <c r="L933" s="548"/>
      <c r="M933" s="548"/>
    </row>
    <row r="934" spans="1:13" x14ac:dyDescent="0.75">
      <c r="A934" s="16"/>
      <c r="B934" s="16"/>
      <c r="C934" s="16"/>
      <c r="D934" s="16"/>
      <c r="E934" s="16"/>
      <c r="K934" s="548"/>
      <c r="L934" s="548"/>
      <c r="M934" s="548"/>
    </row>
    <row r="935" spans="1:13" x14ac:dyDescent="0.75">
      <c r="A935" s="16"/>
      <c r="B935" s="16"/>
      <c r="C935" s="16"/>
      <c r="D935" s="16"/>
      <c r="E935" s="16"/>
      <c r="K935" s="548"/>
      <c r="L935" s="548"/>
      <c r="M935" s="548"/>
    </row>
    <row r="936" spans="1:13" x14ac:dyDescent="0.75">
      <c r="A936" s="16"/>
      <c r="B936" s="16"/>
      <c r="C936" s="16"/>
      <c r="D936" s="16"/>
      <c r="E936" s="16"/>
      <c r="K936" s="548"/>
      <c r="L936" s="548"/>
      <c r="M936" s="548"/>
    </row>
    <row r="937" spans="1:13" x14ac:dyDescent="0.75">
      <c r="A937" s="16"/>
      <c r="B937" s="16"/>
      <c r="C937" s="16"/>
      <c r="D937" s="16"/>
      <c r="E937" s="16"/>
      <c r="K937" s="548"/>
      <c r="L937" s="548"/>
      <c r="M937" s="548"/>
    </row>
    <row r="938" spans="1:13" x14ac:dyDescent="0.75">
      <c r="A938" s="16"/>
      <c r="B938" s="16"/>
      <c r="C938" s="16"/>
      <c r="D938" s="16"/>
      <c r="E938" s="16"/>
      <c r="K938" s="548"/>
      <c r="L938" s="548"/>
      <c r="M938" s="548"/>
    </row>
    <row r="939" spans="1:13" x14ac:dyDescent="0.75">
      <c r="A939" s="16"/>
      <c r="B939" s="16"/>
      <c r="C939" s="16"/>
      <c r="D939" s="16"/>
      <c r="E939" s="16"/>
      <c r="K939" s="548"/>
      <c r="L939" s="548"/>
      <c r="M939" s="548"/>
    </row>
    <row r="940" spans="1:13" x14ac:dyDescent="0.75">
      <c r="A940" s="16"/>
      <c r="B940" s="16"/>
      <c r="C940" s="16"/>
      <c r="D940" s="16"/>
      <c r="E940" s="16"/>
      <c r="K940" s="548"/>
      <c r="L940" s="548"/>
      <c r="M940" s="548"/>
    </row>
    <row r="941" spans="1:13" x14ac:dyDescent="0.75">
      <c r="A941" s="16"/>
      <c r="B941" s="16"/>
      <c r="C941" s="16"/>
      <c r="D941" s="16"/>
      <c r="E941" s="16"/>
      <c r="K941" s="548"/>
      <c r="L941" s="548"/>
      <c r="M941" s="548"/>
    </row>
    <row r="942" spans="1:13" x14ac:dyDescent="0.75">
      <c r="A942" s="16"/>
      <c r="B942" s="16"/>
      <c r="C942" s="16"/>
      <c r="D942" s="16"/>
      <c r="E942" s="16"/>
      <c r="K942" s="548"/>
      <c r="L942" s="548"/>
      <c r="M942" s="548"/>
    </row>
    <row r="943" spans="1:13" x14ac:dyDescent="0.75">
      <c r="A943" s="16"/>
      <c r="B943" s="16"/>
      <c r="C943" s="16"/>
      <c r="D943" s="16"/>
      <c r="E943" s="16"/>
    </row>
    <row r="944" spans="1:13" x14ac:dyDescent="0.75">
      <c r="A944" s="16"/>
      <c r="B944" s="16"/>
      <c r="C944" s="16"/>
      <c r="D944" s="16"/>
      <c r="E944" s="16"/>
    </row>
    <row r="945" spans="1:5" x14ac:dyDescent="0.75">
      <c r="A945" s="16"/>
      <c r="B945" s="16"/>
      <c r="C945" s="16"/>
      <c r="D945" s="16"/>
      <c r="E945" s="16"/>
    </row>
    <row r="946" spans="1:5" x14ac:dyDescent="0.75">
      <c r="A946" s="16"/>
      <c r="B946" s="16"/>
      <c r="C946" s="16"/>
      <c r="D946" s="16"/>
      <c r="E946" s="16"/>
    </row>
    <row r="947" spans="1:5" x14ac:dyDescent="0.75">
      <c r="A947" s="16"/>
      <c r="B947" s="16"/>
      <c r="C947" s="16"/>
      <c r="D947" s="16"/>
      <c r="E947" s="16"/>
    </row>
    <row r="948" spans="1:5" x14ac:dyDescent="0.75">
      <c r="A948" s="16"/>
      <c r="B948" s="16"/>
      <c r="C948" s="16"/>
      <c r="D948" s="16"/>
      <c r="E948" s="16"/>
    </row>
    <row r="949" spans="1:5" x14ac:dyDescent="0.75">
      <c r="A949" s="16"/>
      <c r="B949" s="16"/>
      <c r="C949" s="16"/>
      <c r="D949" s="16"/>
      <c r="E949" s="16"/>
    </row>
    <row r="950" spans="1:5" x14ac:dyDescent="0.75">
      <c r="A950" s="16"/>
      <c r="B950" s="16"/>
      <c r="C950" s="16"/>
      <c r="D950" s="16"/>
      <c r="E950" s="16"/>
    </row>
    <row r="951" spans="1:5" x14ac:dyDescent="0.75">
      <c r="A951" s="16"/>
      <c r="B951" s="16"/>
      <c r="C951" s="16"/>
      <c r="D951" s="16"/>
      <c r="E951" s="16"/>
    </row>
    <row r="952" spans="1:5" x14ac:dyDescent="0.75">
      <c r="A952" s="16"/>
      <c r="B952" s="16"/>
      <c r="C952" s="16"/>
      <c r="D952" s="16"/>
      <c r="E952" s="16"/>
    </row>
    <row r="953" spans="1:5" x14ac:dyDescent="0.75">
      <c r="A953" s="16"/>
      <c r="B953" s="16"/>
      <c r="C953" s="16"/>
      <c r="D953" s="16"/>
      <c r="E953" s="16"/>
    </row>
    <row r="954" spans="1:5" x14ac:dyDescent="0.75">
      <c r="A954" s="16"/>
      <c r="B954" s="16"/>
      <c r="C954" s="16"/>
      <c r="D954" s="16"/>
      <c r="E954" s="16"/>
    </row>
    <row r="955" spans="1:5" x14ac:dyDescent="0.75">
      <c r="A955" s="16"/>
      <c r="B955" s="16"/>
      <c r="C955" s="16"/>
      <c r="D955" s="16"/>
      <c r="E955" s="16"/>
    </row>
    <row r="956" spans="1:5" x14ac:dyDescent="0.75">
      <c r="A956" s="16"/>
      <c r="B956" s="16"/>
      <c r="C956" s="16"/>
      <c r="D956" s="16"/>
      <c r="E956" s="16"/>
    </row>
    <row r="957" spans="1:5" x14ac:dyDescent="0.75">
      <c r="A957" s="16"/>
      <c r="B957" s="16"/>
      <c r="C957" s="16"/>
      <c r="D957" s="16"/>
      <c r="E957" s="16"/>
    </row>
    <row r="958" spans="1:5" x14ac:dyDescent="0.75">
      <c r="A958" s="16"/>
      <c r="B958" s="16"/>
      <c r="C958" s="16"/>
      <c r="D958" s="16"/>
      <c r="E958" s="16"/>
    </row>
    <row r="959" spans="1:5" x14ac:dyDescent="0.75">
      <c r="A959" s="16"/>
      <c r="B959" s="16"/>
      <c r="C959" s="16"/>
      <c r="D959" s="16"/>
      <c r="E959" s="16"/>
    </row>
    <row r="960" spans="1:5" x14ac:dyDescent="0.75">
      <c r="A960" s="16"/>
      <c r="B960" s="16"/>
      <c r="C960" s="16"/>
      <c r="D960" s="16"/>
      <c r="E960" s="16"/>
    </row>
    <row r="961" spans="1:5" x14ac:dyDescent="0.75">
      <c r="A961" s="16"/>
      <c r="B961" s="16"/>
      <c r="C961" s="16"/>
      <c r="D961" s="16"/>
      <c r="E961" s="16"/>
    </row>
    <row r="962" spans="1:5" x14ac:dyDescent="0.75">
      <c r="A962" s="16"/>
      <c r="B962" s="16"/>
      <c r="C962" s="16"/>
      <c r="D962" s="16"/>
      <c r="E962" s="16"/>
    </row>
    <row r="963" spans="1:5" x14ac:dyDescent="0.75">
      <c r="A963" s="16"/>
      <c r="B963" s="16"/>
      <c r="C963" s="16"/>
      <c r="D963" s="16"/>
      <c r="E963" s="16"/>
    </row>
    <row r="964" spans="1:5" x14ac:dyDescent="0.75">
      <c r="A964" s="16"/>
      <c r="B964" s="16"/>
      <c r="C964" s="16"/>
      <c r="D964" s="16"/>
      <c r="E964" s="16"/>
    </row>
    <row r="965" spans="1:5" x14ac:dyDescent="0.75">
      <c r="A965" s="16"/>
      <c r="B965" s="16"/>
      <c r="C965" s="16"/>
      <c r="D965" s="16"/>
      <c r="E965" s="16"/>
    </row>
    <row r="966" spans="1:5" x14ac:dyDescent="0.75">
      <c r="A966" s="16"/>
      <c r="B966" s="16"/>
      <c r="C966" s="16"/>
      <c r="D966" s="16"/>
      <c r="E966" s="16"/>
    </row>
    <row r="967" spans="1:5" x14ac:dyDescent="0.75">
      <c r="A967" s="16"/>
      <c r="B967" s="16"/>
      <c r="C967" s="16"/>
      <c r="D967" s="16"/>
      <c r="E967" s="16"/>
    </row>
    <row r="968" spans="1:5" x14ac:dyDescent="0.75">
      <c r="A968" s="16"/>
      <c r="B968" s="16"/>
      <c r="C968" s="16"/>
      <c r="D968" s="16"/>
      <c r="E968" s="16"/>
    </row>
    <row r="969" spans="1:5" x14ac:dyDescent="0.75">
      <c r="A969" s="16"/>
      <c r="B969" s="16"/>
      <c r="C969" s="16"/>
      <c r="D969" s="16"/>
      <c r="E969" s="16"/>
    </row>
    <row r="970" spans="1:5" x14ac:dyDescent="0.75">
      <c r="A970" s="16"/>
      <c r="B970" s="16"/>
      <c r="C970" s="16"/>
      <c r="D970" s="16"/>
      <c r="E970" s="16"/>
    </row>
    <row r="971" spans="1:5" x14ac:dyDescent="0.75">
      <c r="A971" s="16"/>
      <c r="B971" s="16"/>
      <c r="C971" s="16"/>
      <c r="D971" s="16"/>
      <c r="E971" s="16"/>
    </row>
    <row r="972" spans="1:5" x14ac:dyDescent="0.75">
      <c r="A972" s="16"/>
      <c r="B972" s="16"/>
      <c r="C972" s="16"/>
      <c r="D972" s="16"/>
      <c r="E972" s="16"/>
    </row>
    <row r="973" spans="1:5" x14ac:dyDescent="0.75">
      <c r="A973" s="16"/>
      <c r="B973" s="16"/>
      <c r="C973" s="16"/>
      <c r="D973" s="16"/>
      <c r="E973" s="16"/>
    </row>
    <row r="974" spans="1:5" x14ac:dyDescent="0.75">
      <c r="A974" s="16"/>
      <c r="B974" s="16"/>
      <c r="C974" s="16"/>
      <c r="D974" s="16"/>
      <c r="E974" s="16"/>
    </row>
    <row r="975" spans="1:5" x14ac:dyDescent="0.75">
      <c r="A975" s="16"/>
      <c r="B975" s="16"/>
      <c r="C975" s="16"/>
      <c r="D975" s="16"/>
      <c r="E975" s="16"/>
    </row>
    <row r="976" spans="1:5" x14ac:dyDescent="0.75">
      <c r="A976" s="16"/>
      <c r="B976" s="16"/>
      <c r="C976" s="16"/>
      <c r="D976" s="16"/>
      <c r="E976" s="16"/>
    </row>
    <row r="977" spans="1:5" x14ac:dyDescent="0.75">
      <c r="A977" s="16"/>
      <c r="B977" s="16"/>
      <c r="C977" s="16"/>
      <c r="D977" s="16"/>
      <c r="E977" s="16"/>
    </row>
    <row r="978" spans="1:5" x14ac:dyDescent="0.75">
      <c r="A978" s="16"/>
      <c r="B978" s="16"/>
      <c r="C978" s="16"/>
      <c r="D978" s="16"/>
      <c r="E978" s="16"/>
    </row>
    <row r="979" spans="1:5" x14ac:dyDescent="0.75">
      <c r="A979" s="16"/>
      <c r="B979" s="16"/>
      <c r="C979" s="16"/>
      <c r="D979" s="16"/>
      <c r="E979" s="16"/>
    </row>
    <row r="980" spans="1:5" x14ac:dyDescent="0.75">
      <c r="A980" s="16"/>
      <c r="B980" s="16"/>
      <c r="C980" s="16"/>
      <c r="D980" s="16"/>
      <c r="E980" s="16"/>
    </row>
    <row r="981" spans="1:5" x14ac:dyDescent="0.75">
      <c r="A981" s="16"/>
      <c r="B981" s="16"/>
      <c r="C981" s="16"/>
      <c r="D981" s="16"/>
      <c r="E981" s="16"/>
    </row>
    <row r="982" spans="1:5" x14ac:dyDescent="0.75">
      <c r="A982" s="16"/>
      <c r="B982" s="16"/>
      <c r="C982" s="16"/>
      <c r="D982" s="16"/>
      <c r="E982" s="16"/>
    </row>
    <row r="983" spans="1:5" x14ac:dyDescent="0.75">
      <c r="A983" s="16"/>
      <c r="B983" s="16"/>
      <c r="C983" s="16"/>
      <c r="D983" s="16"/>
      <c r="E983" s="16"/>
    </row>
    <row r="984" spans="1:5" x14ac:dyDescent="0.75">
      <c r="A984" s="16"/>
      <c r="B984" s="16"/>
      <c r="C984" s="16"/>
      <c r="D984" s="16"/>
      <c r="E984" s="16"/>
    </row>
    <row r="985" spans="1:5" x14ac:dyDescent="0.75">
      <c r="A985" s="16"/>
      <c r="B985" s="16"/>
      <c r="C985" s="16"/>
      <c r="D985" s="16"/>
      <c r="E985" s="16"/>
    </row>
    <row r="986" spans="1:5" x14ac:dyDescent="0.75">
      <c r="A986" s="16"/>
      <c r="B986" s="16"/>
      <c r="C986" s="16"/>
      <c r="D986" s="16"/>
      <c r="E986" s="16"/>
    </row>
    <row r="987" spans="1:5" x14ac:dyDescent="0.75">
      <c r="A987" s="16"/>
      <c r="B987" s="16"/>
      <c r="C987" s="16"/>
      <c r="D987" s="16"/>
      <c r="E987" s="16"/>
    </row>
    <row r="988" spans="1:5" x14ac:dyDescent="0.75">
      <c r="A988" s="16"/>
      <c r="B988" s="16"/>
      <c r="C988" s="16"/>
      <c r="D988" s="16"/>
      <c r="E988" s="16"/>
    </row>
    <row r="989" spans="1:5" x14ac:dyDescent="0.75">
      <c r="A989" s="16"/>
      <c r="B989" s="16"/>
      <c r="C989" s="16"/>
      <c r="D989" s="16"/>
      <c r="E989" s="16"/>
    </row>
    <row r="990" spans="1:5" x14ac:dyDescent="0.75">
      <c r="A990" s="16"/>
      <c r="B990" s="16"/>
      <c r="C990" s="16"/>
      <c r="D990" s="16"/>
      <c r="E990" s="16"/>
    </row>
    <row r="991" spans="1:5" x14ac:dyDescent="0.75">
      <c r="A991" s="16"/>
      <c r="B991" s="16"/>
      <c r="C991" s="16"/>
      <c r="D991" s="16"/>
      <c r="E991" s="16"/>
    </row>
    <row r="992" spans="1:5" x14ac:dyDescent="0.75">
      <c r="A992" s="16"/>
      <c r="B992" s="16"/>
      <c r="C992" s="16"/>
      <c r="D992" s="16"/>
      <c r="E992" s="16"/>
    </row>
    <row r="993" spans="1:5" x14ac:dyDescent="0.75">
      <c r="A993" s="16"/>
      <c r="B993" s="16"/>
      <c r="C993" s="16"/>
      <c r="D993" s="16"/>
      <c r="E993" s="16"/>
    </row>
    <row r="994" spans="1:5" x14ac:dyDescent="0.75">
      <c r="A994" s="16"/>
      <c r="B994" s="16"/>
      <c r="C994" s="16"/>
      <c r="D994" s="16"/>
      <c r="E994" s="16"/>
    </row>
    <row r="995" spans="1:5" x14ac:dyDescent="0.75">
      <c r="A995" s="16"/>
      <c r="B995" s="16"/>
      <c r="C995" s="16"/>
      <c r="D995" s="16"/>
      <c r="E995" s="16"/>
    </row>
    <row r="996" spans="1:5" x14ac:dyDescent="0.75">
      <c r="A996" s="16"/>
      <c r="B996" s="16"/>
      <c r="C996" s="16"/>
      <c r="D996" s="16"/>
      <c r="E996" s="16"/>
    </row>
    <row r="997" spans="1:5" x14ac:dyDescent="0.75">
      <c r="A997" s="16"/>
      <c r="B997" s="16"/>
      <c r="C997" s="16"/>
      <c r="D997" s="16"/>
      <c r="E997" s="16"/>
    </row>
    <row r="998" spans="1:5" x14ac:dyDescent="0.75">
      <c r="A998" s="16"/>
      <c r="B998" s="16"/>
      <c r="C998" s="16"/>
      <c r="D998" s="16"/>
      <c r="E998" s="16"/>
    </row>
    <row r="999" spans="1:5" x14ac:dyDescent="0.75">
      <c r="A999" s="16"/>
      <c r="B999" s="16"/>
      <c r="C999" s="16"/>
      <c r="D999" s="16"/>
      <c r="E999" s="16"/>
    </row>
    <row r="1000" spans="1:5" x14ac:dyDescent="0.75">
      <c r="A1000" s="16"/>
      <c r="B1000" s="16"/>
      <c r="C1000" s="16"/>
      <c r="D1000" s="16"/>
      <c r="E1000" s="16"/>
    </row>
    <row r="1001" spans="1:5" x14ac:dyDescent="0.75">
      <c r="A1001" s="16"/>
      <c r="B1001" s="16"/>
      <c r="C1001" s="16"/>
      <c r="D1001" s="16"/>
      <c r="E1001" s="16"/>
    </row>
    <row r="1002" spans="1:5" x14ac:dyDescent="0.75">
      <c r="A1002" s="16"/>
      <c r="B1002" s="16"/>
      <c r="C1002" s="16"/>
      <c r="D1002" s="16"/>
      <c r="E1002" s="16"/>
    </row>
    <row r="1003" spans="1:5" x14ac:dyDescent="0.75">
      <c r="A1003" s="16"/>
      <c r="B1003" s="16"/>
      <c r="C1003" s="16"/>
      <c r="D1003" s="16"/>
      <c r="E1003" s="16"/>
    </row>
    <row r="1004" spans="1:5" x14ac:dyDescent="0.75">
      <c r="A1004" s="16"/>
      <c r="B1004" s="16"/>
      <c r="C1004" s="16"/>
      <c r="D1004" s="16"/>
      <c r="E1004" s="16"/>
    </row>
    <row r="1005" spans="1:5" x14ac:dyDescent="0.75">
      <c r="A1005" s="16"/>
      <c r="B1005" s="16"/>
      <c r="C1005" s="16"/>
      <c r="D1005" s="16"/>
      <c r="E1005" s="16"/>
    </row>
    <row r="1006" spans="1:5" x14ac:dyDescent="0.75">
      <c r="A1006" s="16"/>
      <c r="B1006" s="16"/>
      <c r="C1006" s="16"/>
      <c r="D1006" s="16"/>
      <c r="E1006" s="16"/>
    </row>
    <row r="1007" spans="1:5" x14ac:dyDescent="0.75">
      <c r="A1007" s="16"/>
      <c r="B1007" s="16"/>
      <c r="C1007" s="16"/>
      <c r="D1007" s="16"/>
      <c r="E1007" s="16"/>
    </row>
    <row r="1008" spans="1:5" x14ac:dyDescent="0.75">
      <c r="A1008" s="16"/>
      <c r="B1008" s="16"/>
      <c r="C1008" s="16"/>
      <c r="D1008" s="16"/>
      <c r="E1008" s="16"/>
    </row>
    <row r="1009" spans="1:5" x14ac:dyDescent="0.75">
      <c r="A1009" s="16"/>
      <c r="B1009" s="16"/>
      <c r="C1009" s="16"/>
      <c r="D1009" s="16"/>
      <c r="E1009" s="16"/>
    </row>
    <row r="1010" spans="1:5" x14ac:dyDescent="0.75">
      <c r="A1010" s="16"/>
      <c r="B1010" s="16"/>
      <c r="C1010" s="16"/>
      <c r="D1010" s="16"/>
      <c r="E1010" s="16"/>
    </row>
    <row r="1011" spans="1:5" x14ac:dyDescent="0.75">
      <c r="A1011" s="16"/>
      <c r="B1011" s="16"/>
      <c r="C1011" s="16"/>
      <c r="D1011" s="16"/>
      <c r="E1011" s="16"/>
    </row>
    <row r="1012" spans="1:5" x14ac:dyDescent="0.75">
      <c r="A1012" s="16"/>
      <c r="B1012" s="16"/>
      <c r="C1012" s="16"/>
      <c r="D1012" s="16"/>
      <c r="E1012" s="16"/>
    </row>
    <row r="1013" spans="1:5" x14ac:dyDescent="0.75">
      <c r="A1013" s="16"/>
      <c r="B1013" s="16"/>
      <c r="C1013" s="16"/>
      <c r="D1013" s="16"/>
      <c r="E1013" s="16"/>
    </row>
    <row r="1014" spans="1:5" x14ac:dyDescent="0.75">
      <c r="A1014" s="16"/>
      <c r="B1014" s="16"/>
      <c r="C1014" s="16"/>
      <c r="D1014" s="16"/>
      <c r="E1014" s="16"/>
    </row>
    <row r="1015" spans="1:5" x14ac:dyDescent="0.75">
      <c r="A1015" s="16"/>
      <c r="B1015" s="16"/>
      <c r="C1015" s="16"/>
      <c r="D1015" s="16"/>
      <c r="E1015" s="16"/>
    </row>
    <row r="1016" spans="1:5" x14ac:dyDescent="0.75">
      <c r="A1016" s="16"/>
      <c r="B1016" s="16"/>
      <c r="C1016" s="16"/>
      <c r="D1016" s="16"/>
      <c r="E1016" s="16"/>
    </row>
    <row r="1017" spans="1:5" x14ac:dyDescent="0.75">
      <c r="A1017" s="16"/>
      <c r="B1017" s="16"/>
      <c r="C1017" s="16"/>
      <c r="D1017" s="16"/>
      <c r="E1017" s="16"/>
    </row>
    <row r="1018" spans="1:5" x14ac:dyDescent="0.75">
      <c r="A1018" s="16"/>
      <c r="B1018" s="16"/>
      <c r="C1018" s="16"/>
      <c r="D1018" s="16"/>
      <c r="E1018" s="16"/>
    </row>
    <row r="1019" spans="1:5" x14ac:dyDescent="0.75">
      <c r="A1019" s="16"/>
      <c r="B1019" s="16"/>
      <c r="C1019" s="16"/>
      <c r="D1019" s="16"/>
      <c r="E1019" s="16"/>
    </row>
    <row r="1020" spans="1:5" x14ac:dyDescent="0.75">
      <c r="A1020" s="16"/>
      <c r="B1020" s="16"/>
      <c r="C1020" s="16"/>
      <c r="D1020" s="16"/>
      <c r="E1020" s="16"/>
    </row>
    <row r="1021" spans="1:5" x14ac:dyDescent="0.75">
      <c r="A1021" s="16"/>
      <c r="B1021" s="16"/>
      <c r="C1021" s="16"/>
      <c r="D1021" s="16"/>
      <c r="E1021" s="16"/>
    </row>
    <row r="1022" spans="1:5" x14ac:dyDescent="0.75">
      <c r="A1022" s="16"/>
      <c r="B1022" s="16"/>
      <c r="C1022" s="16"/>
      <c r="D1022" s="16"/>
      <c r="E1022" s="16"/>
    </row>
    <row r="1023" spans="1:5" x14ac:dyDescent="0.75">
      <c r="A1023" s="16"/>
      <c r="B1023" s="16"/>
      <c r="C1023" s="16"/>
      <c r="D1023" s="16"/>
      <c r="E1023" s="16"/>
    </row>
    <row r="1024" spans="1:5" x14ac:dyDescent="0.75">
      <c r="A1024" s="16"/>
      <c r="B1024" s="16"/>
      <c r="C1024" s="16"/>
      <c r="D1024" s="16"/>
      <c r="E1024" s="16"/>
    </row>
    <row r="1025" spans="1:5" x14ac:dyDescent="0.75">
      <c r="A1025" s="16"/>
      <c r="B1025" s="16"/>
      <c r="C1025" s="16"/>
      <c r="D1025" s="16"/>
      <c r="E1025" s="16"/>
    </row>
    <row r="1026" spans="1:5" x14ac:dyDescent="0.75">
      <c r="A1026" s="16"/>
      <c r="B1026" s="16"/>
      <c r="C1026" s="16"/>
      <c r="D1026" s="16"/>
      <c r="E1026" s="16"/>
    </row>
    <row r="1027" spans="1:5" x14ac:dyDescent="0.75">
      <c r="A1027" s="16"/>
      <c r="B1027" s="16"/>
      <c r="C1027" s="16"/>
      <c r="D1027" s="16"/>
      <c r="E1027" s="16"/>
    </row>
    <row r="1028" spans="1:5" x14ac:dyDescent="0.75">
      <c r="A1028" s="16"/>
      <c r="B1028" s="16"/>
      <c r="C1028" s="16"/>
      <c r="D1028" s="16"/>
      <c r="E1028" s="16"/>
    </row>
    <row r="1029" spans="1:5" x14ac:dyDescent="0.75">
      <c r="A1029" s="16"/>
      <c r="B1029" s="16"/>
      <c r="C1029" s="16"/>
      <c r="D1029" s="16"/>
      <c r="E1029" s="16"/>
    </row>
    <row r="1030" spans="1:5" x14ac:dyDescent="0.75">
      <c r="A1030" s="16"/>
      <c r="B1030" s="16"/>
      <c r="C1030" s="16"/>
      <c r="D1030" s="16"/>
      <c r="E1030" s="16"/>
    </row>
    <row r="1031" spans="1:5" x14ac:dyDescent="0.75">
      <c r="A1031" s="16"/>
      <c r="B1031" s="16"/>
      <c r="C1031" s="16"/>
      <c r="D1031" s="16"/>
      <c r="E1031" s="16"/>
    </row>
    <row r="1032" spans="1:5" x14ac:dyDescent="0.75">
      <c r="A1032" s="16"/>
      <c r="B1032" s="16"/>
      <c r="C1032" s="16"/>
      <c r="D1032" s="16"/>
      <c r="E1032" s="16"/>
    </row>
    <row r="1033" spans="1:5" x14ac:dyDescent="0.75">
      <c r="A1033" s="16"/>
      <c r="B1033" s="16"/>
      <c r="C1033" s="16"/>
      <c r="D1033" s="16"/>
      <c r="E1033" s="16"/>
    </row>
    <row r="1034" spans="1:5" x14ac:dyDescent="0.75">
      <c r="A1034" s="16"/>
      <c r="B1034" s="16"/>
      <c r="C1034" s="16"/>
      <c r="D1034" s="16"/>
      <c r="E1034" s="16"/>
    </row>
    <row r="1035" spans="1:5" x14ac:dyDescent="0.75">
      <c r="A1035" s="16"/>
      <c r="B1035" s="16"/>
      <c r="C1035" s="16"/>
      <c r="D1035" s="16"/>
      <c r="E1035" s="16"/>
    </row>
    <row r="1036" spans="1:5" x14ac:dyDescent="0.75">
      <c r="A1036" s="16"/>
      <c r="B1036" s="16"/>
      <c r="C1036" s="16"/>
      <c r="D1036" s="16"/>
      <c r="E1036" s="16"/>
    </row>
    <row r="1037" spans="1:5" x14ac:dyDescent="0.75">
      <c r="A1037" s="16"/>
      <c r="B1037" s="16"/>
      <c r="C1037" s="16"/>
      <c r="D1037" s="16"/>
      <c r="E1037" s="16"/>
    </row>
    <row r="1038" spans="1:5" x14ac:dyDescent="0.75">
      <c r="A1038" s="16"/>
      <c r="B1038" s="16"/>
      <c r="C1038" s="16"/>
      <c r="D1038" s="16"/>
      <c r="E1038" s="16"/>
    </row>
    <row r="1039" spans="1:5" x14ac:dyDescent="0.75">
      <c r="A1039" s="16"/>
      <c r="B1039" s="16"/>
      <c r="C1039" s="16"/>
      <c r="D1039" s="16"/>
      <c r="E1039" s="16"/>
    </row>
    <row r="1040" spans="1:5" x14ac:dyDescent="0.75">
      <c r="A1040" s="16"/>
      <c r="B1040" s="16"/>
      <c r="C1040" s="16"/>
      <c r="D1040" s="16"/>
      <c r="E1040" s="16"/>
    </row>
    <row r="1041" spans="1:5" x14ac:dyDescent="0.75">
      <c r="A1041" s="16"/>
      <c r="B1041" s="16"/>
      <c r="C1041" s="16"/>
      <c r="D1041" s="16"/>
      <c r="E1041" s="16"/>
    </row>
    <row r="1042" spans="1:5" x14ac:dyDescent="0.75">
      <c r="A1042" s="16"/>
      <c r="B1042" s="16"/>
      <c r="C1042" s="16"/>
      <c r="D1042" s="16"/>
      <c r="E1042" s="16"/>
    </row>
    <row r="1043" spans="1:5" x14ac:dyDescent="0.75">
      <c r="A1043" s="16"/>
      <c r="B1043" s="16"/>
      <c r="C1043" s="16"/>
      <c r="D1043" s="16"/>
      <c r="E1043" s="16"/>
    </row>
    <row r="1044" spans="1:5" x14ac:dyDescent="0.75">
      <c r="A1044" s="16"/>
      <c r="B1044" s="16"/>
      <c r="C1044" s="16"/>
      <c r="D1044" s="16"/>
      <c r="E1044" s="16"/>
    </row>
    <row r="1045" spans="1:5" x14ac:dyDescent="0.75">
      <c r="A1045" s="16"/>
      <c r="B1045" s="16"/>
      <c r="C1045" s="16"/>
      <c r="D1045" s="16"/>
      <c r="E1045" s="16"/>
    </row>
    <row r="1046" spans="1:5" x14ac:dyDescent="0.75">
      <c r="A1046" s="16"/>
      <c r="B1046" s="16"/>
      <c r="C1046" s="16"/>
      <c r="D1046" s="16"/>
      <c r="E1046" s="16"/>
    </row>
    <row r="1047" spans="1:5" x14ac:dyDescent="0.75">
      <c r="A1047" s="16"/>
      <c r="B1047" s="16"/>
      <c r="C1047" s="16"/>
      <c r="D1047" s="16"/>
      <c r="E1047" s="16"/>
    </row>
    <row r="1048" spans="1:5" x14ac:dyDescent="0.75">
      <c r="A1048" s="16"/>
      <c r="B1048" s="16"/>
      <c r="C1048" s="16"/>
      <c r="D1048" s="16"/>
      <c r="E1048" s="16"/>
    </row>
    <row r="1049" spans="1:5" x14ac:dyDescent="0.75">
      <c r="A1049" s="16"/>
      <c r="B1049" s="16"/>
      <c r="C1049" s="16"/>
      <c r="D1049" s="16"/>
      <c r="E1049" s="16"/>
    </row>
    <row r="1050" spans="1:5" x14ac:dyDescent="0.75">
      <c r="A1050" s="16"/>
      <c r="B1050" s="16"/>
      <c r="C1050" s="16"/>
      <c r="D1050" s="16"/>
      <c r="E1050" s="16"/>
    </row>
    <row r="1051" spans="1:5" x14ac:dyDescent="0.75">
      <c r="A1051" s="16"/>
      <c r="B1051" s="16"/>
      <c r="C1051" s="16"/>
      <c r="D1051" s="16"/>
      <c r="E1051" s="16"/>
    </row>
    <row r="1052" spans="1:5" x14ac:dyDescent="0.75">
      <c r="A1052" s="16"/>
      <c r="B1052" s="16"/>
      <c r="C1052" s="16"/>
      <c r="D1052" s="16"/>
      <c r="E1052" s="16"/>
    </row>
    <row r="1053" spans="1:5" x14ac:dyDescent="0.75">
      <c r="A1053" s="16"/>
      <c r="B1053" s="16"/>
      <c r="C1053" s="16"/>
      <c r="D1053" s="16"/>
      <c r="E1053" s="16"/>
    </row>
    <row r="1054" spans="1:5" x14ac:dyDescent="0.75">
      <c r="A1054" s="16"/>
      <c r="B1054" s="16"/>
      <c r="C1054" s="16"/>
      <c r="D1054" s="16"/>
      <c r="E1054" s="16"/>
    </row>
    <row r="1055" spans="1:5" x14ac:dyDescent="0.75">
      <c r="A1055" s="16"/>
      <c r="B1055" s="16"/>
      <c r="C1055" s="16"/>
      <c r="D1055" s="16"/>
      <c r="E1055" s="16"/>
    </row>
    <row r="1056" spans="1:5" x14ac:dyDescent="0.75">
      <c r="A1056" s="16"/>
      <c r="B1056" s="16"/>
      <c r="C1056" s="16"/>
      <c r="D1056" s="16"/>
      <c r="E1056" s="16"/>
    </row>
    <row r="1057" spans="1:5" x14ac:dyDescent="0.75">
      <c r="A1057" s="16"/>
      <c r="B1057" s="16"/>
      <c r="C1057" s="16"/>
      <c r="D1057" s="16"/>
      <c r="E1057" s="16"/>
    </row>
    <row r="1058" spans="1:5" x14ac:dyDescent="0.75">
      <c r="A1058" s="16"/>
      <c r="B1058" s="16"/>
      <c r="C1058" s="16"/>
      <c r="D1058" s="16"/>
      <c r="E1058" s="16"/>
    </row>
    <row r="1059" spans="1:5" x14ac:dyDescent="0.75">
      <c r="A1059" s="16"/>
      <c r="B1059" s="16"/>
      <c r="C1059" s="16"/>
      <c r="D1059" s="16"/>
      <c r="E1059" s="16"/>
    </row>
    <row r="1060" spans="1:5" x14ac:dyDescent="0.75">
      <c r="A1060" s="16"/>
      <c r="B1060" s="16"/>
      <c r="C1060" s="16"/>
      <c r="D1060" s="16"/>
      <c r="E1060" s="16"/>
    </row>
    <row r="1061" spans="1:5" x14ac:dyDescent="0.75">
      <c r="A1061" s="16"/>
      <c r="B1061" s="16"/>
      <c r="C1061" s="16"/>
      <c r="D1061" s="16"/>
      <c r="E1061" s="16"/>
    </row>
    <row r="1062" spans="1:5" x14ac:dyDescent="0.75">
      <c r="A1062" s="16"/>
      <c r="B1062" s="16"/>
      <c r="C1062" s="16"/>
      <c r="D1062" s="16"/>
      <c r="E1062" s="16"/>
    </row>
    <row r="1063" spans="1:5" x14ac:dyDescent="0.75">
      <c r="A1063" s="16"/>
      <c r="B1063" s="16"/>
      <c r="C1063" s="16"/>
      <c r="D1063" s="16"/>
      <c r="E1063" s="16"/>
    </row>
    <row r="1064" spans="1:5" x14ac:dyDescent="0.75">
      <c r="A1064" s="16"/>
      <c r="B1064" s="16"/>
      <c r="C1064" s="16"/>
      <c r="D1064" s="16"/>
      <c r="E1064" s="16"/>
    </row>
    <row r="1065" spans="1:5" x14ac:dyDescent="0.75">
      <c r="A1065" s="16"/>
      <c r="B1065" s="16"/>
      <c r="C1065" s="16"/>
      <c r="D1065" s="16"/>
      <c r="E1065" s="16"/>
    </row>
    <row r="1066" spans="1:5" x14ac:dyDescent="0.75">
      <c r="A1066" s="16"/>
      <c r="B1066" s="16"/>
      <c r="C1066" s="16"/>
      <c r="D1066" s="16"/>
      <c r="E1066" s="16"/>
    </row>
    <row r="1067" spans="1:5" x14ac:dyDescent="0.75">
      <c r="A1067" s="16"/>
      <c r="B1067" s="16"/>
      <c r="C1067" s="16"/>
      <c r="D1067" s="16"/>
      <c r="E1067" s="16"/>
    </row>
    <row r="1068" spans="1:5" x14ac:dyDescent="0.75">
      <c r="A1068" s="16"/>
      <c r="B1068" s="16"/>
      <c r="C1068" s="16"/>
      <c r="D1068" s="16"/>
      <c r="E1068" s="16"/>
    </row>
    <row r="1069" spans="1:5" x14ac:dyDescent="0.75">
      <c r="A1069" s="16"/>
      <c r="B1069" s="16"/>
      <c r="C1069" s="16"/>
      <c r="D1069" s="16"/>
      <c r="E1069" s="16"/>
    </row>
    <row r="1070" spans="1:5" x14ac:dyDescent="0.75">
      <c r="A1070" s="16"/>
      <c r="B1070" s="16"/>
      <c r="C1070" s="16"/>
      <c r="D1070" s="16"/>
      <c r="E1070" s="16"/>
    </row>
    <row r="1071" spans="1:5" x14ac:dyDescent="0.75">
      <c r="A1071" s="16"/>
      <c r="B1071" s="16"/>
      <c r="C1071" s="16"/>
      <c r="D1071" s="16"/>
      <c r="E1071" s="16"/>
    </row>
    <row r="1072" spans="1:5" x14ac:dyDescent="0.75">
      <c r="A1072" s="16"/>
      <c r="B1072" s="16"/>
      <c r="C1072" s="16"/>
      <c r="D1072" s="16"/>
      <c r="E1072" s="16"/>
    </row>
    <row r="1073" spans="1:5" x14ac:dyDescent="0.75">
      <c r="A1073" s="16"/>
      <c r="B1073" s="16"/>
      <c r="C1073" s="16"/>
      <c r="D1073" s="16"/>
      <c r="E1073" s="16"/>
    </row>
    <row r="1074" spans="1:5" x14ac:dyDescent="0.75">
      <c r="A1074" s="16"/>
      <c r="B1074" s="16"/>
      <c r="C1074" s="16"/>
      <c r="D1074" s="16"/>
      <c r="E1074" s="16"/>
    </row>
    <row r="1075" spans="1:5" x14ac:dyDescent="0.75">
      <c r="A1075" s="16"/>
      <c r="B1075" s="16"/>
      <c r="C1075" s="16"/>
      <c r="D1075" s="16"/>
      <c r="E1075" s="16"/>
    </row>
    <row r="1076" spans="1:5" x14ac:dyDescent="0.75">
      <c r="A1076" s="16"/>
      <c r="B1076" s="16"/>
      <c r="C1076" s="16"/>
      <c r="D1076" s="16"/>
      <c r="E1076" s="16"/>
    </row>
    <row r="1077" spans="1:5" x14ac:dyDescent="0.75">
      <c r="A1077" s="16"/>
      <c r="B1077" s="16"/>
      <c r="C1077" s="16"/>
      <c r="D1077" s="16"/>
      <c r="E1077" s="16"/>
    </row>
    <row r="1078" spans="1:5" x14ac:dyDescent="0.75">
      <c r="A1078" s="16"/>
      <c r="B1078" s="16"/>
      <c r="C1078" s="16"/>
      <c r="D1078" s="16"/>
      <c r="E1078" s="16"/>
    </row>
    <row r="1079" spans="1:5" x14ac:dyDescent="0.75">
      <c r="A1079" s="16"/>
      <c r="B1079" s="16"/>
      <c r="C1079" s="16"/>
      <c r="D1079" s="16"/>
      <c r="E1079" s="16"/>
    </row>
    <row r="1080" spans="1:5" x14ac:dyDescent="0.75">
      <c r="A1080" s="16"/>
      <c r="B1080" s="16"/>
      <c r="C1080" s="16"/>
      <c r="D1080" s="16"/>
      <c r="E1080" s="16"/>
    </row>
    <row r="1081" spans="1:5" x14ac:dyDescent="0.75">
      <c r="A1081" s="16"/>
      <c r="B1081" s="16"/>
      <c r="C1081" s="16"/>
      <c r="D1081" s="16"/>
      <c r="E1081" s="16"/>
    </row>
    <row r="1082" spans="1:5" x14ac:dyDescent="0.75">
      <c r="A1082" s="16"/>
      <c r="B1082" s="16"/>
      <c r="C1082" s="16"/>
      <c r="D1082" s="16"/>
      <c r="E1082" s="16"/>
    </row>
    <row r="1083" spans="1:5" x14ac:dyDescent="0.75">
      <c r="A1083" s="16"/>
      <c r="B1083" s="16"/>
      <c r="C1083" s="16"/>
      <c r="D1083" s="16"/>
      <c r="E1083" s="16"/>
    </row>
    <row r="1084" spans="1:5" x14ac:dyDescent="0.75">
      <c r="A1084" s="16"/>
      <c r="B1084" s="16"/>
      <c r="C1084" s="16"/>
      <c r="D1084" s="16"/>
      <c r="E1084" s="16"/>
    </row>
    <row r="1085" spans="1:5" x14ac:dyDescent="0.75">
      <c r="A1085" s="16"/>
      <c r="B1085" s="16"/>
      <c r="C1085" s="16"/>
      <c r="D1085" s="16"/>
      <c r="E1085" s="16"/>
    </row>
    <row r="1086" spans="1:5" x14ac:dyDescent="0.75">
      <c r="A1086" s="16"/>
      <c r="B1086" s="16"/>
      <c r="C1086" s="16"/>
      <c r="D1086" s="16"/>
      <c r="E1086" s="16"/>
    </row>
    <row r="1087" spans="1:5" x14ac:dyDescent="0.75">
      <c r="A1087" s="16"/>
      <c r="B1087" s="16"/>
      <c r="C1087" s="16"/>
      <c r="D1087" s="16"/>
      <c r="E1087" s="16"/>
    </row>
    <row r="1088" spans="1:5" x14ac:dyDescent="0.75">
      <c r="A1088" s="16"/>
      <c r="B1088" s="16"/>
      <c r="C1088" s="16"/>
      <c r="D1088" s="16"/>
      <c r="E1088" s="16"/>
    </row>
    <row r="1089" spans="1:5" x14ac:dyDescent="0.75">
      <c r="A1089" s="16"/>
      <c r="B1089" s="16"/>
      <c r="C1089" s="16"/>
      <c r="D1089" s="16"/>
      <c r="E1089" s="16"/>
    </row>
    <row r="1090" spans="1:5" x14ac:dyDescent="0.75">
      <c r="A1090" s="16"/>
      <c r="B1090" s="16"/>
      <c r="C1090" s="16"/>
      <c r="D1090" s="16"/>
      <c r="E1090" s="16"/>
    </row>
    <row r="1091" spans="1:5" x14ac:dyDescent="0.75">
      <c r="A1091" s="16"/>
      <c r="B1091" s="16"/>
      <c r="C1091" s="16"/>
      <c r="D1091" s="16"/>
      <c r="E1091" s="16"/>
    </row>
    <row r="1092" spans="1:5" x14ac:dyDescent="0.75">
      <c r="A1092" s="16"/>
      <c r="B1092" s="16"/>
      <c r="C1092" s="16"/>
      <c r="D1092" s="16"/>
      <c r="E1092" s="16"/>
    </row>
    <row r="1093" spans="1:5" x14ac:dyDescent="0.75">
      <c r="A1093" s="16"/>
      <c r="B1093" s="16"/>
      <c r="C1093" s="16"/>
      <c r="D1093" s="16"/>
      <c r="E1093" s="16"/>
    </row>
    <row r="1094" spans="1:5" x14ac:dyDescent="0.75">
      <c r="A1094" s="16"/>
      <c r="B1094" s="16"/>
      <c r="C1094" s="16"/>
      <c r="D1094" s="16"/>
      <c r="E1094" s="16"/>
    </row>
    <row r="1095" spans="1:5" x14ac:dyDescent="0.75">
      <c r="A1095" s="16"/>
      <c r="B1095" s="16"/>
      <c r="C1095" s="16"/>
      <c r="D1095" s="16"/>
      <c r="E1095" s="16"/>
    </row>
    <row r="1096" spans="1:5" x14ac:dyDescent="0.75">
      <c r="A1096" s="16"/>
      <c r="B1096" s="16"/>
      <c r="C1096" s="16"/>
      <c r="D1096" s="16"/>
      <c r="E1096" s="16"/>
    </row>
    <row r="1097" spans="1:5" x14ac:dyDescent="0.75">
      <c r="A1097" s="16"/>
      <c r="B1097" s="16"/>
      <c r="C1097" s="16"/>
      <c r="D1097" s="16"/>
      <c r="E1097" s="16"/>
    </row>
    <row r="1098" spans="1:5" x14ac:dyDescent="0.75">
      <c r="A1098" s="16"/>
      <c r="B1098" s="16"/>
      <c r="C1098" s="16"/>
      <c r="D1098" s="16"/>
      <c r="E1098" s="16"/>
    </row>
    <row r="1099" spans="1:5" x14ac:dyDescent="0.75">
      <c r="A1099" s="16"/>
      <c r="B1099" s="16"/>
      <c r="C1099" s="16"/>
      <c r="D1099" s="16"/>
      <c r="E1099" s="16"/>
    </row>
    <row r="1100" spans="1:5" x14ac:dyDescent="0.75">
      <c r="A1100" s="16"/>
      <c r="B1100" s="16"/>
      <c r="C1100" s="16"/>
      <c r="D1100" s="16"/>
      <c r="E1100" s="16"/>
    </row>
    <row r="1101" spans="1:5" x14ac:dyDescent="0.75">
      <c r="A1101" s="16"/>
      <c r="B1101" s="16"/>
      <c r="C1101" s="16"/>
      <c r="D1101" s="16"/>
      <c r="E1101" s="16"/>
    </row>
    <row r="1102" spans="1:5" x14ac:dyDescent="0.75">
      <c r="A1102" s="16"/>
      <c r="B1102" s="16"/>
      <c r="C1102" s="16"/>
      <c r="D1102" s="16"/>
      <c r="E1102" s="16"/>
    </row>
    <row r="1103" spans="1:5" x14ac:dyDescent="0.75">
      <c r="A1103" s="16"/>
      <c r="B1103" s="16"/>
      <c r="C1103" s="16"/>
      <c r="D1103" s="16"/>
      <c r="E1103" s="16"/>
    </row>
    <row r="1104" spans="1:5" x14ac:dyDescent="0.75">
      <c r="A1104" s="16"/>
      <c r="B1104" s="16"/>
      <c r="C1104" s="16"/>
      <c r="D1104" s="16"/>
      <c r="E1104" s="16"/>
    </row>
    <row r="1105" spans="1:5" x14ac:dyDescent="0.75">
      <c r="A1105" s="16"/>
      <c r="B1105" s="16"/>
      <c r="C1105" s="16"/>
      <c r="D1105" s="16"/>
      <c r="E1105" s="16"/>
    </row>
    <row r="1106" spans="1:5" x14ac:dyDescent="0.75">
      <c r="A1106" s="16"/>
      <c r="B1106" s="16"/>
      <c r="C1106" s="16"/>
      <c r="D1106" s="16"/>
      <c r="E1106" s="16"/>
    </row>
    <row r="1107" spans="1:5" x14ac:dyDescent="0.75">
      <c r="A1107" s="16"/>
      <c r="B1107" s="16"/>
      <c r="C1107" s="16"/>
      <c r="D1107" s="16"/>
      <c r="E1107" s="16"/>
    </row>
    <row r="1108" spans="1:5" x14ac:dyDescent="0.75">
      <c r="A1108" s="16"/>
      <c r="B1108" s="16"/>
      <c r="C1108" s="16"/>
      <c r="D1108" s="16"/>
      <c r="E1108" s="16"/>
    </row>
    <row r="1109" spans="1:5" x14ac:dyDescent="0.75">
      <c r="A1109" s="16"/>
      <c r="B1109" s="16"/>
      <c r="C1109" s="16"/>
      <c r="D1109" s="16"/>
      <c r="E1109" s="16"/>
    </row>
    <row r="1110" spans="1:5" x14ac:dyDescent="0.75">
      <c r="A1110" s="16"/>
      <c r="B1110" s="16"/>
      <c r="C1110" s="16"/>
      <c r="D1110" s="16"/>
      <c r="E1110" s="16"/>
    </row>
    <row r="1111" spans="1:5" x14ac:dyDescent="0.75">
      <c r="A1111" s="16"/>
      <c r="B1111" s="16"/>
      <c r="C1111" s="16"/>
      <c r="D1111" s="16"/>
      <c r="E1111" s="16"/>
    </row>
    <row r="1112" spans="1:5" x14ac:dyDescent="0.75">
      <c r="A1112" s="16"/>
      <c r="B1112" s="16"/>
      <c r="C1112" s="16"/>
      <c r="D1112" s="16"/>
      <c r="E1112" s="16"/>
    </row>
    <row r="1113" spans="1:5" x14ac:dyDescent="0.75">
      <c r="A1113" s="16"/>
      <c r="B1113" s="16"/>
      <c r="C1113" s="16"/>
      <c r="D1113" s="16"/>
      <c r="E1113" s="16"/>
    </row>
    <row r="1114" spans="1:5" x14ac:dyDescent="0.75">
      <c r="A1114" s="16"/>
      <c r="B1114" s="16"/>
      <c r="C1114" s="16"/>
      <c r="D1114" s="16"/>
      <c r="E1114" s="16"/>
    </row>
    <row r="1115" spans="1:5" x14ac:dyDescent="0.75">
      <c r="A1115" s="16"/>
      <c r="B1115" s="16"/>
      <c r="C1115" s="16"/>
      <c r="D1115" s="16"/>
      <c r="E1115" s="16"/>
    </row>
    <row r="1116" spans="1:5" x14ac:dyDescent="0.75">
      <c r="A1116" s="16"/>
      <c r="B1116" s="16"/>
      <c r="C1116" s="16"/>
      <c r="D1116" s="16"/>
      <c r="E1116" s="16"/>
    </row>
    <row r="1117" spans="1:5" x14ac:dyDescent="0.75">
      <c r="A1117" s="16"/>
      <c r="B1117" s="16"/>
      <c r="C1117" s="16"/>
      <c r="D1117" s="16"/>
      <c r="E1117" s="16"/>
    </row>
    <row r="1118" spans="1:5" x14ac:dyDescent="0.75">
      <c r="A1118" s="16"/>
      <c r="B1118" s="16"/>
      <c r="C1118" s="16"/>
      <c r="D1118" s="16"/>
      <c r="E1118" s="16"/>
    </row>
    <row r="1119" spans="1:5" x14ac:dyDescent="0.75">
      <c r="A1119" s="16"/>
      <c r="B1119" s="16"/>
      <c r="C1119" s="16"/>
      <c r="D1119" s="16"/>
      <c r="E1119" s="16"/>
    </row>
    <row r="1120" spans="1:5" x14ac:dyDescent="0.75">
      <c r="A1120" s="16"/>
      <c r="B1120" s="16"/>
      <c r="C1120" s="16"/>
      <c r="D1120" s="16"/>
      <c r="E1120" s="16"/>
    </row>
    <row r="1121" spans="1:5" x14ac:dyDescent="0.75">
      <c r="A1121" s="16"/>
      <c r="B1121" s="16"/>
      <c r="C1121" s="16"/>
      <c r="D1121" s="16"/>
      <c r="E1121" s="16"/>
    </row>
    <row r="1122" spans="1:5" x14ac:dyDescent="0.75">
      <c r="A1122" s="16"/>
      <c r="B1122" s="16"/>
      <c r="C1122" s="16"/>
      <c r="D1122" s="16"/>
      <c r="E1122" s="16"/>
    </row>
    <row r="1123" spans="1:5" x14ac:dyDescent="0.75">
      <c r="A1123" s="16"/>
      <c r="B1123" s="16"/>
      <c r="C1123" s="16"/>
      <c r="D1123" s="16"/>
      <c r="E1123" s="16"/>
    </row>
    <row r="1124" spans="1:5" x14ac:dyDescent="0.75">
      <c r="A1124" s="16"/>
      <c r="B1124" s="16"/>
      <c r="C1124" s="16"/>
      <c r="D1124" s="16"/>
      <c r="E1124" s="16"/>
    </row>
    <row r="1125" spans="1:5" x14ac:dyDescent="0.75">
      <c r="A1125" s="16"/>
      <c r="B1125" s="16"/>
      <c r="C1125" s="16"/>
      <c r="D1125" s="16"/>
      <c r="E1125" s="16"/>
    </row>
    <row r="1126" spans="1:5" x14ac:dyDescent="0.75">
      <c r="A1126" s="16"/>
      <c r="B1126" s="16"/>
      <c r="C1126" s="16"/>
      <c r="D1126" s="16"/>
      <c r="E1126" s="16"/>
    </row>
    <row r="1127" spans="1:5" x14ac:dyDescent="0.75">
      <c r="A1127" s="16"/>
      <c r="B1127" s="16"/>
      <c r="C1127" s="16"/>
      <c r="D1127" s="16"/>
      <c r="E1127" s="16"/>
    </row>
    <row r="1128" spans="1:5" x14ac:dyDescent="0.75">
      <c r="A1128" s="16"/>
      <c r="B1128" s="16"/>
      <c r="C1128" s="16"/>
      <c r="D1128" s="16"/>
      <c r="E1128" s="16"/>
    </row>
    <row r="1129" spans="1:5" x14ac:dyDescent="0.75">
      <c r="A1129" s="16"/>
      <c r="B1129" s="16"/>
      <c r="C1129" s="16"/>
      <c r="D1129" s="16"/>
      <c r="E1129" s="16"/>
    </row>
    <row r="1130" spans="1:5" x14ac:dyDescent="0.75">
      <c r="A1130" s="16"/>
      <c r="B1130" s="16"/>
      <c r="C1130" s="16"/>
      <c r="D1130" s="16"/>
      <c r="E1130" s="16"/>
    </row>
    <row r="1131" spans="1:5" x14ac:dyDescent="0.75">
      <c r="A1131" s="16"/>
      <c r="B1131" s="16"/>
      <c r="C1131" s="16"/>
      <c r="D1131" s="16"/>
      <c r="E1131" s="16"/>
    </row>
    <row r="1132" spans="1:5" x14ac:dyDescent="0.75">
      <c r="A1132" s="16"/>
      <c r="B1132" s="16"/>
      <c r="C1132" s="16"/>
      <c r="D1132" s="16"/>
      <c r="E1132" s="16"/>
    </row>
    <row r="1133" spans="1:5" x14ac:dyDescent="0.75">
      <c r="A1133" s="16"/>
      <c r="B1133" s="16"/>
      <c r="C1133" s="16"/>
      <c r="D1133" s="16"/>
      <c r="E1133" s="16"/>
    </row>
    <row r="1134" spans="1:5" x14ac:dyDescent="0.75">
      <c r="A1134" s="16"/>
      <c r="B1134" s="16"/>
      <c r="C1134" s="16"/>
      <c r="D1134" s="16"/>
      <c r="E1134" s="16"/>
    </row>
    <row r="1135" spans="1:5" x14ac:dyDescent="0.75">
      <c r="A1135" s="16"/>
      <c r="B1135" s="16"/>
      <c r="C1135" s="16"/>
      <c r="D1135" s="16"/>
      <c r="E1135" s="16"/>
    </row>
    <row r="1136" spans="1:5" x14ac:dyDescent="0.75">
      <c r="A1136" s="16"/>
      <c r="B1136" s="16"/>
      <c r="C1136" s="16"/>
      <c r="D1136" s="16"/>
      <c r="E1136" s="16"/>
    </row>
    <row r="1137" spans="1:5" x14ac:dyDescent="0.75">
      <c r="A1137" s="16"/>
      <c r="B1137" s="16"/>
      <c r="C1137" s="16"/>
      <c r="D1137" s="16"/>
      <c r="E1137" s="16"/>
    </row>
    <row r="1138" spans="1:5" x14ac:dyDescent="0.75">
      <c r="A1138" s="16"/>
      <c r="B1138" s="16"/>
      <c r="C1138" s="16"/>
      <c r="D1138" s="16"/>
      <c r="E1138" s="16"/>
    </row>
    <row r="1139" spans="1:5" x14ac:dyDescent="0.75">
      <c r="A1139" s="16"/>
      <c r="B1139" s="16"/>
      <c r="C1139" s="16"/>
      <c r="D1139" s="16"/>
      <c r="E1139" s="16"/>
    </row>
    <row r="1140" spans="1:5" x14ac:dyDescent="0.75">
      <c r="A1140" s="16"/>
      <c r="B1140" s="16"/>
      <c r="C1140" s="16"/>
      <c r="D1140" s="16"/>
      <c r="E1140" s="16"/>
    </row>
    <row r="1141" spans="1:5" x14ac:dyDescent="0.75">
      <c r="A1141" s="16"/>
      <c r="B1141" s="16"/>
      <c r="C1141" s="16"/>
      <c r="D1141" s="16"/>
      <c r="E1141" s="16"/>
    </row>
    <row r="1142" spans="1:5" x14ac:dyDescent="0.75">
      <c r="A1142" s="16"/>
      <c r="B1142" s="16"/>
      <c r="C1142" s="16"/>
      <c r="D1142" s="16"/>
      <c r="E1142" s="16"/>
    </row>
    <row r="1143" spans="1:5" x14ac:dyDescent="0.75">
      <c r="A1143" s="16"/>
      <c r="B1143" s="16"/>
      <c r="C1143" s="16"/>
      <c r="D1143" s="16"/>
      <c r="E1143" s="16"/>
    </row>
    <row r="1144" spans="1:5" x14ac:dyDescent="0.75">
      <c r="A1144" s="16"/>
      <c r="B1144" s="16"/>
      <c r="C1144" s="16"/>
      <c r="D1144" s="16"/>
      <c r="E1144" s="16"/>
    </row>
    <row r="1145" spans="1:5" x14ac:dyDescent="0.75">
      <c r="A1145" s="16"/>
      <c r="B1145" s="16"/>
      <c r="C1145" s="16"/>
      <c r="D1145" s="16"/>
      <c r="E1145" s="16"/>
    </row>
    <row r="1146" spans="1:5" x14ac:dyDescent="0.75">
      <c r="A1146" s="16"/>
      <c r="B1146" s="16"/>
      <c r="C1146" s="16"/>
      <c r="D1146" s="16"/>
      <c r="E1146" s="16"/>
    </row>
    <row r="1147" spans="1:5" x14ac:dyDescent="0.75">
      <c r="A1147" s="16"/>
      <c r="B1147" s="16"/>
      <c r="C1147" s="16"/>
      <c r="D1147" s="16"/>
      <c r="E1147" s="16"/>
    </row>
    <row r="1148" spans="1:5" x14ac:dyDescent="0.75">
      <c r="A1148" s="16"/>
      <c r="B1148" s="16"/>
      <c r="C1148" s="16"/>
      <c r="D1148" s="16"/>
      <c r="E1148" s="16"/>
    </row>
    <row r="1149" spans="1:5" x14ac:dyDescent="0.75">
      <c r="A1149" s="16"/>
      <c r="B1149" s="16"/>
      <c r="C1149" s="16"/>
      <c r="D1149" s="16"/>
      <c r="E1149" s="16"/>
    </row>
    <row r="1150" spans="1:5" x14ac:dyDescent="0.75">
      <c r="A1150" s="16"/>
      <c r="B1150" s="16"/>
      <c r="C1150" s="16"/>
      <c r="D1150" s="16"/>
      <c r="E1150" s="16"/>
    </row>
    <row r="1151" spans="1:5" x14ac:dyDescent="0.75">
      <c r="A1151" s="16"/>
      <c r="B1151" s="16"/>
      <c r="C1151" s="16"/>
      <c r="D1151" s="16"/>
      <c r="E1151" s="16"/>
    </row>
    <row r="1152" spans="1:5" x14ac:dyDescent="0.75">
      <c r="A1152" s="16"/>
      <c r="B1152" s="16"/>
      <c r="C1152" s="16"/>
      <c r="D1152" s="16"/>
      <c r="E1152" s="16"/>
    </row>
    <row r="1153" spans="1:5" x14ac:dyDescent="0.75">
      <c r="A1153" s="16"/>
      <c r="B1153" s="16"/>
      <c r="C1153" s="16"/>
      <c r="D1153" s="16"/>
      <c r="E1153" s="16"/>
    </row>
    <row r="1154" spans="1:5" x14ac:dyDescent="0.75">
      <c r="A1154" s="16"/>
      <c r="B1154" s="16"/>
      <c r="C1154" s="16"/>
      <c r="D1154" s="16"/>
      <c r="E1154" s="16"/>
    </row>
    <row r="1155" spans="1:5" x14ac:dyDescent="0.75">
      <c r="A1155" s="16"/>
      <c r="B1155" s="16"/>
      <c r="C1155" s="16"/>
      <c r="D1155" s="16"/>
      <c r="E1155" s="16"/>
    </row>
    <row r="1156" spans="1:5" x14ac:dyDescent="0.75">
      <c r="A1156" s="16"/>
      <c r="B1156" s="16"/>
      <c r="C1156" s="16"/>
      <c r="D1156" s="16"/>
      <c r="E1156" s="16"/>
    </row>
    <row r="1157" spans="1:5" x14ac:dyDescent="0.75">
      <c r="A1157" s="16"/>
      <c r="B1157" s="16"/>
      <c r="C1157" s="16"/>
      <c r="D1157" s="16"/>
      <c r="E1157" s="16"/>
    </row>
    <row r="1158" spans="1:5" x14ac:dyDescent="0.75">
      <c r="A1158" s="16"/>
      <c r="B1158" s="16"/>
      <c r="C1158" s="16"/>
      <c r="D1158" s="16"/>
      <c r="E1158" s="16"/>
    </row>
    <row r="1159" spans="1:5" x14ac:dyDescent="0.75">
      <c r="A1159" s="16"/>
      <c r="B1159" s="16"/>
      <c r="C1159" s="16"/>
      <c r="D1159" s="16"/>
      <c r="E1159" s="16"/>
    </row>
    <row r="1160" spans="1:5" x14ac:dyDescent="0.75">
      <c r="A1160" s="16"/>
      <c r="B1160" s="16"/>
      <c r="C1160" s="16"/>
      <c r="D1160" s="16"/>
      <c r="E1160" s="16"/>
    </row>
    <row r="1161" spans="1:5" x14ac:dyDescent="0.75">
      <c r="A1161" s="16"/>
      <c r="B1161" s="16"/>
      <c r="C1161" s="16"/>
      <c r="D1161" s="16"/>
      <c r="E1161" s="16"/>
    </row>
    <row r="1162" spans="1:5" x14ac:dyDescent="0.75">
      <c r="A1162" s="16"/>
      <c r="B1162" s="16"/>
      <c r="C1162" s="16"/>
      <c r="D1162" s="16"/>
      <c r="E1162" s="16"/>
    </row>
    <row r="1163" spans="1:5" x14ac:dyDescent="0.75">
      <c r="A1163" s="16"/>
      <c r="B1163" s="16"/>
      <c r="C1163" s="16"/>
      <c r="D1163" s="16"/>
      <c r="E1163" s="16"/>
    </row>
    <row r="1164" spans="1:5" x14ac:dyDescent="0.75">
      <c r="A1164" s="16"/>
      <c r="B1164" s="16"/>
      <c r="C1164" s="16"/>
      <c r="D1164" s="16"/>
      <c r="E1164" s="16"/>
    </row>
    <row r="1165" spans="1:5" x14ac:dyDescent="0.75">
      <c r="A1165" s="16"/>
      <c r="B1165" s="16"/>
      <c r="C1165" s="16"/>
      <c r="D1165" s="16"/>
      <c r="E1165" s="16"/>
    </row>
    <row r="1166" spans="1:5" x14ac:dyDescent="0.75">
      <c r="A1166" s="16"/>
      <c r="B1166" s="16"/>
      <c r="C1166" s="16"/>
      <c r="D1166" s="16"/>
      <c r="E1166" s="16"/>
    </row>
    <row r="1167" spans="1:5" x14ac:dyDescent="0.75">
      <c r="A1167" s="16"/>
      <c r="B1167" s="16"/>
      <c r="C1167" s="16"/>
      <c r="D1167" s="16"/>
      <c r="E1167" s="16"/>
    </row>
    <row r="1168" spans="1:5" x14ac:dyDescent="0.75">
      <c r="A1168" s="16"/>
      <c r="B1168" s="16"/>
      <c r="C1168" s="16"/>
      <c r="D1168" s="16"/>
      <c r="E1168" s="16"/>
    </row>
    <row r="1169" spans="1:5" x14ac:dyDescent="0.75">
      <c r="A1169" s="16"/>
      <c r="B1169" s="16"/>
      <c r="C1169" s="16"/>
      <c r="D1169" s="16"/>
      <c r="E1169" s="16"/>
    </row>
    <row r="1170" spans="1:5" x14ac:dyDescent="0.75">
      <c r="A1170" s="16"/>
      <c r="B1170" s="16"/>
      <c r="C1170" s="16"/>
      <c r="D1170" s="16"/>
      <c r="E1170" s="16"/>
    </row>
    <row r="1171" spans="1:5" x14ac:dyDescent="0.75">
      <c r="A1171" s="16"/>
      <c r="B1171" s="16"/>
      <c r="C1171" s="16"/>
      <c r="D1171" s="16"/>
      <c r="E1171" s="16"/>
    </row>
    <row r="1172" spans="1:5" x14ac:dyDescent="0.75">
      <c r="A1172" s="16"/>
      <c r="B1172" s="16"/>
      <c r="C1172" s="16"/>
      <c r="D1172" s="16"/>
      <c r="E1172" s="16"/>
    </row>
    <row r="1173" spans="1:5" x14ac:dyDescent="0.75">
      <c r="A1173" s="16"/>
      <c r="B1173" s="16"/>
      <c r="C1173" s="16"/>
      <c r="D1173" s="16"/>
      <c r="E1173" s="16"/>
    </row>
    <row r="1174" spans="1:5" x14ac:dyDescent="0.75">
      <c r="A1174" s="16"/>
      <c r="B1174" s="16"/>
      <c r="C1174" s="16"/>
      <c r="D1174" s="16"/>
      <c r="E1174" s="16"/>
    </row>
    <row r="1175" spans="1:5" x14ac:dyDescent="0.75">
      <c r="A1175" s="16"/>
      <c r="B1175" s="16"/>
      <c r="C1175" s="16"/>
      <c r="D1175" s="16"/>
      <c r="E1175" s="16"/>
    </row>
    <row r="1176" spans="1:5" x14ac:dyDescent="0.75">
      <c r="A1176" s="16"/>
      <c r="B1176" s="16"/>
      <c r="C1176" s="16"/>
      <c r="D1176" s="16"/>
      <c r="E1176" s="16"/>
    </row>
    <row r="1177" spans="1:5" x14ac:dyDescent="0.75">
      <c r="A1177" s="16"/>
      <c r="B1177" s="16"/>
      <c r="C1177" s="16"/>
      <c r="D1177" s="16"/>
      <c r="E1177" s="16"/>
    </row>
    <row r="1178" spans="1:5" x14ac:dyDescent="0.75">
      <c r="A1178" s="16"/>
      <c r="B1178" s="16"/>
      <c r="C1178" s="16"/>
      <c r="D1178" s="16"/>
      <c r="E1178" s="16"/>
    </row>
    <row r="1179" spans="1:5" x14ac:dyDescent="0.75">
      <c r="A1179" s="16"/>
      <c r="B1179" s="16"/>
      <c r="C1179" s="16"/>
      <c r="D1179" s="16"/>
      <c r="E1179" s="16"/>
    </row>
    <row r="1180" spans="1:5" x14ac:dyDescent="0.75">
      <c r="A1180" s="16"/>
      <c r="B1180" s="16"/>
      <c r="C1180" s="16"/>
      <c r="D1180" s="16"/>
      <c r="E1180" s="16"/>
    </row>
    <row r="1181" spans="1:5" x14ac:dyDescent="0.75">
      <c r="A1181" s="16"/>
      <c r="B1181" s="16"/>
      <c r="C1181" s="16"/>
      <c r="D1181" s="16"/>
      <c r="E1181" s="16"/>
    </row>
    <row r="1182" spans="1:5" x14ac:dyDescent="0.75">
      <c r="A1182" s="16"/>
      <c r="B1182" s="16"/>
      <c r="C1182" s="16"/>
      <c r="D1182" s="16"/>
      <c r="E1182" s="16"/>
    </row>
    <row r="1183" spans="1:5" x14ac:dyDescent="0.75">
      <c r="A1183" s="16"/>
      <c r="B1183" s="16"/>
      <c r="C1183" s="16"/>
      <c r="D1183" s="16"/>
      <c r="E1183" s="16"/>
    </row>
    <row r="1184" spans="1:5" x14ac:dyDescent="0.75">
      <c r="A1184" s="16"/>
      <c r="B1184" s="16"/>
      <c r="C1184" s="16"/>
      <c r="D1184" s="16"/>
      <c r="E1184" s="16"/>
    </row>
    <row r="1185" spans="1:5" x14ac:dyDescent="0.75">
      <c r="A1185" s="16"/>
      <c r="B1185" s="16"/>
      <c r="C1185" s="16"/>
      <c r="D1185" s="16"/>
      <c r="E1185" s="16"/>
    </row>
    <row r="1186" spans="1:5" x14ac:dyDescent="0.75">
      <c r="A1186" s="16"/>
      <c r="B1186" s="16"/>
      <c r="C1186" s="16"/>
      <c r="D1186" s="16"/>
      <c r="E1186" s="16"/>
    </row>
    <row r="1187" spans="1:5" x14ac:dyDescent="0.75">
      <c r="A1187" s="16"/>
      <c r="B1187" s="16"/>
      <c r="C1187" s="16"/>
      <c r="D1187" s="16"/>
      <c r="E1187" s="16"/>
    </row>
    <row r="1188" spans="1:5" x14ac:dyDescent="0.75">
      <c r="A1188" s="16"/>
      <c r="B1188" s="16"/>
      <c r="C1188" s="16"/>
      <c r="D1188" s="16"/>
      <c r="E1188" s="16"/>
    </row>
    <row r="1189" spans="1:5" x14ac:dyDescent="0.75">
      <c r="A1189" s="16"/>
      <c r="B1189" s="16"/>
      <c r="C1189" s="16"/>
      <c r="D1189" s="16"/>
      <c r="E1189" s="16"/>
    </row>
    <row r="1190" spans="1:5" x14ac:dyDescent="0.75">
      <c r="A1190" s="16"/>
      <c r="B1190" s="16"/>
      <c r="C1190" s="16"/>
      <c r="D1190" s="16"/>
      <c r="E1190" s="16"/>
    </row>
    <row r="1191" spans="1:5" x14ac:dyDescent="0.75">
      <c r="A1191" s="16"/>
      <c r="B1191" s="16"/>
      <c r="C1191" s="16"/>
      <c r="D1191" s="16"/>
      <c r="E1191" s="16"/>
    </row>
    <row r="1192" spans="1:5" x14ac:dyDescent="0.75">
      <c r="A1192" s="16"/>
      <c r="B1192" s="16"/>
      <c r="C1192" s="16"/>
      <c r="D1192" s="16"/>
      <c r="E1192" s="16"/>
    </row>
    <row r="1193" spans="1:5" x14ac:dyDescent="0.75">
      <c r="A1193" s="16"/>
      <c r="B1193" s="16"/>
      <c r="C1193" s="16"/>
      <c r="D1193" s="16"/>
      <c r="E1193" s="16"/>
    </row>
    <row r="1194" spans="1:5" x14ac:dyDescent="0.75">
      <c r="A1194" s="16"/>
      <c r="B1194" s="16"/>
      <c r="C1194" s="16"/>
      <c r="D1194" s="16"/>
      <c r="E1194" s="16"/>
    </row>
    <row r="1195" spans="1:5" x14ac:dyDescent="0.75">
      <c r="A1195" s="16"/>
      <c r="B1195" s="16"/>
      <c r="C1195" s="16"/>
      <c r="D1195" s="16"/>
      <c r="E1195" s="16"/>
    </row>
    <row r="1196" spans="1:5" x14ac:dyDescent="0.75">
      <c r="A1196" s="16"/>
      <c r="B1196" s="16"/>
      <c r="C1196" s="16"/>
      <c r="D1196" s="16"/>
      <c r="E1196" s="16"/>
    </row>
    <row r="1197" spans="1:5" x14ac:dyDescent="0.75">
      <c r="A1197" s="16"/>
      <c r="B1197" s="16"/>
      <c r="C1197" s="16"/>
      <c r="D1197" s="16"/>
      <c r="E1197" s="16"/>
    </row>
    <row r="1198" spans="1:5" x14ac:dyDescent="0.75">
      <c r="A1198" s="16"/>
      <c r="B1198" s="16"/>
      <c r="C1198" s="16"/>
      <c r="D1198" s="16"/>
      <c r="E1198" s="16"/>
    </row>
    <row r="1199" spans="1:5" x14ac:dyDescent="0.75">
      <c r="A1199" s="16"/>
      <c r="B1199" s="16"/>
      <c r="C1199" s="16"/>
      <c r="D1199" s="16"/>
      <c r="E1199" s="16"/>
    </row>
    <row r="1200" spans="1:5" x14ac:dyDescent="0.75">
      <c r="A1200" s="16"/>
      <c r="B1200" s="16"/>
      <c r="C1200" s="16"/>
      <c r="D1200" s="16"/>
      <c r="E1200" s="16"/>
    </row>
    <row r="1201" spans="1:5" x14ac:dyDescent="0.75">
      <c r="A1201" s="16"/>
      <c r="B1201" s="16"/>
      <c r="C1201" s="16"/>
      <c r="D1201" s="16"/>
      <c r="E1201" s="16"/>
    </row>
    <row r="1202" spans="1:5" x14ac:dyDescent="0.75">
      <c r="A1202" s="16"/>
      <c r="B1202" s="16"/>
      <c r="C1202" s="16"/>
      <c r="D1202" s="16"/>
      <c r="E1202" s="16"/>
    </row>
    <row r="1203" spans="1:5" x14ac:dyDescent="0.75">
      <c r="A1203" s="16"/>
      <c r="B1203" s="16"/>
      <c r="C1203" s="16"/>
      <c r="D1203" s="16"/>
      <c r="E1203" s="16"/>
    </row>
    <row r="1204" spans="1:5" x14ac:dyDescent="0.75">
      <c r="A1204" s="16"/>
      <c r="B1204" s="16"/>
      <c r="C1204" s="16"/>
      <c r="D1204" s="16"/>
      <c r="E1204" s="16"/>
    </row>
    <row r="1205" spans="1:5" x14ac:dyDescent="0.75">
      <c r="A1205" s="16"/>
      <c r="B1205" s="16"/>
      <c r="C1205" s="16"/>
      <c r="D1205" s="16"/>
      <c r="E1205" s="16"/>
    </row>
    <row r="1206" spans="1:5" x14ac:dyDescent="0.75">
      <c r="A1206" s="16"/>
      <c r="B1206" s="16"/>
      <c r="C1206" s="16"/>
      <c r="D1206" s="16"/>
      <c r="E1206" s="16"/>
    </row>
    <row r="1207" spans="1:5" x14ac:dyDescent="0.75">
      <c r="A1207" s="16"/>
      <c r="B1207" s="16"/>
      <c r="C1207" s="16"/>
      <c r="D1207" s="16"/>
      <c r="E1207" s="16"/>
    </row>
    <row r="1208" spans="1:5" x14ac:dyDescent="0.75">
      <c r="A1208" s="16"/>
      <c r="B1208" s="16"/>
      <c r="C1208" s="16"/>
      <c r="D1208" s="16"/>
      <c r="E1208" s="16"/>
    </row>
    <row r="1209" spans="1:5" x14ac:dyDescent="0.75">
      <c r="A1209" s="16"/>
      <c r="B1209" s="16"/>
      <c r="C1209" s="16"/>
      <c r="D1209" s="16"/>
      <c r="E1209" s="16"/>
    </row>
    <row r="1210" spans="1:5" x14ac:dyDescent="0.75">
      <c r="A1210" s="16"/>
      <c r="B1210" s="16"/>
      <c r="C1210" s="16"/>
      <c r="D1210" s="16"/>
      <c r="E1210" s="16"/>
    </row>
    <row r="1211" spans="1:5" x14ac:dyDescent="0.75">
      <c r="A1211" s="16"/>
      <c r="B1211" s="16"/>
      <c r="C1211" s="16"/>
      <c r="D1211" s="16"/>
      <c r="E1211" s="16"/>
    </row>
    <row r="1212" spans="1:5" x14ac:dyDescent="0.75">
      <c r="A1212" s="16"/>
      <c r="B1212" s="16"/>
      <c r="C1212" s="16"/>
      <c r="D1212" s="16"/>
      <c r="E1212" s="16"/>
    </row>
    <row r="1213" spans="1:5" x14ac:dyDescent="0.75">
      <c r="A1213" s="16"/>
      <c r="B1213" s="16"/>
      <c r="C1213" s="16"/>
      <c r="D1213" s="16"/>
      <c r="E1213" s="16"/>
    </row>
    <row r="1214" spans="1:5" x14ac:dyDescent="0.75">
      <c r="A1214" s="16"/>
      <c r="B1214" s="16"/>
      <c r="C1214" s="16"/>
      <c r="D1214" s="16"/>
      <c r="E1214" s="16"/>
    </row>
    <row r="1215" spans="1:5" x14ac:dyDescent="0.75">
      <c r="A1215" s="16"/>
      <c r="B1215" s="16"/>
      <c r="C1215" s="16"/>
      <c r="D1215" s="16"/>
      <c r="E1215" s="16"/>
    </row>
    <row r="1216" spans="1:5" x14ac:dyDescent="0.75">
      <c r="A1216" s="16"/>
      <c r="B1216" s="16"/>
      <c r="C1216" s="16"/>
      <c r="D1216" s="16"/>
      <c r="E1216" s="16"/>
    </row>
    <row r="1217" spans="1:5" x14ac:dyDescent="0.75">
      <c r="A1217" s="16"/>
      <c r="B1217" s="16"/>
      <c r="C1217" s="16"/>
      <c r="D1217" s="16"/>
      <c r="E1217" s="16"/>
    </row>
    <row r="1218" spans="1:5" x14ac:dyDescent="0.75">
      <c r="A1218" s="16"/>
      <c r="B1218" s="16"/>
      <c r="C1218" s="16"/>
      <c r="D1218" s="16"/>
      <c r="E1218" s="16"/>
    </row>
    <row r="1219" spans="1:5" x14ac:dyDescent="0.75">
      <c r="A1219" s="16"/>
      <c r="B1219" s="16"/>
      <c r="C1219" s="16"/>
      <c r="D1219" s="16"/>
      <c r="E1219" s="16"/>
    </row>
    <row r="1220" spans="1:5" x14ac:dyDescent="0.75">
      <c r="A1220" s="16"/>
      <c r="B1220" s="16"/>
      <c r="C1220" s="16"/>
      <c r="D1220" s="16"/>
      <c r="E1220" s="16"/>
    </row>
    <row r="1221" spans="1:5" x14ac:dyDescent="0.75">
      <c r="A1221" s="16"/>
      <c r="B1221" s="16"/>
      <c r="C1221" s="16"/>
      <c r="D1221" s="16"/>
      <c r="E1221" s="16"/>
    </row>
    <row r="1222" spans="1:5" x14ac:dyDescent="0.75">
      <c r="A1222" s="16"/>
      <c r="B1222" s="16"/>
      <c r="C1222" s="16"/>
      <c r="D1222" s="16"/>
      <c r="E1222" s="16"/>
    </row>
    <row r="1223" spans="1:5" x14ac:dyDescent="0.75">
      <c r="A1223" s="16"/>
      <c r="B1223" s="16"/>
      <c r="C1223" s="16"/>
      <c r="D1223" s="16"/>
      <c r="E1223" s="16"/>
    </row>
    <row r="1224" spans="1:5" x14ac:dyDescent="0.75">
      <c r="A1224" s="16"/>
      <c r="B1224" s="16"/>
      <c r="C1224" s="16"/>
      <c r="D1224" s="16"/>
      <c r="E1224" s="16"/>
    </row>
    <row r="1225" spans="1:5" x14ac:dyDescent="0.75">
      <c r="A1225" s="16"/>
      <c r="B1225" s="16"/>
      <c r="C1225" s="16"/>
      <c r="D1225" s="16"/>
      <c r="E1225" s="16"/>
    </row>
    <row r="1226" spans="1:5" x14ac:dyDescent="0.75">
      <c r="A1226" s="16"/>
      <c r="B1226" s="16"/>
      <c r="C1226" s="16"/>
      <c r="D1226" s="16"/>
      <c r="E1226" s="16"/>
    </row>
  </sheetData>
  <mergeCells count="1">
    <mergeCell ref="A1:B1"/>
  </mergeCells>
  <phoneticPr fontId="49" type="noConversion"/>
  <dataValidations count="10">
    <dataValidation type="list" allowBlank="1" showInputMessage="1" showErrorMessage="1" sqref="G677:G825" xr:uid="{D8AD90C3-B0A8-465C-8406-4E3D4734B267}">
      <formula1>"OL,MH,GP,ASH"</formula1>
    </dataValidation>
    <dataValidation type="list" allowBlank="1" showInputMessage="1" showErrorMessage="1" sqref="F4 F677:F780" xr:uid="{18BB28C0-39B6-456A-919B-6F05F113CB6A}">
      <formula1>"Architectural,Structural,VVS,Ventilation,Landscape,Electrical"</formula1>
    </dataValidation>
    <dataValidation type="list" allowBlank="1" showInputMessage="1" showErrorMessage="1" sqref="G6:G54 G83:G84 G58:G81 G94:G106 G108:G111 G113:G131 G133:G160 G162:G168 G171:G261 G264:G288 G290:G319 G322:G676" xr:uid="{79C352A3-8B2A-4036-8D14-947ADEEA9829}">
      <formula1>"2020,2021,2022,2023,2024,2025,2026,2027,2028,2029,2030"</formula1>
    </dataValidation>
    <dataValidation type="list" allowBlank="1" showInputMessage="1" showErrorMessage="1" sqref="D6:D60" xr:uid="{5EB091A1-7E40-4ECB-B560-126D94724FCA}">
      <formula1>"kg,m³,m²"</formula1>
    </dataValidation>
    <dataValidation type="list" allowBlank="1" showInputMessage="1" showErrorMessage="1" sqref="G55:G57 G112 G132 G161 G170 G289" xr:uid="{7372C4E2-F4CB-484D-9F41-9DF725F1ED58}">
      <formula1>"2019,2020,2021,2022,2023,2024,2025,2026,2027,2028,2029,2030"</formula1>
    </dataValidation>
    <dataValidation type="list" allowBlank="1" showInputMessage="1" showErrorMessage="1" sqref="D441:D676 D61:D97 D99:D108 D111:D383 D386 D389 D392:D394 D396 D399:D412 D426:D434 D439" xr:uid="{54C99BAF-2618-401E-B836-5294CD6EA574}">
      <formula1>"kg,m³,m²,t"</formula1>
    </dataValidation>
    <dataValidation type="list" allowBlank="1" showInputMessage="1" showErrorMessage="1" sqref="G82 G85:G93 G107 G169 G262:G263 G320:G321" xr:uid="{C8F5EF82-BAA8-435F-BCD0-DF62B594C55D}">
      <formula1>"2018,2019,2020,2021,2022,2023,2024,2025,2026,2027,2028,2029,2030"</formula1>
    </dataValidation>
    <dataValidation type="list" allowBlank="1" showInputMessage="1" showErrorMessage="1" sqref="D98 D235:D237 D413:D425 D435:D438 D440" xr:uid="{CC035F8C-96DF-4374-A356-47ED5C598182}">
      <formula1>"kg,m³,m²,t,pcs"</formula1>
    </dataValidation>
    <dataValidation type="list" allowBlank="1" showInputMessage="1" showErrorMessage="1" sqref="D109:D110 D384:D385 D387:D388 D390:D391 D395 D397:D398" xr:uid="{E0814765-BC93-4384-8C4E-F46A7E10B5FC}">
      <formula1>"kg,m³,m²,t,lm"</formula1>
    </dataValidation>
    <dataValidation type="list" allowBlank="1" showInputMessage="1" showErrorMessage="1" sqref="H6:I676" xr:uid="{72C64A24-BE1B-4B9B-8EEB-1982050BF62F}">
      <formula1>"OL,KAJ"</formula1>
    </dataValidation>
  </dataValidations>
  <hyperlinks>
    <hyperlink ref="F6" r:id="rId1" xr:uid="{8B30D235-C7B2-41DC-A77F-364B15D92081}"/>
    <hyperlink ref="F7" r:id="rId2" xr:uid="{199B3247-AB9D-4218-BF60-7E6010B51E16}"/>
    <hyperlink ref="F8" r:id="rId3" xr:uid="{A2F25F2D-5F1B-48D7-8414-0C6E681C0B37}"/>
    <hyperlink ref="F9" r:id="rId4" xr:uid="{A8ABAACE-CA74-4E89-A3B7-F07EEE76D1D6}"/>
    <hyperlink ref="F10" r:id="rId5" xr:uid="{EAB624C5-20BE-401B-84A3-3896CEBC1839}"/>
    <hyperlink ref="F11" r:id="rId6" xr:uid="{ABAB4E64-4A4F-4B6E-98BA-65EAED5D3998}"/>
    <hyperlink ref="F12" r:id="rId7" xr:uid="{62C136AE-5133-4E69-AC50-5EC1B5209369}"/>
    <hyperlink ref="F13" r:id="rId8" xr:uid="{4F32B83D-9582-48FE-B3D1-4CA04CE89FC8}"/>
    <hyperlink ref="F14" r:id="rId9" xr:uid="{7EEEAAAE-D8C1-4387-B0C5-3C34450A86F4}"/>
    <hyperlink ref="F16" r:id="rId10" xr:uid="{1E1E66E5-DA0A-427E-926D-3CABE1321711}"/>
    <hyperlink ref="F17" r:id="rId11" xr:uid="{E287A941-50B7-4497-B168-BF183316A2C7}"/>
    <hyperlink ref="C16" r:id="rId12" xr:uid="{556F05C2-EA46-409D-9296-A0F22B350C63}"/>
    <hyperlink ref="C17" r:id="rId13" xr:uid="{C4F372BA-B767-4A91-A8FA-AD032ED0DEF4}"/>
    <hyperlink ref="C19" r:id="rId14" xr:uid="{ED891ECF-3A74-456C-AD61-B64174F875E5}"/>
    <hyperlink ref="F19" r:id="rId15" xr:uid="{9D77B7A4-320D-4263-AEA4-7A183BF141AC}"/>
    <hyperlink ref="C10" r:id="rId16" xr:uid="{F99EE58B-57FC-4F92-9007-BE696562D813}"/>
    <hyperlink ref="C6" r:id="rId17" xr:uid="{05B5CA72-C125-4CC4-B6E8-E77326EA91B5}"/>
    <hyperlink ref="C7" r:id="rId18" xr:uid="{FCB7EBFF-58BB-4FA4-A6D6-057CAB4BF865}"/>
    <hyperlink ref="C8" r:id="rId19" xr:uid="{44489643-46FD-4641-8489-FD626CF57708}"/>
    <hyperlink ref="C9" r:id="rId20" xr:uid="{D51C2019-C5BF-4A4F-A6F6-5DE7B33C6B8D}"/>
    <hyperlink ref="C11" r:id="rId21" xr:uid="{1591F5E3-7198-4A77-8CA1-F928BC9DA357}"/>
    <hyperlink ref="C12" r:id="rId22" xr:uid="{9688CE1C-F59C-4724-BFF9-DF5479BBB422}"/>
    <hyperlink ref="C13" r:id="rId23" xr:uid="{951A6D94-4378-4444-9FF3-1B58AA7E472E}"/>
    <hyperlink ref="C14" r:id="rId24" xr:uid="{0808292B-D583-4970-97C5-91994858C1CA}"/>
    <hyperlink ref="C20" r:id="rId25" xr:uid="{1119A229-A188-44EE-9B2A-BDC1041F2646}"/>
    <hyperlink ref="F20" r:id="rId26" xr:uid="{D34ECA7C-BE07-4B90-BFBC-45DEE4579909}"/>
    <hyperlink ref="F21" r:id="rId27" xr:uid="{0D06C7BC-5346-4D36-82EF-7F0686C0CEE5}"/>
    <hyperlink ref="F22" r:id="rId28" xr:uid="{C23665C6-064C-488E-A3C8-95F3CE72FF69}"/>
    <hyperlink ref="F23" r:id="rId29" xr:uid="{01B2A047-203A-46DC-AD2C-FEEE00AC7196}"/>
    <hyperlink ref="F25" r:id="rId30" xr:uid="{01DE5095-57FD-45A1-BF2F-63089866F6D8}"/>
    <hyperlink ref="F28" r:id="rId31" xr:uid="{B8FA2B2A-5AC7-49F2-BA3C-CDA24A73C2F8}"/>
    <hyperlink ref="F29" r:id="rId32" xr:uid="{29AAE3C4-0480-49F6-BA11-5288CA9F0FB8}"/>
    <hyperlink ref="F30" r:id="rId33" xr:uid="{99BC825B-542D-4712-87CC-B07A61AAC7A3}"/>
    <hyperlink ref="F31" r:id="rId34" xr:uid="{0E66E38B-8DDB-4259-9802-B1418E7358AE}"/>
    <hyperlink ref="F33" r:id="rId35" xr:uid="{353BFF45-1087-4C2F-9BA0-3D882CCBD136}"/>
    <hyperlink ref="F34" r:id="rId36" xr:uid="{E8FE1B36-B2ED-4CB7-8BE8-BF40B8E60869}"/>
    <hyperlink ref="F35" r:id="rId37" xr:uid="{70B96ED2-A226-46DC-984E-63924B7DC8EC}"/>
    <hyperlink ref="F36" r:id="rId38" xr:uid="{70C5333C-4C90-4470-989C-5774162D7BE1}"/>
    <hyperlink ref="F38" r:id="rId39" xr:uid="{F9457DD2-2167-4377-9D7A-B35A5634BDD2}"/>
    <hyperlink ref="F37" r:id="rId40" xr:uid="{4D907FC3-356B-405D-94BA-FAE762E951C2}"/>
    <hyperlink ref="C40" r:id="rId41" xr:uid="{6088AF40-B421-464A-9536-813650547343}"/>
    <hyperlink ref="F40" r:id="rId42" xr:uid="{6A3581C7-BCFF-4F8A-B628-F51DE8D4982A}"/>
    <hyperlink ref="F41" r:id="rId43" xr:uid="{6CB37894-BD56-4293-A703-54B653062ADE}"/>
    <hyperlink ref="C42" r:id="rId44" xr:uid="{BA061052-F50C-48CB-964D-5AA9498662E7}"/>
    <hyperlink ref="F42" r:id="rId45" xr:uid="{55BE17B8-4C12-4CF1-9805-58759EDF591B}"/>
    <hyperlink ref="F43" r:id="rId46" xr:uid="{1D6591A2-9CDA-4E62-8B46-F08BA0FB19DE}"/>
    <hyperlink ref="F45" r:id="rId47" xr:uid="{FE2D72A3-72D5-4E52-B081-AC49A4FD7663}"/>
    <hyperlink ref="F46" r:id="rId48" xr:uid="{E40FFC9F-A4FB-46A3-9CD1-8D20377EC6C1}"/>
    <hyperlink ref="C48" r:id="rId49" xr:uid="{67954E19-81AD-4861-B964-5D7633E0A018}"/>
    <hyperlink ref="F48" r:id="rId50" xr:uid="{6616BC42-68BE-4917-BAA7-8D714532C408}"/>
    <hyperlink ref="F50" r:id="rId51" xr:uid="{A241F32C-A2F4-48AD-B44A-D719B8CCA2BF}"/>
    <hyperlink ref="C50" r:id="rId52" xr:uid="{C4096D46-2B34-47E1-8292-3BB18D341F5F}"/>
    <hyperlink ref="C52" r:id="rId53" xr:uid="{8DBA3C68-3FDD-437C-B7FE-A2B6349B1B8B}"/>
    <hyperlink ref="F52" r:id="rId54" xr:uid="{68D8AF26-3FBD-4C0D-BBB6-8165DC0AB5A5}"/>
    <hyperlink ref="C53" r:id="rId55" xr:uid="{12974122-AC5C-4787-BA80-A372FFBC20BA}"/>
    <hyperlink ref="F53" r:id="rId56" xr:uid="{6399D8D9-A732-407F-8DE3-57A9B07F4B50}"/>
    <hyperlink ref="F55" r:id="rId57" xr:uid="{84C41C27-8335-465E-9EE4-3A8C950E29B7}"/>
    <hyperlink ref="F56" r:id="rId58" xr:uid="{D7205B28-E34A-4B99-9368-7BDF632FE198}"/>
    <hyperlink ref="C57" r:id="rId59" xr:uid="{8B2F5904-172F-40ED-BCB0-3DC3470D06D1}"/>
    <hyperlink ref="F57" r:id="rId60" xr:uid="{A75354A2-18B3-43FA-BA6D-1B1245C01EC9}"/>
    <hyperlink ref="C59" r:id="rId61" xr:uid="{D1AB393F-F95B-4F63-B06A-5A59C631C6A9}"/>
    <hyperlink ref="F59" r:id="rId62" xr:uid="{D4A64B14-CC28-4DB6-BD9D-422EC3660B5D}"/>
    <hyperlink ref="F62" r:id="rId63" xr:uid="{DB3B0791-F27D-4429-9CDC-4AA2EA00CD18}"/>
    <hyperlink ref="F63" r:id="rId64" xr:uid="{EFD6D80B-3C98-448A-92DE-BD296A3E6A63}"/>
    <hyperlink ref="F64" r:id="rId65" xr:uid="{41A9F2D9-F432-4347-B156-45B310537C93}"/>
    <hyperlink ref="F66" r:id="rId66" xr:uid="{224269A1-5699-439B-8877-B8D0E9AF1B3D}"/>
    <hyperlink ref="C67" r:id="rId67" display="Clay block " xr:uid="{90915B19-DC60-4110-9416-6623F85FBF0C}"/>
    <hyperlink ref="F67" r:id="rId68" xr:uid="{BBF450A9-5095-4A1A-9ACB-4F25DA516BE2}"/>
    <hyperlink ref="C68" r:id="rId69" xr:uid="{00B0DF83-FD46-4035-85C9-DFA91B0C4CEB}"/>
    <hyperlink ref="F68" r:id="rId70" xr:uid="{BA52DBC2-1761-4F14-89C6-FBFCC9578EC6}"/>
    <hyperlink ref="F69" r:id="rId71" xr:uid="{79FC995E-9300-44EF-8038-F51D21F2A347}"/>
    <hyperlink ref="C70" r:id="rId72" xr:uid="{A539410F-8C5A-4FC4-A9E2-1E3BCF5ABFF4}"/>
    <hyperlink ref="F70" r:id="rId73" xr:uid="{B4C3B153-68FB-436F-9C00-8DCE37B46CF1}"/>
    <hyperlink ref="C72" r:id="rId74" display="AAC block with an apparent density grade of 4 " xr:uid="{D7EDF562-4155-45D7-99C5-E3845B2BE604}"/>
    <hyperlink ref="F72" r:id="rId75" xr:uid="{F0166675-D13C-4FC5-8E50-651A4F5B6A27}"/>
    <hyperlink ref="C73" r:id="rId76" display="AAC block with an apparent density grade of 4 " xr:uid="{B44503F1-913A-43E8-8435-6FF42468B120}"/>
    <hyperlink ref="C74" r:id="rId77" display="AAC block with an apparent density grade of 4 " xr:uid="{27749850-BB12-480A-891B-EFA142B7E87E}"/>
    <hyperlink ref="F73" r:id="rId78" xr:uid="{619E0565-04AE-4D3F-8053-ADDFEFFD59DF}"/>
    <hyperlink ref="F74" r:id="rId79" xr:uid="{6295C697-67AA-4740-A1BB-7FDBB1A6660E}"/>
    <hyperlink ref="C78" r:id="rId80" xr:uid="{9BD6D983-27DD-4A4E-B721-176ED70FDA60}"/>
    <hyperlink ref="F78" r:id="rId81" xr:uid="{C062114E-53CF-49B2-8D75-251A2377F81E}"/>
    <hyperlink ref="F79" r:id="rId82" xr:uid="{199EA12A-3EE3-4D67-8B70-B4E781723DE8}"/>
    <hyperlink ref="F80" r:id="rId83" xr:uid="{3073FF75-2F3A-41A1-B3FF-FFF7E7EB9521}"/>
    <hyperlink ref="C79" r:id="rId84" xr:uid="{71D85B81-0E0B-4C21-A7C1-EA3A899D067C}"/>
    <hyperlink ref="C80" r:id="rId85" xr:uid="{1F682E13-3F17-432D-9914-A1999F027381}"/>
    <hyperlink ref="C81" r:id="rId86" xr:uid="{56D97F3C-4E79-4C3F-820D-809225122F7E}"/>
    <hyperlink ref="F82" r:id="rId87" xr:uid="{61F3D023-688B-4130-8D04-ED4273D12D8E}"/>
    <hyperlink ref="F81" r:id="rId88" xr:uid="{3F35F8EA-A9E4-458E-B029-F408E28087BA}"/>
    <hyperlink ref="F83" r:id="rId89" xr:uid="{295A81C3-D17A-461D-87C4-1FE9A8C9C8CD}"/>
    <hyperlink ref="F84" r:id="rId90" xr:uid="{E3AD97FF-5019-43C9-ACAF-7E6D00994CBB}"/>
    <hyperlink ref="F85" r:id="rId91" xr:uid="{E2693D78-CF92-45B5-92B0-2A0C60832C32}"/>
    <hyperlink ref="F86" r:id="rId92" xr:uid="{7ADCA098-16EC-40F5-9394-8E85F5C12746}"/>
    <hyperlink ref="F87" r:id="rId93" xr:uid="{4382DDB8-80EA-4E25-820B-031939CBAD87}"/>
    <hyperlink ref="C88" r:id="rId94" display="HBL german brick" xr:uid="{818D6B0A-199A-4122-B34F-6155A2345FF4}"/>
    <hyperlink ref="F88" r:id="rId95" xr:uid="{34AA7891-E0C5-42CE-92BA-B403229ABCE2}"/>
    <hyperlink ref="C89" r:id="rId96" xr:uid="{BE0CBF73-7E57-4744-874C-984D1202588D}"/>
    <hyperlink ref="F89" r:id="rId97" xr:uid="{7D4B7D3E-2349-43C1-B68D-28F3B4DF5E63}"/>
    <hyperlink ref="C90" r:id="rId98" xr:uid="{7934046E-BF7B-4BEE-A689-0D91D75F97CA}"/>
    <hyperlink ref="F90" r:id="rId99" xr:uid="{16687F1E-83F4-4455-B585-BA16AD9F604A}"/>
    <hyperlink ref="F75" r:id="rId100" xr:uid="{37DAA025-4943-4C58-839B-737C13A715CE}"/>
    <hyperlink ref="C75" r:id="rId101" xr:uid="{C37D0E6F-6A21-4C43-9F39-A967E7FD1BDA}"/>
    <hyperlink ref="C76" r:id="rId102" xr:uid="{C196F32B-C2D0-4348-BAC8-B2FC5A259FC4}"/>
    <hyperlink ref="F76" r:id="rId103" xr:uid="{B1724B52-94B0-44D0-987A-61D794748B8F}"/>
    <hyperlink ref="C91" r:id="rId104" xr:uid="{80A13DBF-6B96-4027-B4B4-40ABE2D6FFDE}"/>
    <hyperlink ref="F91" r:id="rId105" xr:uid="{27CA9656-7E21-4B04-8E74-79405DABC380}"/>
    <hyperlink ref="C92" r:id="rId106" xr:uid="{7C23F2AD-AD4D-4DAE-A7D4-D038751A4A52}"/>
    <hyperlink ref="F92" r:id="rId107" xr:uid="{EAD0C230-E52E-491E-A710-30E4554C1333}"/>
    <hyperlink ref="C93" r:id="rId108" xr:uid="{1088595C-0B19-44DA-92A7-B489E8219DF6}"/>
    <hyperlink ref="F93" r:id="rId109" xr:uid="{9D6862CB-6DDE-47E9-B535-D04C32C75976}"/>
    <hyperlink ref="F95" r:id="rId110" xr:uid="{9BFB59BF-0EC5-419D-8AAF-F4F72E197BD2}"/>
    <hyperlink ref="F96" r:id="rId111" xr:uid="{DFE6174C-1250-4024-BC7B-CAA1B74E14F4}"/>
    <hyperlink ref="F97" r:id="rId112" xr:uid="{18F68154-4DFC-4987-BCC2-5A0CB6AEF5A5}"/>
    <hyperlink ref="F98" r:id="rId113" xr:uid="{5BDC53BB-B4A2-4C34-BD37-DEA36BDC89DB}"/>
    <hyperlink ref="F99" r:id="rId114" xr:uid="{2FAEEE14-BCC0-4FBE-81D8-47153D5FA17E}"/>
    <hyperlink ref="F100" r:id="rId115" xr:uid="{4F21B347-CE4C-4B75-B0A1-F1E69A1EF553}"/>
    <hyperlink ref="F103" r:id="rId116" xr:uid="{75E0BFCA-4366-45A4-B5EC-FC71843F125A}"/>
    <hyperlink ref="C103" r:id="rId117" xr:uid="{9551B3DF-FF6E-45CE-A33F-2E2BBAB2D200}"/>
    <hyperlink ref="C104" r:id="rId118" xr:uid="{F8DEA0EE-36D4-4F8E-9F4F-F5C76D1D05A7}"/>
    <hyperlink ref="F104" r:id="rId119" xr:uid="{F272557B-260C-4526-AF6B-74EBA77F16DA}"/>
    <hyperlink ref="F101" r:id="rId120" xr:uid="{FE4D1A9E-5FAA-4565-9DD2-0CB9E8B57B51}"/>
    <hyperlink ref="C101" r:id="rId121" xr:uid="{426566C6-5C29-4B84-8ACD-D9E2F4262F6C}"/>
    <hyperlink ref="F102" r:id="rId122" xr:uid="{25089001-7144-4672-93EC-89F0E067D65F}"/>
    <hyperlink ref="F106" r:id="rId123" xr:uid="{FD11513D-7AF1-4611-9DEE-419CE9C90A8C}"/>
    <hyperlink ref="F107" r:id="rId124" xr:uid="{3B988F48-F4B9-4177-9039-C90EA1BCDA6F}"/>
    <hyperlink ref="F109" r:id="rId125" xr:uid="{A9A4A693-759E-4FFB-9D1A-9CC099A2BCBC}"/>
    <hyperlink ref="F110" r:id="rId126" xr:uid="{45033460-78E9-40AA-89F0-D8FEDB67C360}"/>
    <hyperlink ref="C112" r:id="rId127" xr:uid="{897F4F31-819C-435B-924B-E5249F70E793}"/>
    <hyperlink ref="F113" r:id="rId128" xr:uid="{479FF223-1AE0-4B5D-9001-1DF6C9FBA892}"/>
    <hyperlink ref="F112" r:id="rId129" xr:uid="{256F90DC-C50B-480C-A7B9-A2A73090B757}"/>
    <hyperlink ref="F114" r:id="rId130" xr:uid="{5D85DB44-9E03-4D7C-B3D6-D6863CA01B0C}"/>
    <hyperlink ref="F115" r:id="rId131" xr:uid="{3BEC1DEA-C899-4F55-AA2A-B138B3966638}"/>
    <hyperlink ref="C116" r:id="rId132" xr:uid="{F770AEB6-0BF5-47CD-90E1-949644CDFD93}"/>
    <hyperlink ref="F116" r:id="rId133" xr:uid="{E3A74898-778F-4BBD-9FEA-839059478BFD}"/>
    <hyperlink ref="F118" r:id="rId134" xr:uid="{769C43AA-3C10-4DB2-9364-9885AEFDCD2B}"/>
    <hyperlink ref="F119" r:id="rId135" xr:uid="{19920B68-E9CF-444F-84F5-B0732B67E5FC}"/>
    <hyperlink ref="F120" r:id="rId136" xr:uid="{D7F5747F-298B-40EF-940C-B59BCD0175CC}"/>
    <hyperlink ref="F121" r:id="rId137" xr:uid="{1CC119C1-A6EF-4051-B889-6C41BEC1B7E9}"/>
    <hyperlink ref="F122" r:id="rId138" xr:uid="{1037C02B-D859-4CDE-8F73-F439933D9257}"/>
    <hyperlink ref="F123" r:id="rId139" xr:uid="{07622AE4-76C7-4D16-9C21-413F741B17C5}"/>
    <hyperlink ref="F125" r:id="rId140" xr:uid="{4D0F393F-F3BE-4ED4-9F8D-77CB786620EE}"/>
    <hyperlink ref="C125" r:id="rId141" xr:uid="{48817E94-579D-4851-B9BF-9BD0CD1D4835}"/>
    <hyperlink ref="F127" r:id="rId142" xr:uid="{FFA5B373-23A7-4509-A15A-00B0221A98FA}"/>
    <hyperlink ref="F128" r:id="rId143" xr:uid="{7714B10E-8710-4304-A083-7AD48B03AD31}"/>
    <hyperlink ref="F130" r:id="rId144" xr:uid="{788C2D5C-BCE9-46C2-B21B-2EA53C50A1AA}"/>
    <hyperlink ref="C132" r:id="rId145" xr:uid="{10EF0DE3-167E-429E-BD82-3FE5044CF9D0}"/>
    <hyperlink ref="F132" r:id="rId146" xr:uid="{0BF7A61B-7A8A-4106-92DB-83509889D961}"/>
    <hyperlink ref="F133" r:id="rId147" xr:uid="{77CD55CF-2450-418F-8CF9-A447B607950C}"/>
    <hyperlink ref="F134" r:id="rId148" xr:uid="{5D59D592-6896-4F9E-A8E4-8D769F981441}"/>
    <hyperlink ref="F135" r:id="rId149" xr:uid="{533C2A12-AE99-45FD-8AD8-1CC3F47F506E}"/>
    <hyperlink ref="F136" r:id="rId150" xr:uid="{1DCA5781-DFB0-406D-A8B3-86CEC364BF95}"/>
    <hyperlink ref="F137" r:id="rId151" xr:uid="{8218B133-551F-4087-B942-4C016AD5FF4D}"/>
    <hyperlink ref="F138" r:id="rId152" xr:uid="{B43ED87F-7FD6-497F-8CE0-797A5AE98F51}"/>
    <hyperlink ref="F140" r:id="rId153" xr:uid="{7296E975-82C4-4BCE-8B48-691E242DDA71}"/>
    <hyperlink ref="F141" r:id="rId154" xr:uid="{C4B3E47E-9D2F-4F44-BBEE-2CBF27A712B4}"/>
    <hyperlink ref="F143" r:id="rId155" xr:uid="{BFA2C73A-F7A7-4637-A46B-5FE1F809B566}"/>
    <hyperlink ref="C143" r:id="rId156" xr:uid="{5D273A38-B3DD-450A-BA6D-32AD11453719}"/>
    <hyperlink ref="F145" r:id="rId157" xr:uid="{81CC66B0-4892-4548-8EE3-3DBFE99E0211}"/>
    <hyperlink ref="F147" r:id="rId158" xr:uid="{10C74DF1-3DCA-44A9-ADF1-A54E9B735666}"/>
    <hyperlink ref="F148" r:id="rId159" xr:uid="{BC369497-6F43-4874-81AC-805B1F22F564}"/>
    <hyperlink ref="C149" r:id="rId160" xr:uid="{D725E3DE-D8AC-4C74-B933-4524F308084C}"/>
    <hyperlink ref="F149" r:id="rId161" xr:uid="{DFF13DBF-8EFD-4A18-ABDA-6B98C6725BB4}"/>
    <hyperlink ref="F151" r:id="rId162" xr:uid="{3F1DD627-5277-4203-940C-1FCB42AA4A1E}"/>
    <hyperlink ref="F156" r:id="rId163" xr:uid="{F11C4330-13ED-4270-A485-D51331F237B6}"/>
    <hyperlink ref="F157" r:id="rId164" xr:uid="{CB41A99C-20E8-4FFA-8308-EC577594A55F}"/>
    <hyperlink ref="F159" r:id="rId165" xr:uid="{6C030D87-6C53-49DF-8CAB-E9DCE3B36352}"/>
    <hyperlink ref="F160" r:id="rId166" xr:uid="{00A9D3AD-AFD5-451F-B3D9-9D59F8AD0AE7}"/>
    <hyperlink ref="F162" r:id="rId167" xr:uid="{EF36D08A-6575-47D6-A9D3-55E4D95BBAFA}"/>
    <hyperlink ref="F164" r:id="rId168" xr:uid="{44F2432A-72E2-4B19-808C-B638E07B7F6A}"/>
    <hyperlink ref="F165" r:id="rId169" xr:uid="{04670DA2-8B0D-48FD-9134-0890B005C7A9}"/>
    <hyperlink ref="F166" r:id="rId170" xr:uid="{CF5A279F-5FBA-416B-827A-FCFF77E0C247}"/>
    <hyperlink ref="F167" r:id="rId171" xr:uid="{52331AC9-D105-45D2-8A5B-11054887D37C}"/>
    <hyperlink ref="F168" r:id="rId172" xr:uid="{F6D5EB01-6669-4246-A4C5-4D3AE581D8CD}"/>
    <hyperlink ref="C169" r:id="rId173" xr:uid="{487A2FE5-3D36-482D-8136-3BF4C950B03C}"/>
    <hyperlink ref="F169" r:id="rId174" xr:uid="{56FA1CC0-7320-4297-95B4-807EB3B5FFEC}"/>
    <hyperlink ref="F170" r:id="rId175" xr:uid="{1A7743EA-A3C2-4A12-9DF4-CBE97001C93C}"/>
    <hyperlink ref="F171" r:id="rId176" xr:uid="{B667EC68-93C6-46D5-AC0E-D7AFFE974484}"/>
    <hyperlink ref="C171" r:id="rId177" display="mineral decorative render" xr:uid="{58562290-8633-45E4-9F2F-4D0FF1C89BE7}"/>
    <hyperlink ref="F173" r:id="rId178" xr:uid="{A348F01F-B89C-4998-95D0-0774DC7F79A6}"/>
    <hyperlink ref="F174" r:id="rId179" xr:uid="{65A628FB-BDA8-4B02-AE7C-5CED5E975788}"/>
    <hyperlink ref="C177" r:id="rId180" xr:uid="{0B13BC8B-A7EA-44B1-9770-B53B67D9F5D7}"/>
    <hyperlink ref="F177" r:id="rId181" xr:uid="{1E5FEDED-64F3-43C0-9430-349E76C0E6C0}"/>
    <hyperlink ref="F179" r:id="rId182" xr:uid="{40D75637-0317-4936-89A1-0B768E0A0309}"/>
    <hyperlink ref="F180" r:id="rId183" xr:uid="{367186DB-23AE-4CF9-80D0-A407EDD05DE4}"/>
    <hyperlink ref="F182" r:id="rId184" xr:uid="{498FD11B-AB84-4A51-8692-EC8CBA17910C}"/>
    <hyperlink ref="F184" r:id="rId185" xr:uid="{52EB5692-B35A-41A0-AB30-7909E6982665}"/>
    <hyperlink ref="F185" r:id="rId186" xr:uid="{91EE59A3-17C6-4B7B-9742-F00C85EEC0A5}"/>
    <hyperlink ref="F189" r:id="rId187" xr:uid="{C6233506-BA52-44ED-9B22-11B183944944}"/>
    <hyperlink ref="F190" r:id="rId188" xr:uid="{4327B444-9457-47D8-A7A6-5183D6D81E63}"/>
    <hyperlink ref="F191" r:id="rId189" xr:uid="{27377A28-F8E8-4FA4-B218-BA45776D4F8E}"/>
    <hyperlink ref="F192" r:id="rId190" xr:uid="{A33DEA40-647B-419C-9916-7CD4B4EC3808}"/>
    <hyperlink ref="F193" r:id="rId191" xr:uid="{B070D675-DDF0-40B6-AC55-A844B41CA1C9}"/>
    <hyperlink ref="F194" r:id="rId192" xr:uid="{86227B88-BCF6-4F69-AC95-0AE6CC8D1E1D}"/>
    <hyperlink ref="F196" r:id="rId193" xr:uid="{DF92CACA-8041-433D-BD90-DB69211CA735}"/>
    <hyperlink ref="F197" r:id="rId194" xr:uid="{55E3B18E-9F62-40A3-B9CF-B6604465945E}"/>
    <hyperlink ref="F198" r:id="rId195" xr:uid="{09C4F7DA-3A94-4CFB-8D62-26B83B30CEE0}"/>
    <hyperlink ref="C201" r:id="rId196" xr:uid="{56B6BDD3-673C-4866-A9AD-390DB3DF27B5}"/>
    <hyperlink ref="F201" r:id="rId197" xr:uid="{1EDE0A51-D312-4AC5-939C-CF429CEEDC2E}"/>
    <hyperlink ref="F204" r:id="rId198" xr:uid="{C5CCB22D-47E8-42FF-BA9B-5BE0542E88F9}"/>
    <hyperlink ref="C207" r:id="rId199" xr:uid="{45E86AAE-8795-4BF3-A494-9F0F6EEF34DE}"/>
    <hyperlink ref="F207" r:id="rId200" xr:uid="{31CBE253-5114-44A0-B7BC-9465A0856D77}"/>
    <hyperlink ref="F208" r:id="rId201" xr:uid="{F2EDBEC6-2634-420D-8AE9-D0F34DCCCD5E}"/>
    <hyperlink ref="F209" r:id="rId202" xr:uid="{F472152D-E183-4987-86EB-F880FB90C0CA}"/>
    <hyperlink ref="F212" r:id="rId203" xr:uid="{2558EDF1-AF54-4DC0-8CCC-7D2B696786BB}"/>
    <hyperlink ref="F213" r:id="rId204" xr:uid="{5011E098-19E3-4FB4-8484-B5A748242B81}"/>
    <hyperlink ref="C218" r:id="rId205" xr:uid="{1EBEE959-CD7F-436F-B8D2-6767B03ED087}"/>
    <hyperlink ref="F218" r:id="rId206" xr:uid="{1FD244AD-C051-4F2A-8008-BBBF1B306BFF}"/>
    <hyperlink ref="F221" r:id="rId207" xr:uid="{77615D13-8402-460A-97B3-F0844F2AC09A}"/>
    <hyperlink ref="F224" r:id="rId208" xr:uid="{E67B51A1-E1B3-429C-A171-874C83959F72}"/>
    <hyperlink ref="F226" r:id="rId209" xr:uid="{98ABABAF-33C9-4184-A4BD-EA2A21183289}"/>
    <hyperlink ref="F229" r:id="rId210" xr:uid="{7336B911-0540-475E-BE45-864C21C99B80}"/>
    <hyperlink ref="C229" r:id="rId211" xr:uid="{6F52FF2F-0727-4238-8EAD-9FB1EAF568A3}"/>
    <hyperlink ref="F232" r:id="rId212" xr:uid="{FF63D2FE-F31C-4CAD-AF1B-B0A39F9B63B7}"/>
    <hyperlink ref="C232" r:id="rId213" xr:uid="{24A6F584-A4B3-4908-9CA6-66080F447801}"/>
    <hyperlink ref="C235" r:id="rId214" xr:uid="{38E8AF3F-F7CB-4A4A-A7FA-43023D99F982}"/>
    <hyperlink ref="F235" r:id="rId215" xr:uid="{75A0BC5A-584D-456B-9487-5A36E248B55E}"/>
    <hyperlink ref="C236" r:id="rId216" xr:uid="{622FBD80-5B67-4475-8BDE-10F0BD6F81B9}"/>
    <hyperlink ref="F236" r:id="rId217" xr:uid="{38304CC3-1991-4CEA-81B3-D1EF44C2A1FD}"/>
    <hyperlink ref="C237" r:id="rId218" xr:uid="{17185D89-0638-43E7-A0FE-619AB4E2A4D9}"/>
    <hyperlink ref="F237" r:id="rId219" xr:uid="{330073DD-CC9E-4B87-86DC-82C6D5913975}"/>
    <hyperlink ref="F241" r:id="rId220" xr:uid="{75F665C4-8BC6-48DC-AE0D-23E584A3FEF6}"/>
    <hyperlink ref="F242" r:id="rId221" xr:uid="{36A90A33-851E-4B9C-8CDD-5B0D72A79975}"/>
    <hyperlink ref="F243" r:id="rId222" xr:uid="{1DC98B8B-F0E6-4C24-B258-C3ED9BB8427F}"/>
    <hyperlink ref="F244" r:id="rId223" xr:uid="{BB577E93-15AB-4C0E-9095-DE3F3DED7848}"/>
    <hyperlink ref="F245" r:id="rId224" xr:uid="{4AE095FA-8237-418B-AD06-094E56447EB3}"/>
    <hyperlink ref="F246" r:id="rId225" xr:uid="{884D3470-E32D-45E1-A271-775352DE2473}"/>
    <hyperlink ref="F248" r:id="rId226" xr:uid="{FFC6B5CF-917A-4DA6-B2B2-4A56D1683639}"/>
    <hyperlink ref="F249" r:id="rId227" xr:uid="{7D8B2B8E-0912-4907-A406-962B8F9DDA27}"/>
    <hyperlink ref="F251" r:id="rId228" xr:uid="{43D8089C-9985-4A1C-B8B7-873DB74C0047}"/>
    <hyperlink ref="F252" r:id="rId229" xr:uid="{1416A33C-8A8F-49E5-8782-2703B2EA5E94}"/>
    <hyperlink ref="F254" r:id="rId230" xr:uid="{88F86F32-C39E-4450-8347-2EC5270C50BE}"/>
    <hyperlink ref="F255" r:id="rId231" xr:uid="{ED510946-A6E3-44E5-8790-DD2A489F9393}"/>
    <hyperlink ref="F256" r:id="rId232" xr:uid="{C7992A5A-A3D9-4777-B4B8-52A6216362B6}"/>
    <hyperlink ref="F258" r:id="rId233" xr:uid="{84A307A9-F7B1-4076-9AAF-742EB99327BF}"/>
    <hyperlink ref="F259" r:id="rId234" xr:uid="{0612B2AC-19A4-4B84-888F-74925D47F5E3}"/>
    <hyperlink ref="F262" r:id="rId235" xr:uid="{BB4C664F-849B-4654-B49B-92B5D113BAB3}"/>
    <hyperlink ref="F263" r:id="rId236" xr:uid="{C7F166F3-EF55-4EA1-BE54-DB6801CECC5E}"/>
    <hyperlink ref="C263" r:id="rId237" xr:uid="{A07F1F99-D278-42EE-8711-5B087083356A}"/>
    <hyperlink ref="F265" r:id="rId238" xr:uid="{8C31D2D0-B8D7-4068-B9B3-26EE34595FEB}"/>
    <hyperlink ref="F266" r:id="rId239" xr:uid="{4D8663D2-A840-47B3-8C38-E04AC9FB26B1}"/>
    <hyperlink ref="F267" r:id="rId240" xr:uid="{1DDAFB8B-8A4E-4F02-9DC7-7829EF7F44A2}"/>
    <hyperlink ref="F268" r:id="rId241" xr:uid="{8376D440-0848-4D64-90F9-0597DDD58309}"/>
    <hyperlink ref="F269" r:id="rId242" xr:uid="{AB641694-3CF8-4081-9459-2451DF047EB4}"/>
    <hyperlink ref="F273" r:id="rId243" xr:uid="{68B258A5-9801-4AAA-A2B5-46CACF7E18DA}"/>
    <hyperlink ref="F275" r:id="rId244" xr:uid="{5F54C8A8-8E86-42DD-A62A-FC4E12075BEC}"/>
    <hyperlink ref="F277" r:id="rId245" xr:uid="{37799919-86D7-48CF-A588-7D4F770E9594}"/>
    <hyperlink ref="F278" r:id="rId246" xr:uid="{C5C5B051-E981-4A43-B861-436D21DE65FB}"/>
    <hyperlink ref="F279" r:id="rId247" xr:uid="{0A169FE2-5439-42CF-AC7D-72D6D8430525}"/>
    <hyperlink ref="F280" r:id="rId248" xr:uid="{432AEC0C-B5C6-4B92-8CCB-B189945E5841}"/>
    <hyperlink ref="F282" r:id="rId249" xr:uid="{5C1C83D8-985C-49F6-97BA-148EBEA272F6}"/>
    <hyperlink ref="C283" r:id="rId250" xr:uid="{E0C88C42-AB7C-42A5-97E8-775C945F9093}"/>
    <hyperlink ref="F283" r:id="rId251" xr:uid="{B044E92B-691D-49BA-A772-05FCEA848731}"/>
    <hyperlink ref="F284" r:id="rId252" xr:uid="{0DD6CD68-B745-4188-8934-F698BDA99ADC}"/>
    <hyperlink ref="F287" r:id="rId253" xr:uid="{1C049B35-8DD2-4EAB-B17E-21E494BDB95D}"/>
    <hyperlink ref="C289" r:id="rId254" xr:uid="{D34DD6BB-2B93-44BC-B0B0-53D2DD4FF548}"/>
    <hyperlink ref="F289" r:id="rId255" xr:uid="{0E2D5150-B7B1-41CA-B3D1-A78FBD92726F}"/>
    <hyperlink ref="F292" r:id="rId256" xr:uid="{36106269-588A-4D44-859F-3E805487E382}"/>
    <hyperlink ref="F294" r:id="rId257" xr:uid="{D3D66748-6B4F-42CD-A54C-EA6BED83D63A}"/>
    <hyperlink ref="C296" r:id="rId258" xr:uid="{70216369-90F7-450B-8B92-1041C55A23D4}"/>
    <hyperlink ref="F296" r:id="rId259" xr:uid="{91A58957-0183-41F0-86FF-12CAEEC1C384}"/>
    <hyperlink ref="F298" r:id="rId260" xr:uid="{9D76037B-F922-47B3-B03B-2D6DF9EBA069}"/>
    <hyperlink ref="C302" r:id="rId261" xr:uid="{26F60EB0-6FE9-4CA8-9B78-79EC550850E5}"/>
    <hyperlink ref="F302" r:id="rId262" xr:uid="{42C9F5A9-A51C-4372-AE0B-C8EEB25B5C6C}"/>
    <hyperlink ref="F303" r:id="rId263" xr:uid="{F9837C66-B880-4298-9DC7-156821A9C20C}"/>
    <hyperlink ref="F304" r:id="rId264" xr:uid="{C39D0509-D97A-407F-8FB8-DE4A235AC84C}"/>
    <hyperlink ref="F305" r:id="rId265" xr:uid="{39517746-5BB9-4343-AD83-74428A19B0A3}"/>
    <hyperlink ref="F307" r:id="rId266" xr:uid="{09DF2F79-8FEF-4132-A4EB-5030020E1075}"/>
    <hyperlink ref="F308" r:id="rId267" xr:uid="{0AF0E680-59E4-4CFE-85C3-9374295F25A7}"/>
    <hyperlink ref="F309" r:id="rId268" xr:uid="{710935A8-4A3E-4052-AC7E-A5DD70A21DE9}"/>
    <hyperlink ref="F310" r:id="rId269" xr:uid="{B9BA58EE-60D4-43B6-9D3B-EF9D533BAD8B}"/>
    <hyperlink ref="F311" r:id="rId270" xr:uid="{3E7DF065-A92A-4221-AB2B-1604A18E63DD}"/>
    <hyperlink ref="F313" r:id="rId271" xr:uid="{A18A1676-C8AE-4B50-BAAE-83415F5D7B55}"/>
    <hyperlink ref="F316" r:id="rId272" xr:uid="{D60CA002-B0FF-4378-8434-EC55CCAAE6E2}"/>
    <hyperlink ref="F318" r:id="rId273" xr:uid="{F9B96F71-5E2A-4CF0-B8C8-83CF35983D48}"/>
    <hyperlink ref="F319" r:id="rId274" xr:uid="{1CD4058D-6F78-4031-B931-C1E97A6CA87A}"/>
    <hyperlink ref="C320" r:id="rId275" xr:uid="{DA92299C-873C-4A1A-83CF-0BB61AD33A30}"/>
    <hyperlink ref="F320" r:id="rId276" xr:uid="{EFC54B1F-1BA9-44DF-B613-4F9EF341C16B}"/>
    <hyperlink ref="C321" r:id="rId277" xr:uid="{AD8B383E-AFE8-4ADF-A747-7996CE139C86}"/>
    <hyperlink ref="F321" r:id="rId278" xr:uid="{ADF126BF-4BA4-4CF6-A948-1BBD8A379620}"/>
    <hyperlink ref="C323" r:id="rId279" xr:uid="{CCB99678-D4CD-41FA-850F-448741DDADD9}"/>
    <hyperlink ref="F323" r:id="rId280" xr:uid="{81853329-8B97-4815-A368-EF8E72341643}"/>
    <hyperlink ref="F324" r:id="rId281" xr:uid="{76464F06-F8B3-427D-A515-E96507A16E64}"/>
    <hyperlink ref="F326" r:id="rId282" xr:uid="{A72BB65B-E529-415F-924E-C4A2756ABFF2}"/>
    <hyperlink ref="C329" r:id="rId283" xr:uid="{12059A74-E138-4C47-B2F3-15696E83C1E4}"/>
    <hyperlink ref="F329" r:id="rId284" xr:uid="{EBB3B6BF-ADD2-420B-89B6-CDDCAF4CACB2}"/>
    <hyperlink ref="C330" r:id="rId285" xr:uid="{8053D987-7540-4B6F-8F12-D7A3493E455D}"/>
    <hyperlink ref="F330" r:id="rId286" xr:uid="{B0252DF1-883F-4CDE-8E80-361C83FD2EAC}"/>
    <hyperlink ref="F331" r:id="rId287" xr:uid="{CC5492C3-0EB7-4400-AD60-365A6EE70305}"/>
    <hyperlink ref="F332" r:id="rId288" xr:uid="{D8DC7249-99E1-4F83-B4B6-CB737924719D}"/>
    <hyperlink ref="C334" r:id="rId289" xr:uid="{C4785324-F55D-4B85-A391-02C68BF3E7E3}"/>
    <hyperlink ref="F334" r:id="rId290" xr:uid="{807BB07E-7209-460C-93DB-92EED00C5A80}"/>
    <hyperlink ref="F335" r:id="rId291" xr:uid="{ED9DA73B-BC19-48AF-8352-91F882F09314}"/>
    <hyperlink ref="F336" r:id="rId292" xr:uid="{63E53A68-1141-4DF1-8C34-FA5451186C34}"/>
    <hyperlink ref="F339" r:id="rId293" xr:uid="{B9670579-B9AF-4C9D-9DDC-405AFCDA5CB6}"/>
    <hyperlink ref="F340" r:id="rId294" xr:uid="{FB31BA03-0E54-42F4-A186-E8B175791403}"/>
    <hyperlink ref="F341" r:id="rId295" xr:uid="{CC292744-B666-4C1F-8517-15AC0A2A3B60}"/>
    <hyperlink ref="F342" r:id="rId296" xr:uid="{6B03B443-85F9-4FC4-AAA3-EA7B34D3CCFC}"/>
    <hyperlink ref="F343" r:id="rId297" xr:uid="{4D738FFA-59E8-45E4-A55B-DF883A35D81D}"/>
    <hyperlink ref="F344" r:id="rId298" xr:uid="{348E126A-7992-4F12-B326-A6F6896B2059}"/>
    <hyperlink ref="F345" r:id="rId299" xr:uid="{C6EAB467-684F-4EA0-BD4F-43A505EA39FD}"/>
    <hyperlink ref="F346" r:id="rId300" xr:uid="{5F47E314-2C4C-4700-981F-38457DB8BC9F}"/>
    <hyperlink ref="C349" r:id="rId301" xr:uid="{35DB2BC5-2891-4ECC-B448-7E91458E912C}"/>
    <hyperlink ref="F349" r:id="rId302" xr:uid="{EA24B36C-0BAD-41C4-B42B-C5A438884E1F}"/>
    <hyperlink ref="F350" r:id="rId303" xr:uid="{FF27A41C-53AC-4FE2-A955-778836BE62CF}"/>
    <hyperlink ref="F351" r:id="rId304" xr:uid="{A8AFE436-D123-4BAF-BB9D-4BBC0EC0271F}"/>
    <hyperlink ref="F352" r:id="rId305" xr:uid="{5E119961-9744-4AEB-80EF-A53685BCFE0A}"/>
    <hyperlink ref="F354" r:id="rId306" xr:uid="{87A61CB9-FBD3-4D80-B13E-2A5C853C59A3}"/>
    <hyperlink ref="F355" r:id="rId307" xr:uid="{EA419E1B-46BE-4B29-A987-A4CC65CC2C76}"/>
    <hyperlink ref="F357" r:id="rId308" xr:uid="{C8F32C96-A7DF-4A2B-9978-5D5247CCD4CA}"/>
    <hyperlink ref="F358" r:id="rId309" xr:uid="{C0CA5F74-EBF3-4BE1-A492-178E812FD685}"/>
    <hyperlink ref="C360" r:id="rId310" xr:uid="{D1F9FB7A-1698-4D2B-B1D9-0D4C8C58B878}"/>
    <hyperlink ref="F360" r:id="rId311" xr:uid="{AF2FB21C-E651-4930-A5CD-9033C4635083}"/>
    <hyperlink ref="F361" r:id="rId312" xr:uid="{445FA13D-BBBD-4F83-9394-4E266035C916}"/>
    <hyperlink ref="F363" r:id="rId313" xr:uid="{DD0A8593-BA9E-49C2-8314-0F1936E59AED}"/>
    <hyperlink ref="F365" r:id="rId314" xr:uid="{2FFDE5CD-27A2-482E-9E3D-7B6606351523}"/>
    <hyperlink ref="F366" r:id="rId315" xr:uid="{7BEF683E-C3EB-4053-91C2-348771572D2C}"/>
    <hyperlink ref="F369" r:id="rId316" xr:uid="{6D48D6DF-7681-4538-BAEC-D39570D6337A}"/>
    <hyperlink ref="F371" r:id="rId317" xr:uid="{868FDE8E-ABDE-4F7E-80F3-CA8224B3D4F9}"/>
    <hyperlink ref="F373" r:id="rId318" xr:uid="{6C5645C7-7CF1-4004-9281-B44C8BE0D1FD}"/>
    <hyperlink ref="F375" r:id="rId319" xr:uid="{F6C15C2A-D8CC-4DE5-A21E-BB2C1BA041CC}"/>
    <hyperlink ref="C375" r:id="rId320" xr:uid="{8DD7BD50-566F-46D9-9C7A-5255409B444A}"/>
    <hyperlink ref="F376" r:id="rId321" xr:uid="{7098FFED-6D26-41ED-A2E0-EFCD8D68F0F0}"/>
    <hyperlink ref="C378" r:id="rId322" xr:uid="{F43B1C5A-1496-4FFB-9892-0E4C8996BCFF}"/>
    <hyperlink ref="F378" r:id="rId323" xr:uid="{727037EB-B07B-4C2C-A383-672E63BD4016}"/>
    <hyperlink ref="F380" r:id="rId324" xr:uid="{ACD22007-8B17-4563-8BF6-066D1F1D54D4}"/>
    <hyperlink ref="F384" r:id="rId325" xr:uid="{41DDBBFB-1BF7-4BDA-8CED-97CFDD73ACF2}"/>
    <hyperlink ref="C385" r:id="rId326" xr:uid="{C718234E-5B7E-40CF-9D5F-1C5517EF87C9}"/>
    <hyperlink ref="F385" r:id="rId327" xr:uid="{D6D67658-4B2B-4759-A744-0069F410276C}"/>
    <hyperlink ref="F387" r:id="rId328" xr:uid="{DC08EFA8-BBFB-4539-8755-87225C3BD901}"/>
    <hyperlink ref="F388" r:id="rId329" xr:uid="{61AF35E4-35F3-4A3A-AACD-61600A9C6540}"/>
    <hyperlink ref="F390" r:id="rId330" xr:uid="{BE8D9779-1F79-45DD-9B0E-88862F0C9340}"/>
    <hyperlink ref="F391" r:id="rId331" xr:uid="{1549004C-5E1E-4693-AFCD-9B92A3C230FB}"/>
    <hyperlink ref="F392" r:id="rId332" xr:uid="{7474391E-0217-449C-9014-BD79998C77E7}"/>
    <hyperlink ref="F394" r:id="rId333" xr:uid="{EB7131EC-D56D-4A62-92BE-3D93AAA11C05}"/>
    <hyperlink ref="F395" r:id="rId334" xr:uid="{AF787DC9-0189-4B14-A471-56200BDB9CF1}"/>
    <hyperlink ref="F397" r:id="rId335" xr:uid="{8D67A298-7E2C-4867-A4D8-8DBF273039B4}"/>
    <hyperlink ref="F398" r:id="rId336" xr:uid="{DE1E1341-A043-43E3-A87F-95A01C214630}"/>
    <hyperlink ref="C401" r:id="rId337" xr:uid="{7D3955D5-E57F-492E-B8C1-59FC94648253}"/>
    <hyperlink ref="F401" r:id="rId338" xr:uid="{14028F9A-CB96-4484-94AF-EC6AE930FB3B}"/>
    <hyperlink ref="F402" r:id="rId339" xr:uid="{26DCFED1-43EA-4F9F-806D-B29D96A20B4F}"/>
    <hyperlink ref="F403" r:id="rId340" xr:uid="{2B28CB14-B334-4E54-A65C-CC8799C7402C}"/>
    <hyperlink ref="F404" r:id="rId341" xr:uid="{C6CE7A95-9A07-41FF-9C42-732E65CABC63}"/>
    <hyperlink ref="F405" r:id="rId342" xr:uid="{735EDEAA-B240-4016-B7BB-39AF38A1B634}"/>
    <hyperlink ref="F406" r:id="rId343" xr:uid="{F4707A4E-893E-43CF-9F6C-45C42F15EB0C}"/>
    <hyperlink ref="F408" r:id="rId344" xr:uid="{3F9233C4-1483-47F3-887B-FCB08CA38B16}"/>
    <hyperlink ref="F409" r:id="rId345" xr:uid="{404295DA-D5FA-4065-A52D-1C4486C1CAED}"/>
    <hyperlink ref="F413" r:id="rId346" xr:uid="{8D796811-114D-4D27-89AD-3F6998351B9D}"/>
    <hyperlink ref="F414" r:id="rId347" xr:uid="{D08773A3-E838-4290-A40E-361A0C45931D}"/>
    <hyperlink ref="F415" r:id="rId348" xr:uid="{7B28F124-4F70-4338-9F3D-E19A78A23E1C}"/>
    <hyperlink ref="F416" r:id="rId349" xr:uid="{2E684648-3382-42D7-9116-E1BA7554D82C}"/>
    <hyperlink ref="F417" r:id="rId350" xr:uid="{9E1DD548-78AE-4C7F-BC8B-B7247C7296FA}"/>
    <hyperlink ref="F418" r:id="rId351" xr:uid="{0837D413-99EB-4F09-A56B-81CA682B9012}"/>
    <hyperlink ref="F419" r:id="rId352" xr:uid="{B0464110-1AD2-4A4A-8E40-DEB0C43C4DEB}"/>
    <hyperlink ref="F420" r:id="rId353" xr:uid="{1F791189-ED82-41CD-88A6-E8F832C446EB}"/>
    <hyperlink ref="F421" r:id="rId354" xr:uid="{D829EF4D-0F16-4040-BAF4-157E3463DDDF}"/>
    <hyperlink ref="F422" r:id="rId355" xr:uid="{58CC5DC5-0800-4E54-B2CE-4BA61331C491}"/>
    <hyperlink ref="F423" r:id="rId356" xr:uid="{03B25780-D6A9-4174-897D-9CDA0298624D}"/>
    <hyperlink ref="F424" r:id="rId357" xr:uid="{D2DA32A7-9A02-4966-B14A-3A4803FF02DF}"/>
    <hyperlink ref="F425" r:id="rId358" xr:uid="{851F1621-3E27-4CE5-B96E-9889D0CFF67F}"/>
    <hyperlink ref="F426" r:id="rId359" xr:uid="{7D615A27-44C0-4E49-8B4D-EE3A0294BC32}"/>
    <hyperlink ref="F428" r:id="rId360" xr:uid="{593B5F99-E9D7-464A-8E75-58C68F712ED0}"/>
    <hyperlink ref="F429" r:id="rId361" xr:uid="{761BD811-1898-4963-8222-6C1CAE9F9DA7}"/>
    <hyperlink ref="F430" r:id="rId362" xr:uid="{3CCDFEB2-966D-4BB2-AAC9-4D8D51799BD2}"/>
    <hyperlink ref="F431" r:id="rId363" xr:uid="{0D43B84F-5BBF-49F8-AA86-0A10AE39CCD2}"/>
    <hyperlink ref="F432" r:id="rId364" xr:uid="{99A77D43-FF5A-4F9F-88EB-01F2F85A06D7}"/>
    <hyperlink ref="F435" r:id="rId365" xr:uid="{74A49F97-524B-4EAD-8EEB-FDA71326B15C}"/>
    <hyperlink ref="F436" r:id="rId366" xr:uid="{ACD2307A-EE05-442D-A40C-E0C7DE4C7FDC}"/>
    <hyperlink ref="F437" r:id="rId367" xr:uid="{A7E811A3-9F07-48BB-AC94-587AE886EE1D}"/>
    <hyperlink ref="F438" r:id="rId368" xr:uid="{B3B3C6D0-93AD-495D-82DA-925D9ABB269C}"/>
    <hyperlink ref="F440" r:id="rId369" xr:uid="{E45BCCDA-6239-409C-AC31-558B7AD2E24F}"/>
    <hyperlink ref="F442" r:id="rId370" xr:uid="{EF0256F1-00BC-4CB3-987F-4A98BF312256}"/>
  </hyperlinks>
  <pageMargins left="0.7" right="0.7" top="0.75" bottom="0.75" header="0.3" footer="0.3"/>
  <pageSetup orientation="portrait" r:id="rId37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pageSetUpPr fitToPage="1"/>
  </sheetPr>
  <dimension ref="A1:X557"/>
  <sheetViews>
    <sheetView zoomScale="50" zoomScaleNormal="50" workbookViewId="0">
      <pane xSplit="2" ySplit="2" topLeftCell="C12" activePane="bottomRight" state="frozen"/>
      <selection pane="topRight" activeCell="C1" sqref="C1"/>
      <selection pane="bottomLeft" activeCell="A3" sqref="A3"/>
      <selection pane="bottomRight" activeCell="B28" sqref="B28"/>
    </sheetView>
  </sheetViews>
  <sheetFormatPr baseColWidth="10" defaultColWidth="17.90234375" defaultRowHeight="15" customHeight="1" x14ac:dyDescent="0.75"/>
  <cols>
    <col min="1" max="1" width="21.140625" style="2" customWidth="1"/>
    <col min="2" max="2" width="78.5234375" style="477" bestFit="1" customWidth="1"/>
    <col min="3" max="3" width="105.47265625" style="2" bestFit="1" customWidth="1"/>
    <col min="4" max="4" width="12.33203125" style="2" customWidth="1"/>
    <col min="5" max="5" width="19.28515625" style="1" customWidth="1"/>
    <col min="6" max="6" width="17.140625" style="1" customWidth="1"/>
    <col min="7" max="7" width="17.90234375" style="1" customWidth="1"/>
    <col min="8" max="8" width="17.90234375" style="16" customWidth="1"/>
    <col min="9" max="9" width="25.5703125" style="1" customWidth="1"/>
    <col min="10" max="10" width="20.046875" style="1" customWidth="1"/>
    <col min="11" max="11" width="18.76171875" style="452" customWidth="1"/>
    <col min="12" max="12" width="16.76171875" style="1" customWidth="1"/>
    <col min="13" max="13" width="19.28515625" style="9" customWidth="1"/>
    <col min="14" max="14" width="20.76171875" style="10" customWidth="1"/>
    <col min="15" max="15" width="42.140625" style="1" customWidth="1"/>
    <col min="16" max="16384" width="17.90234375" style="1"/>
  </cols>
  <sheetData>
    <row r="1" spans="1:24" ht="33.75" customHeight="1" thickBot="1" x14ac:dyDescent="1.75">
      <c r="A1" s="615" t="s">
        <v>1</v>
      </c>
      <c r="B1" s="615"/>
      <c r="C1" s="471"/>
      <c r="D1" s="471"/>
      <c r="E1" s="562" t="s">
        <v>2</v>
      </c>
      <c r="F1" s="562"/>
      <c r="G1" s="562"/>
      <c r="H1" s="562"/>
      <c r="I1" s="562"/>
      <c r="J1" s="562"/>
      <c r="K1" s="562"/>
      <c r="L1" s="562"/>
      <c r="M1" s="562" t="s">
        <v>3</v>
      </c>
      <c r="N1" s="562"/>
      <c r="O1" s="563"/>
      <c r="P1" s="574" t="s">
        <v>1671</v>
      </c>
      <c r="Q1" s="574"/>
      <c r="R1" s="574"/>
      <c r="S1" s="574"/>
      <c r="T1" s="574"/>
      <c r="U1" s="574"/>
      <c r="V1" s="574"/>
      <c r="W1" s="574"/>
      <c r="X1" s="574"/>
    </row>
    <row r="2" spans="1:24" ht="54.75" customHeight="1" thickBot="1" x14ac:dyDescent="1.25">
      <c r="A2" s="564" t="s">
        <v>0</v>
      </c>
      <c r="B2" s="565" t="s">
        <v>1171</v>
      </c>
      <c r="C2" s="566" t="s">
        <v>1163</v>
      </c>
      <c r="D2" s="567" t="s">
        <v>1662</v>
      </c>
      <c r="E2" s="567" t="s">
        <v>4</v>
      </c>
      <c r="F2" s="567" t="s">
        <v>5</v>
      </c>
      <c r="G2" s="567" t="s">
        <v>1675</v>
      </c>
      <c r="H2" s="567" t="s">
        <v>1659</v>
      </c>
      <c r="I2" s="567" t="s">
        <v>6</v>
      </c>
      <c r="J2" s="567" t="s">
        <v>7</v>
      </c>
      <c r="K2" s="567" t="s">
        <v>8</v>
      </c>
      <c r="L2" s="567" t="s">
        <v>9</v>
      </c>
      <c r="M2" s="568" t="s">
        <v>10</v>
      </c>
      <c r="N2" s="569" t="s">
        <v>1660</v>
      </c>
      <c r="O2" s="570" t="s">
        <v>11</v>
      </c>
      <c r="P2" s="575" t="s">
        <v>1668</v>
      </c>
      <c r="Q2" s="575" t="s">
        <v>1669</v>
      </c>
      <c r="R2" s="575" t="s">
        <v>1670</v>
      </c>
      <c r="S2" s="575"/>
      <c r="T2" s="575"/>
      <c r="U2" s="575"/>
      <c r="V2" s="575"/>
    </row>
    <row r="3" spans="1:24" s="16" customFormat="1" ht="21.95" customHeight="1" x14ac:dyDescent="1">
      <c r="A3" s="558">
        <v>1</v>
      </c>
      <c r="B3" s="559" t="s">
        <v>1165</v>
      </c>
      <c r="C3" s="558"/>
      <c r="D3" s="558"/>
      <c r="E3" s="558"/>
      <c r="F3" s="558"/>
      <c r="G3" s="558"/>
      <c r="H3" s="558"/>
      <c r="I3" s="558"/>
      <c r="J3" s="558"/>
      <c r="K3" s="560"/>
      <c r="L3" s="558"/>
      <c r="M3" s="558"/>
      <c r="N3" s="558"/>
      <c r="O3" s="561"/>
      <c r="P3" s="18"/>
      <c r="Q3" s="18"/>
    </row>
    <row r="4" spans="1:24" s="16" customFormat="1" ht="21.95" customHeight="1" x14ac:dyDescent="1">
      <c r="A4" s="441">
        <v>10</v>
      </c>
      <c r="B4" s="446" t="s">
        <v>1166</v>
      </c>
      <c r="C4" s="453" t="s">
        <v>1164</v>
      </c>
      <c r="D4" s="453"/>
      <c r="E4" s="453"/>
      <c r="F4" s="453"/>
      <c r="G4" s="453"/>
      <c r="H4" s="453"/>
      <c r="I4" s="453"/>
      <c r="J4" s="453"/>
      <c r="K4" s="454"/>
      <c r="L4" s="453"/>
      <c r="M4" s="453"/>
      <c r="N4" s="453"/>
      <c r="O4" s="440"/>
      <c r="P4" s="18"/>
      <c r="Q4" s="18"/>
    </row>
    <row r="5" spans="1:24" s="7" customFormat="1" ht="15" customHeight="1" x14ac:dyDescent="0.8">
      <c r="A5" s="469"/>
      <c r="B5" s="466"/>
      <c r="C5" s="17"/>
      <c r="D5" s="17"/>
      <c r="E5" s="24"/>
      <c r="F5" s="24"/>
      <c r="G5" s="24"/>
      <c r="H5" s="24"/>
      <c r="I5" s="24"/>
      <c r="J5" s="24"/>
      <c r="K5" s="437"/>
      <c r="L5" s="24"/>
      <c r="M5" s="455"/>
      <c r="N5" s="456"/>
      <c r="O5" s="444"/>
      <c r="P5" s="572"/>
      <c r="Q5" s="572"/>
    </row>
    <row r="6" spans="1:24" s="7" customFormat="1" ht="15" customHeight="1" x14ac:dyDescent="0.8">
      <c r="A6" s="469"/>
      <c r="B6" s="466"/>
      <c r="C6" s="17"/>
      <c r="D6" s="17"/>
      <c r="E6" s="24"/>
      <c r="F6" s="24"/>
      <c r="G6" s="24"/>
      <c r="H6" s="24"/>
      <c r="I6" s="24"/>
      <c r="J6" s="24"/>
      <c r="K6" s="437"/>
      <c r="L6" s="24"/>
      <c r="M6" s="455"/>
      <c r="N6" s="456"/>
      <c r="O6" s="571"/>
      <c r="P6" s="572"/>
      <c r="Q6" s="572"/>
    </row>
    <row r="7" spans="1:24" s="7" customFormat="1" ht="15" customHeight="1" x14ac:dyDescent="0.8">
      <c r="A7" s="469"/>
      <c r="B7" s="466"/>
      <c r="C7" s="17"/>
      <c r="D7" s="17"/>
      <c r="E7" s="17"/>
      <c r="F7" s="17"/>
      <c r="G7" s="17"/>
      <c r="H7" s="17"/>
      <c r="I7" s="17"/>
      <c r="J7" s="17"/>
      <c r="K7" s="21"/>
      <c r="L7" s="17"/>
      <c r="M7" s="455"/>
      <c r="N7" s="456"/>
      <c r="O7" s="445"/>
      <c r="P7" s="572"/>
      <c r="Q7" s="572"/>
    </row>
    <row r="8" spans="1:24" s="7" customFormat="1" ht="21.95" customHeight="1" x14ac:dyDescent="1">
      <c r="A8" s="441">
        <v>12</v>
      </c>
      <c r="B8" s="446" t="s">
        <v>1167</v>
      </c>
      <c r="C8" s="441"/>
      <c r="D8" s="441"/>
      <c r="E8" s="441"/>
      <c r="F8" s="441"/>
      <c r="G8" s="441"/>
      <c r="H8" s="441"/>
      <c r="I8" s="441"/>
      <c r="J8" s="441"/>
      <c r="K8" s="457"/>
      <c r="L8" s="441"/>
      <c r="M8" s="441"/>
      <c r="N8" s="441"/>
      <c r="O8" s="446"/>
      <c r="P8" s="572"/>
      <c r="Q8" s="572"/>
    </row>
    <row r="9" spans="1:24" s="7" customFormat="1" ht="15" customHeight="1" x14ac:dyDescent="0.8">
      <c r="A9" s="469">
        <v>121001</v>
      </c>
      <c r="B9" s="466" t="s">
        <v>1663</v>
      </c>
      <c r="C9" s="493" t="s">
        <v>1664</v>
      </c>
      <c r="D9" s="17" t="s">
        <v>1384</v>
      </c>
      <c r="E9" s="24" t="s">
        <v>1665</v>
      </c>
      <c r="F9" s="24"/>
      <c r="G9" s="24"/>
      <c r="H9" s="24">
        <v>120</v>
      </c>
      <c r="I9" s="24"/>
      <c r="J9" s="24" t="s">
        <v>1666</v>
      </c>
      <c r="K9" s="437" t="s">
        <v>1667</v>
      </c>
      <c r="L9" s="24" t="s">
        <v>1169</v>
      </c>
      <c r="M9" s="455"/>
      <c r="N9" s="456"/>
      <c r="O9" s="444"/>
      <c r="P9" s="576">
        <v>60.6</v>
      </c>
      <c r="Q9" s="576">
        <v>1.8400000000000001E-7</v>
      </c>
    </row>
    <row r="10" spans="1:24" s="7" customFormat="1" ht="15" customHeight="1" x14ac:dyDescent="0.8">
      <c r="A10" s="469"/>
      <c r="B10" s="466"/>
      <c r="C10" s="492"/>
      <c r="D10" s="17"/>
      <c r="E10" s="24"/>
      <c r="F10" s="24"/>
      <c r="G10" s="24"/>
      <c r="H10" s="24"/>
      <c r="I10" s="24"/>
      <c r="J10" s="24"/>
      <c r="K10" s="437"/>
      <c r="L10" s="24"/>
      <c r="M10" s="455"/>
      <c r="N10" s="456"/>
      <c r="O10" s="444"/>
      <c r="P10" s="572"/>
      <c r="Q10" s="572"/>
    </row>
    <row r="11" spans="1:24" ht="15" customHeight="1" x14ac:dyDescent="0.8">
      <c r="A11" s="469"/>
      <c r="B11" s="466"/>
      <c r="C11" s="17"/>
      <c r="D11" s="17"/>
      <c r="E11" s="17"/>
      <c r="F11" s="17"/>
      <c r="G11" s="17"/>
      <c r="H11" s="17"/>
      <c r="I11" s="17"/>
      <c r="J11" s="17"/>
      <c r="K11" s="21"/>
      <c r="L11" s="17"/>
      <c r="M11" s="455"/>
      <c r="N11" s="456"/>
      <c r="O11" s="445"/>
      <c r="P11" s="18"/>
      <c r="Q11" s="18"/>
    </row>
    <row r="12" spans="1:24" ht="15" customHeight="1" x14ac:dyDescent="0.8">
      <c r="A12" s="460"/>
      <c r="B12" s="467"/>
      <c r="C12" s="17"/>
      <c r="D12" s="17"/>
      <c r="E12" s="17"/>
      <c r="F12" s="17"/>
      <c r="G12" s="17"/>
      <c r="H12" s="17"/>
      <c r="I12" s="17"/>
      <c r="J12" s="17"/>
      <c r="K12" s="21"/>
      <c r="L12" s="17"/>
      <c r="M12" s="455"/>
      <c r="N12" s="456"/>
      <c r="O12" s="445"/>
      <c r="P12" s="18"/>
      <c r="Q12" s="18"/>
      <c r="S12" s="584"/>
    </row>
    <row r="13" spans="1:24" s="16" customFormat="1" ht="15" customHeight="1" x14ac:dyDescent="0.8">
      <c r="A13" s="460"/>
      <c r="B13" s="467"/>
      <c r="C13" s="17"/>
      <c r="D13" s="17"/>
      <c r="E13" s="17"/>
      <c r="F13" s="17"/>
      <c r="G13" s="17"/>
      <c r="H13" s="17"/>
      <c r="I13" s="17"/>
      <c r="J13" s="17"/>
      <c r="K13" s="21"/>
      <c r="L13" s="17"/>
      <c r="M13" s="455"/>
      <c r="N13" s="456"/>
      <c r="O13" s="445"/>
      <c r="P13" s="18"/>
      <c r="Q13" s="18"/>
      <c r="S13" s="584"/>
    </row>
    <row r="14" spans="1:24" ht="16" x14ac:dyDescent="0.8">
      <c r="A14" s="470"/>
      <c r="B14" s="468"/>
      <c r="C14" s="491"/>
      <c r="D14" s="17"/>
      <c r="E14" s="490"/>
      <c r="F14" s="459"/>
      <c r="G14" s="459"/>
      <c r="H14" s="459"/>
      <c r="I14" s="459"/>
      <c r="J14" s="459"/>
      <c r="K14" s="3"/>
      <c r="L14" s="459"/>
      <c r="M14" s="455"/>
      <c r="N14" s="456"/>
      <c r="O14" s="448"/>
      <c r="P14" s="18"/>
      <c r="Q14" s="18"/>
    </row>
    <row r="15" spans="1:24" s="16" customFormat="1" ht="15" customHeight="1" x14ac:dyDescent="0.8">
      <c r="A15" s="470"/>
      <c r="B15" s="468"/>
      <c r="C15" s="17"/>
      <c r="D15" s="17"/>
      <c r="E15" s="490"/>
      <c r="F15" s="459"/>
      <c r="G15" s="459"/>
      <c r="H15" s="459"/>
      <c r="I15" s="459"/>
      <c r="J15" s="459"/>
      <c r="K15" s="3"/>
      <c r="L15" s="459"/>
      <c r="M15" s="455"/>
      <c r="N15" s="456"/>
      <c r="O15" s="448"/>
      <c r="P15" s="18"/>
      <c r="Q15" s="18"/>
    </row>
    <row r="16" spans="1:24" s="16" customFormat="1" ht="15" customHeight="1" x14ac:dyDescent="0.8">
      <c r="A16" s="470"/>
      <c r="B16" s="496"/>
      <c r="C16" s="17"/>
      <c r="D16" s="17"/>
      <c r="E16" s="490"/>
      <c r="F16" s="459"/>
      <c r="G16" s="459"/>
      <c r="H16" s="459"/>
      <c r="I16" s="459"/>
      <c r="J16" s="459"/>
      <c r="K16" s="3"/>
      <c r="L16" s="459"/>
      <c r="M16" s="455"/>
      <c r="N16" s="456"/>
      <c r="O16" s="448"/>
      <c r="P16" s="18"/>
      <c r="Q16" s="18"/>
    </row>
    <row r="17" spans="1:17" ht="21.95" customHeight="1" x14ac:dyDescent="1">
      <c r="A17" s="441">
        <v>13</v>
      </c>
      <c r="B17" s="446" t="s">
        <v>1168</v>
      </c>
      <c r="C17" s="441"/>
      <c r="D17" s="441"/>
      <c r="E17" s="441"/>
      <c r="F17" s="441"/>
      <c r="G17" s="441"/>
      <c r="H17" s="441"/>
      <c r="I17" s="441"/>
      <c r="J17" s="441"/>
      <c r="K17" s="457"/>
      <c r="L17" s="441"/>
      <c r="M17" s="441"/>
      <c r="N17" s="441"/>
      <c r="O17" s="446"/>
      <c r="P17" s="18"/>
      <c r="Q17" s="18"/>
    </row>
    <row r="18" spans="1:17" ht="15" customHeight="1" x14ac:dyDescent="0.8">
      <c r="A18" s="469"/>
      <c r="B18" s="444"/>
      <c r="C18" s="17"/>
      <c r="D18" s="17"/>
      <c r="E18" s="458"/>
      <c r="F18" s="17"/>
      <c r="G18" s="17"/>
      <c r="H18" s="17"/>
      <c r="I18" s="17"/>
      <c r="J18" s="17"/>
      <c r="K18" s="21"/>
      <c r="L18" s="17"/>
      <c r="M18" s="455"/>
      <c r="N18" s="456"/>
      <c r="O18" s="445"/>
      <c r="P18" s="18"/>
      <c r="Q18" s="18"/>
    </row>
    <row r="19" spans="1:17" ht="21.95" customHeight="1" x14ac:dyDescent="1">
      <c r="A19" s="441">
        <v>18</v>
      </c>
      <c r="B19" s="446" t="s">
        <v>1170</v>
      </c>
      <c r="C19" s="441"/>
      <c r="D19" s="441"/>
      <c r="E19" s="441"/>
      <c r="F19" s="441"/>
      <c r="G19" s="441"/>
      <c r="H19" s="441"/>
      <c r="I19" s="441"/>
      <c r="J19" s="441"/>
      <c r="K19" s="457"/>
      <c r="L19" s="441"/>
      <c r="M19" s="441"/>
      <c r="N19" s="441"/>
      <c r="O19" s="446"/>
      <c r="P19" s="18"/>
      <c r="Q19" s="18"/>
    </row>
    <row r="20" spans="1:17" ht="15" customHeight="1" x14ac:dyDescent="0.8">
      <c r="A20" s="469"/>
      <c r="B20" s="444"/>
      <c r="C20" s="17"/>
      <c r="D20" s="17"/>
      <c r="E20" s="15"/>
      <c r="F20" s="15"/>
      <c r="G20" s="15"/>
      <c r="H20" s="15"/>
      <c r="I20" s="15"/>
      <c r="J20" s="15"/>
      <c r="K20" s="15"/>
      <c r="L20" s="15"/>
      <c r="M20" s="455"/>
      <c r="N20" s="456"/>
      <c r="O20" s="447"/>
      <c r="P20" s="18"/>
      <c r="Q20" s="18"/>
    </row>
    <row r="21" spans="1:17" ht="15" customHeight="1" x14ac:dyDescent="0.8">
      <c r="A21" s="460"/>
      <c r="B21" s="449"/>
      <c r="C21" s="17"/>
      <c r="D21" s="17"/>
      <c r="E21" s="15"/>
      <c r="F21" s="15"/>
      <c r="G21" s="15"/>
      <c r="H21" s="15"/>
      <c r="I21" s="15"/>
      <c r="J21" s="15"/>
      <c r="K21" s="15"/>
      <c r="L21" s="15"/>
      <c r="M21" s="455"/>
      <c r="N21" s="456"/>
      <c r="O21" s="447"/>
      <c r="P21" s="18"/>
      <c r="Q21" s="18"/>
    </row>
    <row r="22" spans="1:17" ht="21.95" customHeight="1" x14ac:dyDescent="1">
      <c r="A22" s="443">
        <v>2</v>
      </c>
      <c r="B22" s="461" t="s">
        <v>2051</v>
      </c>
      <c r="C22" s="472"/>
      <c r="D22" s="472"/>
      <c r="E22" s="462"/>
      <c r="F22" s="462"/>
      <c r="G22" s="462"/>
      <c r="H22" s="462"/>
      <c r="I22" s="462"/>
      <c r="J22" s="462"/>
      <c r="K22" s="462"/>
      <c r="L22" s="462"/>
      <c r="M22" s="463"/>
      <c r="N22" s="464"/>
      <c r="O22" s="465"/>
      <c r="P22" s="18"/>
      <c r="Q22" s="18"/>
    </row>
    <row r="23" spans="1:17" ht="21.95" customHeight="1" x14ac:dyDescent="1">
      <c r="A23" s="441">
        <v>20</v>
      </c>
      <c r="B23" s="446" t="s">
        <v>2053</v>
      </c>
      <c r="C23" s="453"/>
      <c r="D23" s="453"/>
      <c r="E23" s="453"/>
      <c r="F23" s="453"/>
      <c r="G23" s="453"/>
      <c r="H23" s="453"/>
      <c r="I23" s="453"/>
      <c r="J23" s="453"/>
      <c r="K23" s="454"/>
      <c r="L23" s="453"/>
      <c r="M23" s="453"/>
      <c r="N23" s="441"/>
      <c r="O23" s="440"/>
      <c r="P23" s="18"/>
      <c r="Q23" s="18"/>
    </row>
    <row r="24" spans="1:17" s="16" customFormat="1" ht="15" customHeight="1" x14ac:dyDescent="0.8">
      <c r="A24" s="469"/>
      <c r="B24" s="76"/>
      <c r="C24" s="17"/>
      <c r="D24" s="17"/>
      <c r="E24" s="17"/>
      <c r="F24" s="17"/>
      <c r="G24" s="17"/>
      <c r="H24" s="17"/>
      <c r="I24" s="17"/>
      <c r="J24" s="17"/>
      <c r="K24" s="21"/>
      <c r="L24" s="17"/>
      <c r="M24" s="455"/>
      <c r="N24" s="456"/>
      <c r="O24" s="445"/>
      <c r="P24" s="18"/>
      <c r="Q24" s="18"/>
    </row>
    <row r="25" spans="1:17" ht="15" customHeight="1" x14ac:dyDescent="0.8">
      <c r="A25" s="469"/>
      <c r="B25" s="76"/>
      <c r="C25" s="17"/>
      <c r="D25" s="17"/>
      <c r="E25" s="15"/>
      <c r="F25" s="15"/>
      <c r="G25" s="15"/>
      <c r="H25" s="15"/>
      <c r="I25" s="15"/>
      <c r="J25" s="15"/>
      <c r="K25" s="15"/>
      <c r="L25" s="15"/>
      <c r="M25" s="455"/>
      <c r="N25" s="456"/>
      <c r="O25" s="447"/>
      <c r="P25" s="18"/>
      <c r="Q25" s="18"/>
    </row>
    <row r="26" spans="1:17" ht="21.95" customHeight="1" x14ac:dyDescent="1">
      <c r="A26" s="441">
        <v>21</v>
      </c>
      <c r="B26" s="446" t="s">
        <v>2052</v>
      </c>
      <c r="C26" s="453"/>
      <c r="D26" s="453"/>
      <c r="E26" s="453"/>
      <c r="F26" s="453"/>
      <c r="G26" s="453"/>
      <c r="H26" s="453"/>
      <c r="I26" s="453"/>
      <c r="J26" s="453"/>
      <c r="K26" s="454"/>
      <c r="L26" s="453"/>
      <c r="M26" s="453"/>
      <c r="N26" s="441"/>
      <c r="O26" s="440"/>
      <c r="P26" s="18"/>
      <c r="Q26" s="18"/>
    </row>
    <row r="27" spans="1:17" ht="15" customHeight="1" x14ac:dyDescent="0.8">
      <c r="A27" s="469">
        <v>213001</v>
      </c>
      <c r="B27" s="76" t="s">
        <v>2054</v>
      </c>
      <c r="C27" s="17" t="s">
        <v>1677</v>
      </c>
      <c r="D27" s="17" t="s">
        <v>1352</v>
      </c>
      <c r="E27" s="15" t="s">
        <v>1665</v>
      </c>
      <c r="F27" s="15"/>
      <c r="G27" s="15" t="s">
        <v>2046</v>
      </c>
      <c r="H27" s="15">
        <v>120</v>
      </c>
      <c r="I27" s="15" t="s">
        <v>2047</v>
      </c>
      <c r="J27" s="15" t="s">
        <v>1666</v>
      </c>
      <c r="K27" s="15" t="s">
        <v>2048</v>
      </c>
      <c r="L27" s="15" t="s">
        <v>1169</v>
      </c>
      <c r="M27" s="455"/>
      <c r="N27" s="456"/>
      <c r="O27" s="447"/>
      <c r="P27" s="577">
        <v>115</v>
      </c>
      <c r="Q27" s="18"/>
    </row>
    <row r="28" spans="1:17" ht="15" customHeight="1" x14ac:dyDescent="0.8">
      <c r="A28" s="460">
        <v>213002</v>
      </c>
      <c r="B28" s="76" t="s">
        <v>2055</v>
      </c>
      <c r="C28" s="17" t="s">
        <v>1678</v>
      </c>
      <c r="D28" s="17" t="s">
        <v>1352</v>
      </c>
      <c r="E28" s="15" t="s">
        <v>1665</v>
      </c>
      <c r="F28" s="15"/>
      <c r="G28" s="15" t="s">
        <v>2046</v>
      </c>
      <c r="H28" s="15">
        <v>120</v>
      </c>
      <c r="I28" s="15" t="s">
        <v>2047</v>
      </c>
      <c r="J28" s="15" t="s">
        <v>1666</v>
      </c>
      <c r="K28" s="15" t="s">
        <v>2048</v>
      </c>
      <c r="L28" s="15" t="s">
        <v>1169</v>
      </c>
      <c r="M28" s="455"/>
      <c r="N28" s="456"/>
      <c r="O28" s="447"/>
      <c r="P28" s="577">
        <v>89.6</v>
      </c>
      <c r="Q28" s="18"/>
    </row>
    <row r="29" spans="1:17" s="16" customFormat="1" ht="15" customHeight="1" x14ac:dyDescent="0.8">
      <c r="A29" s="460">
        <v>214001</v>
      </c>
      <c r="B29" s="76" t="s">
        <v>1676</v>
      </c>
      <c r="C29" s="17"/>
      <c r="D29" s="17"/>
      <c r="E29" s="15"/>
      <c r="F29" s="15"/>
      <c r="G29" s="15"/>
      <c r="H29" s="15"/>
      <c r="I29" s="15"/>
      <c r="J29" s="15"/>
      <c r="K29" s="15"/>
      <c r="L29" s="15"/>
      <c r="M29" s="455"/>
      <c r="N29" s="456"/>
      <c r="O29" s="447"/>
      <c r="P29" s="577">
        <v>45.1</v>
      </c>
      <c r="Q29" s="18"/>
    </row>
    <row r="30" spans="1:17" ht="15" customHeight="1" x14ac:dyDescent="0.8">
      <c r="A30" s="469"/>
      <c r="B30" s="76"/>
      <c r="C30" s="17"/>
      <c r="D30" s="17"/>
      <c r="E30" s="17"/>
      <c r="F30" s="17"/>
      <c r="G30" s="17"/>
      <c r="H30" s="17"/>
      <c r="I30" s="19"/>
      <c r="J30" s="17"/>
      <c r="K30" s="21"/>
      <c r="L30" s="17"/>
      <c r="M30" s="455"/>
      <c r="N30" s="456"/>
      <c r="O30" s="445"/>
      <c r="P30" s="18"/>
      <c r="Q30" s="18"/>
    </row>
    <row r="31" spans="1:17" s="16" customFormat="1" ht="15" customHeight="1" x14ac:dyDescent="0.8">
      <c r="A31" s="460"/>
      <c r="B31" s="76"/>
      <c r="C31" s="17"/>
      <c r="D31" s="17"/>
      <c r="E31" s="17"/>
      <c r="F31" s="17"/>
      <c r="G31" s="17"/>
      <c r="H31" s="17"/>
      <c r="I31" s="19"/>
      <c r="J31" s="17"/>
      <c r="K31" s="21"/>
      <c r="L31" s="17"/>
      <c r="M31" s="455"/>
      <c r="N31" s="456"/>
      <c r="O31" s="445"/>
      <c r="P31" s="18"/>
      <c r="Q31" s="18"/>
    </row>
    <row r="32" spans="1:17" s="5" customFormat="1" ht="15" customHeight="1" x14ac:dyDescent="0.8">
      <c r="A32" s="460"/>
      <c r="B32" s="76"/>
      <c r="C32" s="17"/>
      <c r="D32" s="17"/>
      <c r="E32" s="17"/>
      <c r="F32" s="17"/>
      <c r="G32" s="17"/>
      <c r="H32" s="17"/>
      <c r="I32" s="19"/>
      <c r="J32" s="17"/>
      <c r="K32" s="21"/>
      <c r="L32" s="17"/>
      <c r="M32" s="455"/>
      <c r="N32" s="456"/>
      <c r="O32" s="445"/>
      <c r="P32" s="22"/>
      <c r="Q32" s="22"/>
    </row>
    <row r="33" spans="1:17" s="23" customFormat="1" ht="15" customHeight="1" x14ac:dyDescent="0.8">
      <c r="A33" s="460"/>
      <c r="B33" s="76"/>
      <c r="C33" s="17"/>
      <c r="D33" s="17"/>
      <c r="E33" s="17"/>
      <c r="F33" s="17"/>
      <c r="G33" s="17"/>
      <c r="H33" s="17"/>
      <c r="I33" s="19"/>
      <c r="J33" s="17"/>
      <c r="K33" s="21"/>
      <c r="L33" s="17"/>
      <c r="M33" s="455"/>
      <c r="N33" s="456"/>
      <c r="O33" s="445"/>
      <c r="P33" s="22"/>
      <c r="Q33" s="22"/>
    </row>
    <row r="34" spans="1:17" s="23" customFormat="1" ht="15" customHeight="1" x14ac:dyDescent="0.8">
      <c r="A34" s="460"/>
      <c r="B34" s="76"/>
      <c r="C34" s="17"/>
      <c r="D34" s="17"/>
      <c r="E34" s="17"/>
      <c r="F34" s="17"/>
      <c r="G34" s="17"/>
      <c r="H34" s="17"/>
      <c r="I34" s="19"/>
      <c r="J34" s="17"/>
      <c r="K34" s="21"/>
      <c r="L34" s="17"/>
      <c r="M34" s="455"/>
      <c r="N34" s="456"/>
      <c r="O34" s="445"/>
      <c r="P34" s="22"/>
      <c r="Q34" s="22"/>
    </row>
    <row r="35" spans="1:17" s="23" customFormat="1" ht="15" customHeight="1" x14ac:dyDescent="0.8">
      <c r="A35" s="460"/>
      <c r="B35" s="76"/>
      <c r="C35" s="17"/>
      <c r="D35" s="17"/>
      <c r="E35" s="17"/>
      <c r="F35" s="17"/>
      <c r="G35" s="17"/>
      <c r="H35" s="17"/>
      <c r="I35" s="19"/>
      <c r="J35" s="17"/>
      <c r="K35" s="21"/>
      <c r="L35" s="17"/>
      <c r="M35" s="455"/>
      <c r="N35" s="456"/>
      <c r="O35" s="445"/>
      <c r="P35" s="22"/>
      <c r="Q35" s="22"/>
    </row>
    <row r="36" spans="1:17" s="23" customFormat="1" ht="15" customHeight="1" x14ac:dyDescent="0.8">
      <c r="A36" s="460"/>
      <c r="B36" s="39"/>
      <c r="C36" s="17"/>
      <c r="D36" s="17"/>
      <c r="E36" s="17"/>
      <c r="F36" s="17"/>
      <c r="G36" s="17"/>
      <c r="H36" s="17"/>
      <c r="I36" s="19"/>
      <c r="J36" s="17"/>
      <c r="K36" s="21"/>
      <c r="L36" s="17"/>
      <c r="M36" s="455"/>
      <c r="N36" s="456"/>
      <c r="O36" s="445"/>
      <c r="P36" s="22"/>
      <c r="Q36" s="22"/>
    </row>
    <row r="37" spans="1:17" s="23" customFormat="1" ht="15" customHeight="1" x14ac:dyDescent="0.8">
      <c r="A37" s="460"/>
      <c r="B37" s="39"/>
      <c r="C37" s="17"/>
      <c r="D37" s="17"/>
      <c r="E37" s="17"/>
      <c r="F37" s="17"/>
      <c r="G37" s="17"/>
      <c r="H37" s="17"/>
      <c r="I37" s="19"/>
      <c r="J37" s="17"/>
      <c r="K37" s="21"/>
      <c r="L37" s="17"/>
      <c r="M37" s="455"/>
      <c r="N37" s="456"/>
      <c r="O37" s="445"/>
      <c r="P37" s="22"/>
      <c r="Q37" s="22"/>
    </row>
    <row r="38" spans="1:17" ht="21.95" customHeight="1" x14ac:dyDescent="1">
      <c r="A38" s="441">
        <v>22</v>
      </c>
      <c r="B38" s="446" t="s">
        <v>710</v>
      </c>
      <c r="C38" s="453"/>
      <c r="D38" s="453"/>
      <c r="E38" s="453"/>
      <c r="F38" s="453"/>
      <c r="G38" s="453"/>
      <c r="H38" s="453"/>
      <c r="I38" s="453"/>
      <c r="J38" s="453"/>
      <c r="K38" s="454"/>
      <c r="L38" s="453"/>
      <c r="M38" s="453"/>
      <c r="N38" s="441"/>
      <c r="O38" s="440"/>
      <c r="P38" s="18"/>
      <c r="Q38" s="18"/>
    </row>
    <row r="39" spans="1:17" s="4" customFormat="1" ht="15" customHeight="1" x14ac:dyDescent="0.8">
      <c r="A39" s="460">
        <v>223001</v>
      </c>
      <c r="B39" s="76" t="s">
        <v>1685</v>
      </c>
      <c r="C39" s="17"/>
      <c r="D39" s="17" t="s">
        <v>1357</v>
      </c>
      <c r="E39" s="17"/>
      <c r="F39" s="17"/>
      <c r="G39" s="17"/>
      <c r="H39" s="17"/>
      <c r="I39" s="19"/>
      <c r="J39" s="17"/>
      <c r="K39" s="21"/>
      <c r="L39" s="17"/>
      <c r="M39" s="455"/>
      <c r="N39" s="456"/>
      <c r="O39" s="445"/>
      <c r="P39" s="582">
        <v>14.3</v>
      </c>
      <c r="Q39" s="573"/>
    </row>
    <row r="40" spans="1:17" s="4" customFormat="1" ht="15" customHeight="1" x14ac:dyDescent="0.8">
      <c r="A40" s="460">
        <v>224001</v>
      </c>
      <c r="B40" s="76" t="s">
        <v>1686</v>
      </c>
      <c r="C40" s="17"/>
      <c r="D40" s="17" t="s">
        <v>1357</v>
      </c>
      <c r="E40" s="17"/>
      <c r="F40" s="17"/>
      <c r="G40" s="17"/>
      <c r="H40" s="17"/>
      <c r="I40" s="19"/>
      <c r="J40" s="17"/>
      <c r="K40" s="21"/>
      <c r="L40" s="17"/>
      <c r="M40" s="455"/>
      <c r="N40" s="456"/>
      <c r="O40" s="445"/>
      <c r="P40" s="582">
        <v>13.3</v>
      </c>
      <c r="Q40" s="573"/>
    </row>
    <row r="41" spans="1:17" s="4" customFormat="1" ht="15" customHeight="1" x14ac:dyDescent="0.8">
      <c r="A41" s="460">
        <v>224002</v>
      </c>
      <c r="B41" s="76" t="s">
        <v>1687</v>
      </c>
      <c r="C41" s="17"/>
      <c r="D41" s="17" t="s">
        <v>1352</v>
      </c>
      <c r="E41" s="17"/>
      <c r="F41" s="17"/>
      <c r="G41" s="17"/>
      <c r="H41" s="17"/>
      <c r="I41" s="19"/>
      <c r="J41" s="17"/>
      <c r="K41" s="21"/>
      <c r="L41" s="17"/>
      <c r="M41" s="455"/>
      <c r="N41" s="456"/>
      <c r="O41" s="445"/>
      <c r="P41" s="573"/>
      <c r="Q41" s="573"/>
    </row>
    <row r="42" spans="1:17" s="4" customFormat="1" ht="15" customHeight="1" x14ac:dyDescent="0.8">
      <c r="A42" s="460"/>
      <c r="B42" s="76"/>
      <c r="C42" s="17"/>
      <c r="D42" s="17"/>
      <c r="E42" s="17"/>
      <c r="F42" s="17"/>
      <c r="G42" s="17"/>
      <c r="H42" s="17"/>
      <c r="I42" s="19"/>
      <c r="J42" s="17"/>
      <c r="K42" s="21"/>
      <c r="L42" s="17"/>
      <c r="M42" s="455"/>
      <c r="N42" s="456"/>
      <c r="O42" s="445"/>
      <c r="P42" s="573"/>
      <c r="Q42" s="573"/>
    </row>
    <row r="43" spans="1:17" s="4" customFormat="1" ht="15" customHeight="1" x14ac:dyDescent="0.8">
      <c r="A43" s="460"/>
      <c r="B43" s="76"/>
      <c r="C43" s="17"/>
      <c r="D43" s="17"/>
      <c r="E43" s="17"/>
      <c r="F43" s="17"/>
      <c r="G43" s="17"/>
      <c r="H43" s="17"/>
      <c r="I43" s="19"/>
      <c r="J43" s="17"/>
      <c r="K43" s="21"/>
      <c r="L43" s="17"/>
      <c r="M43" s="455"/>
      <c r="N43" s="456"/>
      <c r="O43" s="445"/>
      <c r="P43" s="573"/>
      <c r="Q43" s="573"/>
    </row>
    <row r="44" spans="1:17" s="4" customFormat="1" ht="15" customHeight="1" x14ac:dyDescent="0.8">
      <c r="A44" s="460"/>
      <c r="B44" s="76"/>
      <c r="C44" s="17"/>
      <c r="D44" s="17"/>
      <c r="E44" s="17"/>
      <c r="F44" s="17"/>
      <c r="G44" s="17"/>
      <c r="H44" s="17"/>
      <c r="I44" s="19"/>
      <c r="J44" s="17"/>
      <c r="K44" s="21"/>
      <c r="L44" s="17"/>
      <c r="M44" s="455"/>
      <c r="N44" s="456"/>
      <c r="O44" s="445"/>
      <c r="P44" s="573"/>
      <c r="Q44" s="573"/>
    </row>
    <row r="45" spans="1:17" s="4" customFormat="1" ht="21.95" customHeight="1" x14ac:dyDescent="1">
      <c r="A45" s="441"/>
      <c r="B45" s="446"/>
      <c r="C45" s="453"/>
      <c r="D45" s="453"/>
      <c r="E45" s="453"/>
      <c r="F45" s="453"/>
      <c r="G45" s="453"/>
      <c r="H45" s="453"/>
      <c r="I45" s="453"/>
      <c r="J45" s="453"/>
      <c r="K45" s="454"/>
      <c r="L45" s="453"/>
      <c r="M45" s="453"/>
      <c r="N45" s="441"/>
      <c r="O45" s="440"/>
      <c r="P45" s="573"/>
      <c r="Q45" s="573"/>
    </row>
    <row r="46" spans="1:17" ht="16" x14ac:dyDescent="0.8">
      <c r="A46" s="460"/>
      <c r="B46" s="466"/>
      <c r="C46" s="491"/>
      <c r="D46" s="491"/>
      <c r="E46" s="17"/>
      <c r="F46" s="17"/>
      <c r="G46" s="17"/>
      <c r="H46" s="17"/>
      <c r="I46" s="19"/>
      <c r="J46" s="17"/>
      <c r="K46" s="21"/>
      <c r="L46" s="17"/>
      <c r="M46" s="455"/>
      <c r="N46" s="456"/>
      <c r="O46" s="445"/>
      <c r="P46" s="18"/>
      <c r="Q46" s="18"/>
    </row>
    <row r="47" spans="1:17" s="16" customFormat="1" ht="16" x14ac:dyDescent="0.8">
      <c r="A47" s="460"/>
      <c r="B47" s="466"/>
      <c r="C47" s="491"/>
      <c r="D47" s="491"/>
      <c r="E47" s="17"/>
      <c r="F47" s="17"/>
      <c r="G47" s="17"/>
      <c r="H47" s="17"/>
      <c r="I47" s="19"/>
      <c r="J47" s="17"/>
      <c r="K47" s="21"/>
      <c r="L47" s="17"/>
      <c r="M47" s="455"/>
      <c r="N47" s="456"/>
      <c r="O47" s="445"/>
      <c r="P47" s="18"/>
      <c r="Q47" s="18"/>
    </row>
    <row r="48" spans="1:17" s="16" customFormat="1" ht="16" x14ac:dyDescent="0.8">
      <c r="A48" s="460"/>
      <c r="B48" s="466"/>
      <c r="C48" s="491"/>
      <c r="D48" s="491"/>
      <c r="E48" s="17"/>
      <c r="F48" s="17"/>
      <c r="G48" s="17"/>
      <c r="H48" s="17"/>
      <c r="I48" s="19"/>
      <c r="J48" s="17"/>
      <c r="K48" s="21"/>
      <c r="L48" s="17"/>
      <c r="M48" s="455"/>
      <c r="N48" s="456"/>
      <c r="O48" s="445"/>
      <c r="P48" s="18"/>
      <c r="Q48" s="18"/>
    </row>
    <row r="49" spans="1:17" s="16" customFormat="1" ht="16" x14ac:dyDescent="0.8">
      <c r="A49" s="460"/>
      <c r="B49" s="466"/>
      <c r="C49" s="491"/>
      <c r="D49" s="491"/>
      <c r="E49" s="17"/>
      <c r="F49" s="17"/>
      <c r="G49" s="17"/>
      <c r="H49" s="17"/>
      <c r="I49" s="19"/>
      <c r="J49" s="17"/>
      <c r="K49" s="21"/>
      <c r="L49" s="17"/>
      <c r="M49" s="455"/>
      <c r="N49" s="456"/>
      <c r="O49" s="445"/>
      <c r="P49" s="18"/>
      <c r="Q49" s="18"/>
    </row>
    <row r="50" spans="1:17" s="16" customFormat="1" ht="16" x14ac:dyDescent="0.8">
      <c r="A50" s="460"/>
      <c r="B50" s="466"/>
      <c r="C50" s="491"/>
      <c r="D50" s="491"/>
      <c r="E50" s="17"/>
      <c r="F50" s="17"/>
      <c r="G50" s="17"/>
      <c r="H50" s="17"/>
      <c r="I50" s="19"/>
      <c r="J50" s="17"/>
      <c r="K50" s="21"/>
      <c r="L50" s="17"/>
      <c r="M50" s="455"/>
      <c r="N50" s="456"/>
      <c r="O50" s="445"/>
      <c r="P50" s="18"/>
      <c r="Q50" s="18"/>
    </row>
    <row r="51" spans="1:17" s="4" customFormat="1" ht="21.95" customHeight="1" x14ac:dyDescent="1">
      <c r="A51" s="441">
        <v>24</v>
      </c>
      <c r="B51" s="446" t="s">
        <v>695</v>
      </c>
      <c r="C51" s="453"/>
      <c r="D51" s="453"/>
      <c r="E51" s="453"/>
      <c r="F51" s="453"/>
      <c r="G51" s="453"/>
      <c r="H51" s="453"/>
      <c r="I51" s="453"/>
      <c r="J51" s="453"/>
      <c r="K51" s="454"/>
      <c r="L51" s="453"/>
      <c r="M51" s="453"/>
      <c r="N51" s="441"/>
      <c r="O51" s="440"/>
      <c r="P51" s="573"/>
      <c r="Q51" s="573"/>
    </row>
    <row r="52" spans="1:17" s="4" customFormat="1" ht="15" customHeight="1" x14ac:dyDescent="0.8">
      <c r="A52" s="460"/>
      <c r="B52" s="76"/>
      <c r="C52" s="17"/>
      <c r="D52" s="17"/>
      <c r="E52" s="17"/>
      <c r="F52" s="17"/>
      <c r="G52" s="17"/>
      <c r="H52" s="17"/>
      <c r="I52" s="17"/>
      <c r="J52" s="17"/>
      <c r="K52" s="21"/>
      <c r="L52" s="17"/>
      <c r="M52" s="455"/>
      <c r="N52" s="456"/>
      <c r="O52" s="445"/>
      <c r="P52" s="573"/>
      <c r="Q52" s="573"/>
    </row>
    <row r="53" spans="1:17" s="4" customFormat="1" ht="15" customHeight="1" x14ac:dyDescent="0.8">
      <c r="A53" s="460"/>
      <c r="B53" s="76"/>
      <c r="C53" s="17"/>
      <c r="D53" s="17"/>
      <c r="E53" s="17"/>
      <c r="F53" s="17"/>
      <c r="G53" s="17"/>
      <c r="H53" s="17"/>
      <c r="I53" s="17"/>
      <c r="J53" s="17"/>
      <c r="K53" s="21"/>
      <c r="L53" s="17"/>
      <c r="M53" s="455"/>
      <c r="N53" s="456"/>
      <c r="O53" s="445"/>
      <c r="P53" s="573"/>
      <c r="Q53" s="573"/>
    </row>
    <row r="54" spans="1:17" s="4" customFormat="1" ht="15" customHeight="1" x14ac:dyDescent="0.8">
      <c r="A54" s="460"/>
      <c r="B54" s="76"/>
      <c r="C54" s="17"/>
      <c r="D54" s="17"/>
      <c r="E54" s="17"/>
      <c r="F54" s="17"/>
      <c r="G54" s="17"/>
      <c r="H54" s="17"/>
      <c r="I54" s="17"/>
      <c r="J54" s="17"/>
      <c r="K54" s="21"/>
      <c r="L54" s="17"/>
      <c r="M54" s="455"/>
      <c r="N54" s="456"/>
      <c r="O54" s="445"/>
      <c r="P54" s="573"/>
      <c r="Q54" s="573"/>
    </row>
    <row r="55" spans="1:17" ht="21.95" customHeight="1" x14ac:dyDescent="1">
      <c r="A55" s="441">
        <v>25</v>
      </c>
      <c r="B55" s="446" t="s">
        <v>685</v>
      </c>
      <c r="C55" s="453"/>
      <c r="D55" s="453"/>
      <c r="E55" s="453"/>
      <c r="F55" s="453"/>
      <c r="G55" s="453"/>
      <c r="H55" s="453"/>
      <c r="I55" s="453"/>
      <c r="J55" s="453"/>
      <c r="K55" s="454"/>
      <c r="L55" s="453"/>
      <c r="M55" s="453"/>
      <c r="N55" s="441"/>
      <c r="O55" s="440"/>
      <c r="P55" s="18"/>
      <c r="Q55" s="18"/>
    </row>
    <row r="56" spans="1:17" s="16" customFormat="1" ht="15" customHeight="1" x14ac:dyDescent="0.8">
      <c r="A56" s="460"/>
      <c r="B56" s="76"/>
      <c r="C56" s="17"/>
      <c r="D56" s="17"/>
      <c r="E56" s="17"/>
      <c r="F56" s="17"/>
      <c r="G56" s="17"/>
      <c r="H56" s="17"/>
      <c r="I56" s="17"/>
      <c r="J56" s="17"/>
      <c r="K56" s="21"/>
      <c r="L56" s="17"/>
      <c r="M56" s="455"/>
      <c r="N56" s="456"/>
      <c r="O56" s="445"/>
      <c r="P56" s="18"/>
      <c r="Q56" s="18"/>
    </row>
    <row r="57" spans="1:17" s="16" customFormat="1" ht="15" customHeight="1" x14ac:dyDescent="0.8">
      <c r="A57" s="460"/>
      <c r="B57" s="76"/>
      <c r="C57" s="17"/>
      <c r="D57" s="17"/>
      <c r="E57" s="17"/>
      <c r="F57" s="17"/>
      <c r="G57" s="17"/>
      <c r="H57" s="17"/>
      <c r="I57" s="17"/>
      <c r="J57" s="17"/>
      <c r="K57" s="21"/>
      <c r="L57" s="17"/>
      <c r="M57" s="455"/>
      <c r="N57" s="456"/>
      <c r="O57" s="445"/>
      <c r="P57" s="18"/>
      <c r="Q57" s="18"/>
    </row>
    <row r="58" spans="1:17" s="16" customFormat="1" ht="15" customHeight="1" x14ac:dyDescent="0.8">
      <c r="A58" s="460"/>
      <c r="B58" s="76"/>
      <c r="C58" s="17"/>
      <c r="D58" s="17"/>
      <c r="E58" s="17"/>
      <c r="F58" s="17"/>
      <c r="G58" s="17"/>
      <c r="H58" s="17"/>
      <c r="I58" s="17"/>
      <c r="J58" s="17"/>
      <c r="K58" s="21"/>
      <c r="L58" s="17"/>
      <c r="M58" s="455"/>
      <c r="N58" s="456"/>
      <c r="O58" s="445"/>
      <c r="P58" s="18"/>
      <c r="Q58" s="18"/>
    </row>
    <row r="59" spans="1:17" s="16" customFormat="1" ht="15" customHeight="1" x14ac:dyDescent="0.8">
      <c r="A59" s="460"/>
      <c r="B59" s="76"/>
      <c r="C59" s="17"/>
      <c r="D59" s="17"/>
      <c r="E59" s="15"/>
      <c r="F59" s="21"/>
      <c r="G59" s="21"/>
      <c r="H59" s="21"/>
      <c r="I59" s="17"/>
      <c r="J59" s="21"/>
      <c r="K59" s="15"/>
      <c r="L59" s="15"/>
      <c r="M59" s="455"/>
      <c r="N59" s="456"/>
      <c r="O59" s="448"/>
      <c r="P59" s="18"/>
      <c r="Q59" s="18"/>
    </row>
    <row r="60" spans="1:17" s="16" customFormat="1" ht="15" customHeight="1" x14ac:dyDescent="0.8">
      <c r="A60" s="460"/>
      <c r="B60" s="76"/>
      <c r="C60" s="17"/>
      <c r="D60" s="17"/>
      <c r="E60" s="15"/>
      <c r="F60" s="21"/>
      <c r="G60" s="21"/>
      <c r="H60" s="21"/>
      <c r="I60" s="17"/>
      <c r="J60" s="21"/>
      <c r="K60" s="15"/>
      <c r="L60" s="15"/>
      <c r="M60" s="455"/>
      <c r="N60" s="456"/>
      <c r="O60" s="448"/>
      <c r="P60" s="18"/>
      <c r="Q60" s="18"/>
    </row>
    <row r="61" spans="1:17" s="16" customFormat="1" ht="15" customHeight="1" x14ac:dyDescent="0.8">
      <c r="A61" s="460"/>
      <c r="B61" s="76"/>
      <c r="C61" s="17"/>
      <c r="D61" s="17"/>
      <c r="E61" s="15"/>
      <c r="F61" s="21"/>
      <c r="G61" s="21"/>
      <c r="H61" s="21"/>
      <c r="I61" s="17"/>
      <c r="J61" s="21"/>
      <c r="K61" s="15"/>
      <c r="L61" s="15"/>
      <c r="M61" s="455"/>
      <c r="N61" s="456"/>
      <c r="O61" s="448"/>
      <c r="P61" s="18"/>
      <c r="Q61" s="18"/>
    </row>
    <row r="62" spans="1:17" ht="15" customHeight="1" x14ac:dyDescent="0.8">
      <c r="A62" s="460"/>
      <c r="B62" s="76"/>
      <c r="C62" s="17"/>
      <c r="D62" s="17"/>
      <c r="E62" s="17"/>
      <c r="F62" s="17"/>
      <c r="G62" s="19"/>
      <c r="H62" s="19"/>
      <c r="I62" s="17"/>
      <c r="J62" s="17"/>
      <c r="K62" s="21"/>
      <c r="L62" s="17"/>
      <c r="M62" s="455"/>
      <c r="N62" s="456"/>
      <c r="O62" s="445"/>
    </row>
    <row r="63" spans="1:17" s="16" customFormat="1" ht="15" customHeight="1" x14ac:dyDescent="0.8">
      <c r="A63" s="460"/>
      <c r="B63" s="76"/>
      <c r="C63" s="17"/>
      <c r="D63" s="17"/>
      <c r="E63" s="17"/>
      <c r="F63" s="17"/>
      <c r="G63" s="19"/>
      <c r="H63" s="19"/>
      <c r="I63" s="17"/>
      <c r="J63" s="17"/>
      <c r="K63" s="21"/>
      <c r="L63" s="17"/>
      <c r="M63" s="455"/>
      <c r="N63" s="456"/>
      <c r="O63" s="445"/>
    </row>
    <row r="64" spans="1:17" ht="15" customHeight="1" x14ac:dyDescent="0.8">
      <c r="A64" s="460"/>
      <c r="B64" s="76"/>
      <c r="C64" s="17"/>
      <c r="D64" s="17"/>
      <c r="E64" s="15"/>
      <c r="F64" s="15"/>
      <c r="G64" s="20"/>
      <c r="H64" s="20"/>
      <c r="I64" s="17"/>
      <c r="J64" s="15"/>
      <c r="K64" s="15"/>
      <c r="L64" s="15"/>
      <c r="M64" s="455"/>
      <c r="N64" s="456"/>
      <c r="O64" s="448"/>
    </row>
    <row r="65" spans="1:15" ht="21.95" customHeight="1" x14ac:dyDescent="1">
      <c r="A65" s="441">
        <v>26</v>
      </c>
      <c r="B65" s="446" t="s">
        <v>674</v>
      </c>
      <c r="C65" s="453"/>
      <c r="D65" s="453"/>
      <c r="E65" s="453"/>
      <c r="F65" s="453"/>
      <c r="G65" s="453"/>
      <c r="H65" s="453"/>
      <c r="I65" s="453"/>
      <c r="J65" s="453"/>
      <c r="K65" s="454"/>
      <c r="L65" s="453"/>
      <c r="M65" s="453"/>
      <c r="N65" s="441"/>
      <c r="O65" s="440"/>
    </row>
    <row r="66" spans="1:15" ht="15" customHeight="1" x14ac:dyDescent="0.8">
      <c r="A66" s="460"/>
      <c r="B66" s="76"/>
      <c r="C66" s="17"/>
      <c r="D66" s="17"/>
      <c r="E66" s="21"/>
      <c r="F66" s="21"/>
      <c r="G66" s="21"/>
      <c r="H66" s="21"/>
      <c r="I66" s="6"/>
      <c r="J66" s="21"/>
      <c r="K66" s="21"/>
      <c r="L66" s="21"/>
      <c r="M66" s="455"/>
      <c r="N66" s="456"/>
      <c r="O66" s="448"/>
    </row>
    <row r="67" spans="1:15" s="16" customFormat="1" ht="15" customHeight="1" x14ac:dyDescent="0.8">
      <c r="A67" s="460"/>
      <c r="B67" s="76"/>
      <c r="C67" s="17"/>
      <c r="D67" s="17"/>
      <c r="E67" s="21"/>
      <c r="F67" s="21"/>
      <c r="G67" s="21"/>
      <c r="H67" s="21"/>
      <c r="I67" s="6"/>
      <c r="J67" s="21"/>
      <c r="K67" s="21"/>
      <c r="L67" s="21"/>
      <c r="M67" s="455"/>
      <c r="N67" s="456"/>
      <c r="O67" s="448"/>
    </row>
    <row r="68" spans="1:15" s="16" customFormat="1" ht="21.95" customHeight="1" x14ac:dyDescent="1">
      <c r="A68" s="441">
        <v>27</v>
      </c>
      <c r="B68" s="446" t="s">
        <v>669</v>
      </c>
      <c r="C68" s="453"/>
      <c r="D68" s="453"/>
      <c r="E68" s="453"/>
      <c r="F68" s="453"/>
      <c r="G68" s="453"/>
      <c r="H68" s="453"/>
      <c r="I68" s="453"/>
      <c r="J68" s="453"/>
      <c r="K68" s="454"/>
      <c r="L68" s="453"/>
      <c r="M68" s="453"/>
      <c r="N68" s="441"/>
      <c r="O68" s="440"/>
    </row>
    <row r="69" spans="1:15" ht="15" customHeight="1" x14ac:dyDescent="0.8">
      <c r="A69" s="460"/>
      <c r="B69" s="76"/>
      <c r="C69" s="17"/>
      <c r="D69" s="17"/>
      <c r="E69" s="21"/>
      <c r="F69" s="21"/>
      <c r="G69" s="21"/>
      <c r="H69" s="21"/>
      <c r="I69" s="6"/>
      <c r="J69" s="21"/>
      <c r="K69" s="21"/>
      <c r="L69" s="21"/>
      <c r="M69" s="455"/>
      <c r="N69" s="456"/>
      <c r="O69" s="448"/>
    </row>
    <row r="70" spans="1:15" ht="15" customHeight="1" x14ac:dyDescent="0.8">
      <c r="A70" s="500"/>
      <c r="B70" s="39"/>
      <c r="C70" s="17"/>
      <c r="D70" s="17"/>
      <c r="E70" s="21"/>
      <c r="F70" s="21"/>
      <c r="G70" s="21"/>
      <c r="H70" s="21"/>
      <c r="I70" s="499"/>
      <c r="J70" s="21"/>
      <c r="K70" s="21"/>
      <c r="L70" s="21"/>
      <c r="M70" s="455"/>
      <c r="N70" s="456"/>
      <c r="O70" s="448"/>
    </row>
    <row r="71" spans="1:15" s="16" customFormat="1" ht="15" customHeight="1" x14ac:dyDescent="0.8">
      <c r="A71" s="500"/>
      <c r="B71" s="39"/>
      <c r="C71" s="17"/>
      <c r="D71" s="17"/>
      <c r="E71" s="21"/>
      <c r="F71" s="21"/>
      <c r="G71" s="21"/>
      <c r="H71" s="21"/>
      <c r="I71" s="6"/>
      <c r="J71" s="21"/>
      <c r="K71" s="21"/>
      <c r="L71" s="21"/>
      <c r="M71" s="455"/>
      <c r="N71" s="456"/>
      <c r="O71" s="448"/>
    </row>
    <row r="72" spans="1:15" ht="21.95" customHeight="1" x14ac:dyDescent="1">
      <c r="A72" s="442">
        <v>3</v>
      </c>
      <c r="B72" s="473" t="s">
        <v>660</v>
      </c>
      <c r="C72" s="442"/>
      <c r="D72" s="442"/>
      <c r="E72" s="473"/>
      <c r="F72" s="442"/>
      <c r="G72" s="473"/>
      <c r="H72" s="473"/>
      <c r="I72" s="442"/>
      <c r="J72" s="473"/>
      <c r="K72" s="442"/>
      <c r="L72" s="473"/>
      <c r="M72" s="442"/>
      <c r="N72" s="473"/>
      <c r="O72" s="473"/>
    </row>
    <row r="73" spans="1:15" ht="21.95" customHeight="1" x14ac:dyDescent="1">
      <c r="A73" s="441">
        <v>30</v>
      </c>
      <c r="B73" s="446" t="s">
        <v>659</v>
      </c>
      <c r="C73" s="453"/>
      <c r="D73" s="453"/>
      <c r="E73" s="453"/>
      <c r="F73" s="441"/>
      <c r="G73" s="439"/>
      <c r="H73" s="439"/>
      <c r="I73" s="453"/>
      <c r="J73" s="453"/>
      <c r="K73" s="441"/>
      <c r="L73" s="439"/>
      <c r="M73" s="453"/>
      <c r="N73" s="453"/>
      <c r="O73" s="439"/>
    </row>
    <row r="74" spans="1:15" ht="15" customHeight="1" x14ac:dyDescent="0.8">
      <c r="A74" s="478"/>
      <c r="B74" s="76"/>
      <c r="C74" s="17"/>
      <c r="D74" s="17"/>
      <c r="E74" s="17"/>
      <c r="F74" s="17"/>
      <c r="G74" s="17"/>
      <c r="H74" s="17"/>
      <c r="I74" s="17"/>
      <c r="J74" s="17"/>
      <c r="K74" s="21"/>
      <c r="L74" s="17"/>
      <c r="M74" s="455"/>
      <c r="N74" s="456"/>
      <c r="O74" s="18"/>
    </row>
    <row r="75" spans="1:15" ht="15" customHeight="1" x14ac:dyDescent="0.8">
      <c r="A75" s="478"/>
      <c r="B75" s="76"/>
      <c r="C75" s="17"/>
      <c r="D75" s="17"/>
      <c r="E75" s="17"/>
      <c r="F75" s="17"/>
      <c r="G75" s="17"/>
      <c r="H75" s="17"/>
      <c r="I75" s="17"/>
      <c r="J75" s="17"/>
      <c r="K75" s="21"/>
      <c r="L75" s="17"/>
      <c r="M75" s="455"/>
      <c r="N75" s="456"/>
      <c r="O75" s="18"/>
    </row>
    <row r="76" spans="1:15" ht="21.95" customHeight="1" x14ac:dyDescent="1">
      <c r="A76" s="441">
        <v>31</v>
      </c>
      <c r="B76" s="446" t="s">
        <v>656</v>
      </c>
      <c r="C76" s="453"/>
      <c r="D76" s="453"/>
      <c r="E76" s="453"/>
      <c r="F76" s="441"/>
      <c r="G76" s="439"/>
      <c r="H76" s="439"/>
      <c r="I76" s="453"/>
      <c r="J76" s="453"/>
      <c r="K76" s="441"/>
      <c r="L76" s="439"/>
      <c r="M76" s="453"/>
      <c r="N76" s="453"/>
      <c r="O76" s="439"/>
    </row>
    <row r="77" spans="1:15" ht="15" customHeight="1" x14ac:dyDescent="0.8">
      <c r="A77" s="495"/>
      <c r="B77" s="39"/>
      <c r="C77" s="17"/>
      <c r="D77" s="17"/>
      <c r="E77" s="17"/>
      <c r="F77" s="17"/>
      <c r="G77" s="17"/>
      <c r="H77" s="17"/>
      <c r="I77" s="17"/>
      <c r="J77" s="17"/>
      <c r="K77" s="21"/>
      <c r="L77" s="17"/>
      <c r="M77" s="455"/>
      <c r="N77" s="456"/>
      <c r="O77" s="18"/>
    </row>
    <row r="78" spans="1:15" s="16" customFormat="1" ht="15" customHeight="1" x14ac:dyDescent="0.8">
      <c r="A78" s="495"/>
      <c r="B78" s="39"/>
      <c r="C78" s="17"/>
      <c r="D78" s="17"/>
      <c r="E78" s="17"/>
      <c r="F78" s="17"/>
      <c r="G78" s="17"/>
      <c r="H78" s="17"/>
      <c r="I78" s="17"/>
      <c r="J78" s="17"/>
      <c r="K78" s="21"/>
      <c r="L78" s="17"/>
      <c r="M78" s="455"/>
      <c r="N78" s="456"/>
      <c r="O78" s="18"/>
    </row>
    <row r="79" spans="1:15" s="16" customFormat="1" ht="15" customHeight="1" x14ac:dyDescent="0.8">
      <c r="A79" s="495"/>
      <c r="B79" s="39"/>
      <c r="C79" s="17"/>
      <c r="D79" s="17"/>
      <c r="E79" s="17"/>
      <c r="F79" s="17"/>
      <c r="G79" s="17"/>
      <c r="H79" s="17"/>
      <c r="I79" s="17"/>
      <c r="J79" s="17"/>
      <c r="K79" s="21"/>
      <c r="L79" s="17"/>
      <c r="M79" s="455"/>
      <c r="N79" s="456"/>
      <c r="O79" s="18"/>
    </row>
    <row r="80" spans="1:15" s="16" customFormat="1" ht="15" customHeight="1" x14ac:dyDescent="0.8">
      <c r="A80" s="495"/>
      <c r="B80" s="39"/>
      <c r="C80" s="17"/>
      <c r="D80" s="17"/>
      <c r="E80" s="17"/>
      <c r="F80" s="17"/>
      <c r="G80" s="17"/>
      <c r="H80" s="17"/>
      <c r="I80" s="17"/>
      <c r="J80" s="17"/>
      <c r="K80" s="21"/>
      <c r="L80" s="17"/>
      <c r="M80" s="455"/>
      <c r="N80" s="456"/>
      <c r="O80" s="18"/>
    </row>
    <row r="81" spans="1:15" s="16" customFormat="1" ht="15" customHeight="1" x14ac:dyDescent="0.8">
      <c r="A81" s="495"/>
      <c r="B81" s="39"/>
      <c r="C81" s="17"/>
      <c r="D81" s="17"/>
      <c r="E81" s="17"/>
      <c r="F81" s="17"/>
      <c r="G81" s="17"/>
      <c r="H81" s="17"/>
      <c r="I81" s="17"/>
      <c r="J81" s="17"/>
      <c r="K81" s="21"/>
      <c r="L81" s="17"/>
      <c r="M81" s="455"/>
      <c r="N81" s="456"/>
      <c r="O81" s="18"/>
    </row>
    <row r="82" spans="1:15" ht="15" customHeight="1" x14ac:dyDescent="0.8">
      <c r="A82" s="495"/>
      <c r="B82" s="39"/>
      <c r="C82" s="17"/>
      <c r="D82" s="17"/>
      <c r="E82" s="15"/>
      <c r="F82" s="17"/>
      <c r="G82" s="17"/>
      <c r="H82" s="17"/>
      <c r="I82" s="17"/>
      <c r="J82" s="17"/>
      <c r="K82" s="21"/>
      <c r="L82" s="17"/>
      <c r="M82" s="455"/>
      <c r="N82" s="456"/>
      <c r="O82" s="18"/>
    </row>
    <row r="83" spans="1:15" s="16" customFormat="1" ht="15" customHeight="1" x14ac:dyDescent="0.8">
      <c r="A83" s="495"/>
      <c r="B83" s="39"/>
      <c r="C83" s="17"/>
      <c r="D83" s="17"/>
      <c r="E83" s="15"/>
      <c r="F83" s="17"/>
      <c r="G83" s="17"/>
      <c r="H83" s="17"/>
      <c r="I83" s="17"/>
      <c r="J83" s="17"/>
      <c r="K83" s="21"/>
      <c r="L83" s="17"/>
      <c r="M83" s="455"/>
      <c r="N83" s="456"/>
      <c r="O83" s="18"/>
    </row>
    <row r="84" spans="1:15" s="16" customFormat="1" ht="15" customHeight="1" x14ac:dyDescent="0.8">
      <c r="A84" s="495"/>
      <c r="B84" s="39"/>
      <c r="C84" s="17"/>
      <c r="D84" s="17"/>
      <c r="E84" s="15"/>
      <c r="F84" s="17"/>
      <c r="G84" s="17"/>
      <c r="H84" s="17"/>
      <c r="I84" s="17"/>
      <c r="J84" s="17"/>
      <c r="K84" s="21"/>
      <c r="L84" s="17"/>
      <c r="M84" s="455"/>
      <c r="N84" s="456"/>
      <c r="O84" s="18"/>
    </row>
    <row r="85" spans="1:15" s="16" customFormat="1" ht="15" customHeight="1" x14ac:dyDescent="0.8">
      <c r="A85" s="495"/>
      <c r="B85" s="39"/>
      <c r="C85" s="17"/>
      <c r="D85" s="17"/>
      <c r="E85" s="15"/>
      <c r="F85" s="17"/>
      <c r="G85" s="17"/>
      <c r="H85" s="17"/>
      <c r="I85" s="17"/>
      <c r="J85" s="17"/>
      <c r="K85" s="21"/>
      <c r="L85" s="17"/>
      <c r="M85" s="455"/>
      <c r="N85" s="456"/>
      <c r="O85" s="18"/>
    </row>
    <row r="86" spans="1:15" s="16" customFormat="1" ht="15" customHeight="1" x14ac:dyDescent="0.8">
      <c r="A86" s="495"/>
      <c r="B86" s="39"/>
      <c r="C86" s="17"/>
      <c r="D86" s="17"/>
      <c r="E86" s="15"/>
      <c r="F86" s="17"/>
      <c r="G86" s="17"/>
      <c r="H86" s="17"/>
      <c r="I86" s="17"/>
      <c r="J86" s="17"/>
      <c r="K86" s="21"/>
      <c r="L86" s="17"/>
      <c r="M86" s="455"/>
      <c r="N86" s="456"/>
      <c r="O86" s="18"/>
    </row>
    <row r="87" spans="1:15" s="16" customFormat="1" ht="15" customHeight="1" x14ac:dyDescent="0.8">
      <c r="A87" s="495"/>
      <c r="B87" s="39"/>
      <c r="C87" s="17"/>
      <c r="D87" s="17"/>
      <c r="E87" s="15"/>
      <c r="F87" s="17"/>
      <c r="G87" s="17"/>
      <c r="H87" s="17"/>
      <c r="I87" s="17"/>
      <c r="J87" s="17"/>
      <c r="K87" s="21"/>
      <c r="L87" s="17"/>
      <c r="M87" s="455"/>
      <c r="N87" s="456"/>
      <c r="O87" s="18"/>
    </row>
    <row r="88" spans="1:15" s="16" customFormat="1" ht="15" customHeight="1" x14ac:dyDescent="0.8">
      <c r="A88" s="495"/>
      <c r="B88" s="39"/>
      <c r="C88" s="17"/>
      <c r="D88" s="17"/>
      <c r="E88" s="15"/>
      <c r="F88" s="17"/>
      <c r="G88" s="17"/>
      <c r="H88" s="17"/>
      <c r="I88" s="17"/>
      <c r="J88" s="17"/>
      <c r="K88" s="21"/>
      <c r="L88" s="17"/>
      <c r="M88" s="455"/>
      <c r="N88" s="456"/>
      <c r="O88" s="18"/>
    </row>
    <row r="89" spans="1:15" s="16" customFormat="1" ht="15" customHeight="1" x14ac:dyDescent="0.8">
      <c r="A89" s="495"/>
      <c r="B89" s="39"/>
      <c r="C89" s="17"/>
      <c r="D89" s="17"/>
      <c r="E89" s="15"/>
      <c r="F89" s="17"/>
      <c r="G89" s="17"/>
      <c r="H89" s="17"/>
      <c r="I89" s="17"/>
      <c r="J89" s="17"/>
      <c r="K89" s="21"/>
      <c r="L89" s="17"/>
      <c r="M89" s="455"/>
      <c r="N89" s="456"/>
      <c r="O89" s="18"/>
    </row>
    <row r="90" spans="1:15" s="16" customFormat="1" ht="15" customHeight="1" x14ac:dyDescent="0.8">
      <c r="A90" s="495"/>
      <c r="B90" s="39"/>
      <c r="C90" s="17"/>
      <c r="D90" s="17"/>
      <c r="E90" s="15"/>
      <c r="F90" s="17"/>
      <c r="G90" s="17"/>
      <c r="H90" s="17"/>
      <c r="I90" s="17"/>
      <c r="J90" s="17"/>
      <c r="K90" s="21"/>
      <c r="L90" s="17"/>
      <c r="M90" s="455"/>
      <c r="N90" s="456"/>
      <c r="O90" s="18"/>
    </row>
    <row r="91" spans="1:15" s="16" customFormat="1" ht="15" customHeight="1" x14ac:dyDescent="0.8">
      <c r="A91" s="495"/>
      <c r="B91" s="39"/>
      <c r="C91" s="17"/>
      <c r="D91" s="17"/>
      <c r="E91" s="17"/>
      <c r="F91" s="17"/>
      <c r="G91" s="17"/>
      <c r="H91" s="17"/>
      <c r="I91" s="17"/>
      <c r="J91" s="17"/>
      <c r="K91" s="21"/>
      <c r="L91" s="17"/>
      <c r="M91" s="455"/>
      <c r="N91" s="456"/>
      <c r="O91" s="18"/>
    </row>
    <row r="92" spans="1:15" ht="21.95" customHeight="1" x14ac:dyDescent="1">
      <c r="A92" s="441">
        <v>32</v>
      </c>
      <c r="B92" s="446" t="s">
        <v>647</v>
      </c>
      <c r="C92" s="453"/>
      <c r="D92" s="453"/>
      <c r="E92" s="453"/>
      <c r="F92" s="441"/>
      <c r="G92" s="439"/>
      <c r="H92" s="439"/>
      <c r="I92" s="453"/>
      <c r="J92" s="453"/>
      <c r="K92" s="441"/>
      <c r="L92" s="439"/>
      <c r="M92" s="453"/>
      <c r="N92" s="453"/>
      <c r="O92" s="439"/>
    </row>
    <row r="93" spans="1:15" ht="15" customHeight="1" x14ac:dyDescent="0.8">
      <c r="A93" s="495"/>
      <c r="B93" s="39"/>
      <c r="C93" s="17"/>
      <c r="D93" s="17"/>
      <c r="E93" s="17"/>
      <c r="F93" s="17"/>
      <c r="G93" s="17"/>
      <c r="H93" s="17"/>
      <c r="I93" s="17"/>
      <c r="J93" s="17"/>
      <c r="K93" s="21"/>
      <c r="L93" s="17"/>
      <c r="M93" s="455"/>
      <c r="N93" s="456"/>
      <c r="O93" s="18"/>
    </row>
    <row r="94" spans="1:15" s="16" customFormat="1" ht="15" customHeight="1" x14ac:dyDescent="0.8">
      <c r="A94" s="495"/>
      <c r="B94" s="39"/>
      <c r="C94" s="17"/>
      <c r="D94" s="17"/>
      <c r="E94" s="17"/>
      <c r="F94" s="17"/>
      <c r="G94" s="17"/>
      <c r="H94" s="17"/>
      <c r="I94" s="17"/>
      <c r="J94" s="17"/>
      <c r="K94" s="21"/>
      <c r="L94" s="17"/>
      <c r="M94" s="455"/>
      <c r="N94" s="456"/>
      <c r="O94" s="18"/>
    </row>
    <row r="95" spans="1:15" s="16" customFormat="1" ht="15" customHeight="1" x14ac:dyDescent="0.8">
      <c r="A95" s="495"/>
      <c r="B95" s="39"/>
      <c r="C95" s="17"/>
      <c r="D95" s="17"/>
      <c r="E95" s="17"/>
      <c r="F95" s="17"/>
      <c r="G95" s="17"/>
      <c r="H95" s="17"/>
      <c r="I95" s="17"/>
      <c r="J95" s="17"/>
      <c r="K95" s="21"/>
      <c r="L95" s="17"/>
      <c r="M95" s="455"/>
      <c r="N95" s="456"/>
      <c r="O95" s="18"/>
    </row>
    <row r="96" spans="1:15" s="16" customFormat="1" ht="15" customHeight="1" x14ac:dyDescent="0.8">
      <c r="A96" s="495"/>
      <c r="B96" s="39"/>
      <c r="C96" s="17"/>
      <c r="D96" s="17"/>
      <c r="E96" s="17"/>
      <c r="F96" s="17"/>
      <c r="G96" s="17"/>
      <c r="H96" s="17"/>
      <c r="I96" s="17"/>
      <c r="J96" s="17"/>
      <c r="K96" s="21"/>
      <c r="L96" s="17"/>
      <c r="M96" s="455"/>
      <c r="N96" s="456"/>
      <c r="O96" s="18"/>
    </row>
    <row r="97" spans="1:15" ht="21.95" customHeight="1" x14ac:dyDescent="1">
      <c r="A97" s="441">
        <v>33</v>
      </c>
      <c r="B97" s="446" t="s">
        <v>636</v>
      </c>
      <c r="C97" s="453"/>
      <c r="D97" s="453"/>
      <c r="E97" s="453"/>
      <c r="F97" s="441"/>
      <c r="G97" s="439"/>
      <c r="H97" s="439"/>
      <c r="I97" s="453"/>
      <c r="J97" s="453"/>
      <c r="K97" s="441"/>
      <c r="L97" s="439"/>
      <c r="M97" s="453"/>
      <c r="N97" s="453"/>
      <c r="O97" s="439"/>
    </row>
    <row r="98" spans="1:15" ht="15" customHeight="1" x14ac:dyDescent="0.8">
      <c r="A98" s="478"/>
      <c r="B98" s="76"/>
      <c r="C98" s="17"/>
      <c r="D98" s="17"/>
      <c r="E98" s="17"/>
      <c r="F98" s="17"/>
      <c r="G98" s="17"/>
      <c r="H98" s="17"/>
      <c r="I98" s="17"/>
      <c r="J98" s="17"/>
      <c r="K98" s="21"/>
      <c r="L98" s="17"/>
      <c r="M98" s="455"/>
      <c r="N98" s="456"/>
      <c r="O98" s="18"/>
    </row>
    <row r="99" spans="1:15" ht="15" customHeight="1" x14ac:dyDescent="0.8">
      <c r="A99" s="478"/>
      <c r="B99" s="76"/>
      <c r="C99" s="17"/>
      <c r="D99" s="17"/>
      <c r="E99" s="17"/>
      <c r="F99" s="17"/>
      <c r="G99" s="17"/>
      <c r="H99" s="17"/>
      <c r="I99" s="17"/>
      <c r="J99" s="17"/>
      <c r="K99" s="21"/>
      <c r="L99" s="17"/>
      <c r="M99" s="455"/>
      <c r="N99" s="456"/>
      <c r="O99" s="18"/>
    </row>
    <row r="100" spans="1:15" ht="15" customHeight="1" x14ac:dyDescent="0.8">
      <c r="A100" s="478"/>
      <c r="B100" s="76"/>
      <c r="C100" s="17"/>
      <c r="D100" s="17"/>
      <c r="E100" s="17"/>
      <c r="F100" s="17"/>
      <c r="G100" s="17"/>
      <c r="H100" s="17"/>
      <c r="I100" s="17"/>
      <c r="J100" s="17"/>
      <c r="K100" s="21"/>
      <c r="L100" s="17"/>
      <c r="M100" s="455"/>
      <c r="N100" s="456"/>
      <c r="O100" s="18"/>
    </row>
    <row r="101" spans="1:15" ht="15" customHeight="1" x14ac:dyDescent="0.8">
      <c r="A101" s="478"/>
      <c r="B101" s="76"/>
      <c r="C101" s="17"/>
      <c r="D101" s="17"/>
      <c r="E101" s="17"/>
      <c r="F101" s="17"/>
      <c r="G101" s="17"/>
      <c r="H101" s="17"/>
      <c r="I101" s="17"/>
      <c r="J101" s="17"/>
      <c r="K101" s="21"/>
      <c r="L101" s="17"/>
      <c r="M101" s="455"/>
      <c r="N101" s="456"/>
      <c r="O101" s="18"/>
    </row>
    <row r="102" spans="1:15" s="16" customFormat="1" ht="16" x14ac:dyDescent="0.8">
      <c r="A102" s="495"/>
      <c r="B102" s="39"/>
      <c r="C102" s="491"/>
      <c r="D102" s="491"/>
      <c r="E102" s="17"/>
      <c r="F102" s="17"/>
      <c r="G102" s="17"/>
      <c r="H102" s="17"/>
      <c r="I102" s="17"/>
      <c r="J102" s="17"/>
      <c r="K102" s="21"/>
      <c r="L102" s="17"/>
      <c r="M102" s="455"/>
      <c r="N102" s="456"/>
      <c r="O102" s="18"/>
    </row>
    <row r="103" spans="1:15" ht="15" customHeight="1" x14ac:dyDescent="0.8">
      <c r="A103" s="495"/>
      <c r="B103" s="39"/>
      <c r="C103" s="17"/>
      <c r="D103" s="17"/>
      <c r="E103" s="17"/>
      <c r="F103" s="17"/>
      <c r="G103" s="17"/>
      <c r="H103" s="17"/>
      <c r="I103" s="17"/>
      <c r="J103" s="17"/>
      <c r="K103" s="21"/>
      <c r="L103" s="17"/>
      <c r="M103" s="455"/>
      <c r="N103" s="456"/>
      <c r="O103" s="18"/>
    </row>
    <row r="104" spans="1:15" s="16" customFormat="1" ht="15" customHeight="1" x14ac:dyDescent="0.8">
      <c r="A104" s="478"/>
      <c r="B104" s="76"/>
      <c r="C104" s="17"/>
      <c r="D104" s="17"/>
      <c r="E104" s="17"/>
      <c r="F104" s="17"/>
      <c r="G104" s="17"/>
      <c r="H104" s="17"/>
      <c r="I104" s="17"/>
      <c r="J104" s="17"/>
      <c r="K104" s="21"/>
      <c r="L104" s="17"/>
      <c r="M104" s="455"/>
      <c r="N104" s="456"/>
      <c r="O104" s="18"/>
    </row>
    <row r="105" spans="1:15" s="16" customFormat="1" ht="15" customHeight="1" x14ac:dyDescent="0.8">
      <c r="A105" s="478"/>
      <c r="B105" s="76"/>
      <c r="C105" s="17"/>
      <c r="D105" s="17"/>
      <c r="E105" s="17"/>
      <c r="F105" s="17"/>
      <c r="G105" s="17"/>
      <c r="H105" s="17"/>
      <c r="I105" s="17"/>
      <c r="J105" s="17"/>
      <c r="K105" s="21"/>
      <c r="L105" s="17"/>
      <c r="M105" s="455"/>
      <c r="N105" s="456"/>
      <c r="O105" s="18"/>
    </row>
    <row r="106" spans="1:15" s="16" customFormat="1" ht="15" customHeight="1" x14ac:dyDescent="0.8">
      <c r="A106" s="478"/>
      <c r="B106" s="76"/>
      <c r="C106" s="17"/>
      <c r="D106" s="17"/>
      <c r="E106" s="17"/>
      <c r="F106" s="17"/>
      <c r="G106" s="17"/>
      <c r="H106" s="17"/>
      <c r="I106" s="17"/>
      <c r="J106" s="17"/>
      <c r="K106" s="21"/>
      <c r="L106" s="17"/>
      <c r="M106" s="455"/>
      <c r="N106" s="456"/>
      <c r="O106" s="18"/>
    </row>
    <row r="107" spans="1:15" s="16" customFormat="1" ht="15" customHeight="1" x14ac:dyDescent="0.8">
      <c r="A107" s="478"/>
      <c r="B107" s="76"/>
      <c r="C107" s="17"/>
      <c r="D107" s="17"/>
      <c r="E107" s="17"/>
      <c r="F107" s="17"/>
      <c r="G107" s="17"/>
      <c r="H107" s="17"/>
      <c r="I107" s="17"/>
      <c r="J107" s="17"/>
      <c r="K107" s="21"/>
      <c r="L107" s="17"/>
      <c r="M107" s="455"/>
      <c r="N107" s="456"/>
      <c r="O107" s="18"/>
    </row>
    <row r="108" spans="1:15" s="16" customFormat="1" ht="15" customHeight="1" x14ac:dyDescent="0.8">
      <c r="A108" s="495"/>
      <c r="B108" s="39"/>
      <c r="C108" s="17"/>
      <c r="D108" s="17"/>
      <c r="E108" s="17"/>
      <c r="F108" s="17"/>
      <c r="G108" s="17"/>
      <c r="H108" s="17"/>
      <c r="I108" s="17"/>
      <c r="J108" s="17"/>
      <c r="K108" s="21"/>
      <c r="L108" s="17"/>
      <c r="M108" s="455"/>
      <c r="N108" s="456"/>
      <c r="O108" s="18"/>
    </row>
    <row r="109" spans="1:15" ht="21.95" customHeight="1" x14ac:dyDescent="1">
      <c r="A109" s="441">
        <v>34</v>
      </c>
      <c r="B109" s="446" t="s">
        <v>629</v>
      </c>
      <c r="C109" s="453"/>
      <c r="D109" s="453"/>
      <c r="E109" s="453"/>
      <c r="F109" s="441"/>
      <c r="G109" s="439"/>
      <c r="H109" s="439"/>
      <c r="I109" s="453"/>
      <c r="J109" s="453"/>
      <c r="K109" s="441"/>
      <c r="L109" s="439"/>
      <c r="M109" s="453"/>
      <c r="N109" s="453"/>
      <c r="O109" s="439"/>
    </row>
    <row r="110" spans="1:15" ht="15" customHeight="1" x14ac:dyDescent="0.8">
      <c r="A110" s="495"/>
      <c r="B110" s="39"/>
      <c r="C110" s="17"/>
      <c r="D110" s="17"/>
      <c r="E110" s="17"/>
      <c r="F110" s="17"/>
      <c r="G110" s="17"/>
      <c r="H110" s="17"/>
      <c r="I110" s="17"/>
      <c r="J110" s="17"/>
      <c r="K110" s="15"/>
      <c r="L110" s="17"/>
      <c r="M110" s="455"/>
      <c r="N110" s="456"/>
      <c r="O110" s="18"/>
    </row>
    <row r="111" spans="1:15" s="16" customFormat="1" ht="15" customHeight="1" x14ac:dyDescent="0.8">
      <c r="A111" s="495"/>
      <c r="B111" s="39"/>
      <c r="C111" s="17"/>
      <c r="D111" s="17"/>
      <c r="E111" s="17"/>
      <c r="F111" s="17"/>
      <c r="G111" s="17"/>
      <c r="H111" s="17"/>
      <c r="I111" s="17"/>
      <c r="J111" s="17"/>
      <c r="K111" s="15"/>
      <c r="L111" s="17"/>
      <c r="M111" s="455"/>
      <c r="N111" s="456"/>
      <c r="O111" s="18"/>
    </row>
    <row r="112" spans="1:15" s="5" customFormat="1" ht="21.95" customHeight="1" x14ac:dyDescent="1">
      <c r="A112" s="441">
        <v>35</v>
      </c>
      <c r="B112" s="446" t="s">
        <v>624</v>
      </c>
      <c r="C112" s="453"/>
      <c r="D112" s="453"/>
      <c r="E112" s="453"/>
      <c r="F112" s="441"/>
      <c r="G112" s="439"/>
      <c r="H112" s="439"/>
      <c r="I112" s="453"/>
      <c r="J112" s="453"/>
      <c r="K112" s="441"/>
      <c r="L112" s="439"/>
      <c r="M112" s="453"/>
      <c r="N112" s="453"/>
      <c r="O112" s="439"/>
    </row>
    <row r="113" spans="1:15" s="5" customFormat="1" ht="16" x14ac:dyDescent="0.8">
      <c r="A113" s="478"/>
      <c r="B113" s="76"/>
      <c r="C113" s="494"/>
      <c r="D113" s="494"/>
      <c r="E113" s="15"/>
      <c r="F113" s="21"/>
      <c r="G113" s="21"/>
      <c r="H113" s="21"/>
      <c r="I113" s="21"/>
      <c r="J113" s="21"/>
      <c r="K113" s="21"/>
      <c r="L113" s="21"/>
      <c r="M113" s="455"/>
      <c r="N113" s="456"/>
      <c r="O113" s="22"/>
    </row>
    <row r="114" spans="1:15" s="23" customFormat="1" ht="16" x14ac:dyDescent="0.8">
      <c r="A114" s="478"/>
      <c r="B114" s="76"/>
      <c r="C114" s="494"/>
      <c r="D114" s="494"/>
      <c r="E114" s="15"/>
      <c r="F114" s="21"/>
      <c r="G114" s="21"/>
      <c r="H114" s="21"/>
      <c r="I114" s="21"/>
      <c r="J114" s="21"/>
      <c r="K114" s="21"/>
      <c r="L114" s="21"/>
      <c r="M114" s="455"/>
      <c r="N114" s="456"/>
      <c r="O114" s="22"/>
    </row>
    <row r="115" spans="1:15" s="23" customFormat="1" ht="16" x14ac:dyDescent="0.8">
      <c r="A115" s="478"/>
      <c r="B115" s="76"/>
      <c r="C115" s="494"/>
      <c r="D115" s="494"/>
      <c r="E115" s="15"/>
      <c r="F115" s="21"/>
      <c r="G115" s="21"/>
      <c r="H115" s="21"/>
      <c r="I115" s="21"/>
      <c r="J115" s="21"/>
      <c r="K115" s="21"/>
      <c r="L115" s="21"/>
      <c r="M115" s="455"/>
      <c r="N115" s="456"/>
      <c r="O115" s="22"/>
    </row>
    <row r="116" spans="1:15" s="5" customFormat="1" ht="21.95" customHeight="1" x14ac:dyDescent="1">
      <c r="A116" s="441">
        <v>36</v>
      </c>
      <c r="B116" s="446" t="s">
        <v>616</v>
      </c>
      <c r="C116" s="453"/>
      <c r="D116" s="453"/>
      <c r="E116" s="453"/>
      <c r="F116" s="441"/>
      <c r="G116" s="439"/>
      <c r="H116" s="439"/>
      <c r="I116" s="453"/>
      <c r="J116" s="453"/>
      <c r="K116" s="441"/>
      <c r="L116" s="439"/>
      <c r="M116" s="453"/>
      <c r="N116" s="453"/>
      <c r="O116" s="439"/>
    </row>
    <row r="117" spans="1:15" s="23" customFormat="1" ht="15" customHeight="1" x14ac:dyDescent="0.8">
      <c r="A117" s="478"/>
      <c r="B117" s="76"/>
      <c r="C117" s="21"/>
      <c r="D117" s="21"/>
      <c r="E117" s="15"/>
      <c r="F117" s="21"/>
      <c r="G117" s="21"/>
      <c r="H117" s="21"/>
      <c r="I117" s="21"/>
      <c r="J117" s="17"/>
      <c r="K117" s="21"/>
      <c r="L117" s="21"/>
      <c r="M117" s="455"/>
      <c r="N117" s="456"/>
      <c r="O117" s="22"/>
    </row>
    <row r="118" spans="1:15" s="23" customFormat="1" ht="15" customHeight="1" x14ac:dyDescent="0.8">
      <c r="A118" s="478"/>
      <c r="B118" s="76"/>
      <c r="C118" s="21"/>
      <c r="D118" s="21"/>
      <c r="E118" s="15"/>
      <c r="F118" s="21"/>
      <c r="G118" s="21"/>
      <c r="H118" s="21"/>
      <c r="I118" s="21"/>
      <c r="J118" s="17"/>
      <c r="K118" s="21"/>
      <c r="L118" s="21"/>
      <c r="M118" s="455"/>
      <c r="N118" s="456"/>
      <c r="O118" s="22"/>
    </row>
    <row r="119" spans="1:15" s="23" customFormat="1" ht="15" customHeight="1" x14ac:dyDescent="0.8">
      <c r="A119" s="478"/>
      <c r="B119" s="76"/>
      <c r="C119" s="21"/>
      <c r="D119" s="21"/>
      <c r="E119" s="15"/>
      <c r="F119" s="21"/>
      <c r="G119" s="21"/>
      <c r="H119" s="21"/>
      <c r="I119" s="21"/>
      <c r="J119" s="17"/>
      <c r="K119" s="21"/>
      <c r="L119" s="21"/>
      <c r="M119" s="455"/>
      <c r="N119" s="456"/>
      <c r="O119" s="22"/>
    </row>
    <row r="120" spans="1:15" s="23" customFormat="1" ht="15" customHeight="1" x14ac:dyDescent="0.8">
      <c r="A120" s="478"/>
      <c r="B120" s="76"/>
      <c r="C120" s="21"/>
      <c r="D120" s="21"/>
      <c r="E120" s="15"/>
      <c r="F120" s="21"/>
      <c r="G120" s="21"/>
      <c r="H120" s="21"/>
      <c r="I120" s="21"/>
      <c r="J120" s="17"/>
      <c r="K120" s="21"/>
      <c r="L120" s="21"/>
      <c r="M120" s="455"/>
      <c r="N120" s="456"/>
      <c r="O120" s="22"/>
    </row>
    <row r="121" spans="1:15" ht="21.95" customHeight="1" x14ac:dyDescent="1">
      <c r="A121" s="441">
        <v>37</v>
      </c>
      <c r="B121" s="446" t="s">
        <v>613</v>
      </c>
      <c r="C121" s="453"/>
      <c r="D121" s="453"/>
      <c r="E121" s="453"/>
      <c r="F121" s="441"/>
      <c r="G121" s="439"/>
      <c r="H121" s="439"/>
      <c r="I121" s="453"/>
      <c r="J121" s="453"/>
      <c r="K121" s="441"/>
      <c r="L121" s="439"/>
      <c r="M121" s="453"/>
      <c r="N121" s="453"/>
      <c r="O121" s="439"/>
    </row>
    <row r="122" spans="1:15" ht="15" customHeight="1" x14ac:dyDescent="0.8">
      <c r="A122" s="478"/>
      <c r="B122" s="76"/>
      <c r="C122" s="21"/>
      <c r="D122" s="21"/>
      <c r="E122" s="15"/>
      <c r="F122" s="21"/>
      <c r="G122" s="21"/>
      <c r="H122" s="21"/>
      <c r="I122" s="21"/>
      <c r="J122" s="21"/>
      <c r="K122" s="21"/>
      <c r="L122" s="21"/>
      <c r="M122" s="455"/>
      <c r="N122" s="456"/>
      <c r="O122" s="22"/>
    </row>
    <row r="123" spans="1:15" ht="15" customHeight="1" x14ac:dyDescent="0.8">
      <c r="A123" s="495"/>
      <c r="B123" s="39"/>
      <c r="C123" s="21"/>
      <c r="D123" s="21"/>
      <c r="E123" s="15"/>
      <c r="F123" s="21"/>
      <c r="G123" s="21"/>
      <c r="H123" s="21"/>
      <c r="I123" s="21"/>
      <c r="J123" s="21"/>
      <c r="K123" s="21"/>
      <c r="L123" s="21"/>
      <c r="M123" s="455"/>
      <c r="N123" s="456"/>
      <c r="O123" s="22"/>
    </row>
    <row r="124" spans="1:15" ht="15" customHeight="1" x14ac:dyDescent="0.8">
      <c r="A124" s="478"/>
      <c r="B124" s="76"/>
      <c r="C124" s="21"/>
      <c r="D124" s="21"/>
      <c r="E124" s="15"/>
      <c r="F124" s="21"/>
      <c r="G124" s="21"/>
      <c r="H124" s="21"/>
      <c r="I124" s="21"/>
      <c r="J124" s="21"/>
      <c r="K124" s="21"/>
      <c r="L124" s="21"/>
      <c r="M124" s="455"/>
      <c r="N124" s="456"/>
      <c r="O124" s="22"/>
    </row>
    <row r="125" spans="1:15" s="16" customFormat="1" ht="15" customHeight="1" x14ac:dyDescent="0.8">
      <c r="A125" s="478"/>
      <c r="B125" s="76"/>
      <c r="C125" s="21"/>
      <c r="D125" s="21"/>
      <c r="E125" s="15"/>
      <c r="F125" s="21"/>
      <c r="G125" s="21"/>
      <c r="H125" s="21"/>
      <c r="I125" s="21"/>
      <c r="J125" s="21"/>
      <c r="K125" s="21"/>
      <c r="L125" s="21"/>
      <c r="M125" s="455"/>
      <c r="N125" s="456"/>
      <c r="O125" s="22"/>
    </row>
    <row r="126" spans="1:15" s="16" customFormat="1" ht="15" customHeight="1" x14ac:dyDescent="0.8">
      <c r="A126" s="478"/>
      <c r="B126" s="76"/>
      <c r="C126" s="21"/>
      <c r="D126" s="21"/>
      <c r="E126" s="15"/>
      <c r="F126" s="21"/>
      <c r="G126" s="21"/>
      <c r="H126" s="21"/>
      <c r="I126" s="21"/>
      <c r="J126" s="21"/>
      <c r="K126" s="21"/>
      <c r="L126" s="21"/>
      <c r="M126" s="455"/>
      <c r="N126" s="456"/>
      <c r="O126" s="22"/>
    </row>
    <row r="127" spans="1:15" s="16" customFormat="1" ht="15" customHeight="1" x14ac:dyDescent="0.8">
      <c r="A127" s="478"/>
      <c r="B127" s="76"/>
      <c r="C127" s="21"/>
      <c r="D127" s="21"/>
      <c r="E127" s="15"/>
      <c r="F127" s="21"/>
      <c r="G127" s="21"/>
      <c r="H127" s="21"/>
      <c r="I127" s="21"/>
      <c r="J127" s="21"/>
      <c r="K127" s="21"/>
      <c r="L127" s="21"/>
      <c r="M127" s="455"/>
      <c r="N127" s="456"/>
      <c r="O127" s="22"/>
    </row>
    <row r="128" spans="1:15" s="16" customFormat="1" ht="15" customHeight="1" x14ac:dyDescent="0.8">
      <c r="A128" s="478"/>
      <c r="B128" s="76"/>
      <c r="C128" s="21"/>
      <c r="D128" s="21"/>
      <c r="E128" s="15"/>
      <c r="F128" s="21"/>
      <c r="G128" s="21"/>
      <c r="H128" s="21"/>
      <c r="I128" s="21"/>
      <c r="J128" s="21"/>
      <c r="K128" s="21"/>
      <c r="L128" s="21"/>
      <c r="M128" s="455"/>
      <c r="N128" s="456"/>
      <c r="O128" s="22"/>
    </row>
    <row r="129" spans="1:15" s="5" customFormat="1" ht="21.95" customHeight="1" x14ac:dyDescent="1.1000000000000001">
      <c r="A129" s="474">
        <v>4</v>
      </c>
      <c r="B129" s="476" t="s">
        <v>602</v>
      </c>
      <c r="C129" s="475"/>
      <c r="D129" s="475"/>
      <c r="E129" s="475"/>
      <c r="F129" s="475"/>
      <c r="G129" s="475"/>
      <c r="H129" s="475"/>
      <c r="I129" s="475"/>
      <c r="J129" s="475"/>
      <c r="K129" s="475"/>
      <c r="L129" s="475"/>
      <c r="M129" s="475"/>
      <c r="N129" s="475"/>
      <c r="O129" s="475"/>
    </row>
    <row r="130" spans="1:15" s="5" customFormat="1" ht="21.95" customHeight="1" x14ac:dyDescent="1">
      <c r="A130" s="441">
        <v>41</v>
      </c>
      <c r="B130" s="446" t="s">
        <v>601</v>
      </c>
      <c r="C130" s="441"/>
      <c r="D130" s="441"/>
      <c r="E130" s="446"/>
      <c r="F130" s="441"/>
      <c r="G130" s="446"/>
      <c r="H130" s="446"/>
      <c r="I130" s="441"/>
      <c r="J130" s="446"/>
      <c r="K130" s="441"/>
      <c r="L130" s="446"/>
      <c r="M130" s="441"/>
      <c r="N130" s="446"/>
      <c r="O130" s="446"/>
    </row>
    <row r="131" spans="1:15" s="5" customFormat="1" ht="15" customHeight="1" x14ac:dyDescent="0.8">
      <c r="A131" s="478"/>
      <c r="B131" s="76"/>
      <c r="C131" s="17"/>
      <c r="D131" s="17"/>
      <c r="E131" s="17"/>
      <c r="F131" s="17"/>
      <c r="G131" s="17"/>
      <c r="H131" s="17"/>
      <c r="I131" s="17"/>
      <c r="J131" s="17"/>
      <c r="K131" s="21"/>
      <c r="L131" s="17"/>
      <c r="M131" s="455"/>
      <c r="N131" s="456"/>
      <c r="O131" s="18"/>
    </row>
    <row r="132" spans="1:15" s="5" customFormat="1" ht="15" customHeight="1" x14ac:dyDescent="0.8">
      <c r="A132" s="478"/>
      <c r="B132" s="76"/>
      <c r="C132" s="17"/>
      <c r="D132" s="17"/>
      <c r="E132" s="17"/>
      <c r="F132" s="17"/>
      <c r="G132" s="17"/>
      <c r="H132" s="17"/>
      <c r="I132" s="17"/>
      <c r="J132" s="17"/>
      <c r="K132" s="21"/>
      <c r="L132" s="21"/>
      <c r="M132" s="455"/>
      <c r="N132" s="456"/>
      <c r="O132" s="18"/>
    </row>
    <row r="133" spans="1:15" s="23" customFormat="1" ht="15" customHeight="1" x14ac:dyDescent="0.8">
      <c r="A133" s="478"/>
      <c r="B133" s="76"/>
      <c r="C133" s="17"/>
      <c r="D133" s="17"/>
      <c r="E133" s="17"/>
      <c r="F133" s="17"/>
      <c r="G133" s="17"/>
      <c r="H133" s="17"/>
      <c r="I133" s="17"/>
      <c r="J133" s="17"/>
      <c r="K133" s="21"/>
      <c r="L133" s="17"/>
      <c r="M133" s="455"/>
      <c r="N133" s="456"/>
      <c r="O133" s="18"/>
    </row>
    <row r="134" spans="1:15" s="5" customFormat="1" ht="21.95" customHeight="1" x14ac:dyDescent="1">
      <c r="A134" s="441">
        <v>42</v>
      </c>
      <c r="B134" s="446" t="s">
        <v>600</v>
      </c>
      <c r="C134" s="441"/>
      <c r="D134" s="441"/>
      <c r="E134" s="446"/>
      <c r="F134" s="441"/>
      <c r="G134" s="446"/>
      <c r="H134" s="446"/>
      <c r="I134" s="441"/>
      <c r="J134" s="446"/>
      <c r="K134" s="441"/>
      <c r="L134" s="446"/>
      <c r="M134" s="441"/>
      <c r="N134" s="446"/>
      <c r="O134" s="446"/>
    </row>
    <row r="135" spans="1:15" s="5" customFormat="1" ht="15" customHeight="1" x14ac:dyDescent="0.8">
      <c r="A135" s="478"/>
      <c r="B135" s="76"/>
      <c r="C135" s="17"/>
      <c r="D135" s="17"/>
      <c r="E135" s="17"/>
      <c r="F135" s="17"/>
      <c r="G135" s="17"/>
      <c r="H135" s="17"/>
      <c r="I135" s="17"/>
      <c r="J135" s="17"/>
      <c r="K135" s="21"/>
      <c r="L135" s="17"/>
      <c r="M135" s="455"/>
      <c r="N135" s="456"/>
      <c r="O135" s="18"/>
    </row>
    <row r="136" spans="1:15" ht="15" customHeight="1" x14ac:dyDescent="0.8">
      <c r="A136" s="478"/>
      <c r="B136" s="76"/>
      <c r="C136" s="17"/>
      <c r="D136" s="17"/>
      <c r="E136" s="17"/>
      <c r="F136" s="17"/>
      <c r="G136" s="17"/>
      <c r="H136" s="17"/>
      <c r="I136" s="17"/>
      <c r="J136" s="17"/>
      <c r="K136" s="21"/>
      <c r="L136" s="17"/>
      <c r="M136" s="455"/>
      <c r="N136" s="456"/>
      <c r="O136" s="18"/>
    </row>
    <row r="137" spans="1:15" ht="15" customHeight="1" x14ac:dyDescent="0.8">
      <c r="A137" s="478"/>
      <c r="B137" s="76"/>
      <c r="C137" s="17"/>
      <c r="D137" s="17"/>
      <c r="E137" s="17"/>
      <c r="F137" s="17"/>
      <c r="G137" s="17"/>
      <c r="H137" s="17"/>
      <c r="I137" s="17"/>
      <c r="J137" s="17"/>
      <c r="K137" s="21"/>
      <c r="L137" s="17"/>
      <c r="M137" s="455"/>
      <c r="N137" s="456"/>
      <c r="O137" s="18"/>
    </row>
    <row r="138" spans="1:15" ht="21.95" customHeight="1" x14ac:dyDescent="1">
      <c r="A138" s="441">
        <v>43</v>
      </c>
      <c r="B138" s="446" t="s">
        <v>599</v>
      </c>
      <c r="C138" s="441"/>
      <c r="D138" s="441"/>
      <c r="E138" s="446"/>
      <c r="F138" s="441"/>
      <c r="G138" s="446"/>
      <c r="H138" s="446"/>
      <c r="I138" s="441"/>
      <c r="J138" s="446"/>
      <c r="K138" s="441"/>
      <c r="L138" s="446"/>
      <c r="M138" s="441"/>
      <c r="N138" s="446"/>
      <c r="O138" s="446"/>
    </row>
    <row r="139" spans="1:15" ht="15" customHeight="1" x14ac:dyDescent="0.8">
      <c r="A139" s="478"/>
      <c r="B139" s="76"/>
      <c r="C139" s="17"/>
      <c r="D139" s="17"/>
      <c r="E139" s="17"/>
      <c r="F139" s="17"/>
      <c r="G139" s="17"/>
      <c r="H139" s="17"/>
      <c r="I139" s="17"/>
      <c r="J139" s="17"/>
      <c r="K139" s="21"/>
      <c r="L139" s="17"/>
      <c r="M139" s="455"/>
      <c r="N139" s="456"/>
      <c r="O139" s="18"/>
    </row>
    <row r="140" spans="1:15" ht="15" customHeight="1" x14ac:dyDescent="0.8">
      <c r="A140" s="478"/>
      <c r="B140" s="76"/>
      <c r="C140" s="17"/>
      <c r="D140" s="17"/>
      <c r="E140" s="17"/>
      <c r="F140" s="17"/>
      <c r="G140" s="17"/>
      <c r="H140" s="17"/>
      <c r="I140" s="17"/>
      <c r="J140" s="17"/>
      <c r="K140" s="21"/>
      <c r="L140" s="17"/>
      <c r="M140" s="455"/>
      <c r="N140" s="456"/>
      <c r="O140" s="18"/>
    </row>
    <row r="141" spans="1:15" ht="15" customHeight="1" x14ac:dyDescent="0.8">
      <c r="A141" s="478"/>
      <c r="B141" s="76"/>
      <c r="C141" s="17"/>
      <c r="D141" s="17"/>
      <c r="E141" s="17"/>
      <c r="F141" s="17"/>
      <c r="G141" s="17"/>
      <c r="H141" s="17"/>
      <c r="I141" s="17"/>
      <c r="J141" s="17"/>
      <c r="K141" s="21"/>
      <c r="L141" s="17"/>
      <c r="M141" s="455"/>
      <c r="N141" s="456"/>
      <c r="O141" s="18"/>
    </row>
    <row r="142" spans="1:15" ht="21.95" customHeight="1" x14ac:dyDescent="1">
      <c r="A142" s="441">
        <v>44</v>
      </c>
      <c r="B142" s="446" t="s">
        <v>598</v>
      </c>
      <c r="C142" s="441"/>
      <c r="D142" s="441"/>
      <c r="E142" s="446"/>
      <c r="F142" s="441"/>
      <c r="G142" s="446"/>
      <c r="H142" s="446"/>
      <c r="I142" s="441"/>
      <c r="J142" s="446"/>
      <c r="K142" s="441"/>
      <c r="L142" s="446"/>
      <c r="M142" s="441"/>
      <c r="N142" s="446"/>
      <c r="O142" s="446"/>
    </row>
    <row r="143" spans="1:15" ht="15" customHeight="1" x14ac:dyDescent="0.8">
      <c r="A143" s="478"/>
      <c r="B143" s="76"/>
      <c r="C143" s="17"/>
      <c r="D143" s="17"/>
      <c r="E143" s="17"/>
      <c r="F143" s="17"/>
      <c r="G143" s="17"/>
      <c r="H143" s="17"/>
      <c r="I143" s="17"/>
      <c r="J143" s="17"/>
      <c r="K143" s="21"/>
      <c r="L143" s="17"/>
      <c r="M143" s="455"/>
      <c r="N143" s="456"/>
      <c r="O143" s="18"/>
    </row>
    <row r="144" spans="1:15" ht="15" customHeight="1" x14ac:dyDescent="0.8">
      <c r="A144" s="478"/>
      <c r="B144" s="76"/>
      <c r="C144" s="17"/>
      <c r="D144" s="17"/>
      <c r="E144" s="17"/>
      <c r="F144" s="17"/>
      <c r="G144" s="17"/>
      <c r="H144" s="17"/>
      <c r="I144" s="17"/>
      <c r="J144" s="17"/>
      <c r="K144" s="21"/>
      <c r="L144" s="17"/>
      <c r="M144" s="455"/>
      <c r="N144" s="456"/>
      <c r="O144" s="18"/>
    </row>
    <row r="145" spans="1:15" ht="15" customHeight="1" x14ac:dyDescent="0.8">
      <c r="A145" s="478"/>
      <c r="B145" s="76"/>
      <c r="C145" s="17"/>
      <c r="D145" s="17"/>
      <c r="E145" s="17"/>
      <c r="F145" s="17"/>
      <c r="G145" s="17"/>
      <c r="H145" s="17"/>
      <c r="I145" s="17"/>
      <c r="J145" s="17"/>
      <c r="K145" s="21"/>
      <c r="L145" s="17"/>
      <c r="M145" s="455"/>
      <c r="N145" s="456"/>
      <c r="O145" s="18"/>
    </row>
    <row r="146" spans="1:15" ht="21.95" customHeight="1" x14ac:dyDescent="1">
      <c r="A146" s="441">
        <v>45</v>
      </c>
      <c r="B146" s="446" t="s">
        <v>597</v>
      </c>
      <c r="C146" s="441"/>
      <c r="D146" s="441"/>
      <c r="E146" s="446"/>
      <c r="F146" s="441"/>
      <c r="G146" s="446"/>
      <c r="H146" s="446"/>
      <c r="I146" s="441"/>
      <c r="J146" s="446"/>
      <c r="K146" s="441"/>
      <c r="L146" s="446"/>
      <c r="M146" s="441"/>
      <c r="N146" s="446"/>
      <c r="O146" s="446"/>
    </row>
    <row r="147" spans="1:15" ht="15" customHeight="1" x14ac:dyDescent="0.8">
      <c r="A147" s="478"/>
      <c r="B147" s="76"/>
      <c r="C147" s="17"/>
      <c r="D147" s="17"/>
      <c r="E147" s="17"/>
      <c r="F147" s="17"/>
      <c r="G147" s="17"/>
      <c r="H147" s="17"/>
      <c r="I147" s="17"/>
      <c r="J147" s="17"/>
      <c r="K147" s="21"/>
      <c r="L147" s="17"/>
      <c r="M147" s="455"/>
      <c r="N147" s="456"/>
      <c r="O147" s="18"/>
    </row>
    <row r="148" spans="1:15" s="16" customFormat="1" ht="15" customHeight="1" x14ac:dyDescent="0.8">
      <c r="A148" s="478"/>
      <c r="B148" s="76"/>
      <c r="C148" s="17"/>
      <c r="D148" s="17"/>
      <c r="E148" s="17"/>
      <c r="F148" s="17"/>
      <c r="G148" s="17"/>
      <c r="H148" s="17"/>
      <c r="I148" s="17"/>
      <c r="J148" s="17"/>
      <c r="K148" s="21"/>
      <c r="L148" s="17"/>
      <c r="M148" s="455"/>
      <c r="N148" s="456"/>
      <c r="O148" s="18"/>
    </row>
    <row r="149" spans="1:15" ht="15" customHeight="1" x14ac:dyDescent="0.8">
      <c r="A149" s="478"/>
      <c r="B149" s="76"/>
      <c r="C149" s="17"/>
      <c r="D149" s="17"/>
      <c r="E149" s="17"/>
      <c r="F149" s="17"/>
      <c r="G149" s="17"/>
      <c r="H149" s="17"/>
      <c r="I149" s="17"/>
      <c r="J149" s="17"/>
      <c r="K149" s="21"/>
      <c r="L149" s="17"/>
      <c r="M149" s="486"/>
      <c r="N149" s="487"/>
      <c r="O149" s="18"/>
    </row>
    <row r="150" spans="1:15" ht="21.95" customHeight="1" x14ac:dyDescent="1">
      <c r="A150" s="441">
        <v>46</v>
      </c>
      <c r="B150" s="446" t="s">
        <v>596</v>
      </c>
      <c r="C150" s="441"/>
      <c r="D150" s="441"/>
      <c r="E150" s="446"/>
      <c r="F150" s="441"/>
      <c r="G150" s="446"/>
      <c r="H150" s="446"/>
      <c r="I150" s="441"/>
      <c r="J150" s="446"/>
      <c r="K150" s="441"/>
      <c r="L150" s="446"/>
      <c r="M150" s="441"/>
      <c r="N150" s="446"/>
      <c r="O150" s="446"/>
    </row>
    <row r="151" spans="1:15" ht="15" customHeight="1" x14ac:dyDescent="0.8">
      <c r="A151" s="478"/>
      <c r="B151" s="76"/>
      <c r="C151" s="17"/>
      <c r="D151" s="17"/>
      <c r="E151" s="17"/>
      <c r="F151" s="17"/>
      <c r="G151" s="17"/>
      <c r="H151" s="17"/>
      <c r="I151" s="17"/>
      <c r="J151" s="488"/>
      <c r="K151" s="21"/>
      <c r="L151" s="17"/>
      <c r="M151" s="486"/>
      <c r="N151" s="487"/>
      <c r="O151" s="18"/>
    </row>
    <row r="152" spans="1:15" ht="15" customHeight="1" x14ac:dyDescent="0.8">
      <c r="A152" s="478"/>
      <c r="B152" s="76"/>
      <c r="C152" s="21"/>
      <c r="D152" s="21"/>
      <c r="E152" s="15"/>
      <c r="F152" s="21"/>
      <c r="G152" s="21"/>
      <c r="H152" s="21"/>
      <c r="I152" s="21"/>
      <c r="J152" s="21"/>
      <c r="K152" s="21"/>
      <c r="L152" s="21"/>
      <c r="M152" s="455"/>
      <c r="N152" s="456"/>
      <c r="O152" s="22"/>
    </row>
    <row r="153" spans="1:15" ht="15" customHeight="1" x14ac:dyDescent="0.8">
      <c r="A153" s="478"/>
      <c r="B153" s="76"/>
      <c r="C153" s="21"/>
      <c r="D153" s="21"/>
      <c r="E153" s="15"/>
      <c r="F153" s="21"/>
      <c r="G153" s="21"/>
      <c r="H153" s="21"/>
      <c r="I153" s="21"/>
      <c r="J153" s="21"/>
      <c r="K153" s="21"/>
      <c r="L153" s="21"/>
      <c r="M153" s="455"/>
      <c r="N153" s="456"/>
      <c r="O153" s="22"/>
    </row>
    <row r="154" spans="1:15" ht="21.95" customHeight="1" x14ac:dyDescent="1">
      <c r="A154" s="441">
        <v>47</v>
      </c>
      <c r="B154" s="446" t="s">
        <v>594</v>
      </c>
      <c r="C154" s="441"/>
      <c r="D154" s="441"/>
      <c r="E154" s="446"/>
      <c r="F154" s="441"/>
      <c r="G154" s="446"/>
      <c r="H154" s="446"/>
      <c r="I154" s="441"/>
      <c r="J154" s="446"/>
      <c r="K154" s="441"/>
      <c r="L154" s="446"/>
      <c r="M154" s="441"/>
      <c r="N154" s="446"/>
      <c r="O154" s="446"/>
    </row>
    <row r="155" spans="1:15" ht="15" customHeight="1" x14ac:dyDescent="0.8">
      <c r="A155" s="478"/>
      <c r="B155" s="76"/>
      <c r="C155" s="21"/>
      <c r="D155" s="21"/>
      <c r="E155" s="15"/>
      <c r="F155" s="21"/>
      <c r="G155" s="21"/>
      <c r="H155" s="21"/>
      <c r="I155" s="21"/>
      <c r="J155" s="21"/>
      <c r="K155" s="21"/>
      <c r="L155" s="21"/>
      <c r="M155" s="455"/>
      <c r="N155" s="456"/>
      <c r="O155" s="22"/>
    </row>
    <row r="156" spans="1:15" ht="15" customHeight="1" x14ac:dyDescent="0.8">
      <c r="A156" s="478"/>
      <c r="B156" s="76"/>
      <c r="C156" s="21"/>
      <c r="D156" s="21"/>
      <c r="E156" s="15"/>
      <c r="F156" s="21"/>
      <c r="G156" s="21"/>
      <c r="H156" s="21"/>
      <c r="I156" s="21"/>
      <c r="J156" s="21"/>
      <c r="K156" s="21"/>
      <c r="L156" s="21"/>
      <c r="M156" s="455"/>
      <c r="N156" s="456"/>
      <c r="O156" s="22"/>
    </row>
    <row r="157" spans="1:15" ht="21.95" customHeight="1" x14ac:dyDescent="1">
      <c r="A157" s="484">
        <v>7</v>
      </c>
      <c r="B157" s="483" t="s">
        <v>81</v>
      </c>
      <c r="C157" s="59"/>
      <c r="D157" s="59"/>
      <c r="E157" s="59"/>
      <c r="F157" s="59"/>
      <c r="G157" s="59"/>
      <c r="H157" s="59"/>
      <c r="I157" s="59"/>
      <c r="J157" s="59"/>
      <c r="K157" s="59"/>
      <c r="L157" s="59"/>
      <c r="M157" s="59"/>
      <c r="N157" s="59"/>
      <c r="O157" s="59"/>
    </row>
    <row r="158" spans="1:15" ht="21.95" customHeight="1" x14ac:dyDescent="1">
      <c r="A158" s="441">
        <v>70</v>
      </c>
      <c r="B158" s="446" t="s">
        <v>80</v>
      </c>
      <c r="C158" s="441"/>
      <c r="D158" s="441"/>
      <c r="E158" s="446"/>
      <c r="F158" s="441"/>
      <c r="G158" s="446"/>
      <c r="H158" s="446"/>
      <c r="I158" s="441"/>
      <c r="J158" s="446"/>
      <c r="K158" s="441"/>
      <c r="L158" s="446"/>
      <c r="M158" s="441"/>
      <c r="N158" s="446"/>
      <c r="O158" s="446"/>
    </row>
    <row r="159" spans="1:15" ht="15" customHeight="1" x14ac:dyDescent="0.8">
      <c r="A159" s="478"/>
      <c r="B159" s="76"/>
      <c r="C159" s="17"/>
      <c r="D159" s="17"/>
      <c r="E159" s="18"/>
      <c r="F159" s="18"/>
      <c r="G159" s="18"/>
      <c r="H159" s="18"/>
      <c r="I159" s="18"/>
      <c r="J159" s="18"/>
      <c r="K159" s="21"/>
      <c r="L159" s="18"/>
      <c r="M159" s="8"/>
      <c r="N159" s="11"/>
      <c r="O159" s="18"/>
    </row>
    <row r="160" spans="1:15" ht="15" customHeight="1" x14ac:dyDescent="0.8">
      <c r="A160" s="478"/>
      <c r="B160" s="76"/>
      <c r="C160" s="17"/>
      <c r="D160" s="17"/>
      <c r="E160" s="18"/>
      <c r="F160" s="18"/>
      <c r="G160" s="18"/>
      <c r="H160" s="18"/>
      <c r="I160" s="18"/>
      <c r="J160" s="18"/>
      <c r="K160" s="21"/>
      <c r="L160" s="18"/>
      <c r="M160" s="8"/>
      <c r="N160" s="11"/>
      <c r="O160" s="18"/>
    </row>
    <row r="161" spans="1:15" ht="21.95" customHeight="1" x14ac:dyDescent="1">
      <c r="A161" s="441">
        <v>73</v>
      </c>
      <c r="B161" s="446" t="s">
        <v>54</v>
      </c>
      <c r="C161" s="441"/>
      <c r="D161" s="441"/>
      <c r="E161" s="446"/>
      <c r="F161" s="441"/>
      <c r="G161" s="446"/>
      <c r="H161" s="446"/>
      <c r="I161" s="441"/>
      <c r="J161" s="446"/>
      <c r="K161" s="441"/>
      <c r="L161" s="446"/>
      <c r="M161" s="441"/>
      <c r="N161" s="446"/>
      <c r="O161" s="446"/>
    </row>
    <row r="162" spans="1:15" ht="15" customHeight="1" x14ac:dyDescent="0.8">
      <c r="A162" s="478"/>
      <c r="B162" s="76"/>
      <c r="C162" s="17"/>
      <c r="D162" s="17"/>
      <c r="E162" s="18"/>
      <c r="F162" s="18"/>
      <c r="G162" s="18"/>
      <c r="H162" s="18"/>
      <c r="I162" s="18"/>
      <c r="J162" s="18"/>
      <c r="K162" s="21"/>
      <c r="L162" s="18"/>
      <c r="M162" s="8"/>
      <c r="N162" s="11"/>
      <c r="O162" s="18"/>
    </row>
    <row r="163" spans="1:15" ht="15" customHeight="1" x14ac:dyDescent="0.8">
      <c r="A163" s="478"/>
      <c r="B163" s="76"/>
      <c r="C163" s="17"/>
      <c r="D163" s="17"/>
      <c r="E163" s="18"/>
      <c r="F163" s="18"/>
      <c r="G163" s="18"/>
      <c r="H163" s="18"/>
      <c r="I163" s="18"/>
      <c r="J163" s="18"/>
      <c r="K163" s="21"/>
      <c r="L163" s="18"/>
      <c r="M163" s="8"/>
      <c r="N163" s="11"/>
      <c r="O163" s="18"/>
    </row>
    <row r="164" spans="1:15" ht="15" customHeight="1" x14ac:dyDescent="0.8">
      <c r="A164" s="478"/>
      <c r="B164" s="76"/>
      <c r="C164" s="17"/>
      <c r="D164" s="17"/>
      <c r="E164" s="18"/>
      <c r="F164" s="18"/>
      <c r="G164" s="18"/>
      <c r="H164" s="18"/>
      <c r="I164" s="18"/>
      <c r="J164" s="18"/>
      <c r="K164" s="21"/>
      <c r="L164" s="18"/>
      <c r="M164" s="8"/>
      <c r="N164" s="11"/>
      <c r="O164" s="18"/>
    </row>
    <row r="165" spans="1:15" ht="15" customHeight="1" x14ac:dyDescent="0.8">
      <c r="A165" s="478"/>
      <c r="B165" s="76"/>
      <c r="C165" s="17"/>
      <c r="D165" s="17"/>
      <c r="E165" s="18"/>
      <c r="F165" s="18"/>
      <c r="G165" s="18"/>
      <c r="H165" s="18"/>
      <c r="I165" s="18"/>
      <c r="J165" s="18"/>
      <c r="K165" s="21"/>
      <c r="L165" s="18"/>
      <c r="M165" s="8"/>
      <c r="N165" s="11"/>
      <c r="O165" s="18"/>
    </row>
    <row r="166" spans="1:15" ht="21.95" customHeight="1" x14ac:dyDescent="1">
      <c r="A166" s="481">
        <v>8</v>
      </c>
      <c r="B166" s="482" t="s">
        <v>46</v>
      </c>
      <c r="C166" s="479"/>
      <c r="D166" s="479"/>
      <c r="E166" s="479"/>
      <c r="F166" s="479"/>
      <c r="G166" s="479"/>
      <c r="H166" s="479"/>
      <c r="I166" s="479"/>
      <c r="J166" s="479"/>
      <c r="K166" s="479"/>
      <c r="L166" s="479"/>
      <c r="M166" s="479"/>
      <c r="N166" s="479"/>
      <c r="O166" s="479"/>
    </row>
    <row r="167" spans="1:15" ht="21.95" customHeight="1" x14ac:dyDescent="1">
      <c r="A167" s="441">
        <v>80</v>
      </c>
      <c r="B167" s="446" t="s">
        <v>45</v>
      </c>
      <c r="C167" s="441"/>
      <c r="D167" s="441"/>
      <c r="E167" s="446"/>
      <c r="F167" s="441"/>
      <c r="G167" s="446"/>
      <c r="H167" s="446"/>
      <c r="I167" s="441"/>
      <c r="J167" s="446"/>
      <c r="K167" s="441"/>
      <c r="L167" s="446"/>
      <c r="M167" s="441"/>
      <c r="N167" s="446"/>
      <c r="O167" s="446"/>
    </row>
    <row r="168" spans="1:15" ht="15" customHeight="1" x14ac:dyDescent="0.8">
      <c r="A168" s="478"/>
      <c r="B168" s="76"/>
      <c r="C168" s="17"/>
      <c r="D168" s="17"/>
      <c r="E168" s="18"/>
      <c r="F168" s="18"/>
      <c r="G168" s="18"/>
      <c r="H168" s="18"/>
      <c r="I168" s="18"/>
      <c r="J168" s="18"/>
      <c r="K168" s="21"/>
      <c r="L168" s="18"/>
      <c r="M168" s="8"/>
      <c r="N168" s="11"/>
      <c r="O168" s="18"/>
    </row>
    <row r="169" spans="1:15" ht="15" customHeight="1" x14ac:dyDescent="0.8">
      <c r="A169" s="478"/>
      <c r="B169" s="76"/>
      <c r="C169" s="17"/>
      <c r="D169" s="17"/>
      <c r="E169" s="18"/>
      <c r="F169" s="18"/>
      <c r="G169" s="18"/>
      <c r="H169" s="18"/>
      <c r="I169" s="18"/>
      <c r="J169" s="18"/>
      <c r="K169" s="21"/>
      <c r="L169" s="18"/>
      <c r="M169" s="8"/>
      <c r="N169" s="11"/>
      <c r="O169" s="18"/>
    </row>
    <row r="170" spans="1:15" ht="15" customHeight="1" x14ac:dyDescent="1">
      <c r="A170" s="478"/>
      <c r="B170" s="76"/>
      <c r="C170" s="489"/>
      <c r="D170" s="489"/>
      <c r="E170" s="18"/>
      <c r="F170" s="18"/>
      <c r="G170" s="18"/>
      <c r="H170" s="18"/>
      <c r="I170" s="18"/>
      <c r="J170" s="18"/>
      <c r="K170" s="21"/>
      <c r="L170" s="18"/>
      <c r="M170" s="8"/>
      <c r="N170" s="11"/>
      <c r="O170" s="18"/>
    </row>
    <row r="171" spans="1:15" ht="15" customHeight="1" x14ac:dyDescent="0.8">
      <c r="A171" s="478"/>
      <c r="B171" s="76"/>
      <c r="C171" s="17"/>
      <c r="D171" s="17"/>
      <c r="E171" s="18"/>
      <c r="F171" s="18"/>
      <c r="G171" s="18"/>
      <c r="H171" s="18"/>
      <c r="I171" s="18"/>
      <c r="J171" s="18"/>
      <c r="K171" s="21"/>
      <c r="L171" s="18"/>
      <c r="M171" s="8"/>
      <c r="N171" s="11"/>
      <c r="O171" s="18"/>
    </row>
    <row r="172" spans="1:15" ht="15" customHeight="1" x14ac:dyDescent="0.8">
      <c r="A172" s="478"/>
      <c r="B172" s="76"/>
      <c r="C172" s="17"/>
      <c r="D172" s="17"/>
      <c r="E172" s="18"/>
      <c r="F172" s="18"/>
      <c r="G172" s="18"/>
      <c r="H172" s="18"/>
      <c r="I172" s="18"/>
      <c r="J172" s="18"/>
      <c r="K172" s="21"/>
      <c r="L172" s="18"/>
      <c r="M172" s="8"/>
      <c r="N172" s="11"/>
      <c r="O172" s="18"/>
    </row>
    <row r="173" spans="1:15" ht="15" customHeight="1" x14ac:dyDescent="0.8">
      <c r="A173" s="478"/>
      <c r="B173" s="76"/>
      <c r="C173" s="17"/>
      <c r="D173" s="17"/>
      <c r="E173" s="18"/>
      <c r="F173" s="18"/>
      <c r="G173" s="18"/>
      <c r="H173" s="18"/>
      <c r="I173" s="18"/>
      <c r="J173" s="18"/>
      <c r="K173" s="21"/>
      <c r="L173" s="18"/>
      <c r="M173" s="8"/>
      <c r="N173" s="11"/>
      <c r="O173" s="18"/>
    </row>
    <row r="174" spans="1:15" ht="15" customHeight="1" x14ac:dyDescent="0.8">
      <c r="A174" s="478"/>
      <c r="B174" s="76"/>
      <c r="C174" s="17"/>
      <c r="D174" s="17"/>
      <c r="E174" s="18"/>
      <c r="F174" s="18"/>
      <c r="G174" s="18"/>
      <c r="H174" s="18"/>
      <c r="I174" s="18"/>
      <c r="J174" s="18"/>
      <c r="K174" s="21"/>
      <c r="L174" s="18"/>
      <c r="M174" s="8"/>
      <c r="N174" s="11"/>
      <c r="O174" s="18"/>
    </row>
    <row r="175" spans="1:15" ht="21" x14ac:dyDescent="1">
      <c r="A175" s="481">
        <v>9</v>
      </c>
      <c r="B175" s="482" t="s">
        <v>26</v>
      </c>
      <c r="C175" s="18"/>
      <c r="D175" s="18"/>
      <c r="E175" s="18"/>
      <c r="F175" s="18"/>
      <c r="G175" s="18"/>
      <c r="H175" s="18"/>
      <c r="I175" s="18"/>
      <c r="J175" s="18"/>
      <c r="K175" s="21"/>
      <c r="L175" s="18"/>
      <c r="M175" s="8"/>
      <c r="N175" s="11"/>
      <c r="O175" s="18"/>
    </row>
    <row r="176" spans="1:15" ht="15" customHeight="1" x14ac:dyDescent="0.8">
      <c r="A176" s="36">
        <v>91</v>
      </c>
      <c r="B176" s="36" t="s">
        <v>25</v>
      </c>
      <c r="C176" s="18"/>
      <c r="D176" s="18"/>
      <c r="E176" s="18"/>
      <c r="F176" s="18"/>
      <c r="G176" s="18"/>
      <c r="H176" s="18"/>
      <c r="I176" s="18"/>
      <c r="J176" s="18"/>
      <c r="K176" s="21"/>
      <c r="L176" s="18"/>
      <c r="M176" s="8"/>
      <c r="N176" s="11"/>
      <c r="O176" s="18"/>
    </row>
    <row r="177" spans="1:15" ht="15" customHeight="1" x14ac:dyDescent="0.8">
      <c r="A177" s="497" t="s">
        <v>24</v>
      </c>
      <c r="B177" s="76" t="s">
        <v>13</v>
      </c>
      <c r="C177" s="18"/>
      <c r="D177" s="18"/>
      <c r="E177" s="18"/>
      <c r="F177" s="18"/>
      <c r="G177" s="18"/>
      <c r="H177" s="18"/>
      <c r="I177" s="18"/>
      <c r="J177" s="18"/>
      <c r="K177" s="21"/>
      <c r="L177" s="18"/>
      <c r="M177" s="8"/>
      <c r="N177" s="11"/>
      <c r="O177" s="18"/>
    </row>
    <row r="178" spans="1:15" ht="15" customHeight="1" x14ac:dyDescent="0.8">
      <c r="A178" s="36">
        <v>92</v>
      </c>
      <c r="B178" s="36" t="s">
        <v>23</v>
      </c>
      <c r="C178" s="18"/>
      <c r="D178" s="18"/>
      <c r="E178" s="18"/>
      <c r="F178" s="18"/>
      <c r="G178" s="18"/>
      <c r="H178" s="18"/>
      <c r="I178" s="18"/>
      <c r="J178" s="18"/>
      <c r="K178" s="21"/>
      <c r="L178" s="18"/>
      <c r="M178" s="8"/>
      <c r="N178" s="11"/>
      <c r="O178" s="18"/>
    </row>
    <row r="179" spans="1:15" ht="15" customHeight="1" x14ac:dyDescent="0.8">
      <c r="A179" s="497" t="s">
        <v>22</v>
      </c>
      <c r="B179" s="76" t="s">
        <v>13</v>
      </c>
      <c r="C179" s="18"/>
      <c r="D179" s="18"/>
      <c r="E179" s="18"/>
      <c r="F179" s="18"/>
      <c r="G179" s="18"/>
      <c r="H179" s="18"/>
      <c r="I179" s="18"/>
      <c r="J179" s="18"/>
      <c r="K179" s="21"/>
      <c r="L179" s="18"/>
      <c r="M179" s="8"/>
      <c r="N179" s="11"/>
      <c r="O179" s="18"/>
    </row>
    <row r="180" spans="1:15" ht="15" customHeight="1" x14ac:dyDescent="0.8">
      <c r="A180" s="36">
        <v>93</v>
      </c>
      <c r="B180" s="36" t="s">
        <v>21</v>
      </c>
      <c r="C180" s="18"/>
      <c r="D180" s="18"/>
      <c r="E180" s="18"/>
      <c r="F180" s="18"/>
      <c r="G180" s="18"/>
      <c r="H180" s="18"/>
      <c r="I180" s="18"/>
      <c r="J180" s="18"/>
      <c r="K180" s="21"/>
      <c r="L180" s="18"/>
      <c r="M180" s="8"/>
      <c r="N180" s="11"/>
      <c r="O180" s="18"/>
    </row>
    <row r="181" spans="1:15" ht="15" customHeight="1" x14ac:dyDescent="0.8">
      <c r="A181" s="497" t="s">
        <v>20</v>
      </c>
      <c r="B181" s="76" t="s">
        <v>13</v>
      </c>
      <c r="C181" s="18"/>
      <c r="D181" s="18"/>
      <c r="E181" s="18"/>
      <c r="F181" s="18"/>
      <c r="G181" s="18"/>
      <c r="H181" s="18"/>
      <c r="I181" s="18"/>
      <c r="J181" s="18"/>
      <c r="K181" s="21"/>
      <c r="L181" s="18"/>
      <c r="M181" s="8"/>
      <c r="N181" s="11"/>
      <c r="O181" s="18"/>
    </row>
    <row r="182" spans="1:15" ht="15" customHeight="1" x14ac:dyDescent="0.8">
      <c r="A182" s="36">
        <v>94</v>
      </c>
      <c r="B182" s="36" t="s">
        <v>19</v>
      </c>
      <c r="C182" s="18"/>
      <c r="D182" s="18"/>
      <c r="E182" s="18"/>
      <c r="F182" s="18"/>
      <c r="G182" s="18"/>
      <c r="H182" s="18"/>
      <c r="I182" s="18"/>
      <c r="J182" s="18"/>
      <c r="K182" s="21"/>
      <c r="L182" s="18"/>
      <c r="M182" s="8"/>
      <c r="N182" s="11"/>
      <c r="O182" s="18"/>
    </row>
    <row r="183" spans="1:15" ht="15" customHeight="1" x14ac:dyDescent="0.8">
      <c r="A183" s="497" t="s">
        <v>18</v>
      </c>
      <c r="B183" s="76" t="s">
        <v>13</v>
      </c>
      <c r="C183" s="18"/>
      <c r="D183" s="18"/>
      <c r="E183" s="18"/>
      <c r="F183" s="18"/>
      <c r="G183" s="18"/>
      <c r="H183" s="18"/>
      <c r="I183" s="18"/>
      <c r="J183" s="18"/>
      <c r="K183" s="21"/>
      <c r="L183" s="18"/>
      <c r="M183" s="8"/>
      <c r="N183" s="11"/>
      <c r="O183" s="18"/>
    </row>
    <row r="184" spans="1:15" ht="15" customHeight="1" x14ac:dyDescent="0.8">
      <c r="A184" s="36">
        <v>95</v>
      </c>
      <c r="B184" s="36" t="s">
        <v>17</v>
      </c>
      <c r="C184" s="18"/>
      <c r="D184" s="18"/>
      <c r="E184" s="18"/>
      <c r="F184" s="18"/>
      <c r="G184" s="18"/>
      <c r="H184" s="18"/>
      <c r="I184" s="18"/>
      <c r="J184" s="18"/>
      <c r="K184" s="21"/>
      <c r="L184" s="18"/>
      <c r="M184" s="8"/>
      <c r="N184" s="11"/>
      <c r="O184" s="18"/>
    </row>
    <row r="185" spans="1:15" ht="15" customHeight="1" x14ac:dyDescent="0.8">
      <c r="A185" s="497" t="s">
        <v>16</v>
      </c>
      <c r="B185" s="76" t="s">
        <v>13</v>
      </c>
      <c r="C185" s="18"/>
      <c r="D185" s="18"/>
      <c r="E185" s="18"/>
      <c r="F185" s="18"/>
      <c r="G185" s="18"/>
      <c r="H185" s="18"/>
      <c r="I185" s="18"/>
      <c r="J185" s="18"/>
      <c r="K185" s="21"/>
      <c r="L185" s="18"/>
      <c r="M185" s="8"/>
      <c r="N185" s="11"/>
      <c r="O185" s="18"/>
    </row>
    <row r="186" spans="1:15" ht="15" customHeight="1" x14ac:dyDescent="0.8">
      <c r="A186" s="36">
        <v>96</v>
      </c>
      <c r="B186" s="36" t="s">
        <v>15</v>
      </c>
      <c r="C186" s="18"/>
      <c r="D186" s="18"/>
      <c r="E186" s="18"/>
      <c r="F186" s="18"/>
      <c r="G186" s="18"/>
      <c r="H186" s="18"/>
      <c r="I186" s="18"/>
      <c r="J186" s="18"/>
      <c r="K186" s="21"/>
      <c r="L186" s="18"/>
      <c r="M186" s="8"/>
      <c r="N186" s="11"/>
      <c r="O186" s="18"/>
    </row>
    <row r="187" spans="1:15" ht="15" customHeight="1" x14ac:dyDescent="0.8">
      <c r="A187" s="498" t="s">
        <v>14</v>
      </c>
      <c r="B187" s="76" t="s">
        <v>13</v>
      </c>
      <c r="C187" s="18"/>
      <c r="D187" s="18"/>
      <c r="E187" s="18"/>
      <c r="F187" s="18"/>
      <c r="G187" s="18"/>
      <c r="H187" s="18"/>
      <c r="I187" s="18"/>
      <c r="J187" s="18"/>
      <c r="K187" s="21"/>
      <c r="L187" s="18"/>
      <c r="M187" s="8"/>
      <c r="N187" s="11"/>
      <c r="O187" s="18"/>
    </row>
    <row r="188" spans="1:15" ht="15" customHeight="1" x14ac:dyDescent="0.75">
      <c r="A188" s="18"/>
      <c r="B188" s="18"/>
      <c r="C188" s="18"/>
      <c r="D188" s="18"/>
      <c r="E188" s="18"/>
      <c r="F188" s="18"/>
      <c r="G188" s="18"/>
      <c r="H188" s="18"/>
      <c r="I188" s="18"/>
      <c r="J188" s="18"/>
      <c r="K188" s="21"/>
      <c r="L188" s="18"/>
      <c r="M188" s="8"/>
      <c r="N188" s="11"/>
      <c r="O188" s="18"/>
    </row>
    <row r="189" spans="1:15" ht="15" customHeight="1" x14ac:dyDescent="0.75">
      <c r="A189" s="18"/>
      <c r="B189" s="18"/>
      <c r="C189" s="18"/>
      <c r="D189" s="18"/>
      <c r="E189" s="18"/>
      <c r="F189" s="18"/>
      <c r="G189" s="18"/>
      <c r="H189" s="18"/>
      <c r="I189" s="18"/>
      <c r="J189" s="18"/>
      <c r="K189" s="21"/>
      <c r="L189" s="18"/>
      <c r="M189" s="8"/>
      <c r="N189" s="11"/>
      <c r="O189" s="18"/>
    </row>
    <row r="190" spans="1:15" ht="15" customHeight="1" x14ac:dyDescent="0.75">
      <c r="A190" s="18"/>
      <c r="B190" s="18"/>
      <c r="C190" s="18"/>
      <c r="D190" s="18"/>
      <c r="E190" s="18"/>
      <c r="F190" s="18"/>
      <c r="G190" s="18"/>
      <c r="H190" s="18"/>
      <c r="I190" s="18"/>
      <c r="J190" s="18"/>
      <c r="K190" s="21"/>
      <c r="L190" s="18"/>
      <c r="M190" s="8"/>
      <c r="N190" s="11"/>
      <c r="O190" s="18"/>
    </row>
    <row r="191" spans="1:15" ht="15" customHeight="1" x14ac:dyDescent="0.75">
      <c r="A191" s="18"/>
      <c r="B191" s="18"/>
      <c r="C191" s="18"/>
      <c r="D191" s="18"/>
      <c r="E191" s="18"/>
      <c r="F191" s="18"/>
      <c r="G191" s="18"/>
      <c r="H191" s="18"/>
      <c r="I191" s="18"/>
      <c r="J191" s="18"/>
      <c r="K191" s="21"/>
      <c r="L191" s="18"/>
      <c r="M191" s="8"/>
      <c r="N191" s="11"/>
      <c r="O191" s="18"/>
    </row>
    <row r="192" spans="1:15" ht="15" customHeight="1" x14ac:dyDescent="0.75">
      <c r="A192" s="18"/>
      <c r="B192" s="18"/>
      <c r="C192" s="18"/>
      <c r="D192" s="18"/>
      <c r="E192" s="18"/>
      <c r="F192" s="18"/>
      <c r="G192" s="18"/>
      <c r="H192" s="18"/>
      <c r="I192" s="18"/>
      <c r="J192" s="18"/>
      <c r="K192" s="21"/>
      <c r="L192" s="18"/>
      <c r="M192" s="8"/>
      <c r="N192" s="11"/>
      <c r="O192" s="18"/>
    </row>
    <row r="193" spans="1:15" ht="15" customHeight="1" x14ac:dyDescent="0.75">
      <c r="A193" s="18"/>
      <c r="B193" s="18"/>
      <c r="C193" s="18"/>
      <c r="D193" s="18"/>
      <c r="E193" s="18"/>
      <c r="F193" s="18"/>
      <c r="G193" s="18"/>
      <c r="H193" s="18"/>
      <c r="I193" s="18"/>
      <c r="J193" s="18"/>
      <c r="K193" s="21"/>
      <c r="L193" s="18"/>
      <c r="M193" s="8"/>
      <c r="N193" s="11"/>
      <c r="O193" s="18"/>
    </row>
    <row r="194" spans="1:15" ht="15" customHeight="1" x14ac:dyDescent="0.75">
      <c r="A194" s="18"/>
      <c r="B194" s="18"/>
      <c r="C194" s="18"/>
      <c r="D194" s="18"/>
      <c r="E194" s="18"/>
      <c r="F194" s="18"/>
      <c r="G194" s="18"/>
      <c r="H194" s="18"/>
      <c r="I194" s="18"/>
      <c r="J194" s="18"/>
      <c r="K194" s="21"/>
      <c r="L194" s="18"/>
      <c r="M194" s="8"/>
      <c r="N194" s="11"/>
      <c r="O194" s="18"/>
    </row>
    <row r="195" spans="1:15" ht="15" customHeight="1" x14ac:dyDescent="0.75">
      <c r="A195" s="18"/>
      <c r="B195" s="18"/>
      <c r="C195" s="18"/>
      <c r="D195" s="18"/>
      <c r="E195" s="18"/>
      <c r="F195" s="18"/>
      <c r="G195" s="18"/>
      <c r="H195" s="18"/>
      <c r="I195" s="18"/>
      <c r="J195" s="18"/>
      <c r="K195" s="21"/>
      <c r="L195" s="18"/>
      <c r="M195" s="8"/>
      <c r="N195" s="11"/>
      <c r="O195" s="18"/>
    </row>
    <row r="196" spans="1:15" ht="15" customHeight="1" x14ac:dyDescent="0.75">
      <c r="A196" s="18"/>
      <c r="B196" s="18"/>
      <c r="C196" s="18"/>
      <c r="D196" s="18"/>
      <c r="E196" s="18"/>
      <c r="F196" s="18"/>
      <c r="G196" s="18"/>
      <c r="H196" s="18"/>
      <c r="I196" s="18"/>
      <c r="J196" s="18"/>
      <c r="K196" s="21"/>
      <c r="L196" s="18"/>
      <c r="M196" s="8"/>
      <c r="N196" s="11"/>
      <c r="O196" s="18"/>
    </row>
    <row r="197" spans="1:15" ht="15" customHeight="1" x14ac:dyDescent="0.75">
      <c r="A197" s="18"/>
      <c r="B197" s="18"/>
      <c r="C197" s="18"/>
      <c r="D197" s="18"/>
      <c r="E197" s="18"/>
      <c r="F197" s="18"/>
      <c r="G197" s="18"/>
      <c r="H197" s="18"/>
      <c r="I197" s="18"/>
      <c r="J197" s="18"/>
      <c r="K197" s="21"/>
      <c r="L197" s="18"/>
      <c r="M197" s="8"/>
      <c r="N197" s="11"/>
      <c r="O197" s="18"/>
    </row>
    <row r="198" spans="1:15" ht="15" customHeight="1" x14ac:dyDescent="0.75">
      <c r="A198" s="18"/>
      <c r="B198" s="18"/>
      <c r="C198" s="18"/>
      <c r="D198" s="18"/>
      <c r="E198" s="18"/>
      <c r="F198" s="18"/>
      <c r="G198" s="18"/>
      <c r="H198" s="18"/>
      <c r="I198" s="18"/>
      <c r="J198" s="18"/>
      <c r="K198" s="21"/>
      <c r="L198" s="18"/>
      <c r="M198" s="8"/>
      <c r="N198" s="11"/>
      <c r="O198" s="18"/>
    </row>
    <row r="199" spans="1:15" ht="15" customHeight="1" x14ac:dyDescent="0.75">
      <c r="A199" s="18"/>
      <c r="B199" s="18"/>
      <c r="C199" s="18"/>
      <c r="D199" s="18"/>
      <c r="E199" s="18"/>
      <c r="F199" s="18"/>
      <c r="G199" s="18"/>
      <c r="H199" s="18"/>
      <c r="I199" s="18"/>
      <c r="J199" s="18"/>
      <c r="K199" s="21"/>
      <c r="L199" s="18"/>
      <c r="M199" s="8"/>
      <c r="N199" s="11"/>
      <c r="O199" s="18"/>
    </row>
    <row r="200" spans="1:15" ht="15" customHeight="1" x14ac:dyDescent="0.75">
      <c r="A200" s="18"/>
      <c r="B200" s="18"/>
      <c r="C200" s="18"/>
      <c r="D200" s="18"/>
      <c r="E200" s="18"/>
      <c r="F200" s="18"/>
      <c r="G200" s="18"/>
      <c r="H200" s="18"/>
      <c r="I200" s="18"/>
      <c r="J200" s="18"/>
      <c r="K200" s="21"/>
      <c r="L200" s="18"/>
      <c r="M200" s="8"/>
      <c r="N200" s="11"/>
      <c r="O200" s="18"/>
    </row>
    <row r="201" spans="1:15" ht="15" customHeight="1" x14ac:dyDescent="0.75">
      <c r="A201" s="18"/>
      <c r="B201" s="18"/>
      <c r="C201" s="18"/>
      <c r="D201" s="18"/>
      <c r="E201" s="18"/>
      <c r="F201" s="18"/>
      <c r="G201" s="18"/>
      <c r="H201" s="18"/>
      <c r="I201" s="18"/>
      <c r="J201" s="18"/>
      <c r="K201" s="21"/>
      <c r="L201" s="18"/>
      <c r="M201" s="8"/>
      <c r="N201" s="11"/>
      <c r="O201" s="18"/>
    </row>
    <row r="202" spans="1:15" ht="15" customHeight="1" x14ac:dyDescent="0.75">
      <c r="A202" s="18"/>
      <c r="B202" s="18"/>
      <c r="C202" s="18"/>
      <c r="D202" s="18"/>
      <c r="E202" s="18"/>
      <c r="F202" s="18"/>
      <c r="G202" s="18"/>
      <c r="H202" s="18"/>
      <c r="I202" s="18"/>
      <c r="J202" s="18"/>
      <c r="K202" s="21"/>
      <c r="L202" s="18"/>
      <c r="M202" s="8"/>
      <c r="N202" s="11"/>
      <c r="O202" s="18"/>
    </row>
    <row r="203" spans="1:15" ht="15" customHeight="1" x14ac:dyDescent="0.75">
      <c r="A203" s="18"/>
      <c r="B203" s="18"/>
      <c r="C203" s="18"/>
      <c r="D203" s="18"/>
      <c r="E203" s="18"/>
      <c r="F203" s="18"/>
      <c r="G203" s="18"/>
      <c r="H203" s="18"/>
      <c r="I203" s="18"/>
      <c r="J203" s="18"/>
      <c r="K203" s="21"/>
      <c r="L203" s="18"/>
      <c r="M203" s="8"/>
      <c r="N203" s="11"/>
      <c r="O203" s="18"/>
    </row>
    <row r="204" spans="1:15" ht="15" customHeight="1" x14ac:dyDescent="0.75">
      <c r="A204" s="18"/>
      <c r="B204" s="18"/>
      <c r="C204" s="18"/>
      <c r="D204" s="18"/>
      <c r="E204" s="18"/>
      <c r="F204" s="18"/>
      <c r="G204" s="18"/>
      <c r="H204" s="18"/>
      <c r="I204" s="18"/>
      <c r="J204" s="18"/>
      <c r="K204" s="21"/>
      <c r="L204" s="18"/>
      <c r="M204" s="8"/>
      <c r="N204" s="11"/>
      <c r="O204" s="18"/>
    </row>
    <row r="205" spans="1:15" ht="15" customHeight="1" x14ac:dyDescent="0.75">
      <c r="A205" s="18"/>
      <c r="B205" s="18"/>
      <c r="C205" s="18"/>
      <c r="D205" s="18"/>
      <c r="E205" s="18"/>
      <c r="F205" s="18"/>
      <c r="G205" s="18"/>
      <c r="H205" s="18"/>
      <c r="I205" s="18"/>
      <c r="J205" s="18"/>
      <c r="K205" s="21"/>
      <c r="L205" s="18"/>
      <c r="M205" s="8"/>
      <c r="N205" s="11"/>
      <c r="O205" s="18"/>
    </row>
    <row r="206" spans="1:15" ht="15" customHeight="1" x14ac:dyDescent="0.75">
      <c r="A206" s="18"/>
      <c r="B206" s="18"/>
      <c r="C206" s="18"/>
      <c r="D206" s="18"/>
      <c r="E206" s="18"/>
      <c r="F206" s="18"/>
      <c r="G206" s="18"/>
      <c r="H206" s="18"/>
      <c r="I206" s="18"/>
      <c r="J206" s="18"/>
      <c r="K206" s="21"/>
      <c r="L206" s="18"/>
      <c r="M206" s="8"/>
      <c r="N206" s="11"/>
      <c r="O206" s="18"/>
    </row>
    <row r="207" spans="1:15" ht="15" customHeight="1" x14ac:dyDescent="0.75">
      <c r="A207" s="18"/>
      <c r="B207" s="18"/>
      <c r="C207" s="18"/>
      <c r="D207" s="18"/>
      <c r="E207" s="18"/>
      <c r="F207" s="18"/>
      <c r="G207" s="18"/>
      <c r="H207" s="18"/>
      <c r="I207" s="18"/>
      <c r="J207" s="18"/>
      <c r="K207" s="21"/>
      <c r="L207" s="18"/>
      <c r="M207" s="8"/>
      <c r="N207" s="11"/>
      <c r="O207" s="18"/>
    </row>
    <row r="208" spans="1:15" ht="15" customHeight="1" x14ac:dyDescent="0.75">
      <c r="A208" s="18"/>
      <c r="B208" s="18"/>
      <c r="C208" s="18"/>
      <c r="D208" s="18"/>
      <c r="E208" s="18"/>
      <c r="F208" s="18"/>
      <c r="G208" s="18"/>
      <c r="H208" s="18"/>
      <c r="I208" s="18"/>
      <c r="J208" s="18"/>
      <c r="K208" s="21"/>
      <c r="L208" s="18"/>
      <c r="M208" s="8"/>
      <c r="N208" s="11"/>
      <c r="O208" s="18"/>
    </row>
    <row r="209" spans="1:15" ht="15" customHeight="1" x14ac:dyDescent="0.75">
      <c r="A209" s="18"/>
      <c r="B209" s="18"/>
      <c r="C209" s="18"/>
      <c r="D209" s="18"/>
      <c r="E209" s="18"/>
      <c r="F209" s="18"/>
      <c r="G209" s="18"/>
      <c r="H209" s="18"/>
      <c r="I209" s="18"/>
      <c r="J209" s="18"/>
      <c r="K209" s="21"/>
      <c r="L209" s="18"/>
      <c r="M209" s="8"/>
      <c r="N209" s="11"/>
      <c r="O209" s="18"/>
    </row>
    <row r="210" spans="1:15" ht="15" customHeight="1" x14ac:dyDescent="0.75">
      <c r="A210" s="18"/>
      <c r="B210" s="18"/>
      <c r="C210" s="18"/>
      <c r="D210" s="18"/>
      <c r="E210" s="18"/>
      <c r="F210" s="18"/>
      <c r="G210" s="18"/>
      <c r="H210" s="18"/>
      <c r="I210" s="18"/>
      <c r="J210" s="18"/>
      <c r="K210" s="21"/>
      <c r="L210" s="18"/>
      <c r="M210" s="8"/>
      <c r="N210" s="11"/>
      <c r="O210" s="18"/>
    </row>
    <row r="211" spans="1:15" ht="15" customHeight="1" x14ac:dyDescent="0.75">
      <c r="A211" s="18"/>
      <c r="B211" s="18"/>
      <c r="C211" s="18"/>
      <c r="D211" s="18"/>
      <c r="E211" s="18"/>
      <c r="F211" s="18"/>
      <c r="G211" s="18"/>
      <c r="H211" s="18"/>
      <c r="I211" s="18"/>
      <c r="J211" s="18"/>
      <c r="K211" s="21"/>
      <c r="L211" s="18"/>
      <c r="M211" s="8"/>
      <c r="N211" s="11"/>
      <c r="O211" s="18"/>
    </row>
    <row r="212" spans="1:15" ht="15" customHeight="1" x14ac:dyDescent="0.75">
      <c r="A212" s="18"/>
      <c r="B212" s="18"/>
      <c r="C212" s="18"/>
      <c r="D212" s="18"/>
      <c r="E212" s="18"/>
      <c r="F212" s="18"/>
      <c r="G212" s="18"/>
      <c r="H212" s="18"/>
      <c r="I212" s="18"/>
      <c r="J212" s="18"/>
      <c r="K212" s="21"/>
      <c r="L212" s="18"/>
      <c r="M212" s="8"/>
      <c r="N212" s="11"/>
      <c r="O212" s="18"/>
    </row>
    <row r="213" spans="1:15" ht="15" customHeight="1" x14ac:dyDescent="0.75">
      <c r="A213" s="18"/>
      <c r="B213" s="18"/>
      <c r="C213" s="18"/>
      <c r="D213" s="18"/>
      <c r="E213" s="18"/>
      <c r="F213" s="18"/>
      <c r="G213" s="18"/>
      <c r="H213" s="18"/>
      <c r="I213" s="18"/>
      <c r="J213" s="18"/>
      <c r="K213" s="21"/>
      <c r="L213" s="18"/>
      <c r="M213" s="8"/>
      <c r="N213" s="11"/>
      <c r="O213" s="18"/>
    </row>
    <row r="214" spans="1:15" ht="15" customHeight="1" x14ac:dyDescent="0.75">
      <c r="A214" s="18"/>
      <c r="B214" s="18"/>
      <c r="C214" s="18"/>
      <c r="D214" s="18"/>
      <c r="E214" s="18"/>
      <c r="F214" s="18"/>
      <c r="G214" s="18"/>
      <c r="H214" s="18"/>
      <c r="I214" s="18"/>
      <c r="J214" s="18"/>
      <c r="K214" s="21"/>
      <c r="L214" s="18"/>
      <c r="M214" s="8"/>
      <c r="N214" s="11"/>
      <c r="O214" s="18"/>
    </row>
    <row r="215" spans="1:15" ht="15" customHeight="1" x14ac:dyDescent="0.75">
      <c r="A215" s="18"/>
      <c r="B215" s="18"/>
      <c r="C215" s="18"/>
      <c r="D215" s="18"/>
      <c r="E215" s="18"/>
      <c r="F215" s="18"/>
      <c r="G215" s="18"/>
      <c r="H215" s="18"/>
      <c r="I215" s="18"/>
      <c r="J215" s="18"/>
      <c r="K215" s="21"/>
      <c r="L215" s="18"/>
      <c r="M215" s="8"/>
      <c r="N215" s="11"/>
      <c r="O215" s="18"/>
    </row>
    <row r="216" spans="1:15" ht="15" customHeight="1" x14ac:dyDescent="0.75">
      <c r="A216" s="18"/>
      <c r="B216" s="18"/>
      <c r="C216" s="18"/>
      <c r="D216" s="18"/>
      <c r="E216" s="18"/>
      <c r="F216" s="18"/>
      <c r="G216" s="18"/>
      <c r="H216" s="18"/>
      <c r="I216" s="18"/>
      <c r="J216" s="18"/>
      <c r="K216" s="21"/>
      <c r="L216" s="18"/>
      <c r="M216" s="8"/>
      <c r="N216" s="11"/>
      <c r="O216" s="18"/>
    </row>
    <row r="217" spans="1:15" ht="15" customHeight="1" x14ac:dyDescent="0.75">
      <c r="A217" s="18"/>
      <c r="B217" s="18"/>
      <c r="C217" s="18"/>
      <c r="D217" s="18"/>
      <c r="E217" s="18"/>
      <c r="F217" s="18"/>
      <c r="G217" s="18"/>
      <c r="H217" s="18"/>
      <c r="I217" s="18"/>
      <c r="J217" s="18"/>
      <c r="K217" s="21"/>
      <c r="L217" s="18"/>
      <c r="M217" s="8"/>
      <c r="N217" s="11"/>
      <c r="O217" s="18"/>
    </row>
    <row r="218" spans="1:15" ht="15" customHeight="1" x14ac:dyDescent="0.75">
      <c r="A218" s="18"/>
      <c r="B218" s="18"/>
      <c r="C218" s="18"/>
      <c r="D218" s="18"/>
      <c r="E218" s="18"/>
      <c r="F218" s="18"/>
      <c r="G218" s="18"/>
      <c r="H218" s="18"/>
      <c r="I218" s="18"/>
      <c r="J218" s="18"/>
      <c r="K218" s="21"/>
      <c r="L218" s="18"/>
      <c r="M218" s="8"/>
      <c r="N218" s="11"/>
      <c r="O218" s="18"/>
    </row>
    <row r="219" spans="1:15" ht="15" customHeight="1" x14ac:dyDescent="0.75">
      <c r="A219" s="18"/>
      <c r="B219" s="18"/>
      <c r="C219" s="18"/>
      <c r="D219" s="18"/>
      <c r="E219" s="18"/>
      <c r="F219" s="18"/>
      <c r="G219" s="18"/>
      <c r="H219" s="18"/>
      <c r="I219" s="18"/>
      <c r="J219" s="18"/>
      <c r="K219" s="21"/>
      <c r="L219" s="18"/>
      <c r="M219" s="8"/>
      <c r="N219" s="11"/>
      <c r="O219" s="18"/>
    </row>
    <row r="220" spans="1:15" ht="15" customHeight="1" x14ac:dyDescent="0.75">
      <c r="A220" s="18"/>
      <c r="B220" s="18"/>
      <c r="C220" s="18"/>
      <c r="D220" s="18"/>
      <c r="E220" s="18"/>
      <c r="F220" s="18"/>
      <c r="G220" s="18"/>
      <c r="H220" s="18"/>
      <c r="I220" s="18"/>
      <c r="J220" s="18"/>
      <c r="K220" s="21"/>
      <c r="L220" s="18"/>
      <c r="M220" s="8"/>
      <c r="N220" s="11"/>
      <c r="O220" s="18"/>
    </row>
    <row r="221" spans="1:15" ht="15" customHeight="1" x14ac:dyDescent="0.75">
      <c r="A221" s="18"/>
      <c r="B221" s="18"/>
      <c r="C221" s="18"/>
      <c r="D221" s="18"/>
      <c r="E221" s="18"/>
      <c r="F221" s="18"/>
      <c r="G221" s="18"/>
      <c r="H221" s="18"/>
      <c r="I221" s="18"/>
      <c r="J221" s="18"/>
      <c r="K221" s="21"/>
      <c r="L221" s="18"/>
      <c r="M221" s="8"/>
      <c r="N221" s="11"/>
      <c r="O221" s="18"/>
    </row>
    <row r="222" spans="1:15" ht="15" customHeight="1" x14ac:dyDescent="0.75">
      <c r="A222" s="18"/>
      <c r="B222" s="18"/>
      <c r="C222" s="18"/>
      <c r="D222" s="18"/>
      <c r="E222" s="18"/>
      <c r="F222" s="18"/>
      <c r="G222" s="18"/>
      <c r="H222" s="18"/>
      <c r="I222" s="18"/>
      <c r="J222" s="18"/>
      <c r="K222" s="21"/>
      <c r="L222" s="18"/>
      <c r="M222" s="8"/>
      <c r="N222" s="11"/>
      <c r="O222" s="18"/>
    </row>
    <row r="223" spans="1:15" ht="15" customHeight="1" x14ac:dyDescent="0.75">
      <c r="A223" s="18"/>
      <c r="B223" s="18"/>
      <c r="C223" s="18"/>
      <c r="D223" s="18"/>
      <c r="E223" s="18"/>
      <c r="F223" s="18"/>
      <c r="G223" s="18"/>
      <c r="H223" s="18"/>
      <c r="I223" s="18"/>
      <c r="J223" s="18"/>
      <c r="K223" s="21"/>
      <c r="L223" s="18"/>
      <c r="M223" s="8"/>
      <c r="N223" s="11"/>
      <c r="O223" s="18"/>
    </row>
    <row r="224" spans="1:15" ht="15" customHeight="1" x14ac:dyDescent="0.75">
      <c r="A224" s="18"/>
      <c r="B224" s="18"/>
      <c r="C224" s="18"/>
      <c r="D224" s="18"/>
      <c r="E224" s="18"/>
      <c r="F224" s="18"/>
      <c r="G224" s="18"/>
      <c r="H224" s="18"/>
      <c r="I224" s="18"/>
      <c r="J224" s="18"/>
      <c r="K224" s="21"/>
      <c r="L224" s="18"/>
      <c r="M224" s="8"/>
      <c r="N224" s="11"/>
      <c r="O224" s="18"/>
    </row>
    <row r="225" spans="1:15" ht="15" customHeight="1" x14ac:dyDescent="0.75">
      <c r="A225" s="18"/>
      <c r="B225" s="18"/>
      <c r="C225" s="18"/>
      <c r="D225" s="18"/>
      <c r="E225" s="18"/>
      <c r="F225" s="18"/>
      <c r="G225" s="18"/>
      <c r="H225" s="18"/>
      <c r="I225" s="18"/>
      <c r="J225" s="18"/>
      <c r="K225" s="21"/>
      <c r="L225" s="18"/>
      <c r="M225" s="8"/>
      <c r="N225" s="11"/>
      <c r="O225" s="18"/>
    </row>
    <row r="226" spans="1:15" ht="15" customHeight="1" x14ac:dyDescent="0.75">
      <c r="A226" s="18"/>
      <c r="B226" s="18"/>
      <c r="C226" s="18"/>
      <c r="D226" s="18"/>
      <c r="E226" s="18"/>
      <c r="F226" s="18"/>
      <c r="G226" s="18"/>
      <c r="H226" s="18"/>
      <c r="I226" s="18"/>
      <c r="J226" s="18"/>
      <c r="K226" s="21"/>
      <c r="L226" s="18"/>
      <c r="M226" s="8"/>
      <c r="N226" s="11"/>
      <c r="O226" s="18"/>
    </row>
    <row r="227" spans="1:15" ht="15" customHeight="1" x14ac:dyDescent="0.75">
      <c r="A227" s="16"/>
      <c r="B227" s="16"/>
      <c r="C227" s="16"/>
      <c r="D227" s="16"/>
      <c r="N227" s="485"/>
    </row>
    <row r="228" spans="1:15" ht="15" customHeight="1" x14ac:dyDescent="0.75">
      <c r="A228" s="16"/>
      <c r="B228" s="16"/>
      <c r="C228" s="16"/>
      <c r="D228" s="16"/>
    </row>
    <row r="229" spans="1:15" ht="15" customHeight="1" x14ac:dyDescent="0.75">
      <c r="A229" s="16"/>
      <c r="B229" s="16"/>
      <c r="C229" s="16"/>
      <c r="D229" s="16"/>
    </row>
    <row r="230" spans="1:15" ht="15" customHeight="1" x14ac:dyDescent="0.75">
      <c r="A230" s="16"/>
      <c r="B230" s="16"/>
      <c r="C230" s="16"/>
      <c r="D230" s="16"/>
    </row>
    <row r="231" spans="1:15" ht="15" customHeight="1" x14ac:dyDescent="0.75">
      <c r="A231" s="16"/>
      <c r="B231" s="16"/>
      <c r="C231" s="16"/>
      <c r="D231" s="16"/>
    </row>
    <row r="232" spans="1:15" ht="15" customHeight="1" x14ac:dyDescent="0.75">
      <c r="A232" s="16"/>
      <c r="B232" s="16"/>
      <c r="C232" s="16"/>
      <c r="D232" s="16"/>
    </row>
    <row r="233" spans="1:15" ht="15" customHeight="1" x14ac:dyDescent="0.75">
      <c r="A233" s="16"/>
      <c r="B233" s="16"/>
      <c r="C233" s="16"/>
      <c r="D233" s="16"/>
    </row>
    <row r="234" spans="1:15" ht="15" customHeight="1" x14ac:dyDescent="0.75">
      <c r="A234" s="16"/>
      <c r="B234" s="16"/>
      <c r="C234" s="16"/>
      <c r="D234" s="16"/>
    </row>
    <row r="235" spans="1:15" ht="15" customHeight="1" x14ac:dyDescent="0.75">
      <c r="A235" s="16"/>
      <c r="B235" s="16"/>
      <c r="C235" s="16"/>
      <c r="D235" s="16"/>
    </row>
    <row r="236" spans="1:15" ht="15" customHeight="1" x14ac:dyDescent="0.75">
      <c r="A236" s="16"/>
      <c r="B236" s="16"/>
      <c r="C236" s="16"/>
      <c r="D236" s="16"/>
    </row>
    <row r="237" spans="1:15" ht="15" customHeight="1" x14ac:dyDescent="0.75">
      <c r="A237" s="16"/>
      <c r="B237" s="16"/>
      <c r="C237" s="16"/>
      <c r="D237" s="16"/>
    </row>
    <row r="238" spans="1:15" ht="15" customHeight="1" x14ac:dyDescent="0.75">
      <c r="A238" s="16"/>
      <c r="B238" s="16"/>
      <c r="C238" s="16"/>
      <c r="D238" s="16"/>
    </row>
    <row r="239" spans="1:15" ht="15" customHeight="1" x14ac:dyDescent="0.75">
      <c r="A239" s="16"/>
      <c r="B239" s="16"/>
      <c r="C239" s="16"/>
      <c r="D239" s="16"/>
    </row>
    <row r="240" spans="1:15" ht="15" customHeight="1" x14ac:dyDescent="0.75">
      <c r="A240" s="16"/>
      <c r="B240" s="16"/>
      <c r="C240" s="16"/>
      <c r="D240" s="16"/>
    </row>
    <row r="241" spans="1:4" ht="15" customHeight="1" x14ac:dyDescent="0.75">
      <c r="A241" s="16"/>
      <c r="B241" s="16"/>
      <c r="C241" s="16"/>
      <c r="D241" s="16"/>
    </row>
    <row r="242" spans="1:4" ht="15" customHeight="1" x14ac:dyDescent="0.75">
      <c r="A242" s="16"/>
      <c r="B242" s="16"/>
      <c r="C242" s="16"/>
      <c r="D242" s="16"/>
    </row>
    <row r="243" spans="1:4" ht="15" customHeight="1" x14ac:dyDescent="0.75">
      <c r="A243" s="16"/>
      <c r="B243" s="16"/>
      <c r="C243" s="16"/>
      <c r="D243" s="16"/>
    </row>
    <row r="244" spans="1:4" ht="15" customHeight="1" x14ac:dyDescent="0.75">
      <c r="A244" s="16"/>
      <c r="B244" s="16"/>
      <c r="C244" s="16"/>
      <c r="D244" s="16"/>
    </row>
    <row r="245" spans="1:4" ht="15" customHeight="1" x14ac:dyDescent="0.75">
      <c r="A245" s="16"/>
      <c r="B245" s="16"/>
      <c r="C245" s="16"/>
      <c r="D245" s="16"/>
    </row>
    <row r="246" spans="1:4" ht="15" customHeight="1" x14ac:dyDescent="0.75">
      <c r="A246" s="16"/>
      <c r="B246" s="16"/>
      <c r="C246" s="16"/>
      <c r="D246" s="16"/>
    </row>
    <row r="247" spans="1:4" ht="15" customHeight="1" x14ac:dyDescent="0.75">
      <c r="A247" s="16"/>
      <c r="B247" s="16"/>
      <c r="C247" s="16"/>
      <c r="D247" s="16"/>
    </row>
    <row r="248" spans="1:4" ht="15" customHeight="1" x14ac:dyDescent="0.75">
      <c r="A248" s="16"/>
      <c r="B248" s="16"/>
      <c r="C248" s="16"/>
      <c r="D248" s="16"/>
    </row>
    <row r="249" spans="1:4" ht="15" customHeight="1" x14ac:dyDescent="0.75">
      <c r="A249" s="16"/>
      <c r="B249" s="16"/>
      <c r="C249" s="16"/>
      <c r="D249" s="16"/>
    </row>
    <row r="250" spans="1:4" ht="15" customHeight="1" x14ac:dyDescent="0.75">
      <c r="A250" s="16"/>
      <c r="B250" s="16"/>
      <c r="C250" s="16"/>
      <c r="D250" s="16"/>
    </row>
    <row r="251" spans="1:4" ht="15" customHeight="1" x14ac:dyDescent="0.75">
      <c r="A251" s="16"/>
      <c r="B251" s="16"/>
      <c r="C251" s="16"/>
      <c r="D251" s="16"/>
    </row>
    <row r="252" spans="1:4" ht="15" customHeight="1" x14ac:dyDescent="0.75">
      <c r="A252" s="16"/>
      <c r="B252" s="16"/>
      <c r="C252" s="16"/>
      <c r="D252" s="16"/>
    </row>
    <row r="253" spans="1:4" ht="15" customHeight="1" x14ac:dyDescent="0.75">
      <c r="A253" s="16"/>
      <c r="B253" s="16"/>
      <c r="C253" s="16"/>
      <c r="D253" s="16"/>
    </row>
    <row r="254" spans="1:4" ht="15" customHeight="1" x14ac:dyDescent="0.75">
      <c r="A254" s="16"/>
      <c r="B254" s="16"/>
      <c r="C254" s="16"/>
      <c r="D254" s="16"/>
    </row>
    <row r="255" spans="1:4" ht="15" customHeight="1" x14ac:dyDescent="0.75">
      <c r="A255" s="16"/>
      <c r="B255" s="16"/>
      <c r="C255" s="16"/>
      <c r="D255" s="16"/>
    </row>
    <row r="256" spans="1:4" ht="15" customHeight="1" x14ac:dyDescent="0.75">
      <c r="A256" s="16"/>
      <c r="B256" s="16"/>
      <c r="C256" s="16"/>
      <c r="D256" s="16"/>
    </row>
    <row r="257" spans="1:4" ht="15" customHeight="1" x14ac:dyDescent="0.75">
      <c r="A257" s="16"/>
      <c r="B257" s="16"/>
      <c r="C257" s="16"/>
      <c r="D257" s="16"/>
    </row>
    <row r="258" spans="1:4" ht="15" customHeight="1" x14ac:dyDescent="0.75">
      <c r="A258" s="16"/>
      <c r="B258" s="16"/>
      <c r="C258" s="16"/>
      <c r="D258" s="16"/>
    </row>
    <row r="259" spans="1:4" ht="15" customHeight="1" x14ac:dyDescent="0.75">
      <c r="A259" s="16"/>
      <c r="B259" s="16"/>
      <c r="C259" s="16"/>
      <c r="D259" s="16"/>
    </row>
    <row r="260" spans="1:4" ht="15" customHeight="1" x14ac:dyDescent="0.75">
      <c r="A260" s="16"/>
      <c r="B260" s="16"/>
      <c r="C260" s="16"/>
      <c r="D260" s="16"/>
    </row>
    <row r="261" spans="1:4" ht="15" customHeight="1" x14ac:dyDescent="0.75">
      <c r="A261" s="16"/>
      <c r="B261" s="16"/>
      <c r="C261" s="16"/>
      <c r="D261" s="16"/>
    </row>
    <row r="262" spans="1:4" ht="15" customHeight="1" x14ac:dyDescent="0.75">
      <c r="A262" s="16"/>
      <c r="B262" s="16"/>
      <c r="C262" s="16"/>
      <c r="D262" s="16"/>
    </row>
    <row r="263" spans="1:4" ht="15" customHeight="1" x14ac:dyDescent="0.75">
      <c r="A263" s="16"/>
      <c r="B263" s="16"/>
      <c r="C263" s="16"/>
      <c r="D263" s="16"/>
    </row>
    <row r="264" spans="1:4" ht="15" customHeight="1" x14ac:dyDescent="0.75">
      <c r="A264" s="16"/>
      <c r="B264" s="16"/>
      <c r="C264" s="16"/>
      <c r="D264" s="16"/>
    </row>
    <row r="265" spans="1:4" ht="15" customHeight="1" x14ac:dyDescent="0.75">
      <c r="A265" s="16"/>
      <c r="B265" s="16"/>
      <c r="C265" s="16"/>
      <c r="D265" s="16"/>
    </row>
    <row r="266" spans="1:4" ht="15" customHeight="1" x14ac:dyDescent="0.75">
      <c r="A266" s="16"/>
      <c r="B266" s="16"/>
      <c r="C266" s="16"/>
      <c r="D266" s="16"/>
    </row>
    <row r="267" spans="1:4" ht="15" customHeight="1" x14ac:dyDescent="0.75">
      <c r="A267" s="16"/>
      <c r="B267" s="16"/>
      <c r="C267" s="16"/>
      <c r="D267" s="16"/>
    </row>
    <row r="268" spans="1:4" ht="15" customHeight="1" x14ac:dyDescent="0.75">
      <c r="A268" s="16"/>
      <c r="B268" s="16"/>
      <c r="C268" s="16"/>
      <c r="D268" s="16"/>
    </row>
    <row r="269" spans="1:4" ht="15" customHeight="1" x14ac:dyDescent="0.75">
      <c r="A269" s="16"/>
      <c r="B269" s="16"/>
      <c r="C269" s="16"/>
      <c r="D269" s="16"/>
    </row>
    <row r="270" spans="1:4" ht="15" customHeight="1" x14ac:dyDescent="0.75">
      <c r="A270" s="16"/>
      <c r="B270" s="16"/>
      <c r="C270" s="16"/>
      <c r="D270" s="16"/>
    </row>
    <row r="271" spans="1:4" ht="15" customHeight="1" x14ac:dyDescent="0.75">
      <c r="A271" s="16"/>
      <c r="B271" s="16"/>
      <c r="C271" s="16"/>
      <c r="D271" s="16"/>
    </row>
    <row r="272" spans="1:4" ht="15" customHeight="1" x14ac:dyDescent="0.75">
      <c r="A272" s="16"/>
      <c r="B272" s="16"/>
      <c r="C272" s="16"/>
      <c r="D272" s="16"/>
    </row>
    <row r="273" spans="1:4" ht="15" customHeight="1" x14ac:dyDescent="0.75">
      <c r="A273" s="16"/>
      <c r="B273" s="16"/>
      <c r="C273" s="16"/>
      <c r="D273" s="16"/>
    </row>
    <row r="274" spans="1:4" ht="15" customHeight="1" x14ac:dyDescent="0.75">
      <c r="A274" s="16"/>
      <c r="B274" s="16"/>
      <c r="C274" s="16"/>
      <c r="D274" s="16"/>
    </row>
    <row r="275" spans="1:4" ht="15" customHeight="1" x14ac:dyDescent="0.75">
      <c r="A275" s="16"/>
      <c r="B275" s="16"/>
      <c r="C275" s="16"/>
      <c r="D275" s="16"/>
    </row>
    <row r="276" spans="1:4" ht="15" customHeight="1" x14ac:dyDescent="0.75">
      <c r="A276" s="16"/>
      <c r="B276" s="16"/>
      <c r="C276" s="16"/>
      <c r="D276" s="16"/>
    </row>
    <row r="277" spans="1:4" ht="15" customHeight="1" x14ac:dyDescent="0.75">
      <c r="A277" s="16"/>
      <c r="B277" s="16"/>
      <c r="C277" s="16"/>
      <c r="D277" s="16"/>
    </row>
    <row r="278" spans="1:4" ht="15" customHeight="1" x14ac:dyDescent="0.75">
      <c r="A278" s="16"/>
      <c r="B278" s="16"/>
      <c r="C278" s="16"/>
      <c r="D278" s="16"/>
    </row>
    <row r="279" spans="1:4" ht="15" customHeight="1" x14ac:dyDescent="0.75">
      <c r="A279" s="16"/>
      <c r="B279" s="16"/>
      <c r="C279" s="16"/>
      <c r="D279" s="16"/>
    </row>
    <row r="280" spans="1:4" ht="15" customHeight="1" x14ac:dyDescent="0.75">
      <c r="A280" s="16"/>
      <c r="B280" s="16"/>
      <c r="C280" s="16"/>
      <c r="D280" s="16"/>
    </row>
    <row r="281" spans="1:4" ht="15" customHeight="1" x14ac:dyDescent="0.75">
      <c r="A281" s="16"/>
      <c r="B281" s="16"/>
      <c r="C281" s="16"/>
      <c r="D281" s="16"/>
    </row>
    <row r="282" spans="1:4" ht="15" customHeight="1" x14ac:dyDescent="0.75">
      <c r="A282" s="16"/>
      <c r="B282" s="16"/>
      <c r="C282" s="16"/>
      <c r="D282" s="16"/>
    </row>
    <row r="283" spans="1:4" ht="15" customHeight="1" x14ac:dyDescent="0.75">
      <c r="A283" s="16"/>
      <c r="B283" s="16"/>
      <c r="C283" s="16"/>
      <c r="D283" s="16"/>
    </row>
    <row r="284" spans="1:4" ht="15" customHeight="1" x14ac:dyDescent="0.75">
      <c r="A284" s="16"/>
      <c r="B284" s="16"/>
      <c r="C284" s="16"/>
      <c r="D284" s="16"/>
    </row>
    <row r="285" spans="1:4" ht="15" customHeight="1" x14ac:dyDescent="0.75">
      <c r="A285" s="16"/>
      <c r="B285" s="16"/>
      <c r="C285" s="16"/>
      <c r="D285" s="16"/>
    </row>
    <row r="286" spans="1:4" ht="15" customHeight="1" x14ac:dyDescent="0.75">
      <c r="A286" s="16"/>
      <c r="B286" s="16"/>
      <c r="C286" s="16"/>
      <c r="D286" s="16"/>
    </row>
    <row r="287" spans="1:4" ht="15" customHeight="1" x14ac:dyDescent="0.75">
      <c r="A287" s="16"/>
      <c r="B287" s="16"/>
      <c r="C287" s="16"/>
      <c r="D287" s="16"/>
    </row>
    <row r="288" spans="1:4" ht="15" customHeight="1" x14ac:dyDescent="0.75">
      <c r="A288" s="16"/>
      <c r="B288" s="16"/>
      <c r="C288" s="16"/>
      <c r="D288" s="16"/>
    </row>
    <row r="289" spans="1:4" ht="15" customHeight="1" x14ac:dyDescent="0.75">
      <c r="A289" s="16"/>
      <c r="B289" s="16"/>
      <c r="C289" s="16"/>
      <c r="D289" s="16"/>
    </row>
    <row r="290" spans="1:4" ht="15" customHeight="1" x14ac:dyDescent="0.75">
      <c r="A290" s="16"/>
      <c r="B290" s="16"/>
      <c r="C290" s="16"/>
      <c r="D290" s="16"/>
    </row>
    <row r="291" spans="1:4" ht="15" customHeight="1" x14ac:dyDescent="0.75">
      <c r="A291" s="16"/>
      <c r="B291" s="16"/>
      <c r="C291" s="16"/>
      <c r="D291" s="16"/>
    </row>
    <row r="292" spans="1:4" ht="15" customHeight="1" x14ac:dyDescent="0.75">
      <c r="A292" s="16"/>
      <c r="B292" s="16"/>
      <c r="C292" s="16"/>
      <c r="D292" s="16"/>
    </row>
    <row r="293" spans="1:4" ht="15" customHeight="1" x14ac:dyDescent="0.75">
      <c r="A293" s="16"/>
      <c r="B293" s="16"/>
      <c r="C293" s="16"/>
      <c r="D293" s="16"/>
    </row>
    <row r="294" spans="1:4" ht="15" customHeight="1" x14ac:dyDescent="0.75">
      <c r="A294" s="16"/>
      <c r="B294" s="16"/>
      <c r="C294" s="16"/>
      <c r="D294" s="16"/>
    </row>
    <row r="295" spans="1:4" ht="15" customHeight="1" x14ac:dyDescent="0.75">
      <c r="A295" s="16"/>
      <c r="B295" s="16"/>
      <c r="C295" s="16"/>
      <c r="D295" s="16"/>
    </row>
    <row r="296" spans="1:4" ht="15" customHeight="1" x14ac:dyDescent="0.75">
      <c r="A296" s="16"/>
      <c r="B296" s="16"/>
      <c r="C296" s="16"/>
      <c r="D296" s="16"/>
    </row>
    <row r="297" spans="1:4" ht="15" customHeight="1" x14ac:dyDescent="0.75">
      <c r="A297" s="16"/>
      <c r="B297" s="16"/>
      <c r="C297" s="16"/>
      <c r="D297" s="16"/>
    </row>
    <row r="298" spans="1:4" ht="15" customHeight="1" x14ac:dyDescent="0.75">
      <c r="A298" s="16"/>
      <c r="B298" s="16"/>
      <c r="C298" s="16"/>
      <c r="D298" s="16"/>
    </row>
    <row r="299" spans="1:4" ht="15" customHeight="1" x14ac:dyDescent="0.75">
      <c r="A299" s="16"/>
      <c r="B299" s="16"/>
      <c r="C299" s="16"/>
      <c r="D299" s="16"/>
    </row>
    <row r="300" spans="1:4" ht="15" customHeight="1" x14ac:dyDescent="0.75">
      <c r="A300" s="16"/>
      <c r="B300" s="16"/>
      <c r="C300" s="16"/>
      <c r="D300" s="16"/>
    </row>
    <row r="301" spans="1:4" ht="15" customHeight="1" x14ac:dyDescent="0.75">
      <c r="A301" s="16"/>
      <c r="B301" s="16"/>
      <c r="C301" s="16"/>
      <c r="D301" s="16"/>
    </row>
    <row r="302" spans="1:4" ht="15" customHeight="1" x14ac:dyDescent="0.75">
      <c r="A302" s="16"/>
      <c r="B302" s="16"/>
      <c r="C302" s="16"/>
      <c r="D302" s="16"/>
    </row>
    <row r="303" spans="1:4" ht="15" customHeight="1" x14ac:dyDescent="0.75">
      <c r="A303" s="16"/>
      <c r="B303" s="16"/>
      <c r="C303" s="16"/>
      <c r="D303" s="16"/>
    </row>
    <row r="304" spans="1:4" ht="15" customHeight="1" x14ac:dyDescent="0.75">
      <c r="A304" s="16"/>
      <c r="B304" s="16"/>
      <c r="C304" s="16"/>
      <c r="D304" s="16"/>
    </row>
    <row r="305" spans="1:4" ht="15" customHeight="1" x14ac:dyDescent="0.75">
      <c r="A305" s="16"/>
      <c r="B305" s="16"/>
      <c r="C305" s="16"/>
      <c r="D305" s="16"/>
    </row>
    <row r="306" spans="1:4" ht="15" customHeight="1" x14ac:dyDescent="0.75">
      <c r="A306" s="16"/>
      <c r="B306" s="16"/>
      <c r="C306" s="16"/>
      <c r="D306" s="16"/>
    </row>
    <row r="307" spans="1:4" ht="15" customHeight="1" x14ac:dyDescent="0.75">
      <c r="A307" s="16"/>
      <c r="B307" s="16"/>
      <c r="C307" s="16"/>
      <c r="D307" s="16"/>
    </row>
    <row r="308" spans="1:4" ht="15" customHeight="1" x14ac:dyDescent="0.75">
      <c r="A308" s="16"/>
      <c r="B308" s="16"/>
      <c r="C308" s="16"/>
      <c r="D308" s="16"/>
    </row>
    <row r="309" spans="1:4" ht="15" customHeight="1" x14ac:dyDescent="0.75">
      <c r="A309" s="16"/>
      <c r="B309" s="16"/>
      <c r="C309" s="16"/>
      <c r="D309" s="16"/>
    </row>
    <row r="310" spans="1:4" ht="15" customHeight="1" x14ac:dyDescent="0.75">
      <c r="A310" s="16"/>
      <c r="B310" s="16"/>
      <c r="C310" s="16"/>
      <c r="D310" s="16"/>
    </row>
    <row r="311" spans="1:4" ht="15" customHeight="1" x14ac:dyDescent="0.75">
      <c r="A311" s="16"/>
      <c r="B311" s="16"/>
      <c r="C311" s="16"/>
      <c r="D311" s="16"/>
    </row>
    <row r="312" spans="1:4" ht="15" customHeight="1" x14ac:dyDescent="0.75">
      <c r="A312" s="16"/>
      <c r="B312" s="16"/>
      <c r="C312" s="16"/>
      <c r="D312" s="16"/>
    </row>
    <row r="313" spans="1:4" ht="15" customHeight="1" x14ac:dyDescent="0.75">
      <c r="A313" s="16"/>
      <c r="B313" s="16"/>
      <c r="C313" s="16"/>
      <c r="D313" s="16"/>
    </row>
    <row r="314" spans="1:4" ht="15" customHeight="1" x14ac:dyDescent="0.75">
      <c r="A314" s="16"/>
      <c r="B314" s="16"/>
      <c r="C314" s="16"/>
      <c r="D314" s="16"/>
    </row>
    <row r="315" spans="1:4" ht="15" customHeight="1" x14ac:dyDescent="0.75">
      <c r="A315" s="16"/>
      <c r="B315" s="16"/>
      <c r="C315" s="16"/>
      <c r="D315" s="16"/>
    </row>
    <row r="316" spans="1:4" ht="15" customHeight="1" x14ac:dyDescent="0.75">
      <c r="A316" s="16"/>
      <c r="B316" s="16"/>
      <c r="C316" s="16"/>
      <c r="D316" s="16"/>
    </row>
    <row r="317" spans="1:4" ht="15" customHeight="1" x14ac:dyDescent="0.75">
      <c r="A317" s="16"/>
      <c r="B317" s="16"/>
      <c r="C317" s="16"/>
      <c r="D317" s="16"/>
    </row>
    <row r="318" spans="1:4" ht="15" customHeight="1" x14ac:dyDescent="0.75">
      <c r="A318" s="16"/>
      <c r="B318" s="16"/>
      <c r="C318" s="16"/>
      <c r="D318" s="16"/>
    </row>
    <row r="319" spans="1:4" ht="15" customHeight="1" x14ac:dyDescent="0.75">
      <c r="A319" s="16"/>
      <c r="B319" s="16"/>
      <c r="C319" s="16"/>
      <c r="D319" s="16"/>
    </row>
    <row r="320" spans="1:4" ht="15" customHeight="1" x14ac:dyDescent="0.75">
      <c r="A320" s="16"/>
      <c r="B320" s="16"/>
      <c r="C320" s="16"/>
      <c r="D320" s="16"/>
    </row>
    <row r="321" spans="1:4" ht="15" customHeight="1" x14ac:dyDescent="0.75">
      <c r="A321" s="16"/>
      <c r="B321" s="16"/>
      <c r="C321" s="16"/>
      <c r="D321" s="16"/>
    </row>
    <row r="322" spans="1:4" ht="15" customHeight="1" x14ac:dyDescent="0.75">
      <c r="A322" s="16"/>
      <c r="B322" s="16"/>
      <c r="C322" s="16"/>
      <c r="D322" s="16"/>
    </row>
    <row r="323" spans="1:4" ht="15" customHeight="1" x14ac:dyDescent="0.75">
      <c r="A323" s="16"/>
      <c r="B323" s="16"/>
      <c r="C323" s="16"/>
      <c r="D323" s="16"/>
    </row>
    <row r="324" spans="1:4" ht="15" customHeight="1" x14ac:dyDescent="0.75">
      <c r="A324" s="16"/>
      <c r="B324" s="16"/>
      <c r="C324" s="16"/>
      <c r="D324" s="16"/>
    </row>
    <row r="325" spans="1:4" ht="15" customHeight="1" x14ac:dyDescent="0.75">
      <c r="A325" s="16"/>
      <c r="B325" s="16"/>
      <c r="C325" s="16"/>
      <c r="D325" s="16"/>
    </row>
    <row r="326" spans="1:4" ht="15" customHeight="1" x14ac:dyDescent="0.75">
      <c r="A326" s="16"/>
      <c r="B326" s="16"/>
      <c r="C326" s="16"/>
      <c r="D326" s="16"/>
    </row>
    <row r="327" spans="1:4" ht="15" customHeight="1" x14ac:dyDescent="0.75">
      <c r="A327" s="16"/>
      <c r="B327" s="16"/>
      <c r="C327" s="16"/>
      <c r="D327" s="16"/>
    </row>
    <row r="328" spans="1:4" ht="15" customHeight="1" x14ac:dyDescent="0.75">
      <c r="A328" s="16"/>
      <c r="B328" s="16"/>
      <c r="C328" s="16"/>
      <c r="D328" s="16"/>
    </row>
    <row r="329" spans="1:4" ht="15" customHeight="1" x14ac:dyDescent="0.75">
      <c r="A329" s="16"/>
      <c r="B329" s="16"/>
      <c r="C329" s="16"/>
      <c r="D329" s="16"/>
    </row>
    <row r="330" spans="1:4" ht="15" customHeight="1" x14ac:dyDescent="0.75">
      <c r="A330" s="16"/>
      <c r="B330" s="16"/>
      <c r="C330" s="16"/>
      <c r="D330" s="16"/>
    </row>
    <row r="331" spans="1:4" ht="15" customHeight="1" x14ac:dyDescent="0.75">
      <c r="A331" s="16"/>
      <c r="B331" s="16"/>
      <c r="C331" s="16"/>
      <c r="D331" s="16"/>
    </row>
    <row r="332" spans="1:4" ht="15" customHeight="1" x14ac:dyDescent="0.75">
      <c r="A332" s="16"/>
      <c r="B332" s="16"/>
      <c r="C332" s="16"/>
      <c r="D332" s="16"/>
    </row>
    <row r="333" spans="1:4" ht="15" customHeight="1" x14ac:dyDescent="0.75">
      <c r="A333" s="16"/>
      <c r="B333" s="16"/>
      <c r="C333" s="16"/>
      <c r="D333" s="16"/>
    </row>
    <row r="334" spans="1:4" ht="15" customHeight="1" x14ac:dyDescent="0.75">
      <c r="A334" s="16"/>
      <c r="B334" s="16"/>
      <c r="C334" s="16"/>
      <c r="D334" s="16"/>
    </row>
    <row r="335" spans="1:4" ht="15" customHeight="1" x14ac:dyDescent="0.75">
      <c r="A335" s="16"/>
      <c r="B335" s="16"/>
      <c r="C335" s="16"/>
      <c r="D335" s="16"/>
    </row>
    <row r="336" spans="1:4" ht="15" customHeight="1" x14ac:dyDescent="0.75">
      <c r="A336" s="16"/>
      <c r="B336" s="16"/>
      <c r="C336" s="16"/>
      <c r="D336" s="16"/>
    </row>
    <row r="337" spans="1:4" ht="15" customHeight="1" x14ac:dyDescent="0.75">
      <c r="A337" s="16"/>
      <c r="B337" s="16"/>
      <c r="C337" s="16"/>
      <c r="D337" s="16"/>
    </row>
    <row r="338" spans="1:4" ht="15" customHeight="1" x14ac:dyDescent="0.75">
      <c r="A338" s="16"/>
      <c r="B338" s="16"/>
      <c r="C338" s="16"/>
      <c r="D338" s="16"/>
    </row>
    <row r="339" spans="1:4" ht="15" customHeight="1" x14ac:dyDescent="0.75">
      <c r="A339" s="16"/>
      <c r="B339" s="16"/>
      <c r="C339" s="16"/>
      <c r="D339" s="16"/>
    </row>
    <row r="340" spans="1:4" ht="15" customHeight="1" x14ac:dyDescent="0.75">
      <c r="A340" s="16"/>
      <c r="B340" s="16"/>
      <c r="C340" s="16"/>
      <c r="D340" s="16"/>
    </row>
    <row r="341" spans="1:4" ht="15" customHeight="1" x14ac:dyDescent="0.75">
      <c r="A341" s="16"/>
      <c r="B341" s="16"/>
      <c r="C341" s="16"/>
      <c r="D341" s="16"/>
    </row>
    <row r="342" spans="1:4" ht="15" customHeight="1" x14ac:dyDescent="0.75">
      <c r="A342" s="16"/>
      <c r="B342" s="16"/>
      <c r="C342" s="16"/>
      <c r="D342" s="16"/>
    </row>
    <row r="343" spans="1:4" ht="15" customHeight="1" x14ac:dyDescent="0.75">
      <c r="A343" s="16"/>
      <c r="B343" s="16"/>
      <c r="C343" s="16"/>
      <c r="D343" s="16"/>
    </row>
    <row r="344" spans="1:4" ht="15" customHeight="1" x14ac:dyDescent="0.75">
      <c r="A344" s="16"/>
      <c r="B344" s="16"/>
      <c r="C344" s="16"/>
      <c r="D344" s="16"/>
    </row>
    <row r="345" spans="1:4" ht="15" customHeight="1" x14ac:dyDescent="0.75">
      <c r="A345" s="16"/>
      <c r="B345" s="16"/>
      <c r="C345" s="16"/>
      <c r="D345" s="16"/>
    </row>
    <row r="346" spans="1:4" ht="15" customHeight="1" x14ac:dyDescent="0.75">
      <c r="A346" s="16"/>
      <c r="B346" s="16"/>
      <c r="C346" s="16"/>
      <c r="D346" s="16"/>
    </row>
    <row r="347" spans="1:4" ht="15" customHeight="1" x14ac:dyDescent="0.75">
      <c r="A347" s="16"/>
      <c r="B347" s="16"/>
      <c r="C347" s="16"/>
      <c r="D347" s="16"/>
    </row>
    <row r="348" spans="1:4" ht="15" customHeight="1" x14ac:dyDescent="0.75">
      <c r="A348" s="16"/>
      <c r="B348" s="16"/>
      <c r="C348" s="16"/>
      <c r="D348" s="16"/>
    </row>
    <row r="349" spans="1:4" ht="15" customHeight="1" x14ac:dyDescent="0.75">
      <c r="A349" s="16"/>
      <c r="B349" s="16"/>
      <c r="C349" s="16"/>
      <c r="D349" s="16"/>
    </row>
    <row r="350" spans="1:4" ht="15" customHeight="1" x14ac:dyDescent="0.75">
      <c r="A350" s="16"/>
      <c r="B350" s="16"/>
      <c r="C350" s="16"/>
      <c r="D350" s="16"/>
    </row>
    <row r="351" spans="1:4" ht="15" customHeight="1" x14ac:dyDescent="0.75">
      <c r="A351" s="16"/>
      <c r="B351" s="16"/>
      <c r="C351" s="16"/>
      <c r="D351" s="16"/>
    </row>
    <row r="352" spans="1:4" ht="15" customHeight="1" x14ac:dyDescent="0.75">
      <c r="A352" s="16"/>
      <c r="B352" s="16"/>
      <c r="C352" s="16"/>
      <c r="D352" s="16"/>
    </row>
    <row r="353" spans="1:4" ht="15" customHeight="1" x14ac:dyDescent="0.75">
      <c r="A353" s="16"/>
      <c r="B353" s="16"/>
      <c r="C353" s="16"/>
      <c r="D353" s="16"/>
    </row>
    <row r="354" spans="1:4" ht="15" customHeight="1" x14ac:dyDescent="0.75">
      <c r="A354" s="16"/>
      <c r="B354" s="16"/>
      <c r="C354" s="16"/>
      <c r="D354" s="16"/>
    </row>
    <row r="355" spans="1:4" ht="15" customHeight="1" x14ac:dyDescent="0.75">
      <c r="A355" s="16"/>
      <c r="B355" s="16"/>
      <c r="C355" s="16"/>
      <c r="D355" s="16"/>
    </row>
    <row r="356" spans="1:4" ht="15" customHeight="1" x14ac:dyDescent="0.75">
      <c r="A356" s="16"/>
      <c r="B356" s="16"/>
      <c r="C356" s="16"/>
      <c r="D356" s="16"/>
    </row>
    <row r="357" spans="1:4" ht="15" customHeight="1" x14ac:dyDescent="0.75">
      <c r="A357" s="16"/>
      <c r="B357" s="16"/>
      <c r="C357" s="16"/>
      <c r="D357" s="16"/>
    </row>
    <row r="358" spans="1:4" ht="15" customHeight="1" x14ac:dyDescent="0.75">
      <c r="A358" s="16"/>
      <c r="B358" s="16"/>
      <c r="C358" s="16"/>
      <c r="D358" s="16"/>
    </row>
    <row r="359" spans="1:4" ht="15" customHeight="1" x14ac:dyDescent="0.75">
      <c r="A359" s="16"/>
      <c r="B359" s="16"/>
      <c r="C359" s="16"/>
      <c r="D359" s="16"/>
    </row>
    <row r="360" spans="1:4" ht="15" customHeight="1" x14ac:dyDescent="0.75">
      <c r="A360" s="16"/>
      <c r="B360" s="16"/>
      <c r="C360" s="16"/>
      <c r="D360" s="16"/>
    </row>
    <row r="361" spans="1:4" ht="15" customHeight="1" x14ac:dyDescent="0.75">
      <c r="A361" s="16"/>
      <c r="B361" s="16"/>
      <c r="C361" s="16"/>
      <c r="D361" s="16"/>
    </row>
    <row r="362" spans="1:4" ht="15" customHeight="1" x14ac:dyDescent="0.75">
      <c r="A362" s="16"/>
      <c r="B362" s="16"/>
      <c r="C362" s="16"/>
      <c r="D362" s="16"/>
    </row>
    <row r="363" spans="1:4" ht="15" customHeight="1" x14ac:dyDescent="0.75">
      <c r="A363" s="16"/>
      <c r="B363" s="16"/>
      <c r="C363" s="16"/>
      <c r="D363" s="16"/>
    </row>
    <row r="364" spans="1:4" ht="15" customHeight="1" x14ac:dyDescent="0.75">
      <c r="A364" s="16"/>
      <c r="B364" s="16"/>
      <c r="C364" s="16"/>
      <c r="D364" s="16"/>
    </row>
    <row r="365" spans="1:4" ht="15" customHeight="1" x14ac:dyDescent="0.75">
      <c r="A365" s="16"/>
      <c r="B365" s="16"/>
      <c r="C365" s="16"/>
      <c r="D365" s="16"/>
    </row>
    <row r="366" spans="1:4" ht="15" customHeight="1" x14ac:dyDescent="0.75">
      <c r="A366" s="16"/>
      <c r="B366" s="16"/>
      <c r="C366" s="16"/>
      <c r="D366" s="16"/>
    </row>
    <row r="367" spans="1:4" ht="15" customHeight="1" x14ac:dyDescent="0.75">
      <c r="A367" s="16"/>
      <c r="B367" s="16"/>
      <c r="C367" s="16"/>
      <c r="D367" s="16"/>
    </row>
    <row r="368" spans="1:4" ht="15" customHeight="1" x14ac:dyDescent="0.75">
      <c r="A368" s="16"/>
      <c r="B368" s="16"/>
      <c r="C368" s="16"/>
      <c r="D368" s="16"/>
    </row>
    <row r="369" spans="1:4" ht="15" customHeight="1" x14ac:dyDescent="0.75">
      <c r="A369" s="16"/>
      <c r="B369" s="16"/>
      <c r="C369" s="16"/>
      <c r="D369" s="16"/>
    </row>
    <row r="370" spans="1:4" ht="15" customHeight="1" x14ac:dyDescent="0.75">
      <c r="A370" s="16"/>
      <c r="B370" s="16"/>
      <c r="C370" s="16"/>
      <c r="D370" s="16"/>
    </row>
    <row r="371" spans="1:4" ht="15" customHeight="1" x14ac:dyDescent="0.75">
      <c r="A371" s="16"/>
      <c r="B371" s="16"/>
      <c r="C371" s="16"/>
      <c r="D371" s="16"/>
    </row>
    <row r="372" spans="1:4" ht="15" customHeight="1" x14ac:dyDescent="0.75">
      <c r="A372" s="16"/>
      <c r="B372" s="16"/>
      <c r="C372" s="16"/>
      <c r="D372" s="16"/>
    </row>
    <row r="373" spans="1:4" ht="15" customHeight="1" x14ac:dyDescent="0.75">
      <c r="A373" s="16"/>
      <c r="B373" s="16"/>
      <c r="C373" s="16"/>
      <c r="D373" s="16"/>
    </row>
    <row r="374" spans="1:4" ht="15" customHeight="1" x14ac:dyDescent="0.75">
      <c r="A374" s="16"/>
      <c r="B374" s="16"/>
      <c r="C374" s="16"/>
      <c r="D374" s="16"/>
    </row>
    <row r="375" spans="1:4" ht="15" customHeight="1" x14ac:dyDescent="0.75">
      <c r="A375" s="16"/>
      <c r="B375" s="16"/>
      <c r="C375" s="16"/>
      <c r="D375" s="16"/>
    </row>
    <row r="376" spans="1:4" ht="15" customHeight="1" x14ac:dyDescent="0.75">
      <c r="A376" s="16"/>
      <c r="B376" s="16"/>
      <c r="C376" s="16"/>
      <c r="D376" s="16"/>
    </row>
    <row r="377" spans="1:4" ht="15" customHeight="1" x14ac:dyDescent="0.75">
      <c r="A377" s="16"/>
      <c r="B377" s="16"/>
      <c r="C377" s="16"/>
      <c r="D377" s="16"/>
    </row>
    <row r="378" spans="1:4" ht="15" customHeight="1" x14ac:dyDescent="0.75">
      <c r="A378" s="16"/>
      <c r="B378" s="16"/>
      <c r="C378" s="16"/>
      <c r="D378" s="16"/>
    </row>
    <row r="379" spans="1:4" ht="15" customHeight="1" x14ac:dyDescent="0.75">
      <c r="A379" s="16"/>
      <c r="B379" s="16"/>
      <c r="C379" s="16"/>
      <c r="D379" s="16"/>
    </row>
    <row r="380" spans="1:4" ht="15" customHeight="1" x14ac:dyDescent="0.75">
      <c r="A380" s="16"/>
      <c r="B380" s="16"/>
      <c r="C380" s="16"/>
      <c r="D380" s="16"/>
    </row>
    <row r="381" spans="1:4" ht="15" customHeight="1" x14ac:dyDescent="0.75">
      <c r="A381" s="16"/>
      <c r="B381" s="16"/>
      <c r="C381" s="16"/>
      <c r="D381" s="16"/>
    </row>
    <row r="382" spans="1:4" ht="15" customHeight="1" x14ac:dyDescent="0.75">
      <c r="A382" s="16"/>
      <c r="B382" s="16"/>
      <c r="C382" s="16"/>
      <c r="D382" s="16"/>
    </row>
    <row r="383" spans="1:4" ht="15" customHeight="1" x14ac:dyDescent="0.75">
      <c r="A383" s="16"/>
      <c r="B383" s="16"/>
      <c r="C383" s="16"/>
      <c r="D383" s="16"/>
    </row>
    <row r="384" spans="1:4" ht="15" customHeight="1" x14ac:dyDescent="0.75">
      <c r="A384" s="16"/>
      <c r="B384" s="16"/>
      <c r="C384" s="16"/>
      <c r="D384" s="16"/>
    </row>
    <row r="385" spans="1:4" ht="15" customHeight="1" x14ac:dyDescent="0.75">
      <c r="A385" s="16"/>
      <c r="B385" s="16"/>
      <c r="C385" s="16"/>
      <c r="D385" s="16"/>
    </row>
    <row r="386" spans="1:4" ht="15" customHeight="1" x14ac:dyDescent="0.75">
      <c r="A386" s="16"/>
      <c r="B386" s="16"/>
      <c r="C386" s="16"/>
      <c r="D386" s="16"/>
    </row>
    <row r="387" spans="1:4" ht="15" customHeight="1" x14ac:dyDescent="0.75">
      <c r="A387" s="16"/>
      <c r="B387" s="16"/>
      <c r="C387" s="16"/>
      <c r="D387" s="16"/>
    </row>
    <row r="388" spans="1:4" ht="15" customHeight="1" x14ac:dyDescent="0.75">
      <c r="A388" s="16"/>
      <c r="B388" s="16"/>
      <c r="C388" s="16"/>
      <c r="D388" s="16"/>
    </row>
    <row r="389" spans="1:4" ht="15" customHeight="1" x14ac:dyDescent="0.75">
      <c r="A389" s="16"/>
      <c r="B389" s="16"/>
      <c r="C389" s="16"/>
      <c r="D389" s="16"/>
    </row>
    <row r="390" spans="1:4" ht="15" customHeight="1" x14ac:dyDescent="0.75">
      <c r="A390" s="16"/>
      <c r="B390" s="16"/>
      <c r="C390" s="16"/>
      <c r="D390" s="16"/>
    </row>
    <row r="391" spans="1:4" ht="15" customHeight="1" x14ac:dyDescent="0.75">
      <c r="A391" s="16"/>
      <c r="B391" s="16"/>
      <c r="C391" s="16"/>
      <c r="D391" s="16"/>
    </row>
    <row r="392" spans="1:4" ht="15" customHeight="1" x14ac:dyDescent="0.75">
      <c r="A392" s="16"/>
      <c r="B392" s="16"/>
      <c r="C392" s="16"/>
      <c r="D392" s="16"/>
    </row>
    <row r="393" spans="1:4" ht="15" customHeight="1" x14ac:dyDescent="0.75">
      <c r="A393" s="16"/>
      <c r="B393" s="16"/>
      <c r="C393" s="16"/>
      <c r="D393" s="16"/>
    </row>
    <row r="394" spans="1:4" ht="15" customHeight="1" x14ac:dyDescent="0.75">
      <c r="A394" s="16"/>
      <c r="B394" s="16"/>
      <c r="C394" s="16"/>
      <c r="D394" s="16"/>
    </row>
    <row r="395" spans="1:4" ht="15" customHeight="1" x14ac:dyDescent="0.75">
      <c r="A395" s="16"/>
      <c r="B395" s="16"/>
      <c r="C395" s="16"/>
      <c r="D395" s="16"/>
    </row>
    <row r="396" spans="1:4" ht="15" customHeight="1" x14ac:dyDescent="0.75">
      <c r="A396" s="16"/>
      <c r="B396" s="16"/>
      <c r="C396" s="16"/>
      <c r="D396" s="16"/>
    </row>
    <row r="397" spans="1:4" ht="15" customHeight="1" x14ac:dyDescent="0.75">
      <c r="A397" s="16"/>
      <c r="B397" s="16"/>
      <c r="C397" s="16"/>
      <c r="D397" s="16"/>
    </row>
    <row r="398" spans="1:4" ht="15" customHeight="1" x14ac:dyDescent="0.75">
      <c r="A398" s="16"/>
      <c r="B398" s="16"/>
      <c r="C398" s="16"/>
      <c r="D398" s="16"/>
    </row>
    <row r="399" spans="1:4" ht="15" customHeight="1" x14ac:dyDescent="0.75">
      <c r="A399" s="16"/>
      <c r="B399" s="16"/>
      <c r="C399" s="16"/>
      <c r="D399" s="16"/>
    </row>
    <row r="400" spans="1:4" ht="15" customHeight="1" x14ac:dyDescent="0.75">
      <c r="A400" s="16"/>
      <c r="B400" s="16"/>
      <c r="C400" s="16"/>
      <c r="D400" s="16"/>
    </row>
    <row r="401" spans="1:4" ht="15" customHeight="1" x14ac:dyDescent="0.75">
      <c r="A401" s="16"/>
      <c r="B401" s="16"/>
      <c r="C401" s="16"/>
      <c r="D401" s="16"/>
    </row>
    <row r="402" spans="1:4" ht="15" customHeight="1" x14ac:dyDescent="0.75">
      <c r="A402" s="16"/>
      <c r="B402" s="16"/>
      <c r="C402" s="16"/>
      <c r="D402" s="16"/>
    </row>
    <row r="403" spans="1:4" ht="15" customHeight="1" x14ac:dyDescent="0.75">
      <c r="A403" s="16"/>
      <c r="B403" s="16"/>
      <c r="C403" s="16"/>
      <c r="D403" s="16"/>
    </row>
    <row r="404" spans="1:4" ht="15" customHeight="1" x14ac:dyDescent="0.75">
      <c r="A404" s="16"/>
      <c r="B404" s="16"/>
      <c r="C404" s="16"/>
      <c r="D404" s="16"/>
    </row>
    <row r="405" spans="1:4" ht="15" customHeight="1" x14ac:dyDescent="0.75">
      <c r="A405" s="16"/>
      <c r="B405" s="16"/>
      <c r="C405" s="16"/>
      <c r="D405" s="16"/>
    </row>
    <row r="406" spans="1:4" ht="15" customHeight="1" x14ac:dyDescent="0.75">
      <c r="A406" s="16"/>
      <c r="B406" s="16"/>
      <c r="C406" s="16"/>
      <c r="D406" s="16"/>
    </row>
    <row r="407" spans="1:4" ht="15" customHeight="1" x14ac:dyDescent="0.75">
      <c r="A407" s="16"/>
      <c r="B407" s="16"/>
      <c r="C407" s="16"/>
      <c r="D407" s="16"/>
    </row>
    <row r="408" spans="1:4" ht="15" customHeight="1" x14ac:dyDescent="0.75">
      <c r="A408" s="16"/>
      <c r="B408" s="16"/>
      <c r="C408" s="16"/>
      <c r="D408" s="16"/>
    </row>
    <row r="409" spans="1:4" ht="15" customHeight="1" x14ac:dyDescent="0.75">
      <c r="A409" s="16"/>
      <c r="B409" s="16"/>
      <c r="C409" s="16"/>
      <c r="D409" s="16"/>
    </row>
    <row r="410" spans="1:4" ht="15" customHeight="1" x14ac:dyDescent="0.75">
      <c r="A410" s="16"/>
      <c r="B410" s="16"/>
      <c r="C410" s="16"/>
      <c r="D410" s="16"/>
    </row>
    <row r="411" spans="1:4" ht="15" customHeight="1" x14ac:dyDescent="0.75">
      <c r="A411" s="16"/>
      <c r="B411" s="16"/>
      <c r="C411" s="16"/>
      <c r="D411" s="16"/>
    </row>
    <row r="412" spans="1:4" ht="15" customHeight="1" x14ac:dyDescent="0.75">
      <c r="A412" s="16"/>
      <c r="B412" s="16"/>
      <c r="C412" s="16"/>
      <c r="D412" s="16"/>
    </row>
    <row r="413" spans="1:4" ht="15" customHeight="1" x14ac:dyDescent="0.75">
      <c r="A413" s="16"/>
      <c r="B413" s="16"/>
      <c r="C413" s="16"/>
      <c r="D413" s="16"/>
    </row>
    <row r="414" spans="1:4" ht="15" customHeight="1" x14ac:dyDescent="0.75">
      <c r="A414" s="16"/>
      <c r="B414" s="16"/>
      <c r="C414" s="16"/>
      <c r="D414" s="16"/>
    </row>
    <row r="415" spans="1:4" ht="15" customHeight="1" x14ac:dyDescent="0.75">
      <c r="A415" s="16"/>
      <c r="B415" s="16"/>
      <c r="C415" s="16"/>
      <c r="D415" s="16"/>
    </row>
    <row r="416" spans="1:4" ht="15" customHeight="1" x14ac:dyDescent="0.75">
      <c r="A416" s="16"/>
      <c r="B416" s="16"/>
      <c r="C416" s="16"/>
      <c r="D416" s="16"/>
    </row>
    <row r="417" spans="1:4" ht="15" customHeight="1" x14ac:dyDescent="0.75">
      <c r="A417" s="16"/>
      <c r="B417" s="16"/>
      <c r="C417" s="16"/>
      <c r="D417" s="16"/>
    </row>
    <row r="418" spans="1:4" ht="15" customHeight="1" x14ac:dyDescent="0.75">
      <c r="A418" s="16"/>
      <c r="B418" s="16"/>
      <c r="C418" s="16"/>
      <c r="D418" s="16"/>
    </row>
    <row r="419" spans="1:4" ht="15" customHeight="1" x14ac:dyDescent="0.75">
      <c r="A419" s="16"/>
      <c r="B419" s="16"/>
      <c r="C419" s="16"/>
      <c r="D419" s="16"/>
    </row>
    <row r="420" spans="1:4" ht="15" customHeight="1" x14ac:dyDescent="0.75">
      <c r="A420" s="16"/>
      <c r="B420" s="16"/>
      <c r="C420" s="16"/>
      <c r="D420" s="16"/>
    </row>
    <row r="421" spans="1:4" ht="15" customHeight="1" x14ac:dyDescent="0.75">
      <c r="A421" s="16"/>
      <c r="B421" s="16"/>
      <c r="C421" s="16"/>
      <c r="D421" s="16"/>
    </row>
    <row r="422" spans="1:4" ht="15" customHeight="1" x14ac:dyDescent="0.75">
      <c r="A422" s="16"/>
      <c r="B422" s="16"/>
      <c r="C422" s="16"/>
      <c r="D422" s="16"/>
    </row>
    <row r="423" spans="1:4" ht="15" customHeight="1" x14ac:dyDescent="0.75">
      <c r="A423" s="16"/>
      <c r="B423" s="16"/>
      <c r="C423" s="16"/>
      <c r="D423" s="16"/>
    </row>
    <row r="424" spans="1:4" ht="15" customHeight="1" x14ac:dyDescent="0.75">
      <c r="A424" s="16"/>
      <c r="B424" s="16"/>
      <c r="C424" s="16"/>
      <c r="D424" s="16"/>
    </row>
    <row r="425" spans="1:4" ht="15" customHeight="1" x14ac:dyDescent="0.75">
      <c r="A425" s="16"/>
      <c r="B425" s="16"/>
      <c r="C425" s="16"/>
      <c r="D425" s="16"/>
    </row>
    <row r="426" spans="1:4" ht="15" customHeight="1" x14ac:dyDescent="0.75">
      <c r="A426" s="16"/>
      <c r="B426" s="16"/>
      <c r="C426" s="16"/>
      <c r="D426" s="16"/>
    </row>
    <row r="427" spans="1:4" ht="15" customHeight="1" x14ac:dyDescent="0.75">
      <c r="A427" s="16"/>
      <c r="B427" s="16"/>
      <c r="C427" s="16"/>
      <c r="D427" s="16"/>
    </row>
    <row r="428" spans="1:4" ht="15" customHeight="1" x14ac:dyDescent="0.75">
      <c r="A428" s="16"/>
      <c r="B428" s="16"/>
      <c r="C428" s="16"/>
      <c r="D428" s="16"/>
    </row>
    <row r="429" spans="1:4" ht="15" customHeight="1" x14ac:dyDescent="0.75">
      <c r="A429" s="16"/>
      <c r="B429" s="16"/>
      <c r="C429" s="16"/>
      <c r="D429" s="16"/>
    </row>
    <row r="430" spans="1:4" ht="15" customHeight="1" x14ac:dyDescent="0.75">
      <c r="A430" s="16"/>
      <c r="B430" s="16"/>
      <c r="C430" s="16"/>
      <c r="D430" s="16"/>
    </row>
    <row r="431" spans="1:4" ht="15" customHeight="1" x14ac:dyDescent="0.75">
      <c r="A431" s="16"/>
      <c r="B431" s="16"/>
      <c r="C431" s="16"/>
      <c r="D431" s="16"/>
    </row>
    <row r="432" spans="1:4" ht="15" customHeight="1" x14ac:dyDescent="0.75">
      <c r="A432" s="16"/>
      <c r="B432" s="16"/>
      <c r="C432" s="16"/>
      <c r="D432" s="16"/>
    </row>
    <row r="433" spans="1:4" ht="15" customHeight="1" x14ac:dyDescent="0.75">
      <c r="A433" s="16"/>
      <c r="B433" s="16"/>
      <c r="C433" s="16"/>
      <c r="D433" s="16"/>
    </row>
    <row r="434" spans="1:4" ht="15" customHeight="1" x14ac:dyDescent="0.75">
      <c r="A434" s="16"/>
      <c r="B434" s="16"/>
      <c r="C434" s="16"/>
      <c r="D434" s="16"/>
    </row>
    <row r="435" spans="1:4" ht="15" customHeight="1" x14ac:dyDescent="0.75">
      <c r="A435" s="16"/>
      <c r="B435" s="16"/>
      <c r="C435" s="16"/>
      <c r="D435" s="16"/>
    </row>
    <row r="436" spans="1:4" ht="15" customHeight="1" x14ac:dyDescent="0.75">
      <c r="A436" s="16"/>
      <c r="B436" s="16"/>
      <c r="C436" s="16"/>
      <c r="D436" s="16"/>
    </row>
    <row r="437" spans="1:4" ht="15" customHeight="1" x14ac:dyDescent="0.75">
      <c r="A437" s="16"/>
      <c r="B437" s="16"/>
      <c r="C437" s="16"/>
      <c r="D437" s="16"/>
    </row>
    <row r="438" spans="1:4" ht="15" customHeight="1" x14ac:dyDescent="0.75">
      <c r="A438" s="16"/>
      <c r="B438" s="16"/>
      <c r="C438" s="16"/>
      <c r="D438" s="16"/>
    </row>
    <row r="439" spans="1:4" ht="15" customHeight="1" x14ac:dyDescent="0.75">
      <c r="A439" s="16"/>
      <c r="B439" s="16"/>
      <c r="C439" s="16"/>
      <c r="D439" s="16"/>
    </row>
    <row r="440" spans="1:4" ht="15" customHeight="1" x14ac:dyDescent="0.75">
      <c r="A440" s="16"/>
      <c r="B440" s="16"/>
      <c r="C440" s="16"/>
      <c r="D440" s="16"/>
    </row>
    <row r="441" spans="1:4" ht="15" customHeight="1" x14ac:dyDescent="0.75">
      <c r="A441" s="16"/>
      <c r="B441" s="16"/>
      <c r="C441" s="16"/>
      <c r="D441" s="16"/>
    </row>
    <row r="442" spans="1:4" ht="15" customHeight="1" x14ac:dyDescent="0.75">
      <c r="A442" s="16"/>
      <c r="B442" s="16"/>
      <c r="C442" s="16"/>
      <c r="D442" s="16"/>
    </row>
    <row r="443" spans="1:4" ht="15" customHeight="1" x14ac:dyDescent="0.75">
      <c r="A443" s="16"/>
      <c r="B443" s="16"/>
      <c r="C443" s="16"/>
      <c r="D443" s="16"/>
    </row>
    <row r="444" spans="1:4" ht="15" customHeight="1" x14ac:dyDescent="0.75">
      <c r="A444" s="16"/>
      <c r="B444" s="16"/>
      <c r="C444" s="16"/>
      <c r="D444" s="16"/>
    </row>
    <row r="445" spans="1:4" ht="15" customHeight="1" x14ac:dyDescent="0.75">
      <c r="A445" s="16"/>
      <c r="B445" s="16"/>
      <c r="C445" s="16"/>
      <c r="D445" s="16"/>
    </row>
    <row r="446" spans="1:4" ht="15" customHeight="1" x14ac:dyDescent="0.75">
      <c r="A446" s="16"/>
      <c r="B446" s="16"/>
      <c r="C446" s="16"/>
      <c r="D446" s="16"/>
    </row>
    <row r="447" spans="1:4" ht="15" customHeight="1" x14ac:dyDescent="0.75">
      <c r="A447" s="16"/>
      <c r="B447" s="16"/>
      <c r="C447" s="16"/>
      <c r="D447" s="16"/>
    </row>
    <row r="448" spans="1:4" ht="15" customHeight="1" x14ac:dyDescent="0.75">
      <c r="A448" s="16"/>
      <c r="B448" s="16"/>
      <c r="C448" s="16"/>
      <c r="D448" s="16"/>
    </row>
    <row r="449" spans="1:4" ht="15" customHeight="1" x14ac:dyDescent="0.75">
      <c r="A449" s="16"/>
      <c r="B449" s="16"/>
      <c r="C449" s="16"/>
      <c r="D449" s="16"/>
    </row>
    <row r="450" spans="1:4" ht="15" customHeight="1" x14ac:dyDescent="0.75">
      <c r="A450" s="16"/>
      <c r="B450" s="16"/>
      <c r="C450" s="16"/>
      <c r="D450" s="16"/>
    </row>
    <row r="451" spans="1:4" ht="15" customHeight="1" x14ac:dyDescent="0.75">
      <c r="A451" s="16"/>
      <c r="B451" s="16"/>
      <c r="C451" s="16"/>
      <c r="D451" s="16"/>
    </row>
    <row r="452" spans="1:4" ht="15" customHeight="1" x14ac:dyDescent="0.75">
      <c r="A452" s="16"/>
      <c r="B452" s="16"/>
      <c r="C452" s="16"/>
      <c r="D452" s="16"/>
    </row>
    <row r="453" spans="1:4" ht="15" customHeight="1" x14ac:dyDescent="0.75">
      <c r="A453" s="16"/>
      <c r="B453" s="16"/>
      <c r="C453" s="16"/>
      <c r="D453" s="16"/>
    </row>
    <row r="454" spans="1:4" ht="15" customHeight="1" x14ac:dyDescent="0.75">
      <c r="A454" s="16"/>
      <c r="B454" s="16"/>
      <c r="C454" s="16"/>
      <c r="D454" s="16"/>
    </row>
    <row r="455" spans="1:4" ht="15" customHeight="1" x14ac:dyDescent="0.75">
      <c r="A455" s="16"/>
      <c r="B455" s="16"/>
      <c r="C455" s="16"/>
      <c r="D455" s="16"/>
    </row>
    <row r="456" spans="1:4" ht="15" customHeight="1" x14ac:dyDescent="0.75">
      <c r="A456" s="16"/>
      <c r="B456" s="16"/>
      <c r="C456" s="16"/>
      <c r="D456" s="16"/>
    </row>
    <row r="457" spans="1:4" ht="15" customHeight="1" x14ac:dyDescent="0.75">
      <c r="A457" s="16"/>
      <c r="B457" s="16"/>
      <c r="C457" s="16"/>
      <c r="D457" s="16"/>
    </row>
    <row r="458" spans="1:4" ht="15" customHeight="1" x14ac:dyDescent="0.75">
      <c r="A458" s="16"/>
      <c r="B458" s="16"/>
      <c r="C458" s="16"/>
      <c r="D458" s="16"/>
    </row>
    <row r="459" spans="1:4" ht="15" customHeight="1" x14ac:dyDescent="0.75">
      <c r="A459" s="16"/>
      <c r="B459" s="16"/>
      <c r="C459" s="16"/>
      <c r="D459" s="16"/>
    </row>
    <row r="460" spans="1:4" ht="15" customHeight="1" x14ac:dyDescent="0.75">
      <c r="A460" s="16"/>
      <c r="B460" s="16"/>
      <c r="C460" s="16"/>
      <c r="D460" s="16"/>
    </row>
    <row r="461" spans="1:4" ht="15" customHeight="1" x14ac:dyDescent="0.75">
      <c r="A461" s="16"/>
      <c r="B461" s="16"/>
      <c r="C461" s="16"/>
      <c r="D461" s="16"/>
    </row>
    <row r="462" spans="1:4" ht="15" customHeight="1" x14ac:dyDescent="0.75">
      <c r="A462" s="16"/>
      <c r="B462" s="16"/>
      <c r="C462" s="16"/>
      <c r="D462" s="16"/>
    </row>
    <row r="463" spans="1:4" ht="15" customHeight="1" x14ac:dyDescent="0.75">
      <c r="A463" s="16"/>
      <c r="B463" s="16"/>
      <c r="C463" s="16"/>
      <c r="D463" s="16"/>
    </row>
    <row r="464" spans="1:4" ht="15" customHeight="1" x14ac:dyDescent="0.75">
      <c r="A464" s="16"/>
      <c r="B464" s="16"/>
      <c r="C464" s="16"/>
      <c r="D464" s="16"/>
    </row>
    <row r="465" spans="1:4" ht="15" customHeight="1" x14ac:dyDescent="0.75">
      <c r="A465" s="16"/>
      <c r="B465" s="16"/>
      <c r="C465" s="16"/>
      <c r="D465" s="16"/>
    </row>
    <row r="466" spans="1:4" ht="15" customHeight="1" x14ac:dyDescent="0.75">
      <c r="A466" s="16"/>
      <c r="B466" s="16"/>
      <c r="C466" s="16"/>
      <c r="D466" s="16"/>
    </row>
    <row r="467" spans="1:4" ht="15" customHeight="1" x14ac:dyDescent="0.75">
      <c r="A467" s="16"/>
      <c r="B467" s="16"/>
      <c r="C467" s="16"/>
      <c r="D467" s="16"/>
    </row>
    <row r="468" spans="1:4" ht="15" customHeight="1" x14ac:dyDescent="0.75">
      <c r="A468" s="16"/>
      <c r="B468" s="16"/>
      <c r="C468" s="16"/>
      <c r="D468" s="16"/>
    </row>
    <row r="469" spans="1:4" ht="15" customHeight="1" x14ac:dyDescent="0.75">
      <c r="A469" s="16"/>
      <c r="B469" s="16"/>
      <c r="C469" s="16"/>
      <c r="D469" s="16"/>
    </row>
    <row r="470" spans="1:4" ht="15" customHeight="1" x14ac:dyDescent="0.75">
      <c r="A470" s="16"/>
      <c r="B470" s="16"/>
      <c r="C470" s="16"/>
      <c r="D470" s="16"/>
    </row>
    <row r="471" spans="1:4" ht="15" customHeight="1" x14ac:dyDescent="0.75">
      <c r="A471" s="16"/>
      <c r="B471" s="16"/>
      <c r="C471" s="16"/>
      <c r="D471" s="16"/>
    </row>
    <row r="472" spans="1:4" ht="15" customHeight="1" x14ac:dyDescent="0.75">
      <c r="A472" s="16"/>
      <c r="B472" s="16"/>
      <c r="C472" s="16"/>
      <c r="D472" s="16"/>
    </row>
    <row r="473" spans="1:4" ht="15" customHeight="1" x14ac:dyDescent="0.75">
      <c r="A473" s="16"/>
      <c r="B473" s="16"/>
      <c r="C473" s="16"/>
      <c r="D473" s="16"/>
    </row>
    <row r="474" spans="1:4" ht="15" customHeight="1" x14ac:dyDescent="0.75">
      <c r="A474" s="16"/>
      <c r="B474" s="16"/>
      <c r="C474" s="16"/>
      <c r="D474" s="16"/>
    </row>
    <row r="475" spans="1:4" ht="15" customHeight="1" x14ac:dyDescent="0.75">
      <c r="A475" s="16"/>
      <c r="B475" s="16"/>
      <c r="C475" s="16"/>
      <c r="D475" s="16"/>
    </row>
    <row r="476" spans="1:4" ht="15" customHeight="1" x14ac:dyDescent="0.75">
      <c r="A476" s="16"/>
      <c r="B476" s="16"/>
      <c r="C476" s="16"/>
      <c r="D476" s="16"/>
    </row>
    <row r="477" spans="1:4" ht="15" customHeight="1" x14ac:dyDescent="0.75">
      <c r="A477" s="16"/>
      <c r="B477" s="16"/>
      <c r="C477" s="16"/>
      <c r="D477" s="16"/>
    </row>
    <row r="478" spans="1:4" ht="15" customHeight="1" x14ac:dyDescent="0.75">
      <c r="A478" s="16"/>
      <c r="B478" s="16"/>
      <c r="C478" s="16"/>
      <c r="D478" s="16"/>
    </row>
    <row r="479" spans="1:4" ht="15" customHeight="1" x14ac:dyDescent="0.75">
      <c r="A479" s="16"/>
      <c r="B479" s="16"/>
      <c r="C479" s="16"/>
      <c r="D479" s="16"/>
    </row>
    <row r="480" spans="1:4" ht="15" customHeight="1" x14ac:dyDescent="0.75">
      <c r="A480" s="16"/>
      <c r="B480" s="16"/>
      <c r="C480" s="16"/>
      <c r="D480" s="16"/>
    </row>
    <row r="481" spans="1:4" ht="15" customHeight="1" x14ac:dyDescent="0.75">
      <c r="A481" s="16"/>
      <c r="B481" s="16"/>
      <c r="C481" s="16"/>
      <c r="D481" s="16"/>
    </row>
    <row r="482" spans="1:4" ht="15" customHeight="1" x14ac:dyDescent="0.75">
      <c r="A482" s="16"/>
      <c r="B482" s="16"/>
      <c r="C482" s="16"/>
      <c r="D482" s="16"/>
    </row>
    <row r="483" spans="1:4" ht="15" customHeight="1" x14ac:dyDescent="0.75">
      <c r="A483" s="16"/>
      <c r="B483" s="16"/>
      <c r="C483" s="16"/>
      <c r="D483" s="16"/>
    </row>
    <row r="484" spans="1:4" ht="15" customHeight="1" x14ac:dyDescent="0.75">
      <c r="A484" s="16"/>
      <c r="B484" s="16"/>
      <c r="C484" s="16"/>
      <c r="D484" s="16"/>
    </row>
    <row r="485" spans="1:4" ht="15" customHeight="1" x14ac:dyDescent="0.75">
      <c r="A485" s="16"/>
      <c r="B485" s="16"/>
      <c r="C485" s="16"/>
      <c r="D485" s="16"/>
    </row>
    <row r="486" spans="1:4" ht="15" customHeight="1" x14ac:dyDescent="0.75">
      <c r="A486" s="16"/>
      <c r="B486" s="16"/>
      <c r="C486" s="16"/>
      <c r="D486" s="16"/>
    </row>
    <row r="487" spans="1:4" ht="15" customHeight="1" x14ac:dyDescent="0.75">
      <c r="A487" s="16"/>
      <c r="B487" s="16"/>
      <c r="C487" s="16"/>
      <c r="D487" s="16"/>
    </row>
    <row r="488" spans="1:4" ht="15" customHeight="1" x14ac:dyDescent="0.75">
      <c r="A488" s="16"/>
      <c r="B488" s="16"/>
      <c r="C488" s="16"/>
      <c r="D488" s="16"/>
    </row>
    <row r="489" spans="1:4" ht="15" customHeight="1" x14ac:dyDescent="0.75">
      <c r="A489" s="16"/>
      <c r="B489" s="16"/>
      <c r="C489" s="16"/>
      <c r="D489" s="16"/>
    </row>
    <row r="490" spans="1:4" ht="15" customHeight="1" x14ac:dyDescent="0.75">
      <c r="A490" s="16"/>
      <c r="B490" s="16"/>
      <c r="C490" s="16"/>
      <c r="D490" s="16"/>
    </row>
    <row r="491" spans="1:4" ht="15" customHeight="1" x14ac:dyDescent="0.75">
      <c r="A491" s="16"/>
      <c r="B491" s="16"/>
      <c r="C491" s="16"/>
      <c r="D491" s="16"/>
    </row>
    <row r="492" spans="1:4" ht="15" customHeight="1" x14ac:dyDescent="0.75">
      <c r="A492" s="16"/>
      <c r="B492" s="16"/>
      <c r="C492" s="16"/>
      <c r="D492" s="16"/>
    </row>
    <row r="493" spans="1:4" ht="15" customHeight="1" x14ac:dyDescent="0.75">
      <c r="A493" s="16"/>
      <c r="B493" s="16"/>
      <c r="C493" s="16"/>
      <c r="D493" s="16"/>
    </row>
    <row r="494" spans="1:4" ht="15" customHeight="1" x14ac:dyDescent="0.75">
      <c r="A494" s="16"/>
      <c r="B494" s="16"/>
      <c r="C494" s="16"/>
      <c r="D494" s="16"/>
    </row>
    <row r="495" spans="1:4" ht="15" customHeight="1" x14ac:dyDescent="0.75">
      <c r="A495" s="16"/>
      <c r="B495" s="16"/>
      <c r="C495" s="16"/>
      <c r="D495" s="16"/>
    </row>
    <row r="496" spans="1:4" ht="15" customHeight="1" x14ac:dyDescent="0.75">
      <c r="A496" s="16"/>
      <c r="B496" s="16"/>
      <c r="C496" s="16"/>
      <c r="D496" s="16"/>
    </row>
    <row r="497" spans="1:4" ht="15" customHeight="1" x14ac:dyDescent="0.75">
      <c r="A497" s="16"/>
      <c r="B497" s="16"/>
      <c r="C497" s="16"/>
      <c r="D497" s="16"/>
    </row>
    <row r="498" spans="1:4" ht="15" customHeight="1" x14ac:dyDescent="0.75">
      <c r="A498" s="16"/>
      <c r="B498" s="16"/>
      <c r="C498" s="16"/>
      <c r="D498" s="16"/>
    </row>
    <row r="499" spans="1:4" ht="15" customHeight="1" x14ac:dyDescent="0.75">
      <c r="A499" s="16"/>
      <c r="B499" s="16"/>
      <c r="C499" s="16"/>
      <c r="D499" s="16"/>
    </row>
    <row r="500" spans="1:4" ht="15" customHeight="1" x14ac:dyDescent="0.75">
      <c r="A500" s="16"/>
      <c r="B500" s="16"/>
      <c r="C500" s="16"/>
      <c r="D500" s="16"/>
    </row>
    <row r="501" spans="1:4" ht="15" customHeight="1" x14ac:dyDescent="0.75">
      <c r="A501" s="16"/>
      <c r="B501" s="16"/>
      <c r="C501" s="16"/>
      <c r="D501" s="16"/>
    </row>
    <row r="502" spans="1:4" ht="15" customHeight="1" x14ac:dyDescent="0.75">
      <c r="A502" s="16"/>
      <c r="B502" s="16"/>
      <c r="C502" s="16"/>
      <c r="D502" s="16"/>
    </row>
    <row r="503" spans="1:4" ht="15" customHeight="1" x14ac:dyDescent="0.75">
      <c r="A503" s="16"/>
      <c r="B503" s="16"/>
      <c r="C503" s="16"/>
      <c r="D503" s="16"/>
    </row>
    <row r="504" spans="1:4" ht="15" customHeight="1" x14ac:dyDescent="0.75">
      <c r="A504" s="16"/>
      <c r="B504" s="16"/>
      <c r="C504" s="16"/>
      <c r="D504" s="16"/>
    </row>
    <row r="505" spans="1:4" ht="15" customHeight="1" x14ac:dyDescent="0.75">
      <c r="A505" s="16"/>
      <c r="B505" s="16"/>
      <c r="C505" s="16"/>
      <c r="D505" s="16"/>
    </row>
    <row r="506" spans="1:4" ht="15" customHeight="1" x14ac:dyDescent="0.75">
      <c r="A506" s="16"/>
      <c r="B506" s="16"/>
      <c r="C506" s="16"/>
      <c r="D506" s="16"/>
    </row>
    <row r="507" spans="1:4" ht="15" customHeight="1" x14ac:dyDescent="0.75">
      <c r="A507" s="16"/>
      <c r="B507" s="16"/>
      <c r="C507" s="16"/>
      <c r="D507" s="16"/>
    </row>
    <row r="508" spans="1:4" ht="15" customHeight="1" x14ac:dyDescent="0.75">
      <c r="A508" s="16"/>
      <c r="B508" s="16"/>
      <c r="C508" s="16"/>
      <c r="D508" s="16"/>
    </row>
    <row r="509" spans="1:4" ht="15" customHeight="1" x14ac:dyDescent="0.75">
      <c r="A509" s="16"/>
      <c r="B509" s="16"/>
      <c r="C509" s="16"/>
      <c r="D509" s="16"/>
    </row>
    <row r="510" spans="1:4" ht="15" customHeight="1" x14ac:dyDescent="0.75">
      <c r="A510" s="16"/>
      <c r="B510" s="16"/>
      <c r="C510" s="16"/>
      <c r="D510" s="16"/>
    </row>
    <row r="511" spans="1:4" ht="15" customHeight="1" x14ac:dyDescent="0.75">
      <c r="A511" s="16"/>
      <c r="B511" s="16"/>
      <c r="C511" s="16"/>
      <c r="D511" s="16"/>
    </row>
    <row r="512" spans="1:4" ht="15" customHeight="1" x14ac:dyDescent="0.75">
      <c r="A512" s="16"/>
      <c r="B512" s="16"/>
      <c r="C512" s="16"/>
      <c r="D512" s="16"/>
    </row>
    <row r="513" spans="1:4" ht="15" customHeight="1" x14ac:dyDescent="0.75">
      <c r="A513" s="16"/>
      <c r="B513" s="16"/>
      <c r="C513" s="16"/>
      <c r="D513" s="16"/>
    </row>
    <row r="514" spans="1:4" ht="15" customHeight="1" x14ac:dyDescent="0.75">
      <c r="A514" s="16"/>
      <c r="B514" s="16"/>
      <c r="C514" s="16"/>
      <c r="D514" s="16"/>
    </row>
    <row r="515" spans="1:4" ht="15" customHeight="1" x14ac:dyDescent="0.75">
      <c r="A515" s="16"/>
      <c r="B515" s="16"/>
      <c r="C515" s="16"/>
      <c r="D515" s="16"/>
    </row>
    <row r="516" spans="1:4" ht="15" customHeight="1" x14ac:dyDescent="0.75">
      <c r="A516" s="16"/>
      <c r="B516" s="16"/>
      <c r="C516" s="16"/>
      <c r="D516" s="16"/>
    </row>
    <row r="517" spans="1:4" ht="15" customHeight="1" x14ac:dyDescent="0.75">
      <c r="A517" s="16"/>
      <c r="B517" s="16"/>
      <c r="C517" s="16"/>
      <c r="D517" s="16"/>
    </row>
    <row r="518" spans="1:4" ht="15" customHeight="1" x14ac:dyDescent="0.75">
      <c r="A518" s="16"/>
      <c r="B518" s="16"/>
      <c r="C518" s="16"/>
      <c r="D518" s="16"/>
    </row>
    <row r="519" spans="1:4" ht="15" customHeight="1" x14ac:dyDescent="0.75">
      <c r="A519" s="16"/>
      <c r="B519" s="16"/>
      <c r="C519" s="16"/>
      <c r="D519" s="16"/>
    </row>
    <row r="520" spans="1:4" ht="15" customHeight="1" x14ac:dyDescent="0.75">
      <c r="A520" s="16"/>
      <c r="B520" s="16"/>
      <c r="C520" s="16"/>
      <c r="D520" s="16"/>
    </row>
    <row r="521" spans="1:4" ht="15" customHeight="1" x14ac:dyDescent="0.75">
      <c r="A521" s="16"/>
      <c r="B521" s="16"/>
      <c r="C521" s="16"/>
      <c r="D521" s="16"/>
    </row>
    <row r="522" spans="1:4" ht="15" customHeight="1" x14ac:dyDescent="0.75">
      <c r="A522" s="16"/>
      <c r="B522" s="16"/>
      <c r="C522" s="16"/>
      <c r="D522" s="16"/>
    </row>
    <row r="523" spans="1:4" ht="15" customHeight="1" x14ac:dyDescent="0.75">
      <c r="A523" s="16"/>
      <c r="B523" s="16"/>
      <c r="C523" s="16"/>
      <c r="D523" s="16"/>
    </row>
    <row r="524" spans="1:4" ht="15" customHeight="1" x14ac:dyDescent="0.75">
      <c r="A524" s="16"/>
      <c r="B524" s="16"/>
      <c r="C524" s="16"/>
      <c r="D524" s="16"/>
    </row>
    <row r="525" spans="1:4" ht="15" customHeight="1" x14ac:dyDescent="0.75">
      <c r="A525" s="16"/>
      <c r="B525" s="16"/>
      <c r="C525" s="16"/>
      <c r="D525" s="16"/>
    </row>
    <row r="526" spans="1:4" ht="15" customHeight="1" x14ac:dyDescent="0.75">
      <c r="A526" s="16"/>
      <c r="B526" s="16"/>
      <c r="C526" s="16"/>
      <c r="D526" s="16"/>
    </row>
    <row r="527" spans="1:4" ht="15" customHeight="1" x14ac:dyDescent="0.75">
      <c r="A527" s="16"/>
      <c r="B527" s="16"/>
      <c r="C527" s="16"/>
      <c r="D527" s="16"/>
    </row>
    <row r="528" spans="1:4" ht="15" customHeight="1" x14ac:dyDescent="0.75">
      <c r="A528" s="16"/>
      <c r="B528" s="16"/>
      <c r="C528" s="16"/>
      <c r="D528" s="16"/>
    </row>
    <row r="529" spans="1:4" ht="15" customHeight="1" x14ac:dyDescent="0.75">
      <c r="A529" s="16"/>
      <c r="B529" s="16"/>
      <c r="C529" s="16"/>
      <c r="D529" s="16"/>
    </row>
    <row r="530" spans="1:4" ht="15" customHeight="1" x14ac:dyDescent="0.75">
      <c r="A530" s="16"/>
      <c r="B530" s="16"/>
      <c r="C530" s="16"/>
      <c r="D530" s="16"/>
    </row>
    <row r="531" spans="1:4" ht="15" customHeight="1" x14ac:dyDescent="0.75">
      <c r="A531" s="16"/>
      <c r="B531" s="16"/>
      <c r="C531" s="16"/>
      <c r="D531" s="16"/>
    </row>
    <row r="532" spans="1:4" ht="15" customHeight="1" x14ac:dyDescent="0.75">
      <c r="A532" s="16"/>
      <c r="B532" s="16"/>
      <c r="C532" s="16"/>
      <c r="D532" s="16"/>
    </row>
    <row r="533" spans="1:4" ht="15" customHeight="1" x14ac:dyDescent="0.75">
      <c r="A533" s="16"/>
      <c r="B533" s="16"/>
      <c r="C533" s="16"/>
      <c r="D533" s="16"/>
    </row>
    <row r="534" spans="1:4" ht="15" customHeight="1" x14ac:dyDescent="0.75">
      <c r="A534" s="16"/>
      <c r="B534" s="16"/>
      <c r="C534" s="16"/>
      <c r="D534" s="16"/>
    </row>
    <row r="535" spans="1:4" ht="15" customHeight="1" x14ac:dyDescent="0.75">
      <c r="A535" s="16"/>
      <c r="B535" s="16"/>
      <c r="C535" s="16"/>
      <c r="D535" s="16"/>
    </row>
    <row r="536" spans="1:4" ht="15" customHeight="1" x14ac:dyDescent="0.75">
      <c r="A536" s="16"/>
      <c r="B536" s="16"/>
      <c r="C536" s="16"/>
      <c r="D536" s="16"/>
    </row>
    <row r="537" spans="1:4" ht="15" customHeight="1" x14ac:dyDescent="0.75">
      <c r="A537" s="16"/>
      <c r="B537" s="16"/>
      <c r="C537" s="16"/>
      <c r="D537" s="16"/>
    </row>
    <row r="538" spans="1:4" ht="15" customHeight="1" x14ac:dyDescent="0.75">
      <c r="A538" s="16"/>
      <c r="B538" s="16"/>
      <c r="C538" s="16"/>
      <c r="D538" s="16"/>
    </row>
    <row r="539" spans="1:4" ht="15" customHeight="1" x14ac:dyDescent="0.75">
      <c r="A539" s="16"/>
      <c r="B539" s="16"/>
      <c r="C539" s="16"/>
      <c r="D539" s="16"/>
    </row>
    <row r="540" spans="1:4" ht="15" customHeight="1" x14ac:dyDescent="0.75">
      <c r="A540" s="16"/>
      <c r="B540" s="16"/>
      <c r="C540" s="16"/>
      <c r="D540" s="16"/>
    </row>
    <row r="541" spans="1:4" ht="15" customHeight="1" x14ac:dyDescent="0.75">
      <c r="A541" s="16"/>
      <c r="B541" s="16"/>
      <c r="C541" s="16"/>
      <c r="D541" s="16"/>
    </row>
    <row r="542" spans="1:4" ht="15" customHeight="1" x14ac:dyDescent="0.75">
      <c r="A542" s="16"/>
      <c r="B542" s="16"/>
      <c r="C542" s="16"/>
      <c r="D542" s="16"/>
    </row>
    <row r="543" spans="1:4" ht="15" customHeight="1" x14ac:dyDescent="0.75">
      <c r="A543" s="16"/>
      <c r="B543" s="16"/>
      <c r="C543" s="16"/>
      <c r="D543" s="16"/>
    </row>
    <row r="544" spans="1:4" ht="15" customHeight="1" x14ac:dyDescent="0.75">
      <c r="A544" s="16"/>
      <c r="B544" s="16"/>
      <c r="C544" s="16"/>
      <c r="D544" s="16"/>
    </row>
    <row r="545" spans="1:4" ht="15" customHeight="1" x14ac:dyDescent="0.75">
      <c r="A545" s="16"/>
      <c r="B545" s="16"/>
      <c r="C545" s="16"/>
      <c r="D545" s="16"/>
    </row>
    <row r="546" spans="1:4" ht="15" customHeight="1" x14ac:dyDescent="0.75">
      <c r="A546" s="16"/>
      <c r="B546" s="16"/>
      <c r="C546" s="16"/>
      <c r="D546" s="16"/>
    </row>
    <row r="547" spans="1:4" ht="15" customHeight="1" x14ac:dyDescent="0.75">
      <c r="A547" s="16"/>
      <c r="B547" s="16"/>
      <c r="C547" s="16"/>
      <c r="D547" s="16"/>
    </row>
    <row r="548" spans="1:4" ht="15" customHeight="1" x14ac:dyDescent="0.75">
      <c r="A548" s="16"/>
      <c r="B548" s="16"/>
      <c r="C548" s="16"/>
      <c r="D548" s="16"/>
    </row>
    <row r="549" spans="1:4" ht="15" customHeight="1" x14ac:dyDescent="0.75">
      <c r="A549" s="16"/>
      <c r="B549" s="16"/>
      <c r="C549" s="16"/>
      <c r="D549" s="16"/>
    </row>
    <row r="550" spans="1:4" ht="15" customHeight="1" x14ac:dyDescent="0.75">
      <c r="A550" s="16"/>
      <c r="B550" s="16"/>
      <c r="C550" s="16"/>
      <c r="D550" s="16"/>
    </row>
    <row r="551" spans="1:4" ht="15" customHeight="1" x14ac:dyDescent="0.75">
      <c r="A551" s="16"/>
      <c r="B551" s="16"/>
      <c r="C551" s="16"/>
      <c r="D551" s="16"/>
    </row>
    <row r="552" spans="1:4" ht="15" customHeight="1" x14ac:dyDescent="0.75">
      <c r="A552" s="16"/>
      <c r="B552" s="16"/>
      <c r="C552" s="16"/>
      <c r="D552" s="16"/>
    </row>
    <row r="553" spans="1:4" ht="15" customHeight="1" x14ac:dyDescent="0.75">
      <c r="A553" s="16"/>
      <c r="B553" s="16"/>
      <c r="C553" s="16"/>
      <c r="D553" s="16"/>
    </row>
    <row r="554" spans="1:4" ht="15" customHeight="1" x14ac:dyDescent="0.75">
      <c r="A554" s="16"/>
      <c r="B554" s="16"/>
      <c r="C554" s="16"/>
      <c r="D554" s="16"/>
    </row>
    <row r="555" spans="1:4" ht="15" customHeight="1" x14ac:dyDescent="0.75">
      <c r="A555" s="16"/>
      <c r="B555" s="16"/>
      <c r="C555" s="16"/>
      <c r="D555" s="16"/>
    </row>
    <row r="556" spans="1:4" ht="15" customHeight="1" x14ac:dyDescent="0.75">
      <c r="A556" s="16"/>
      <c r="B556" s="16"/>
      <c r="C556" s="16"/>
      <c r="D556" s="16"/>
    </row>
    <row r="557" spans="1:4" ht="15" customHeight="1" x14ac:dyDescent="0.75">
      <c r="A557" s="16"/>
      <c r="B557" s="16"/>
      <c r="C557" s="16"/>
      <c r="D557" s="16"/>
    </row>
  </sheetData>
  <autoFilter ref="A2:O156" xr:uid="{00000000-0009-0000-0000-000001000000}">
    <sortState xmlns:xlrd2="http://schemas.microsoft.com/office/spreadsheetml/2017/richdata2" ref="A3:O118">
      <sortCondition ref="K2:K118"/>
    </sortState>
  </autoFilter>
  <mergeCells count="1">
    <mergeCell ref="A1:B1"/>
  </mergeCells>
  <dataValidations count="16">
    <dataValidation type="list" allowBlank="1" showInputMessage="1" showErrorMessage="1" sqref="I121:I141 I55 I5:I51 I65:I116" xr:uid="{00000000-0002-0000-0100-000000000000}">
      <formula1>"R30,REI30,EI30,R60,REI60,EI60,REI60 A2 S1 D0,EI60 A2 S1 D0"</formula1>
    </dataValidation>
    <dataValidation type="list" allowBlank="1" showInputMessage="1" showErrorMessage="1" sqref="I121:I156 I4:I51 I55:I116" xr:uid="{00000000-0002-0000-0100-000001000000}">
      <formula1>"R30,REI30,EI30,R60,REI60,EI60,REI60 A2 S1 D0,EI60 A2 S1 D0,R60 A2 s1 d0"</formula1>
    </dataValidation>
    <dataValidation type="list" allowBlank="1" showInputMessage="1" showErrorMessage="1" sqref="I52:I54" xr:uid="{00000000-0002-0000-0100-000002000000}">
      <formula1>"R30,REI30,EI30,R60,REI60,EI60,REI60 A2 S1 D0,EI60 A2 S1 D0,R30 A2 S1 D0"</formula1>
    </dataValidation>
    <dataValidation type="list" allowBlank="1" showInputMessage="1" showErrorMessage="1" sqref="I52:I54" xr:uid="{00000000-0002-0000-0100-000003000000}">
      <formula1>"R30,REI30,EI30,R60,REI60,EI60,REI60 A2 S1 D0,EI60 A2 S1 D0,R60 A2 s1 d0,R30 A2 S1 D0"</formula1>
    </dataValidation>
    <dataValidation type="list" allowBlank="1" showInputMessage="1" showErrorMessage="1" sqref="I117:I120" xr:uid="{00000000-0002-0000-0100-000004000000}">
      <formula1>"R30,REI30,EI30,R60,REI60,EI60,REI60 A2 S1 D0,EI60 A2 S1 D0,A2 S1 D0"</formula1>
    </dataValidation>
    <dataValidation type="list" allowBlank="1" showInputMessage="1" showErrorMessage="1" sqref="I117:I120" xr:uid="{00000000-0002-0000-0100-000005000000}">
      <formula1>"R30,REI30,EI30,R60,REI60,EI60,REI60 A2 S1 D0,EI60 A2 S1 D0,R60 A2 s1 D0,A2 s1 d0"</formula1>
    </dataValidation>
    <dataValidation type="list" allowBlank="1" showInputMessage="1" showErrorMessage="1" sqref="E3:E6 E8:E226" xr:uid="{00000000-0002-0000-0100-000006000000}">
      <formula1>"concrete,carpentry,painter,electrician,elevator mechanic,fencer,glazier,ironworker,landscaper,plumber"</formula1>
    </dataValidation>
    <dataValidation type="list" allowBlank="1" showInputMessage="1" showErrorMessage="1" sqref="E7" xr:uid="{00000000-0002-0000-0100-000007000000}">
      <formula1>"concrete,carpentry,painter,electrician,elevator mechanic,fencer,glazier,ironworker,landscaper,plumber,main contractor"</formula1>
    </dataValidation>
    <dataValidation type="list" allowBlank="1" showInputMessage="1" showErrorMessage="1" sqref="I56:I64" xr:uid="{00000000-0002-0000-0100-000008000000}">
      <formula1>"R30,REI30,EI30,R60,REI60,EI60,REI60 A2 S1 D0,EI60 A2 S1 D0,R60 A2 S1 D0"</formula1>
    </dataValidation>
    <dataValidation type="list" allowBlank="1" showInputMessage="1" showErrorMessage="1" sqref="G3:G71 H3" xr:uid="{00000000-0002-0000-0100-000009000000}">
      <formula1>"0.15,0.40,0.10,0.15,1.80,1.40"</formula1>
    </dataValidation>
    <dataValidation type="list" allowBlank="1" showInputMessage="1" showErrorMessage="1" sqref="J5:J75" xr:uid="{00000000-0002-0000-0100-00000A000000}">
      <formula1>"LB,NLB"</formula1>
    </dataValidation>
    <dataValidation type="list" allowBlank="1" showInputMessage="1" showErrorMessage="1" sqref="K4:K111" xr:uid="{00000000-0002-0000-0100-00000B000000}">
      <formula1>"Architectural,Structural,VVS,Ventilation,Landscape,Electrical"</formula1>
    </dataValidation>
    <dataValidation type="list" allowBlank="1" showInputMessage="1" showErrorMessage="1" sqref="L5:L17" xr:uid="{00000000-0002-0000-0100-00000C000000}">
      <formula1>"OL,MH,GP,ASH"</formula1>
    </dataValidation>
    <dataValidation type="list" allowBlank="1" showInputMessage="1" showErrorMessage="1" sqref="H4:H559" xr:uid="{E2169F7B-0507-4D6A-A635-E910E8DB53A5}">
      <formula1>"120,100,80,60,50,40,30,25,20,15,10"</formula1>
    </dataValidation>
    <dataValidation type="list" allowBlank="1" showInputMessage="1" showErrorMessage="1" sqref="D9:D553 D5:D7" xr:uid="{FAAA3B15-6098-4CBB-8B61-8C25BBBD67FD}">
      <formula1>"m²,m³,kg,t,lm,pcs"</formula1>
    </dataValidation>
    <dataValidation type="list" allowBlank="1" showInputMessage="1" showErrorMessage="1" sqref="L18:L246 M4:M318 N4:N374" xr:uid="{6CAB7D89-019F-4A43-A648-15DBDAEC403D}">
      <formula1>"OL,KAT"</formula1>
    </dataValidation>
  </dataValidations>
  <pageMargins left="0.7" right="0.7" top="0.75" bottom="0.75" header="0.3" footer="0.3"/>
  <pageSetup paperSize="8" scale="44" fitToHeight="0" orientation="landscape" horizontalDpi="1200" verticalDpi="12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AE7A89-3903-492A-8E20-43E72595F0F4}">
  <sheetPr codeName="Feuil4"/>
  <dimension ref="C4:V385"/>
  <sheetViews>
    <sheetView tabSelected="1" zoomScale="60" zoomScaleNormal="60" workbookViewId="0">
      <selection activeCell="D4" sqref="D4"/>
    </sheetView>
  </sheetViews>
  <sheetFormatPr baseColWidth="10" defaultRowHeight="14.75" x14ac:dyDescent="0.75"/>
  <cols>
    <col min="3" max="3" width="35.76171875" bestFit="1" customWidth="1"/>
    <col min="4" max="4" width="40" bestFit="1" customWidth="1"/>
    <col min="5" max="5" width="11.046875" customWidth="1"/>
    <col min="6" max="6" width="11.42578125"/>
    <col min="7" max="8" width="11.42578125" customWidth="1"/>
    <col min="22" max="22" width="61.28515625" bestFit="1" customWidth="1"/>
    <col min="26" max="26" width="29.80859375" bestFit="1" customWidth="1"/>
    <col min="27" max="27" width="31.94921875" bestFit="1" customWidth="1"/>
    <col min="28" max="28" width="40.1875" bestFit="1" customWidth="1"/>
    <col min="29" max="29" width="89.5703125" bestFit="1" customWidth="1"/>
    <col min="30" max="30" width="56.5703125" bestFit="1" customWidth="1"/>
    <col min="31" max="31" width="44.90234375" customWidth="1"/>
    <col min="32" max="32" width="45.76171875" bestFit="1" customWidth="1"/>
    <col min="33" max="33" width="40.6640625" bestFit="1" customWidth="1"/>
    <col min="34" max="34" width="31" customWidth="1"/>
    <col min="35" max="35" width="39.234375" bestFit="1" customWidth="1"/>
    <col min="36" max="36" width="51.6171875" bestFit="1" customWidth="1"/>
    <col min="37" max="37" width="42.5703125" bestFit="1" customWidth="1"/>
    <col min="38" max="38" width="39.5703125" bestFit="1" customWidth="1"/>
    <col min="39" max="39" width="24.80859375" bestFit="1" customWidth="1"/>
    <col min="40" max="40" width="21.33203125" bestFit="1" customWidth="1"/>
    <col min="41" max="41" width="27.6640625" bestFit="1" customWidth="1"/>
  </cols>
  <sheetData>
    <row r="4" spans="3:17" x14ac:dyDescent="0.75">
      <c r="C4" s="591" t="s">
        <v>1936</v>
      </c>
      <c r="D4" s="592" t="s">
        <v>1936</v>
      </c>
      <c r="E4" s="586"/>
      <c r="F4" s="551"/>
      <c r="G4" s="551"/>
      <c r="H4" s="551"/>
      <c r="I4" s="551"/>
      <c r="J4" s="551"/>
      <c r="K4" s="551"/>
      <c r="L4" s="551"/>
      <c r="M4" s="551"/>
      <c r="N4" s="551"/>
      <c r="O4" s="551"/>
      <c r="P4" s="551"/>
      <c r="Q4" s="552"/>
    </row>
    <row r="5" spans="3:17" x14ac:dyDescent="0.75">
      <c r="C5" s="591" t="s">
        <v>2056</v>
      </c>
      <c r="D5" s="592" t="s">
        <v>2056</v>
      </c>
      <c r="E5" s="554"/>
      <c r="F5" s="550"/>
      <c r="G5" s="550"/>
      <c r="H5" s="550"/>
      <c r="I5" s="550"/>
      <c r="J5" s="550"/>
      <c r="K5" s="550"/>
      <c r="L5" s="550"/>
      <c r="M5" s="550"/>
      <c r="N5" s="550"/>
      <c r="O5" s="550"/>
      <c r="P5" s="550"/>
      <c r="Q5" s="553"/>
    </row>
    <row r="6" spans="3:17" x14ac:dyDescent="0.75">
      <c r="C6" s="591" t="s">
        <v>2056</v>
      </c>
      <c r="D6" s="592" t="s">
        <v>2056</v>
      </c>
      <c r="E6" s="554"/>
      <c r="F6" s="550"/>
      <c r="G6" s="550"/>
      <c r="H6" s="550"/>
      <c r="I6" s="550"/>
      <c r="J6" s="550"/>
      <c r="K6" s="550"/>
      <c r="L6" s="550"/>
      <c r="M6" s="550"/>
      <c r="N6" s="550"/>
      <c r="O6" s="550"/>
      <c r="P6" s="550"/>
      <c r="Q6" s="553"/>
    </row>
    <row r="7" spans="3:17" ht="14.75" customHeight="1" x14ac:dyDescent="0.75">
      <c r="C7" s="591" t="s">
        <v>2056</v>
      </c>
      <c r="D7" s="592" t="s">
        <v>2056</v>
      </c>
      <c r="E7" s="554"/>
      <c r="F7" s="550"/>
      <c r="G7" s="629" t="s">
        <v>1661</v>
      </c>
      <c r="H7" s="629"/>
      <c r="I7" s="629"/>
      <c r="J7" s="629"/>
      <c r="K7" s="629"/>
      <c r="L7" s="629"/>
      <c r="M7" s="550"/>
      <c r="N7" s="550"/>
      <c r="O7" s="550"/>
      <c r="P7" s="550"/>
      <c r="Q7" s="553"/>
    </row>
    <row r="8" spans="3:17" ht="14.75" customHeight="1" x14ac:dyDescent="0.75">
      <c r="C8" s="591" t="e">
        <f>IF(C7="","",VLOOKUP(C7,'EPD library (single component)'!$B$2:$D$442,3,0))</f>
        <v>#N/A</v>
      </c>
      <c r="D8" s="592" t="e">
        <f>IF(D7="","",VLOOKUP(D7,'EPD library (single component)'!$B$2:$D$442,3,0))</f>
        <v>#N/A</v>
      </c>
      <c r="E8" s="554"/>
      <c r="F8" s="550"/>
      <c r="G8" s="629"/>
      <c r="H8" s="629"/>
      <c r="I8" s="629"/>
      <c r="J8" s="629"/>
      <c r="K8" s="629"/>
      <c r="L8" s="629"/>
      <c r="M8" s="550"/>
      <c r="N8" s="550"/>
      <c r="O8" s="550"/>
      <c r="P8" s="550"/>
      <c r="Q8" s="553"/>
    </row>
    <row r="9" spans="3:17" ht="15.5" customHeight="1" thickBot="1" x14ac:dyDescent="1.55">
      <c r="C9" s="628" t="s">
        <v>1392</v>
      </c>
      <c r="D9" s="628"/>
      <c r="E9" s="554"/>
      <c r="F9" s="550"/>
      <c r="G9" s="629"/>
      <c r="H9" s="629"/>
      <c r="I9" s="629"/>
      <c r="J9" s="629"/>
      <c r="K9" s="629"/>
      <c r="L9" s="629"/>
      <c r="M9" s="557"/>
      <c r="N9" s="557"/>
      <c r="O9" s="557"/>
      <c r="P9" s="550"/>
      <c r="Q9" s="553"/>
    </row>
    <row r="10" spans="3:17" ht="15.5" customHeight="1" thickTop="1" x14ac:dyDescent="1.4">
      <c r="C10" s="590">
        <f>SUMIF('EPD library (single component)'!$B:$B,'Quick LCA comparaison '!$C$7,'EPD library (single component)'!K:K)</f>
        <v>0</v>
      </c>
      <c r="D10" s="590">
        <f>SUMIF('EPD library (single component)'!$B:$B,'Quick LCA comparaison '!$D$7,'EPD library (single component)'!K:K)</f>
        <v>0</v>
      </c>
      <c r="E10" s="554"/>
      <c r="F10" s="550"/>
      <c r="G10" s="588"/>
      <c r="H10" s="588"/>
      <c r="I10" s="588"/>
      <c r="J10" s="588"/>
      <c r="K10" s="588"/>
      <c r="L10" s="588"/>
      <c r="M10" s="557"/>
      <c r="N10" s="557"/>
      <c r="O10" s="557"/>
      <c r="P10" s="550"/>
      <c r="Q10" s="553"/>
    </row>
    <row r="11" spans="3:17" ht="15.5" customHeight="1" thickBot="1" x14ac:dyDescent="1.55">
      <c r="C11" s="628" t="s">
        <v>1393</v>
      </c>
      <c r="D11" s="628"/>
      <c r="E11" s="554"/>
      <c r="F11" s="550"/>
      <c r="G11" s="557"/>
      <c r="H11" s="557"/>
      <c r="I11" s="557"/>
      <c r="J11" s="557"/>
      <c r="K11" s="557"/>
      <c r="L11" s="557"/>
      <c r="M11" s="557"/>
      <c r="N11" s="557"/>
      <c r="O11" s="557"/>
      <c r="P11" s="550"/>
      <c r="Q11" s="553"/>
    </row>
    <row r="12" spans="3:17" ht="15.5" customHeight="1" thickTop="1" x14ac:dyDescent="1.4">
      <c r="C12" s="590">
        <f>SUMIF('EPD library (single component)'!$B:$B,$C$7,'EPD library (single component)'!L:L)</f>
        <v>0</v>
      </c>
      <c r="D12" s="590">
        <f>SUMIF('EPD library (single component)'!$B:$B,$D$7,'EPD library (single component)'!L:L)</f>
        <v>0</v>
      </c>
      <c r="E12" s="554"/>
      <c r="F12" s="550"/>
      <c r="G12" s="557"/>
      <c r="H12" s="557"/>
      <c r="I12" s="557"/>
      <c r="J12" s="557"/>
      <c r="K12" s="557"/>
      <c r="L12" s="557"/>
      <c r="M12" s="557"/>
      <c r="N12" s="557"/>
      <c r="O12" s="557"/>
      <c r="P12" s="550"/>
      <c r="Q12" s="553"/>
    </row>
    <row r="13" spans="3:17" ht="15.5" customHeight="1" thickBot="1" x14ac:dyDescent="1.55">
      <c r="C13" s="628" t="s">
        <v>1394</v>
      </c>
      <c r="D13" s="628"/>
      <c r="E13" s="554"/>
      <c r="F13" s="550"/>
      <c r="G13" s="557"/>
      <c r="H13" s="557"/>
      <c r="I13" s="557"/>
      <c r="J13" s="557"/>
      <c r="K13" s="557"/>
      <c r="L13" s="557"/>
      <c r="M13" s="557"/>
      <c r="N13" s="557"/>
      <c r="O13" s="557"/>
      <c r="P13" s="550"/>
      <c r="Q13" s="553"/>
    </row>
    <row r="14" spans="3:17" ht="15.5" thickTop="1" x14ac:dyDescent="0.75">
      <c r="C14" s="590">
        <f>SUMIF('EPD library (single component)'!$B:$B,'Quick LCA comparaison '!C7,'EPD library (single component)'!$M:$M)</f>
        <v>0</v>
      </c>
      <c r="D14" s="590">
        <f>SUMIF('EPD library (single component)'!$B:$B,'Quick LCA comparaison '!D7,'EPD library (single component)'!$M:$M)</f>
        <v>0</v>
      </c>
      <c r="E14" s="554"/>
      <c r="F14" s="550"/>
      <c r="G14" s="550"/>
      <c r="H14" s="550"/>
      <c r="I14" s="550"/>
      <c r="J14" s="550"/>
      <c r="K14" s="550"/>
      <c r="L14" s="550"/>
      <c r="M14" s="550"/>
      <c r="N14" s="550"/>
      <c r="O14" s="550"/>
      <c r="P14" s="550"/>
      <c r="Q14" s="553"/>
    </row>
    <row r="15" spans="3:17" x14ac:dyDescent="0.75">
      <c r="C15" s="589"/>
      <c r="D15" s="556"/>
      <c r="E15" s="589"/>
      <c r="F15" s="555"/>
      <c r="G15" s="555"/>
      <c r="H15" s="555"/>
      <c r="I15" s="555"/>
      <c r="J15" s="555"/>
      <c r="K15" s="555"/>
      <c r="L15" s="555"/>
      <c r="M15" s="555"/>
      <c r="N15" s="555"/>
      <c r="O15" s="555"/>
      <c r="P15" s="555"/>
      <c r="Q15" s="556"/>
    </row>
    <row r="16" spans="3:17" x14ac:dyDescent="0.75">
      <c r="C16" s="617"/>
      <c r="D16" s="618"/>
      <c r="E16" s="618"/>
      <c r="F16" s="618"/>
      <c r="G16" s="618"/>
      <c r="H16" s="618"/>
      <c r="I16" s="618"/>
      <c r="J16" s="618"/>
      <c r="K16" s="618"/>
      <c r="L16" s="618"/>
      <c r="M16" s="618"/>
      <c r="N16" s="618"/>
      <c r="O16" s="618"/>
      <c r="P16" s="618"/>
      <c r="Q16" s="619"/>
    </row>
    <row r="17" spans="3:17" x14ac:dyDescent="0.75">
      <c r="C17" s="620"/>
      <c r="D17" s="621"/>
      <c r="E17" s="621"/>
      <c r="F17" s="621"/>
      <c r="G17" s="621"/>
      <c r="H17" s="621"/>
      <c r="I17" s="621"/>
      <c r="J17" s="621"/>
      <c r="K17" s="621"/>
      <c r="L17" s="621"/>
      <c r="M17" s="621"/>
      <c r="N17" s="621"/>
      <c r="O17" s="621"/>
      <c r="P17" s="621"/>
      <c r="Q17" s="622"/>
    </row>
    <row r="18" spans="3:17" x14ac:dyDescent="0.75">
      <c r="C18" s="620"/>
      <c r="D18" s="621"/>
      <c r="E18" s="621"/>
      <c r="F18" s="621"/>
      <c r="G18" s="621"/>
      <c r="H18" s="621"/>
      <c r="I18" s="621"/>
      <c r="J18" s="621"/>
      <c r="K18" s="621"/>
      <c r="L18" s="621"/>
      <c r="M18" s="621"/>
      <c r="N18" s="621"/>
      <c r="O18" s="621"/>
      <c r="P18" s="621"/>
      <c r="Q18" s="622"/>
    </row>
    <row r="19" spans="3:17" x14ac:dyDescent="0.75">
      <c r="C19" s="620"/>
      <c r="D19" s="621"/>
      <c r="E19" s="621"/>
      <c r="F19" s="621"/>
      <c r="G19" s="621"/>
      <c r="H19" s="621"/>
      <c r="I19" s="621"/>
      <c r="J19" s="621"/>
      <c r="K19" s="621"/>
      <c r="L19" s="621"/>
      <c r="M19" s="621"/>
      <c r="N19" s="621"/>
      <c r="O19" s="621"/>
      <c r="P19" s="621"/>
      <c r="Q19" s="622"/>
    </row>
    <row r="20" spans="3:17" x14ac:dyDescent="0.75">
      <c r="C20" s="620"/>
      <c r="D20" s="621"/>
      <c r="E20" s="621"/>
      <c r="F20" s="621"/>
      <c r="G20" s="621"/>
      <c r="H20" s="621"/>
      <c r="I20" s="621"/>
      <c r="J20" s="621"/>
      <c r="K20" s="621"/>
      <c r="L20" s="621"/>
      <c r="M20" s="621"/>
      <c r="N20" s="621"/>
      <c r="O20" s="621"/>
      <c r="P20" s="621"/>
      <c r="Q20" s="622"/>
    </row>
    <row r="21" spans="3:17" x14ac:dyDescent="0.75">
      <c r="C21" s="620"/>
      <c r="D21" s="621"/>
      <c r="E21" s="621"/>
      <c r="F21" s="621"/>
      <c r="G21" s="621"/>
      <c r="H21" s="621"/>
      <c r="I21" s="621"/>
      <c r="J21" s="621"/>
      <c r="K21" s="621"/>
      <c r="L21" s="621"/>
      <c r="M21" s="621"/>
      <c r="N21" s="621"/>
      <c r="O21" s="621"/>
      <c r="P21" s="621"/>
      <c r="Q21" s="622"/>
    </row>
    <row r="22" spans="3:17" x14ac:dyDescent="0.75">
      <c r="C22" s="620"/>
      <c r="D22" s="621"/>
      <c r="E22" s="621"/>
      <c r="F22" s="621"/>
      <c r="G22" s="621"/>
      <c r="H22" s="621"/>
      <c r="I22" s="621"/>
      <c r="J22" s="621"/>
      <c r="K22" s="621"/>
      <c r="L22" s="621"/>
      <c r="M22" s="621"/>
      <c r="N22" s="621"/>
      <c r="O22" s="621"/>
      <c r="P22" s="621"/>
      <c r="Q22" s="622"/>
    </row>
    <row r="23" spans="3:17" x14ac:dyDescent="0.75">
      <c r="C23" s="620"/>
      <c r="D23" s="621"/>
      <c r="E23" s="621"/>
      <c r="F23" s="621"/>
      <c r="G23" s="621"/>
      <c r="H23" s="621"/>
      <c r="I23" s="621"/>
      <c r="J23" s="621"/>
      <c r="K23" s="621"/>
      <c r="L23" s="621"/>
      <c r="M23" s="621"/>
      <c r="N23" s="621"/>
      <c r="O23" s="621"/>
      <c r="P23" s="621"/>
      <c r="Q23" s="622"/>
    </row>
    <row r="24" spans="3:17" x14ac:dyDescent="0.75">
      <c r="C24" s="620"/>
      <c r="D24" s="621"/>
      <c r="E24" s="621"/>
      <c r="F24" s="621"/>
      <c r="G24" s="621"/>
      <c r="H24" s="621"/>
      <c r="I24" s="621"/>
      <c r="J24" s="621"/>
      <c r="K24" s="621"/>
      <c r="L24" s="621"/>
      <c r="M24" s="621"/>
      <c r="N24" s="621"/>
      <c r="O24" s="621"/>
      <c r="P24" s="621"/>
      <c r="Q24" s="622"/>
    </row>
    <row r="25" spans="3:17" x14ac:dyDescent="0.75">
      <c r="C25" s="620"/>
      <c r="D25" s="621"/>
      <c r="E25" s="621"/>
      <c r="F25" s="621"/>
      <c r="G25" s="621"/>
      <c r="H25" s="621"/>
      <c r="I25" s="621"/>
      <c r="J25" s="621"/>
      <c r="K25" s="621"/>
      <c r="L25" s="621"/>
      <c r="M25" s="621"/>
      <c r="N25" s="621"/>
      <c r="O25" s="621"/>
      <c r="P25" s="621"/>
      <c r="Q25" s="622"/>
    </row>
    <row r="26" spans="3:17" x14ac:dyDescent="0.75">
      <c r="C26" s="620"/>
      <c r="D26" s="621"/>
      <c r="E26" s="621"/>
      <c r="F26" s="621"/>
      <c r="G26" s="621"/>
      <c r="H26" s="621"/>
      <c r="I26" s="621"/>
      <c r="J26" s="621"/>
      <c r="K26" s="621"/>
      <c r="L26" s="621"/>
      <c r="M26" s="621"/>
      <c r="N26" s="621"/>
      <c r="O26" s="621"/>
      <c r="P26" s="621"/>
      <c r="Q26" s="622"/>
    </row>
    <row r="27" spans="3:17" x14ac:dyDescent="0.75">
      <c r="C27" s="620"/>
      <c r="D27" s="621"/>
      <c r="E27" s="621"/>
      <c r="F27" s="621"/>
      <c r="G27" s="621"/>
      <c r="H27" s="621"/>
      <c r="I27" s="621"/>
      <c r="J27" s="621"/>
      <c r="K27" s="621"/>
      <c r="L27" s="621"/>
      <c r="M27" s="621"/>
      <c r="N27" s="621"/>
      <c r="O27" s="621"/>
      <c r="P27" s="621"/>
      <c r="Q27" s="622"/>
    </row>
    <row r="28" spans="3:17" x14ac:dyDescent="0.75">
      <c r="C28" s="620"/>
      <c r="D28" s="621"/>
      <c r="E28" s="621"/>
      <c r="F28" s="621"/>
      <c r="G28" s="621"/>
      <c r="H28" s="621"/>
      <c r="I28" s="621"/>
      <c r="J28" s="621"/>
      <c r="K28" s="621"/>
      <c r="L28" s="621"/>
      <c r="M28" s="621"/>
      <c r="N28" s="621"/>
      <c r="O28" s="621"/>
      <c r="P28" s="621"/>
      <c r="Q28" s="622"/>
    </row>
    <row r="29" spans="3:17" x14ac:dyDescent="0.75">
      <c r="C29" s="620"/>
      <c r="D29" s="621"/>
      <c r="E29" s="621"/>
      <c r="F29" s="621"/>
      <c r="G29" s="621"/>
      <c r="H29" s="621"/>
      <c r="I29" s="621"/>
      <c r="J29" s="621"/>
      <c r="K29" s="621"/>
      <c r="L29" s="621"/>
      <c r="M29" s="621"/>
      <c r="N29" s="621"/>
      <c r="O29" s="621"/>
      <c r="P29" s="621"/>
      <c r="Q29" s="622"/>
    </row>
    <row r="30" spans="3:17" x14ac:dyDescent="0.75">
      <c r="C30" s="620"/>
      <c r="D30" s="621"/>
      <c r="E30" s="621"/>
      <c r="F30" s="621"/>
      <c r="G30" s="621"/>
      <c r="H30" s="621"/>
      <c r="I30" s="621"/>
      <c r="J30" s="621"/>
      <c r="K30" s="621"/>
      <c r="L30" s="621"/>
      <c r="M30" s="621"/>
      <c r="N30" s="621"/>
      <c r="O30" s="621"/>
      <c r="P30" s="621"/>
      <c r="Q30" s="622"/>
    </row>
    <row r="31" spans="3:17" x14ac:dyDescent="0.75">
      <c r="C31" s="623"/>
      <c r="D31" s="624"/>
      <c r="E31" s="624"/>
      <c r="F31" s="624"/>
      <c r="G31" s="624"/>
      <c r="H31" s="624"/>
      <c r="I31" s="624"/>
      <c r="J31" s="624"/>
      <c r="K31" s="624"/>
      <c r="L31" s="624"/>
      <c r="M31" s="624"/>
      <c r="N31" s="624"/>
      <c r="O31" s="624"/>
      <c r="P31" s="624"/>
      <c r="Q31" s="625"/>
    </row>
    <row r="35" spans="3:17" x14ac:dyDescent="0.75">
      <c r="C35" s="606" t="s">
        <v>2049</v>
      </c>
      <c r="D35" s="607" t="s">
        <v>2050</v>
      </c>
    </row>
    <row r="36" spans="3:17" x14ac:dyDescent="0.75">
      <c r="C36" s="606" t="s">
        <v>2052</v>
      </c>
      <c r="D36" s="607" t="s">
        <v>2052</v>
      </c>
    </row>
    <row r="37" spans="3:17" x14ac:dyDescent="0.75">
      <c r="C37" s="606" t="s">
        <v>2055</v>
      </c>
      <c r="D37" s="607" t="s">
        <v>2054</v>
      </c>
      <c r="E37" s="630" t="s">
        <v>1673</v>
      </c>
      <c r="F37" s="631"/>
      <c r="G37" s="551"/>
      <c r="H37" s="551"/>
      <c r="I37" s="551"/>
      <c r="J37" s="551"/>
      <c r="K37" s="551"/>
      <c r="L37" s="551"/>
      <c r="M37" s="551"/>
      <c r="N37" s="551"/>
      <c r="O37" s="551"/>
      <c r="P37" s="551"/>
      <c r="Q37" s="552"/>
    </row>
    <row r="38" spans="3:17" x14ac:dyDescent="0.75">
      <c r="C38" s="626" t="s">
        <v>1672</v>
      </c>
      <c r="D38" s="626"/>
      <c r="E38" s="578" t="str">
        <f>IF(C37="","",VLOOKUP(C37,'LCA typical build-up'!$B$3:$D$442,3,0))</f>
        <v>m²</v>
      </c>
      <c r="F38" s="579" t="str">
        <f>IF(D37="","",VLOOKUP(D37,'LCA typical build-up'!$B$3:$D$442,3,0))</f>
        <v>m²</v>
      </c>
      <c r="G38" s="550"/>
      <c r="H38" s="627" t="s">
        <v>1674</v>
      </c>
      <c r="I38" s="627"/>
      <c r="J38" s="627"/>
      <c r="K38" s="627"/>
      <c r="L38" s="627"/>
      <c r="M38" s="550"/>
      <c r="N38" s="550"/>
      <c r="O38" s="550"/>
      <c r="P38" s="550"/>
      <c r="Q38" s="553"/>
    </row>
    <row r="39" spans="3:17" x14ac:dyDescent="0.75">
      <c r="C39" s="509">
        <f>SUMIF('LCA typical build-up'!B:B,'Quick LCA comparaison '!C37,'LCA typical build-up'!P:P)</f>
        <v>89.6</v>
      </c>
      <c r="D39" s="509">
        <f>SUMIF('LCA typical build-up'!B:B,D37,'LCA typical build-up'!P:P)</f>
        <v>115</v>
      </c>
      <c r="E39" s="578">
        <v>1</v>
      </c>
      <c r="F39" s="579">
        <v>1</v>
      </c>
      <c r="G39" s="550"/>
      <c r="H39" s="627"/>
      <c r="I39" s="627"/>
      <c r="J39" s="627"/>
      <c r="K39" s="627"/>
      <c r="L39" s="627"/>
      <c r="M39" s="550"/>
      <c r="N39" s="550"/>
      <c r="O39" s="550"/>
      <c r="P39" s="550"/>
      <c r="Q39" s="553"/>
    </row>
    <row r="40" spans="3:17" x14ac:dyDescent="0.75">
      <c r="C40" s="509">
        <f>(E40*C39)</f>
        <v>89.6</v>
      </c>
      <c r="D40" s="509">
        <f>(F40*D39)</f>
        <v>115</v>
      </c>
      <c r="E40" s="578">
        <v>1</v>
      </c>
      <c r="F40" s="579">
        <v>1</v>
      </c>
      <c r="G40" s="550"/>
      <c r="H40" s="550"/>
      <c r="I40" s="550"/>
      <c r="J40" s="550"/>
      <c r="K40" s="550"/>
      <c r="L40" s="550"/>
      <c r="M40" s="550"/>
      <c r="N40" s="550"/>
      <c r="O40" s="550"/>
      <c r="P40" s="550"/>
      <c r="Q40" s="553"/>
    </row>
    <row r="41" spans="3:17" x14ac:dyDescent="0.75">
      <c r="C41" s="554"/>
      <c r="D41" s="550"/>
      <c r="E41" s="550"/>
      <c r="F41" s="550"/>
      <c r="G41" s="550"/>
      <c r="H41" s="550"/>
      <c r="I41" s="550"/>
      <c r="J41" s="550"/>
      <c r="K41" s="550"/>
      <c r="L41" s="550"/>
      <c r="M41" s="550"/>
      <c r="N41" s="550"/>
      <c r="O41" s="550"/>
      <c r="P41" s="550"/>
      <c r="Q41" s="553"/>
    </row>
    <row r="42" spans="3:17" x14ac:dyDescent="0.75">
      <c r="C42" s="554"/>
      <c r="D42" s="550"/>
      <c r="E42" s="550"/>
      <c r="F42" s="550"/>
      <c r="G42" s="550"/>
      <c r="H42" s="550"/>
      <c r="I42" s="550"/>
      <c r="J42" s="550"/>
      <c r="K42" s="550"/>
      <c r="L42" s="550"/>
      <c r="M42" s="550"/>
      <c r="N42" s="550"/>
      <c r="O42" s="550"/>
      <c r="P42" s="550"/>
      <c r="Q42" s="553"/>
    </row>
    <row r="43" spans="3:17" x14ac:dyDescent="0.75">
      <c r="C43" s="617"/>
      <c r="D43" s="618"/>
      <c r="E43" s="618"/>
      <c r="F43" s="618"/>
      <c r="G43" s="618"/>
      <c r="H43" s="618"/>
      <c r="I43" s="618"/>
      <c r="J43" s="618"/>
      <c r="K43" s="619"/>
      <c r="L43" s="580"/>
      <c r="M43" s="550"/>
      <c r="N43" s="550"/>
      <c r="O43" s="550"/>
      <c r="P43" s="550"/>
      <c r="Q43" s="553"/>
    </row>
    <row r="44" spans="3:17" x14ac:dyDescent="0.75">
      <c r="C44" s="620"/>
      <c r="D44" s="621"/>
      <c r="E44" s="621"/>
      <c r="F44" s="621"/>
      <c r="G44" s="621"/>
      <c r="H44" s="621"/>
      <c r="I44" s="621"/>
      <c r="J44" s="621"/>
      <c r="K44" s="622"/>
      <c r="L44" s="580"/>
      <c r="M44" s="550"/>
      <c r="N44" s="550"/>
      <c r="O44" s="550"/>
      <c r="P44" s="550"/>
      <c r="Q44" s="553"/>
    </row>
    <row r="45" spans="3:17" x14ac:dyDescent="0.75">
      <c r="C45" s="620"/>
      <c r="D45" s="621"/>
      <c r="E45" s="621"/>
      <c r="F45" s="621"/>
      <c r="G45" s="621"/>
      <c r="H45" s="621"/>
      <c r="I45" s="621"/>
      <c r="J45" s="621"/>
      <c r="K45" s="622"/>
      <c r="L45" s="580"/>
      <c r="M45" s="550"/>
      <c r="N45" s="550"/>
      <c r="O45" s="550"/>
      <c r="P45" s="550"/>
      <c r="Q45" s="553"/>
    </row>
    <row r="46" spans="3:17" x14ac:dyDescent="0.75">
      <c r="C46" s="620"/>
      <c r="D46" s="621"/>
      <c r="E46" s="621"/>
      <c r="F46" s="621"/>
      <c r="G46" s="621"/>
      <c r="H46" s="621"/>
      <c r="I46" s="621"/>
      <c r="J46" s="621"/>
      <c r="K46" s="622"/>
      <c r="L46" s="580"/>
      <c r="M46" s="550"/>
      <c r="N46" s="550"/>
      <c r="O46" s="550"/>
      <c r="P46" s="550"/>
      <c r="Q46" s="553"/>
    </row>
    <row r="47" spans="3:17" x14ac:dyDescent="0.75">
      <c r="C47" s="620"/>
      <c r="D47" s="621"/>
      <c r="E47" s="621"/>
      <c r="F47" s="621"/>
      <c r="G47" s="621"/>
      <c r="H47" s="621"/>
      <c r="I47" s="621"/>
      <c r="J47" s="621"/>
      <c r="K47" s="622"/>
      <c r="L47" s="580"/>
      <c r="M47" s="550"/>
      <c r="N47" s="550"/>
      <c r="O47" s="550"/>
      <c r="P47" s="550"/>
      <c r="Q47" s="553"/>
    </row>
    <row r="48" spans="3:17" x14ac:dyDescent="0.75">
      <c r="C48" s="620"/>
      <c r="D48" s="621"/>
      <c r="E48" s="621"/>
      <c r="F48" s="621"/>
      <c r="G48" s="621"/>
      <c r="H48" s="621"/>
      <c r="I48" s="621"/>
      <c r="J48" s="621"/>
      <c r="K48" s="622"/>
      <c r="L48" s="580"/>
      <c r="M48" s="550"/>
      <c r="N48" s="550"/>
      <c r="O48" s="550"/>
      <c r="P48" s="550"/>
      <c r="Q48" s="553"/>
    </row>
    <row r="49" spans="3:17" x14ac:dyDescent="0.75">
      <c r="C49" s="620"/>
      <c r="D49" s="621"/>
      <c r="E49" s="621"/>
      <c r="F49" s="621"/>
      <c r="G49" s="621"/>
      <c r="H49" s="621"/>
      <c r="I49" s="621"/>
      <c r="J49" s="621"/>
      <c r="K49" s="622"/>
      <c r="L49" s="580"/>
      <c r="M49" s="550"/>
      <c r="N49" s="550"/>
      <c r="O49" s="550"/>
      <c r="P49" s="550"/>
      <c r="Q49" s="553"/>
    </row>
    <row r="50" spans="3:17" x14ac:dyDescent="0.75">
      <c r="C50" s="620"/>
      <c r="D50" s="621"/>
      <c r="E50" s="621"/>
      <c r="F50" s="621"/>
      <c r="G50" s="621"/>
      <c r="H50" s="621"/>
      <c r="I50" s="621"/>
      <c r="J50" s="621"/>
      <c r="K50" s="622"/>
      <c r="L50" s="580"/>
      <c r="M50" s="550"/>
      <c r="N50" s="550"/>
      <c r="O50" s="550"/>
      <c r="P50" s="550"/>
      <c r="Q50" s="553"/>
    </row>
    <row r="51" spans="3:17" x14ac:dyDescent="0.75">
      <c r="C51" s="620"/>
      <c r="D51" s="621"/>
      <c r="E51" s="621"/>
      <c r="F51" s="621"/>
      <c r="G51" s="621"/>
      <c r="H51" s="621"/>
      <c r="I51" s="621"/>
      <c r="J51" s="621"/>
      <c r="K51" s="622"/>
      <c r="L51" s="580"/>
      <c r="M51" s="550"/>
      <c r="N51" s="550"/>
      <c r="O51" s="550"/>
      <c r="P51" s="550"/>
      <c r="Q51" s="553"/>
    </row>
    <row r="52" spans="3:17" x14ac:dyDescent="0.75">
      <c r="C52" s="620"/>
      <c r="D52" s="621"/>
      <c r="E52" s="621"/>
      <c r="F52" s="621"/>
      <c r="G52" s="621"/>
      <c r="H52" s="621"/>
      <c r="I52" s="621"/>
      <c r="J52" s="621"/>
      <c r="K52" s="622"/>
      <c r="L52" s="580"/>
      <c r="M52" s="550"/>
      <c r="N52" s="550"/>
      <c r="O52" s="550"/>
      <c r="P52" s="550"/>
      <c r="Q52" s="553"/>
    </row>
    <row r="53" spans="3:17" x14ac:dyDescent="0.75">
      <c r="C53" s="620"/>
      <c r="D53" s="621"/>
      <c r="E53" s="621"/>
      <c r="F53" s="621"/>
      <c r="G53" s="621"/>
      <c r="H53" s="621"/>
      <c r="I53" s="621"/>
      <c r="J53" s="621"/>
      <c r="K53" s="622"/>
      <c r="L53" s="580"/>
      <c r="M53" s="550"/>
      <c r="N53" s="550"/>
      <c r="O53" s="550"/>
      <c r="P53" s="550"/>
      <c r="Q53" s="553"/>
    </row>
    <row r="54" spans="3:17" x14ac:dyDescent="0.75">
      <c r="C54" s="620"/>
      <c r="D54" s="621"/>
      <c r="E54" s="621"/>
      <c r="F54" s="621"/>
      <c r="G54" s="621"/>
      <c r="H54" s="621"/>
      <c r="I54" s="621"/>
      <c r="J54" s="621"/>
      <c r="K54" s="622"/>
      <c r="L54" s="580"/>
      <c r="M54" s="550"/>
      <c r="N54" s="550"/>
      <c r="O54" s="550"/>
      <c r="P54" s="550"/>
      <c r="Q54" s="553"/>
    </row>
    <row r="55" spans="3:17" x14ac:dyDescent="0.75">
      <c r="C55" s="620"/>
      <c r="D55" s="621"/>
      <c r="E55" s="621"/>
      <c r="F55" s="621"/>
      <c r="G55" s="621"/>
      <c r="H55" s="621"/>
      <c r="I55" s="621"/>
      <c r="J55" s="621"/>
      <c r="K55" s="622"/>
      <c r="L55" s="580"/>
      <c r="M55" s="550"/>
      <c r="N55" s="550"/>
      <c r="O55" s="550"/>
      <c r="P55" s="550"/>
      <c r="Q55" s="553"/>
    </row>
    <row r="56" spans="3:17" x14ac:dyDescent="0.75">
      <c r="C56" s="620"/>
      <c r="D56" s="621"/>
      <c r="E56" s="621"/>
      <c r="F56" s="621"/>
      <c r="G56" s="621"/>
      <c r="H56" s="621"/>
      <c r="I56" s="621"/>
      <c r="J56" s="621"/>
      <c r="K56" s="622"/>
      <c r="L56" s="580"/>
      <c r="M56" s="550"/>
      <c r="N56" s="550"/>
      <c r="O56" s="550"/>
      <c r="P56" s="550"/>
      <c r="Q56" s="553"/>
    </row>
    <row r="57" spans="3:17" x14ac:dyDescent="0.75">
      <c r="C57" s="620"/>
      <c r="D57" s="621"/>
      <c r="E57" s="621"/>
      <c r="F57" s="621"/>
      <c r="G57" s="621"/>
      <c r="H57" s="621"/>
      <c r="I57" s="621"/>
      <c r="J57" s="621"/>
      <c r="K57" s="622"/>
      <c r="L57" s="580"/>
      <c r="M57" s="550"/>
      <c r="N57" s="550"/>
      <c r="O57" s="550"/>
      <c r="P57" s="550"/>
      <c r="Q57" s="553"/>
    </row>
    <row r="58" spans="3:17" x14ac:dyDescent="0.75">
      <c r="C58" s="623"/>
      <c r="D58" s="624"/>
      <c r="E58" s="624"/>
      <c r="F58" s="624"/>
      <c r="G58" s="624"/>
      <c r="H58" s="624"/>
      <c r="I58" s="624"/>
      <c r="J58" s="624"/>
      <c r="K58" s="625"/>
      <c r="L58" s="581"/>
      <c r="M58" s="555"/>
      <c r="N58" s="555"/>
      <c r="O58" s="555"/>
      <c r="P58" s="555"/>
      <c r="Q58" s="556"/>
    </row>
    <row r="379" spans="22:22" ht="16" x14ac:dyDescent="0.8">
      <c r="V379" s="585"/>
    </row>
    <row r="380" spans="22:22" ht="16" x14ac:dyDescent="0.8">
      <c r="V380" s="585"/>
    </row>
    <row r="381" spans="22:22" ht="16" x14ac:dyDescent="0.8">
      <c r="V381" s="585"/>
    </row>
    <row r="382" spans="22:22" ht="16" x14ac:dyDescent="0.8">
      <c r="V382" s="585"/>
    </row>
    <row r="383" spans="22:22" ht="16" x14ac:dyDescent="0.8">
      <c r="V383" s="585"/>
    </row>
    <row r="384" spans="22:22" ht="16" x14ac:dyDescent="0.8">
      <c r="V384" s="585"/>
    </row>
    <row r="385" spans="22:22" ht="16" x14ac:dyDescent="0.8">
      <c r="V385" s="585"/>
    </row>
  </sheetData>
  <mergeCells count="9">
    <mergeCell ref="C43:K58"/>
    <mergeCell ref="C38:D38"/>
    <mergeCell ref="H38:L39"/>
    <mergeCell ref="C9:D9"/>
    <mergeCell ref="C11:D11"/>
    <mergeCell ref="C13:D13"/>
    <mergeCell ref="C16:Q31"/>
    <mergeCell ref="G7:L9"/>
    <mergeCell ref="E37:F37"/>
  </mergeCells>
  <phoneticPr fontId="49" type="noConversion"/>
  <dataValidations count="9">
    <dataValidation type="list" allowBlank="1" showInputMessage="1" showErrorMessage="1" sqref="C7" xr:uid="{F56A33E4-BBF6-425D-AEB7-FDA398D9348A}">
      <formula1>INDIRECT($C$6)</formula1>
    </dataValidation>
    <dataValidation type="list" allowBlank="1" showInputMessage="1" showErrorMessage="1" sqref="D7" xr:uid="{4917CCC3-6C8B-4128-89AF-C40725820068}">
      <formula1>INDIRECT($D$6)</formula1>
    </dataValidation>
    <dataValidation type="list" allowBlank="1" showInputMessage="1" showErrorMessage="1" sqref="C5" xr:uid="{741F5C10-A7D8-4B8C-A6C7-DBB35FD1AC5D}">
      <formula1>INDIRECT($C$4)</formula1>
    </dataValidation>
    <dataValidation type="list" allowBlank="1" showInputMessage="1" showErrorMessage="1" sqref="C6" xr:uid="{6DA9292A-464A-4C49-BA25-BD772AC3BA41}">
      <formula1>INDIRECT($C$5)</formula1>
    </dataValidation>
    <dataValidation type="list" allowBlank="1" showInputMessage="1" showErrorMessage="1" sqref="D5" xr:uid="{9406411E-B549-4172-8B20-5446D7252888}">
      <formula1>INDIRECT($D$4)</formula1>
    </dataValidation>
    <dataValidation type="list" allowBlank="1" showInputMessage="1" showErrorMessage="1" sqref="D6" xr:uid="{A1A740FD-5EDC-4484-AD0B-DCD6D49ED36C}">
      <formula1>INDIRECT($D$5)</formula1>
    </dataValidation>
    <dataValidation type="list" allowBlank="1" showInputMessage="1" showErrorMessage="1" sqref="D37" xr:uid="{2F30D12D-93E1-4309-9CC5-DA73E4F66C50}">
      <formula1>INDIRECT($D$36)</formula1>
    </dataValidation>
    <dataValidation type="list" allowBlank="1" showInputMessage="1" showErrorMessage="1" sqref="C36" xr:uid="{76DE98CA-819E-44F6-8E1C-5576F04BCA88}">
      <formula1>INDIRECT($C$35)</formula1>
    </dataValidation>
    <dataValidation type="list" allowBlank="1" showInputMessage="1" showErrorMessage="1" sqref="C37 D36" xr:uid="{CD9BD4D5-B3D4-45D3-A6AC-3AF2ACD967AC}">
      <formula1>INDIRECT($C$36)</formula1>
    </dataValidation>
  </dataValidations>
  <pageMargins left="0.7" right="0.7" top="0.75" bottom="0.75" header="0.3" footer="0.3"/>
  <pageSetup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1E5A7294-A30D-47AC-90BB-7B569374B311}">
          <x14:formula1>
            <xm:f>'EPD library (single component)'!$B:$B</xm:f>
          </x14:formula1>
          <xm:sqref>C16</xm:sqref>
        </x14:dataValidation>
        <x14:dataValidation type="list" allowBlank="1" showInputMessage="1" showErrorMessage="1" xr:uid="{BF9FD78A-B9A3-4A27-A1DA-5CD4A29F24ED}">
          <x14:formula1>
            <xm:f>Data!$M$11:$M$17</xm:f>
          </x14:formula1>
          <xm:sqref>C4:D4</xm:sqref>
        </x14:dataValidation>
        <x14:dataValidation type="list" allowBlank="1" showInputMessage="1" showErrorMessage="1" xr:uid="{054510A7-E987-4AEF-AB22-A4DF419AD88A}">
          <x14:formula1>
            <xm:f>Data!$V$6:$V$8</xm:f>
          </x14:formula1>
          <xm:sqref>C35:D35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5">
    <tabColor theme="0" tint="-4.9989318521683403E-2"/>
  </sheetPr>
  <dimension ref="A1:I692"/>
  <sheetViews>
    <sheetView showGridLines="0" topLeftCell="A10" zoomScale="80" zoomScaleNormal="80" workbookViewId="0">
      <selection activeCell="B91" sqref="B91"/>
    </sheetView>
  </sheetViews>
  <sheetFormatPr baseColWidth="10" defaultColWidth="9.140625" defaultRowHeight="14.75" outlineLevelRow="2" outlineLevelCol="1" x14ac:dyDescent="0.75"/>
  <cols>
    <col min="1" max="1" width="14.28515625" style="26" customWidth="1"/>
    <col min="2" max="2" width="61.046875" style="25" customWidth="1"/>
    <col min="3" max="3" width="17.28515625" style="25" customWidth="1" outlineLevel="1"/>
    <col min="4" max="4" width="61.046875" style="25" customWidth="1" outlineLevel="1"/>
    <col min="5" max="5" width="14.42578125" style="25" customWidth="1" outlineLevel="1"/>
    <col min="6" max="6" width="31.5703125" style="25" customWidth="1" outlineLevel="1"/>
    <col min="7" max="7" width="47.42578125" style="25" customWidth="1"/>
    <col min="8" max="8" width="36.5703125" style="25" customWidth="1"/>
  </cols>
  <sheetData>
    <row r="1" spans="1:9" ht="16" x14ac:dyDescent="0.8">
      <c r="A1" s="134" t="s">
        <v>781</v>
      </c>
      <c r="B1" s="132" t="s">
        <v>780</v>
      </c>
      <c r="C1" s="133" t="s">
        <v>779</v>
      </c>
      <c r="D1" s="132" t="s">
        <v>778</v>
      </c>
      <c r="E1" s="133" t="s">
        <v>777</v>
      </c>
      <c r="F1" s="133" t="s">
        <v>776</v>
      </c>
      <c r="G1" s="132" t="s">
        <v>775</v>
      </c>
      <c r="H1" s="131" t="s">
        <v>774</v>
      </c>
    </row>
    <row r="2" spans="1:9" ht="16" x14ac:dyDescent="0.8">
      <c r="A2" s="130">
        <v>0</v>
      </c>
      <c r="B2" s="129" t="s">
        <v>773</v>
      </c>
      <c r="C2" s="129"/>
      <c r="D2" s="129"/>
      <c r="E2" s="129" t="str">
        <f>TblCollectedList[[#This Row],[Type Code]]&amp;TblCollectedList[[#This Row],[Type Number]]</f>
        <v>0</v>
      </c>
      <c r="F2" s="128"/>
      <c r="G2" s="127">
        <v>1</v>
      </c>
      <c r="H2" s="126"/>
    </row>
    <row r="3" spans="1:9" ht="16" outlineLevel="1" x14ac:dyDescent="0.8">
      <c r="A3" s="125" t="s">
        <v>772</v>
      </c>
      <c r="B3" s="36" t="s">
        <v>771</v>
      </c>
      <c r="C3" s="124"/>
      <c r="D3" s="36"/>
      <c r="E3" s="124" t="str">
        <f>TblCollectedList[[#This Row],[Type Code]]&amp;TblCollectedList[[#This Row],[Type Number]]</f>
        <v>01</v>
      </c>
      <c r="F3" s="123"/>
      <c r="G3" s="34">
        <v>2</v>
      </c>
      <c r="H3" s="33"/>
    </row>
    <row r="4" spans="1:9" ht="16" outlineLevel="1" x14ac:dyDescent="0.8">
      <c r="A4" s="122" t="s">
        <v>770</v>
      </c>
      <c r="B4" s="39" t="s">
        <v>13</v>
      </c>
      <c r="C4" s="31" t="s">
        <v>12</v>
      </c>
      <c r="D4" s="39"/>
      <c r="E4" s="31" t="str">
        <f>TblCollectedList[[#This Row],[Type Code]]&amp;TblCollectedList[[#This Row],[Type Number]]</f>
        <v>011???</v>
      </c>
      <c r="F4" s="121"/>
      <c r="G4" s="39">
        <v>3</v>
      </c>
      <c r="H4" s="38"/>
    </row>
    <row r="5" spans="1:9" ht="16" outlineLevel="1" x14ac:dyDescent="0.8">
      <c r="A5" s="125" t="s">
        <v>769</v>
      </c>
      <c r="B5" s="36" t="s">
        <v>768</v>
      </c>
      <c r="C5" s="124"/>
      <c r="D5" s="36"/>
      <c r="E5" s="124" t="str">
        <f>TblCollectedList[[#This Row],[Type Code]]&amp;TblCollectedList[[#This Row],[Type Number]]</f>
        <v>02</v>
      </c>
      <c r="F5" s="123"/>
      <c r="G5" s="34">
        <v>2</v>
      </c>
      <c r="H5" s="33"/>
    </row>
    <row r="6" spans="1:9" ht="16" outlineLevel="1" x14ac:dyDescent="0.8">
      <c r="A6" s="122" t="s">
        <v>767</v>
      </c>
      <c r="B6" s="39" t="s">
        <v>13</v>
      </c>
      <c r="C6" s="31" t="s">
        <v>12</v>
      </c>
      <c r="D6" s="39"/>
      <c r="E6" s="31" t="str">
        <f>TblCollectedList[[#This Row],[Type Code]]&amp;TblCollectedList[[#This Row],[Type Number]]</f>
        <v>021???</v>
      </c>
      <c r="F6" s="121"/>
      <c r="G6" s="39">
        <v>3</v>
      </c>
      <c r="H6" s="38"/>
    </row>
    <row r="7" spans="1:9" ht="16" outlineLevel="1" x14ac:dyDescent="0.8">
      <c r="A7" s="125" t="s">
        <v>766</v>
      </c>
      <c r="B7" s="36" t="s">
        <v>765</v>
      </c>
      <c r="C7" s="124"/>
      <c r="D7" s="36"/>
      <c r="E7" s="124" t="str">
        <f>TblCollectedList[[#This Row],[Type Code]]&amp;TblCollectedList[[#This Row],[Type Number]]</f>
        <v>03</v>
      </c>
      <c r="F7" s="123"/>
      <c r="G7" s="34">
        <v>2</v>
      </c>
      <c r="H7" s="33"/>
    </row>
    <row r="8" spans="1:9" ht="16" outlineLevel="1" x14ac:dyDescent="0.8">
      <c r="A8" s="122" t="s">
        <v>764</v>
      </c>
      <c r="B8" s="39" t="s">
        <v>13</v>
      </c>
      <c r="C8" s="31" t="s">
        <v>12</v>
      </c>
      <c r="D8" s="39"/>
      <c r="E8" s="31" t="str">
        <f>TblCollectedList[[#This Row],[Type Code]]&amp;TblCollectedList[[#This Row],[Type Number]]</f>
        <v>031???</v>
      </c>
      <c r="F8" s="121"/>
      <c r="G8" s="39">
        <v>3</v>
      </c>
      <c r="H8" s="38"/>
    </row>
    <row r="9" spans="1:9" ht="16" outlineLevel="1" x14ac:dyDescent="0.8">
      <c r="A9" s="125" t="s">
        <v>763</v>
      </c>
      <c r="B9" s="36" t="s">
        <v>762</v>
      </c>
      <c r="C9" s="124"/>
      <c r="D9" s="36"/>
      <c r="E9" s="124" t="str">
        <f>TblCollectedList[[#This Row],[Type Code]]&amp;TblCollectedList[[#This Row],[Type Number]]</f>
        <v>04</v>
      </c>
      <c r="F9" s="123"/>
      <c r="G9" s="34">
        <v>2</v>
      </c>
      <c r="H9" s="33"/>
    </row>
    <row r="10" spans="1:9" ht="16" outlineLevel="1" x14ac:dyDescent="0.8">
      <c r="A10" s="122" t="s">
        <v>761</v>
      </c>
      <c r="B10" s="39" t="s">
        <v>13</v>
      </c>
      <c r="C10" s="31" t="s">
        <v>12</v>
      </c>
      <c r="D10" s="39"/>
      <c r="E10" s="31" t="str">
        <f>TblCollectedList[[#This Row],[Type Code]]&amp;TblCollectedList[[#This Row],[Type Number]]</f>
        <v>041???</v>
      </c>
      <c r="F10" s="121"/>
      <c r="G10" s="39">
        <v>3</v>
      </c>
      <c r="H10" s="38"/>
    </row>
    <row r="11" spans="1:9" ht="16" outlineLevel="1" x14ac:dyDescent="0.8">
      <c r="A11" s="125" t="s">
        <v>760</v>
      </c>
      <c r="B11" s="36" t="s">
        <v>759</v>
      </c>
      <c r="C11" s="124"/>
      <c r="D11" s="36"/>
      <c r="E11" s="124" t="str">
        <f>TblCollectedList[[#This Row],[Type Code]]&amp;TblCollectedList[[#This Row],[Type Number]]</f>
        <v>05</v>
      </c>
      <c r="F11" s="123"/>
      <c r="G11" s="34">
        <v>2</v>
      </c>
      <c r="H11" s="33"/>
    </row>
    <row r="12" spans="1:9" ht="16" outlineLevel="1" x14ac:dyDescent="0.8">
      <c r="A12" s="122" t="s">
        <v>758</v>
      </c>
      <c r="B12" s="39" t="s">
        <v>13</v>
      </c>
      <c r="C12" s="31" t="s">
        <v>12</v>
      </c>
      <c r="D12" s="39"/>
      <c r="E12" s="31" t="str">
        <f>TblCollectedList[[#This Row],[Type Code]]&amp;TblCollectedList[[#This Row],[Type Number]]</f>
        <v>051???</v>
      </c>
      <c r="F12" s="121"/>
      <c r="G12" s="39">
        <v>3</v>
      </c>
      <c r="H12" s="38"/>
    </row>
    <row r="13" spans="1:9" ht="16" outlineLevel="1" x14ac:dyDescent="0.8">
      <c r="A13" s="125" t="s">
        <v>757</v>
      </c>
      <c r="B13" s="36" t="s">
        <v>756</v>
      </c>
      <c r="C13" s="124"/>
      <c r="D13" s="36"/>
      <c r="E13" s="124" t="str">
        <f>TblCollectedList[[#This Row],[Type Code]]&amp;TblCollectedList[[#This Row],[Type Number]]</f>
        <v>06</v>
      </c>
      <c r="F13" s="123"/>
      <c r="G13" s="34">
        <v>2</v>
      </c>
      <c r="H13" s="33"/>
    </row>
    <row r="14" spans="1:9" ht="16" outlineLevel="1" x14ac:dyDescent="0.8">
      <c r="A14" s="122" t="s">
        <v>755</v>
      </c>
      <c r="B14" s="39" t="s">
        <v>13</v>
      </c>
      <c r="C14" s="31" t="s">
        <v>12</v>
      </c>
      <c r="D14" s="39"/>
      <c r="E14" s="31" t="str">
        <f>TblCollectedList[[#This Row],[Type Code]]&amp;TblCollectedList[[#This Row],[Type Number]]</f>
        <v>061???</v>
      </c>
      <c r="F14" s="121"/>
      <c r="G14" s="39">
        <v>3</v>
      </c>
      <c r="H14" s="38"/>
    </row>
    <row r="15" spans="1:9" ht="16" outlineLevel="1" x14ac:dyDescent="0.8">
      <c r="A15" s="125" t="s">
        <v>754</v>
      </c>
      <c r="B15" s="36" t="s">
        <v>753</v>
      </c>
      <c r="C15" s="124"/>
      <c r="D15" s="36"/>
      <c r="E15" s="124" t="str">
        <f>TblCollectedList[[#This Row],[Type Code]]&amp;TblCollectedList[[#This Row],[Type Number]]</f>
        <v>07</v>
      </c>
      <c r="F15" s="123"/>
      <c r="G15" s="34">
        <v>2</v>
      </c>
      <c r="H15" s="33"/>
      <c r="I15" s="25"/>
    </row>
    <row r="16" spans="1:9" ht="16" outlineLevel="1" x14ac:dyDescent="0.8">
      <c r="A16" s="122" t="s">
        <v>752</v>
      </c>
      <c r="B16" s="39" t="s">
        <v>13</v>
      </c>
      <c r="C16" s="31" t="s">
        <v>12</v>
      </c>
      <c r="D16" s="39"/>
      <c r="E16" s="31" t="str">
        <f>TblCollectedList[[#This Row],[Type Code]]&amp;TblCollectedList[[#This Row],[Type Number]]</f>
        <v>071???</v>
      </c>
      <c r="F16" s="121"/>
      <c r="G16" s="39">
        <v>3</v>
      </c>
      <c r="H16" s="38"/>
      <c r="I16" s="25"/>
    </row>
    <row r="17" spans="1:8" ht="16" x14ac:dyDescent="0.8">
      <c r="A17" s="120">
        <v>1</v>
      </c>
      <c r="B17" s="119" t="s">
        <v>751</v>
      </c>
      <c r="C17" s="119"/>
      <c r="D17" s="119"/>
      <c r="E17" s="119" t="str">
        <f>TblCollectedList[[#This Row],[Type Code]]&amp;TblCollectedList[[#This Row],[Type Number]]</f>
        <v>1</v>
      </c>
      <c r="F17" s="118"/>
      <c r="G17" s="117">
        <v>1</v>
      </c>
      <c r="H17" s="116"/>
    </row>
    <row r="18" spans="1:8" ht="16" outlineLevel="1" x14ac:dyDescent="0.8">
      <c r="A18" s="37">
        <v>10</v>
      </c>
      <c r="B18" s="36" t="s">
        <v>750</v>
      </c>
      <c r="C18" s="36"/>
      <c r="D18" s="36"/>
      <c r="E18" s="36" t="str">
        <f>TblCollectedList[[#This Row],[Type Code]]&amp;TblCollectedList[[#This Row],[Type Number]]</f>
        <v>10</v>
      </c>
      <c r="F18" s="35"/>
      <c r="G18" s="34">
        <v>2</v>
      </c>
      <c r="H18" s="33"/>
    </row>
    <row r="19" spans="1:8" ht="16" outlineLevel="1" x14ac:dyDescent="0.8">
      <c r="A19" s="41">
        <v>101</v>
      </c>
      <c r="B19" s="39" t="s">
        <v>749</v>
      </c>
      <c r="C19" s="31" t="s">
        <v>12</v>
      </c>
      <c r="D19" s="39"/>
      <c r="E19" s="39" t="str">
        <f>TblCollectedList[[#This Row],[Type Code]]&amp;TblCollectedList[[#This Row],[Type Number]]</f>
        <v>101???</v>
      </c>
      <c r="F19" s="40" t="s">
        <v>747</v>
      </c>
      <c r="G19" s="39">
        <v>3</v>
      </c>
      <c r="H19" s="38"/>
    </row>
    <row r="20" spans="1:8" ht="16" outlineLevel="1" x14ac:dyDescent="0.8">
      <c r="A20" s="41">
        <v>102</v>
      </c>
      <c r="B20" s="39" t="s">
        <v>748</v>
      </c>
      <c r="C20" s="31" t="s">
        <v>12</v>
      </c>
      <c r="D20" s="39"/>
      <c r="E20" s="39" t="str">
        <f>TblCollectedList[[#This Row],[Type Code]]&amp;TblCollectedList[[#This Row],[Type Number]]</f>
        <v>102???</v>
      </c>
      <c r="F20" s="40" t="s">
        <v>747</v>
      </c>
      <c r="G20" s="39">
        <v>3</v>
      </c>
      <c r="H20" s="38"/>
    </row>
    <row r="21" spans="1:8" ht="16" outlineLevel="1" x14ac:dyDescent="0.8">
      <c r="A21" s="41">
        <v>103</v>
      </c>
      <c r="B21" s="39" t="s">
        <v>746</v>
      </c>
      <c r="C21" s="31" t="s">
        <v>12</v>
      </c>
      <c r="D21" s="39"/>
      <c r="E21" s="39" t="str">
        <f>TblCollectedList[[#This Row],[Type Code]]&amp;TblCollectedList[[#This Row],[Type Number]]</f>
        <v>103???</v>
      </c>
      <c r="F21" s="40" t="s">
        <v>735</v>
      </c>
      <c r="G21" s="39">
        <v>3</v>
      </c>
      <c r="H21" s="38"/>
    </row>
    <row r="22" spans="1:8" ht="16" outlineLevel="1" x14ac:dyDescent="0.8">
      <c r="A22" s="41" t="s">
        <v>745</v>
      </c>
      <c r="B22" s="39" t="s">
        <v>744</v>
      </c>
      <c r="C22" s="31" t="s">
        <v>12</v>
      </c>
      <c r="D22" s="39"/>
      <c r="E22" s="39" t="str">
        <f>TblCollectedList[[#This Row],[Type Code]]&amp;TblCollectedList[[#This Row],[Type Number]]</f>
        <v>104???</v>
      </c>
      <c r="F22" s="40" t="s">
        <v>27</v>
      </c>
      <c r="G22" s="39">
        <v>3</v>
      </c>
      <c r="H22" s="38"/>
    </row>
    <row r="23" spans="1:8" ht="16" outlineLevel="1" x14ac:dyDescent="0.8">
      <c r="A23" s="37">
        <v>12</v>
      </c>
      <c r="B23" s="36" t="s">
        <v>743</v>
      </c>
      <c r="C23" s="36"/>
      <c r="D23" s="36"/>
      <c r="E23" s="36" t="str">
        <f>TblCollectedList[[#This Row],[Type Code]]&amp;TblCollectedList[[#This Row],[Type Number]]</f>
        <v>12</v>
      </c>
      <c r="F23" s="35"/>
      <c r="G23" s="34">
        <v>2</v>
      </c>
      <c r="H23" s="33"/>
    </row>
    <row r="24" spans="1:8" ht="16" outlineLevel="1" x14ac:dyDescent="0.8">
      <c r="A24" s="41">
        <v>121</v>
      </c>
      <c r="B24" s="39" t="s">
        <v>742</v>
      </c>
      <c r="C24" s="31" t="s">
        <v>12</v>
      </c>
      <c r="D24" s="39"/>
      <c r="E24" s="39" t="str">
        <f>TblCollectedList[[#This Row],[Type Code]]&amp;TblCollectedList[[#This Row],[Type Number]]</f>
        <v>121???</v>
      </c>
      <c r="F24" s="40" t="s">
        <v>733</v>
      </c>
      <c r="G24" s="39">
        <v>3</v>
      </c>
      <c r="H24" s="47"/>
    </row>
    <row r="25" spans="1:8" ht="16" outlineLevel="1" x14ac:dyDescent="0.8">
      <c r="A25" s="41" t="s">
        <v>741</v>
      </c>
      <c r="B25" s="39" t="s">
        <v>740</v>
      </c>
      <c r="C25" s="31" t="s">
        <v>12</v>
      </c>
      <c r="D25" s="39"/>
      <c r="E25" s="39" t="str">
        <f>TblCollectedList[[#This Row],[Type Code]]&amp;TblCollectedList[[#This Row],[Type Number]]</f>
        <v>122???</v>
      </c>
      <c r="F25" s="40" t="s">
        <v>733</v>
      </c>
      <c r="G25" s="39">
        <v>3</v>
      </c>
      <c r="H25" s="47"/>
    </row>
    <row r="26" spans="1:8" ht="16" outlineLevel="1" x14ac:dyDescent="0.8">
      <c r="A26" s="41">
        <v>123</v>
      </c>
      <c r="B26" s="39" t="s">
        <v>739</v>
      </c>
      <c r="C26" s="31" t="s">
        <v>12</v>
      </c>
      <c r="D26" s="39"/>
      <c r="E26" s="39" t="str">
        <f>TblCollectedList[[#This Row],[Type Code]]&amp;TblCollectedList[[#This Row],[Type Number]]</f>
        <v>123???</v>
      </c>
      <c r="F26" s="40" t="s">
        <v>670</v>
      </c>
      <c r="G26" s="39">
        <v>3</v>
      </c>
      <c r="H26" s="47"/>
    </row>
    <row r="27" spans="1:8" ht="16" outlineLevel="1" x14ac:dyDescent="0.8">
      <c r="A27" s="41">
        <v>124</v>
      </c>
      <c r="B27" s="39" t="s">
        <v>738</v>
      </c>
      <c r="C27" s="31" t="s">
        <v>12</v>
      </c>
      <c r="D27" s="39"/>
      <c r="E27" s="39" t="str">
        <f>TblCollectedList[[#This Row],[Type Code]]&amp;TblCollectedList[[#This Row],[Type Number]]</f>
        <v>124???</v>
      </c>
      <c r="F27" s="40" t="s">
        <v>733</v>
      </c>
      <c r="G27" s="39">
        <v>3</v>
      </c>
      <c r="H27" s="115"/>
    </row>
    <row r="28" spans="1:8" ht="16" outlineLevel="1" x14ac:dyDescent="0.8">
      <c r="A28" s="41">
        <v>125</v>
      </c>
      <c r="B28" s="39" t="s">
        <v>737</v>
      </c>
      <c r="C28" s="31" t="s">
        <v>12</v>
      </c>
      <c r="D28" s="39"/>
      <c r="E28" s="39" t="str">
        <f>TblCollectedList[[#This Row],[Type Code]]&amp;TblCollectedList[[#This Row],[Type Number]]</f>
        <v>125???</v>
      </c>
      <c r="F28" s="40" t="s">
        <v>733</v>
      </c>
      <c r="G28" s="39">
        <v>3</v>
      </c>
      <c r="H28" s="38"/>
    </row>
    <row r="29" spans="1:8" ht="16" outlineLevel="1" x14ac:dyDescent="0.8">
      <c r="A29" s="41">
        <v>126</v>
      </c>
      <c r="B29" s="39" t="s">
        <v>736</v>
      </c>
      <c r="C29" s="31" t="s">
        <v>12</v>
      </c>
      <c r="D29" s="39"/>
      <c r="E29" s="39" t="str">
        <f>TblCollectedList[[#This Row],[Type Code]]&amp;TblCollectedList[[#This Row],[Type Number]]</f>
        <v>126???</v>
      </c>
      <c r="F29" s="40" t="s">
        <v>735</v>
      </c>
      <c r="G29" s="39">
        <v>3</v>
      </c>
      <c r="H29" s="47"/>
    </row>
    <row r="30" spans="1:8" ht="16" outlineLevel="1" x14ac:dyDescent="0.8">
      <c r="A30" s="41">
        <v>127</v>
      </c>
      <c r="B30" s="39" t="s">
        <v>734</v>
      </c>
      <c r="C30" s="31" t="s">
        <v>12</v>
      </c>
      <c r="D30" s="39"/>
      <c r="E30" s="39" t="str">
        <f>TblCollectedList[[#This Row],[Type Code]]&amp;TblCollectedList[[#This Row],[Type Number]]</f>
        <v>127???</v>
      </c>
      <c r="F30" s="40" t="s">
        <v>733</v>
      </c>
      <c r="G30" s="39">
        <v>3</v>
      </c>
      <c r="H30" s="38"/>
    </row>
    <row r="31" spans="1:8" ht="16" outlineLevel="1" x14ac:dyDescent="0.8">
      <c r="A31" s="37">
        <v>13</v>
      </c>
      <c r="B31" s="36" t="s">
        <v>732</v>
      </c>
      <c r="C31" s="36"/>
      <c r="D31" s="36"/>
      <c r="E31" s="36" t="str">
        <f>TblCollectedList[[#This Row],[Type Code]]&amp;TblCollectedList[[#This Row],[Type Number]]</f>
        <v>13</v>
      </c>
      <c r="F31" s="35"/>
      <c r="G31" s="34">
        <v>2</v>
      </c>
      <c r="H31" s="33"/>
    </row>
    <row r="32" spans="1:8" ht="16" outlineLevel="1" x14ac:dyDescent="0.8">
      <c r="A32" s="41">
        <v>131</v>
      </c>
      <c r="B32" s="39" t="s">
        <v>731</v>
      </c>
      <c r="C32" s="31" t="s">
        <v>12</v>
      </c>
      <c r="D32" s="39"/>
      <c r="E32" s="39" t="str">
        <f>TblCollectedList[[#This Row],[Type Code]]&amp;TblCollectedList[[#This Row],[Type Number]]</f>
        <v>131???</v>
      </c>
      <c r="F32" s="40" t="s">
        <v>233</v>
      </c>
      <c r="G32" s="39">
        <v>3</v>
      </c>
      <c r="H32" s="47"/>
    </row>
    <row r="33" spans="1:8" ht="16" outlineLevel="1" x14ac:dyDescent="0.8">
      <c r="A33" s="37">
        <v>18</v>
      </c>
      <c r="B33" s="36" t="s">
        <v>730</v>
      </c>
      <c r="C33" s="36"/>
      <c r="D33" s="36"/>
      <c r="E33" s="36" t="str">
        <f>TblCollectedList[[#This Row],[Type Code]]&amp;TblCollectedList[[#This Row],[Type Number]]</f>
        <v>18</v>
      </c>
      <c r="F33" s="35"/>
      <c r="G33" s="34">
        <v>2</v>
      </c>
      <c r="H33" s="33"/>
    </row>
    <row r="34" spans="1:8" ht="16" outlineLevel="1" x14ac:dyDescent="0.8">
      <c r="A34" s="41">
        <v>181</v>
      </c>
      <c r="B34" s="39" t="s">
        <v>729</v>
      </c>
      <c r="C34" s="31" t="s">
        <v>12</v>
      </c>
      <c r="D34" s="39"/>
      <c r="E34" s="39" t="str">
        <f>TblCollectedList[[#This Row],[Type Code]]&amp;TblCollectedList[[#This Row],[Type Number]]</f>
        <v>181???</v>
      </c>
      <c r="F34" s="40" t="s">
        <v>727</v>
      </c>
      <c r="G34" s="39">
        <v>3</v>
      </c>
      <c r="H34" s="47"/>
    </row>
    <row r="35" spans="1:8" ht="16" outlineLevel="1" x14ac:dyDescent="0.8">
      <c r="A35" s="41">
        <v>182</v>
      </c>
      <c r="B35" s="39" t="s">
        <v>728</v>
      </c>
      <c r="C35" s="31" t="s">
        <v>12</v>
      </c>
      <c r="D35" s="39"/>
      <c r="E35" s="39" t="str">
        <f>TblCollectedList[[#This Row],[Type Code]]&amp;TblCollectedList[[#This Row],[Type Number]]</f>
        <v>182???</v>
      </c>
      <c r="F35" s="40" t="s">
        <v>727</v>
      </c>
      <c r="G35" s="39">
        <v>3</v>
      </c>
      <c r="H35" s="47"/>
    </row>
    <row r="36" spans="1:8" ht="16" x14ac:dyDescent="0.8">
      <c r="A36" s="114">
        <v>2</v>
      </c>
      <c r="B36" s="112" t="s">
        <v>726</v>
      </c>
      <c r="C36" s="112"/>
      <c r="D36" s="112"/>
      <c r="E36" s="112" t="str">
        <f>TblCollectedList[[#This Row],[Type Code]]&amp;TblCollectedList[[#This Row],[Type Number]]</f>
        <v>2</v>
      </c>
      <c r="F36" s="113"/>
      <c r="G36" s="112">
        <v>1</v>
      </c>
      <c r="H36" s="111"/>
    </row>
    <row r="37" spans="1:8" ht="16" outlineLevel="1" x14ac:dyDescent="0.8">
      <c r="A37" s="37">
        <v>20</v>
      </c>
      <c r="B37" s="36" t="s">
        <v>725</v>
      </c>
      <c r="C37" s="36"/>
      <c r="D37" s="36"/>
      <c r="E37" s="36" t="str">
        <f>TblCollectedList[[#This Row],[Type Code]]&amp;TblCollectedList[[#This Row],[Type Number]]</f>
        <v>20</v>
      </c>
      <c r="F37" s="35"/>
      <c r="G37" s="34">
        <v>2</v>
      </c>
      <c r="H37" s="33"/>
    </row>
    <row r="38" spans="1:8" ht="16" outlineLevel="1" x14ac:dyDescent="0.8">
      <c r="A38" s="41">
        <v>201</v>
      </c>
      <c r="B38" s="39" t="s">
        <v>724</v>
      </c>
      <c r="C38" s="31" t="s">
        <v>12</v>
      </c>
      <c r="D38" s="39"/>
      <c r="E38" s="39" t="str">
        <f>TblCollectedList[[#This Row],[Type Code]]&amp;TblCollectedList[[#This Row],[Type Number]]</f>
        <v>201???</v>
      </c>
      <c r="F38" s="40" t="s">
        <v>704</v>
      </c>
      <c r="G38" s="39">
        <v>3</v>
      </c>
      <c r="H38" s="38"/>
    </row>
    <row r="39" spans="1:8" ht="16" outlineLevel="1" x14ac:dyDescent="0.8">
      <c r="A39" s="41">
        <v>202</v>
      </c>
      <c r="B39" s="39" t="s">
        <v>723</v>
      </c>
      <c r="C39" s="31" t="s">
        <v>12</v>
      </c>
      <c r="D39" s="39"/>
      <c r="E39" s="39" t="str">
        <f>TblCollectedList[[#This Row],[Type Code]]&amp;TblCollectedList[[#This Row],[Type Number]]</f>
        <v>202???</v>
      </c>
      <c r="F39" s="40" t="s">
        <v>704</v>
      </c>
      <c r="G39" s="39">
        <v>3</v>
      </c>
      <c r="H39" s="38"/>
    </row>
    <row r="40" spans="1:8" ht="16" outlineLevel="1" x14ac:dyDescent="0.8">
      <c r="A40" s="41">
        <v>203</v>
      </c>
      <c r="B40" s="39" t="s">
        <v>722</v>
      </c>
      <c r="C40" s="31" t="s">
        <v>12</v>
      </c>
      <c r="D40" s="39"/>
      <c r="E40" s="39" t="str">
        <f>TblCollectedList[[#This Row],[Type Code]]&amp;TblCollectedList[[#This Row],[Type Number]]</f>
        <v>203???</v>
      </c>
      <c r="F40" s="40" t="s">
        <v>78</v>
      </c>
      <c r="G40" s="39">
        <v>3</v>
      </c>
      <c r="H40" s="47"/>
    </row>
    <row r="41" spans="1:8" ht="16" outlineLevel="1" x14ac:dyDescent="0.8">
      <c r="A41" s="41">
        <v>204</v>
      </c>
      <c r="B41" s="39" t="s">
        <v>721</v>
      </c>
      <c r="C41" s="31" t="s">
        <v>12</v>
      </c>
      <c r="D41" s="39"/>
      <c r="E41" s="39" t="str">
        <f>TblCollectedList[[#This Row],[Type Code]]&amp;TblCollectedList[[#This Row],[Type Number]]</f>
        <v>204???</v>
      </c>
      <c r="F41" s="40" t="s">
        <v>78</v>
      </c>
      <c r="G41" s="39">
        <v>3</v>
      </c>
      <c r="H41" s="38"/>
    </row>
    <row r="42" spans="1:8" ht="16" outlineLevel="1" x14ac:dyDescent="0.8">
      <c r="A42" s="41">
        <v>205</v>
      </c>
      <c r="B42" s="39" t="s">
        <v>720</v>
      </c>
      <c r="C42" s="31" t="s">
        <v>12</v>
      </c>
      <c r="D42" s="39"/>
      <c r="E42" s="39" t="str">
        <f>TblCollectedList[[#This Row],[Type Code]]&amp;TblCollectedList[[#This Row],[Type Number]]</f>
        <v>205???</v>
      </c>
      <c r="F42" s="40" t="s">
        <v>78</v>
      </c>
      <c r="G42" s="39">
        <v>3</v>
      </c>
      <c r="H42" s="38"/>
    </row>
    <row r="43" spans="1:8" ht="16" outlineLevel="1" x14ac:dyDescent="0.8">
      <c r="A43" s="37">
        <v>21</v>
      </c>
      <c r="B43" s="36" t="s">
        <v>719</v>
      </c>
      <c r="C43" s="36"/>
      <c r="D43" s="36"/>
      <c r="E43" s="36" t="str">
        <f>TblCollectedList[[#This Row],[Type Code]]&amp;TblCollectedList[[#This Row],[Type Number]]</f>
        <v>21</v>
      </c>
      <c r="F43" s="35"/>
      <c r="G43" s="34">
        <v>2</v>
      </c>
      <c r="H43" s="33"/>
    </row>
    <row r="44" spans="1:8" ht="16" outlineLevel="1" x14ac:dyDescent="0.8">
      <c r="A44" s="41">
        <v>211</v>
      </c>
      <c r="B44" s="39" t="s">
        <v>718</v>
      </c>
      <c r="C44" s="31" t="s">
        <v>12</v>
      </c>
      <c r="D44" s="39"/>
      <c r="E44" s="39" t="str">
        <f>TblCollectedList[[#This Row],[Type Code]]&amp;TblCollectedList[[#This Row],[Type Number]]</f>
        <v>211???</v>
      </c>
      <c r="F44" s="40" t="s">
        <v>704</v>
      </c>
      <c r="G44" s="39">
        <v>3</v>
      </c>
      <c r="H44" s="38"/>
    </row>
    <row r="45" spans="1:8" ht="16" outlineLevel="1" x14ac:dyDescent="0.8">
      <c r="A45" s="41">
        <v>212</v>
      </c>
      <c r="B45" s="39" t="s">
        <v>717</v>
      </c>
      <c r="C45" s="31" t="s">
        <v>12</v>
      </c>
      <c r="D45" s="39"/>
      <c r="E45" s="39" t="str">
        <f>TblCollectedList[[#This Row],[Type Code]]&amp;TblCollectedList[[#This Row],[Type Number]]</f>
        <v>212???</v>
      </c>
      <c r="F45" s="40" t="s">
        <v>704</v>
      </c>
      <c r="G45" s="39">
        <v>3</v>
      </c>
      <c r="H45" s="47"/>
    </row>
    <row r="46" spans="1:8" ht="16" outlineLevel="1" x14ac:dyDescent="0.8">
      <c r="A46" s="41">
        <v>213</v>
      </c>
      <c r="B46" s="39" t="s">
        <v>716</v>
      </c>
      <c r="C46" s="31" t="s">
        <v>12</v>
      </c>
      <c r="D46" s="39"/>
      <c r="E46" s="39" t="str">
        <f>TblCollectedList[[#This Row],[Type Code]]&amp;TblCollectedList[[#This Row],[Type Number]]</f>
        <v>213???</v>
      </c>
      <c r="F46" s="40" t="s">
        <v>704</v>
      </c>
      <c r="G46" s="39">
        <v>3</v>
      </c>
      <c r="H46" s="38"/>
    </row>
    <row r="47" spans="1:8" ht="16" outlineLevel="1" x14ac:dyDescent="0.8">
      <c r="A47" s="41">
        <v>214</v>
      </c>
      <c r="B47" s="39" t="s">
        <v>715</v>
      </c>
      <c r="C47" s="31" t="s">
        <v>12</v>
      </c>
      <c r="D47" s="39"/>
      <c r="E47" s="39" t="str">
        <f>TblCollectedList[[#This Row],[Type Code]]&amp;TblCollectedList[[#This Row],[Type Number]]</f>
        <v>214???</v>
      </c>
      <c r="F47" s="40" t="s">
        <v>704</v>
      </c>
      <c r="G47" s="39">
        <v>3</v>
      </c>
      <c r="H47" s="38"/>
    </row>
    <row r="48" spans="1:8" ht="16" outlineLevel="1" x14ac:dyDescent="0.8">
      <c r="A48" s="41">
        <v>215</v>
      </c>
      <c r="B48" s="39" t="s">
        <v>714</v>
      </c>
      <c r="C48" s="31" t="s">
        <v>12</v>
      </c>
      <c r="D48" s="39"/>
      <c r="E48" s="39" t="str">
        <f>TblCollectedList[[#This Row],[Type Code]]&amp;TblCollectedList[[#This Row],[Type Number]]</f>
        <v>215???</v>
      </c>
      <c r="F48" s="40" t="s">
        <v>704</v>
      </c>
      <c r="G48" s="39">
        <v>3</v>
      </c>
      <c r="H48" s="38"/>
    </row>
    <row r="49" spans="1:8" ht="16" outlineLevel="1" x14ac:dyDescent="0.8">
      <c r="A49" s="41">
        <v>216</v>
      </c>
      <c r="B49" s="39" t="s">
        <v>713</v>
      </c>
      <c r="C49" s="31" t="s">
        <v>12</v>
      </c>
      <c r="D49" s="39"/>
      <c r="E49" s="39" t="str">
        <f>TblCollectedList[[#This Row],[Type Code]]&amp;TblCollectedList[[#This Row],[Type Number]]</f>
        <v>216???</v>
      </c>
      <c r="F49" s="40" t="s">
        <v>702</v>
      </c>
      <c r="G49" s="39">
        <v>3</v>
      </c>
      <c r="H49" s="47"/>
    </row>
    <row r="50" spans="1:8" ht="16" outlineLevel="1" x14ac:dyDescent="0.8">
      <c r="A50" s="41">
        <v>217</v>
      </c>
      <c r="B50" s="39" t="s">
        <v>712</v>
      </c>
      <c r="C50" s="31" t="s">
        <v>12</v>
      </c>
      <c r="D50" s="39"/>
      <c r="E50" s="39" t="str">
        <f>TblCollectedList[[#This Row],[Type Code]]&amp;TblCollectedList[[#This Row],[Type Number]]</f>
        <v>217???</v>
      </c>
      <c r="F50" s="40" t="s">
        <v>233</v>
      </c>
      <c r="G50" s="39">
        <v>3</v>
      </c>
      <c r="H50" s="38"/>
    </row>
    <row r="51" spans="1:8" ht="16" outlineLevel="1" x14ac:dyDescent="0.8">
      <c r="A51" s="41">
        <v>218</v>
      </c>
      <c r="B51" s="39" t="s">
        <v>711</v>
      </c>
      <c r="C51" s="31" t="s">
        <v>12</v>
      </c>
      <c r="D51" s="39"/>
      <c r="E51" s="39" t="str">
        <f>TblCollectedList[[#This Row],[Type Code]]&amp;TblCollectedList[[#This Row],[Type Number]]</f>
        <v>218???</v>
      </c>
      <c r="F51" s="40" t="s">
        <v>27</v>
      </c>
      <c r="G51" s="39">
        <v>3</v>
      </c>
      <c r="H51" s="38"/>
    </row>
    <row r="52" spans="1:8" ht="16" outlineLevel="1" x14ac:dyDescent="0.8">
      <c r="A52" s="37">
        <v>22</v>
      </c>
      <c r="B52" s="36" t="s">
        <v>710</v>
      </c>
      <c r="C52" s="36"/>
      <c r="D52" s="36"/>
      <c r="E52" s="36" t="str">
        <f>TblCollectedList[[#This Row],[Type Code]]&amp;TblCollectedList[[#This Row],[Type Number]]</f>
        <v>22</v>
      </c>
      <c r="F52" s="35"/>
      <c r="G52" s="34">
        <v>2</v>
      </c>
      <c r="H52" s="33"/>
    </row>
    <row r="53" spans="1:8" ht="16" outlineLevel="1" x14ac:dyDescent="0.8">
      <c r="A53" s="41">
        <v>221</v>
      </c>
      <c r="B53" s="39" t="s">
        <v>709</v>
      </c>
      <c r="C53" s="31" t="s">
        <v>12</v>
      </c>
      <c r="D53" s="39"/>
      <c r="E53" s="39" t="str">
        <f>TblCollectedList[[#This Row],[Type Code]]&amp;TblCollectedList[[#This Row],[Type Number]]</f>
        <v>221???</v>
      </c>
      <c r="F53" s="40" t="s">
        <v>704</v>
      </c>
      <c r="G53" s="39">
        <v>3</v>
      </c>
      <c r="H53" s="38"/>
    </row>
    <row r="54" spans="1:8" ht="16" outlineLevel="1" x14ac:dyDescent="0.8">
      <c r="A54" s="41">
        <v>222</v>
      </c>
      <c r="B54" s="39" t="s">
        <v>708</v>
      </c>
      <c r="C54" s="31" t="s">
        <v>12</v>
      </c>
      <c r="D54" s="39"/>
      <c r="E54" s="39" t="str">
        <f>TblCollectedList[[#This Row],[Type Code]]&amp;TblCollectedList[[#This Row],[Type Number]]</f>
        <v>222???</v>
      </c>
      <c r="F54" s="40" t="s">
        <v>704</v>
      </c>
      <c r="G54" s="39">
        <v>3</v>
      </c>
      <c r="H54" s="47"/>
    </row>
    <row r="55" spans="1:8" ht="16" outlineLevel="1" x14ac:dyDescent="0.8">
      <c r="A55" s="41">
        <v>223</v>
      </c>
      <c r="B55" s="39" t="s">
        <v>707</v>
      </c>
      <c r="C55" s="31" t="s">
        <v>12</v>
      </c>
      <c r="D55" s="39"/>
      <c r="E55" s="39" t="str">
        <f>TblCollectedList[[#This Row],[Type Code]]&amp;TblCollectedList[[#This Row],[Type Number]]</f>
        <v>223???</v>
      </c>
      <c r="F55" s="40" t="s">
        <v>704</v>
      </c>
      <c r="G55" s="39">
        <v>3</v>
      </c>
      <c r="H55" s="38"/>
    </row>
    <row r="56" spans="1:8" ht="16" outlineLevel="1" x14ac:dyDescent="0.8">
      <c r="A56" s="41">
        <v>224</v>
      </c>
      <c r="B56" s="39" t="s">
        <v>706</v>
      </c>
      <c r="C56" s="31" t="s">
        <v>12</v>
      </c>
      <c r="D56" s="39"/>
      <c r="E56" s="39" t="str">
        <f>TblCollectedList[[#This Row],[Type Code]]&amp;TblCollectedList[[#This Row],[Type Number]]</f>
        <v>224???</v>
      </c>
      <c r="F56" s="40" t="s">
        <v>704</v>
      </c>
      <c r="G56" s="39">
        <v>3</v>
      </c>
      <c r="H56" s="38"/>
    </row>
    <row r="57" spans="1:8" ht="16" outlineLevel="1" x14ac:dyDescent="0.8">
      <c r="A57" s="41">
        <v>225</v>
      </c>
      <c r="B57" s="39" t="s">
        <v>705</v>
      </c>
      <c r="C57" s="31" t="s">
        <v>12</v>
      </c>
      <c r="D57" s="39"/>
      <c r="E57" s="39" t="str">
        <f>TblCollectedList[[#This Row],[Type Code]]&amp;TblCollectedList[[#This Row],[Type Number]]</f>
        <v>225???</v>
      </c>
      <c r="F57" s="40" t="s">
        <v>704</v>
      </c>
      <c r="G57" s="39">
        <v>3</v>
      </c>
      <c r="H57" s="38"/>
    </row>
    <row r="58" spans="1:8" ht="16" outlineLevel="1" x14ac:dyDescent="0.8">
      <c r="A58" s="41">
        <v>226</v>
      </c>
      <c r="B58" s="39" t="s">
        <v>703</v>
      </c>
      <c r="C58" s="31" t="s">
        <v>12</v>
      </c>
      <c r="D58" s="39"/>
      <c r="E58" s="39" t="str">
        <f>TblCollectedList[[#This Row],[Type Code]]&amp;TblCollectedList[[#This Row],[Type Number]]</f>
        <v>226???</v>
      </c>
      <c r="F58" s="40" t="s">
        <v>702</v>
      </c>
      <c r="G58" s="39">
        <v>3</v>
      </c>
      <c r="H58" s="38"/>
    </row>
    <row r="59" spans="1:8" ht="16" outlineLevel="1" x14ac:dyDescent="0.8">
      <c r="A59" s="37">
        <v>23</v>
      </c>
      <c r="B59" s="36" t="s">
        <v>701</v>
      </c>
      <c r="C59" s="36"/>
      <c r="D59" s="36"/>
      <c r="E59" s="36" t="str">
        <f>TblCollectedList[[#This Row],[Type Code]]&amp;TblCollectedList[[#This Row],[Type Number]]</f>
        <v>23</v>
      </c>
      <c r="F59" s="35"/>
      <c r="G59" s="34">
        <v>2</v>
      </c>
      <c r="H59" s="33"/>
    </row>
    <row r="60" spans="1:8" ht="16" outlineLevel="1" x14ac:dyDescent="0.8">
      <c r="A60" s="41">
        <v>231</v>
      </c>
      <c r="B60" s="39" t="s">
        <v>700</v>
      </c>
      <c r="C60" s="31" t="s">
        <v>12</v>
      </c>
      <c r="D60" s="39"/>
      <c r="E60" s="39" t="str">
        <f>TblCollectedList[[#This Row],[Type Code]]&amp;TblCollectedList[[#This Row],[Type Number]]</f>
        <v>231???</v>
      </c>
      <c r="F60" s="40" t="s">
        <v>680</v>
      </c>
      <c r="G60" s="39">
        <v>3</v>
      </c>
      <c r="H60" s="38"/>
    </row>
    <row r="61" spans="1:8" ht="16" outlineLevel="1" x14ac:dyDescent="0.8">
      <c r="A61" s="41">
        <v>232</v>
      </c>
      <c r="B61" s="39" t="s">
        <v>699</v>
      </c>
      <c r="C61" s="31" t="s">
        <v>12</v>
      </c>
      <c r="D61" s="39"/>
      <c r="E61" s="39" t="str">
        <f>TblCollectedList[[#This Row],[Type Code]]&amp;TblCollectedList[[#This Row],[Type Number]]</f>
        <v>232???</v>
      </c>
      <c r="F61" s="40" t="s">
        <v>670</v>
      </c>
      <c r="G61" s="39">
        <v>3</v>
      </c>
      <c r="H61" s="47"/>
    </row>
    <row r="62" spans="1:8" ht="16" outlineLevel="1" x14ac:dyDescent="0.8">
      <c r="A62" s="41">
        <v>233</v>
      </c>
      <c r="B62" s="39" t="s">
        <v>698</v>
      </c>
      <c r="C62" s="31" t="s">
        <v>12</v>
      </c>
      <c r="D62" s="39"/>
      <c r="E62" s="39" t="str">
        <f>TblCollectedList[[#This Row],[Type Code]]&amp;TblCollectedList[[#This Row],[Type Number]]</f>
        <v>233???</v>
      </c>
      <c r="F62" s="40" t="s">
        <v>670</v>
      </c>
      <c r="G62" s="39">
        <v>3</v>
      </c>
      <c r="H62" s="38"/>
    </row>
    <row r="63" spans="1:8" ht="16" outlineLevel="1" x14ac:dyDescent="0.8">
      <c r="A63" s="41">
        <v>234</v>
      </c>
      <c r="B63" s="39" t="s">
        <v>697</v>
      </c>
      <c r="C63" s="31" t="s">
        <v>12</v>
      </c>
      <c r="D63" s="39"/>
      <c r="E63" s="39" t="str">
        <f>TblCollectedList[[#This Row],[Type Code]]&amp;TblCollectedList[[#This Row],[Type Number]]</f>
        <v>234???</v>
      </c>
      <c r="F63" s="40" t="s">
        <v>233</v>
      </c>
      <c r="G63" s="39">
        <v>3</v>
      </c>
      <c r="H63" s="38"/>
    </row>
    <row r="64" spans="1:8" ht="16" outlineLevel="1" x14ac:dyDescent="0.8">
      <c r="A64" s="41">
        <v>239</v>
      </c>
      <c r="B64" s="39" t="s">
        <v>696</v>
      </c>
      <c r="C64" s="31" t="s">
        <v>12</v>
      </c>
      <c r="D64" s="39"/>
      <c r="E64" s="39" t="str">
        <f>TblCollectedList[[#This Row],[Type Code]]&amp;TblCollectedList[[#This Row],[Type Number]]</f>
        <v>239???</v>
      </c>
      <c r="F64" s="40" t="s">
        <v>670</v>
      </c>
      <c r="G64" s="39">
        <v>3</v>
      </c>
      <c r="H64" s="38"/>
    </row>
    <row r="65" spans="1:8" ht="16" outlineLevel="1" x14ac:dyDescent="0.8">
      <c r="A65" s="37">
        <v>24</v>
      </c>
      <c r="B65" s="36" t="s">
        <v>695</v>
      </c>
      <c r="C65" s="36"/>
      <c r="D65" s="36"/>
      <c r="E65" s="36" t="str">
        <f>TblCollectedList[[#This Row],[Type Code]]&amp;TblCollectedList[[#This Row],[Type Number]]</f>
        <v>24</v>
      </c>
      <c r="F65" s="35"/>
      <c r="G65" s="34">
        <v>2</v>
      </c>
      <c r="H65" s="33"/>
    </row>
    <row r="66" spans="1:8" ht="16" outlineLevel="1" x14ac:dyDescent="0.8">
      <c r="A66" s="41">
        <v>241</v>
      </c>
      <c r="B66" s="39" t="s">
        <v>694</v>
      </c>
      <c r="C66" s="31" t="s">
        <v>12</v>
      </c>
      <c r="D66" s="39"/>
      <c r="E66" s="39" t="str">
        <f>TblCollectedList[[#This Row],[Type Code]]&amp;TblCollectedList[[#This Row],[Type Number]]</f>
        <v>241???</v>
      </c>
      <c r="F66" s="40" t="s">
        <v>691</v>
      </c>
      <c r="G66" s="39">
        <v>3</v>
      </c>
      <c r="H66" s="38"/>
    </row>
    <row r="67" spans="1:8" ht="16" outlineLevel="1" x14ac:dyDescent="0.8">
      <c r="A67" s="41">
        <v>242</v>
      </c>
      <c r="B67" s="39" t="s">
        <v>693</v>
      </c>
      <c r="C67" s="31" t="s">
        <v>12</v>
      </c>
      <c r="D67" s="39"/>
      <c r="E67" s="39" t="str">
        <f>TblCollectedList[[#This Row],[Type Code]]&amp;TblCollectedList[[#This Row],[Type Number]]</f>
        <v>242???</v>
      </c>
      <c r="F67" s="40" t="s">
        <v>691</v>
      </c>
      <c r="G67" s="39">
        <v>3</v>
      </c>
      <c r="H67" s="38"/>
    </row>
    <row r="68" spans="1:8" ht="16" outlineLevel="1" x14ac:dyDescent="0.8">
      <c r="A68" s="41">
        <v>243</v>
      </c>
      <c r="B68" s="39" t="s">
        <v>692</v>
      </c>
      <c r="C68" s="31" t="s">
        <v>12</v>
      </c>
      <c r="D68" s="39"/>
      <c r="E68" s="39" t="str">
        <f>TblCollectedList[[#This Row],[Type Code]]&amp;TblCollectedList[[#This Row],[Type Number]]</f>
        <v>243???</v>
      </c>
      <c r="F68" s="40" t="s">
        <v>691</v>
      </c>
      <c r="G68" s="39">
        <v>3</v>
      </c>
      <c r="H68" s="38"/>
    </row>
    <row r="69" spans="1:8" ht="16" outlineLevel="1" x14ac:dyDescent="0.8">
      <c r="A69" s="41">
        <v>244</v>
      </c>
      <c r="B69" s="39" t="s">
        <v>690</v>
      </c>
      <c r="C69" s="31" t="s">
        <v>12</v>
      </c>
      <c r="D69" s="39"/>
      <c r="E69" s="39" t="str">
        <f>TblCollectedList[[#This Row],[Type Code]]&amp;TblCollectedList[[#This Row],[Type Number]]</f>
        <v>244???</v>
      </c>
      <c r="F69" s="40" t="s">
        <v>687</v>
      </c>
      <c r="G69" s="39">
        <v>3</v>
      </c>
      <c r="H69" s="47"/>
    </row>
    <row r="70" spans="1:8" ht="16" outlineLevel="1" x14ac:dyDescent="0.8">
      <c r="A70" s="41">
        <v>245</v>
      </c>
      <c r="B70" s="39" t="s">
        <v>689</v>
      </c>
      <c r="C70" s="31" t="s">
        <v>12</v>
      </c>
      <c r="D70" s="39"/>
      <c r="E70" s="39" t="str">
        <f>TblCollectedList[[#This Row],[Type Code]]&amp;TblCollectedList[[#This Row],[Type Number]]</f>
        <v>245???</v>
      </c>
      <c r="F70" s="40" t="s">
        <v>687</v>
      </c>
      <c r="G70" s="39">
        <v>3</v>
      </c>
      <c r="H70" s="47"/>
    </row>
    <row r="71" spans="1:8" ht="16" outlineLevel="1" x14ac:dyDescent="0.8">
      <c r="A71" s="41">
        <v>246</v>
      </c>
      <c r="B71" s="39" t="s">
        <v>688</v>
      </c>
      <c r="C71" s="31" t="s">
        <v>12</v>
      </c>
      <c r="D71" s="39"/>
      <c r="E71" s="39" t="str">
        <f>TblCollectedList[[#This Row],[Type Code]]&amp;TblCollectedList[[#This Row],[Type Number]]</f>
        <v>246???</v>
      </c>
      <c r="F71" s="40" t="s">
        <v>687</v>
      </c>
      <c r="G71" s="39">
        <v>3</v>
      </c>
      <c r="H71" s="38"/>
    </row>
    <row r="72" spans="1:8" ht="16" outlineLevel="1" x14ac:dyDescent="0.8">
      <c r="A72" s="41">
        <v>247</v>
      </c>
      <c r="B72" s="39" t="s">
        <v>686</v>
      </c>
      <c r="C72" s="31" t="s">
        <v>12</v>
      </c>
      <c r="D72" s="39"/>
      <c r="E72" s="39" t="str">
        <f>TblCollectedList[[#This Row],[Type Code]]&amp;TblCollectedList[[#This Row],[Type Number]]</f>
        <v>247???</v>
      </c>
      <c r="F72" s="40" t="s">
        <v>27</v>
      </c>
      <c r="G72" s="39">
        <v>3</v>
      </c>
      <c r="H72" s="38"/>
    </row>
    <row r="73" spans="1:8" ht="16" outlineLevel="1" x14ac:dyDescent="0.8">
      <c r="A73" s="37">
        <v>25</v>
      </c>
      <c r="B73" s="36" t="s">
        <v>685</v>
      </c>
      <c r="C73" s="36"/>
      <c r="D73" s="36"/>
      <c r="E73" s="36" t="str">
        <f>TblCollectedList[[#This Row],[Type Code]]&amp;TblCollectedList[[#This Row],[Type Number]]</f>
        <v>25</v>
      </c>
      <c r="F73" s="35"/>
      <c r="G73" s="34">
        <v>2</v>
      </c>
      <c r="H73" s="33"/>
    </row>
    <row r="74" spans="1:8" ht="16" outlineLevel="1" x14ac:dyDescent="0.8">
      <c r="A74" s="41">
        <v>251</v>
      </c>
      <c r="B74" s="39" t="s">
        <v>684</v>
      </c>
      <c r="C74" s="31" t="s">
        <v>12</v>
      </c>
      <c r="D74" s="39"/>
      <c r="E74" s="39" t="str">
        <f>TblCollectedList[[#This Row],[Type Code]]&amp;TblCollectedList[[#This Row],[Type Number]]</f>
        <v>251???</v>
      </c>
      <c r="F74" s="40" t="s">
        <v>680</v>
      </c>
      <c r="G74" s="39">
        <v>3</v>
      </c>
      <c r="H74" s="38"/>
    </row>
    <row r="75" spans="1:8" ht="16" outlineLevel="1" x14ac:dyDescent="0.8">
      <c r="A75" s="41">
        <v>252</v>
      </c>
      <c r="B75" s="39" t="s">
        <v>683</v>
      </c>
      <c r="C75" s="31" t="s">
        <v>12</v>
      </c>
      <c r="D75" s="39"/>
      <c r="E75" s="39" t="str">
        <f>TblCollectedList[[#This Row],[Type Code]]&amp;TblCollectedList[[#This Row],[Type Number]]</f>
        <v>252???</v>
      </c>
      <c r="F75" s="40" t="s">
        <v>680</v>
      </c>
      <c r="G75" s="39">
        <v>3</v>
      </c>
      <c r="H75" s="47"/>
    </row>
    <row r="76" spans="1:8" ht="16" outlineLevel="1" x14ac:dyDescent="0.8">
      <c r="A76" s="41">
        <v>253</v>
      </c>
      <c r="B76" s="39" t="s">
        <v>682</v>
      </c>
      <c r="C76" s="31" t="s">
        <v>12</v>
      </c>
      <c r="D76" s="39"/>
      <c r="E76" s="39" t="str">
        <f>TblCollectedList[[#This Row],[Type Code]]&amp;TblCollectedList[[#This Row],[Type Number]]</f>
        <v>253???</v>
      </c>
      <c r="F76" s="40" t="s">
        <v>680</v>
      </c>
      <c r="G76" s="39">
        <v>3</v>
      </c>
      <c r="H76" s="47"/>
    </row>
    <row r="77" spans="1:8" ht="16" outlineLevel="1" x14ac:dyDescent="0.8">
      <c r="A77" s="41">
        <v>254</v>
      </c>
      <c r="B77" s="39" t="s">
        <v>681</v>
      </c>
      <c r="C77" s="31" t="s">
        <v>12</v>
      </c>
      <c r="D77" s="39"/>
      <c r="E77" s="39" t="str">
        <f>TblCollectedList[[#This Row],[Type Code]]&amp;TblCollectedList[[#This Row],[Type Number]]</f>
        <v>254???</v>
      </c>
      <c r="F77" s="40" t="s">
        <v>680</v>
      </c>
      <c r="G77" s="39">
        <v>3</v>
      </c>
      <c r="H77" s="38"/>
    </row>
    <row r="78" spans="1:8" ht="16" outlineLevel="1" x14ac:dyDescent="0.8">
      <c r="A78" s="41">
        <v>255</v>
      </c>
      <c r="B78" s="39" t="s">
        <v>679</v>
      </c>
      <c r="C78" s="31" t="s">
        <v>12</v>
      </c>
      <c r="D78" s="39"/>
      <c r="E78" s="39" t="str">
        <f>TblCollectedList[[#This Row],[Type Code]]&amp;TblCollectedList[[#This Row],[Type Number]]</f>
        <v>255???</v>
      </c>
      <c r="F78" s="40" t="s">
        <v>675</v>
      </c>
      <c r="G78" s="39">
        <v>3</v>
      </c>
      <c r="H78" s="38"/>
    </row>
    <row r="79" spans="1:8" ht="16" outlineLevel="1" x14ac:dyDescent="0.8">
      <c r="A79" s="41">
        <v>256</v>
      </c>
      <c r="B79" s="39" t="s">
        <v>678</v>
      </c>
      <c r="C79" s="31" t="s">
        <v>12</v>
      </c>
      <c r="D79" s="39"/>
      <c r="E79" s="39" t="str">
        <f>TblCollectedList[[#This Row],[Type Code]]&amp;TblCollectedList[[#This Row],[Type Number]]</f>
        <v>256???</v>
      </c>
      <c r="F79" s="40" t="s">
        <v>675</v>
      </c>
      <c r="G79" s="39">
        <v>3</v>
      </c>
      <c r="H79" s="47"/>
    </row>
    <row r="80" spans="1:8" ht="16" outlineLevel="1" x14ac:dyDescent="0.8">
      <c r="A80" s="41">
        <v>257</v>
      </c>
      <c r="B80" s="39" t="s">
        <v>677</v>
      </c>
      <c r="C80" s="31" t="s">
        <v>12</v>
      </c>
      <c r="D80" s="39"/>
      <c r="E80" s="39" t="str">
        <f>TblCollectedList[[#This Row],[Type Code]]&amp;TblCollectedList[[#This Row],[Type Number]]</f>
        <v>257???</v>
      </c>
      <c r="F80" s="40" t="s">
        <v>675</v>
      </c>
      <c r="G80" s="39">
        <v>3</v>
      </c>
      <c r="H80" s="47"/>
    </row>
    <row r="81" spans="1:8" ht="16" outlineLevel="1" x14ac:dyDescent="0.8">
      <c r="A81" s="41">
        <v>259</v>
      </c>
      <c r="B81" s="39" t="s">
        <v>676</v>
      </c>
      <c r="C81" s="31" t="s">
        <v>12</v>
      </c>
      <c r="D81" s="39"/>
      <c r="E81" s="39" t="str">
        <f>TblCollectedList[[#This Row],[Type Code]]&amp;TblCollectedList[[#This Row],[Type Number]]</f>
        <v>259???</v>
      </c>
      <c r="F81" s="40" t="s">
        <v>675</v>
      </c>
      <c r="G81" s="39">
        <v>3</v>
      </c>
      <c r="H81" s="38"/>
    </row>
    <row r="82" spans="1:8" ht="16" outlineLevel="1" x14ac:dyDescent="0.8">
      <c r="A82" s="37">
        <v>26</v>
      </c>
      <c r="B82" s="36" t="s">
        <v>674</v>
      </c>
      <c r="C82" s="36"/>
      <c r="D82" s="36"/>
      <c r="E82" s="36" t="str">
        <f>TblCollectedList[[#This Row],[Type Code]]&amp;TblCollectedList[[#This Row],[Type Number]]</f>
        <v>26</v>
      </c>
      <c r="F82" s="35"/>
      <c r="G82" s="34">
        <v>2</v>
      </c>
      <c r="H82" s="33"/>
    </row>
    <row r="83" spans="1:8" ht="16" outlineLevel="1" x14ac:dyDescent="0.8">
      <c r="A83" s="41">
        <v>261</v>
      </c>
      <c r="B83" s="39" t="s">
        <v>673</v>
      </c>
      <c r="C83" s="31" t="s">
        <v>12</v>
      </c>
      <c r="D83" s="39"/>
      <c r="E83" s="39" t="str">
        <f>TblCollectedList[[#This Row],[Type Code]]&amp;TblCollectedList[[#This Row],[Type Number]]</f>
        <v>261???</v>
      </c>
      <c r="F83" s="40" t="s">
        <v>670</v>
      </c>
      <c r="G83" s="39">
        <v>3</v>
      </c>
      <c r="H83" s="38"/>
    </row>
    <row r="84" spans="1:8" ht="16" outlineLevel="1" x14ac:dyDescent="0.8">
      <c r="A84" s="41">
        <v>262</v>
      </c>
      <c r="B84" s="39" t="s">
        <v>672</v>
      </c>
      <c r="C84" s="31" t="s">
        <v>12</v>
      </c>
      <c r="D84" s="39"/>
      <c r="E84" s="39" t="str">
        <f>TblCollectedList[[#This Row],[Type Code]]&amp;TblCollectedList[[#This Row],[Type Number]]</f>
        <v>262???</v>
      </c>
      <c r="F84" s="40" t="s">
        <v>670</v>
      </c>
      <c r="G84" s="39">
        <v>3</v>
      </c>
      <c r="H84" s="47"/>
    </row>
    <row r="85" spans="1:8" ht="16" outlineLevel="1" x14ac:dyDescent="0.8">
      <c r="A85" s="41">
        <v>263</v>
      </c>
      <c r="B85" s="39" t="s">
        <v>671</v>
      </c>
      <c r="C85" s="31" t="s">
        <v>12</v>
      </c>
      <c r="D85" s="39"/>
      <c r="E85" s="39" t="str">
        <f>TblCollectedList[[#This Row],[Type Code]]&amp;TblCollectedList[[#This Row],[Type Number]]</f>
        <v>263???</v>
      </c>
      <c r="F85" s="40" t="s">
        <v>670</v>
      </c>
      <c r="G85" s="39">
        <v>3</v>
      </c>
      <c r="H85" s="38"/>
    </row>
    <row r="86" spans="1:8" ht="16" outlineLevel="1" x14ac:dyDescent="0.8">
      <c r="A86" s="37">
        <v>27</v>
      </c>
      <c r="B86" s="36" t="s">
        <v>669</v>
      </c>
      <c r="C86" s="36"/>
      <c r="D86" s="36"/>
      <c r="E86" s="36" t="str">
        <f>TblCollectedList[[#This Row],[Type Code]]&amp;TblCollectedList[[#This Row],[Type Number]]</f>
        <v>27</v>
      </c>
      <c r="F86" s="35"/>
      <c r="G86" s="34">
        <v>2</v>
      </c>
      <c r="H86" s="33"/>
    </row>
    <row r="87" spans="1:8" ht="16" outlineLevel="1" x14ac:dyDescent="0.8">
      <c r="A87" s="41">
        <v>271</v>
      </c>
      <c r="B87" s="39" t="s">
        <v>668</v>
      </c>
      <c r="C87" s="31" t="s">
        <v>12</v>
      </c>
      <c r="D87" s="39"/>
      <c r="E87" s="39" t="str">
        <f>TblCollectedList[[#This Row],[Type Code]]&amp;TblCollectedList[[#This Row],[Type Number]]</f>
        <v>271???</v>
      </c>
      <c r="F87" s="40" t="s">
        <v>606</v>
      </c>
      <c r="G87" s="39">
        <v>3</v>
      </c>
      <c r="H87" s="38"/>
    </row>
    <row r="88" spans="1:8" ht="16" outlineLevel="1" x14ac:dyDescent="0.8">
      <c r="A88" s="41">
        <v>272</v>
      </c>
      <c r="B88" s="39" t="s">
        <v>667</v>
      </c>
      <c r="C88" s="31" t="s">
        <v>12</v>
      </c>
      <c r="D88" s="39"/>
      <c r="E88" s="39" t="str">
        <f>TblCollectedList[[#This Row],[Type Code]]&amp;TblCollectedList[[#This Row],[Type Number]]</f>
        <v>272???</v>
      </c>
      <c r="F88" s="40" t="s">
        <v>606</v>
      </c>
      <c r="G88" s="39">
        <v>3</v>
      </c>
      <c r="H88" s="38"/>
    </row>
    <row r="89" spans="1:8" ht="16" outlineLevel="1" x14ac:dyDescent="0.8">
      <c r="A89" s="41">
        <v>273</v>
      </c>
      <c r="B89" s="39" t="s">
        <v>666</v>
      </c>
      <c r="C89" s="31" t="s">
        <v>12</v>
      </c>
      <c r="D89" s="39"/>
      <c r="E89" s="39" t="str">
        <f>TblCollectedList[[#This Row],[Type Code]]&amp;TblCollectedList[[#This Row],[Type Number]]</f>
        <v>273???</v>
      </c>
      <c r="F89" s="40" t="s">
        <v>606</v>
      </c>
      <c r="G89" s="39">
        <v>3</v>
      </c>
      <c r="H89" s="38"/>
    </row>
    <row r="90" spans="1:8" ht="16" outlineLevel="1" x14ac:dyDescent="0.8">
      <c r="A90" s="41">
        <v>274</v>
      </c>
      <c r="B90" s="39" t="s">
        <v>665</v>
      </c>
      <c r="C90" s="31" t="s">
        <v>12</v>
      </c>
      <c r="D90" s="39"/>
      <c r="E90" s="39" t="str">
        <f>TblCollectedList[[#This Row],[Type Code]]&amp;TblCollectedList[[#This Row],[Type Number]]</f>
        <v>274???</v>
      </c>
      <c r="F90" s="40" t="s">
        <v>606</v>
      </c>
      <c r="G90" s="39">
        <v>3</v>
      </c>
      <c r="H90" s="38"/>
    </row>
    <row r="91" spans="1:8" ht="16" outlineLevel="1" x14ac:dyDescent="0.8">
      <c r="A91" s="41">
        <v>275</v>
      </c>
      <c r="B91" s="39" t="s">
        <v>664</v>
      </c>
      <c r="C91" s="31" t="s">
        <v>12</v>
      </c>
      <c r="D91" s="39"/>
      <c r="E91" s="39" t="str">
        <f>TblCollectedList[[#This Row],[Type Code]]&amp;TblCollectedList[[#This Row],[Type Number]]</f>
        <v>275???</v>
      </c>
      <c r="F91" s="40" t="s">
        <v>606</v>
      </c>
      <c r="G91" s="39">
        <v>3</v>
      </c>
      <c r="H91" s="38"/>
    </row>
    <row r="92" spans="1:8" ht="16" outlineLevel="1" x14ac:dyDescent="0.8">
      <c r="A92" s="41">
        <v>276</v>
      </c>
      <c r="B92" s="39" t="s">
        <v>663</v>
      </c>
      <c r="C92" s="31" t="s">
        <v>12</v>
      </c>
      <c r="D92" s="39"/>
      <c r="E92" s="39" t="str">
        <f>TblCollectedList[[#This Row],[Type Code]]&amp;TblCollectedList[[#This Row],[Type Number]]</f>
        <v>276???</v>
      </c>
      <c r="F92" s="40" t="s">
        <v>289</v>
      </c>
      <c r="G92" s="39">
        <v>3</v>
      </c>
      <c r="H92" s="38"/>
    </row>
    <row r="93" spans="1:8" ht="16" outlineLevel="1" x14ac:dyDescent="0.8">
      <c r="A93" s="41">
        <v>279</v>
      </c>
      <c r="B93" s="39" t="s">
        <v>662</v>
      </c>
      <c r="C93" s="31" t="s">
        <v>12</v>
      </c>
      <c r="D93" s="39"/>
      <c r="E93" s="39" t="str">
        <f>TblCollectedList[[#This Row],[Type Code]]&amp;TblCollectedList[[#This Row],[Type Number]]</f>
        <v>279???</v>
      </c>
      <c r="F93" s="40" t="s">
        <v>606</v>
      </c>
      <c r="G93" s="39">
        <v>3</v>
      </c>
      <c r="H93" s="38"/>
    </row>
    <row r="94" spans="1:8" ht="16" outlineLevel="1" x14ac:dyDescent="0.8">
      <c r="A94" s="37">
        <v>28</v>
      </c>
      <c r="B94" s="36" t="s">
        <v>661</v>
      </c>
      <c r="C94" s="36"/>
      <c r="D94" s="36"/>
      <c r="E94" s="36" t="str">
        <f>TblCollectedList[[#This Row],[Type Code]]&amp;TblCollectedList[[#This Row],[Type Number]]</f>
        <v>28</v>
      </c>
      <c r="F94" s="35"/>
      <c r="G94" s="34">
        <v>2</v>
      </c>
      <c r="H94" s="33"/>
    </row>
    <row r="95" spans="1:8" ht="16" x14ac:dyDescent="0.8">
      <c r="A95" s="110">
        <v>3</v>
      </c>
      <c r="B95" s="109" t="s">
        <v>660</v>
      </c>
      <c r="C95" s="109"/>
      <c r="D95" s="109"/>
      <c r="E95" s="109" t="str">
        <f>TblCollectedList[[#This Row],[Type Code]]&amp;TblCollectedList[[#This Row],[Type Number]]</f>
        <v>3</v>
      </c>
      <c r="F95" s="108"/>
      <c r="G95" s="107">
        <v>1</v>
      </c>
      <c r="H95" s="106"/>
    </row>
    <row r="96" spans="1:8" ht="16" outlineLevel="1" x14ac:dyDescent="0.8">
      <c r="A96" s="37">
        <v>30</v>
      </c>
      <c r="B96" s="36" t="s">
        <v>659</v>
      </c>
      <c r="C96" s="36"/>
      <c r="D96" s="36"/>
      <c r="E96" s="36" t="str">
        <f>TblCollectedList[[#This Row],[Type Code]]&amp;TblCollectedList[[#This Row],[Type Number]]</f>
        <v>30</v>
      </c>
      <c r="F96" s="35"/>
      <c r="G96" s="34">
        <v>2</v>
      </c>
      <c r="H96" s="33"/>
    </row>
    <row r="97" spans="1:8" ht="16" outlineLevel="1" x14ac:dyDescent="0.8">
      <c r="A97" s="41">
        <v>301</v>
      </c>
      <c r="B97" s="39" t="s">
        <v>658</v>
      </c>
      <c r="C97" s="31" t="s">
        <v>12</v>
      </c>
      <c r="D97" s="39"/>
      <c r="E97" s="39" t="str">
        <f>TblCollectedList[[#This Row],[Type Code]]&amp;TblCollectedList[[#This Row],[Type Number]]</f>
        <v>301???</v>
      </c>
      <c r="F97" s="40" t="s">
        <v>614</v>
      </c>
      <c r="G97" s="39">
        <v>3</v>
      </c>
      <c r="H97" s="38"/>
    </row>
    <row r="98" spans="1:8" ht="16" outlineLevel="1" x14ac:dyDescent="0.8">
      <c r="A98" s="41">
        <v>302</v>
      </c>
      <c r="B98" s="39" t="s">
        <v>657</v>
      </c>
      <c r="C98" s="31" t="s">
        <v>12</v>
      </c>
      <c r="D98" s="39"/>
      <c r="E98" s="39" t="str">
        <f>TblCollectedList[[#This Row],[Type Code]]&amp;TblCollectedList[[#This Row],[Type Number]]</f>
        <v>302???</v>
      </c>
      <c r="F98" s="40" t="s">
        <v>78</v>
      </c>
      <c r="G98" s="39">
        <v>3</v>
      </c>
      <c r="H98" s="38"/>
    </row>
    <row r="99" spans="1:8" ht="16" outlineLevel="1" x14ac:dyDescent="0.8">
      <c r="A99" s="37">
        <v>31</v>
      </c>
      <c r="B99" s="36" t="s">
        <v>656</v>
      </c>
      <c r="C99" s="36"/>
      <c r="D99" s="36"/>
      <c r="E99" s="36" t="str">
        <f>TblCollectedList[[#This Row],[Type Code]]&amp;TblCollectedList[[#This Row],[Type Number]]</f>
        <v>31</v>
      </c>
      <c r="F99" s="35"/>
      <c r="G99" s="34">
        <v>2</v>
      </c>
      <c r="H99" s="33"/>
    </row>
    <row r="100" spans="1:8" ht="16" outlineLevel="1" x14ac:dyDescent="0.8">
      <c r="A100" s="41">
        <v>311</v>
      </c>
      <c r="B100" s="39" t="s">
        <v>655</v>
      </c>
      <c r="C100" s="31" t="s">
        <v>12</v>
      </c>
      <c r="D100" s="39"/>
      <c r="E100" s="39" t="str">
        <f>TblCollectedList[[#This Row],[Type Code]]&amp;TblCollectedList[[#This Row],[Type Number]]</f>
        <v>311???</v>
      </c>
      <c r="F100" s="40" t="s">
        <v>639</v>
      </c>
      <c r="G100" s="39">
        <v>3</v>
      </c>
      <c r="H100" s="47"/>
    </row>
    <row r="101" spans="1:8" ht="16" outlineLevel="1" x14ac:dyDescent="0.8">
      <c r="A101" s="41">
        <v>312</v>
      </c>
      <c r="B101" s="39" t="s">
        <v>654</v>
      </c>
      <c r="C101" s="31" t="s">
        <v>12</v>
      </c>
      <c r="D101" s="39"/>
      <c r="E101" s="39" t="str">
        <f>TblCollectedList[[#This Row],[Type Code]]&amp;TblCollectedList[[#This Row],[Type Number]]</f>
        <v>312???</v>
      </c>
      <c r="F101" s="40" t="s">
        <v>610</v>
      </c>
      <c r="G101" s="39">
        <v>3</v>
      </c>
      <c r="H101" s="47"/>
    </row>
    <row r="102" spans="1:8" ht="16" outlineLevel="1" x14ac:dyDescent="0.8">
      <c r="A102" s="41">
        <v>313</v>
      </c>
      <c r="B102" s="39" t="s">
        <v>653</v>
      </c>
      <c r="C102" s="31" t="s">
        <v>12</v>
      </c>
      <c r="D102" s="39"/>
      <c r="E102" s="39" t="str">
        <f>TblCollectedList[[#This Row],[Type Code]]&amp;TblCollectedList[[#This Row],[Type Number]]</f>
        <v>313???</v>
      </c>
      <c r="F102" s="40" t="s">
        <v>639</v>
      </c>
      <c r="G102" s="39">
        <v>3</v>
      </c>
      <c r="H102" s="38"/>
    </row>
    <row r="103" spans="1:8" ht="16" outlineLevel="1" x14ac:dyDescent="0.8">
      <c r="A103" s="41">
        <v>314</v>
      </c>
      <c r="B103" s="39" t="s">
        <v>652</v>
      </c>
      <c r="C103" s="31" t="s">
        <v>12</v>
      </c>
      <c r="D103" s="39"/>
      <c r="E103" s="39" t="str">
        <f>TblCollectedList[[#This Row],[Type Code]]&amp;TblCollectedList[[#This Row],[Type Number]]</f>
        <v>314???</v>
      </c>
      <c r="F103" s="40" t="s">
        <v>610</v>
      </c>
      <c r="G103" s="39">
        <v>3</v>
      </c>
      <c r="H103" s="38"/>
    </row>
    <row r="104" spans="1:8" ht="16" outlineLevel="1" x14ac:dyDescent="0.8">
      <c r="A104" s="41">
        <v>315</v>
      </c>
      <c r="B104" s="39" t="s">
        <v>651</v>
      </c>
      <c r="C104" s="31" t="s">
        <v>12</v>
      </c>
      <c r="D104" s="39"/>
      <c r="E104" s="39" t="str">
        <f>TblCollectedList[[#This Row],[Type Code]]&amp;TblCollectedList[[#This Row],[Type Number]]</f>
        <v>315???</v>
      </c>
      <c r="F104" s="40" t="s">
        <v>78</v>
      </c>
      <c r="G104" s="39">
        <v>3</v>
      </c>
      <c r="H104" s="38"/>
    </row>
    <row r="105" spans="1:8" ht="16" outlineLevel="1" x14ac:dyDescent="0.8">
      <c r="A105" s="41">
        <v>316</v>
      </c>
      <c r="B105" s="39" t="s">
        <v>650</v>
      </c>
      <c r="C105" s="31" t="s">
        <v>12</v>
      </c>
      <c r="D105" s="39"/>
      <c r="E105" s="39" t="str">
        <f>TblCollectedList[[#This Row],[Type Code]]&amp;TblCollectedList[[#This Row],[Type Number]]</f>
        <v>316???</v>
      </c>
      <c r="F105" s="40" t="s">
        <v>639</v>
      </c>
      <c r="G105" s="39">
        <v>3</v>
      </c>
      <c r="H105" s="47"/>
    </row>
    <row r="106" spans="1:8" ht="16" outlineLevel="1" x14ac:dyDescent="0.8">
      <c r="A106" s="41">
        <v>317</v>
      </c>
      <c r="B106" s="39" t="s">
        <v>649</v>
      </c>
      <c r="C106" s="31" t="s">
        <v>12</v>
      </c>
      <c r="D106" s="39"/>
      <c r="E106" s="39" t="str">
        <f>TblCollectedList[[#This Row],[Type Code]]&amp;TblCollectedList[[#This Row],[Type Number]]</f>
        <v>317???</v>
      </c>
      <c r="F106" s="40" t="s">
        <v>233</v>
      </c>
      <c r="G106" s="39">
        <v>3</v>
      </c>
      <c r="H106" s="38"/>
    </row>
    <row r="107" spans="1:8" ht="16" outlineLevel="1" x14ac:dyDescent="0.8">
      <c r="A107" s="41">
        <v>319</v>
      </c>
      <c r="B107" s="39" t="s">
        <v>648</v>
      </c>
      <c r="C107" s="31" t="s">
        <v>12</v>
      </c>
      <c r="D107" s="39"/>
      <c r="E107" s="39" t="str">
        <f>TblCollectedList[[#This Row],[Type Code]]&amp;TblCollectedList[[#This Row],[Type Number]]</f>
        <v>319???</v>
      </c>
      <c r="F107" s="40" t="s">
        <v>78</v>
      </c>
      <c r="G107" s="39">
        <v>3</v>
      </c>
      <c r="H107" s="38"/>
    </row>
    <row r="108" spans="1:8" ht="16" outlineLevel="1" x14ac:dyDescent="0.8">
      <c r="A108" s="37">
        <v>32</v>
      </c>
      <c r="B108" s="36" t="s">
        <v>647</v>
      </c>
      <c r="C108" s="36"/>
      <c r="D108" s="36"/>
      <c r="E108" s="36" t="str">
        <f>TblCollectedList[[#This Row],[Type Code]]&amp;TblCollectedList[[#This Row],[Type Number]]</f>
        <v>32</v>
      </c>
      <c r="F108" s="35"/>
      <c r="G108" s="34">
        <v>2</v>
      </c>
      <c r="H108" s="33"/>
    </row>
    <row r="109" spans="1:8" ht="16" outlineLevel="1" x14ac:dyDescent="0.8">
      <c r="A109" s="41">
        <v>321</v>
      </c>
      <c r="B109" s="39" t="s">
        <v>646</v>
      </c>
      <c r="C109" s="31" t="s">
        <v>12</v>
      </c>
      <c r="D109" s="39"/>
      <c r="E109" s="39" t="str">
        <f>TblCollectedList[[#This Row],[Type Code]]&amp;TblCollectedList[[#This Row],[Type Number]]</f>
        <v>321???</v>
      </c>
      <c r="F109" s="40" t="s">
        <v>639</v>
      </c>
      <c r="G109" s="39">
        <v>3</v>
      </c>
      <c r="H109" s="47"/>
    </row>
    <row r="110" spans="1:8" ht="16" outlineLevel="1" x14ac:dyDescent="0.8">
      <c r="A110" s="41">
        <v>322</v>
      </c>
      <c r="B110" s="39" t="s">
        <v>645</v>
      </c>
      <c r="C110" s="31" t="s">
        <v>12</v>
      </c>
      <c r="D110" s="39"/>
      <c r="E110" s="39" t="str">
        <f>TblCollectedList[[#This Row],[Type Code]]&amp;TblCollectedList[[#This Row],[Type Number]]</f>
        <v>322???</v>
      </c>
      <c r="F110" s="40" t="s">
        <v>610</v>
      </c>
      <c r="G110" s="39">
        <v>3</v>
      </c>
      <c r="H110" s="47"/>
    </row>
    <row r="111" spans="1:8" ht="16" outlineLevel="1" x14ac:dyDescent="0.8">
      <c r="A111" s="41">
        <v>323</v>
      </c>
      <c r="B111" s="39" t="s">
        <v>644</v>
      </c>
      <c r="C111" s="31" t="s">
        <v>12</v>
      </c>
      <c r="D111" s="39"/>
      <c r="E111" s="39" t="str">
        <f>TblCollectedList[[#This Row],[Type Code]]&amp;TblCollectedList[[#This Row],[Type Number]]</f>
        <v>323???</v>
      </c>
      <c r="F111" s="40" t="s">
        <v>639</v>
      </c>
      <c r="G111" s="39">
        <v>3</v>
      </c>
      <c r="H111" s="38"/>
    </row>
    <row r="112" spans="1:8" ht="16" outlineLevel="1" x14ac:dyDescent="0.8">
      <c r="A112" s="41">
        <v>324</v>
      </c>
      <c r="B112" s="39" t="s">
        <v>643</v>
      </c>
      <c r="C112" s="31" t="s">
        <v>12</v>
      </c>
      <c r="D112" s="39"/>
      <c r="E112" s="39" t="str">
        <f>TblCollectedList[[#This Row],[Type Code]]&amp;TblCollectedList[[#This Row],[Type Number]]</f>
        <v>324???</v>
      </c>
      <c r="F112" s="40" t="s">
        <v>610</v>
      </c>
      <c r="G112" s="39">
        <v>3</v>
      </c>
      <c r="H112" s="38"/>
    </row>
    <row r="113" spans="1:8" ht="16" outlineLevel="1" x14ac:dyDescent="0.8">
      <c r="A113" s="41">
        <v>325</v>
      </c>
      <c r="B113" s="39" t="s">
        <v>642</v>
      </c>
      <c r="C113" s="31" t="s">
        <v>12</v>
      </c>
      <c r="D113" s="39"/>
      <c r="E113" s="39" t="str">
        <f>TblCollectedList[[#This Row],[Type Code]]&amp;TblCollectedList[[#This Row],[Type Number]]</f>
        <v>325???</v>
      </c>
      <c r="F113" s="40" t="s">
        <v>78</v>
      </c>
      <c r="G113" s="39">
        <v>3</v>
      </c>
      <c r="H113" s="38"/>
    </row>
    <row r="114" spans="1:8" ht="16" outlineLevel="1" x14ac:dyDescent="0.8">
      <c r="A114" s="41">
        <v>326</v>
      </c>
      <c r="B114" s="39" t="s">
        <v>641</v>
      </c>
      <c r="C114" s="31" t="s">
        <v>12</v>
      </c>
      <c r="D114" s="39"/>
      <c r="E114" s="39" t="str">
        <f>TblCollectedList[[#This Row],[Type Code]]&amp;TblCollectedList[[#This Row],[Type Number]]</f>
        <v>326???</v>
      </c>
      <c r="F114" s="40" t="s">
        <v>639</v>
      </c>
      <c r="G114" s="39">
        <v>3</v>
      </c>
      <c r="H114" s="47"/>
    </row>
    <row r="115" spans="1:8" ht="16" outlineLevel="1" x14ac:dyDescent="0.8">
      <c r="A115" s="41">
        <v>327</v>
      </c>
      <c r="B115" s="39" t="s">
        <v>640</v>
      </c>
      <c r="C115" s="31" t="s">
        <v>12</v>
      </c>
      <c r="D115" s="39"/>
      <c r="E115" s="39" t="str">
        <f>TblCollectedList[[#This Row],[Type Code]]&amp;TblCollectedList[[#This Row],[Type Number]]</f>
        <v>327???</v>
      </c>
      <c r="F115" s="40" t="s">
        <v>639</v>
      </c>
      <c r="G115" s="39">
        <v>3</v>
      </c>
      <c r="H115" s="38"/>
    </row>
    <row r="116" spans="1:8" ht="16" outlineLevel="1" x14ac:dyDescent="0.8">
      <c r="A116" s="41">
        <v>328</v>
      </c>
      <c r="B116" s="39" t="s">
        <v>638</v>
      </c>
      <c r="C116" s="31" t="s">
        <v>12</v>
      </c>
      <c r="D116" s="39"/>
      <c r="E116" s="39" t="str">
        <f>TblCollectedList[[#This Row],[Type Code]]&amp;TblCollectedList[[#This Row],[Type Number]]</f>
        <v>328???</v>
      </c>
      <c r="F116" s="40" t="s">
        <v>233</v>
      </c>
      <c r="G116" s="39">
        <v>3</v>
      </c>
      <c r="H116" s="38"/>
    </row>
    <row r="117" spans="1:8" ht="16" outlineLevel="1" x14ac:dyDescent="0.8">
      <c r="A117" s="41">
        <v>329</v>
      </c>
      <c r="B117" s="39" t="s">
        <v>637</v>
      </c>
      <c r="C117" s="31" t="s">
        <v>12</v>
      </c>
      <c r="D117" s="39"/>
      <c r="E117" s="39" t="str">
        <f>TblCollectedList[[#This Row],[Type Code]]&amp;TblCollectedList[[#This Row],[Type Number]]</f>
        <v>329???</v>
      </c>
      <c r="F117" s="40" t="s">
        <v>78</v>
      </c>
      <c r="G117" s="39">
        <v>3</v>
      </c>
      <c r="H117" s="38"/>
    </row>
    <row r="118" spans="1:8" ht="16" outlineLevel="1" x14ac:dyDescent="0.8">
      <c r="A118" s="37">
        <v>33</v>
      </c>
      <c r="B118" s="36" t="s">
        <v>636</v>
      </c>
      <c r="C118" s="36"/>
      <c r="D118" s="36"/>
      <c r="E118" s="36" t="str">
        <f>TblCollectedList[[#This Row],[Type Code]]&amp;TblCollectedList[[#This Row],[Type Number]]</f>
        <v>33</v>
      </c>
      <c r="F118" s="35"/>
      <c r="G118" s="34">
        <v>2</v>
      </c>
      <c r="H118" s="33"/>
    </row>
    <row r="119" spans="1:8" ht="16" outlineLevel="1" x14ac:dyDescent="0.8">
      <c r="A119" s="41">
        <v>331</v>
      </c>
      <c r="B119" s="39" t="s">
        <v>635</v>
      </c>
      <c r="C119" s="31" t="s">
        <v>12</v>
      </c>
      <c r="D119" s="39"/>
      <c r="E119" s="39" t="str">
        <f>TblCollectedList[[#This Row],[Type Code]]&amp;TblCollectedList[[#This Row],[Type Number]]</f>
        <v>331???</v>
      </c>
      <c r="F119" s="40" t="s">
        <v>233</v>
      </c>
      <c r="G119" s="39">
        <v>3</v>
      </c>
      <c r="H119" s="38"/>
    </row>
    <row r="120" spans="1:8" ht="16" outlineLevel="1" x14ac:dyDescent="0.8">
      <c r="A120" s="41">
        <v>332</v>
      </c>
      <c r="B120" s="39" t="s">
        <v>634</v>
      </c>
      <c r="C120" s="31" t="s">
        <v>12</v>
      </c>
      <c r="D120" s="39"/>
      <c r="E120" s="39" t="str">
        <f>TblCollectedList[[#This Row],[Type Code]]&amp;TblCollectedList[[#This Row],[Type Number]]</f>
        <v>332???</v>
      </c>
      <c r="F120" s="40" t="s">
        <v>233</v>
      </c>
      <c r="G120" s="39">
        <v>3</v>
      </c>
      <c r="H120" s="38"/>
    </row>
    <row r="121" spans="1:8" ht="16" outlineLevel="1" x14ac:dyDescent="0.8">
      <c r="A121" s="41">
        <v>333</v>
      </c>
      <c r="B121" s="39" t="s">
        <v>633</v>
      </c>
      <c r="C121" s="31" t="s">
        <v>12</v>
      </c>
      <c r="D121" s="39"/>
      <c r="E121" s="39" t="str">
        <f>TblCollectedList[[#This Row],[Type Code]]&amp;TblCollectedList[[#This Row],[Type Number]]</f>
        <v>333???</v>
      </c>
      <c r="F121" s="40" t="s">
        <v>233</v>
      </c>
      <c r="G121" s="39">
        <v>3</v>
      </c>
      <c r="H121" s="38"/>
    </row>
    <row r="122" spans="1:8" ht="16" outlineLevel="1" x14ac:dyDescent="0.8">
      <c r="A122" s="41">
        <v>334</v>
      </c>
      <c r="B122" s="39" t="s">
        <v>632</v>
      </c>
      <c r="C122" s="31" t="s">
        <v>12</v>
      </c>
      <c r="D122" s="39"/>
      <c r="E122" s="39" t="str">
        <f>TblCollectedList[[#This Row],[Type Code]]&amp;TblCollectedList[[#This Row],[Type Number]]</f>
        <v>334???</v>
      </c>
      <c r="F122" s="40" t="s">
        <v>233</v>
      </c>
      <c r="G122" s="39">
        <v>3</v>
      </c>
      <c r="H122" s="38"/>
    </row>
    <row r="123" spans="1:8" ht="16" outlineLevel="1" x14ac:dyDescent="0.8">
      <c r="A123" s="41">
        <v>335</v>
      </c>
      <c r="B123" s="39" t="s">
        <v>631</v>
      </c>
      <c r="C123" s="31" t="s">
        <v>12</v>
      </c>
      <c r="D123" s="39"/>
      <c r="E123" s="39" t="str">
        <f>TblCollectedList[[#This Row],[Type Code]]&amp;TblCollectedList[[#This Row],[Type Number]]</f>
        <v>335???</v>
      </c>
      <c r="F123" s="40" t="s">
        <v>233</v>
      </c>
      <c r="G123" s="39">
        <v>3</v>
      </c>
      <c r="H123" s="38"/>
    </row>
    <row r="124" spans="1:8" ht="16" outlineLevel="1" x14ac:dyDescent="0.8">
      <c r="A124" s="41">
        <v>336</v>
      </c>
      <c r="B124" s="39" t="s">
        <v>617</v>
      </c>
      <c r="C124" s="31" t="s">
        <v>12</v>
      </c>
      <c r="D124" s="39"/>
      <c r="E124" s="39" t="str">
        <f>TblCollectedList[[#This Row],[Type Code]]&amp;TblCollectedList[[#This Row],[Type Number]]</f>
        <v>336???</v>
      </c>
      <c r="F124" s="40" t="s">
        <v>233</v>
      </c>
      <c r="G124" s="39">
        <v>3</v>
      </c>
      <c r="H124" s="38"/>
    </row>
    <row r="125" spans="1:8" ht="16" outlineLevel="1" x14ac:dyDescent="0.8">
      <c r="A125" s="41">
        <v>339</v>
      </c>
      <c r="B125" s="39" t="s">
        <v>630</v>
      </c>
      <c r="C125" s="31" t="s">
        <v>12</v>
      </c>
      <c r="D125" s="39"/>
      <c r="E125" s="39" t="str">
        <f>TblCollectedList[[#This Row],[Type Code]]&amp;TblCollectedList[[#This Row],[Type Number]]</f>
        <v>339???</v>
      </c>
      <c r="F125" s="40" t="s">
        <v>233</v>
      </c>
      <c r="G125" s="39">
        <v>3</v>
      </c>
      <c r="H125" s="47"/>
    </row>
    <row r="126" spans="1:8" ht="16" outlineLevel="1" x14ac:dyDescent="0.8">
      <c r="A126" s="37">
        <v>34</v>
      </c>
      <c r="B126" s="36" t="s">
        <v>629</v>
      </c>
      <c r="C126" s="36"/>
      <c r="D126" s="36"/>
      <c r="E126" s="36" t="str">
        <f>TblCollectedList[[#This Row],[Type Code]]&amp;TblCollectedList[[#This Row],[Type Number]]</f>
        <v>34</v>
      </c>
      <c r="F126" s="35"/>
      <c r="G126" s="34">
        <v>2</v>
      </c>
      <c r="H126" s="33"/>
    </row>
    <row r="127" spans="1:8" ht="16" outlineLevel="1" x14ac:dyDescent="0.8">
      <c r="A127" s="41">
        <v>341</v>
      </c>
      <c r="B127" s="39" t="s">
        <v>628</v>
      </c>
      <c r="C127" s="31" t="s">
        <v>12</v>
      </c>
      <c r="D127" s="39"/>
      <c r="E127" s="39" t="str">
        <f>TblCollectedList[[#This Row],[Type Code]]&amp;TblCollectedList[[#This Row],[Type Number]]</f>
        <v>341???</v>
      </c>
      <c r="F127" s="40" t="s">
        <v>614</v>
      </c>
      <c r="G127" s="39">
        <v>3</v>
      </c>
      <c r="H127" s="47"/>
    </row>
    <row r="128" spans="1:8" ht="16" outlineLevel="1" x14ac:dyDescent="0.8">
      <c r="A128" s="41">
        <v>342</v>
      </c>
      <c r="B128" s="39" t="s">
        <v>627</v>
      </c>
      <c r="C128" s="31" t="s">
        <v>12</v>
      </c>
      <c r="D128" s="39"/>
      <c r="E128" s="39" t="str">
        <f>TblCollectedList[[#This Row],[Type Code]]&amp;TblCollectedList[[#This Row],[Type Number]]</f>
        <v>342???</v>
      </c>
      <c r="F128" s="40" t="s">
        <v>614</v>
      </c>
      <c r="G128" s="39">
        <v>3</v>
      </c>
      <c r="H128" s="47"/>
    </row>
    <row r="129" spans="1:8" ht="16" outlineLevel="1" x14ac:dyDescent="0.8">
      <c r="A129" s="41">
        <v>343</v>
      </c>
      <c r="B129" s="39" t="s">
        <v>626</v>
      </c>
      <c r="C129" s="31" t="s">
        <v>12</v>
      </c>
      <c r="D129" s="39"/>
      <c r="E129" s="39" t="str">
        <f>TblCollectedList[[#This Row],[Type Code]]&amp;TblCollectedList[[#This Row],[Type Number]]</f>
        <v>343???</v>
      </c>
      <c r="F129" s="40" t="s">
        <v>233</v>
      </c>
      <c r="G129" s="39">
        <v>3</v>
      </c>
      <c r="H129" s="47"/>
    </row>
    <row r="130" spans="1:8" ht="16" outlineLevel="1" x14ac:dyDescent="0.8">
      <c r="A130" s="41">
        <v>349</v>
      </c>
      <c r="B130" s="39" t="s">
        <v>625</v>
      </c>
      <c r="C130" s="31" t="s">
        <v>12</v>
      </c>
      <c r="D130" s="39"/>
      <c r="E130" s="39" t="str">
        <f>TblCollectedList[[#This Row],[Type Code]]&amp;TblCollectedList[[#This Row],[Type Number]]</f>
        <v>349???</v>
      </c>
      <c r="F130" s="40" t="s">
        <v>78</v>
      </c>
      <c r="G130" s="39">
        <v>3</v>
      </c>
      <c r="H130" s="47"/>
    </row>
    <row r="131" spans="1:8" ht="16" outlineLevel="1" x14ac:dyDescent="0.8">
      <c r="A131" s="37">
        <v>35</v>
      </c>
      <c r="B131" s="36" t="s">
        <v>624</v>
      </c>
      <c r="C131" s="36"/>
      <c r="D131" s="36"/>
      <c r="E131" s="36" t="str">
        <f>TblCollectedList[[#This Row],[Type Code]]&amp;TblCollectedList[[#This Row],[Type Number]]</f>
        <v>35</v>
      </c>
      <c r="F131" s="35"/>
      <c r="G131" s="34">
        <v>2</v>
      </c>
      <c r="H131" s="33"/>
    </row>
    <row r="132" spans="1:8" ht="16" outlineLevel="1" x14ac:dyDescent="0.8">
      <c r="A132" s="41">
        <v>351</v>
      </c>
      <c r="B132" s="39" t="s">
        <v>623</v>
      </c>
      <c r="C132" s="31" t="s">
        <v>12</v>
      </c>
      <c r="D132" s="39"/>
      <c r="E132" s="39" t="str">
        <f>TblCollectedList[[#This Row],[Type Code]]&amp;TblCollectedList[[#This Row],[Type Number]]</f>
        <v>351???</v>
      </c>
      <c r="F132" s="40" t="s">
        <v>233</v>
      </c>
      <c r="G132" s="39">
        <v>3</v>
      </c>
      <c r="H132" s="38"/>
    </row>
    <row r="133" spans="1:8" ht="16" outlineLevel="1" x14ac:dyDescent="0.8">
      <c r="A133" s="41">
        <v>352</v>
      </c>
      <c r="B133" s="39" t="s">
        <v>622</v>
      </c>
      <c r="C133" s="31" t="s">
        <v>12</v>
      </c>
      <c r="D133" s="39"/>
      <c r="E133" s="39" t="str">
        <f>TblCollectedList[[#This Row],[Type Code]]&amp;TblCollectedList[[#This Row],[Type Number]]</f>
        <v>352???</v>
      </c>
      <c r="F133" s="40" t="s">
        <v>233</v>
      </c>
      <c r="G133" s="39">
        <v>3</v>
      </c>
      <c r="H133" s="38"/>
    </row>
    <row r="134" spans="1:8" ht="16" outlineLevel="1" x14ac:dyDescent="0.8">
      <c r="A134" s="41">
        <v>353</v>
      </c>
      <c r="B134" s="39" t="s">
        <v>621</v>
      </c>
      <c r="C134" s="31" t="s">
        <v>12</v>
      </c>
      <c r="D134" s="39"/>
      <c r="E134" s="39" t="str">
        <f>TblCollectedList[[#This Row],[Type Code]]&amp;TblCollectedList[[#This Row],[Type Number]]</f>
        <v>353???</v>
      </c>
      <c r="F134" s="40" t="s">
        <v>233</v>
      </c>
      <c r="G134" s="39">
        <v>3</v>
      </c>
      <c r="H134" s="38"/>
    </row>
    <row r="135" spans="1:8" ht="16" outlineLevel="1" x14ac:dyDescent="0.8">
      <c r="A135" s="41">
        <v>354</v>
      </c>
      <c r="B135" s="39" t="s">
        <v>620</v>
      </c>
      <c r="C135" s="31" t="s">
        <v>12</v>
      </c>
      <c r="D135" s="39"/>
      <c r="E135" s="39" t="str">
        <f>TblCollectedList[[#This Row],[Type Code]]&amp;TblCollectedList[[#This Row],[Type Number]]</f>
        <v>354???</v>
      </c>
      <c r="F135" s="40" t="s">
        <v>233</v>
      </c>
      <c r="G135" s="39">
        <v>3</v>
      </c>
      <c r="H135" s="38"/>
    </row>
    <row r="136" spans="1:8" ht="16" outlineLevel="1" x14ac:dyDescent="0.8">
      <c r="A136" s="41">
        <v>355</v>
      </c>
      <c r="B136" s="39" t="s">
        <v>619</v>
      </c>
      <c r="C136" s="31" t="s">
        <v>12</v>
      </c>
      <c r="D136" s="39"/>
      <c r="E136" s="39" t="str">
        <f>TblCollectedList[[#This Row],[Type Code]]&amp;TblCollectedList[[#This Row],[Type Number]]</f>
        <v>355???</v>
      </c>
      <c r="F136" s="40" t="s">
        <v>233</v>
      </c>
      <c r="G136" s="39">
        <v>3</v>
      </c>
      <c r="H136" s="38"/>
    </row>
    <row r="137" spans="1:8" ht="16" outlineLevel="1" x14ac:dyDescent="0.8">
      <c r="A137" s="41">
        <v>356</v>
      </c>
      <c r="B137" s="39" t="s">
        <v>618</v>
      </c>
      <c r="C137" s="31" t="s">
        <v>12</v>
      </c>
      <c r="D137" s="39"/>
      <c r="E137" s="39" t="str">
        <f>TblCollectedList[[#This Row],[Type Code]]&amp;TblCollectedList[[#This Row],[Type Number]]</f>
        <v>356???</v>
      </c>
      <c r="F137" s="40" t="s">
        <v>233</v>
      </c>
      <c r="G137" s="39">
        <v>3</v>
      </c>
      <c r="H137" s="38"/>
    </row>
    <row r="138" spans="1:8" ht="16" outlineLevel="1" x14ac:dyDescent="0.8">
      <c r="A138" s="41">
        <v>357</v>
      </c>
      <c r="B138" s="39" t="s">
        <v>617</v>
      </c>
      <c r="C138" s="31" t="s">
        <v>12</v>
      </c>
      <c r="D138" s="39"/>
      <c r="E138" s="39" t="str">
        <f>TblCollectedList[[#This Row],[Type Code]]&amp;TblCollectedList[[#This Row],[Type Number]]</f>
        <v>357???</v>
      </c>
      <c r="F138" s="40" t="s">
        <v>233</v>
      </c>
      <c r="G138" s="39">
        <v>3</v>
      </c>
      <c r="H138" s="38"/>
    </row>
    <row r="139" spans="1:8" ht="16" outlineLevel="1" x14ac:dyDescent="0.8">
      <c r="A139" s="37">
        <v>36</v>
      </c>
      <c r="B139" s="36" t="s">
        <v>616</v>
      </c>
      <c r="C139" s="36"/>
      <c r="D139" s="36"/>
      <c r="E139" s="36" t="str">
        <f>TblCollectedList[[#This Row],[Type Code]]&amp;TblCollectedList[[#This Row],[Type Number]]</f>
        <v>36</v>
      </c>
      <c r="F139" s="35"/>
      <c r="G139" s="34">
        <v>2</v>
      </c>
      <c r="H139" s="33"/>
    </row>
    <row r="140" spans="1:8" ht="16" outlineLevel="1" x14ac:dyDescent="0.8">
      <c r="A140" s="41">
        <v>361</v>
      </c>
      <c r="B140" s="39" t="s">
        <v>615</v>
      </c>
      <c r="C140" s="31" t="s">
        <v>12</v>
      </c>
      <c r="D140" s="39"/>
      <c r="E140" s="39" t="str">
        <f>TblCollectedList[[#This Row],[Type Code]]&amp;TblCollectedList[[#This Row],[Type Number]]</f>
        <v>361???</v>
      </c>
      <c r="F140" s="40" t="s">
        <v>614</v>
      </c>
      <c r="G140" s="39">
        <v>3</v>
      </c>
      <c r="H140" s="47"/>
    </row>
    <row r="141" spans="1:8" ht="16" outlineLevel="1" x14ac:dyDescent="0.8">
      <c r="A141" s="37">
        <v>37</v>
      </c>
      <c r="B141" s="36" t="s">
        <v>613</v>
      </c>
      <c r="C141" s="36"/>
      <c r="D141" s="36"/>
      <c r="E141" s="36" t="str">
        <f>TblCollectedList[[#This Row],[Type Code]]&amp;TblCollectedList[[#This Row],[Type Number]]</f>
        <v>37</v>
      </c>
      <c r="F141" s="35"/>
      <c r="G141" s="34">
        <v>2</v>
      </c>
      <c r="H141" s="33"/>
    </row>
    <row r="142" spans="1:8" ht="16" outlineLevel="1" x14ac:dyDescent="0.8">
      <c r="A142" s="41">
        <v>371</v>
      </c>
      <c r="B142" s="39" t="s">
        <v>612</v>
      </c>
      <c r="C142" s="31" t="s">
        <v>12</v>
      </c>
      <c r="D142" s="39"/>
      <c r="E142" s="39" t="str">
        <f>TblCollectedList[[#This Row],[Type Code]]&amp;TblCollectedList[[#This Row],[Type Number]]</f>
        <v>371???</v>
      </c>
      <c r="F142" s="40" t="s">
        <v>606</v>
      </c>
      <c r="G142" s="39">
        <v>3</v>
      </c>
      <c r="H142" s="38"/>
    </row>
    <row r="143" spans="1:8" ht="16" outlineLevel="1" x14ac:dyDescent="0.8">
      <c r="A143" s="41">
        <v>372</v>
      </c>
      <c r="B143" s="39" t="s">
        <v>611</v>
      </c>
      <c r="C143" s="31" t="s">
        <v>12</v>
      </c>
      <c r="D143" s="39"/>
      <c r="E143" s="39" t="str">
        <f>TblCollectedList[[#This Row],[Type Code]]&amp;TblCollectedList[[#This Row],[Type Number]]</f>
        <v>372???</v>
      </c>
      <c r="F143" s="40" t="s">
        <v>610</v>
      </c>
      <c r="G143" s="39">
        <v>3</v>
      </c>
      <c r="H143" s="38"/>
    </row>
    <row r="144" spans="1:8" ht="16" outlineLevel="1" x14ac:dyDescent="0.8">
      <c r="A144" s="41">
        <v>373</v>
      </c>
      <c r="B144" s="39" t="s">
        <v>609</v>
      </c>
      <c r="C144" s="31" t="s">
        <v>12</v>
      </c>
      <c r="D144" s="39"/>
      <c r="E144" s="39" t="str">
        <f>TblCollectedList[[#This Row],[Type Code]]&amp;TblCollectedList[[#This Row],[Type Number]]</f>
        <v>373???</v>
      </c>
      <c r="F144" s="40" t="s">
        <v>289</v>
      </c>
      <c r="G144" s="39">
        <v>3</v>
      </c>
      <c r="H144" s="38"/>
    </row>
    <row r="145" spans="1:8" ht="16" outlineLevel="1" x14ac:dyDescent="0.8">
      <c r="A145" s="41">
        <v>374</v>
      </c>
      <c r="B145" s="39" t="s">
        <v>608</v>
      </c>
      <c r="C145" s="31" t="s">
        <v>12</v>
      </c>
      <c r="D145" s="39"/>
      <c r="E145" s="39" t="str">
        <f>TblCollectedList[[#This Row],[Type Code]]&amp;TblCollectedList[[#This Row],[Type Number]]</f>
        <v>374???</v>
      </c>
      <c r="F145" s="40" t="s">
        <v>27</v>
      </c>
      <c r="G145" s="39">
        <v>3</v>
      </c>
      <c r="H145" s="38"/>
    </row>
    <row r="146" spans="1:8" ht="16" outlineLevel="1" x14ac:dyDescent="0.8">
      <c r="A146" s="41">
        <v>375</v>
      </c>
      <c r="B146" s="39" t="s">
        <v>607</v>
      </c>
      <c r="C146" s="31" t="s">
        <v>12</v>
      </c>
      <c r="D146" s="39"/>
      <c r="E146" s="39" t="str">
        <f>TblCollectedList[[#This Row],[Type Code]]&amp;TblCollectedList[[#This Row],[Type Number]]</f>
        <v>375???</v>
      </c>
      <c r="F146" s="40" t="s">
        <v>606</v>
      </c>
      <c r="G146" s="39">
        <v>3</v>
      </c>
      <c r="H146" s="47"/>
    </row>
    <row r="147" spans="1:8" ht="16" outlineLevel="1" x14ac:dyDescent="0.8">
      <c r="A147" s="41">
        <v>376</v>
      </c>
      <c r="B147" s="39" t="s">
        <v>605</v>
      </c>
      <c r="C147" s="31" t="s">
        <v>12</v>
      </c>
      <c r="D147" s="39"/>
      <c r="E147" s="39" t="str">
        <f>TblCollectedList[[#This Row],[Type Code]]&amp;TblCollectedList[[#This Row],[Type Number]]</f>
        <v>376???</v>
      </c>
      <c r="F147" s="40" t="s">
        <v>233</v>
      </c>
      <c r="G147" s="39">
        <v>3</v>
      </c>
      <c r="H147" s="38"/>
    </row>
    <row r="148" spans="1:8" ht="16" outlineLevel="1" x14ac:dyDescent="0.8">
      <c r="A148" s="41">
        <v>377</v>
      </c>
      <c r="B148" s="39" t="s">
        <v>604</v>
      </c>
      <c r="C148" s="31" t="s">
        <v>12</v>
      </c>
      <c r="D148" s="39"/>
      <c r="E148" s="39" t="str">
        <f>TblCollectedList[[#This Row],[Type Code]]&amp;TblCollectedList[[#This Row],[Type Number]]</f>
        <v>377???</v>
      </c>
      <c r="F148" s="40" t="s">
        <v>233</v>
      </c>
      <c r="G148" s="39">
        <v>3</v>
      </c>
      <c r="H148" s="38"/>
    </row>
    <row r="149" spans="1:8" ht="16" outlineLevel="1" x14ac:dyDescent="0.8">
      <c r="A149" s="37">
        <v>38</v>
      </c>
      <c r="B149" s="36" t="s">
        <v>603</v>
      </c>
      <c r="C149" s="36"/>
      <c r="D149" s="36"/>
      <c r="E149" s="36" t="str">
        <f>TblCollectedList[[#This Row],[Type Code]]&amp;TblCollectedList[[#This Row],[Type Number]]</f>
        <v>38</v>
      </c>
      <c r="F149" s="35"/>
      <c r="G149" s="34">
        <v>2</v>
      </c>
      <c r="H149" s="33"/>
    </row>
    <row r="150" spans="1:8" ht="16" x14ac:dyDescent="0.8">
      <c r="A150" s="105">
        <v>4</v>
      </c>
      <c r="B150" s="104" t="s">
        <v>602</v>
      </c>
      <c r="C150" s="104"/>
      <c r="D150" s="104"/>
      <c r="E150" s="104" t="str">
        <f>TblCollectedList[[#This Row],[Type Code]]&amp;TblCollectedList[[#This Row],[Type Number]]</f>
        <v>4</v>
      </c>
      <c r="F150" s="103"/>
      <c r="G150" s="102">
        <v>1</v>
      </c>
      <c r="H150" s="101"/>
    </row>
    <row r="151" spans="1:8" ht="16" outlineLevel="1" x14ac:dyDescent="0.8">
      <c r="A151" s="37">
        <v>41</v>
      </c>
      <c r="B151" s="36" t="s">
        <v>601</v>
      </c>
      <c r="C151" s="36"/>
      <c r="D151" s="36"/>
      <c r="E151" s="36" t="str">
        <f>TblCollectedList[[#This Row],[Type Code]]&amp;TblCollectedList[[#This Row],[Type Number]]</f>
        <v>41</v>
      </c>
      <c r="F151" s="35"/>
      <c r="G151" s="34">
        <v>2</v>
      </c>
      <c r="H151" s="33"/>
    </row>
    <row r="152" spans="1:8" ht="16" outlineLevel="1" x14ac:dyDescent="0.8">
      <c r="A152" s="41">
        <v>411</v>
      </c>
      <c r="B152" s="39" t="s">
        <v>593</v>
      </c>
      <c r="C152" s="31" t="s">
        <v>12</v>
      </c>
      <c r="D152" s="39"/>
      <c r="E152" s="39" t="str">
        <f>TblCollectedList[[#This Row],[Type Code]]&amp;TblCollectedList[[#This Row],[Type Number]]</f>
        <v>411???</v>
      </c>
      <c r="F152" s="40" t="s">
        <v>592</v>
      </c>
      <c r="G152" s="39">
        <v>3</v>
      </c>
      <c r="H152" s="47"/>
    </row>
    <row r="153" spans="1:8" ht="16" outlineLevel="1" x14ac:dyDescent="0.8">
      <c r="A153" s="41">
        <v>412</v>
      </c>
      <c r="B153" s="39" t="s">
        <v>591</v>
      </c>
      <c r="C153" s="31" t="s">
        <v>12</v>
      </c>
      <c r="D153" s="39"/>
      <c r="E153" s="39" t="str">
        <f>TblCollectedList[[#This Row],[Type Code]]&amp;TblCollectedList[[#This Row],[Type Number]]</f>
        <v>412???</v>
      </c>
      <c r="F153" s="40" t="s">
        <v>233</v>
      </c>
      <c r="G153" s="39">
        <v>3</v>
      </c>
      <c r="H153" s="38"/>
    </row>
    <row r="154" spans="1:8" ht="16" outlineLevel="1" x14ac:dyDescent="0.8">
      <c r="A154" s="41">
        <v>413</v>
      </c>
      <c r="B154" s="39" t="s">
        <v>595</v>
      </c>
      <c r="C154" s="31" t="s">
        <v>12</v>
      </c>
      <c r="D154" s="39"/>
      <c r="E154" s="39" t="str">
        <f>TblCollectedList[[#This Row],[Type Code]]&amp;TblCollectedList[[#This Row],[Type Number]]</f>
        <v>413???</v>
      </c>
      <c r="F154" s="40" t="s">
        <v>233</v>
      </c>
      <c r="G154" s="39">
        <v>3</v>
      </c>
      <c r="H154" s="38"/>
    </row>
    <row r="155" spans="1:8" ht="16" outlineLevel="1" x14ac:dyDescent="0.8">
      <c r="A155" s="37">
        <v>42</v>
      </c>
      <c r="B155" s="36" t="s">
        <v>600</v>
      </c>
      <c r="C155" s="36"/>
      <c r="D155" s="36"/>
      <c r="E155" s="36" t="str">
        <f>TblCollectedList[[#This Row],[Type Code]]&amp;TblCollectedList[[#This Row],[Type Number]]</f>
        <v>42</v>
      </c>
      <c r="F155" s="35"/>
      <c r="G155" s="34">
        <v>2</v>
      </c>
      <c r="H155" s="33"/>
    </row>
    <row r="156" spans="1:8" ht="16" outlineLevel="1" x14ac:dyDescent="0.8">
      <c r="A156" s="41">
        <v>421</v>
      </c>
      <c r="B156" s="39" t="s">
        <v>593</v>
      </c>
      <c r="C156" s="31" t="s">
        <v>12</v>
      </c>
      <c r="D156" s="39"/>
      <c r="E156" s="39" t="str">
        <f>TblCollectedList[[#This Row],[Type Code]]&amp;TblCollectedList[[#This Row],[Type Number]]</f>
        <v>421???</v>
      </c>
      <c r="F156" s="40" t="s">
        <v>592</v>
      </c>
      <c r="G156" s="39">
        <v>3</v>
      </c>
      <c r="H156" s="47"/>
    </row>
    <row r="157" spans="1:8" ht="16" outlineLevel="1" x14ac:dyDescent="0.8">
      <c r="A157" s="41">
        <v>422</v>
      </c>
      <c r="B157" s="39" t="s">
        <v>591</v>
      </c>
      <c r="C157" s="31" t="s">
        <v>12</v>
      </c>
      <c r="D157" s="39"/>
      <c r="E157" s="39" t="str">
        <f>TblCollectedList[[#This Row],[Type Code]]&amp;TblCollectedList[[#This Row],[Type Number]]</f>
        <v>422???</v>
      </c>
      <c r="F157" s="40" t="s">
        <v>233</v>
      </c>
      <c r="G157" s="39">
        <v>3</v>
      </c>
      <c r="H157" s="38"/>
    </row>
    <row r="158" spans="1:8" ht="16" outlineLevel="1" x14ac:dyDescent="0.8">
      <c r="A158" s="41">
        <v>423</v>
      </c>
      <c r="B158" s="39" t="s">
        <v>595</v>
      </c>
      <c r="C158" s="31" t="s">
        <v>12</v>
      </c>
      <c r="D158" s="39"/>
      <c r="E158" s="39" t="str">
        <f>TblCollectedList[[#This Row],[Type Code]]&amp;TblCollectedList[[#This Row],[Type Number]]</f>
        <v>423???</v>
      </c>
      <c r="F158" s="40" t="s">
        <v>233</v>
      </c>
      <c r="G158" s="39">
        <v>3</v>
      </c>
      <c r="H158" s="38"/>
    </row>
    <row r="159" spans="1:8" ht="16" outlineLevel="1" x14ac:dyDescent="0.8">
      <c r="A159" s="37">
        <v>43</v>
      </c>
      <c r="B159" s="36" t="s">
        <v>599</v>
      </c>
      <c r="C159" s="36"/>
      <c r="D159" s="36"/>
      <c r="E159" s="36" t="str">
        <f>TblCollectedList[[#This Row],[Type Code]]&amp;TblCollectedList[[#This Row],[Type Number]]</f>
        <v>43</v>
      </c>
      <c r="F159" s="35"/>
      <c r="G159" s="34">
        <v>2</v>
      </c>
      <c r="H159" s="33"/>
    </row>
    <row r="160" spans="1:8" ht="16" outlineLevel="1" x14ac:dyDescent="0.8">
      <c r="A160" s="41">
        <v>431</v>
      </c>
      <c r="B160" s="39" t="s">
        <v>593</v>
      </c>
      <c r="C160" s="31" t="s">
        <v>12</v>
      </c>
      <c r="D160" s="39"/>
      <c r="E160" s="39" t="str">
        <f>TblCollectedList[[#This Row],[Type Code]]&amp;TblCollectedList[[#This Row],[Type Number]]</f>
        <v>431???</v>
      </c>
      <c r="F160" s="40" t="s">
        <v>592</v>
      </c>
      <c r="G160" s="39">
        <v>3</v>
      </c>
      <c r="H160" s="38"/>
    </row>
    <row r="161" spans="1:8" ht="16" outlineLevel="1" x14ac:dyDescent="0.8">
      <c r="A161" s="41">
        <v>432</v>
      </c>
      <c r="B161" s="39" t="s">
        <v>591</v>
      </c>
      <c r="C161" s="31" t="s">
        <v>12</v>
      </c>
      <c r="D161" s="39"/>
      <c r="E161" s="39" t="str">
        <f>TblCollectedList[[#This Row],[Type Code]]&amp;TblCollectedList[[#This Row],[Type Number]]</f>
        <v>432???</v>
      </c>
      <c r="F161" s="40" t="s">
        <v>233</v>
      </c>
      <c r="G161" s="39">
        <v>3</v>
      </c>
      <c r="H161" s="38"/>
    </row>
    <row r="162" spans="1:8" ht="16" outlineLevel="1" x14ac:dyDescent="0.8">
      <c r="A162" s="41">
        <v>433</v>
      </c>
      <c r="B162" s="39" t="s">
        <v>595</v>
      </c>
      <c r="C162" s="31" t="s">
        <v>12</v>
      </c>
      <c r="D162" s="39"/>
      <c r="E162" s="39" t="str">
        <f>TblCollectedList[[#This Row],[Type Code]]&amp;TblCollectedList[[#This Row],[Type Number]]</f>
        <v>433???</v>
      </c>
      <c r="F162" s="40" t="s">
        <v>233</v>
      </c>
      <c r="G162" s="39">
        <v>3</v>
      </c>
      <c r="H162" s="38"/>
    </row>
    <row r="163" spans="1:8" ht="16" outlineLevel="1" x14ac:dyDescent="0.8">
      <c r="A163" s="37">
        <v>44</v>
      </c>
      <c r="B163" s="36" t="s">
        <v>598</v>
      </c>
      <c r="C163" s="36"/>
      <c r="D163" s="36"/>
      <c r="E163" s="36" t="str">
        <f>TblCollectedList[[#This Row],[Type Code]]&amp;TblCollectedList[[#This Row],[Type Number]]</f>
        <v>44</v>
      </c>
      <c r="F163" s="35"/>
      <c r="G163" s="34">
        <v>2</v>
      </c>
      <c r="H163" s="33"/>
    </row>
    <row r="164" spans="1:8" ht="16" outlineLevel="1" x14ac:dyDescent="0.8">
      <c r="A164" s="41">
        <v>441</v>
      </c>
      <c r="B164" s="39" t="s">
        <v>593</v>
      </c>
      <c r="C164" s="31" t="s">
        <v>12</v>
      </c>
      <c r="D164" s="39"/>
      <c r="E164" s="39" t="str">
        <f>TblCollectedList[[#This Row],[Type Code]]&amp;TblCollectedList[[#This Row],[Type Number]]</f>
        <v>441???</v>
      </c>
      <c r="F164" s="40" t="s">
        <v>592</v>
      </c>
      <c r="G164" s="39">
        <v>3</v>
      </c>
      <c r="H164" s="47"/>
    </row>
    <row r="165" spans="1:8" ht="16" outlineLevel="1" x14ac:dyDescent="0.8">
      <c r="A165" s="41">
        <v>442</v>
      </c>
      <c r="B165" s="39" t="s">
        <v>591</v>
      </c>
      <c r="C165" s="31" t="s">
        <v>12</v>
      </c>
      <c r="D165" s="39"/>
      <c r="E165" s="39" t="str">
        <f>TblCollectedList[[#This Row],[Type Code]]&amp;TblCollectedList[[#This Row],[Type Number]]</f>
        <v>442???</v>
      </c>
      <c r="F165" s="40" t="s">
        <v>233</v>
      </c>
      <c r="G165" s="39">
        <v>3</v>
      </c>
      <c r="H165" s="38"/>
    </row>
    <row r="166" spans="1:8" ht="16" outlineLevel="1" x14ac:dyDescent="0.8">
      <c r="A166" s="41">
        <v>443</v>
      </c>
      <c r="B166" s="39" t="s">
        <v>595</v>
      </c>
      <c r="C166" s="31" t="s">
        <v>12</v>
      </c>
      <c r="D166" s="39"/>
      <c r="E166" s="39" t="str">
        <f>TblCollectedList[[#This Row],[Type Code]]&amp;TblCollectedList[[#This Row],[Type Number]]</f>
        <v>443???</v>
      </c>
      <c r="F166" s="40" t="s">
        <v>233</v>
      </c>
      <c r="G166" s="39">
        <v>3</v>
      </c>
      <c r="H166" s="38"/>
    </row>
    <row r="167" spans="1:8" ht="16" outlineLevel="1" x14ac:dyDescent="0.8">
      <c r="A167" s="37">
        <v>45</v>
      </c>
      <c r="B167" s="36" t="s">
        <v>597</v>
      </c>
      <c r="C167" s="36"/>
      <c r="D167" s="36"/>
      <c r="E167" s="36" t="str">
        <f>TblCollectedList[[#This Row],[Type Code]]&amp;TblCollectedList[[#This Row],[Type Number]]</f>
        <v>45</v>
      </c>
      <c r="F167" s="35"/>
      <c r="G167" s="34">
        <v>2</v>
      </c>
      <c r="H167" s="33"/>
    </row>
    <row r="168" spans="1:8" ht="16" outlineLevel="1" x14ac:dyDescent="0.8">
      <c r="A168" s="41">
        <v>451</v>
      </c>
      <c r="B168" s="39" t="s">
        <v>593</v>
      </c>
      <c r="C168" s="31" t="s">
        <v>12</v>
      </c>
      <c r="D168" s="39"/>
      <c r="E168" s="39" t="str">
        <f>TblCollectedList[[#This Row],[Type Code]]&amp;TblCollectedList[[#This Row],[Type Number]]</f>
        <v>451???</v>
      </c>
      <c r="F168" s="40" t="s">
        <v>592</v>
      </c>
      <c r="G168" s="39">
        <v>3</v>
      </c>
      <c r="H168" s="47"/>
    </row>
    <row r="169" spans="1:8" ht="16" outlineLevel="1" x14ac:dyDescent="0.8">
      <c r="A169" s="41">
        <v>452</v>
      </c>
      <c r="B169" s="39" t="s">
        <v>591</v>
      </c>
      <c r="C169" s="31" t="s">
        <v>12</v>
      </c>
      <c r="D169" s="39"/>
      <c r="E169" s="39" t="str">
        <f>TblCollectedList[[#This Row],[Type Code]]&amp;TblCollectedList[[#This Row],[Type Number]]</f>
        <v>452???</v>
      </c>
      <c r="F169" s="40" t="s">
        <v>233</v>
      </c>
      <c r="G169" s="39">
        <v>3</v>
      </c>
      <c r="H169" s="38"/>
    </row>
    <row r="170" spans="1:8" ht="16" outlineLevel="1" x14ac:dyDescent="0.8">
      <c r="A170" s="41">
        <v>453</v>
      </c>
      <c r="B170" s="39" t="s">
        <v>595</v>
      </c>
      <c r="C170" s="31" t="s">
        <v>12</v>
      </c>
      <c r="D170" s="39"/>
      <c r="E170" s="39" t="str">
        <f>TblCollectedList[[#This Row],[Type Code]]&amp;TblCollectedList[[#This Row],[Type Number]]</f>
        <v>453???</v>
      </c>
      <c r="F170" s="40" t="s">
        <v>233</v>
      </c>
      <c r="G170" s="39">
        <v>3</v>
      </c>
      <c r="H170" s="38"/>
    </row>
    <row r="171" spans="1:8" ht="16" outlineLevel="1" x14ac:dyDescent="0.8">
      <c r="A171" s="37">
        <v>46</v>
      </c>
      <c r="B171" s="36" t="s">
        <v>596</v>
      </c>
      <c r="C171" s="36"/>
      <c r="D171" s="36"/>
      <c r="E171" s="36" t="str">
        <f>TblCollectedList[[#This Row],[Type Code]]&amp;TblCollectedList[[#This Row],[Type Number]]</f>
        <v>46</v>
      </c>
      <c r="F171" s="35"/>
      <c r="G171" s="34">
        <v>2</v>
      </c>
      <c r="H171" s="33"/>
    </row>
    <row r="172" spans="1:8" ht="16" outlineLevel="1" x14ac:dyDescent="0.8">
      <c r="A172" s="41">
        <v>461</v>
      </c>
      <c r="B172" s="39" t="s">
        <v>593</v>
      </c>
      <c r="C172" s="31" t="s">
        <v>12</v>
      </c>
      <c r="D172" s="39"/>
      <c r="E172" s="39" t="str">
        <f>TblCollectedList[[#This Row],[Type Code]]&amp;TblCollectedList[[#This Row],[Type Number]]</f>
        <v>461???</v>
      </c>
      <c r="F172" s="40" t="s">
        <v>592</v>
      </c>
      <c r="G172" s="39">
        <v>3</v>
      </c>
      <c r="H172" s="47"/>
    </row>
    <row r="173" spans="1:8" ht="16" outlineLevel="1" x14ac:dyDescent="0.8">
      <c r="A173" s="41">
        <v>462</v>
      </c>
      <c r="B173" s="39" t="s">
        <v>591</v>
      </c>
      <c r="C173" s="31" t="s">
        <v>12</v>
      </c>
      <c r="D173" s="39"/>
      <c r="E173" s="39" t="str">
        <f>TblCollectedList[[#This Row],[Type Code]]&amp;TblCollectedList[[#This Row],[Type Number]]</f>
        <v>462???</v>
      </c>
      <c r="F173" s="40" t="s">
        <v>233</v>
      </c>
      <c r="G173" s="39">
        <v>3</v>
      </c>
      <c r="H173" s="38"/>
    </row>
    <row r="174" spans="1:8" ht="16" outlineLevel="1" x14ac:dyDescent="0.8">
      <c r="A174" s="41">
        <v>463</v>
      </c>
      <c r="B174" s="39" t="s">
        <v>595</v>
      </c>
      <c r="C174" s="31" t="s">
        <v>12</v>
      </c>
      <c r="D174" s="39"/>
      <c r="E174" s="39" t="str">
        <f>TblCollectedList[[#This Row],[Type Code]]&amp;TblCollectedList[[#This Row],[Type Number]]</f>
        <v>463???</v>
      </c>
      <c r="F174" s="40" t="s">
        <v>233</v>
      </c>
      <c r="G174" s="39">
        <v>3</v>
      </c>
      <c r="H174" s="38"/>
    </row>
    <row r="175" spans="1:8" ht="16" outlineLevel="1" x14ac:dyDescent="0.8">
      <c r="A175" s="37">
        <v>47</v>
      </c>
      <c r="B175" s="36" t="s">
        <v>594</v>
      </c>
      <c r="C175" s="36"/>
      <c r="D175" s="36"/>
      <c r="E175" s="36" t="str">
        <f>TblCollectedList[[#This Row],[Type Code]]&amp;TblCollectedList[[#This Row],[Type Number]]</f>
        <v>47</v>
      </c>
      <c r="F175" s="35"/>
      <c r="G175" s="34">
        <v>2</v>
      </c>
      <c r="H175" s="33"/>
    </row>
    <row r="176" spans="1:8" ht="16" outlineLevel="1" x14ac:dyDescent="0.8">
      <c r="A176" s="41">
        <v>471</v>
      </c>
      <c r="B176" s="39" t="s">
        <v>593</v>
      </c>
      <c r="C176" s="31" t="s">
        <v>12</v>
      </c>
      <c r="D176" s="39"/>
      <c r="E176" s="39" t="str">
        <f>TblCollectedList[[#This Row],[Type Code]]&amp;TblCollectedList[[#This Row],[Type Number]]</f>
        <v>471???</v>
      </c>
      <c r="F176" s="40" t="s">
        <v>592</v>
      </c>
      <c r="G176" s="39">
        <v>3</v>
      </c>
      <c r="H176" s="38"/>
    </row>
    <row r="177" spans="1:8" ht="16" outlineLevel="1" x14ac:dyDescent="0.8">
      <c r="A177" s="41">
        <v>472</v>
      </c>
      <c r="B177" s="39" t="s">
        <v>591</v>
      </c>
      <c r="C177" s="31" t="s">
        <v>12</v>
      </c>
      <c r="D177" s="39"/>
      <c r="E177" s="39" t="str">
        <f>TblCollectedList[[#This Row],[Type Code]]&amp;TblCollectedList[[#This Row],[Type Number]]</f>
        <v>472???</v>
      </c>
      <c r="F177" s="40" t="s">
        <v>233</v>
      </c>
      <c r="G177" s="54">
        <v>3</v>
      </c>
      <c r="H177" s="38"/>
    </row>
    <row r="178" spans="1:8" ht="16" outlineLevel="1" x14ac:dyDescent="0.8">
      <c r="A178" s="37">
        <v>48</v>
      </c>
      <c r="B178" s="36" t="s">
        <v>590</v>
      </c>
      <c r="C178" s="36"/>
      <c r="D178" s="36"/>
      <c r="E178" s="36" t="str">
        <f>TblCollectedList[[#This Row],[Type Code]]&amp;TblCollectedList[[#This Row],[Type Number]]</f>
        <v>48</v>
      </c>
      <c r="F178" s="92"/>
      <c r="G178" s="53">
        <v>2</v>
      </c>
      <c r="H178" s="33"/>
    </row>
    <row r="179" spans="1:8" ht="16" x14ac:dyDescent="0.8">
      <c r="A179" s="100">
        <v>5</v>
      </c>
      <c r="B179" s="99" t="s">
        <v>589</v>
      </c>
      <c r="C179" s="99"/>
      <c r="D179" s="99"/>
      <c r="E179" s="99" t="str">
        <f>TblCollectedList[[#This Row],[Type Code]]&amp;TblCollectedList[[#This Row],[Type Number]]</f>
        <v>5</v>
      </c>
      <c r="F179" s="98"/>
      <c r="G179" s="97">
        <v>1</v>
      </c>
      <c r="H179" s="96"/>
    </row>
    <row r="180" spans="1:8" ht="16" outlineLevel="1" x14ac:dyDescent="0.8">
      <c r="A180" s="37">
        <v>50</v>
      </c>
      <c r="B180" s="36" t="s">
        <v>588</v>
      </c>
      <c r="C180" s="36"/>
      <c r="D180" s="36"/>
      <c r="E180" s="36" t="str">
        <f>TblCollectedList[[#This Row],[Type Code]]&amp;TblCollectedList[[#This Row],[Type Number]]</f>
        <v>50</v>
      </c>
      <c r="F180" s="92"/>
      <c r="G180" s="53">
        <v>2</v>
      </c>
      <c r="H180" s="33"/>
    </row>
    <row r="181" spans="1:8" ht="16" outlineLevel="1" x14ac:dyDescent="0.8">
      <c r="A181" s="81" t="s">
        <v>587</v>
      </c>
      <c r="B181" s="79" t="s">
        <v>586</v>
      </c>
      <c r="C181" s="31" t="s">
        <v>28</v>
      </c>
      <c r="D181" s="82"/>
      <c r="E181" s="79" t="str">
        <f>TblCollectedList[[#This Row],[Type Code]]&amp;TblCollectedList[[#This Row],[Type Number]]</f>
        <v>501????</v>
      </c>
      <c r="F181" s="88" t="s">
        <v>237</v>
      </c>
      <c r="G181" s="89">
        <v>3</v>
      </c>
      <c r="H181" s="38"/>
    </row>
    <row r="182" spans="1:8" ht="16" outlineLevel="1" x14ac:dyDescent="0.8">
      <c r="A182" s="81" t="s">
        <v>585</v>
      </c>
      <c r="B182" s="79" t="s">
        <v>584</v>
      </c>
      <c r="C182" s="31" t="s">
        <v>28</v>
      </c>
      <c r="D182" s="82"/>
      <c r="E182" s="79" t="str">
        <f>TblCollectedList[[#This Row],[Type Code]]&amp;TblCollectedList[[#This Row],[Type Number]]</f>
        <v>502????</v>
      </c>
      <c r="F182" s="88" t="s">
        <v>237</v>
      </c>
      <c r="G182" s="89">
        <v>3</v>
      </c>
      <c r="H182" s="38"/>
    </row>
    <row r="183" spans="1:8" ht="16" outlineLevel="1" x14ac:dyDescent="0.8">
      <c r="A183" s="81" t="s">
        <v>583</v>
      </c>
      <c r="B183" s="79" t="s">
        <v>582</v>
      </c>
      <c r="C183" s="31" t="s">
        <v>28</v>
      </c>
      <c r="D183" s="82"/>
      <c r="E183" s="79" t="str">
        <f>TblCollectedList[[#This Row],[Type Code]]&amp;TblCollectedList[[#This Row],[Type Number]]</f>
        <v>503????</v>
      </c>
      <c r="F183" s="88" t="s">
        <v>237</v>
      </c>
      <c r="G183" s="89">
        <v>3</v>
      </c>
      <c r="H183" s="38"/>
    </row>
    <row r="184" spans="1:8" ht="16" outlineLevel="1" x14ac:dyDescent="0.8">
      <c r="A184" s="81" t="s">
        <v>574</v>
      </c>
      <c r="B184" s="79" t="s">
        <v>573</v>
      </c>
      <c r="C184" s="31" t="s">
        <v>28</v>
      </c>
      <c r="D184" s="82"/>
      <c r="E184" s="79" t="str">
        <f>TblCollectedList[[#This Row],[Type Code]]&amp;TblCollectedList[[#This Row],[Type Number]]</f>
        <v>504????</v>
      </c>
      <c r="F184" s="88" t="s">
        <v>47</v>
      </c>
      <c r="G184" s="89">
        <v>3</v>
      </c>
      <c r="H184" s="38"/>
    </row>
    <row r="185" spans="1:8" ht="16" outlineLevel="2" x14ac:dyDescent="0.8">
      <c r="A185" s="81" t="s">
        <v>574</v>
      </c>
      <c r="B185" s="79" t="s">
        <v>573</v>
      </c>
      <c r="C185" s="80" t="s">
        <v>90</v>
      </c>
      <c r="D185" s="79" t="s">
        <v>581</v>
      </c>
      <c r="E185" s="78" t="str">
        <f>TblCollectedList[[#This Row],[Type Code]]&amp;TblCollectedList[[#This Row],[Type Number]]</f>
        <v>5041???</v>
      </c>
      <c r="F185" s="88"/>
      <c r="G185" s="89">
        <v>4</v>
      </c>
      <c r="H185" s="38"/>
    </row>
    <row r="186" spans="1:8" ht="16" outlineLevel="2" x14ac:dyDescent="0.8">
      <c r="A186" s="81" t="s">
        <v>574</v>
      </c>
      <c r="B186" s="79" t="s">
        <v>573</v>
      </c>
      <c r="C186" s="80" t="s">
        <v>88</v>
      </c>
      <c r="D186" s="79" t="s">
        <v>580</v>
      </c>
      <c r="E186" s="78" t="str">
        <f>TblCollectedList[[#This Row],[Type Code]]&amp;TblCollectedList[[#This Row],[Type Number]]</f>
        <v>5042???</v>
      </c>
      <c r="F186" s="88"/>
      <c r="G186" s="89">
        <v>4</v>
      </c>
      <c r="H186" s="38"/>
    </row>
    <row r="187" spans="1:8" ht="16" outlineLevel="2" x14ac:dyDescent="0.8">
      <c r="A187" s="81" t="s">
        <v>574</v>
      </c>
      <c r="B187" s="79" t="s">
        <v>573</v>
      </c>
      <c r="C187" s="80" t="s">
        <v>86</v>
      </c>
      <c r="D187" s="79" t="s">
        <v>579</v>
      </c>
      <c r="E187" s="78" t="str">
        <f>TblCollectedList[[#This Row],[Type Code]]&amp;TblCollectedList[[#This Row],[Type Number]]</f>
        <v>5043???</v>
      </c>
      <c r="F187" s="88"/>
      <c r="G187" s="89">
        <v>4</v>
      </c>
      <c r="H187" s="38"/>
    </row>
    <row r="188" spans="1:8" ht="16" outlineLevel="2" x14ac:dyDescent="0.8">
      <c r="A188" s="81" t="s">
        <v>574</v>
      </c>
      <c r="B188" s="79" t="s">
        <v>573</v>
      </c>
      <c r="C188" s="80" t="s">
        <v>83</v>
      </c>
      <c r="D188" s="79" t="s">
        <v>578</v>
      </c>
      <c r="E188" s="78" t="str">
        <f>TblCollectedList[[#This Row],[Type Code]]&amp;TblCollectedList[[#This Row],[Type Number]]</f>
        <v>5044???</v>
      </c>
      <c r="F188" s="90"/>
      <c r="G188" s="89">
        <v>4</v>
      </c>
      <c r="H188" s="38"/>
    </row>
    <row r="189" spans="1:8" ht="16" outlineLevel="2" x14ac:dyDescent="0.8">
      <c r="A189" s="81" t="s">
        <v>574</v>
      </c>
      <c r="B189" s="79" t="s">
        <v>573</v>
      </c>
      <c r="C189" s="80" t="s">
        <v>114</v>
      </c>
      <c r="D189" s="79" t="s">
        <v>577</v>
      </c>
      <c r="E189" s="78" t="str">
        <f>TblCollectedList[[#This Row],[Type Code]]&amp;TblCollectedList[[#This Row],[Type Number]]</f>
        <v>5045???</v>
      </c>
      <c r="F189" s="95"/>
      <c r="G189" s="89">
        <v>4</v>
      </c>
      <c r="H189" s="38"/>
    </row>
    <row r="190" spans="1:8" ht="16" outlineLevel="2" x14ac:dyDescent="0.8">
      <c r="A190" s="81" t="s">
        <v>574</v>
      </c>
      <c r="B190" s="79" t="s">
        <v>573</v>
      </c>
      <c r="C190" s="80" t="s">
        <v>111</v>
      </c>
      <c r="D190" s="79" t="s">
        <v>576</v>
      </c>
      <c r="E190" s="78" t="str">
        <f>TblCollectedList[[#This Row],[Type Code]]&amp;TblCollectedList[[#This Row],[Type Number]]</f>
        <v>5046???</v>
      </c>
      <c r="F190" s="88"/>
      <c r="G190" s="89">
        <v>4</v>
      </c>
      <c r="H190" s="38"/>
    </row>
    <row r="191" spans="1:8" ht="16" outlineLevel="2" x14ac:dyDescent="0.8">
      <c r="A191" s="81" t="s">
        <v>574</v>
      </c>
      <c r="B191" s="79" t="s">
        <v>573</v>
      </c>
      <c r="C191" s="80" t="s">
        <v>187</v>
      </c>
      <c r="D191" s="79" t="s">
        <v>575</v>
      </c>
      <c r="E191" s="78" t="str">
        <f>TblCollectedList[[#This Row],[Type Code]]&amp;TblCollectedList[[#This Row],[Type Number]]</f>
        <v>5047???</v>
      </c>
      <c r="F191" s="95"/>
      <c r="G191" s="89">
        <v>4</v>
      </c>
      <c r="H191" s="38"/>
    </row>
    <row r="192" spans="1:8" ht="16" outlineLevel="2" x14ac:dyDescent="0.8">
      <c r="A192" s="81" t="s">
        <v>574</v>
      </c>
      <c r="B192" s="79" t="s">
        <v>573</v>
      </c>
      <c r="C192" s="80" t="s">
        <v>297</v>
      </c>
      <c r="D192" s="79" t="s">
        <v>572</v>
      </c>
      <c r="E192" s="78" t="str">
        <f>TblCollectedList[[#This Row],[Type Code]]&amp;TblCollectedList[[#This Row],[Type Number]]</f>
        <v>5048???</v>
      </c>
      <c r="F192" s="88"/>
      <c r="G192" s="89">
        <v>4</v>
      </c>
      <c r="H192" s="38"/>
    </row>
    <row r="193" spans="1:8" ht="16" outlineLevel="1" x14ac:dyDescent="0.8">
      <c r="A193" s="81" t="s">
        <v>570</v>
      </c>
      <c r="B193" s="79" t="s">
        <v>569</v>
      </c>
      <c r="C193" s="31" t="s">
        <v>28</v>
      </c>
      <c r="D193" s="82"/>
      <c r="E193" s="79" t="str">
        <f>TblCollectedList[[#This Row],[Type Code]]&amp;TblCollectedList[[#This Row],[Type Number]]</f>
        <v>505????</v>
      </c>
      <c r="F193" s="88" t="s">
        <v>47</v>
      </c>
      <c r="G193" s="89">
        <v>3</v>
      </c>
      <c r="H193" s="38"/>
    </row>
    <row r="194" spans="1:8" ht="16" outlineLevel="2" x14ac:dyDescent="0.8">
      <c r="A194" s="81" t="s">
        <v>570</v>
      </c>
      <c r="B194" s="79" t="s">
        <v>569</v>
      </c>
      <c r="C194" s="80" t="s">
        <v>90</v>
      </c>
      <c r="D194" s="79" t="s">
        <v>571</v>
      </c>
      <c r="E194" s="78" t="str">
        <f>TblCollectedList[[#This Row],[Type Code]]&amp;TblCollectedList[[#This Row],[Type Number]]</f>
        <v>5051???</v>
      </c>
      <c r="F194" s="90"/>
      <c r="G194" s="89">
        <v>4</v>
      </c>
      <c r="H194" s="38"/>
    </row>
    <row r="195" spans="1:8" ht="16" outlineLevel="2" x14ac:dyDescent="0.8">
      <c r="A195" s="81" t="s">
        <v>570</v>
      </c>
      <c r="B195" s="79" t="s">
        <v>569</v>
      </c>
      <c r="C195" s="80" t="s">
        <v>88</v>
      </c>
      <c r="D195" s="79" t="s">
        <v>568</v>
      </c>
      <c r="E195" s="78" t="str">
        <f>TblCollectedList[[#This Row],[Type Code]]&amp;TblCollectedList[[#This Row],[Type Number]]</f>
        <v>5052???</v>
      </c>
      <c r="F195" s="90"/>
      <c r="G195" s="89">
        <v>4</v>
      </c>
      <c r="H195" s="38"/>
    </row>
    <row r="196" spans="1:8" ht="16" outlineLevel="1" x14ac:dyDescent="0.8">
      <c r="A196" s="81" t="s">
        <v>565</v>
      </c>
      <c r="B196" s="79" t="s">
        <v>564</v>
      </c>
      <c r="C196" s="31" t="s">
        <v>28</v>
      </c>
      <c r="D196" s="82"/>
      <c r="E196" s="79" t="str">
        <f>TblCollectedList[[#This Row],[Type Code]]&amp;TblCollectedList[[#This Row],[Type Number]]</f>
        <v>506????</v>
      </c>
      <c r="F196" s="90" t="s">
        <v>470</v>
      </c>
      <c r="G196" s="89">
        <v>3</v>
      </c>
      <c r="H196" s="38"/>
    </row>
    <row r="197" spans="1:8" ht="16" outlineLevel="2" x14ac:dyDescent="0.8">
      <c r="A197" s="81" t="s">
        <v>565</v>
      </c>
      <c r="B197" s="79" t="s">
        <v>564</v>
      </c>
      <c r="C197" s="80" t="s">
        <v>90</v>
      </c>
      <c r="D197" s="79" t="s">
        <v>567</v>
      </c>
      <c r="E197" s="78" t="str">
        <f>TblCollectedList[[#This Row],[Type Code]]&amp;TblCollectedList[[#This Row],[Type Number]]</f>
        <v>5061???</v>
      </c>
      <c r="F197" s="90"/>
      <c r="G197" s="89">
        <v>4</v>
      </c>
      <c r="H197" s="38"/>
    </row>
    <row r="198" spans="1:8" ht="16" outlineLevel="2" x14ac:dyDescent="0.8">
      <c r="A198" s="81" t="s">
        <v>565</v>
      </c>
      <c r="B198" s="79" t="s">
        <v>564</v>
      </c>
      <c r="C198" s="80" t="s">
        <v>88</v>
      </c>
      <c r="D198" s="79" t="s">
        <v>566</v>
      </c>
      <c r="E198" s="78" t="str">
        <f>TblCollectedList[[#This Row],[Type Code]]&amp;TblCollectedList[[#This Row],[Type Number]]</f>
        <v>5062???</v>
      </c>
      <c r="F198" s="90"/>
      <c r="G198" s="89">
        <v>4</v>
      </c>
      <c r="H198" s="38"/>
    </row>
    <row r="199" spans="1:8" ht="16" outlineLevel="2" x14ac:dyDescent="0.8">
      <c r="A199" s="81" t="s">
        <v>565</v>
      </c>
      <c r="B199" s="79" t="s">
        <v>564</v>
      </c>
      <c r="C199" s="80" t="s">
        <v>86</v>
      </c>
      <c r="D199" s="79" t="s">
        <v>563</v>
      </c>
      <c r="E199" s="78" t="str">
        <f>TblCollectedList[[#This Row],[Type Code]]&amp;TblCollectedList[[#This Row],[Type Number]]</f>
        <v>5063???</v>
      </c>
      <c r="F199" s="90"/>
      <c r="G199" s="89">
        <v>4</v>
      </c>
      <c r="H199" s="38"/>
    </row>
    <row r="200" spans="1:8" ht="16" outlineLevel="1" x14ac:dyDescent="0.8">
      <c r="A200" s="81" t="s">
        <v>560</v>
      </c>
      <c r="B200" s="79" t="s">
        <v>559</v>
      </c>
      <c r="C200" s="31" t="s">
        <v>28</v>
      </c>
      <c r="D200" s="82"/>
      <c r="E200" s="79" t="str">
        <f>TblCollectedList[[#This Row],[Type Code]]&amp;TblCollectedList[[#This Row],[Type Number]]</f>
        <v>507????</v>
      </c>
      <c r="F200" s="40" t="s">
        <v>257</v>
      </c>
      <c r="G200" s="89">
        <v>3</v>
      </c>
      <c r="H200" s="38"/>
    </row>
    <row r="201" spans="1:8" ht="16" outlineLevel="2" x14ac:dyDescent="0.8">
      <c r="A201" s="81" t="s">
        <v>560</v>
      </c>
      <c r="B201" s="79" t="s">
        <v>559</v>
      </c>
      <c r="C201" s="80" t="s">
        <v>90</v>
      </c>
      <c r="D201" s="79" t="s">
        <v>547</v>
      </c>
      <c r="E201" s="78" t="str">
        <f>TblCollectedList[[#This Row],[Type Code]]&amp;TblCollectedList[[#This Row],[Type Number]]</f>
        <v>5071???</v>
      </c>
      <c r="F201" s="87"/>
      <c r="G201" s="89">
        <v>4</v>
      </c>
      <c r="H201" s="38"/>
    </row>
    <row r="202" spans="1:8" ht="16" outlineLevel="2" x14ac:dyDescent="0.8">
      <c r="A202" s="81" t="s">
        <v>560</v>
      </c>
      <c r="B202" s="79" t="s">
        <v>559</v>
      </c>
      <c r="C202" s="80" t="s">
        <v>88</v>
      </c>
      <c r="D202" s="79" t="s">
        <v>524</v>
      </c>
      <c r="E202" s="78" t="str">
        <f>TblCollectedList[[#This Row],[Type Code]]&amp;TblCollectedList[[#This Row],[Type Number]]</f>
        <v>5072???</v>
      </c>
      <c r="F202" s="87"/>
      <c r="G202" s="89">
        <v>4</v>
      </c>
      <c r="H202" s="38"/>
    </row>
    <row r="203" spans="1:8" ht="16" outlineLevel="2" x14ac:dyDescent="0.8">
      <c r="A203" s="81" t="s">
        <v>560</v>
      </c>
      <c r="B203" s="79" t="s">
        <v>559</v>
      </c>
      <c r="C203" s="80" t="s">
        <v>86</v>
      </c>
      <c r="D203" s="79" t="s">
        <v>562</v>
      </c>
      <c r="E203" s="78" t="str">
        <f>TblCollectedList[[#This Row],[Type Code]]&amp;TblCollectedList[[#This Row],[Type Number]]</f>
        <v>5073???</v>
      </c>
      <c r="F203" s="91"/>
      <c r="G203" s="89">
        <v>4</v>
      </c>
      <c r="H203" s="38"/>
    </row>
    <row r="204" spans="1:8" ht="16" outlineLevel="2" x14ac:dyDescent="0.8">
      <c r="A204" s="81" t="s">
        <v>560</v>
      </c>
      <c r="B204" s="79" t="s">
        <v>559</v>
      </c>
      <c r="C204" s="80" t="s">
        <v>83</v>
      </c>
      <c r="D204" s="79" t="s">
        <v>525</v>
      </c>
      <c r="E204" s="78" t="str">
        <f>TblCollectedList[[#This Row],[Type Code]]&amp;TblCollectedList[[#This Row],[Type Number]]</f>
        <v>5074???</v>
      </c>
      <c r="F204" s="87"/>
      <c r="G204" s="89">
        <v>4</v>
      </c>
      <c r="H204" s="38"/>
    </row>
    <row r="205" spans="1:8" ht="16" outlineLevel="2" x14ac:dyDescent="0.8">
      <c r="A205" s="81" t="s">
        <v>560</v>
      </c>
      <c r="B205" s="79" t="s">
        <v>559</v>
      </c>
      <c r="C205" s="80" t="s">
        <v>114</v>
      </c>
      <c r="D205" s="79" t="s">
        <v>561</v>
      </c>
      <c r="E205" s="78" t="str">
        <f>TblCollectedList[[#This Row],[Type Code]]&amp;TblCollectedList[[#This Row],[Type Number]]</f>
        <v>5075???</v>
      </c>
      <c r="F205" s="91"/>
      <c r="G205" s="89">
        <v>4</v>
      </c>
      <c r="H205" s="38"/>
    </row>
    <row r="206" spans="1:8" ht="16" outlineLevel="2" x14ac:dyDescent="0.8">
      <c r="A206" s="81" t="s">
        <v>560</v>
      </c>
      <c r="B206" s="79" t="s">
        <v>559</v>
      </c>
      <c r="C206" s="80" t="s">
        <v>111</v>
      </c>
      <c r="D206" s="79" t="s">
        <v>558</v>
      </c>
      <c r="E206" s="78" t="str">
        <f>TblCollectedList[[#This Row],[Type Code]]&amp;TblCollectedList[[#This Row],[Type Number]]</f>
        <v>5076???</v>
      </c>
      <c r="F206" s="87"/>
      <c r="G206" s="89">
        <v>4</v>
      </c>
      <c r="H206" s="38"/>
    </row>
    <row r="207" spans="1:8" ht="16" outlineLevel="1" x14ac:dyDescent="0.8">
      <c r="A207" s="81" t="s">
        <v>554</v>
      </c>
      <c r="B207" s="79" t="s">
        <v>553</v>
      </c>
      <c r="C207" s="31" t="s">
        <v>28</v>
      </c>
      <c r="D207" s="82"/>
      <c r="E207" s="79" t="str">
        <f>TblCollectedList[[#This Row],[Type Code]]&amp;TblCollectedList[[#This Row],[Type Number]]</f>
        <v>508????</v>
      </c>
      <c r="F207" s="87" t="s">
        <v>289</v>
      </c>
      <c r="G207" s="89">
        <v>3</v>
      </c>
      <c r="H207" s="38"/>
    </row>
    <row r="208" spans="1:8" ht="16" outlineLevel="2" x14ac:dyDescent="0.8">
      <c r="A208" s="81" t="s">
        <v>554</v>
      </c>
      <c r="B208" s="79" t="s">
        <v>553</v>
      </c>
      <c r="C208" s="80" t="s">
        <v>90</v>
      </c>
      <c r="D208" s="79" t="s">
        <v>557</v>
      </c>
      <c r="E208" s="78" t="str">
        <f>TblCollectedList[[#This Row],[Type Code]]&amp;TblCollectedList[[#This Row],[Type Number]]</f>
        <v>5081???</v>
      </c>
      <c r="F208" s="91"/>
      <c r="G208" s="89">
        <v>4</v>
      </c>
      <c r="H208" s="38"/>
    </row>
    <row r="209" spans="1:8" ht="16" outlineLevel="2" x14ac:dyDescent="0.8">
      <c r="A209" s="81" t="s">
        <v>554</v>
      </c>
      <c r="B209" s="79" t="s">
        <v>553</v>
      </c>
      <c r="C209" s="80" t="s">
        <v>88</v>
      </c>
      <c r="D209" s="79" t="s">
        <v>556</v>
      </c>
      <c r="E209" s="78" t="str">
        <f>TblCollectedList[[#This Row],[Type Code]]&amp;TblCollectedList[[#This Row],[Type Number]]</f>
        <v>5082???</v>
      </c>
      <c r="F209" s="87"/>
      <c r="G209" s="89">
        <v>4</v>
      </c>
      <c r="H209" s="38"/>
    </row>
    <row r="210" spans="1:8" ht="16" outlineLevel="2" x14ac:dyDescent="0.8">
      <c r="A210" s="81" t="s">
        <v>554</v>
      </c>
      <c r="B210" s="79" t="s">
        <v>553</v>
      </c>
      <c r="C210" s="80" t="s">
        <v>86</v>
      </c>
      <c r="D210" s="79" t="s">
        <v>555</v>
      </c>
      <c r="E210" s="78" t="str">
        <f>TblCollectedList[[#This Row],[Type Code]]&amp;TblCollectedList[[#This Row],[Type Number]]</f>
        <v>5083???</v>
      </c>
      <c r="F210" s="91"/>
      <c r="G210" s="89">
        <v>4</v>
      </c>
      <c r="H210" s="38"/>
    </row>
    <row r="211" spans="1:8" ht="16" outlineLevel="2" x14ac:dyDescent="0.8">
      <c r="A211" s="81" t="s">
        <v>554</v>
      </c>
      <c r="B211" s="79" t="s">
        <v>553</v>
      </c>
      <c r="C211" s="80" t="s">
        <v>83</v>
      </c>
      <c r="D211" s="79" t="s">
        <v>464</v>
      </c>
      <c r="E211" s="78" t="str">
        <f>TblCollectedList[[#This Row],[Type Code]]&amp;TblCollectedList[[#This Row],[Type Number]]</f>
        <v>5084???</v>
      </c>
      <c r="F211" s="87"/>
      <c r="G211" s="89">
        <v>4</v>
      </c>
      <c r="H211" s="38"/>
    </row>
    <row r="212" spans="1:8" ht="16" outlineLevel="1" x14ac:dyDescent="0.8">
      <c r="A212" s="64">
        <v>51</v>
      </c>
      <c r="B212" s="36" t="s">
        <v>549</v>
      </c>
      <c r="C212" s="36"/>
      <c r="D212" s="36"/>
      <c r="E212" s="36" t="str">
        <f>TblCollectedList[[#This Row],[Type Code]]&amp;TblCollectedList[[#This Row],[Type Number]]</f>
        <v>51</v>
      </c>
      <c r="F212" s="92"/>
      <c r="G212" s="53">
        <v>2</v>
      </c>
      <c r="H212" s="94"/>
    </row>
    <row r="213" spans="1:8" ht="16" outlineLevel="1" x14ac:dyDescent="0.8">
      <c r="A213" s="81" t="s">
        <v>551</v>
      </c>
      <c r="B213" s="79" t="s">
        <v>550</v>
      </c>
      <c r="C213" s="93" t="s">
        <v>28</v>
      </c>
      <c r="D213" s="82"/>
      <c r="E213" s="79" t="str">
        <f>TblCollectedList[[#This Row],[Type Code]]&amp;TblCollectedList[[#This Row],[Type Number]]</f>
        <v>511????</v>
      </c>
      <c r="F213" s="91" t="s">
        <v>78</v>
      </c>
      <c r="G213" s="89"/>
      <c r="H213" s="38"/>
    </row>
    <row r="214" spans="1:8" ht="16" outlineLevel="2" x14ac:dyDescent="0.8">
      <c r="A214" s="81" t="s">
        <v>551</v>
      </c>
      <c r="B214" s="79" t="s">
        <v>550</v>
      </c>
      <c r="C214" s="80" t="s">
        <v>90</v>
      </c>
      <c r="D214" s="79" t="s">
        <v>552</v>
      </c>
      <c r="E214" s="78" t="str">
        <f>TblCollectedList[[#This Row],[Type Code]]&amp;TblCollectedList[[#This Row],[Type Number]]</f>
        <v>5111???</v>
      </c>
      <c r="F214" s="91"/>
      <c r="G214" s="89"/>
      <c r="H214" s="38"/>
    </row>
    <row r="215" spans="1:8" ht="16" outlineLevel="2" x14ac:dyDescent="0.8">
      <c r="A215" s="81" t="s">
        <v>551</v>
      </c>
      <c r="B215" s="79" t="s">
        <v>550</v>
      </c>
      <c r="C215" s="80" t="s">
        <v>88</v>
      </c>
      <c r="D215" s="79" t="s">
        <v>549</v>
      </c>
      <c r="E215" s="78" t="str">
        <f>TblCollectedList[[#This Row],[Type Code]]&amp;TblCollectedList[[#This Row],[Type Number]]</f>
        <v>5112???</v>
      </c>
      <c r="F215" s="87"/>
      <c r="G215" s="89"/>
      <c r="H215" s="38"/>
    </row>
    <row r="216" spans="1:8" ht="16" outlineLevel="1" x14ac:dyDescent="0.8">
      <c r="A216" s="64">
        <v>52</v>
      </c>
      <c r="B216" s="36" t="s">
        <v>548</v>
      </c>
      <c r="C216" s="36"/>
      <c r="D216" s="36"/>
      <c r="E216" s="36" t="str">
        <f>TblCollectedList[[#This Row],[Type Code]]&amp;TblCollectedList[[#This Row],[Type Number]]</f>
        <v>52</v>
      </c>
      <c r="F216" s="92"/>
      <c r="G216" s="53">
        <v>2</v>
      </c>
      <c r="H216" s="33"/>
    </row>
    <row r="217" spans="1:8" ht="16" outlineLevel="1" x14ac:dyDescent="0.8">
      <c r="A217" s="81" t="s">
        <v>542</v>
      </c>
      <c r="B217" s="79" t="s">
        <v>541</v>
      </c>
      <c r="C217" s="31" t="s">
        <v>28</v>
      </c>
      <c r="D217" s="82"/>
      <c r="E217" s="79" t="str">
        <f>TblCollectedList[[#This Row],[Type Code]]&amp;TblCollectedList[[#This Row],[Type Number]]</f>
        <v>521????</v>
      </c>
      <c r="F217" s="88" t="s">
        <v>47</v>
      </c>
      <c r="G217" s="89">
        <v>3</v>
      </c>
      <c r="H217" s="38"/>
    </row>
    <row r="218" spans="1:8" ht="16" outlineLevel="2" x14ac:dyDescent="0.8">
      <c r="A218" s="81" t="s">
        <v>542</v>
      </c>
      <c r="B218" s="79" t="s">
        <v>541</v>
      </c>
      <c r="C218" s="80" t="s">
        <v>90</v>
      </c>
      <c r="D218" s="79" t="s">
        <v>547</v>
      </c>
      <c r="E218" s="78" t="str">
        <f>TblCollectedList[[#This Row],[Type Code]]&amp;TblCollectedList[[#This Row],[Type Number]]</f>
        <v>5211???</v>
      </c>
      <c r="F218" s="88"/>
      <c r="G218" s="89">
        <v>4</v>
      </c>
      <c r="H218" s="38"/>
    </row>
    <row r="219" spans="1:8" ht="16" outlineLevel="2" x14ac:dyDescent="0.8">
      <c r="A219" s="81" t="s">
        <v>542</v>
      </c>
      <c r="B219" s="79" t="s">
        <v>541</v>
      </c>
      <c r="C219" s="80" t="s">
        <v>88</v>
      </c>
      <c r="D219" s="79" t="s">
        <v>546</v>
      </c>
      <c r="E219" s="78" t="str">
        <f>TblCollectedList[[#This Row],[Type Code]]&amp;TblCollectedList[[#This Row],[Type Number]]</f>
        <v>5212???</v>
      </c>
      <c r="F219" s="91"/>
      <c r="G219" s="89">
        <v>4</v>
      </c>
      <c r="H219" s="38"/>
    </row>
    <row r="220" spans="1:8" ht="16" outlineLevel="2" x14ac:dyDescent="0.8">
      <c r="A220" s="81" t="s">
        <v>542</v>
      </c>
      <c r="B220" s="79" t="s">
        <v>541</v>
      </c>
      <c r="C220" s="80" t="s">
        <v>86</v>
      </c>
      <c r="D220" s="79" t="s">
        <v>545</v>
      </c>
      <c r="E220" s="78" t="str">
        <f>TblCollectedList[[#This Row],[Type Code]]&amp;TblCollectedList[[#This Row],[Type Number]]</f>
        <v>5213???</v>
      </c>
      <c r="F220" s="91"/>
      <c r="G220" s="89">
        <v>4</v>
      </c>
      <c r="H220" s="38"/>
    </row>
    <row r="221" spans="1:8" ht="16" outlineLevel="2" x14ac:dyDescent="0.8">
      <c r="A221" s="81" t="s">
        <v>542</v>
      </c>
      <c r="B221" s="79" t="s">
        <v>541</v>
      </c>
      <c r="C221" s="80" t="s">
        <v>83</v>
      </c>
      <c r="D221" s="79" t="s">
        <v>544</v>
      </c>
      <c r="E221" s="78" t="str">
        <f>TblCollectedList[[#This Row],[Type Code]]&amp;TblCollectedList[[#This Row],[Type Number]]</f>
        <v>5214???</v>
      </c>
      <c r="F221" s="87"/>
      <c r="G221" s="89">
        <v>4</v>
      </c>
      <c r="H221" s="38"/>
    </row>
    <row r="222" spans="1:8" ht="16" outlineLevel="2" x14ac:dyDescent="0.8">
      <c r="A222" s="81" t="s">
        <v>542</v>
      </c>
      <c r="B222" s="79" t="s">
        <v>541</v>
      </c>
      <c r="C222" s="80" t="s">
        <v>114</v>
      </c>
      <c r="D222" s="79" t="s">
        <v>543</v>
      </c>
      <c r="E222" s="78" t="str">
        <f>TblCollectedList[[#This Row],[Type Code]]&amp;TblCollectedList[[#This Row],[Type Number]]</f>
        <v>5215???</v>
      </c>
      <c r="F222" s="91"/>
      <c r="G222" s="89">
        <v>4</v>
      </c>
      <c r="H222" s="38"/>
    </row>
    <row r="223" spans="1:8" ht="16" outlineLevel="2" x14ac:dyDescent="0.8">
      <c r="A223" s="81" t="s">
        <v>542</v>
      </c>
      <c r="B223" s="79" t="s">
        <v>541</v>
      </c>
      <c r="C223" s="80" t="s">
        <v>111</v>
      </c>
      <c r="D223" s="79" t="s">
        <v>540</v>
      </c>
      <c r="E223" s="78" t="str">
        <f>TblCollectedList[[#This Row],[Type Code]]&amp;TblCollectedList[[#This Row],[Type Number]]</f>
        <v>5216???</v>
      </c>
      <c r="F223" s="87"/>
      <c r="G223" s="89">
        <v>4</v>
      </c>
      <c r="H223" s="38"/>
    </row>
    <row r="224" spans="1:8" ht="16" outlineLevel="1" x14ac:dyDescent="0.8">
      <c r="A224" s="81" t="s">
        <v>536</v>
      </c>
      <c r="B224" s="79" t="s">
        <v>535</v>
      </c>
      <c r="C224" s="31" t="s">
        <v>28</v>
      </c>
      <c r="D224" s="82"/>
      <c r="E224" s="79" t="str">
        <f>TblCollectedList[[#This Row],[Type Code]]&amp;TblCollectedList[[#This Row],[Type Number]]</f>
        <v>522????</v>
      </c>
      <c r="F224" s="88" t="s">
        <v>47</v>
      </c>
      <c r="G224" s="89">
        <v>3</v>
      </c>
      <c r="H224" s="38"/>
    </row>
    <row r="225" spans="1:8" ht="16" outlineLevel="2" x14ac:dyDescent="0.8">
      <c r="A225" s="81" t="s">
        <v>536</v>
      </c>
      <c r="B225" s="79" t="s">
        <v>535</v>
      </c>
      <c r="C225" s="80" t="s">
        <v>90</v>
      </c>
      <c r="D225" s="79" t="s">
        <v>539</v>
      </c>
      <c r="E225" s="78" t="str">
        <f>TblCollectedList[[#This Row],[Type Code]]&amp;TblCollectedList[[#This Row],[Type Number]]</f>
        <v>5221???</v>
      </c>
      <c r="F225" s="87"/>
      <c r="G225" s="89">
        <v>4</v>
      </c>
      <c r="H225" s="38"/>
    </row>
    <row r="226" spans="1:8" ht="16" outlineLevel="2" x14ac:dyDescent="0.8">
      <c r="A226" s="81" t="s">
        <v>536</v>
      </c>
      <c r="B226" s="79" t="s">
        <v>535</v>
      </c>
      <c r="C226" s="80" t="s">
        <v>88</v>
      </c>
      <c r="D226" s="79" t="s">
        <v>538</v>
      </c>
      <c r="E226" s="78" t="str">
        <f>TblCollectedList[[#This Row],[Type Code]]&amp;TblCollectedList[[#This Row],[Type Number]]</f>
        <v>5222???</v>
      </c>
      <c r="F226" s="87"/>
      <c r="G226" s="89">
        <v>4</v>
      </c>
      <c r="H226" s="38"/>
    </row>
    <row r="227" spans="1:8" ht="16" outlineLevel="2" x14ac:dyDescent="0.8">
      <c r="A227" s="81" t="s">
        <v>536</v>
      </c>
      <c r="B227" s="79" t="s">
        <v>535</v>
      </c>
      <c r="C227" s="80" t="s">
        <v>86</v>
      </c>
      <c r="D227" s="79" t="s">
        <v>537</v>
      </c>
      <c r="E227" s="78" t="str">
        <f>TblCollectedList[[#This Row],[Type Code]]&amp;TblCollectedList[[#This Row],[Type Number]]</f>
        <v>5223???</v>
      </c>
      <c r="F227" s="91"/>
      <c r="G227" s="89">
        <v>4</v>
      </c>
      <c r="H227" s="38"/>
    </row>
    <row r="228" spans="1:8" ht="16" outlineLevel="2" x14ac:dyDescent="0.8">
      <c r="A228" s="81" t="s">
        <v>536</v>
      </c>
      <c r="B228" s="79" t="s">
        <v>535</v>
      </c>
      <c r="C228" s="80" t="s">
        <v>83</v>
      </c>
      <c r="D228" s="79" t="s">
        <v>534</v>
      </c>
      <c r="E228" s="78" t="str">
        <f>TblCollectedList[[#This Row],[Type Code]]&amp;TblCollectedList[[#This Row],[Type Number]]</f>
        <v>5224???</v>
      </c>
      <c r="F228" s="87"/>
      <c r="G228" s="89">
        <v>4</v>
      </c>
      <c r="H228" s="38"/>
    </row>
    <row r="229" spans="1:8" ht="16" outlineLevel="1" x14ac:dyDescent="0.8">
      <c r="A229" s="81" t="s">
        <v>526</v>
      </c>
      <c r="B229" s="79" t="s">
        <v>525</v>
      </c>
      <c r="C229" s="31" t="s">
        <v>28</v>
      </c>
      <c r="D229" s="82"/>
      <c r="E229" s="79" t="str">
        <f>TblCollectedList[[#This Row],[Type Code]]&amp;TblCollectedList[[#This Row],[Type Number]]</f>
        <v>523????</v>
      </c>
      <c r="F229" s="88" t="s">
        <v>47</v>
      </c>
      <c r="G229" s="89">
        <v>3</v>
      </c>
      <c r="H229" s="38"/>
    </row>
    <row r="230" spans="1:8" ht="16" outlineLevel="2" x14ac:dyDescent="0.8">
      <c r="A230" s="81" t="s">
        <v>526</v>
      </c>
      <c r="B230" s="79" t="s">
        <v>525</v>
      </c>
      <c r="C230" s="80" t="s">
        <v>90</v>
      </c>
      <c r="D230" s="79" t="s">
        <v>533</v>
      </c>
      <c r="E230" s="78" t="str">
        <f>TblCollectedList[[#This Row],[Type Code]]&amp;TblCollectedList[[#This Row],[Type Number]]</f>
        <v>5231???</v>
      </c>
      <c r="F230" s="87"/>
      <c r="G230" s="89">
        <v>4</v>
      </c>
      <c r="H230" s="38"/>
    </row>
    <row r="231" spans="1:8" ht="16" outlineLevel="2" x14ac:dyDescent="0.8">
      <c r="A231" s="81" t="s">
        <v>526</v>
      </c>
      <c r="B231" s="79" t="s">
        <v>525</v>
      </c>
      <c r="C231" s="80" t="s">
        <v>88</v>
      </c>
      <c r="D231" s="79" t="s">
        <v>532</v>
      </c>
      <c r="E231" s="78" t="str">
        <f>TblCollectedList[[#This Row],[Type Code]]&amp;TblCollectedList[[#This Row],[Type Number]]</f>
        <v>5232???</v>
      </c>
      <c r="F231" s="91"/>
      <c r="G231" s="89">
        <v>4</v>
      </c>
      <c r="H231" s="38"/>
    </row>
    <row r="232" spans="1:8" ht="16" outlineLevel="2" x14ac:dyDescent="0.8">
      <c r="A232" s="81" t="s">
        <v>526</v>
      </c>
      <c r="B232" s="79" t="s">
        <v>525</v>
      </c>
      <c r="C232" s="80" t="s">
        <v>86</v>
      </c>
      <c r="D232" s="79" t="s">
        <v>531</v>
      </c>
      <c r="E232" s="78" t="str">
        <f>TblCollectedList[[#This Row],[Type Code]]&amp;TblCollectedList[[#This Row],[Type Number]]</f>
        <v>5233???</v>
      </c>
      <c r="F232" s="91"/>
      <c r="G232" s="89">
        <v>4</v>
      </c>
      <c r="H232" s="38"/>
    </row>
    <row r="233" spans="1:8" ht="16" outlineLevel="2" x14ac:dyDescent="0.8">
      <c r="A233" s="81" t="s">
        <v>526</v>
      </c>
      <c r="B233" s="79" t="s">
        <v>525</v>
      </c>
      <c r="C233" s="80" t="s">
        <v>83</v>
      </c>
      <c r="D233" s="79" t="s">
        <v>530</v>
      </c>
      <c r="E233" s="78" t="str">
        <f>TblCollectedList[[#This Row],[Type Code]]&amp;TblCollectedList[[#This Row],[Type Number]]</f>
        <v>5234???</v>
      </c>
      <c r="F233" s="91"/>
      <c r="G233" s="89">
        <v>4</v>
      </c>
      <c r="H233" s="38"/>
    </row>
    <row r="234" spans="1:8" ht="16" outlineLevel="2" x14ac:dyDescent="0.8">
      <c r="A234" s="81" t="s">
        <v>526</v>
      </c>
      <c r="B234" s="79" t="s">
        <v>525</v>
      </c>
      <c r="C234" s="80" t="s">
        <v>114</v>
      </c>
      <c r="D234" s="79" t="s">
        <v>529</v>
      </c>
      <c r="E234" s="78" t="str">
        <f>TblCollectedList[[#This Row],[Type Code]]&amp;TblCollectedList[[#This Row],[Type Number]]</f>
        <v>5235???</v>
      </c>
      <c r="F234" s="88"/>
      <c r="G234" s="89">
        <v>4</v>
      </c>
      <c r="H234" s="38"/>
    </row>
    <row r="235" spans="1:8" ht="16" outlineLevel="2" x14ac:dyDescent="0.8">
      <c r="A235" s="81" t="s">
        <v>526</v>
      </c>
      <c r="B235" s="79" t="s">
        <v>525</v>
      </c>
      <c r="C235" s="80" t="s">
        <v>111</v>
      </c>
      <c r="D235" s="79" t="s">
        <v>528</v>
      </c>
      <c r="E235" s="78" t="str">
        <f>TblCollectedList[[#This Row],[Type Code]]&amp;TblCollectedList[[#This Row],[Type Number]]</f>
        <v>5236???</v>
      </c>
      <c r="F235" s="90"/>
      <c r="G235" s="89">
        <v>4</v>
      </c>
      <c r="H235" s="38"/>
    </row>
    <row r="236" spans="1:8" ht="16" outlineLevel="2" x14ac:dyDescent="0.8">
      <c r="A236" s="81" t="s">
        <v>526</v>
      </c>
      <c r="B236" s="79" t="s">
        <v>525</v>
      </c>
      <c r="C236" s="80" t="s">
        <v>187</v>
      </c>
      <c r="D236" s="79" t="s">
        <v>527</v>
      </c>
      <c r="E236" s="78" t="str">
        <f>TblCollectedList[[#This Row],[Type Code]]&amp;TblCollectedList[[#This Row],[Type Number]]</f>
        <v>5237???</v>
      </c>
      <c r="F236" s="90"/>
      <c r="G236" s="89">
        <v>4</v>
      </c>
      <c r="H236" s="38"/>
    </row>
    <row r="237" spans="1:8" ht="16" outlineLevel="2" x14ac:dyDescent="0.8">
      <c r="A237" s="81" t="s">
        <v>526</v>
      </c>
      <c r="B237" s="79" t="s">
        <v>525</v>
      </c>
      <c r="C237" s="80" t="s">
        <v>297</v>
      </c>
      <c r="D237" s="79" t="s">
        <v>524</v>
      </c>
      <c r="E237" s="78" t="str">
        <f>TblCollectedList[[#This Row],[Type Code]]&amp;TblCollectedList[[#This Row],[Type Number]]</f>
        <v>5238???</v>
      </c>
      <c r="F237" s="90"/>
      <c r="G237" s="89">
        <v>4</v>
      </c>
      <c r="H237" s="38"/>
    </row>
    <row r="238" spans="1:8" ht="16" outlineLevel="1" x14ac:dyDescent="0.8">
      <c r="A238" s="81" t="s">
        <v>522</v>
      </c>
      <c r="B238" s="79" t="s">
        <v>521</v>
      </c>
      <c r="C238" s="31" t="s">
        <v>28</v>
      </c>
      <c r="D238" s="82"/>
      <c r="E238" s="79" t="str">
        <f>TblCollectedList[[#This Row],[Type Code]]&amp;TblCollectedList[[#This Row],[Type Number]]</f>
        <v>524????</v>
      </c>
      <c r="F238" s="40" t="s">
        <v>257</v>
      </c>
      <c r="G238" s="89">
        <v>3</v>
      </c>
      <c r="H238" s="38"/>
    </row>
    <row r="239" spans="1:8" ht="16" outlineLevel="2" x14ac:dyDescent="0.8">
      <c r="A239" s="81" t="s">
        <v>522</v>
      </c>
      <c r="B239" s="79" t="s">
        <v>521</v>
      </c>
      <c r="C239" s="80" t="s">
        <v>90</v>
      </c>
      <c r="D239" s="79" t="s">
        <v>523</v>
      </c>
      <c r="E239" s="78" t="str">
        <f>TblCollectedList[[#This Row],[Type Code]]&amp;TblCollectedList[[#This Row],[Type Number]]</f>
        <v>5241???</v>
      </c>
      <c r="F239" s="90"/>
      <c r="G239" s="89">
        <v>4</v>
      </c>
      <c r="H239" s="38"/>
    </row>
    <row r="240" spans="1:8" ht="16" outlineLevel="2" x14ac:dyDescent="0.8">
      <c r="A240" s="81" t="s">
        <v>522</v>
      </c>
      <c r="B240" s="79" t="s">
        <v>521</v>
      </c>
      <c r="C240" s="80" t="s">
        <v>88</v>
      </c>
      <c r="D240" s="79" t="s">
        <v>520</v>
      </c>
      <c r="E240" s="78" t="str">
        <f>TblCollectedList[[#This Row],[Type Code]]&amp;TblCollectedList[[#This Row],[Type Number]]</f>
        <v>5242???</v>
      </c>
      <c r="F240" s="90"/>
      <c r="G240" s="89">
        <v>4</v>
      </c>
      <c r="H240" s="38"/>
    </row>
    <row r="241" spans="1:8" ht="16" outlineLevel="1" x14ac:dyDescent="0.8">
      <c r="A241" s="81" t="s">
        <v>517</v>
      </c>
      <c r="B241" s="79" t="s">
        <v>516</v>
      </c>
      <c r="C241" s="31" t="s">
        <v>28</v>
      </c>
      <c r="D241" s="82"/>
      <c r="E241" s="79" t="str">
        <f>TblCollectedList[[#This Row],[Type Code]]&amp;TblCollectedList[[#This Row],[Type Number]]</f>
        <v>525????</v>
      </c>
      <c r="F241" s="40" t="s">
        <v>257</v>
      </c>
      <c r="G241" s="89">
        <v>3</v>
      </c>
      <c r="H241" s="38"/>
    </row>
    <row r="242" spans="1:8" ht="16" outlineLevel="2" x14ac:dyDescent="0.8">
      <c r="A242" s="81" t="s">
        <v>517</v>
      </c>
      <c r="B242" s="79" t="s">
        <v>516</v>
      </c>
      <c r="C242" s="80" t="s">
        <v>90</v>
      </c>
      <c r="D242" s="79" t="s">
        <v>519</v>
      </c>
      <c r="E242" s="78" t="str">
        <f>TblCollectedList[[#This Row],[Type Code]]&amp;TblCollectedList[[#This Row],[Type Number]]</f>
        <v>5251???</v>
      </c>
      <c r="F242" s="77"/>
      <c r="G242" s="76">
        <v>4</v>
      </c>
      <c r="H242" s="38"/>
    </row>
    <row r="243" spans="1:8" ht="16" outlineLevel="2" x14ac:dyDescent="0.8">
      <c r="A243" s="81" t="s">
        <v>517</v>
      </c>
      <c r="B243" s="79" t="s">
        <v>516</v>
      </c>
      <c r="C243" s="80" t="s">
        <v>88</v>
      </c>
      <c r="D243" s="79" t="s">
        <v>518</v>
      </c>
      <c r="E243" s="78" t="str">
        <f>TblCollectedList[[#This Row],[Type Code]]&amp;TblCollectedList[[#This Row],[Type Number]]</f>
        <v>5252???</v>
      </c>
      <c r="F243" s="77"/>
      <c r="G243" s="76">
        <v>4</v>
      </c>
      <c r="H243" s="38"/>
    </row>
    <row r="244" spans="1:8" ht="16" outlineLevel="2" x14ac:dyDescent="0.8">
      <c r="A244" s="81" t="s">
        <v>517</v>
      </c>
      <c r="B244" s="79" t="s">
        <v>516</v>
      </c>
      <c r="C244" s="80" t="s">
        <v>86</v>
      </c>
      <c r="D244" s="79" t="s">
        <v>515</v>
      </c>
      <c r="E244" s="78" t="str">
        <f>TblCollectedList[[#This Row],[Type Code]]&amp;TblCollectedList[[#This Row],[Type Number]]</f>
        <v>5253???</v>
      </c>
      <c r="F244" s="77"/>
      <c r="G244" s="76">
        <v>4</v>
      </c>
      <c r="H244" s="38"/>
    </row>
    <row r="245" spans="1:8" ht="16" outlineLevel="1" x14ac:dyDescent="0.8">
      <c r="A245" s="81" t="s">
        <v>510</v>
      </c>
      <c r="B245" s="79" t="s">
        <v>509</v>
      </c>
      <c r="C245" s="31" t="s">
        <v>28</v>
      </c>
      <c r="D245" s="82"/>
      <c r="E245" s="79" t="str">
        <f>TblCollectedList[[#This Row],[Type Code]]&amp;TblCollectedList[[#This Row],[Type Number]]</f>
        <v>526????</v>
      </c>
      <c r="F245" s="40" t="s">
        <v>257</v>
      </c>
      <c r="G245" s="76">
        <v>3</v>
      </c>
      <c r="H245" s="38"/>
    </row>
    <row r="246" spans="1:8" ht="16" outlineLevel="2" x14ac:dyDescent="0.8">
      <c r="A246" s="81" t="s">
        <v>510</v>
      </c>
      <c r="B246" s="79" t="s">
        <v>509</v>
      </c>
      <c r="C246" s="80" t="s">
        <v>90</v>
      </c>
      <c r="D246" s="79" t="s">
        <v>514</v>
      </c>
      <c r="E246" s="78" t="str">
        <f>TblCollectedList[[#This Row],[Type Code]]&amp;TblCollectedList[[#This Row],[Type Number]]</f>
        <v>5261???</v>
      </c>
      <c r="F246" s="77"/>
      <c r="G246" s="76">
        <v>4</v>
      </c>
      <c r="H246" s="38"/>
    </row>
    <row r="247" spans="1:8" ht="16" outlineLevel="2" x14ac:dyDescent="0.8">
      <c r="A247" s="81" t="s">
        <v>510</v>
      </c>
      <c r="B247" s="79" t="s">
        <v>509</v>
      </c>
      <c r="C247" s="80" t="s">
        <v>88</v>
      </c>
      <c r="D247" s="79" t="s">
        <v>513</v>
      </c>
      <c r="E247" s="78" t="str">
        <f>TblCollectedList[[#This Row],[Type Code]]&amp;TblCollectedList[[#This Row],[Type Number]]</f>
        <v>5262???</v>
      </c>
      <c r="F247" s="77"/>
      <c r="G247" s="76">
        <v>4</v>
      </c>
      <c r="H247" s="38"/>
    </row>
    <row r="248" spans="1:8" ht="16" outlineLevel="2" x14ac:dyDescent="0.8">
      <c r="A248" s="81" t="s">
        <v>510</v>
      </c>
      <c r="B248" s="79" t="s">
        <v>509</v>
      </c>
      <c r="C248" s="80" t="s">
        <v>86</v>
      </c>
      <c r="D248" s="79" t="s">
        <v>512</v>
      </c>
      <c r="E248" s="78" t="str">
        <f>TblCollectedList[[#This Row],[Type Code]]&amp;TblCollectedList[[#This Row],[Type Number]]</f>
        <v>5263???</v>
      </c>
      <c r="F248" s="77"/>
      <c r="G248" s="76">
        <v>4</v>
      </c>
      <c r="H248" s="38"/>
    </row>
    <row r="249" spans="1:8" ht="16" outlineLevel="2" x14ac:dyDescent="0.8">
      <c r="A249" s="81" t="s">
        <v>510</v>
      </c>
      <c r="B249" s="79" t="s">
        <v>509</v>
      </c>
      <c r="C249" s="80" t="s">
        <v>83</v>
      </c>
      <c r="D249" s="79" t="s">
        <v>511</v>
      </c>
      <c r="E249" s="78" t="str">
        <f>TblCollectedList[[#This Row],[Type Code]]&amp;TblCollectedList[[#This Row],[Type Number]]</f>
        <v>5264???</v>
      </c>
      <c r="F249" s="77"/>
      <c r="G249" s="76">
        <v>4</v>
      </c>
      <c r="H249" s="38"/>
    </row>
    <row r="250" spans="1:8" ht="16" outlineLevel="2" x14ac:dyDescent="0.8">
      <c r="A250" s="81" t="s">
        <v>510</v>
      </c>
      <c r="B250" s="79" t="s">
        <v>509</v>
      </c>
      <c r="C250" s="80" t="s">
        <v>114</v>
      </c>
      <c r="D250" s="79" t="s">
        <v>360</v>
      </c>
      <c r="E250" s="78" t="str">
        <f>TblCollectedList[[#This Row],[Type Code]]&amp;TblCollectedList[[#This Row],[Type Number]]</f>
        <v>5265???</v>
      </c>
      <c r="F250" s="77"/>
      <c r="G250" s="76">
        <v>4</v>
      </c>
      <c r="H250" s="38"/>
    </row>
    <row r="251" spans="1:8" ht="16" outlineLevel="1" x14ac:dyDescent="0.8">
      <c r="A251" s="81" t="s">
        <v>508</v>
      </c>
      <c r="B251" s="79" t="s">
        <v>507</v>
      </c>
      <c r="C251" s="31" t="s">
        <v>28</v>
      </c>
      <c r="D251" s="82"/>
      <c r="E251" s="79" t="str">
        <f>TblCollectedList[[#This Row],[Type Code]]&amp;TblCollectedList[[#This Row],[Type Number]]</f>
        <v>527????</v>
      </c>
      <c r="F251" s="40" t="s">
        <v>257</v>
      </c>
      <c r="G251" s="76">
        <v>3</v>
      </c>
      <c r="H251" s="38"/>
    </row>
    <row r="252" spans="1:8" ht="16" outlineLevel="2" x14ac:dyDescent="0.8">
      <c r="A252" s="81" t="s">
        <v>508</v>
      </c>
      <c r="B252" s="79" t="s">
        <v>507</v>
      </c>
      <c r="C252" s="80" t="s">
        <v>90</v>
      </c>
      <c r="D252" s="79" t="s">
        <v>363</v>
      </c>
      <c r="E252" s="78" t="str">
        <f>TblCollectedList[[#This Row],[Type Code]]&amp;TblCollectedList[[#This Row],[Type Number]]</f>
        <v>5271???</v>
      </c>
      <c r="F252" s="77"/>
      <c r="G252" s="76">
        <v>4</v>
      </c>
      <c r="H252" s="38"/>
    </row>
    <row r="253" spans="1:8" ht="16" outlineLevel="2" x14ac:dyDescent="0.8">
      <c r="A253" s="81" t="s">
        <v>508</v>
      </c>
      <c r="B253" s="79" t="s">
        <v>507</v>
      </c>
      <c r="C253" s="80" t="s">
        <v>88</v>
      </c>
      <c r="D253" s="79" t="s">
        <v>366</v>
      </c>
      <c r="E253" s="78" t="str">
        <f>TblCollectedList[[#This Row],[Type Code]]&amp;TblCollectedList[[#This Row],[Type Number]]</f>
        <v>5272???</v>
      </c>
      <c r="F253" s="77"/>
      <c r="G253" s="76">
        <v>4</v>
      </c>
      <c r="H253" s="38"/>
    </row>
    <row r="254" spans="1:8" ht="16" outlineLevel="1" x14ac:dyDescent="0.8">
      <c r="A254" s="81" t="s">
        <v>506</v>
      </c>
      <c r="B254" s="79" t="s">
        <v>505</v>
      </c>
      <c r="C254" s="31" t="s">
        <v>28</v>
      </c>
      <c r="D254" s="82"/>
      <c r="E254" s="79" t="str">
        <f>TblCollectedList[[#This Row],[Type Code]]&amp;TblCollectedList[[#This Row],[Type Number]]</f>
        <v>528????</v>
      </c>
      <c r="F254" s="88" t="s">
        <v>47</v>
      </c>
      <c r="G254" s="76">
        <v>3</v>
      </c>
      <c r="H254" s="38"/>
    </row>
    <row r="255" spans="1:8" ht="16" outlineLevel="2" x14ac:dyDescent="0.8">
      <c r="A255" s="81" t="s">
        <v>506</v>
      </c>
      <c r="B255" s="79" t="s">
        <v>505</v>
      </c>
      <c r="C255" s="80" t="s">
        <v>90</v>
      </c>
      <c r="D255" s="79" t="s">
        <v>504</v>
      </c>
      <c r="E255" s="78" t="str">
        <f>TblCollectedList[[#This Row],[Type Code]]&amp;TblCollectedList[[#This Row],[Type Number]]</f>
        <v>5281???</v>
      </c>
      <c r="F255" s="77"/>
      <c r="G255" s="76">
        <v>4</v>
      </c>
      <c r="H255" s="38"/>
    </row>
    <row r="256" spans="1:8" ht="16" outlineLevel="1" x14ac:dyDescent="0.8">
      <c r="A256" s="64">
        <v>53</v>
      </c>
      <c r="B256" s="36" t="s">
        <v>503</v>
      </c>
      <c r="C256" s="36"/>
      <c r="D256" s="36"/>
      <c r="E256" s="36" t="str">
        <f>TblCollectedList[[#This Row],[Type Code]]&amp;TblCollectedList[[#This Row],[Type Number]]</f>
        <v>53</v>
      </c>
      <c r="F256" s="35"/>
      <c r="G256" s="34">
        <v>2</v>
      </c>
      <c r="H256" s="33"/>
    </row>
    <row r="257" spans="1:8" ht="16" outlineLevel="1" x14ac:dyDescent="0.8">
      <c r="A257" s="81" t="s">
        <v>501</v>
      </c>
      <c r="B257" s="79" t="s">
        <v>500</v>
      </c>
      <c r="C257" s="31" t="s">
        <v>28</v>
      </c>
      <c r="D257" s="82"/>
      <c r="E257" s="79" t="str">
        <f>TblCollectedList[[#This Row],[Type Code]]&amp;TblCollectedList[[#This Row],[Type Number]]</f>
        <v>531????</v>
      </c>
      <c r="F257" s="69" t="s">
        <v>78</v>
      </c>
      <c r="G257" s="76">
        <v>3</v>
      </c>
      <c r="H257" s="38"/>
    </row>
    <row r="258" spans="1:8" ht="16" outlineLevel="2" x14ac:dyDescent="0.8">
      <c r="A258" s="81" t="s">
        <v>501</v>
      </c>
      <c r="B258" s="79" t="s">
        <v>500</v>
      </c>
      <c r="C258" s="80" t="s">
        <v>90</v>
      </c>
      <c r="D258" s="79" t="s">
        <v>439</v>
      </c>
      <c r="E258" s="78" t="str">
        <f>TblCollectedList[[#This Row],[Type Code]]&amp;TblCollectedList[[#This Row],[Type Number]]</f>
        <v>5311???</v>
      </c>
      <c r="F258" s="77"/>
      <c r="G258" s="76">
        <v>4</v>
      </c>
      <c r="H258" s="38"/>
    </row>
    <row r="259" spans="1:8" ht="16" outlineLevel="2" x14ac:dyDescent="0.8">
      <c r="A259" s="81" t="s">
        <v>501</v>
      </c>
      <c r="B259" s="79" t="s">
        <v>500</v>
      </c>
      <c r="C259" s="80" t="s">
        <v>88</v>
      </c>
      <c r="D259" s="79" t="s">
        <v>458</v>
      </c>
      <c r="E259" s="78" t="str">
        <f>TblCollectedList[[#This Row],[Type Code]]&amp;TblCollectedList[[#This Row],[Type Number]]</f>
        <v>5312???</v>
      </c>
      <c r="F259" s="77"/>
      <c r="G259" s="76">
        <v>4</v>
      </c>
      <c r="H259" s="38"/>
    </row>
    <row r="260" spans="1:8" ht="16" outlineLevel="2" x14ac:dyDescent="0.8">
      <c r="A260" s="81" t="s">
        <v>501</v>
      </c>
      <c r="B260" s="79" t="s">
        <v>500</v>
      </c>
      <c r="C260" s="80" t="s">
        <v>86</v>
      </c>
      <c r="D260" s="79" t="s">
        <v>502</v>
      </c>
      <c r="E260" s="78" t="str">
        <f>TblCollectedList[[#This Row],[Type Code]]&amp;TblCollectedList[[#This Row],[Type Number]]</f>
        <v>5313???</v>
      </c>
      <c r="F260" s="77"/>
      <c r="G260" s="76">
        <v>4</v>
      </c>
      <c r="H260" s="38"/>
    </row>
    <row r="261" spans="1:8" ht="16" outlineLevel="2" x14ac:dyDescent="0.8">
      <c r="A261" s="81" t="s">
        <v>501</v>
      </c>
      <c r="B261" s="79" t="s">
        <v>500</v>
      </c>
      <c r="C261" s="80" t="s">
        <v>83</v>
      </c>
      <c r="D261" s="79" t="s">
        <v>499</v>
      </c>
      <c r="E261" s="78" t="str">
        <f>TblCollectedList[[#This Row],[Type Code]]&amp;TblCollectedList[[#This Row],[Type Number]]</f>
        <v>5314???</v>
      </c>
      <c r="F261" s="77"/>
      <c r="G261" s="76">
        <v>4</v>
      </c>
      <c r="H261" s="38"/>
    </row>
    <row r="262" spans="1:8" ht="16" outlineLevel="1" x14ac:dyDescent="0.8">
      <c r="A262" s="81" t="s">
        <v>492</v>
      </c>
      <c r="B262" s="79" t="s">
        <v>491</v>
      </c>
      <c r="C262" s="31" t="s">
        <v>28</v>
      </c>
      <c r="D262" s="82"/>
      <c r="E262" s="79" t="str">
        <f>TblCollectedList[[#This Row],[Type Code]]&amp;TblCollectedList[[#This Row],[Type Number]]</f>
        <v>532????</v>
      </c>
      <c r="F262" s="40" t="s">
        <v>257</v>
      </c>
      <c r="G262" s="76">
        <v>3</v>
      </c>
      <c r="H262" s="38"/>
    </row>
    <row r="263" spans="1:8" ht="16" outlineLevel="2" x14ac:dyDescent="0.8">
      <c r="A263" s="81" t="s">
        <v>492</v>
      </c>
      <c r="B263" s="79" t="s">
        <v>491</v>
      </c>
      <c r="C263" s="80" t="s">
        <v>90</v>
      </c>
      <c r="D263" s="79" t="s">
        <v>498</v>
      </c>
      <c r="E263" s="78" t="str">
        <f>TblCollectedList[[#This Row],[Type Code]]&amp;TblCollectedList[[#This Row],[Type Number]]</f>
        <v>5321???</v>
      </c>
      <c r="F263" s="77"/>
      <c r="G263" s="76">
        <v>4</v>
      </c>
      <c r="H263" s="38"/>
    </row>
    <row r="264" spans="1:8" ht="16" outlineLevel="2" x14ac:dyDescent="0.8">
      <c r="A264" s="81" t="s">
        <v>492</v>
      </c>
      <c r="B264" s="79" t="s">
        <v>491</v>
      </c>
      <c r="C264" s="80" t="s">
        <v>88</v>
      </c>
      <c r="D264" s="79" t="s">
        <v>497</v>
      </c>
      <c r="E264" s="78" t="str">
        <f>TblCollectedList[[#This Row],[Type Code]]&amp;TblCollectedList[[#This Row],[Type Number]]</f>
        <v>5322???</v>
      </c>
      <c r="F264" s="77"/>
      <c r="G264" s="76">
        <v>4</v>
      </c>
      <c r="H264" s="38"/>
    </row>
    <row r="265" spans="1:8" ht="16" outlineLevel="2" x14ac:dyDescent="0.8">
      <c r="A265" s="81" t="s">
        <v>492</v>
      </c>
      <c r="B265" s="79" t="s">
        <v>491</v>
      </c>
      <c r="C265" s="80" t="s">
        <v>86</v>
      </c>
      <c r="D265" s="79" t="s">
        <v>496</v>
      </c>
      <c r="E265" s="78" t="str">
        <f>TblCollectedList[[#This Row],[Type Code]]&amp;TblCollectedList[[#This Row],[Type Number]]</f>
        <v>5323???</v>
      </c>
      <c r="F265" s="77"/>
      <c r="G265" s="76">
        <v>4</v>
      </c>
      <c r="H265" s="38"/>
    </row>
    <row r="266" spans="1:8" ht="16" outlineLevel="2" x14ac:dyDescent="0.8">
      <c r="A266" s="81" t="s">
        <v>492</v>
      </c>
      <c r="B266" s="79" t="s">
        <v>491</v>
      </c>
      <c r="C266" s="80" t="s">
        <v>83</v>
      </c>
      <c r="D266" s="79" t="s">
        <v>495</v>
      </c>
      <c r="E266" s="78" t="str">
        <f>TblCollectedList[[#This Row],[Type Code]]&amp;TblCollectedList[[#This Row],[Type Number]]</f>
        <v>5324???</v>
      </c>
      <c r="F266" s="77"/>
      <c r="G266" s="76">
        <v>4</v>
      </c>
      <c r="H266" s="38"/>
    </row>
    <row r="267" spans="1:8" ht="16" outlineLevel="2" x14ac:dyDescent="0.8">
      <c r="A267" s="81" t="s">
        <v>492</v>
      </c>
      <c r="B267" s="79" t="s">
        <v>491</v>
      </c>
      <c r="C267" s="80" t="s">
        <v>114</v>
      </c>
      <c r="D267" s="79" t="s">
        <v>494</v>
      </c>
      <c r="E267" s="78" t="str">
        <f>TblCollectedList[[#This Row],[Type Code]]&amp;TblCollectedList[[#This Row],[Type Number]]</f>
        <v>5325???</v>
      </c>
      <c r="F267" s="77"/>
      <c r="G267" s="76">
        <v>4</v>
      </c>
      <c r="H267" s="38"/>
    </row>
    <row r="268" spans="1:8" ht="16" outlineLevel="2" x14ac:dyDescent="0.8">
      <c r="A268" s="81" t="s">
        <v>492</v>
      </c>
      <c r="B268" s="79" t="s">
        <v>491</v>
      </c>
      <c r="C268" s="80" t="s">
        <v>111</v>
      </c>
      <c r="D268" s="79" t="s">
        <v>493</v>
      </c>
      <c r="E268" s="78" t="str">
        <f>TblCollectedList[[#This Row],[Type Code]]&amp;TblCollectedList[[#This Row],[Type Number]]</f>
        <v>5326???</v>
      </c>
      <c r="F268" s="77"/>
      <c r="G268" s="76">
        <v>4</v>
      </c>
      <c r="H268" s="38"/>
    </row>
    <row r="269" spans="1:8" ht="16" outlineLevel="2" x14ac:dyDescent="0.8">
      <c r="A269" s="81" t="s">
        <v>492</v>
      </c>
      <c r="B269" s="79" t="s">
        <v>491</v>
      </c>
      <c r="C269" s="80" t="s">
        <v>187</v>
      </c>
      <c r="D269" s="79" t="s">
        <v>490</v>
      </c>
      <c r="E269" s="78" t="str">
        <f>TblCollectedList[[#This Row],[Type Code]]&amp;TblCollectedList[[#This Row],[Type Number]]</f>
        <v>5327???</v>
      </c>
      <c r="F269" s="77"/>
      <c r="G269" s="76">
        <v>4</v>
      </c>
      <c r="H269" s="38"/>
    </row>
    <row r="270" spans="1:8" ht="16" outlineLevel="1" x14ac:dyDescent="0.8">
      <c r="A270" s="81" t="s">
        <v>484</v>
      </c>
      <c r="B270" s="79" t="s">
        <v>483</v>
      </c>
      <c r="C270" s="31" t="s">
        <v>28</v>
      </c>
      <c r="D270" s="82"/>
      <c r="E270" s="79" t="str">
        <f>TblCollectedList[[#This Row],[Type Code]]&amp;TblCollectedList[[#This Row],[Type Number]]</f>
        <v>533????</v>
      </c>
      <c r="F270" s="69" t="s">
        <v>212</v>
      </c>
      <c r="G270" s="76">
        <v>3</v>
      </c>
      <c r="H270" s="38"/>
    </row>
    <row r="271" spans="1:8" ht="16" outlineLevel="2" x14ac:dyDescent="0.8">
      <c r="A271" s="81" t="s">
        <v>484</v>
      </c>
      <c r="B271" s="79" t="s">
        <v>483</v>
      </c>
      <c r="C271" s="80" t="s">
        <v>90</v>
      </c>
      <c r="D271" s="79" t="s">
        <v>489</v>
      </c>
      <c r="E271" s="78" t="str">
        <f>TblCollectedList[[#This Row],[Type Code]]&amp;TblCollectedList[[#This Row],[Type Number]]</f>
        <v>5331???</v>
      </c>
      <c r="F271" s="77"/>
      <c r="G271" s="76">
        <v>4</v>
      </c>
      <c r="H271" s="38"/>
    </row>
    <row r="272" spans="1:8" ht="16" outlineLevel="2" x14ac:dyDescent="0.8">
      <c r="A272" s="81" t="s">
        <v>484</v>
      </c>
      <c r="B272" s="79" t="s">
        <v>483</v>
      </c>
      <c r="C272" s="80" t="s">
        <v>88</v>
      </c>
      <c r="D272" s="79" t="s">
        <v>488</v>
      </c>
      <c r="E272" s="78" t="str">
        <f>TblCollectedList[[#This Row],[Type Code]]&amp;TblCollectedList[[#This Row],[Type Number]]</f>
        <v>5332???</v>
      </c>
      <c r="F272" s="77"/>
      <c r="G272" s="76">
        <v>4</v>
      </c>
      <c r="H272" s="38"/>
    </row>
    <row r="273" spans="1:8" ht="16" outlineLevel="2" x14ac:dyDescent="0.8">
      <c r="A273" s="81" t="s">
        <v>484</v>
      </c>
      <c r="B273" s="79" t="s">
        <v>483</v>
      </c>
      <c r="C273" s="80" t="s">
        <v>86</v>
      </c>
      <c r="D273" s="79" t="s">
        <v>487</v>
      </c>
      <c r="E273" s="78" t="str">
        <f>TblCollectedList[[#This Row],[Type Code]]&amp;TblCollectedList[[#This Row],[Type Number]]</f>
        <v>5333???</v>
      </c>
      <c r="F273" s="77"/>
      <c r="G273" s="76">
        <v>4</v>
      </c>
      <c r="H273" s="38"/>
    </row>
    <row r="274" spans="1:8" ht="16" outlineLevel="2" x14ac:dyDescent="0.8">
      <c r="A274" s="81" t="s">
        <v>484</v>
      </c>
      <c r="B274" s="79" t="s">
        <v>483</v>
      </c>
      <c r="C274" s="80" t="s">
        <v>83</v>
      </c>
      <c r="D274" s="79" t="s">
        <v>486</v>
      </c>
      <c r="E274" s="78" t="str">
        <f>TblCollectedList[[#This Row],[Type Code]]&amp;TblCollectedList[[#This Row],[Type Number]]</f>
        <v>5334???</v>
      </c>
      <c r="F274" s="77"/>
      <c r="G274" s="76">
        <v>4</v>
      </c>
      <c r="H274" s="38"/>
    </row>
    <row r="275" spans="1:8" ht="16" outlineLevel="2" x14ac:dyDescent="0.8">
      <c r="A275" s="81" t="s">
        <v>484</v>
      </c>
      <c r="B275" s="79" t="s">
        <v>483</v>
      </c>
      <c r="C275" s="80" t="s">
        <v>114</v>
      </c>
      <c r="D275" s="79" t="s">
        <v>485</v>
      </c>
      <c r="E275" s="78" t="str">
        <f>TblCollectedList[[#This Row],[Type Code]]&amp;TblCollectedList[[#This Row],[Type Number]]</f>
        <v>5335???</v>
      </c>
      <c r="F275" s="77"/>
      <c r="G275" s="76">
        <v>4</v>
      </c>
      <c r="H275" s="38"/>
    </row>
    <row r="276" spans="1:8" ht="16" outlineLevel="2" x14ac:dyDescent="0.8">
      <c r="A276" s="81" t="s">
        <v>484</v>
      </c>
      <c r="B276" s="79" t="s">
        <v>483</v>
      </c>
      <c r="C276" s="80" t="s">
        <v>111</v>
      </c>
      <c r="D276" s="79" t="s">
        <v>482</v>
      </c>
      <c r="E276" s="78" t="str">
        <f>TblCollectedList[[#This Row],[Type Code]]&amp;TblCollectedList[[#This Row],[Type Number]]</f>
        <v>5336???</v>
      </c>
      <c r="F276" s="77"/>
      <c r="G276" s="76">
        <v>4</v>
      </c>
      <c r="H276" s="38"/>
    </row>
    <row r="277" spans="1:8" ht="16" outlineLevel="1" x14ac:dyDescent="0.8">
      <c r="A277" s="81" t="s">
        <v>481</v>
      </c>
      <c r="B277" s="79" t="s">
        <v>480</v>
      </c>
      <c r="C277" s="31" t="s">
        <v>28</v>
      </c>
      <c r="D277" s="82"/>
      <c r="E277" s="79" t="str">
        <f>TblCollectedList[[#This Row],[Type Code]]&amp;TblCollectedList[[#This Row],[Type Number]]</f>
        <v>534????</v>
      </c>
      <c r="F277" s="88" t="s">
        <v>47</v>
      </c>
      <c r="G277" s="76">
        <v>3</v>
      </c>
      <c r="H277" s="38"/>
    </row>
    <row r="278" spans="1:8" ht="16" outlineLevel="2" x14ac:dyDescent="0.8">
      <c r="A278" s="81" t="s">
        <v>481</v>
      </c>
      <c r="B278" s="79" t="s">
        <v>480</v>
      </c>
      <c r="C278" s="80" t="s">
        <v>90</v>
      </c>
      <c r="D278" s="79" t="s">
        <v>479</v>
      </c>
      <c r="E278" s="78" t="str">
        <f>TblCollectedList[[#This Row],[Type Code]]&amp;TblCollectedList[[#This Row],[Type Number]]</f>
        <v>5341???</v>
      </c>
      <c r="F278" s="77"/>
      <c r="G278" s="76">
        <v>4</v>
      </c>
      <c r="H278" s="38"/>
    </row>
    <row r="279" spans="1:8" ht="16" outlineLevel="1" x14ac:dyDescent="0.8">
      <c r="A279" s="64">
        <v>54</v>
      </c>
      <c r="B279" s="36" t="s">
        <v>478</v>
      </c>
      <c r="C279" s="36"/>
      <c r="D279" s="36"/>
      <c r="E279" s="36" t="str">
        <f>TblCollectedList[[#This Row],[Type Code]]&amp;TblCollectedList[[#This Row],[Type Number]]</f>
        <v>54</v>
      </c>
      <c r="F279" s="35"/>
      <c r="G279" s="34">
        <v>2</v>
      </c>
      <c r="H279" s="33"/>
    </row>
    <row r="280" spans="1:8" ht="16" outlineLevel="1" x14ac:dyDescent="0.8">
      <c r="A280" s="81" t="s">
        <v>474</v>
      </c>
      <c r="B280" s="79" t="s">
        <v>343</v>
      </c>
      <c r="C280" s="31" t="s">
        <v>28</v>
      </c>
      <c r="D280" s="82"/>
      <c r="E280" s="79" t="str">
        <f>TblCollectedList[[#This Row],[Type Code]]&amp;TblCollectedList[[#This Row],[Type Number]]</f>
        <v>541????</v>
      </c>
      <c r="F280" s="69" t="s">
        <v>78</v>
      </c>
      <c r="G280" s="76">
        <v>3</v>
      </c>
      <c r="H280" s="38"/>
    </row>
    <row r="281" spans="1:8" ht="16" outlineLevel="2" x14ac:dyDescent="0.8">
      <c r="A281" s="81" t="s">
        <v>474</v>
      </c>
      <c r="B281" s="79" t="s">
        <v>343</v>
      </c>
      <c r="C281" s="80" t="s">
        <v>90</v>
      </c>
      <c r="D281" s="79" t="s">
        <v>439</v>
      </c>
      <c r="E281" s="78" t="str">
        <f>TblCollectedList[[#This Row],[Type Code]]&amp;TblCollectedList[[#This Row],[Type Number]]</f>
        <v>5411???</v>
      </c>
      <c r="F281" s="77"/>
      <c r="G281" s="76">
        <v>4</v>
      </c>
      <c r="H281" s="38"/>
    </row>
    <row r="282" spans="1:8" ht="16" outlineLevel="2" x14ac:dyDescent="0.8">
      <c r="A282" s="81" t="s">
        <v>474</v>
      </c>
      <c r="B282" s="79" t="s">
        <v>343</v>
      </c>
      <c r="C282" s="80" t="s">
        <v>88</v>
      </c>
      <c r="D282" s="79" t="s">
        <v>477</v>
      </c>
      <c r="E282" s="78" t="str">
        <f>TblCollectedList[[#This Row],[Type Code]]&amp;TblCollectedList[[#This Row],[Type Number]]</f>
        <v>5412???</v>
      </c>
      <c r="F282" s="77"/>
      <c r="G282" s="76">
        <v>4</v>
      </c>
      <c r="H282" s="38"/>
    </row>
    <row r="283" spans="1:8" ht="16" outlineLevel="2" x14ac:dyDescent="0.8">
      <c r="A283" s="81" t="s">
        <v>474</v>
      </c>
      <c r="B283" s="79" t="s">
        <v>343</v>
      </c>
      <c r="C283" s="80" t="s">
        <v>86</v>
      </c>
      <c r="D283" s="79" t="s">
        <v>476</v>
      </c>
      <c r="E283" s="78" t="str">
        <f>TblCollectedList[[#This Row],[Type Code]]&amp;TblCollectedList[[#This Row],[Type Number]]</f>
        <v>5413???</v>
      </c>
      <c r="F283" s="77"/>
      <c r="G283" s="76">
        <v>4</v>
      </c>
      <c r="H283" s="38"/>
    </row>
    <row r="284" spans="1:8" ht="16" outlineLevel="2" x14ac:dyDescent="0.8">
      <c r="A284" s="81" t="s">
        <v>474</v>
      </c>
      <c r="B284" s="79" t="s">
        <v>343</v>
      </c>
      <c r="C284" s="80" t="s">
        <v>83</v>
      </c>
      <c r="D284" s="79" t="s">
        <v>475</v>
      </c>
      <c r="E284" s="78" t="str">
        <f>TblCollectedList[[#This Row],[Type Code]]&amp;TblCollectedList[[#This Row],[Type Number]]</f>
        <v>5414???</v>
      </c>
      <c r="F284" s="77"/>
      <c r="G284" s="76">
        <v>4</v>
      </c>
      <c r="H284" s="38"/>
    </row>
    <row r="285" spans="1:8" ht="16" outlineLevel="2" x14ac:dyDescent="0.8">
      <c r="A285" s="81" t="s">
        <v>474</v>
      </c>
      <c r="B285" s="79" t="s">
        <v>343</v>
      </c>
      <c r="C285" s="80" t="s">
        <v>114</v>
      </c>
      <c r="D285" s="79" t="s">
        <v>473</v>
      </c>
      <c r="E285" s="78" t="str">
        <f>TblCollectedList[[#This Row],[Type Code]]&amp;TblCollectedList[[#This Row],[Type Number]]</f>
        <v>5415???</v>
      </c>
      <c r="F285" s="77"/>
      <c r="G285" s="76">
        <v>4</v>
      </c>
      <c r="H285" s="38"/>
    </row>
    <row r="286" spans="1:8" ht="16" outlineLevel="1" x14ac:dyDescent="0.8">
      <c r="A286" s="81" t="s">
        <v>472</v>
      </c>
      <c r="B286" s="79" t="s">
        <v>471</v>
      </c>
      <c r="C286" s="31" t="s">
        <v>28</v>
      </c>
      <c r="D286" s="82"/>
      <c r="E286" s="79" t="str">
        <f>TblCollectedList[[#This Row],[Type Code]]&amp;TblCollectedList[[#This Row],[Type Number]]</f>
        <v>542????</v>
      </c>
      <c r="F286" s="69" t="s">
        <v>47</v>
      </c>
      <c r="G286" s="76">
        <v>3</v>
      </c>
      <c r="H286" s="38"/>
    </row>
    <row r="287" spans="1:8" ht="16" outlineLevel="1" x14ac:dyDescent="0.8">
      <c r="A287" s="81" t="s">
        <v>466</v>
      </c>
      <c r="B287" s="79" t="s">
        <v>465</v>
      </c>
      <c r="C287" s="31" t="s">
        <v>28</v>
      </c>
      <c r="D287" s="82"/>
      <c r="E287" s="79" t="str">
        <f>TblCollectedList[[#This Row],[Type Code]]&amp;TblCollectedList[[#This Row],[Type Number]]</f>
        <v>543????</v>
      </c>
      <c r="F287" s="69" t="s">
        <v>470</v>
      </c>
      <c r="G287" s="76">
        <v>3</v>
      </c>
      <c r="H287" s="38"/>
    </row>
    <row r="288" spans="1:8" ht="16" outlineLevel="2" x14ac:dyDescent="0.8">
      <c r="A288" s="81" t="s">
        <v>466</v>
      </c>
      <c r="B288" s="79" t="s">
        <v>465</v>
      </c>
      <c r="C288" s="80" t="s">
        <v>90</v>
      </c>
      <c r="D288" s="79" t="s">
        <v>469</v>
      </c>
      <c r="E288" s="78" t="str">
        <f>TblCollectedList[[#This Row],[Type Code]]&amp;TblCollectedList[[#This Row],[Type Number]]</f>
        <v>5431???</v>
      </c>
      <c r="F288" s="77"/>
      <c r="G288" s="76">
        <v>4</v>
      </c>
      <c r="H288" s="38"/>
    </row>
    <row r="289" spans="1:8" ht="16" outlineLevel="2" x14ac:dyDescent="0.8">
      <c r="A289" s="81" t="s">
        <v>466</v>
      </c>
      <c r="B289" s="79" t="s">
        <v>465</v>
      </c>
      <c r="C289" s="80" t="s">
        <v>88</v>
      </c>
      <c r="D289" s="79" t="s">
        <v>468</v>
      </c>
      <c r="E289" s="78" t="str">
        <f>TblCollectedList[[#This Row],[Type Code]]&amp;TblCollectedList[[#This Row],[Type Number]]</f>
        <v>5432???</v>
      </c>
      <c r="F289" s="77"/>
      <c r="G289" s="76">
        <v>4</v>
      </c>
      <c r="H289" s="38"/>
    </row>
    <row r="290" spans="1:8" ht="16" outlineLevel="2" x14ac:dyDescent="0.8">
      <c r="A290" s="81" t="s">
        <v>466</v>
      </c>
      <c r="B290" s="79" t="s">
        <v>465</v>
      </c>
      <c r="C290" s="80" t="s">
        <v>86</v>
      </c>
      <c r="D290" s="79" t="s">
        <v>467</v>
      </c>
      <c r="E290" s="78" t="str">
        <f>TblCollectedList[[#This Row],[Type Code]]&amp;TblCollectedList[[#This Row],[Type Number]]</f>
        <v>5433???</v>
      </c>
      <c r="F290" s="77"/>
      <c r="G290" s="76">
        <v>4</v>
      </c>
      <c r="H290" s="38"/>
    </row>
    <row r="291" spans="1:8" ht="16" outlineLevel="2" x14ac:dyDescent="0.8">
      <c r="A291" s="81" t="s">
        <v>466</v>
      </c>
      <c r="B291" s="79" t="s">
        <v>465</v>
      </c>
      <c r="C291" s="80" t="s">
        <v>83</v>
      </c>
      <c r="D291" s="79" t="s">
        <v>464</v>
      </c>
      <c r="E291" s="78" t="str">
        <f>TblCollectedList[[#This Row],[Type Code]]&amp;TblCollectedList[[#This Row],[Type Number]]</f>
        <v>5434???</v>
      </c>
      <c r="F291" s="77"/>
      <c r="G291" s="76">
        <v>4</v>
      </c>
      <c r="H291" s="38"/>
    </row>
    <row r="292" spans="1:8" ht="16" outlineLevel="1" x14ac:dyDescent="0.8">
      <c r="A292" s="81" t="s">
        <v>462</v>
      </c>
      <c r="B292" s="79" t="s">
        <v>461</v>
      </c>
      <c r="C292" s="31" t="s">
        <v>28</v>
      </c>
      <c r="D292" s="82"/>
      <c r="E292" s="79" t="str">
        <f>TblCollectedList[[#This Row],[Type Code]]&amp;TblCollectedList[[#This Row],[Type Number]]</f>
        <v>545????</v>
      </c>
      <c r="F292" s="87" t="s">
        <v>289</v>
      </c>
      <c r="G292" s="76">
        <v>3</v>
      </c>
      <c r="H292" s="38"/>
    </row>
    <row r="293" spans="1:8" ht="16" outlineLevel="2" x14ac:dyDescent="0.8">
      <c r="A293" s="81" t="s">
        <v>462</v>
      </c>
      <c r="B293" s="79" t="s">
        <v>461</v>
      </c>
      <c r="C293" s="80" t="s">
        <v>90</v>
      </c>
      <c r="D293" s="79" t="s">
        <v>463</v>
      </c>
      <c r="E293" s="78" t="str">
        <f>TblCollectedList[[#This Row],[Type Code]]&amp;TblCollectedList[[#This Row],[Type Number]]</f>
        <v>5451???</v>
      </c>
      <c r="F293" s="77"/>
      <c r="G293" s="76">
        <v>4</v>
      </c>
      <c r="H293" s="38"/>
    </row>
    <row r="294" spans="1:8" ht="16" outlineLevel="2" x14ac:dyDescent="0.8">
      <c r="A294" s="81" t="s">
        <v>462</v>
      </c>
      <c r="B294" s="79" t="s">
        <v>461</v>
      </c>
      <c r="C294" s="80" t="s">
        <v>88</v>
      </c>
      <c r="D294" s="79" t="s">
        <v>460</v>
      </c>
      <c r="E294" s="78" t="str">
        <f>TblCollectedList[[#This Row],[Type Code]]&amp;TblCollectedList[[#This Row],[Type Number]]</f>
        <v>5452???</v>
      </c>
      <c r="F294" s="77"/>
      <c r="G294" s="76">
        <v>4</v>
      </c>
      <c r="H294" s="38"/>
    </row>
    <row r="295" spans="1:8" ht="16" outlineLevel="1" x14ac:dyDescent="0.8">
      <c r="A295" s="64">
        <v>55</v>
      </c>
      <c r="B295" s="36" t="s">
        <v>459</v>
      </c>
      <c r="C295" s="36"/>
      <c r="D295" s="36"/>
      <c r="E295" s="36" t="str">
        <f>TblCollectedList[[#This Row],[Type Code]]&amp;TblCollectedList[[#This Row],[Type Number]]</f>
        <v>55</v>
      </c>
      <c r="F295" s="35"/>
      <c r="G295" s="34">
        <v>2</v>
      </c>
      <c r="H295" s="33"/>
    </row>
    <row r="296" spans="1:8" ht="16" outlineLevel="1" x14ac:dyDescent="0.8">
      <c r="A296" s="81" t="s">
        <v>454</v>
      </c>
      <c r="B296" s="79" t="s">
        <v>343</v>
      </c>
      <c r="C296" s="31" t="s">
        <v>28</v>
      </c>
      <c r="D296" s="82"/>
      <c r="E296" s="79" t="str">
        <f>TblCollectedList[[#This Row],[Type Code]]&amp;TblCollectedList[[#This Row],[Type Number]]</f>
        <v>551????</v>
      </c>
      <c r="F296" s="69" t="s">
        <v>78</v>
      </c>
      <c r="G296" s="76">
        <v>3</v>
      </c>
      <c r="H296" s="38"/>
    </row>
    <row r="297" spans="1:8" ht="16" outlineLevel="2" x14ac:dyDescent="0.8">
      <c r="A297" s="81" t="s">
        <v>454</v>
      </c>
      <c r="B297" s="79" t="s">
        <v>343</v>
      </c>
      <c r="C297" s="80" t="s">
        <v>90</v>
      </c>
      <c r="D297" s="79" t="s">
        <v>439</v>
      </c>
      <c r="E297" s="78" t="str">
        <f>TblCollectedList[[#This Row],[Type Code]]&amp;TblCollectedList[[#This Row],[Type Number]]</f>
        <v>5511???</v>
      </c>
      <c r="F297" s="77"/>
      <c r="G297" s="76">
        <v>4</v>
      </c>
      <c r="H297" s="38"/>
    </row>
    <row r="298" spans="1:8" ht="16" outlineLevel="2" x14ac:dyDescent="0.8">
      <c r="A298" s="81" t="s">
        <v>454</v>
      </c>
      <c r="B298" s="79" t="s">
        <v>343</v>
      </c>
      <c r="C298" s="80" t="s">
        <v>88</v>
      </c>
      <c r="D298" s="79" t="s">
        <v>458</v>
      </c>
      <c r="E298" s="78" t="str">
        <f>TblCollectedList[[#This Row],[Type Code]]&amp;TblCollectedList[[#This Row],[Type Number]]</f>
        <v>5512???</v>
      </c>
      <c r="F298" s="77"/>
      <c r="G298" s="76">
        <v>4</v>
      </c>
      <c r="H298" s="38"/>
    </row>
    <row r="299" spans="1:8" ht="16" outlineLevel="2" x14ac:dyDescent="0.8">
      <c r="A299" s="81" t="s">
        <v>454</v>
      </c>
      <c r="B299" s="79" t="s">
        <v>343</v>
      </c>
      <c r="C299" s="80" t="s">
        <v>86</v>
      </c>
      <c r="D299" s="79" t="s">
        <v>457</v>
      </c>
      <c r="E299" s="78" t="str">
        <f>TblCollectedList[[#This Row],[Type Code]]&amp;TblCollectedList[[#This Row],[Type Number]]</f>
        <v>5513???</v>
      </c>
      <c r="F299" s="77"/>
      <c r="G299" s="76">
        <v>4</v>
      </c>
      <c r="H299" s="38"/>
    </row>
    <row r="300" spans="1:8" ht="16" outlineLevel="2" x14ac:dyDescent="0.8">
      <c r="A300" s="81" t="s">
        <v>454</v>
      </c>
      <c r="B300" s="79" t="s">
        <v>343</v>
      </c>
      <c r="C300" s="80" t="s">
        <v>83</v>
      </c>
      <c r="D300" s="79" t="s">
        <v>456</v>
      </c>
      <c r="E300" s="78" t="str">
        <f>TblCollectedList[[#This Row],[Type Code]]&amp;TblCollectedList[[#This Row],[Type Number]]</f>
        <v>5514???</v>
      </c>
      <c r="F300" s="77"/>
      <c r="G300" s="76">
        <v>4</v>
      </c>
      <c r="H300" s="38"/>
    </row>
    <row r="301" spans="1:8" ht="16" outlineLevel="2" x14ac:dyDescent="0.8">
      <c r="A301" s="81" t="s">
        <v>454</v>
      </c>
      <c r="B301" s="79" t="s">
        <v>343</v>
      </c>
      <c r="C301" s="80" t="s">
        <v>114</v>
      </c>
      <c r="D301" s="79" t="s">
        <v>455</v>
      </c>
      <c r="E301" s="78" t="str">
        <f>TblCollectedList[[#This Row],[Type Code]]&amp;TblCollectedList[[#This Row],[Type Number]]</f>
        <v>5515???</v>
      </c>
      <c r="F301" s="77"/>
      <c r="G301" s="76">
        <v>4</v>
      </c>
      <c r="H301" s="38"/>
    </row>
    <row r="302" spans="1:8" ht="16" outlineLevel="2" x14ac:dyDescent="0.8">
      <c r="A302" s="81" t="s">
        <v>454</v>
      </c>
      <c r="B302" s="79" t="s">
        <v>343</v>
      </c>
      <c r="C302" s="80" t="s">
        <v>111</v>
      </c>
      <c r="D302" s="79" t="s">
        <v>453</v>
      </c>
      <c r="E302" s="78" t="str">
        <f>TblCollectedList[[#This Row],[Type Code]]&amp;TblCollectedList[[#This Row],[Type Number]]</f>
        <v>5516???</v>
      </c>
      <c r="F302" s="77"/>
      <c r="G302" s="76">
        <v>4</v>
      </c>
      <c r="H302" s="38"/>
    </row>
    <row r="303" spans="1:8" ht="16" outlineLevel="1" x14ac:dyDescent="0.8">
      <c r="A303" s="81" t="s">
        <v>450</v>
      </c>
      <c r="B303" s="79" t="s">
        <v>449</v>
      </c>
      <c r="C303" s="31" t="s">
        <v>28</v>
      </c>
      <c r="D303" s="82"/>
      <c r="E303" s="79" t="str">
        <f>TblCollectedList[[#This Row],[Type Code]]&amp;TblCollectedList[[#This Row],[Type Number]]</f>
        <v>552????</v>
      </c>
      <c r="F303" s="69" t="s">
        <v>47</v>
      </c>
      <c r="G303" s="76">
        <v>3</v>
      </c>
      <c r="H303" s="38"/>
    </row>
    <row r="304" spans="1:8" ht="16" outlineLevel="2" x14ac:dyDescent="0.8">
      <c r="A304" s="81" t="s">
        <v>450</v>
      </c>
      <c r="B304" s="79" t="s">
        <v>449</v>
      </c>
      <c r="C304" s="80" t="s">
        <v>90</v>
      </c>
      <c r="D304" s="79" t="s">
        <v>452</v>
      </c>
      <c r="E304" s="78" t="str">
        <f>TblCollectedList[[#This Row],[Type Code]]&amp;TblCollectedList[[#This Row],[Type Number]]</f>
        <v>5521???</v>
      </c>
      <c r="F304" s="77"/>
      <c r="G304" s="76">
        <v>4</v>
      </c>
      <c r="H304" s="38"/>
    </row>
    <row r="305" spans="1:8" ht="16" outlineLevel="2" x14ac:dyDescent="0.8">
      <c r="A305" s="81" t="s">
        <v>450</v>
      </c>
      <c r="B305" s="79" t="s">
        <v>449</v>
      </c>
      <c r="C305" s="80" t="s">
        <v>88</v>
      </c>
      <c r="D305" s="79" t="s">
        <v>408</v>
      </c>
      <c r="E305" s="78" t="str">
        <f>TblCollectedList[[#This Row],[Type Code]]&amp;TblCollectedList[[#This Row],[Type Number]]</f>
        <v>5522???</v>
      </c>
      <c r="F305" s="77"/>
      <c r="G305" s="76">
        <v>4</v>
      </c>
      <c r="H305" s="38"/>
    </row>
    <row r="306" spans="1:8" ht="16" outlineLevel="2" x14ac:dyDescent="0.8">
      <c r="A306" s="81" t="s">
        <v>450</v>
      </c>
      <c r="B306" s="79" t="s">
        <v>449</v>
      </c>
      <c r="C306" s="80" t="s">
        <v>86</v>
      </c>
      <c r="D306" s="79" t="s">
        <v>451</v>
      </c>
      <c r="E306" s="78" t="str">
        <f>TblCollectedList[[#This Row],[Type Code]]&amp;TblCollectedList[[#This Row],[Type Number]]</f>
        <v>5523???</v>
      </c>
      <c r="F306" s="77"/>
      <c r="G306" s="76">
        <v>4</v>
      </c>
      <c r="H306" s="38"/>
    </row>
    <row r="307" spans="1:8" ht="16" outlineLevel="2" x14ac:dyDescent="0.8">
      <c r="A307" s="81" t="s">
        <v>450</v>
      </c>
      <c r="B307" s="79" t="s">
        <v>449</v>
      </c>
      <c r="C307" s="80" t="s">
        <v>83</v>
      </c>
      <c r="D307" s="79" t="s">
        <v>448</v>
      </c>
      <c r="E307" s="78" t="str">
        <f>TblCollectedList[[#This Row],[Type Code]]&amp;TblCollectedList[[#This Row],[Type Number]]</f>
        <v>5524???</v>
      </c>
      <c r="F307" s="77"/>
      <c r="G307" s="76">
        <v>4</v>
      </c>
      <c r="H307" s="38"/>
    </row>
    <row r="308" spans="1:8" ht="16" outlineLevel="1" x14ac:dyDescent="0.8">
      <c r="A308" s="81" t="s">
        <v>443</v>
      </c>
      <c r="B308" s="79" t="s">
        <v>442</v>
      </c>
      <c r="C308" s="31" t="s">
        <v>28</v>
      </c>
      <c r="D308" s="82"/>
      <c r="E308" s="79" t="str">
        <f>TblCollectedList[[#This Row],[Type Code]]&amp;TblCollectedList[[#This Row],[Type Number]]</f>
        <v>553????</v>
      </c>
      <c r="F308" s="69" t="s">
        <v>212</v>
      </c>
      <c r="G308" s="76">
        <v>3</v>
      </c>
      <c r="H308" s="38"/>
    </row>
    <row r="309" spans="1:8" ht="16" outlineLevel="2" x14ac:dyDescent="0.8">
      <c r="A309" s="81" t="s">
        <v>443</v>
      </c>
      <c r="B309" s="79" t="s">
        <v>442</v>
      </c>
      <c r="C309" s="80" t="s">
        <v>90</v>
      </c>
      <c r="D309" s="79" t="s">
        <v>447</v>
      </c>
      <c r="E309" s="78" t="str">
        <f>TblCollectedList[[#This Row],[Type Code]]&amp;TblCollectedList[[#This Row],[Type Number]]</f>
        <v>5531???</v>
      </c>
      <c r="F309" s="77"/>
      <c r="G309" s="76">
        <v>4</v>
      </c>
      <c r="H309" s="38"/>
    </row>
    <row r="310" spans="1:8" ht="16" outlineLevel="2" x14ac:dyDescent="0.8">
      <c r="A310" s="81" t="s">
        <v>443</v>
      </c>
      <c r="B310" s="79" t="s">
        <v>442</v>
      </c>
      <c r="C310" s="80" t="s">
        <v>88</v>
      </c>
      <c r="D310" s="79" t="s">
        <v>446</v>
      </c>
      <c r="E310" s="78" t="str">
        <f>TblCollectedList[[#This Row],[Type Code]]&amp;TblCollectedList[[#This Row],[Type Number]]</f>
        <v>5532???</v>
      </c>
      <c r="F310" s="77"/>
      <c r="G310" s="76">
        <v>4</v>
      </c>
      <c r="H310" s="38"/>
    </row>
    <row r="311" spans="1:8" ht="16" outlineLevel="2" x14ac:dyDescent="0.8">
      <c r="A311" s="81" t="s">
        <v>443</v>
      </c>
      <c r="B311" s="79" t="s">
        <v>442</v>
      </c>
      <c r="C311" s="80" t="s">
        <v>86</v>
      </c>
      <c r="D311" s="79" t="s">
        <v>445</v>
      </c>
      <c r="E311" s="78" t="str">
        <f>TblCollectedList[[#This Row],[Type Code]]&amp;TblCollectedList[[#This Row],[Type Number]]</f>
        <v>5533???</v>
      </c>
      <c r="F311" s="77"/>
      <c r="G311" s="76">
        <v>4</v>
      </c>
      <c r="H311" s="38"/>
    </row>
    <row r="312" spans="1:8" ht="16" outlineLevel="2" x14ac:dyDescent="0.8">
      <c r="A312" s="81" t="s">
        <v>443</v>
      </c>
      <c r="B312" s="79" t="s">
        <v>442</v>
      </c>
      <c r="C312" s="80" t="s">
        <v>83</v>
      </c>
      <c r="D312" s="79" t="s">
        <v>444</v>
      </c>
      <c r="E312" s="78" t="str">
        <f>TblCollectedList[[#This Row],[Type Code]]&amp;TblCollectedList[[#This Row],[Type Number]]</f>
        <v>5534???</v>
      </c>
      <c r="F312" s="77"/>
      <c r="G312" s="76">
        <v>4</v>
      </c>
      <c r="H312" s="38"/>
    </row>
    <row r="313" spans="1:8" ht="16" outlineLevel="2" x14ac:dyDescent="0.8">
      <c r="A313" s="81" t="s">
        <v>443</v>
      </c>
      <c r="B313" s="79" t="s">
        <v>442</v>
      </c>
      <c r="C313" s="80" t="s">
        <v>114</v>
      </c>
      <c r="D313" s="79" t="s">
        <v>441</v>
      </c>
      <c r="E313" s="78" t="str">
        <f>TblCollectedList[[#This Row],[Type Code]]&amp;TblCollectedList[[#This Row],[Type Number]]</f>
        <v>5535???</v>
      </c>
      <c r="F313" s="77"/>
      <c r="G313" s="76">
        <v>4</v>
      </c>
      <c r="H313" s="38"/>
    </row>
    <row r="314" spans="1:8" ht="16" outlineLevel="1" x14ac:dyDescent="0.8">
      <c r="A314" s="64">
        <v>56</v>
      </c>
      <c r="B314" s="36" t="s">
        <v>440</v>
      </c>
      <c r="C314" s="36"/>
      <c r="D314" s="36"/>
      <c r="E314" s="36" t="str">
        <f>TblCollectedList[[#This Row],[Type Code]]&amp;TblCollectedList[[#This Row],[Type Number]]</f>
        <v>56</v>
      </c>
      <c r="F314" s="35"/>
      <c r="G314" s="34">
        <v>2</v>
      </c>
      <c r="H314" s="33"/>
    </row>
    <row r="315" spans="1:8" ht="16" outlineLevel="1" x14ac:dyDescent="0.8">
      <c r="A315" s="81" t="s">
        <v>432</v>
      </c>
      <c r="B315" s="79" t="s">
        <v>343</v>
      </c>
      <c r="C315" s="31" t="s">
        <v>28</v>
      </c>
      <c r="D315" s="82"/>
      <c r="E315" s="79" t="str">
        <f>TblCollectedList[[#This Row],[Type Code]]&amp;TblCollectedList[[#This Row],[Type Number]]</f>
        <v>561????</v>
      </c>
      <c r="F315" s="69" t="s">
        <v>78</v>
      </c>
      <c r="G315" s="76">
        <v>3</v>
      </c>
      <c r="H315" s="38"/>
    </row>
    <row r="316" spans="1:8" ht="16" outlineLevel="2" x14ac:dyDescent="0.8">
      <c r="A316" s="81" t="s">
        <v>432</v>
      </c>
      <c r="B316" s="79" t="s">
        <v>343</v>
      </c>
      <c r="C316" s="80" t="s">
        <v>90</v>
      </c>
      <c r="D316" s="79" t="s">
        <v>439</v>
      </c>
      <c r="E316" s="78" t="str">
        <f>TblCollectedList[[#This Row],[Type Code]]&amp;TblCollectedList[[#This Row],[Type Number]]</f>
        <v>5611???</v>
      </c>
      <c r="F316" s="77"/>
      <c r="G316" s="76">
        <v>4</v>
      </c>
      <c r="H316" s="38"/>
    </row>
    <row r="317" spans="1:8" ht="16" outlineLevel="2" x14ac:dyDescent="0.8">
      <c r="A317" s="81" t="s">
        <v>432</v>
      </c>
      <c r="B317" s="79" t="s">
        <v>343</v>
      </c>
      <c r="C317" s="80" t="s">
        <v>88</v>
      </c>
      <c r="D317" s="79" t="s">
        <v>438</v>
      </c>
      <c r="E317" s="78" t="str">
        <f>TblCollectedList[[#This Row],[Type Code]]&amp;TblCollectedList[[#This Row],[Type Number]]</f>
        <v>5612???</v>
      </c>
      <c r="F317" s="77"/>
      <c r="G317" s="76">
        <v>4</v>
      </c>
      <c r="H317" s="38"/>
    </row>
    <row r="318" spans="1:8" ht="16" outlineLevel="2" x14ac:dyDescent="0.8">
      <c r="A318" s="81" t="s">
        <v>432</v>
      </c>
      <c r="B318" s="79" t="s">
        <v>343</v>
      </c>
      <c r="C318" s="80" t="s">
        <v>86</v>
      </c>
      <c r="D318" s="79" t="s">
        <v>437</v>
      </c>
      <c r="E318" s="78" t="str">
        <f>TblCollectedList[[#This Row],[Type Code]]&amp;TblCollectedList[[#This Row],[Type Number]]</f>
        <v>5613???</v>
      </c>
      <c r="F318" s="77"/>
      <c r="G318" s="76">
        <v>4</v>
      </c>
      <c r="H318" s="38"/>
    </row>
    <row r="319" spans="1:8" ht="16" outlineLevel="2" x14ac:dyDescent="0.8">
      <c r="A319" s="81" t="s">
        <v>432</v>
      </c>
      <c r="B319" s="79" t="s">
        <v>343</v>
      </c>
      <c r="C319" s="80" t="s">
        <v>83</v>
      </c>
      <c r="D319" s="79" t="s">
        <v>436</v>
      </c>
      <c r="E319" s="78" t="str">
        <f>TblCollectedList[[#This Row],[Type Code]]&amp;TblCollectedList[[#This Row],[Type Number]]</f>
        <v>5614???</v>
      </c>
      <c r="F319" s="77"/>
      <c r="G319" s="76">
        <v>4</v>
      </c>
      <c r="H319" s="38"/>
    </row>
    <row r="320" spans="1:8" ht="16" outlineLevel="2" x14ac:dyDescent="0.8">
      <c r="A320" s="81" t="s">
        <v>432</v>
      </c>
      <c r="B320" s="79" t="s">
        <v>343</v>
      </c>
      <c r="C320" s="80" t="s">
        <v>114</v>
      </c>
      <c r="D320" s="79" t="s">
        <v>435</v>
      </c>
      <c r="E320" s="78" t="str">
        <f>TblCollectedList[[#This Row],[Type Code]]&amp;TblCollectedList[[#This Row],[Type Number]]</f>
        <v>5615???</v>
      </c>
      <c r="F320" s="77"/>
      <c r="G320" s="76">
        <v>4</v>
      </c>
      <c r="H320" s="38"/>
    </row>
    <row r="321" spans="1:8" ht="16" outlineLevel="2" x14ac:dyDescent="0.8">
      <c r="A321" s="81" t="s">
        <v>432</v>
      </c>
      <c r="B321" s="79" t="s">
        <v>343</v>
      </c>
      <c r="C321" s="80" t="s">
        <v>111</v>
      </c>
      <c r="D321" s="79" t="s">
        <v>434</v>
      </c>
      <c r="E321" s="78" t="str">
        <f>TblCollectedList[[#This Row],[Type Code]]&amp;TblCollectedList[[#This Row],[Type Number]]</f>
        <v>5616???</v>
      </c>
      <c r="F321" s="77"/>
      <c r="G321" s="76">
        <v>4</v>
      </c>
      <c r="H321" s="38"/>
    </row>
    <row r="322" spans="1:8" ht="16" outlineLevel="2" x14ac:dyDescent="0.8">
      <c r="A322" s="81" t="s">
        <v>432</v>
      </c>
      <c r="B322" s="79" t="s">
        <v>343</v>
      </c>
      <c r="C322" s="80" t="s">
        <v>187</v>
      </c>
      <c r="D322" s="79" t="s">
        <v>433</v>
      </c>
      <c r="E322" s="78" t="str">
        <f>TblCollectedList[[#This Row],[Type Code]]&amp;TblCollectedList[[#This Row],[Type Number]]</f>
        <v>5617???</v>
      </c>
      <c r="F322" s="77"/>
      <c r="G322" s="76">
        <v>4</v>
      </c>
      <c r="H322" s="38"/>
    </row>
    <row r="323" spans="1:8" ht="16" outlineLevel="2" x14ac:dyDescent="0.8">
      <c r="A323" s="81" t="s">
        <v>432</v>
      </c>
      <c r="B323" s="79" t="s">
        <v>343</v>
      </c>
      <c r="C323" s="80" t="s">
        <v>297</v>
      </c>
      <c r="D323" s="79" t="s">
        <v>431</v>
      </c>
      <c r="E323" s="78" t="str">
        <f>TblCollectedList[[#This Row],[Type Code]]&amp;TblCollectedList[[#This Row],[Type Number]]</f>
        <v>5618???</v>
      </c>
      <c r="F323" s="77"/>
      <c r="G323" s="76">
        <v>4</v>
      </c>
      <c r="H323" s="38"/>
    </row>
    <row r="324" spans="1:8" ht="16" outlineLevel="1" x14ac:dyDescent="0.8">
      <c r="A324" s="81" t="s">
        <v>425</v>
      </c>
      <c r="B324" s="79" t="s">
        <v>424</v>
      </c>
      <c r="C324" s="31" t="s">
        <v>28</v>
      </c>
      <c r="D324" s="82"/>
      <c r="E324" s="79" t="str">
        <f>TblCollectedList[[#This Row],[Type Code]]&amp;TblCollectedList[[#This Row],[Type Number]]</f>
        <v>562????</v>
      </c>
      <c r="F324" s="69" t="s">
        <v>47</v>
      </c>
      <c r="G324" s="76">
        <v>3</v>
      </c>
      <c r="H324" s="38"/>
    </row>
    <row r="325" spans="1:8" ht="16" outlineLevel="2" x14ac:dyDescent="0.8">
      <c r="A325" s="81" t="s">
        <v>425</v>
      </c>
      <c r="B325" s="79" t="s">
        <v>424</v>
      </c>
      <c r="C325" s="80" t="s">
        <v>90</v>
      </c>
      <c r="D325" s="79" t="s">
        <v>409</v>
      </c>
      <c r="E325" s="78" t="str">
        <f>TblCollectedList[[#This Row],[Type Code]]&amp;TblCollectedList[[#This Row],[Type Number]]</f>
        <v>5621???</v>
      </c>
      <c r="F325" s="77"/>
      <c r="G325" s="76">
        <v>4</v>
      </c>
      <c r="H325" s="38"/>
    </row>
    <row r="326" spans="1:8" ht="16" outlineLevel="2" x14ac:dyDescent="0.8">
      <c r="A326" s="81" t="s">
        <v>425</v>
      </c>
      <c r="B326" s="79" t="s">
        <v>424</v>
      </c>
      <c r="C326" s="80" t="s">
        <v>88</v>
      </c>
      <c r="D326" s="79" t="s">
        <v>430</v>
      </c>
      <c r="E326" s="78" t="str">
        <f>TblCollectedList[[#This Row],[Type Code]]&amp;TblCollectedList[[#This Row],[Type Number]]</f>
        <v>5622???</v>
      </c>
      <c r="F326" s="77"/>
      <c r="G326" s="76">
        <v>4</v>
      </c>
      <c r="H326" s="38"/>
    </row>
    <row r="327" spans="1:8" ht="16" outlineLevel="2" x14ac:dyDescent="0.8">
      <c r="A327" s="81" t="s">
        <v>425</v>
      </c>
      <c r="B327" s="79" t="s">
        <v>424</v>
      </c>
      <c r="C327" s="80" t="s">
        <v>86</v>
      </c>
      <c r="D327" s="79" t="s">
        <v>429</v>
      </c>
      <c r="E327" s="78" t="str">
        <f>TblCollectedList[[#This Row],[Type Code]]&amp;TblCollectedList[[#This Row],[Type Number]]</f>
        <v>5623???</v>
      </c>
      <c r="F327" s="77"/>
      <c r="G327" s="76">
        <v>4</v>
      </c>
      <c r="H327" s="38"/>
    </row>
    <row r="328" spans="1:8" ht="16" outlineLevel="2" x14ac:dyDescent="0.8">
      <c r="A328" s="81" t="s">
        <v>425</v>
      </c>
      <c r="B328" s="79" t="s">
        <v>424</v>
      </c>
      <c r="C328" s="80" t="s">
        <v>83</v>
      </c>
      <c r="D328" s="79" t="s">
        <v>428</v>
      </c>
      <c r="E328" s="78" t="str">
        <f>TblCollectedList[[#This Row],[Type Code]]&amp;TblCollectedList[[#This Row],[Type Number]]</f>
        <v>5624???</v>
      </c>
      <c r="F328" s="77"/>
      <c r="G328" s="76">
        <v>4</v>
      </c>
      <c r="H328" s="38"/>
    </row>
    <row r="329" spans="1:8" ht="16" outlineLevel="2" x14ac:dyDescent="0.8">
      <c r="A329" s="81" t="s">
        <v>425</v>
      </c>
      <c r="B329" s="79" t="s">
        <v>424</v>
      </c>
      <c r="C329" s="80" t="s">
        <v>114</v>
      </c>
      <c r="D329" s="79" t="s">
        <v>427</v>
      </c>
      <c r="E329" s="78" t="str">
        <f>TblCollectedList[[#This Row],[Type Code]]&amp;TblCollectedList[[#This Row],[Type Number]]</f>
        <v>5625???</v>
      </c>
      <c r="F329" s="77"/>
      <c r="G329" s="76">
        <v>4</v>
      </c>
      <c r="H329" s="38"/>
    </row>
    <row r="330" spans="1:8" ht="16" outlineLevel="2" x14ac:dyDescent="0.8">
      <c r="A330" s="81" t="s">
        <v>425</v>
      </c>
      <c r="B330" s="79" t="s">
        <v>424</v>
      </c>
      <c r="C330" s="80" t="s">
        <v>111</v>
      </c>
      <c r="D330" s="79" t="s">
        <v>426</v>
      </c>
      <c r="E330" s="78" t="str">
        <f>TblCollectedList[[#This Row],[Type Code]]&amp;TblCollectedList[[#This Row],[Type Number]]</f>
        <v>5626???</v>
      </c>
      <c r="F330" s="77"/>
      <c r="G330" s="76">
        <v>4</v>
      </c>
      <c r="H330" s="38"/>
    </row>
    <row r="331" spans="1:8" ht="16" outlineLevel="2" x14ac:dyDescent="0.8">
      <c r="A331" s="81" t="s">
        <v>425</v>
      </c>
      <c r="B331" s="79" t="s">
        <v>424</v>
      </c>
      <c r="C331" s="80" t="s">
        <v>187</v>
      </c>
      <c r="D331" s="79" t="s">
        <v>423</v>
      </c>
      <c r="E331" s="78" t="str">
        <f>TblCollectedList[[#This Row],[Type Code]]&amp;TblCollectedList[[#This Row],[Type Number]]</f>
        <v>5627???</v>
      </c>
      <c r="F331" s="77"/>
      <c r="G331" s="76">
        <v>4</v>
      </c>
      <c r="H331" s="38"/>
    </row>
    <row r="332" spans="1:8" ht="16" outlineLevel="1" x14ac:dyDescent="0.8">
      <c r="A332" s="81" t="s">
        <v>419</v>
      </c>
      <c r="B332" s="79" t="s">
        <v>418</v>
      </c>
      <c r="C332" s="31" t="s">
        <v>28</v>
      </c>
      <c r="D332" s="82"/>
      <c r="E332" s="79" t="str">
        <f>TblCollectedList[[#This Row],[Type Code]]&amp;TblCollectedList[[#This Row],[Type Number]]</f>
        <v>563????</v>
      </c>
      <c r="F332" s="69" t="s">
        <v>212</v>
      </c>
      <c r="G332" s="76">
        <v>4</v>
      </c>
      <c r="H332" s="38"/>
    </row>
    <row r="333" spans="1:8" ht="16" outlineLevel="2" x14ac:dyDescent="0.8">
      <c r="A333" s="81" t="s">
        <v>419</v>
      </c>
      <c r="B333" s="79" t="s">
        <v>418</v>
      </c>
      <c r="C333" s="86" t="s">
        <v>90</v>
      </c>
      <c r="D333" s="79" t="s">
        <v>422</v>
      </c>
      <c r="E333" s="85" t="str">
        <f>TblCollectedList[[#This Row],[Type Code]]&amp;TblCollectedList[[#This Row],[Type Number]]</f>
        <v>5631???</v>
      </c>
      <c r="F333" s="84"/>
      <c r="G333" s="76">
        <v>3</v>
      </c>
      <c r="H333" s="38"/>
    </row>
    <row r="334" spans="1:8" ht="16" outlineLevel="2" x14ac:dyDescent="0.8">
      <c r="A334" s="81" t="s">
        <v>419</v>
      </c>
      <c r="B334" s="79" t="s">
        <v>418</v>
      </c>
      <c r="C334" s="86" t="s">
        <v>88</v>
      </c>
      <c r="D334" s="79" t="s">
        <v>421</v>
      </c>
      <c r="E334" s="85" t="str">
        <f>TblCollectedList[[#This Row],[Type Code]]&amp;TblCollectedList[[#This Row],[Type Number]]</f>
        <v>5632???</v>
      </c>
      <c r="F334" s="84"/>
      <c r="G334" s="76">
        <v>4</v>
      </c>
      <c r="H334" s="38"/>
    </row>
    <row r="335" spans="1:8" ht="16" outlineLevel="2" x14ac:dyDescent="0.8">
      <c r="A335" s="81" t="s">
        <v>419</v>
      </c>
      <c r="B335" s="79" t="s">
        <v>418</v>
      </c>
      <c r="C335" s="86" t="s">
        <v>86</v>
      </c>
      <c r="D335" s="79" t="s">
        <v>420</v>
      </c>
      <c r="E335" s="85" t="str">
        <f>TblCollectedList[[#This Row],[Type Code]]&amp;TblCollectedList[[#This Row],[Type Number]]</f>
        <v>5633???</v>
      </c>
      <c r="F335" s="84"/>
      <c r="G335" s="76">
        <v>4</v>
      </c>
      <c r="H335" s="38"/>
    </row>
    <row r="336" spans="1:8" ht="16" outlineLevel="2" x14ac:dyDescent="0.8">
      <c r="A336" s="81" t="s">
        <v>419</v>
      </c>
      <c r="B336" s="79" t="s">
        <v>418</v>
      </c>
      <c r="C336" s="86" t="s">
        <v>83</v>
      </c>
      <c r="D336" s="79" t="s">
        <v>417</v>
      </c>
      <c r="E336" s="85" t="str">
        <f>TblCollectedList[[#This Row],[Type Code]]&amp;TblCollectedList[[#This Row],[Type Number]]</f>
        <v>5634???</v>
      </c>
      <c r="F336" s="84"/>
      <c r="G336" s="76">
        <v>4</v>
      </c>
      <c r="H336" s="38"/>
    </row>
    <row r="337" spans="1:8" ht="16" outlineLevel="1" x14ac:dyDescent="0.8">
      <c r="A337" s="64">
        <v>57</v>
      </c>
      <c r="B337" s="36" t="s">
        <v>416</v>
      </c>
      <c r="C337" s="36"/>
      <c r="D337" s="36"/>
      <c r="E337" s="36" t="str">
        <f>TblCollectedList[[#This Row],[Type Code]]&amp;TblCollectedList[[#This Row],[Type Number]]</f>
        <v>57</v>
      </c>
      <c r="F337" s="35"/>
      <c r="G337" s="34">
        <v>2</v>
      </c>
      <c r="H337" s="33"/>
    </row>
    <row r="338" spans="1:8" ht="16" outlineLevel="1" x14ac:dyDescent="0.8">
      <c r="A338" s="81" t="s">
        <v>413</v>
      </c>
      <c r="B338" s="79" t="s">
        <v>412</v>
      </c>
      <c r="C338" s="31" t="s">
        <v>28</v>
      </c>
      <c r="D338" s="82"/>
      <c r="E338" s="79" t="str">
        <f>TblCollectedList[[#This Row],[Type Code]]&amp;TblCollectedList[[#This Row],[Type Number]]</f>
        <v>571????</v>
      </c>
      <c r="F338" s="69" t="s">
        <v>78</v>
      </c>
      <c r="G338" s="76">
        <v>3</v>
      </c>
      <c r="H338" s="38"/>
    </row>
    <row r="339" spans="1:8" ht="16" outlineLevel="2" x14ac:dyDescent="0.8">
      <c r="A339" s="81" t="s">
        <v>413</v>
      </c>
      <c r="B339" s="79" t="s">
        <v>412</v>
      </c>
      <c r="C339" s="80" t="s">
        <v>90</v>
      </c>
      <c r="D339" s="79" t="s">
        <v>415</v>
      </c>
      <c r="E339" s="78" t="str">
        <f>TblCollectedList[[#This Row],[Type Code]]&amp;TblCollectedList[[#This Row],[Type Number]]</f>
        <v>5711???</v>
      </c>
      <c r="F339" s="77"/>
      <c r="G339" s="76">
        <v>4</v>
      </c>
      <c r="H339" s="38"/>
    </row>
    <row r="340" spans="1:8" ht="16" outlineLevel="2" x14ac:dyDescent="0.8">
      <c r="A340" s="81" t="s">
        <v>413</v>
      </c>
      <c r="B340" s="79" t="s">
        <v>412</v>
      </c>
      <c r="C340" s="80" t="s">
        <v>88</v>
      </c>
      <c r="D340" s="79" t="s">
        <v>414</v>
      </c>
      <c r="E340" s="78" t="str">
        <f>TblCollectedList[[#This Row],[Type Code]]&amp;TblCollectedList[[#This Row],[Type Number]]</f>
        <v>5712???</v>
      </c>
      <c r="F340" s="77"/>
      <c r="G340" s="76">
        <v>4</v>
      </c>
      <c r="H340" s="38"/>
    </row>
    <row r="341" spans="1:8" ht="16" outlineLevel="2" x14ac:dyDescent="0.8">
      <c r="A341" s="81" t="s">
        <v>413</v>
      </c>
      <c r="B341" s="79" t="s">
        <v>412</v>
      </c>
      <c r="C341" s="80" t="s">
        <v>86</v>
      </c>
      <c r="D341" s="83" t="s">
        <v>411</v>
      </c>
      <c r="E341" s="78" t="str">
        <f>TblCollectedList[[#This Row],[Type Code]]&amp;TblCollectedList[[#This Row],[Type Number]]</f>
        <v>5713???</v>
      </c>
      <c r="F341" s="77"/>
      <c r="G341" s="76">
        <v>4</v>
      </c>
      <c r="H341" s="38"/>
    </row>
    <row r="342" spans="1:8" ht="16" outlineLevel="1" x14ac:dyDescent="0.8">
      <c r="A342" s="81" t="s">
        <v>403</v>
      </c>
      <c r="B342" s="79" t="s">
        <v>402</v>
      </c>
      <c r="C342" s="31" t="s">
        <v>28</v>
      </c>
      <c r="D342" s="82"/>
      <c r="E342" s="79" t="str">
        <f>TblCollectedList[[#This Row],[Type Code]]&amp;TblCollectedList[[#This Row],[Type Number]]</f>
        <v>572????</v>
      </c>
      <c r="F342" s="69" t="s">
        <v>212</v>
      </c>
      <c r="G342" s="76">
        <v>3</v>
      </c>
      <c r="H342" s="38"/>
    </row>
    <row r="343" spans="1:8" ht="16" outlineLevel="2" x14ac:dyDescent="0.8">
      <c r="A343" s="81" t="s">
        <v>403</v>
      </c>
      <c r="B343" s="79" t="s">
        <v>402</v>
      </c>
      <c r="C343" s="80" t="s">
        <v>90</v>
      </c>
      <c r="D343" s="79" t="s">
        <v>410</v>
      </c>
      <c r="E343" s="78" t="str">
        <f>TblCollectedList[[#This Row],[Type Code]]&amp;TblCollectedList[[#This Row],[Type Number]]</f>
        <v>5721???</v>
      </c>
      <c r="F343" s="77"/>
      <c r="G343" s="76">
        <v>4</v>
      </c>
      <c r="H343" s="38"/>
    </row>
    <row r="344" spans="1:8" ht="16" outlineLevel="2" x14ac:dyDescent="0.8">
      <c r="A344" s="81" t="s">
        <v>403</v>
      </c>
      <c r="B344" s="79" t="s">
        <v>402</v>
      </c>
      <c r="C344" s="80" t="s">
        <v>88</v>
      </c>
      <c r="D344" s="79" t="s">
        <v>409</v>
      </c>
      <c r="E344" s="78" t="str">
        <f>TblCollectedList[[#This Row],[Type Code]]&amp;TblCollectedList[[#This Row],[Type Number]]</f>
        <v>5722???</v>
      </c>
      <c r="F344" s="77"/>
      <c r="G344" s="76">
        <v>4</v>
      </c>
      <c r="H344" s="38"/>
    </row>
    <row r="345" spans="1:8" ht="16" outlineLevel="2" x14ac:dyDescent="0.8">
      <c r="A345" s="81" t="s">
        <v>403</v>
      </c>
      <c r="B345" s="79" t="s">
        <v>402</v>
      </c>
      <c r="C345" s="80" t="s">
        <v>86</v>
      </c>
      <c r="D345" s="79" t="s">
        <v>408</v>
      </c>
      <c r="E345" s="78" t="str">
        <f>TblCollectedList[[#This Row],[Type Code]]&amp;TblCollectedList[[#This Row],[Type Number]]</f>
        <v>5723???</v>
      </c>
      <c r="F345" s="77"/>
      <c r="G345" s="76">
        <v>4</v>
      </c>
      <c r="H345" s="38"/>
    </row>
    <row r="346" spans="1:8" ht="16" outlineLevel="2" x14ac:dyDescent="0.8">
      <c r="A346" s="81" t="s">
        <v>403</v>
      </c>
      <c r="B346" s="79" t="s">
        <v>402</v>
      </c>
      <c r="C346" s="80" t="s">
        <v>83</v>
      </c>
      <c r="D346" s="79" t="s">
        <v>407</v>
      </c>
      <c r="E346" s="78" t="str">
        <f>TblCollectedList[[#This Row],[Type Code]]&amp;TblCollectedList[[#This Row],[Type Number]]</f>
        <v>5724???</v>
      </c>
      <c r="F346" s="77"/>
      <c r="G346" s="76">
        <v>3</v>
      </c>
      <c r="H346" s="38"/>
    </row>
    <row r="347" spans="1:8" ht="16" outlineLevel="2" x14ac:dyDescent="0.8">
      <c r="A347" s="81" t="s">
        <v>403</v>
      </c>
      <c r="B347" s="79" t="s">
        <v>402</v>
      </c>
      <c r="C347" s="80" t="s">
        <v>114</v>
      </c>
      <c r="D347" s="79" t="s">
        <v>406</v>
      </c>
      <c r="E347" s="78" t="str">
        <f>TblCollectedList[[#This Row],[Type Code]]&amp;TblCollectedList[[#This Row],[Type Number]]</f>
        <v>5725???</v>
      </c>
      <c r="F347" s="77"/>
      <c r="G347" s="76">
        <v>4</v>
      </c>
      <c r="H347" s="38"/>
    </row>
    <row r="348" spans="1:8" ht="16" outlineLevel="2" x14ac:dyDescent="0.8">
      <c r="A348" s="81" t="s">
        <v>403</v>
      </c>
      <c r="B348" s="79" t="s">
        <v>402</v>
      </c>
      <c r="C348" s="80" t="s">
        <v>111</v>
      </c>
      <c r="D348" s="79" t="s">
        <v>405</v>
      </c>
      <c r="E348" s="78" t="str">
        <f>TblCollectedList[[#This Row],[Type Code]]&amp;TblCollectedList[[#This Row],[Type Number]]</f>
        <v>5726???</v>
      </c>
      <c r="F348" s="77"/>
      <c r="G348" s="76">
        <v>4</v>
      </c>
      <c r="H348" s="38"/>
    </row>
    <row r="349" spans="1:8" ht="16" outlineLevel="2" x14ac:dyDescent="0.8">
      <c r="A349" s="81" t="s">
        <v>403</v>
      </c>
      <c r="B349" s="79" t="s">
        <v>402</v>
      </c>
      <c r="C349" s="80" t="s">
        <v>187</v>
      </c>
      <c r="D349" s="79" t="s">
        <v>404</v>
      </c>
      <c r="E349" s="78" t="str">
        <f>TblCollectedList[[#This Row],[Type Code]]&amp;TblCollectedList[[#This Row],[Type Number]]</f>
        <v>5727???</v>
      </c>
      <c r="F349" s="77"/>
      <c r="G349" s="76">
        <v>4</v>
      </c>
      <c r="H349" s="38"/>
    </row>
    <row r="350" spans="1:8" ht="16" outlineLevel="2" x14ac:dyDescent="0.8">
      <c r="A350" s="81" t="s">
        <v>403</v>
      </c>
      <c r="B350" s="79" t="s">
        <v>402</v>
      </c>
      <c r="C350" s="80" t="s">
        <v>297</v>
      </c>
      <c r="D350" s="79" t="s">
        <v>401</v>
      </c>
      <c r="E350" s="78" t="str">
        <f>TblCollectedList[[#This Row],[Type Code]]&amp;TblCollectedList[[#This Row],[Type Number]]</f>
        <v>5728???</v>
      </c>
      <c r="F350" s="77"/>
      <c r="G350" s="76">
        <v>3</v>
      </c>
      <c r="H350" s="38"/>
    </row>
    <row r="351" spans="1:8" ht="16" outlineLevel="1" x14ac:dyDescent="0.8">
      <c r="A351" s="81" t="s">
        <v>393</v>
      </c>
      <c r="B351" s="79" t="s">
        <v>392</v>
      </c>
      <c r="C351" s="31" t="s">
        <v>28</v>
      </c>
      <c r="D351" s="82"/>
      <c r="E351" s="79" t="str">
        <f>TblCollectedList[[#This Row],[Type Code]]&amp;TblCollectedList[[#This Row],[Type Number]]</f>
        <v>573????</v>
      </c>
      <c r="F351" s="69" t="s">
        <v>257</v>
      </c>
      <c r="G351" s="76">
        <v>3</v>
      </c>
      <c r="H351" s="38"/>
    </row>
    <row r="352" spans="1:8" ht="16" outlineLevel="2" x14ac:dyDescent="0.8">
      <c r="A352" s="81" t="s">
        <v>393</v>
      </c>
      <c r="B352" s="79" t="s">
        <v>392</v>
      </c>
      <c r="C352" s="80" t="s">
        <v>90</v>
      </c>
      <c r="D352" s="79" t="s">
        <v>400</v>
      </c>
      <c r="E352" s="78" t="str">
        <f>TblCollectedList[[#This Row],[Type Code]]&amp;TblCollectedList[[#This Row],[Type Number]]</f>
        <v>5731???</v>
      </c>
      <c r="F352" s="77"/>
      <c r="G352" s="76">
        <v>4</v>
      </c>
      <c r="H352" s="38"/>
    </row>
    <row r="353" spans="1:8" ht="16" outlineLevel="2" x14ac:dyDescent="0.8">
      <c r="A353" s="81" t="s">
        <v>393</v>
      </c>
      <c r="B353" s="79" t="s">
        <v>392</v>
      </c>
      <c r="C353" s="80" t="s">
        <v>88</v>
      </c>
      <c r="D353" s="79" t="s">
        <v>399</v>
      </c>
      <c r="E353" s="78" t="str">
        <f>TblCollectedList[[#This Row],[Type Code]]&amp;TblCollectedList[[#This Row],[Type Number]]</f>
        <v>5732???</v>
      </c>
      <c r="F353" s="77"/>
      <c r="G353" s="76">
        <v>4</v>
      </c>
      <c r="H353" s="38"/>
    </row>
    <row r="354" spans="1:8" ht="16" outlineLevel="2" x14ac:dyDescent="0.8">
      <c r="A354" s="81" t="s">
        <v>393</v>
      </c>
      <c r="B354" s="79" t="s">
        <v>392</v>
      </c>
      <c r="C354" s="80" t="s">
        <v>86</v>
      </c>
      <c r="D354" s="79" t="s">
        <v>398</v>
      </c>
      <c r="E354" s="78" t="str">
        <f>TblCollectedList[[#This Row],[Type Code]]&amp;TblCollectedList[[#This Row],[Type Number]]</f>
        <v>5733???</v>
      </c>
      <c r="F354" s="77"/>
      <c r="G354" s="76">
        <v>4</v>
      </c>
      <c r="H354" s="38"/>
    </row>
    <row r="355" spans="1:8" ht="16" outlineLevel="2" x14ac:dyDescent="0.8">
      <c r="A355" s="81" t="s">
        <v>393</v>
      </c>
      <c r="B355" s="79" t="s">
        <v>392</v>
      </c>
      <c r="C355" s="80" t="s">
        <v>83</v>
      </c>
      <c r="D355" s="79" t="s">
        <v>397</v>
      </c>
      <c r="E355" s="78" t="str">
        <f>TblCollectedList[[#This Row],[Type Code]]&amp;TblCollectedList[[#This Row],[Type Number]]</f>
        <v>5734???</v>
      </c>
      <c r="F355" s="77"/>
      <c r="G355" s="76">
        <v>4</v>
      </c>
      <c r="H355" s="38"/>
    </row>
    <row r="356" spans="1:8" ht="16" outlineLevel="2" x14ac:dyDescent="0.8">
      <c r="A356" s="81" t="s">
        <v>393</v>
      </c>
      <c r="B356" s="79" t="s">
        <v>392</v>
      </c>
      <c r="C356" s="80" t="s">
        <v>114</v>
      </c>
      <c r="D356" s="79" t="s">
        <v>396</v>
      </c>
      <c r="E356" s="78" t="str">
        <f>TblCollectedList[[#This Row],[Type Code]]&amp;TblCollectedList[[#This Row],[Type Number]]</f>
        <v>5735???</v>
      </c>
      <c r="F356" s="77"/>
      <c r="G356" s="76">
        <v>4</v>
      </c>
      <c r="H356" s="38"/>
    </row>
    <row r="357" spans="1:8" ht="16" outlineLevel="2" x14ac:dyDescent="0.8">
      <c r="A357" s="81" t="s">
        <v>393</v>
      </c>
      <c r="B357" s="79" t="s">
        <v>392</v>
      </c>
      <c r="C357" s="80" t="s">
        <v>111</v>
      </c>
      <c r="D357" s="79" t="s">
        <v>395</v>
      </c>
      <c r="E357" s="78" t="str">
        <f>TblCollectedList[[#This Row],[Type Code]]&amp;TblCollectedList[[#This Row],[Type Number]]</f>
        <v>5736???</v>
      </c>
      <c r="F357" s="77"/>
      <c r="G357" s="76">
        <v>4</v>
      </c>
      <c r="H357" s="38"/>
    </row>
    <row r="358" spans="1:8" ht="16" outlineLevel="2" x14ac:dyDescent="0.8">
      <c r="A358" s="81" t="s">
        <v>393</v>
      </c>
      <c r="B358" s="79" t="s">
        <v>392</v>
      </c>
      <c r="C358" s="80" t="s">
        <v>187</v>
      </c>
      <c r="D358" s="79" t="s">
        <v>394</v>
      </c>
      <c r="E358" s="78" t="str">
        <f>TblCollectedList[[#This Row],[Type Code]]&amp;TblCollectedList[[#This Row],[Type Number]]</f>
        <v>5737???</v>
      </c>
      <c r="F358" s="77"/>
      <c r="G358" s="76">
        <v>4</v>
      </c>
      <c r="H358" s="38"/>
    </row>
    <row r="359" spans="1:8" ht="16" outlineLevel="2" x14ac:dyDescent="0.8">
      <c r="A359" s="81" t="s">
        <v>393</v>
      </c>
      <c r="B359" s="79" t="s">
        <v>392</v>
      </c>
      <c r="C359" s="80" t="s">
        <v>297</v>
      </c>
      <c r="D359" s="79" t="s">
        <v>391</v>
      </c>
      <c r="E359" s="78" t="str">
        <f>TblCollectedList[[#This Row],[Type Code]]&amp;TblCollectedList[[#This Row],[Type Number]]</f>
        <v>5738???</v>
      </c>
      <c r="F359" s="77"/>
      <c r="G359" s="76">
        <v>4</v>
      </c>
      <c r="H359" s="38"/>
    </row>
    <row r="360" spans="1:8" ht="16" outlineLevel="1" x14ac:dyDescent="0.8">
      <c r="A360" s="81" t="s">
        <v>383</v>
      </c>
      <c r="B360" s="79" t="s">
        <v>382</v>
      </c>
      <c r="C360" s="31" t="s">
        <v>28</v>
      </c>
      <c r="D360" s="82"/>
      <c r="E360" s="79" t="str">
        <f>TblCollectedList[[#This Row],[Type Code]]&amp;TblCollectedList[[#This Row],[Type Number]]</f>
        <v>574????</v>
      </c>
      <c r="F360" s="69" t="s">
        <v>212</v>
      </c>
      <c r="G360" s="76">
        <v>3</v>
      </c>
      <c r="H360" s="38"/>
    </row>
    <row r="361" spans="1:8" ht="16" outlineLevel="2" x14ac:dyDescent="0.8">
      <c r="A361" s="81" t="s">
        <v>383</v>
      </c>
      <c r="B361" s="79" t="s">
        <v>382</v>
      </c>
      <c r="C361" s="80" t="s">
        <v>90</v>
      </c>
      <c r="D361" s="79" t="s">
        <v>390</v>
      </c>
      <c r="E361" s="78" t="str">
        <f>TblCollectedList[[#This Row],[Type Code]]&amp;TblCollectedList[[#This Row],[Type Number]]</f>
        <v>5741???</v>
      </c>
      <c r="F361" s="77"/>
      <c r="G361" s="76">
        <v>4</v>
      </c>
      <c r="H361" s="38"/>
    </row>
    <row r="362" spans="1:8" ht="16" outlineLevel="2" x14ac:dyDescent="0.8">
      <c r="A362" s="81" t="s">
        <v>383</v>
      </c>
      <c r="B362" s="79" t="s">
        <v>382</v>
      </c>
      <c r="C362" s="80" t="s">
        <v>88</v>
      </c>
      <c r="D362" s="79" t="s">
        <v>389</v>
      </c>
      <c r="E362" s="78" t="str">
        <f>TblCollectedList[[#This Row],[Type Code]]&amp;TblCollectedList[[#This Row],[Type Number]]</f>
        <v>5742???</v>
      </c>
      <c r="F362" s="77"/>
      <c r="G362" s="76">
        <v>4</v>
      </c>
      <c r="H362" s="38"/>
    </row>
    <row r="363" spans="1:8" ht="16" outlineLevel="2" x14ac:dyDescent="0.8">
      <c r="A363" s="81" t="s">
        <v>383</v>
      </c>
      <c r="B363" s="79" t="s">
        <v>382</v>
      </c>
      <c r="C363" s="80" t="s">
        <v>86</v>
      </c>
      <c r="D363" s="79" t="s">
        <v>388</v>
      </c>
      <c r="E363" s="78" t="str">
        <f>TblCollectedList[[#This Row],[Type Code]]&amp;TblCollectedList[[#This Row],[Type Number]]</f>
        <v>5743???</v>
      </c>
      <c r="F363" s="77"/>
      <c r="G363" s="76">
        <v>4</v>
      </c>
      <c r="H363" s="38"/>
    </row>
    <row r="364" spans="1:8" ht="16" outlineLevel="2" x14ac:dyDescent="0.8">
      <c r="A364" s="81" t="s">
        <v>383</v>
      </c>
      <c r="B364" s="79" t="s">
        <v>382</v>
      </c>
      <c r="C364" s="80" t="s">
        <v>83</v>
      </c>
      <c r="D364" s="79" t="s">
        <v>387</v>
      </c>
      <c r="E364" s="78" t="str">
        <f>TblCollectedList[[#This Row],[Type Code]]&amp;TblCollectedList[[#This Row],[Type Number]]</f>
        <v>5744???</v>
      </c>
      <c r="F364" s="77"/>
      <c r="G364" s="76">
        <v>4</v>
      </c>
      <c r="H364" s="38"/>
    </row>
    <row r="365" spans="1:8" ht="16" outlineLevel="2" x14ac:dyDescent="0.8">
      <c r="A365" s="81" t="s">
        <v>383</v>
      </c>
      <c r="B365" s="79" t="s">
        <v>382</v>
      </c>
      <c r="C365" s="80" t="s">
        <v>114</v>
      </c>
      <c r="D365" s="79" t="s">
        <v>386</v>
      </c>
      <c r="E365" s="78" t="str">
        <f>TblCollectedList[[#This Row],[Type Code]]&amp;TblCollectedList[[#This Row],[Type Number]]</f>
        <v>5745???</v>
      </c>
      <c r="F365" s="77"/>
      <c r="G365" s="76">
        <v>4</v>
      </c>
      <c r="H365" s="38"/>
    </row>
    <row r="366" spans="1:8" ht="16" outlineLevel="2" x14ac:dyDescent="0.8">
      <c r="A366" s="81" t="s">
        <v>383</v>
      </c>
      <c r="B366" s="79" t="s">
        <v>382</v>
      </c>
      <c r="C366" s="80" t="s">
        <v>111</v>
      </c>
      <c r="D366" s="79" t="s">
        <v>385</v>
      </c>
      <c r="E366" s="78" t="str">
        <f>TblCollectedList[[#This Row],[Type Code]]&amp;TblCollectedList[[#This Row],[Type Number]]</f>
        <v>5746???</v>
      </c>
      <c r="F366" s="77"/>
      <c r="G366" s="76">
        <v>4</v>
      </c>
      <c r="H366" s="38"/>
    </row>
    <row r="367" spans="1:8" ht="16" outlineLevel="2" x14ac:dyDescent="0.8">
      <c r="A367" s="81" t="s">
        <v>383</v>
      </c>
      <c r="B367" s="79" t="s">
        <v>382</v>
      </c>
      <c r="C367" s="80" t="s">
        <v>187</v>
      </c>
      <c r="D367" s="79" t="s">
        <v>384</v>
      </c>
      <c r="E367" s="78" t="str">
        <f>TblCollectedList[[#This Row],[Type Code]]&amp;TblCollectedList[[#This Row],[Type Number]]</f>
        <v>5747???</v>
      </c>
      <c r="F367" s="77"/>
      <c r="G367" s="76">
        <v>4</v>
      </c>
      <c r="H367" s="38"/>
    </row>
    <row r="368" spans="1:8" ht="16" outlineLevel="2" x14ac:dyDescent="0.8">
      <c r="A368" s="81" t="s">
        <v>383</v>
      </c>
      <c r="B368" s="79" t="s">
        <v>382</v>
      </c>
      <c r="C368" s="80" t="s">
        <v>297</v>
      </c>
      <c r="D368" s="79" t="s">
        <v>381</v>
      </c>
      <c r="E368" s="78" t="str">
        <f>TblCollectedList[[#This Row],[Type Code]]&amp;TblCollectedList[[#This Row],[Type Number]]</f>
        <v>5748???</v>
      </c>
      <c r="F368" s="77"/>
      <c r="G368" s="76">
        <v>4</v>
      </c>
      <c r="H368" s="38"/>
    </row>
    <row r="369" spans="1:8" ht="16" outlineLevel="1" x14ac:dyDescent="0.8">
      <c r="A369" s="81" t="s">
        <v>372</v>
      </c>
      <c r="B369" s="79" t="s">
        <v>371</v>
      </c>
      <c r="C369" s="31" t="s">
        <v>28</v>
      </c>
      <c r="D369" s="82"/>
      <c r="E369" s="79" t="str">
        <f>TblCollectedList[[#This Row],[Type Code]]&amp;TblCollectedList[[#This Row],[Type Number]]</f>
        <v>575????</v>
      </c>
      <c r="F369" s="69" t="s">
        <v>47</v>
      </c>
      <c r="G369" s="76">
        <v>3</v>
      </c>
      <c r="H369" s="38"/>
    </row>
    <row r="370" spans="1:8" ht="16" outlineLevel="2" x14ac:dyDescent="0.8">
      <c r="A370" s="81" t="s">
        <v>372</v>
      </c>
      <c r="B370" s="79" t="s">
        <v>371</v>
      </c>
      <c r="C370" s="80" t="s">
        <v>90</v>
      </c>
      <c r="D370" s="79" t="s">
        <v>380</v>
      </c>
      <c r="E370" s="78" t="str">
        <f>TblCollectedList[[#This Row],[Type Code]]&amp;TblCollectedList[[#This Row],[Type Number]]</f>
        <v>5751???</v>
      </c>
      <c r="F370" s="77"/>
      <c r="G370" s="76">
        <v>4</v>
      </c>
      <c r="H370" s="38"/>
    </row>
    <row r="371" spans="1:8" ht="16" outlineLevel="2" x14ac:dyDescent="0.8">
      <c r="A371" s="81" t="s">
        <v>372</v>
      </c>
      <c r="B371" s="79" t="s">
        <v>371</v>
      </c>
      <c r="C371" s="80" t="s">
        <v>88</v>
      </c>
      <c r="D371" s="79" t="s">
        <v>379</v>
      </c>
      <c r="E371" s="78" t="str">
        <f>TblCollectedList[[#This Row],[Type Code]]&amp;TblCollectedList[[#This Row],[Type Number]]</f>
        <v>5752???</v>
      </c>
      <c r="F371" s="77"/>
      <c r="G371" s="76">
        <v>4</v>
      </c>
      <c r="H371" s="38"/>
    </row>
    <row r="372" spans="1:8" ht="16" outlineLevel="2" x14ac:dyDescent="0.8">
      <c r="A372" s="81" t="s">
        <v>372</v>
      </c>
      <c r="B372" s="79" t="s">
        <v>371</v>
      </c>
      <c r="C372" s="80" t="s">
        <v>86</v>
      </c>
      <c r="D372" s="79" t="s">
        <v>378</v>
      </c>
      <c r="E372" s="78" t="str">
        <f>TblCollectedList[[#This Row],[Type Code]]&amp;TblCollectedList[[#This Row],[Type Number]]</f>
        <v>5753???</v>
      </c>
      <c r="F372" s="77"/>
      <c r="G372" s="76">
        <v>4</v>
      </c>
      <c r="H372" s="38"/>
    </row>
    <row r="373" spans="1:8" ht="16" outlineLevel="2" x14ac:dyDescent="0.8">
      <c r="A373" s="81" t="s">
        <v>372</v>
      </c>
      <c r="B373" s="79" t="s">
        <v>371</v>
      </c>
      <c r="C373" s="80" t="s">
        <v>83</v>
      </c>
      <c r="D373" s="79" t="s">
        <v>377</v>
      </c>
      <c r="E373" s="78" t="str">
        <f>TblCollectedList[[#This Row],[Type Code]]&amp;TblCollectedList[[#This Row],[Type Number]]</f>
        <v>5754???</v>
      </c>
      <c r="F373" s="77"/>
      <c r="G373" s="76">
        <v>4</v>
      </c>
      <c r="H373" s="38"/>
    </row>
    <row r="374" spans="1:8" ht="16" outlineLevel="2" x14ac:dyDescent="0.8">
      <c r="A374" s="81" t="s">
        <v>372</v>
      </c>
      <c r="B374" s="79" t="s">
        <v>371</v>
      </c>
      <c r="C374" s="80" t="s">
        <v>114</v>
      </c>
      <c r="D374" s="79" t="s">
        <v>376</v>
      </c>
      <c r="E374" s="78" t="str">
        <f>TblCollectedList[[#This Row],[Type Code]]&amp;TblCollectedList[[#This Row],[Type Number]]</f>
        <v>5755???</v>
      </c>
      <c r="F374" s="77"/>
      <c r="G374" s="76">
        <v>4</v>
      </c>
      <c r="H374" s="38"/>
    </row>
    <row r="375" spans="1:8" ht="16" outlineLevel="2" x14ac:dyDescent="0.8">
      <c r="A375" s="81" t="s">
        <v>372</v>
      </c>
      <c r="B375" s="79" t="s">
        <v>371</v>
      </c>
      <c r="C375" s="80" t="s">
        <v>111</v>
      </c>
      <c r="D375" s="79" t="s">
        <v>375</v>
      </c>
      <c r="E375" s="78" t="str">
        <f>TblCollectedList[[#This Row],[Type Code]]&amp;TblCollectedList[[#This Row],[Type Number]]</f>
        <v>5756???</v>
      </c>
      <c r="F375" s="77"/>
      <c r="G375" s="76">
        <v>4</v>
      </c>
      <c r="H375" s="38"/>
    </row>
    <row r="376" spans="1:8" ht="16" outlineLevel="2" x14ac:dyDescent="0.8">
      <c r="A376" s="81" t="s">
        <v>372</v>
      </c>
      <c r="B376" s="79" t="s">
        <v>371</v>
      </c>
      <c r="C376" s="80" t="s">
        <v>187</v>
      </c>
      <c r="D376" s="79" t="s">
        <v>374</v>
      </c>
      <c r="E376" s="78" t="str">
        <f>TblCollectedList[[#This Row],[Type Code]]&amp;TblCollectedList[[#This Row],[Type Number]]</f>
        <v>5757???</v>
      </c>
      <c r="F376" s="77"/>
      <c r="G376" s="76">
        <v>4</v>
      </c>
      <c r="H376" s="38"/>
    </row>
    <row r="377" spans="1:8" ht="16" outlineLevel="2" x14ac:dyDescent="0.8">
      <c r="A377" s="81" t="s">
        <v>372</v>
      </c>
      <c r="B377" s="79" t="s">
        <v>371</v>
      </c>
      <c r="C377" s="80" t="s">
        <v>297</v>
      </c>
      <c r="D377" s="79" t="s">
        <v>373</v>
      </c>
      <c r="E377" s="78" t="str">
        <f>TblCollectedList[[#This Row],[Type Code]]&amp;TblCollectedList[[#This Row],[Type Number]]</f>
        <v>5758???</v>
      </c>
      <c r="F377" s="77"/>
      <c r="G377" s="76">
        <v>3</v>
      </c>
      <c r="H377" s="38"/>
    </row>
    <row r="378" spans="1:8" ht="16" outlineLevel="2" x14ac:dyDescent="0.8">
      <c r="A378" s="81" t="s">
        <v>372</v>
      </c>
      <c r="B378" s="79" t="s">
        <v>371</v>
      </c>
      <c r="C378" s="80" t="s">
        <v>183</v>
      </c>
      <c r="D378" s="79" t="s">
        <v>370</v>
      </c>
      <c r="E378" s="78" t="str">
        <f>TblCollectedList[[#This Row],[Type Code]]&amp;TblCollectedList[[#This Row],[Type Number]]</f>
        <v>5759???</v>
      </c>
      <c r="F378" s="77"/>
      <c r="G378" s="76">
        <v>4</v>
      </c>
      <c r="H378" s="38"/>
    </row>
    <row r="379" spans="1:8" ht="16" outlineLevel="1" x14ac:dyDescent="0.8">
      <c r="A379" s="81" t="s">
        <v>362</v>
      </c>
      <c r="B379" s="79" t="s">
        <v>361</v>
      </c>
      <c r="C379" s="31" t="s">
        <v>28</v>
      </c>
      <c r="D379" s="82"/>
      <c r="E379" s="79" t="str">
        <f>TblCollectedList[[#This Row],[Type Code]]&amp;TblCollectedList[[#This Row],[Type Number]]</f>
        <v>576????</v>
      </c>
      <c r="F379" s="69" t="s">
        <v>47</v>
      </c>
      <c r="G379" s="76">
        <v>3</v>
      </c>
      <c r="H379" s="38"/>
    </row>
    <row r="380" spans="1:8" ht="16" outlineLevel="2" x14ac:dyDescent="0.8">
      <c r="A380" s="81" t="s">
        <v>362</v>
      </c>
      <c r="B380" s="79" t="s">
        <v>361</v>
      </c>
      <c r="C380" s="80" t="s">
        <v>90</v>
      </c>
      <c r="D380" s="79" t="s">
        <v>369</v>
      </c>
      <c r="E380" s="78" t="str">
        <f>TblCollectedList[[#This Row],[Type Code]]&amp;TblCollectedList[[#This Row],[Type Number]]</f>
        <v>5761???</v>
      </c>
      <c r="F380" s="77"/>
      <c r="G380" s="76">
        <v>4</v>
      </c>
      <c r="H380" s="38"/>
    </row>
    <row r="381" spans="1:8" ht="16" outlineLevel="2" x14ac:dyDescent="0.8">
      <c r="A381" s="81" t="s">
        <v>362</v>
      </c>
      <c r="B381" s="79" t="s">
        <v>361</v>
      </c>
      <c r="C381" s="80" t="s">
        <v>88</v>
      </c>
      <c r="D381" s="79" t="s">
        <v>368</v>
      </c>
      <c r="E381" s="78" t="str">
        <f>TblCollectedList[[#This Row],[Type Code]]&amp;TblCollectedList[[#This Row],[Type Number]]</f>
        <v>5762???</v>
      </c>
      <c r="F381" s="77"/>
      <c r="G381" s="76">
        <v>4</v>
      </c>
      <c r="H381" s="38"/>
    </row>
    <row r="382" spans="1:8" ht="16" outlineLevel="2" x14ac:dyDescent="0.8">
      <c r="A382" s="81" t="s">
        <v>362</v>
      </c>
      <c r="B382" s="79" t="s">
        <v>361</v>
      </c>
      <c r="C382" s="80" t="s">
        <v>86</v>
      </c>
      <c r="D382" s="79" t="s">
        <v>367</v>
      </c>
      <c r="E382" s="78" t="str">
        <f>TblCollectedList[[#This Row],[Type Code]]&amp;TblCollectedList[[#This Row],[Type Number]]</f>
        <v>5763???</v>
      </c>
      <c r="F382" s="77"/>
      <c r="G382" s="76">
        <v>4</v>
      </c>
      <c r="H382" s="38"/>
    </row>
    <row r="383" spans="1:8" ht="16" outlineLevel="2" x14ac:dyDescent="0.8">
      <c r="A383" s="81" t="s">
        <v>362</v>
      </c>
      <c r="B383" s="79" t="s">
        <v>361</v>
      </c>
      <c r="C383" s="80" t="s">
        <v>83</v>
      </c>
      <c r="D383" s="79" t="s">
        <v>366</v>
      </c>
      <c r="E383" s="78" t="str">
        <f>TblCollectedList[[#This Row],[Type Code]]&amp;TblCollectedList[[#This Row],[Type Number]]</f>
        <v>5764???</v>
      </c>
      <c r="F383" s="77"/>
      <c r="G383" s="76">
        <v>4</v>
      </c>
      <c r="H383" s="38"/>
    </row>
    <row r="384" spans="1:8" ht="16" outlineLevel="2" x14ac:dyDescent="0.8">
      <c r="A384" s="81" t="s">
        <v>362</v>
      </c>
      <c r="B384" s="79" t="s">
        <v>361</v>
      </c>
      <c r="C384" s="80" t="s">
        <v>114</v>
      </c>
      <c r="D384" s="79" t="s">
        <v>365</v>
      </c>
      <c r="E384" s="78" t="str">
        <f>TblCollectedList[[#This Row],[Type Code]]&amp;TblCollectedList[[#This Row],[Type Number]]</f>
        <v>5765???</v>
      </c>
      <c r="F384" s="77"/>
      <c r="G384" s="76">
        <v>4</v>
      </c>
      <c r="H384" s="38"/>
    </row>
    <row r="385" spans="1:8" ht="16" outlineLevel="2" x14ac:dyDescent="0.8">
      <c r="A385" s="81" t="s">
        <v>362</v>
      </c>
      <c r="B385" s="79" t="s">
        <v>361</v>
      </c>
      <c r="C385" s="80" t="s">
        <v>111</v>
      </c>
      <c r="D385" s="79" t="s">
        <v>364</v>
      </c>
      <c r="E385" s="78" t="str">
        <f>TblCollectedList[[#This Row],[Type Code]]&amp;TblCollectedList[[#This Row],[Type Number]]</f>
        <v>5766???</v>
      </c>
      <c r="F385" s="77"/>
      <c r="G385" s="76">
        <v>4</v>
      </c>
      <c r="H385" s="38"/>
    </row>
    <row r="386" spans="1:8" ht="16" outlineLevel="2" x14ac:dyDescent="0.8">
      <c r="A386" s="81" t="s">
        <v>362</v>
      </c>
      <c r="B386" s="79" t="s">
        <v>361</v>
      </c>
      <c r="C386" s="80" t="s">
        <v>187</v>
      </c>
      <c r="D386" s="79" t="s">
        <v>363</v>
      </c>
      <c r="E386" s="78" t="str">
        <f>TblCollectedList[[#This Row],[Type Code]]&amp;TblCollectedList[[#This Row],[Type Number]]</f>
        <v>5767???</v>
      </c>
      <c r="F386" s="77"/>
      <c r="G386" s="76">
        <v>4</v>
      </c>
      <c r="H386" s="38"/>
    </row>
    <row r="387" spans="1:8" ht="16" outlineLevel="2" x14ac:dyDescent="0.8">
      <c r="A387" s="81" t="s">
        <v>362</v>
      </c>
      <c r="B387" s="79" t="s">
        <v>361</v>
      </c>
      <c r="C387" s="80" t="s">
        <v>297</v>
      </c>
      <c r="D387" s="79" t="s">
        <v>360</v>
      </c>
      <c r="E387" s="78" t="str">
        <f>TblCollectedList[[#This Row],[Type Code]]&amp;TblCollectedList[[#This Row],[Type Number]]</f>
        <v>5768???</v>
      </c>
      <c r="F387" s="77"/>
      <c r="G387" s="76">
        <v>3</v>
      </c>
      <c r="H387" s="38"/>
    </row>
    <row r="388" spans="1:8" ht="16" outlineLevel="1" x14ac:dyDescent="0.8">
      <c r="A388" s="81" t="s">
        <v>353</v>
      </c>
      <c r="B388" s="79" t="s">
        <v>352</v>
      </c>
      <c r="C388" s="31" t="s">
        <v>28</v>
      </c>
      <c r="D388" s="82"/>
      <c r="E388" s="79" t="str">
        <f>TblCollectedList[[#This Row],[Type Code]]&amp;TblCollectedList[[#This Row],[Type Number]]</f>
        <v>577????</v>
      </c>
      <c r="F388" s="69" t="s">
        <v>27</v>
      </c>
      <c r="G388" s="76">
        <v>3</v>
      </c>
      <c r="H388" s="38"/>
    </row>
    <row r="389" spans="1:8" ht="16" outlineLevel="2" x14ac:dyDescent="0.8">
      <c r="A389" s="81" t="s">
        <v>353</v>
      </c>
      <c r="B389" s="79" t="s">
        <v>352</v>
      </c>
      <c r="C389" s="80" t="s">
        <v>90</v>
      </c>
      <c r="D389" s="79" t="s">
        <v>359</v>
      </c>
      <c r="E389" s="78" t="str">
        <f>TblCollectedList[[#This Row],[Type Code]]&amp;TblCollectedList[[#This Row],[Type Number]]</f>
        <v>5771???</v>
      </c>
      <c r="F389" s="77"/>
      <c r="G389" s="76">
        <v>4</v>
      </c>
      <c r="H389" s="38"/>
    </row>
    <row r="390" spans="1:8" ht="16" outlineLevel="2" x14ac:dyDescent="0.8">
      <c r="A390" s="81" t="s">
        <v>353</v>
      </c>
      <c r="B390" s="79" t="s">
        <v>352</v>
      </c>
      <c r="C390" s="80" t="s">
        <v>88</v>
      </c>
      <c r="D390" s="79" t="s">
        <v>358</v>
      </c>
      <c r="E390" s="78" t="str">
        <f>TblCollectedList[[#This Row],[Type Code]]&amp;TblCollectedList[[#This Row],[Type Number]]</f>
        <v>5772???</v>
      </c>
      <c r="F390" s="77"/>
      <c r="G390" s="76">
        <v>3</v>
      </c>
      <c r="H390" s="38"/>
    </row>
    <row r="391" spans="1:8" ht="16" outlineLevel="2" x14ac:dyDescent="0.8">
      <c r="A391" s="81" t="s">
        <v>353</v>
      </c>
      <c r="B391" s="79" t="s">
        <v>352</v>
      </c>
      <c r="C391" s="80" t="s">
        <v>86</v>
      </c>
      <c r="D391" s="79" t="s">
        <v>357</v>
      </c>
      <c r="E391" s="78" t="str">
        <f>TblCollectedList[[#This Row],[Type Code]]&amp;TblCollectedList[[#This Row],[Type Number]]</f>
        <v>5773???</v>
      </c>
      <c r="F391" s="77"/>
      <c r="G391" s="76">
        <v>4</v>
      </c>
      <c r="H391" s="38"/>
    </row>
    <row r="392" spans="1:8" ht="16" outlineLevel="2" x14ac:dyDescent="0.8">
      <c r="A392" s="81" t="s">
        <v>353</v>
      </c>
      <c r="B392" s="79" t="s">
        <v>352</v>
      </c>
      <c r="C392" s="80" t="s">
        <v>83</v>
      </c>
      <c r="D392" s="79" t="s">
        <v>356</v>
      </c>
      <c r="E392" s="78" t="str">
        <f>TblCollectedList[[#This Row],[Type Code]]&amp;TblCollectedList[[#This Row],[Type Number]]</f>
        <v>5774???</v>
      </c>
      <c r="F392" s="77"/>
      <c r="G392" s="76">
        <v>3</v>
      </c>
      <c r="H392" s="38"/>
    </row>
    <row r="393" spans="1:8" ht="16" outlineLevel="2" x14ac:dyDescent="0.8">
      <c r="A393" s="81" t="s">
        <v>353</v>
      </c>
      <c r="B393" s="79" t="s">
        <v>352</v>
      </c>
      <c r="C393" s="80" t="s">
        <v>114</v>
      </c>
      <c r="D393" s="79" t="s">
        <v>355</v>
      </c>
      <c r="E393" s="78" t="str">
        <f>TblCollectedList[[#This Row],[Type Code]]&amp;TblCollectedList[[#This Row],[Type Number]]</f>
        <v>5775???</v>
      </c>
      <c r="F393" s="77"/>
      <c r="G393" s="76">
        <v>4</v>
      </c>
      <c r="H393" s="38"/>
    </row>
    <row r="394" spans="1:8" ht="16" outlineLevel="2" x14ac:dyDescent="0.8">
      <c r="A394" s="81" t="s">
        <v>353</v>
      </c>
      <c r="B394" s="79" t="s">
        <v>352</v>
      </c>
      <c r="C394" s="80" t="s">
        <v>111</v>
      </c>
      <c r="D394" s="79" t="s">
        <v>354</v>
      </c>
      <c r="E394" s="78" t="str">
        <f>TblCollectedList[[#This Row],[Type Code]]&amp;TblCollectedList[[#This Row],[Type Number]]</f>
        <v>5776???</v>
      </c>
      <c r="F394" s="77"/>
      <c r="G394" s="76">
        <v>4</v>
      </c>
      <c r="H394" s="38"/>
    </row>
    <row r="395" spans="1:8" ht="16" outlineLevel="2" x14ac:dyDescent="0.8">
      <c r="A395" s="81" t="s">
        <v>353</v>
      </c>
      <c r="B395" s="79" t="s">
        <v>352</v>
      </c>
      <c r="C395" s="80" t="s">
        <v>187</v>
      </c>
      <c r="D395" s="79" t="s">
        <v>351</v>
      </c>
      <c r="E395" s="78" t="str">
        <f>TblCollectedList[[#This Row],[Type Code]]&amp;TblCollectedList[[#This Row],[Type Number]]</f>
        <v>5777???</v>
      </c>
      <c r="F395" s="77"/>
      <c r="G395" s="76">
        <v>4</v>
      </c>
      <c r="H395" s="38"/>
    </row>
    <row r="396" spans="1:8" ht="16" outlineLevel="1" x14ac:dyDescent="0.8">
      <c r="A396" s="81" t="s">
        <v>350</v>
      </c>
      <c r="B396" s="79" t="s">
        <v>349</v>
      </c>
      <c r="C396" s="31" t="s">
        <v>28</v>
      </c>
      <c r="D396" s="82"/>
      <c r="E396" s="79" t="str">
        <f>TblCollectedList[[#This Row],[Type Code]]&amp;TblCollectedList[[#This Row],[Type Number]]</f>
        <v>578????</v>
      </c>
      <c r="F396" s="69" t="s">
        <v>233</v>
      </c>
      <c r="G396" s="76">
        <v>3</v>
      </c>
      <c r="H396" s="38"/>
    </row>
    <row r="397" spans="1:8" ht="16" outlineLevel="2" x14ac:dyDescent="0.8">
      <c r="A397" s="81" t="s">
        <v>350</v>
      </c>
      <c r="B397" s="79" t="s">
        <v>349</v>
      </c>
      <c r="C397" s="80" t="s">
        <v>90</v>
      </c>
      <c r="D397" s="79" t="s">
        <v>295</v>
      </c>
      <c r="E397" s="78" t="str">
        <f>TblCollectedList[[#This Row],[Type Code]]&amp;TblCollectedList[[#This Row],[Type Number]]</f>
        <v>5781???</v>
      </c>
      <c r="F397" s="77"/>
      <c r="G397" s="76">
        <v>4</v>
      </c>
      <c r="H397" s="38"/>
    </row>
    <row r="398" spans="1:8" ht="16" outlineLevel="2" x14ac:dyDescent="0.8">
      <c r="A398" s="81" t="s">
        <v>350</v>
      </c>
      <c r="B398" s="79" t="s">
        <v>349</v>
      </c>
      <c r="C398" s="80" t="s">
        <v>88</v>
      </c>
      <c r="D398" s="79" t="s">
        <v>294</v>
      </c>
      <c r="E398" s="78" t="str">
        <f>TblCollectedList[[#This Row],[Type Code]]&amp;TblCollectedList[[#This Row],[Type Number]]</f>
        <v>5782???</v>
      </c>
      <c r="F398" s="77"/>
      <c r="G398" s="76">
        <v>4</v>
      </c>
      <c r="H398" s="38"/>
    </row>
    <row r="399" spans="1:8" ht="16" outlineLevel="2" x14ac:dyDescent="0.8">
      <c r="A399" s="81" t="s">
        <v>350</v>
      </c>
      <c r="B399" s="79" t="s">
        <v>349</v>
      </c>
      <c r="C399" s="80" t="s">
        <v>86</v>
      </c>
      <c r="D399" s="79" t="s">
        <v>293</v>
      </c>
      <c r="E399" s="78" t="str">
        <f>TblCollectedList[[#This Row],[Type Code]]&amp;TblCollectedList[[#This Row],[Type Number]]</f>
        <v>5783???</v>
      </c>
      <c r="F399" s="77"/>
      <c r="G399" s="76">
        <v>4</v>
      </c>
      <c r="H399" s="38"/>
    </row>
    <row r="400" spans="1:8" ht="16" outlineLevel="2" x14ac:dyDescent="0.8">
      <c r="A400" s="81" t="s">
        <v>350</v>
      </c>
      <c r="B400" s="79" t="s">
        <v>349</v>
      </c>
      <c r="C400" s="80" t="s">
        <v>83</v>
      </c>
      <c r="D400" s="79" t="s">
        <v>290</v>
      </c>
      <c r="E400" s="78" t="str">
        <f>TblCollectedList[[#This Row],[Type Code]]&amp;TblCollectedList[[#This Row],[Type Number]]</f>
        <v>5784???</v>
      </c>
      <c r="F400" s="77"/>
      <c r="G400" s="76">
        <v>4</v>
      </c>
      <c r="H400" s="38"/>
    </row>
    <row r="401" spans="1:8" ht="16" outlineLevel="1" x14ac:dyDescent="0.8">
      <c r="A401" s="64">
        <v>58</v>
      </c>
      <c r="B401" s="36" t="s">
        <v>348</v>
      </c>
      <c r="C401" s="36"/>
      <c r="D401" s="36"/>
      <c r="E401" s="36" t="str">
        <f>TblCollectedList[[#This Row],[Type Code]]&amp;TblCollectedList[[#This Row],[Type Number]]</f>
        <v>58</v>
      </c>
      <c r="F401" s="35"/>
      <c r="G401" s="34">
        <v>2</v>
      </c>
      <c r="H401" s="33"/>
    </row>
    <row r="402" spans="1:8" ht="16" outlineLevel="1" x14ac:dyDescent="0.8">
      <c r="A402" s="81" t="s">
        <v>344</v>
      </c>
      <c r="B402" s="79" t="s">
        <v>343</v>
      </c>
      <c r="C402" s="31" t="s">
        <v>28</v>
      </c>
      <c r="D402" s="82"/>
      <c r="E402" s="79" t="str">
        <f>TblCollectedList[[#This Row],[Type Code]]&amp;TblCollectedList[[#This Row],[Type Number]]</f>
        <v>581????</v>
      </c>
      <c r="F402" s="69" t="s">
        <v>47</v>
      </c>
      <c r="G402" s="76">
        <v>3</v>
      </c>
      <c r="H402" s="38"/>
    </row>
    <row r="403" spans="1:8" ht="16" outlineLevel="2" x14ac:dyDescent="0.8">
      <c r="A403" s="81" t="s">
        <v>344</v>
      </c>
      <c r="B403" s="79" t="s">
        <v>343</v>
      </c>
      <c r="C403" s="80" t="s">
        <v>90</v>
      </c>
      <c r="D403" s="79" t="s">
        <v>347</v>
      </c>
      <c r="E403" s="78" t="str">
        <f>TblCollectedList[[#This Row],[Type Code]]&amp;TblCollectedList[[#This Row],[Type Number]]</f>
        <v>5811???</v>
      </c>
      <c r="F403" s="77"/>
      <c r="G403" s="76">
        <v>4</v>
      </c>
      <c r="H403" s="38"/>
    </row>
    <row r="404" spans="1:8" ht="16" outlineLevel="2" x14ac:dyDescent="0.8">
      <c r="A404" s="81" t="s">
        <v>344</v>
      </c>
      <c r="B404" s="79" t="s">
        <v>343</v>
      </c>
      <c r="C404" s="80" t="s">
        <v>88</v>
      </c>
      <c r="D404" s="79" t="s">
        <v>346</v>
      </c>
      <c r="E404" s="78" t="str">
        <f>TblCollectedList[[#This Row],[Type Code]]&amp;TblCollectedList[[#This Row],[Type Number]]</f>
        <v>5812???</v>
      </c>
      <c r="F404" s="77"/>
      <c r="G404" s="76">
        <v>4</v>
      </c>
      <c r="H404" s="38"/>
    </row>
    <row r="405" spans="1:8" ht="16" outlineLevel="2" x14ac:dyDescent="0.8">
      <c r="A405" s="81" t="s">
        <v>344</v>
      </c>
      <c r="B405" s="79" t="s">
        <v>343</v>
      </c>
      <c r="C405" s="80" t="s">
        <v>86</v>
      </c>
      <c r="D405" s="79" t="s">
        <v>345</v>
      </c>
      <c r="E405" s="78" t="str">
        <f>TblCollectedList[[#This Row],[Type Code]]&amp;TblCollectedList[[#This Row],[Type Number]]</f>
        <v>5813???</v>
      </c>
      <c r="F405" s="77"/>
      <c r="G405" s="76">
        <v>4</v>
      </c>
      <c r="H405" s="38"/>
    </row>
    <row r="406" spans="1:8" ht="16" outlineLevel="2" x14ac:dyDescent="0.8">
      <c r="A406" s="81" t="s">
        <v>344</v>
      </c>
      <c r="B406" s="79" t="s">
        <v>343</v>
      </c>
      <c r="C406" s="80" t="s">
        <v>83</v>
      </c>
      <c r="D406" s="79" t="s">
        <v>342</v>
      </c>
      <c r="E406" s="78" t="str">
        <f>TblCollectedList[[#This Row],[Type Code]]&amp;TblCollectedList[[#This Row],[Type Number]]</f>
        <v>5814???</v>
      </c>
      <c r="F406" s="77"/>
      <c r="G406" s="76">
        <v>3</v>
      </c>
      <c r="H406" s="38"/>
    </row>
    <row r="407" spans="1:8" ht="16" outlineLevel="1" x14ac:dyDescent="0.8">
      <c r="A407" s="81" t="s">
        <v>338</v>
      </c>
      <c r="B407" s="79" t="s">
        <v>337</v>
      </c>
      <c r="C407" s="31" t="s">
        <v>28</v>
      </c>
      <c r="D407" s="82"/>
      <c r="E407" s="79" t="str">
        <f>TblCollectedList[[#This Row],[Type Code]]&amp;TblCollectedList[[#This Row],[Type Number]]</f>
        <v>582????</v>
      </c>
      <c r="F407" s="69" t="s">
        <v>47</v>
      </c>
      <c r="G407" s="76">
        <v>3</v>
      </c>
      <c r="H407" s="38"/>
    </row>
    <row r="408" spans="1:8" ht="16" outlineLevel="2" x14ac:dyDescent="0.8">
      <c r="A408" s="81" t="s">
        <v>338</v>
      </c>
      <c r="B408" s="79" t="s">
        <v>337</v>
      </c>
      <c r="C408" s="80" t="s">
        <v>90</v>
      </c>
      <c r="D408" s="79" t="s">
        <v>341</v>
      </c>
      <c r="E408" s="78" t="str">
        <f>TblCollectedList[[#This Row],[Type Code]]&amp;TblCollectedList[[#This Row],[Type Number]]</f>
        <v>5821???</v>
      </c>
      <c r="F408" s="77"/>
      <c r="G408" s="76">
        <v>4</v>
      </c>
      <c r="H408" s="38"/>
    </row>
    <row r="409" spans="1:8" ht="16" outlineLevel="2" x14ac:dyDescent="0.8">
      <c r="A409" s="81" t="s">
        <v>338</v>
      </c>
      <c r="B409" s="79" t="s">
        <v>337</v>
      </c>
      <c r="C409" s="80" t="s">
        <v>88</v>
      </c>
      <c r="D409" s="79" t="s">
        <v>340</v>
      </c>
      <c r="E409" s="78" t="str">
        <f>TblCollectedList[[#This Row],[Type Code]]&amp;TblCollectedList[[#This Row],[Type Number]]</f>
        <v>5822???</v>
      </c>
      <c r="F409" s="77"/>
      <c r="G409" s="76">
        <v>4</v>
      </c>
      <c r="H409" s="38"/>
    </row>
    <row r="410" spans="1:8" ht="16" outlineLevel="2" x14ac:dyDescent="0.8">
      <c r="A410" s="81" t="s">
        <v>338</v>
      </c>
      <c r="B410" s="79" t="s">
        <v>337</v>
      </c>
      <c r="C410" s="80" t="s">
        <v>86</v>
      </c>
      <c r="D410" s="79" t="s">
        <v>339</v>
      </c>
      <c r="E410" s="78" t="str">
        <f>TblCollectedList[[#This Row],[Type Code]]&amp;TblCollectedList[[#This Row],[Type Number]]</f>
        <v>5823???</v>
      </c>
      <c r="F410" s="77"/>
      <c r="G410" s="76">
        <v>4</v>
      </c>
      <c r="H410" s="38"/>
    </row>
    <row r="411" spans="1:8" ht="16" outlineLevel="2" x14ac:dyDescent="0.8">
      <c r="A411" s="81" t="s">
        <v>338</v>
      </c>
      <c r="B411" s="79" t="s">
        <v>337</v>
      </c>
      <c r="C411" s="80" t="s">
        <v>83</v>
      </c>
      <c r="D411" s="79" t="s">
        <v>336</v>
      </c>
      <c r="E411" s="78" t="str">
        <f>TblCollectedList[[#This Row],[Type Code]]&amp;TblCollectedList[[#This Row],[Type Number]]</f>
        <v>5824???</v>
      </c>
      <c r="F411" s="77"/>
      <c r="G411" s="76">
        <v>4</v>
      </c>
      <c r="H411" s="38"/>
    </row>
    <row r="412" spans="1:8" ht="16" outlineLevel="1" x14ac:dyDescent="0.8">
      <c r="A412" s="81" t="s">
        <v>335</v>
      </c>
      <c r="B412" s="79" t="s">
        <v>334</v>
      </c>
      <c r="C412" s="31" t="s">
        <v>28</v>
      </c>
      <c r="D412" s="82"/>
      <c r="E412" s="79" t="str">
        <f>TblCollectedList[[#This Row],[Type Code]]&amp;TblCollectedList[[#This Row],[Type Number]]</f>
        <v>583????</v>
      </c>
      <c r="F412" s="69" t="s">
        <v>47</v>
      </c>
      <c r="G412" s="76">
        <v>3</v>
      </c>
      <c r="H412" s="38"/>
    </row>
    <row r="413" spans="1:8" ht="16" outlineLevel="2" x14ac:dyDescent="0.8">
      <c r="A413" s="81" t="s">
        <v>335</v>
      </c>
      <c r="B413" s="79" t="s">
        <v>334</v>
      </c>
      <c r="C413" s="80" t="s">
        <v>90</v>
      </c>
      <c r="D413" s="79" t="s">
        <v>333</v>
      </c>
      <c r="E413" s="78" t="str">
        <f>TblCollectedList[[#This Row],[Type Code]]&amp;TblCollectedList[[#This Row],[Type Number]]</f>
        <v>5831???</v>
      </c>
      <c r="F413" s="77"/>
      <c r="G413" s="76">
        <v>4</v>
      </c>
      <c r="H413" s="38"/>
    </row>
    <row r="414" spans="1:8" ht="16" outlineLevel="1" x14ac:dyDescent="0.8">
      <c r="A414" s="64">
        <v>59</v>
      </c>
      <c r="B414" s="36" t="s">
        <v>332</v>
      </c>
      <c r="C414" s="36"/>
      <c r="D414" s="36"/>
      <c r="E414" s="36" t="str">
        <f>TblCollectedList[[#This Row],[Type Code]]&amp;TblCollectedList[[#This Row],[Type Number]]</f>
        <v>59</v>
      </c>
      <c r="F414" s="35"/>
      <c r="G414" s="34">
        <v>2</v>
      </c>
      <c r="H414" s="33"/>
    </row>
    <row r="415" spans="1:8" ht="16" outlineLevel="1" x14ac:dyDescent="0.8">
      <c r="A415" s="81" t="s">
        <v>331</v>
      </c>
      <c r="B415" s="79" t="s">
        <v>330</v>
      </c>
      <c r="C415" s="31" t="s">
        <v>28</v>
      </c>
      <c r="D415" s="82"/>
      <c r="E415" s="79" t="str">
        <f>TblCollectedList[[#This Row],[Type Code]]&amp;TblCollectedList[[#This Row],[Type Number]]</f>
        <v>591????</v>
      </c>
      <c r="F415" s="69" t="s">
        <v>237</v>
      </c>
      <c r="G415" s="76">
        <v>3</v>
      </c>
      <c r="H415" s="38"/>
    </row>
    <row r="416" spans="1:8" ht="16" outlineLevel="1" x14ac:dyDescent="0.8">
      <c r="A416" s="81" t="s">
        <v>329</v>
      </c>
      <c r="B416" s="79" t="s">
        <v>328</v>
      </c>
      <c r="C416" s="31" t="s">
        <v>28</v>
      </c>
      <c r="D416" s="82"/>
      <c r="E416" s="79" t="str">
        <f>TblCollectedList[[#This Row],[Type Code]]&amp;TblCollectedList[[#This Row],[Type Number]]</f>
        <v>592????</v>
      </c>
      <c r="F416" s="69" t="s">
        <v>237</v>
      </c>
      <c r="G416" s="76">
        <v>3</v>
      </c>
      <c r="H416" s="38"/>
    </row>
    <row r="417" spans="1:8" ht="16" outlineLevel="1" x14ac:dyDescent="0.8">
      <c r="A417" s="81" t="s">
        <v>327</v>
      </c>
      <c r="B417" s="79" t="s">
        <v>326</v>
      </c>
      <c r="C417" s="31" t="s">
        <v>28</v>
      </c>
      <c r="D417" s="82"/>
      <c r="E417" s="79" t="str">
        <f>TblCollectedList[[#This Row],[Type Code]]&amp;TblCollectedList[[#This Row],[Type Number]]</f>
        <v>593????</v>
      </c>
      <c r="F417" s="69" t="s">
        <v>237</v>
      </c>
      <c r="G417" s="76">
        <v>3</v>
      </c>
      <c r="H417" s="38"/>
    </row>
    <row r="418" spans="1:8" ht="16" outlineLevel="1" x14ac:dyDescent="0.8">
      <c r="A418" s="81" t="s">
        <v>318</v>
      </c>
      <c r="B418" s="79" t="s">
        <v>317</v>
      </c>
      <c r="C418" s="31" t="s">
        <v>28</v>
      </c>
      <c r="D418" s="82"/>
      <c r="E418" s="79" t="str">
        <f>TblCollectedList[[#This Row],[Type Code]]&amp;TblCollectedList[[#This Row],[Type Number]]</f>
        <v>594????</v>
      </c>
      <c r="F418" s="69" t="s">
        <v>257</v>
      </c>
      <c r="G418" s="76">
        <v>3</v>
      </c>
      <c r="H418" s="38"/>
    </row>
    <row r="419" spans="1:8" ht="16" outlineLevel="2" x14ac:dyDescent="0.8">
      <c r="A419" s="81" t="s">
        <v>318</v>
      </c>
      <c r="B419" s="79" t="s">
        <v>317</v>
      </c>
      <c r="C419" s="80" t="s">
        <v>90</v>
      </c>
      <c r="D419" s="79" t="s">
        <v>325</v>
      </c>
      <c r="E419" s="78" t="str">
        <f>TblCollectedList[[#This Row],[Type Code]]&amp;TblCollectedList[[#This Row],[Type Number]]</f>
        <v>5941???</v>
      </c>
      <c r="F419" s="77"/>
      <c r="G419" s="76">
        <v>4</v>
      </c>
      <c r="H419" s="38"/>
    </row>
    <row r="420" spans="1:8" ht="16" outlineLevel="2" x14ac:dyDescent="0.8">
      <c r="A420" s="81" t="s">
        <v>318</v>
      </c>
      <c r="B420" s="79" t="s">
        <v>317</v>
      </c>
      <c r="C420" s="80" t="s">
        <v>88</v>
      </c>
      <c r="D420" s="79" t="s">
        <v>324</v>
      </c>
      <c r="E420" s="78" t="str">
        <f>TblCollectedList[[#This Row],[Type Code]]&amp;TblCollectedList[[#This Row],[Type Number]]</f>
        <v>5942???</v>
      </c>
      <c r="F420" s="77"/>
      <c r="G420" s="76">
        <v>4</v>
      </c>
      <c r="H420" s="38"/>
    </row>
    <row r="421" spans="1:8" ht="16" outlineLevel="2" x14ac:dyDescent="0.8">
      <c r="A421" s="81" t="s">
        <v>318</v>
      </c>
      <c r="B421" s="79" t="s">
        <v>317</v>
      </c>
      <c r="C421" s="80" t="s">
        <v>86</v>
      </c>
      <c r="D421" s="79" t="s">
        <v>323</v>
      </c>
      <c r="E421" s="78" t="str">
        <f>TblCollectedList[[#This Row],[Type Code]]&amp;TblCollectedList[[#This Row],[Type Number]]</f>
        <v>5943???</v>
      </c>
      <c r="F421" s="77"/>
      <c r="G421" s="76">
        <v>4</v>
      </c>
      <c r="H421" s="38"/>
    </row>
    <row r="422" spans="1:8" ht="16" outlineLevel="2" x14ac:dyDescent="0.8">
      <c r="A422" s="81" t="s">
        <v>318</v>
      </c>
      <c r="B422" s="79" t="s">
        <v>317</v>
      </c>
      <c r="C422" s="80" t="s">
        <v>83</v>
      </c>
      <c r="D422" s="79" t="s">
        <v>322</v>
      </c>
      <c r="E422" s="78" t="str">
        <f>TblCollectedList[[#This Row],[Type Code]]&amp;TblCollectedList[[#This Row],[Type Number]]</f>
        <v>5944???</v>
      </c>
      <c r="F422" s="77"/>
      <c r="G422" s="76">
        <v>4</v>
      </c>
      <c r="H422" s="38"/>
    </row>
    <row r="423" spans="1:8" ht="16" outlineLevel="2" x14ac:dyDescent="0.8">
      <c r="A423" s="81" t="s">
        <v>318</v>
      </c>
      <c r="B423" s="79" t="s">
        <v>317</v>
      </c>
      <c r="C423" s="80" t="s">
        <v>114</v>
      </c>
      <c r="D423" s="79" t="s">
        <v>321</v>
      </c>
      <c r="E423" s="78" t="str">
        <f>TblCollectedList[[#This Row],[Type Code]]&amp;TblCollectedList[[#This Row],[Type Number]]</f>
        <v>5945???</v>
      </c>
      <c r="F423" s="77"/>
      <c r="G423" s="76">
        <v>4</v>
      </c>
      <c r="H423" s="38"/>
    </row>
    <row r="424" spans="1:8" ht="16" outlineLevel="2" x14ac:dyDescent="0.8">
      <c r="A424" s="81" t="s">
        <v>318</v>
      </c>
      <c r="B424" s="79" t="s">
        <v>317</v>
      </c>
      <c r="C424" s="80" t="s">
        <v>111</v>
      </c>
      <c r="D424" s="79" t="s">
        <v>320</v>
      </c>
      <c r="E424" s="78" t="str">
        <f>TblCollectedList[[#This Row],[Type Code]]&amp;TblCollectedList[[#This Row],[Type Number]]</f>
        <v>5946???</v>
      </c>
      <c r="F424" s="77"/>
      <c r="G424" s="76">
        <v>3</v>
      </c>
      <c r="H424" s="38"/>
    </row>
    <row r="425" spans="1:8" ht="16" outlineLevel="2" x14ac:dyDescent="0.8">
      <c r="A425" s="81" t="s">
        <v>318</v>
      </c>
      <c r="B425" s="79" t="s">
        <v>317</v>
      </c>
      <c r="C425" s="80" t="s">
        <v>187</v>
      </c>
      <c r="D425" s="79" t="s">
        <v>319</v>
      </c>
      <c r="E425" s="78" t="str">
        <f>TblCollectedList[[#This Row],[Type Code]]&amp;TblCollectedList[[#This Row],[Type Number]]</f>
        <v>5947???</v>
      </c>
      <c r="F425" s="77"/>
      <c r="G425" s="76">
        <v>4</v>
      </c>
      <c r="H425" s="38"/>
    </row>
    <row r="426" spans="1:8" ht="16" outlineLevel="2" x14ac:dyDescent="0.8">
      <c r="A426" s="81" t="s">
        <v>318</v>
      </c>
      <c r="B426" s="79" t="s">
        <v>317</v>
      </c>
      <c r="C426" s="80" t="s">
        <v>297</v>
      </c>
      <c r="D426" s="79" t="s">
        <v>316</v>
      </c>
      <c r="E426" s="78" t="str">
        <f>TblCollectedList[[#This Row],[Type Code]]&amp;TblCollectedList[[#This Row],[Type Number]]</f>
        <v>5948???</v>
      </c>
      <c r="F426" s="77"/>
      <c r="G426" s="76">
        <v>4</v>
      </c>
      <c r="H426" s="38"/>
    </row>
    <row r="427" spans="1:8" ht="16" outlineLevel="1" x14ac:dyDescent="0.8">
      <c r="A427" s="81" t="s">
        <v>313</v>
      </c>
      <c r="B427" s="79" t="s">
        <v>312</v>
      </c>
      <c r="C427" s="31" t="s">
        <v>28</v>
      </c>
      <c r="D427" s="82"/>
      <c r="E427" s="79" t="str">
        <f>TblCollectedList[[#This Row],[Type Code]]&amp;TblCollectedList[[#This Row],[Type Number]]</f>
        <v>595????</v>
      </c>
      <c r="F427" s="69" t="s">
        <v>257</v>
      </c>
      <c r="G427" s="76">
        <v>3</v>
      </c>
      <c r="H427" s="38"/>
    </row>
    <row r="428" spans="1:8" ht="16" outlineLevel="2" x14ac:dyDescent="0.8">
      <c r="A428" s="81" t="s">
        <v>313</v>
      </c>
      <c r="B428" s="79" t="s">
        <v>312</v>
      </c>
      <c r="C428" s="80" t="s">
        <v>90</v>
      </c>
      <c r="D428" s="79" t="s">
        <v>315</v>
      </c>
      <c r="E428" s="78" t="str">
        <f>TblCollectedList[[#This Row],[Type Code]]&amp;TblCollectedList[[#This Row],[Type Number]]</f>
        <v>5951???</v>
      </c>
      <c r="F428" s="77"/>
      <c r="G428" s="76">
        <v>4</v>
      </c>
      <c r="H428" s="38"/>
    </row>
    <row r="429" spans="1:8" ht="16" outlineLevel="2" x14ac:dyDescent="0.8">
      <c r="A429" s="81" t="s">
        <v>313</v>
      </c>
      <c r="B429" s="79" t="s">
        <v>312</v>
      </c>
      <c r="C429" s="80" t="s">
        <v>88</v>
      </c>
      <c r="D429" s="79" t="s">
        <v>314</v>
      </c>
      <c r="E429" s="78" t="str">
        <f>TblCollectedList[[#This Row],[Type Code]]&amp;TblCollectedList[[#This Row],[Type Number]]</f>
        <v>5952???</v>
      </c>
      <c r="F429" s="77"/>
      <c r="G429" s="76">
        <v>4</v>
      </c>
      <c r="H429" s="38"/>
    </row>
    <row r="430" spans="1:8" ht="16" outlineLevel="2" x14ac:dyDescent="0.8">
      <c r="A430" s="81" t="s">
        <v>313</v>
      </c>
      <c r="B430" s="79" t="s">
        <v>312</v>
      </c>
      <c r="C430" s="80" t="s">
        <v>86</v>
      </c>
      <c r="D430" s="79" t="s">
        <v>311</v>
      </c>
      <c r="E430" s="78" t="str">
        <f>TblCollectedList[[#This Row],[Type Code]]&amp;TblCollectedList[[#This Row],[Type Number]]</f>
        <v>5953???</v>
      </c>
      <c r="F430" s="77"/>
      <c r="G430" s="76">
        <v>4</v>
      </c>
      <c r="H430" s="38"/>
    </row>
    <row r="431" spans="1:8" ht="16" outlineLevel="2" x14ac:dyDescent="0.8">
      <c r="A431" s="81" t="s">
        <v>309</v>
      </c>
      <c r="B431" s="79" t="s">
        <v>308</v>
      </c>
      <c r="C431" s="31" t="s">
        <v>28</v>
      </c>
      <c r="D431" s="82"/>
      <c r="E431" s="79" t="str">
        <f>TblCollectedList[[#This Row],[Type Code]]&amp;TblCollectedList[[#This Row],[Type Number]]</f>
        <v>596????</v>
      </c>
      <c r="F431" s="69" t="s">
        <v>257</v>
      </c>
      <c r="G431" s="76">
        <v>3</v>
      </c>
      <c r="H431" s="38"/>
    </row>
    <row r="432" spans="1:8" ht="16" outlineLevel="2" x14ac:dyDescent="0.8">
      <c r="A432" s="81" t="s">
        <v>309</v>
      </c>
      <c r="B432" s="79" t="s">
        <v>308</v>
      </c>
      <c r="C432" s="80" t="s">
        <v>90</v>
      </c>
      <c r="D432" s="79" t="s">
        <v>310</v>
      </c>
      <c r="E432" s="78" t="str">
        <f>TblCollectedList[[#This Row],[Type Code]]&amp;TblCollectedList[[#This Row],[Type Number]]</f>
        <v>5961???</v>
      </c>
      <c r="F432" s="77"/>
      <c r="G432" s="76">
        <v>4</v>
      </c>
      <c r="H432" s="38"/>
    </row>
    <row r="433" spans="1:8" ht="16" outlineLevel="2" x14ac:dyDescent="0.8">
      <c r="A433" s="81" t="s">
        <v>309</v>
      </c>
      <c r="B433" s="79" t="s">
        <v>308</v>
      </c>
      <c r="C433" s="80" t="s">
        <v>88</v>
      </c>
      <c r="D433" s="79" t="s">
        <v>307</v>
      </c>
      <c r="E433" s="78" t="str">
        <f>TblCollectedList[[#This Row],[Type Code]]&amp;TblCollectedList[[#This Row],[Type Number]]</f>
        <v>5962???</v>
      </c>
      <c r="F433" s="77"/>
      <c r="G433" s="76">
        <v>4</v>
      </c>
      <c r="H433" s="38"/>
    </row>
    <row r="434" spans="1:8" ht="16" outlineLevel="1" x14ac:dyDescent="0.8">
      <c r="A434" s="81" t="s">
        <v>299</v>
      </c>
      <c r="B434" s="79" t="s">
        <v>298</v>
      </c>
      <c r="C434" s="31" t="s">
        <v>28</v>
      </c>
      <c r="D434" s="82"/>
      <c r="E434" s="79" t="str">
        <f>TblCollectedList[[#This Row],[Type Code]]&amp;TblCollectedList[[#This Row],[Type Number]]</f>
        <v>597????</v>
      </c>
      <c r="F434" s="69" t="s">
        <v>78</v>
      </c>
      <c r="G434" s="76">
        <v>3</v>
      </c>
      <c r="H434" s="38"/>
    </row>
    <row r="435" spans="1:8" ht="16" outlineLevel="2" x14ac:dyDescent="0.8">
      <c r="A435" s="81" t="s">
        <v>299</v>
      </c>
      <c r="B435" s="79" t="s">
        <v>298</v>
      </c>
      <c r="C435" s="80" t="s">
        <v>90</v>
      </c>
      <c r="D435" s="79" t="s">
        <v>306</v>
      </c>
      <c r="E435" s="78" t="str">
        <f>TblCollectedList[[#This Row],[Type Code]]&amp;TblCollectedList[[#This Row],[Type Number]]</f>
        <v>5971???</v>
      </c>
      <c r="F435" s="77"/>
      <c r="G435" s="76">
        <v>4</v>
      </c>
      <c r="H435" s="38"/>
    </row>
    <row r="436" spans="1:8" ht="16" outlineLevel="2" x14ac:dyDescent="0.8">
      <c r="A436" s="81" t="s">
        <v>299</v>
      </c>
      <c r="B436" s="79" t="s">
        <v>298</v>
      </c>
      <c r="C436" s="80" t="s">
        <v>88</v>
      </c>
      <c r="D436" s="79" t="s">
        <v>305</v>
      </c>
      <c r="E436" s="78" t="str">
        <f>TblCollectedList[[#This Row],[Type Code]]&amp;TblCollectedList[[#This Row],[Type Number]]</f>
        <v>5972???</v>
      </c>
      <c r="F436" s="77"/>
      <c r="G436" s="76">
        <v>4</v>
      </c>
      <c r="H436" s="38"/>
    </row>
    <row r="437" spans="1:8" ht="16" outlineLevel="2" x14ac:dyDescent="0.8">
      <c r="A437" s="81" t="s">
        <v>299</v>
      </c>
      <c r="B437" s="79" t="s">
        <v>298</v>
      </c>
      <c r="C437" s="80" t="s">
        <v>86</v>
      </c>
      <c r="D437" s="79" t="s">
        <v>304</v>
      </c>
      <c r="E437" s="78" t="str">
        <f>TblCollectedList[[#This Row],[Type Code]]&amp;TblCollectedList[[#This Row],[Type Number]]</f>
        <v>5973???</v>
      </c>
      <c r="F437" s="77"/>
      <c r="G437" s="76">
        <v>3</v>
      </c>
      <c r="H437" s="38"/>
    </row>
    <row r="438" spans="1:8" ht="16" outlineLevel="2" x14ac:dyDescent="0.8">
      <c r="A438" s="81" t="s">
        <v>299</v>
      </c>
      <c r="B438" s="79" t="s">
        <v>298</v>
      </c>
      <c r="C438" s="80" t="s">
        <v>83</v>
      </c>
      <c r="D438" s="79" t="s">
        <v>303</v>
      </c>
      <c r="E438" s="78" t="str">
        <f>TblCollectedList[[#This Row],[Type Code]]&amp;TblCollectedList[[#This Row],[Type Number]]</f>
        <v>5974???</v>
      </c>
      <c r="F438" s="77"/>
      <c r="G438" s="76">
        <v>4</v>
      </c>
      <c r="H438" s="38"/>
    </row>
    <row r="439" spans="1:8" ht="16" outlineLevel="2" x14ac:dyDescent="0.8">
      <c r="A439" s="81" t="s">
        <v>299</v>
      </c>
      <c r="B439" s="79" t="s">
        <v>298</v>
      </c>
      <c r="C439" s="80" t="s">
        <v>114</v>
      </c>
      <c r="D439" s="79" t="s">
        <v>302</v>
      </c>
      <c r="E439" s="78" t="str">
        <f>TblCollectedList[[#This Row],[Type Code]]&amp;TblCollectedList[[#This Row],[Type Number]]</f>
        <v>5975???</v>
      </c>
      <c r="F439" s="77"/>
      <c r="G439" s="76">
        <v>4</v>
      </c>
      <c r="H439" s="38"/>
    </row>
    <row r="440" spans="1:8" ht="16" outlineLevel="2" x14ac:dyDescent="0.8">
      <c r="A440" s="81" t="s">
        <v>299</v>
      </c>
      <c r="B440" s="79" t="s">
        <v>298</v>
      </c>
      <c r="C440" s="80" t="s">
        <v>111</v>
      </c>
      <c r="D440" s="79" t="s">
        <v>301</v>
      </c>
      <c r="E440" s="78" t="str">
        <f>TblCollectedList[[#This Row],[Type Code]]&amp;TblCollectedList[[#This Row],[Type Number]]</f>
        <v>5976???</v>
      </c>
      <c r="F440" s="77"/>
      <c r="G440" s="76">
        <v>4</v>
      </c>
      <c r="H440" s="38"/>
    </row>
    <row r="441" spans="1:8" ht="16" outlineLevel="2" x14ac:dyDescent="0.8">
      <c r="A441" s="81" t="s">
        <v>299</v>
      </c>
      <c r="B441" s="79" t="s">
        <v>298</v>
      </c>
      <c r="C441" s="80" t="s">
        <v>187</v>
      </c>
      <c r="D441" s="79" t="s">
        <v>300</v>
      </c>
      <c r="E441" s="78" t="str">
        <f>TblCollectedList[[#This Row],[Type Code]]&amp;TblCollectedList[[#This Row],[Type Number]]</f>
        <v>5977???</v>
      </c>
      <c r="F441" s="77"/>
      <c r="G441" s="76">
        <v>4</v>
      </c>
      <c r="H441" s="38"/>
    </row>
    <row r="442" spans="1:8" ht="16" outlineLevel="2" x14ac:dyDescent="0.8">
      <c r="A442" s="81" t="s">
        <v>299</v>
      </c>
      <c r="B442" s="79" t="s">
        <v>298</v>
      </c>
      <c r="C442" s="80" t="s">
        <v>297</v>
      </c>
      <c r="D442" s="79" t="s">
        <v>296</v>
      </c>
      <c r="E442" s="78" t="str">
        <f>TblCollectedList[[#This Row],[Type Code]]&amp;TblCollectedList[[#This Row],[Type Number]]</f>
        <v>5978???</v>
      </c>
      <c r="F442" s="77"/>
      <c r="G442" s="76">
        <v>4</v>
      </c>
      <c r="H442" s="38"/>
    </row>
    <row r="443" spans="1:8" ht="16" outlineLevel="1" x14ac:dyDescent="0.8">
      <c r="A443" s="81" t="s">
        <v>292</v>
      </c>
      <c r="B443" s="79" t="s">
        <v>291</v>
      </c>
      <c r="C443" s="31" t="s">
        <v>28</v>
      </c>
      <c r="D443" s="82"/>
      <c r="E443" s="79" t="str">
        <f>TblCollectedList[[#This Row],[Type Code]]&amp;TblCollectedList[[#This Row],[Type Number]]</f>
        <v>598????</v>
      </c>
      <c r="F443" s="69" t="s">
        <v>233</v>
      </c>
      <c r="G443" s="76">
        <v>3</v>
      </c>
      <c r="H443" s="38"/>
    </row>
    <row r="444" spans="1:8" ht="16" outlineLevel="2" x14ac:dyDescent="0.8">
      <c r="A444" s="81" t="s">
        <v>292</v>
      </c>
      <c r="B444" s="79" t="s">
        <v>291</v>
      </c>
      <c r="C444" s="80" t="s">
        <v>90</v>
      </c>
      <c r="D444" s="79" t="s">
        <v>295</v>
      </c>
      <c r="E444" s="78" t="str">
        <f>TblCollectedList[[#This Row],[Type Code]]&amp;TblCollectedList[[#This Row],[Type Number]]</f>
        <v>5981???</v>
      </c>
      <c r="F444" s="77"/>
      <c r="G444" s="76">
        <v>4</v>
      </c>
      <c r="H444" s="38"/>
    </row>
    <row r="445" spans="1:8" ht="16" outlineLevel="2" x14ac:dyDescent="0.8">
      <c r="A445" s="81" t="s">
        <v>292</v>
      </c>
      <c r="B445" s="79" t="s">
        <v>291</v>
      </c>
      <c r="C445" s="80" t="s">
        <v>88</v>
      </c>
      <c r="D445" s="79" t="s">
        <v>294</v>
      </c>
      <c r="E445" s="78" t="str">
        <f>TblCollectedList[[#This Row],[Type Code]]&amp;TblCollectedList[[#This Row],[Type Number]]</f>
        <v>5982???</v>
      </c>
      <c r="F445" s="77"/>
      <c r="G445" s="76">
        <v>4</v>
      </c>
      <c r="H445" s="38"/>
    </row>
    <row r="446" spans="1:8" ht="16" outlineLevel="2" x14ac:dyDescent="0.8">
      <c r="A446" s="81" t="s">
        <v>292</v>
      </c>
      <c r="B446" s="79" t="s">
        <v>291</v>
      </c>
      <c r="C446" s="80" t="s">
        <v>86</v>
      </c>
      <c r="D446" s="79" t="s">
        <v>293</v>
      </c>
      <c r="E446" s="78" t="str">
        <f>TblCollectedList[[#This Row],[Type Code]]&amp;TblCollectedList[[#This Row],[Type Number]]</f>
        <v>5983???</v>
      </c>
      <c r="F446" s="77"/>
      <c r="G446" s="76">
        <v>3</v>
      </c>
      <c r="H446" s="38"/>
    </row>
    <row r="447" spans="1:8" ht="16" outlineLevel="2" x14ac:dyDescent="0.8">
      <c r="A447" s="81" t="s">
        <v>292</v>
      </c>
      <c r="B447" s="79" t="s">
        <v>291</v>
      </c>
      <c r="C447" s="80" t="s">
        <v>83</v>
      </c>
      <c r="D447" s="79" t="s">
        <v>290</v>
      </c>
      <c r="E447" s="78" t="str">
        <f>TblCollectedList[[#This Row],[Type Code]]&amp;TblCollectedList[[#This Row],[Type Number]]</f>
        <v>5984???</v>
      </c>
      <c r="F447" s="77"/>
      <c r="G447" s="76">
        <v>4</v>
      </c>
      <c r="H447" s="38"/>
    </row>
    <row r="448" spans="1:8" ht="16" outlineLevel="1" x14ac:dyDescent="0.8">
      <c r="A448" s="81" t="s">
        <v>285</v>
      </c>
      <c r="B448" s="79" t="s">
        <v>284</v>
      </c>
      <c r="C448" s="31" t="s">
        <v>28</v>
      </c>
      <c r="D448" s="82"/>
      <c r="E448" s="79" t="str">
        <f>TblCollectedList[[#This Row],[Type Code]]&amp;TblCollectedList[[#This Row],[Type Number]]</f>
        <v>599????</v>
      </c>
      <c r="F448" s="69" t="s">
        <v>289</v>
      </c>
      <c r="G448" s="76">
        <v>3</v>
      </c>
      <c r="H448" s="38"/>
    </row>
    <row r="449" spans="1:8" ht="16" outlineLevel="2" x14ac:dyDescent="0.8">
      <c r="A449" s="81" t="s">
        <v>285</v>
      </c>
      <c r="B449" s="79" t="s">
        <v>284</v>
      </c>
      <c r="C449" s="80" t="s">
        <v>90</v>
      </c>
      <c r="D449" s="79" t="s">
        <v>288</v>
      </c>
      <c r="E449" s="78" t="str">
        <f>TblCollectedList[[#This Row],[Type Code]]&amp;TblCollectedList[[#This Row],[Type Number]]</f>
        <v>5991???</v>
      </c>
      <c r="F449" s="77"/>
      <c r="G449" s="76">
        <v>4</v>
      </c>
      <c r="H449" s="38"/>
    </row>
    <row r="450" spans="1:8" ht="16" outlineLevel="2" x14ac:dyDescent="0.8">
      <c r="A450" s="81" t="s">
        <v>285</v>
      </c>
      <c r="B450" s="79" t="s">
        <v>284</v>
      </c>
      <c r="C450" s="80" t="s">
        <v>88</v>
      </c>
      <c r="D450" s="79" t="s">
        <v>287</v>
      </c>
      <c r="E450" s="78" t="str">
        <f>TblCollectedList[[#This Row],[Type Code]]&amp;TblCollectedList[[#This Row],[Type Number]]</f>
        <v>5992???</v>
      </c>
      <c r="F450" s="77"/>
      <c r="G450" s="76">
        <v>3</v>
      </c>
      <c r="H450" s="38"/>
    </row>
    <row r="451" spans="1:8" ht="16" outlineLevel="2" x14ac:dyDescent="0.8">
      <c r="A451" s="81" t="s">
        <v>285</v>
      </c>
      <c r="B451" s="79" t="s">
        <v>284</v>
      </c>
      <c r="C451" s="80" t="s">
        <v>86</v>
      </c>
      <c r="D451" s="79" t="s">
        <v>286</v>
      </c>
      <c r="E451" s="78" t="str">
        <f>TblCollectedList[[#This Row],[Type Code]]&amp;TblCollectedList[[#This Row],[Type Number]]</f>
        <v>5993???</v>
      </c>
      <c r="F451" s="77"/>
      <c r="G451" s="76">
        <v>4</v>
      </c>
      <c r="H451" s="38"/>
    </row>
    <row r="452" spans="1:8" ht="16" outlineLevel="2" x14ac:dyDescent="0.8">
      <c r="A452" s="81" t="s">
        <v>285</v>
      </c>
      <c r="B452" s="79" t="s">
        <v>284</v>
      </c>
      <c r="C452" s="80" t="s">
        <v>83</v>
      </c>
      <c r="D452" s="79" t="s">
        <v>283</v>
      </c>
      <c r="E452" s="78" t="str">
        <f>TblCollectedList[[#This Row],[Type Code]]&amp;TblCollectedList[[#This Row],[Type Number]]</f>
        <v>5994???</v>
      </c>
      <c r="F452" s="77"/>
      <c r="G452" s="76">
        <v>4</v>
      </c>
      <c r="H452" s="38"/>
    </row>
    <row r="453" spans="1:8" s="70" customFormat="1" ht="16" x14ac:dyDescent="0.8">
      <c r="A453" s="75">
        <v>6</v>
      </c>
      <c r="B453" s="74" t="s">
        <v>282</v>
      </c>
      <c r="C453" s="74"/>
      <c r="D453" s="74"/>
      <c r="E453" s="74" t="str">
        <f>TblCollectedList[[#This Row],[Type Code]]&amp;TblCollectedList[[#This Row],[Type Number]]</f>
        <v>6</v>
      </c>
      <c r="F453" s="73"/>
      <c r="G453" s="72">
        <v>1</v>
      </c>
      <c r="H453" s="71"/>
    </row>
    <row r="454" spans="1:8" ht="16" outlineLevel="1" x14ac:dyDescent="0.8">
      <c r="A454" s="64">
        <v>60</v>
      </c>
      <c r="B454" s="36" t="s">
        <v>281</v>
      </c>
      <c r="C454" s="36"/>
      <c r="D454" s="36"/>
      <c r="E454" s="36" t="str">
        <f>TblCollectedList[[#This Row],[Type Code]]&amp;TblCollectedList[[#This Row],[Type Number]]</f>
        <v>60</v>
      </c>
      <c r="F454" s="35"/>
      <c r="G454" s="34">
        <v>2</v>
      </c>
      <c r="H454" s="33"/>
    </row>
    <row r="455" spans="1:8" ht="16" outlineLevel="1" x14ac:dyDescent="0.8">
      <c r="A455" s="41" t="s">
        <v>276</v>
      </c>
      <c r="B455" s="39" t="s">
        <v>275</v>
      </c>
      <c r="C455" s="31" t="s">
        <v>28</v>
      </c>
      <c r="D455" s="39"/>
      <c r="E455" s="39" t="str">
        <f>TblCollectedList[[#This Row],[Type Code]]&amp;TblCollectedList[[#This Row],[Type Number]]</f>
        <v>601????</v>
      </c>
      <c r="F455" s="40" t="s">
        <v>237</v>
      </c>
      <c r="G455" s="39">
        <v>3</v>
      </c>
      <c r="H455" s="38"/>
    </row>
    <row r="456" spans="1:8" ht="16" outlineLevel="2" x14ac:dyDescent="0.8">
      <c r="A456" s="41" t="s">
        <v>276</v>
      </c>
      <c r="B456" s="39" t="s">
        <v>275</v>
      </c>
      <c r="C456" s="63" t="s">
        <v>90</v>
      </c>
      <c r="D456" s="39" t="s">
        <v>280</v>
      </c>
      <c r="E456" s="62" t="str">
        <f>TblCollectedList[[#This Row],[Type Code]]&amp;TblCollectedList[[#This Row],[Type Number]]</f>
        <v>6011???</v>
      </c>
      <c r="F456" s="61"/>
      <c r="G456" s="39">
        <v>4</v>
      </c>
      <c r="H456" s="38"/>
    </row>
    <row r="457" spans="1:8" ht="16" outlineLevel="2" x14ac:dyDescent="0.8">
      <c r="A457" s="41" t="s">
        <v>276</v>
      </c>
      <c r="B457" s="39" t="s">
        <v>275</v>
      </c>
      <c r="C457" s="63" t="s">
        <v>88</v>
      </c>
      <c r="D457" s="39" t="s">
        <v>279</v>
      </c>
      <c r="E457" s="62" t="str">
        <f>TblCollectedList[[#This Row],[Type Code]]&amp;TblCollectedList[[#This Row],[Type Number]]</f>
        <v>6012???</v>
      </c>
      <c r="F457" s="61"/>
      <c r="G457" s="39">
        <v>4</v>
      </c>
      <c r="H457" s="38"/>
    </row>
    <row r="458" spans="1:8" ht="16" outlineLevel="2" x14ac:dyDescent="0.8">
      <c r="A458" s="41" t="s">
        <v>276</v>
      </c>
      <c r="B458" s="39" t="s">
        <v>275</v>
      </c>
      <c r="C458" s="63" t="s">
        <v>86</v>
      </c>
      <c r="D458" s="39" t="s">
        <v>278</v>
      </c>
      <c r="E458" s="62" t="str">
        <f>TblCollectedList[[#This Row],[Type Code]]&amp;TblCollectedList[[#This Row],[Type Number]]</f>
        <v>6013???</v>
      </c>
      <c r="F458" s="61"/>
      <c r="G458" s="39">
        <v>4</v>
      </c>
      <c r="H458" s="38"/>
    </row>
    <row r="459" spans="1:8" ht="16" outlineLevel="2" x14ac:dyDescent="0.8">
      <c r="A459" s="41" t="s">
        <v>276</v>
      </c>
      <c r="B459" s="39" t="s">
        <v>275</v>
      </c>
      <c r="C459" s="63" t="s">
        <v>83</v>
      </c>
      <c r="D459" s="39" t="s">
        <v>277</v>
      </c>
      <c r="E459" s="62" t="str">
        <f>TblCollectedList[[#This Row],[Type Code]]&amp;TblCollectedList[[#This Row],[Type Number]]</f>
        <v>6014???</v>
      </c>
      <c r="F459" s="61"/>
      <c r="G459" s="39">
        <v>4</v>
      </c>
      <c r="H459" s="38"/>
    </row>
    <row r="460" spans="1:8" ht="16" outlineLevel="2" x14ac:dyDescent="0.8">
      <c r="A460" s="41" t="s">
        <v>276</v>
      </c>
      <c r="B460" s="39" t="s">
        <v>275</v>
      </c>
      <c r="C460" s="63" t="s">
        <v>114</v>
      </c>
      <c r="D460" s="39" t="s">
        <v>274</v>
      </c>
      <c r="E460" s="62" t="str">
        <f>TblCollectedList[[#This Row],[Type Code]]&amp;TblCollectedList[[#This Row],[Type Number]]</f>
        <v>6015???</v>
      </c>
      <c r="F460" s="61"/>
      <c r="G460" s="39">
        <v>4</v>
      </c>
      <c r="H460" s="38"/>
    </row>
    <row r="461" spans="1:8" ht="16" outlineLevel="2" x14ac:dyDescent="0.8">
      <c r="A461" s="41" t="s">
        <v>270</v>
      </c>
      <c r="B461" s="39" t="s">
        <v>51</v>
      </c>
      <c r="C461" s="31" t="s">
        <v>28</v>
      </c>
      <c r="D461" s="39"/>
      <c r="E461" s="39" t="str">
        <f>TblCollectedList[[#This Row],[Type Code]]&amp;TblCollectedList[[#This Row],[Type Number]]</f>
        <v>602????</v>
      </c>
      <c r="F461" s="69" t="s">
        <v>47</v>
      </c>
      <c r="G461" s="39">
        <v>3</v>
      </c>
      <c r="H461" s="38"/>
    </row>
    <row r="462" spans="1:8" ht="16" outlineLevel="2" x14ac:dyDescent="0.8">
      <c r="A462" s="41" t="s">
        <v>270</v>
      </c>
      <c r="B462" s="39" t="s">
        <v>51</v>
      </c>
      <c r="C462" s="63" t="s">
        <v>90</v>
      </c>
      <c r="D462" s="39" t="s">
        <v>273</v>
      </c>
      <c r="E462" s="62" t="str">
        <f>TblCollectedList[[#This Row],[Type Code]]&amp;TblCollectedList[[#This Row],[Type Number]]</f>
        <v>6021???</v>
      </c>
      <c r="F462" s="61"/>
      <c r="G462" s="39">
        <v>4</v>
      </c>
      <c r="H462" s="38"/>
    </row>
    <row r="463" spans="1:8" ht="16" outlineLevel="2" x14ac:dyDescent="0.8">
      <c r="A463" s="41" t="s">
        <v>270</v>
      </c>
      <c r="B463" s="39" t="s">
        <v>51</v>
      </c>
      <c r="C463" s="63" t="s">
        <v>88</v>
      </c>
      <c r="D463" s="39" t="s">
        <v>272</v>
      </c>
      <c r="E463" s="62" t="str">
        <f>TblCollectedList[[#This Row],[Type Code]]&amp;TblCollectedList[[#This Row],[Type Number]]</f>
        <v>6022???</v>
      </c>
      <c r="F463" s="61"/>
      <c r="G463" s="39">
        <v>4</v>
      </c>
      <c r="H463" s="38"/>
    </row>
    <row r="464" spans="1:8" ht="16" outlineLevel="2" x14ac:dyDescent="0.8">
      <c r="A464" s="41" t="s">
        <v>270</v>
      </c>
      <c r="B464" s="39" t="s">
        <v>51</v>
      </c>
      <c r="C464" s="63" t="s">
        <v>86</v>
      </c>
      <c r="D464" s="39" t="s">
        <v>271</v>
      </c>
      <c r="E464" s="62" t="str">
        <f>TblCollectedList[[#This Row],[Type Code]]&amp;TblCollectedList[[#This Row],[Type Number]]</f>
        <v>6023???</v>
      </c>
      <c r="F464" s="61"/>
      <c r="G464" s="39">
        <v>4</v>
      </c>
      <c r="H464" s="38"/>
    </row>
    <row r="465" spans="1:8" ht="16" outlineLevel="2" x14ac:dyDescent="0.8">
      <c r="A465" s="41" t="s">
        <v>270</v>
      </c>
      <c r="B465" s="39" t="s">
        <v>51</v>
      </c>
      <c r="C465" s="63" t="s">
        <v>83</v>
      </c>
      <c r="D465" s="39" t="s">
        <v>269</v>
      </c>
      <c r="E465" s="62" t="str">
        <f>TblCollectedList[[#This Row],[Type Code]]&amp;TblCollectedList[[#This Row],[Type Number]]</f>
        <v>6024???</v>
      </c>
      <c r="F465" s="61"/>
      <c r="G465" s="39">
        <v>4</v>
      </c>
      <c r="H465" s="38"/>
    </row>
    <row r="466" spans="1:8" ht="16" outlineLevel="1" x14ac:dyDescent="0.8">
      <c r="A466" s="41" t="s">
        <v>262</v>
      </c>
      <c r="B466" s="39" t="s">
        <v>261</v>
      </c>
      <c r="C466" s="31" t="s">
        <v>28</v>
      </c>
      <c r="D466" s="39"/>
      <c r="E466" s="39" t="str">
        <f>TblCollectedList[[#This Row],[Type Code]]&amp;TblCollectedList[[#This Row],[Type Number]]</f>
        <v>603????</v>
      </c>
      <c r="F466" s="40" t="s">
        <v>78</v>
      </c>
      <c r="G466" s="39">
        <v>3</v>
      </c>
      <c r="H466" s="38"/>
    </row>
    <row r="467" spans="1:8" ht="16" outlineLevel="2" x14ac:dyDescent="0.8">
      <c r="A467" s="41" t="s">
        <v>262</v>
      </c>
      <c r="B467" s="39" t="s">
        <v>261</v>
      </c>
      <c r="C467" s="63" t="s">
        <v>90</v>
      </c>
      <c r="D467" s="39" t="s">
        <v>268</v>
      </c>
      <c r="E467" s="62" t="str">
        <f>TblCollectedList[[#This Row],[Type Code]]&amp;TblCollectedList[[#This Row],[Type Number]]</f>
        <v>6031???</v>
      </c>
      <c r="F467" s="61"/>
      <c r="G467" s="39">
        <v>4</v>
      </c>
      <c r="H467" s="38"/>
    </row>
    <row r="468" spans="1:8" ht="16" outlineLevel="2" x14ac:dyDescent="0.8">
      <c r="A468" s="41" t="s">
        <v>262</v>
      </c>
      <c r="B468" s="39" t="s">
        <v>261</v>
      </c>
      <c r="C468" s="63" t="s">
        <v>88</v>
      </c>
      <c r="D468" s="39" t="s">
        <v>267</v>
      </c>
      <c r="E468" s="62" t="str">
        <f>TblCollectedList[[#This Row],[Type Code]]&amp;TblCollectedList[[#This Row],[Type Number]]</f>
        <v>6032???</v>
      </c>
      <c r="F468" s="61"/>
      <c r="G468" s="39">
        <v>4</v>
      </c>
      <c r="H468" s="38"/>
    </row>
    <row r="469" spans="1:8" ht="16" outlineLevel="2" x14ac:dyDescent="0.8">
      <c r="A469" s="41" t="s">
        <v>262</v>
      </c>
      <c r="B469" s="39" t="s">
        <v>261</v>
      </c>
      <c r="C469" s="63" t="s">
        <v>86</v>
      </c>
      <c r="D469" s="39" t="s">
        <v>266</v>
      </c>
      <c r="E469" s="62" t="str">
        <f>TblCollectedList[[#This Row],[Type Code]]&amp;TblCollectedList[[#This Row],[Type Number]]</f>
        <v>6033???</v>
      </c>
      <c r="F469" s="61"/>
      <c r="G469" s="39">
        <v>4</v>
      </c>
      <c r="H469" s="38"/>
    </row>
    <row r="470" spans="1:8" ht="16" outlineLevel="2" x14ac:dyDescent="0.8">
      <c r="A470" s="41" t="s">
        <v>262</v>
      </c>
      <c r="B470" s="39" t="s">
        <v>261</v>
      </c>
      <c r="C470" s="63" t="s">
        <v>83</v>
      </c>
      <c r="D470" s="39" t="s">
        <v>265</v>
      </c>
      <c r="E470" s="62" t="str">
        <f>TblCollectedList[[#This Row],[Type Code]]&amp;TblCollectedList[[#This Row],[Type Number]]</f>
        <v>6034???</v>
      </c>
      <c r="F470" s="61"/>
      <c r="G470" s="39">
        <v>4</v>
      </c>
      <c r="H470" s="38"/>
    </row>
    <row r="471" spans="1:8" ht="16" outlineLevel="2" x14ac:dyDescent="0.8">
      <c r="A471" s="41" t="s">
        <v>262</v>
      </c>
      <c r="B471" s="39" t="s">
        <v>261</v>
      </c>
      <c r="C471" s="63" t="s">
        <v>114</v>
      </c>
      <c r="D471" s="39" t="s">
        <v>264</v>
      </c>
      <c r="E471" s="62" t="str">
        <f>TblCollectedList[[#This Row],[Type Code]]&amp;TblCollectedList[[#This Row],[Type Number]]</f>
        <v>6035???</v>
      </c>
      <c r="F471" s="61"/>
      <c r="G471" s="39">
        <v>4</v>
      </c>
      <c r="H471" s="38"/>
    </row>
    <row r="472" spans="1:8" ht="16" outlineLevel="2" x14ac:dyDescent="0.8">
      <c r="A472" s="41" t="s">
        <v>262</v>
      </c>
      <c r="B472" s="39" t="s">
        <v>261</v>
      </c>
      <c r="C472" s="63" t="s">
        <v>111</v>
      </c>
      <c r="D472" s="39" t="s">
        <v>263</v>
      </c>
      <c r="E472" s="62" t="str">
        <f>TblCollectedList[[#This Row],[Type Code]]&amp;TblCollectedList[[#This Row],[Type Number]]</f>
        <v>6036???</v>
      </c>
      <c r="F472" s="61"/>
      <c r="G472" s="39">
        <v>4</v>
      </c>
      <c r="H472" s="38"/>
    </row>
    <row r="473" spans="1:8" ht="16" outlineLevel="2" x14ac:dyDescent="0.8">
      <c r="A473" s="41" t="s">
        <v>262</v>
      </c>
      <c r="B473" s="39" t="s">
        <v>261</v>
      </c>
      <c r="C473" s="63" t="s">
        <v>187</v>
      </c>
      <c r="D473" s="39" t="s">
        <v>260</v>
      </c>
      <c r="E473" s="62" t="str">
        <f>TblCollectedList[[#This Row],[Type Code]]&amp;TblCollectedList[[#This Row],[Type Number]]</f>
        <v>6037???</v>
      </c>
      <c r="F473" s="61"/>
      <c r="G473" s="39">
        <v>4</v>
      </c>
      <c r="H473" s="38"/>
    </row>
    <row r="474" spans="1:8" ht="16" outlineLevel="1" x14ac:dyDescent="0.8">
      <c r="A474" s="41" t="s">
        <v>259</v>
      </c>
      <c r="B474" s="39" t="s">
        <v>258</v>
      </c>
      <c r="C474" s="31" t="s">
        <v>28</v>
      </c>
      <c r="D474" s="39"/>
      <c r="E474" s="39" t="str">
        <f>TblCollectedList[[#This Row],[Type Code]]&amp;TblCollectedList[[#This Row],[Type Number]]</f>
        <v>604????</v>
      </c>
      <c r="F474" s="40" t="s">
        <v>78</v>
      </c>
      <c r="G474" s="39">
        <v>3</v>
      </c>
      <c r="H474" s="38"/>
    </row>
    <row r="475" spans="1:8" ht="16" outlineLevel="2" x14ac:dyDescent="0.8">
      <c r="A475" s="41" t="s">
        <v>259</v>
      </c>
      <c r="B475" s="39" t="s">
        <v>258</v>
      </c>
      <c r="C475" s="63" t="s">
        <v>90</v>
      </c>
      <c r="D475" s="39" t="s">
        <v>48</v>
      </c>
      <c r="E475" s="62" t="str">
        <f>TblCollectedList[[#This Row],[Type Code]]&amp;TblCollectedList[[#This Row],[Type Number]]</f>
        <v>6041???</v>
      </c>
      <c r="F475" s="61"/>
      <c r="G475" s="39">
        <v>4</v>
      </c>
      <c r="H475" s="38"/>
    </row>
    <row r="476" spans="1:8" ht="16" outlineLevel="1" x14ac:dyDescent="0.8">
      <c r="A476" s="41" t="s">
        <v>252</v>
      </c>
      <c r="B476" s="39" t="s">
        <v>251</v>
      </c>
      <c r="C476" s="31" t="s">
        <v>28</v>
      </c>
      <c r="D476" s="39"/>
      <c r="E476" s="39" t="str">
        <f>TblCollectedList[[#This Row],[Type Code]]&amp;TblCollectedList[[#This Row],[Type Number]]</f>
        <v>605????</v>
      </c>
      <c r="F476" s="69" t="s">
        <v>257</v>
      </c>
      <c r="G476" s="39">
        <v>3</v>
      </c>
      <c r="H476" s="38"/>
    </row>
    <row r="477" spans="1:8" ht="16" outlineLevel="2" x14ac:dyDescent="0.8">
      <c r="A477" s="41" t="s">
        <v>252</v>
      </c>
      <c r="B477" s="39" t="s">
        <v>251</v>
      </c>
      <c r="C477" s="63" t="s">
        <v>90</v>
      </c>
      <c r="D477" s="39" t="s">
        <v>256</v>
      </c>
      <c r="E477" s="62" t="str">
        <f>TblCollectedList[[#This Row],[Type Code]]&amp;TblCollectedList[[#This Row],[Type Number]]</f>
        <v>6051???</v>
      </c>
      <c r="F477" s="61"/>
      <c r="G477" s="39">
        <v>4</v>
      </c>
      <c r="H477" s="38"/>
    </row>
    <row r="478" spans="1:8" ht="16" outlineLevel="2" x14ac:dyDescent="0.8">
      <c r="A478" s="41" t="s">
        <v>252</v>
      </c>
      <c r="B478" s="39" t="s">
        <v>251</v>
      </c>
      <c r="C478" s="63" t="s">
        <v>88</v>
      </c>
      <c r="D478" s="39" t="s">
        <v>255</v>
      </c>
      <c r="E478" s="62" t="str">
        <f>TblCollectedList[[#This Row],[Type Code]]&amp;TblCollectedList[[#This Row],[Type Number]]</f>
        <v>6052???</v>
      </c>
      <c r="F478" s="61"/>
      <c r="G478" s="39">
        <v>4</v>
      </c>
      <c r="H478" s="38"/>
    </row>
    <row r="479" spans="1:8" ht="16" outlineLevel="2" x14ac:dyDescent="0.8">
      <c r="A479" s="41" t="s">
        <v>252</v>
      </c>
      <c r="B479" s="39" t="s">
        <v>251</v>
      </c>
      <c r="C479" s="63" t="s">
        <v>86</v>
      </c>
      <c r="D479" s="39" t="s">
        <v>254</v>
      </c>
      <c r="E479" s="62" t="str">
        <f>TblCollectedList[[#This Row],[Type Code]]&amp;TblCollectedList[[#This Row],[Type Number]]</f>
        <v>6053???</v>
      </c>
      <c r="F479" s="61"/>
      <c r="G479" s="39">
        <v>4</v>
      </c>
      <c r="H479" s="38"/>
    </row>
    <row r="480" spans="1:8" ht="16" outlineLevel="2" x14ac:dyDescent="0.8">
      <c r="A480" s="41" t="s">
        <v>252</v>
      </c>
      <c r="B480" s="39" t="s">
        <v>251</v>
      </c>
      <c r="C480" s="63" t="s">
        <v>83</v>
      </c>
      <c r="D480" s="39" t="s">
        <v>253</v>
      </c>
      <c r="E480" s="62" t="str">
        <f>TblCollectedList[[#This Row],[Type Code]]&amp;TblCollectedList[[#This Row],[Type Number]]</f>
        <v>6054???</v>
      </c>
      <c r="F480" s="61"/>
      <c r="G480" s="39">
        <v>4</v>
      </c>
      <c r="H480" s="38"/>
    </row>
    <row r="481" spans="1:8" ht="16" outlineLevel="2" x14ac:dyDescent="0.8">
      <c r="A481" s="41" t="s">
        <v>252</v>
      </c>
      <c r="B481" s="39" t="s">
        <v>251</v>
      </c>
      <c r="C481" s="63" t="s">
        <v>114</v>
      </c>
      <c r="D481" s="39" t="s">
        <v>250</v>
      </c>
      <c r="E481" s="62" t="str">
        <f>TblCollectedList[[#This Row],[Type Code]]&amp;TblCollectedList[[#This Row],[Type Number]]</f>
        <v>6055???</v>
      </c>
      <c r="F481" s="61"/>
      <c r="G481" s="39">
        <v>4</v>
      </c>
      <c r="H481" s="38"/>
    </row>
    <row r="482" spans="1:8" ht="16" outlineLevel="1" x14ac:dyDescent="0.8">
      <c r="A482" s="64">
        <v>61</v>
      </c>
      <c r="B482" s="36" t="s">
        <v>246</v>
      </c>
      <c r="C482" s="36"/>
      <c r="D482" s="36"/>
      <c r="E482" s="36" t="str">
        <f>TblCollectedList[[#This Row],[Type Code]]&amp;TblCollectedList[[#This Row],[Type Number]]</f>
        <v>61</v>
      </c>
      <c r="F482" s="35"/>
      <c r="G482" s="34">
        <v>2</v>
      </c>
      <c r="H482" s="33"/>
    </row>
    <row r="483" spans="1:8" ht="16" outlineLevel="1" x14ac:dyDescent="0.8">
      <c r="A483" s="41" t="s">
        <v>247</v>
      </c>
      <c r="B483" s="39" t="s">
        <v>246</v>
      </c>
      <c r="C483" s="31" t="s">
        <v>28</v>
      </c>
      <c r="D483" s="39"/>
      <c r="E483" s="39" t="str">
        <f>TblCollectedList[[#This Row],[Type Code]]&amp;TblCollectedList[[#This Row],[Type Number]]</f>
        <v>611????</v>
      </c>
      <c r="F483" s="40" t="s">
        <v>237</v>
      </c>
      <c r="G483" s="39">
        <v>3</v>
      </c>
      <c r="H483" s="38"/>
    </row>
    <row r="484" spans="1:8" ht="16" outlineLevel="2" x14ac:dyDescent="0.8">
      <c r="A484" s="41" t="s">
        <v>247</v>
      </c>
      <c r="B484" s="39" t="s">
        <v>246</v>
      </c>
      <c r="C484" s="63" t="s">
        <v>90</v>
      </c>
      <c r="D484" s="39" t="s">
        <v>249</v>
      </c>
      <c r="E484" s="62" t="str">
        <f>TblCollectedList[[#This Row],[Type Code]]&amp;TblCollectedList[[#This Row],[Type Number]]</f>
        <v>6111???</v>
      </c>
      <c r="F484" s="61"/>
      <c r="G484" s="39">
        <v>4</v>
      </c>
      <c r="H484" s="38"/>
    </row>
    <row r="485" spans="1:8" ht="16" outlineLevel="2" x14ac:dyDescent="0.8">
      <c r="A485" s="41" t="s">
        <v>247</v>
      </c>
      <c r="B485" s="39" t="s">
        <v>246</v>
      </c>
      <c r="C485" s="63" t="s">
        <v>88</v>
      </c>
      <c r="D485" s="39" t="s">
        <v>248</v>
      </c>
      <c r="E485" s="62" t="str">
        <f>TblCollectedList[[#This Row],[Type Code]]&amp;TblCollectedList[[#This Row],[Type Number]]</f>
        <v>6112???</v>
      </c>
      <c r="F485" s="61"/>
      <c r="G485" s="39">
        <v>4</v>
      </c>
      <c r="H485" s="38"/>
    </row>
    <row r="486" spans="1:8" ht="16" outlineLevel="2" x14ac:dyDescent="0.8">
      <c r="A486" s="41" t="s">
        <v>247</v>
      </c>
      <c r="B486" s="39" t="s">
        <v>246</v>
      </c>
      <c r="C486" s="63" t="s">
        <v>86</v>
      </c>
      <c r="D486" s="39" t="s">
        <v>245</v>
      </c>
      <c r="E486" s="62" t="str">
        <f>TblCollectedList[[#This Row],[Type Code]]&amp;TblCollectedList[[#This Row],[Type Number]]</f>
        <v>6113???</v>
      </c>
      <c r="F486" s="61"/>
      <c r="G486" s="39">
        <v>4</v>
      </c>
      <c r="H486" s="38"/>
    </row>
    <row r="487" spans="1:8" ht="16" outlineLevel="1" x14ac:dyDescent="0.8">
      <c r="A487" s="41" t="s">
        <v>244</v>
      </c>
      <c r="B487" s="39" t="s">
        <v>243</v>
      </c>
      <c r="C487" s="31" t="s">
        <v>28</v>
      </c>
      <c r="D487" s="39"/>
      <c r="E487" s="39" t="str">
        <f>TblCollectedList[[#This Row],[Type Code]]&amp;TblCollectedList[[#This Row],[Type Number]]</f>
        <v>612????</v>
      </c>
      <c r="F487" s="40" t="s">
        <v>237</v>
      </c>
      <c r="G487" s="39">
        <v>3</v>
      </c>
      <c r="H487" s="38"/>
    </row>
    <row r="488" spans="1:8" ht="16" outlineLevel="2" x14ac:dyDescent="0.8">
      <c r="A488" s="41" t="s">
        <v>244</v>
      </c>
      <c r="B488" s="39" t="s">
        <v>243</v>
      </c>
      <c r="C488" s="63" t="s">
        <v>90</v>
      </c>
      <c r="D488" s="39" t="s">
        <v>243</v>
      </c>
      <c r="E488" s="62" t="str">
        <f>TblCollectedList[[#This Row],[Type Code]]&amp;TblCollectedList[[#This Row],[Type Number]]</f>
        <v>6121???</v>
      </c>
      <c r="F488" s="61"/>
      <c r="G488" s="39">
        <v>4</v>
      </c>
      <c r="H488" s="38"/>
    </row>
    <row r="489" spans="1:8" ht="16" outlineLevel="1" x14ac:dyDescent="0.8">
      <c r="A489" s="41" t="s">
        <v>240</v>
      </c>
      <c r="B489" s="39" t="s">
        <v>239</v>
      </c>
      <c r="C489" s="31" t="s">
        <v>28</v>
      </c>
      <c r="D489" s="39"/>
      <c r="E489" s="39" t="str">
        <f>TblCollectedList[[#This Row],[Type Code]]&amp;TblCollectedList[[#This Row],[Type Number]]</f>
        <v>613????</v>
      </c>
      <c r="F489" s="40" t="s">
        <v>237</v>
      </c>
      <c r="G489" s="39">
        <v>3</v>
      </c>
      <c r="H489" s="38"/>
    </row>
    <row r="490" spans="1:8" ht="16" outlineLevel="2" x14ac:dyDescent="0.8">
      <c r="A490" s="41" t="s">
        <v>240</v>
      </c>
      <c r="B490" s="39" t="s">
        <v>239</v>
      </c>
      <c r="C490" s="63" t="s">
        <v>90</v>
      </c>
      <c r="D490" s="39" t="s">
        <v>242</v>
      </c>
      <c r="E490" s="62" t="str">
        <f>TblCollectedList[[#This Row],[Type Code]]&amp;TblCollectedList[[#This Row],[Type Number]]</f>
        <v>6131???</v>
      </c>
      <c r="F490" s="61"/>
      <c r="G490" s="39">
        <v>4</v>
      </c>
      <c r="H490" s="38"/>
    </row>
    <row r="491" spans="1:8" ht="16" outlineLevel="2" x14ac:dyDescent="0.8">
      <c r="A491" s="41" t="s">
        <v>240</v>
      </c>
      <c r="B491" s="39" t="s">
        <v>239</v>
      </c>
      <c r="C491" s="63" t="s">
        <v>88</v>
      </c>
      <c r="D491" s="39" t="s">
        <v>241</v>
      </c>
      <c r="E491" s="62" t="str">
        <f>TblCollectedList[[#This Row],[Type Code]]&amp;TblCollectedList[[#This Row],[Type Number]]</f>
        <v>6132???</v>
      </c>
      <c r="F491" s="61"/>
      <c r="G491" s="39">
        <v>4</v>
      </c>
      <c r="H491" s="38"/>
    </row>
    <row r="492" spans="1:8" ht="16" outlineLevel="2" x14ac:dyDescent="0.8">
      <c r="A492" s="41" t="s">
        <v>240</v>
      </c>
      <c r="B492" s="39" t="s">
        <v>239</v>
      </c>
      <c r="C492" s="63" t="s">
        <v>86</v>
      </c>
      <c r="D492" s="39" t="s">
        <v>238</v>
      </c>
      <c r="E492" s="62" t="str">
        <f>TblCollectedList[[#This Row],[Type Code]]&amp;TblCollectedList[[#This Row],[Type Number]]</f>
        <v>6133???</v>
      </c>
      <c r="F492" s="61"/>
      <c r="G492" s="39">
        <v>4</v>
      </c>
      <c r="H492" s="38"/>
    </row>
    <row r="493" spans="1:8" ht="16" outlineLevel="1" x14ac:dyDescent="0.8">
      <c r="A493" s="41" t="s">
        <v>236</v>
      </c>
      <c r="B493" s="39" t="s">
        <v>235</v>
      </c>
      <c r="C493" s="31" t="s">
        <v>28</v>
      </c>
      <c r="D493" s="39"/>
      <c r="E493" s="39" t="str">
        <f>TblCollectedList[[#This Row],[Type Code]]&amp;TblCollectedList[[#This Row],[Type Number]]</f>
        <v>614????</v>
      </c>
      <c r="F493" s="40" t="s">
        <v>237</v>
      </c>
      <c r="G493" s="39">
        <v>3</v>
      </c>
      <c r="H493" s="38"/>
    </row>
    <row r="494" spans="1:8" ht="16" outlineLevel="2" x14ac:dyDescent="0.8">
      <c r="A494" s="41" t="s">
        <v>236</v>
      </c>
      <c r="B494" s="39" t="s">
        <v>235</v>
      </c>
      <c r="C494" s="63" t="s">
        <v>90</v>
      </c>
      <c r="D494" s="39" t="s">
        <v>234</v>
      </c>
      <c r="E494" s="62" t="str">
        <f>TblCollectedList[[#This Row],[Type Code]]&amp;TblCollectedList[[#This Row],[Type Number]]</f>
        <v>6141???</v>
      </c>
      <c r="F494" s="61"/>
      <c r="G494" s="39">
        <v>4</v>
      </c>
      <c r="H494" s="38"/>
    </row>
    <row r="495" spans="1:8" ht="16" outlineLevel="1" x14ac:dyDescent="0.8">
      <c r="A495" s="41" t="s">
        <v>231</v>
      </c>
      <c r="B495" s="39" t="s">
        <v>230</v>
      </c>
      <c r="C495" s="31" t="s">
        <v>28</v>
      </c>
      <c r="D495" s="39"/>
      <c r="E495" s="39" t="str">
        <f>TblCollectedList[[#This Row],[Type Code]]&amp;TblCollectedList[[#This Row],[Type Number]]</f>
        <v>615????</v>
      </c>
      <c r="F495" s="40" t="s">
        <v>233</v>
      </c>
      <c r="G495" s="39">
        <v>3</v>
      </c>
      <c r="H495" s="38"/>
    </row>
    <row r="496" spans="1:8" ht="16" outlineLevel="2" x14ac:dyDescent="0.8">
      <c r="A496" s="41" t="s">
        <v>231</v>
      </c>
      <c r="B496" s="39" t="s">
        <v>230</v>
      </c>
      <c r="C496" s="63" t="s">
        <v>90</v>
      </c>
      <c r="D496" s="39" t="s">
        <v>232</v>
      </c>
      <c r="E496" s="62" t="str">
        <f>TblCollectedList[[#This Row],[Type Code]]&amp;TblCollectedList[[#This Row],[Type Number]]</f>
        <v>6151???</v>
      </c>
      <c r="F496" s="61"/>
      <c r="G496" s="39">
        <v>4</v>
      </c>
      <c r="H496" s="38"/>
    </row>
    <row r="497" spans="1:8" ht="16" outlineLevel="2" x14ac:dyDescent="0.8">
      <c r="A497" s="41" t="s">
        <v>231</v>
      </c>
      <c r="B497" s="39" t="s">
        <v>230</v>
      </c>
      <c r="C497" s="63" t="s">
        <v>88</v>
      </c>
      <c r="D497" s="39" t="s">
        <v>229</v>
      </c>
      <c r="E497" s="62" t="str">
        <f>TblCollectedList[[#This Row],[Type Code]]&amp;TblCollectedList[[#This Row],[Type Number]]</f>
        <v>6152???</v>
      </c>
      <c r="F497" s="61"/>
      <c r="G497" s="39">
        <v>4</v>
      </c>
      <c r="H497" s="38"/>
    </row>
    <row r="498" spans="1:8" ht="16" outlineLevel="1" x14ac:dyDescent="0.8">
      <c r="A498" s="41" t="s">
        <v>227</v>
      </c>
      <c r="B498" s="39" t="s">
        <v>226</v>
      </c>
      <c r="C498" s="31" t="s">
        <v>28</v>
      </c>
      <c r="D498" s="39"/>
      <c r="E498" s="39" t="str">
        <f>TblCollectedList[[#This Row],[Type Code]]&amp;TblCollectedList[[#This Row],[Type Number]]</f>
        <v>616????</v>
      </c>
      <c r="F498" s="40" t="s">
        <v>27</v>
      </c>
      <c r="G498" s="39">
        <v>3</v>
      </c>
      <c r="H498" s="38"/>
    </row>
    <row r="499" spans="1:8" ht="16" outlineLevel="2" x14ac:dyDescent="0.8">
      <c r="A499" s="41" t="s">
        <v>227</v>
      </c>
      <c r="B499" s="39" t="s">
        <v>226</v>
      </c>
      <c r="C499" s="63" t="s">
        <v>90</v>
      </c>
      <c r="D499" s="39" t="s">
        <v>228</v>
      </c>
      <c r="E499" s="62" t="str">
        <f>TblCollectedList[[#This Row],[Type Code]]&amp;TblCollectedList[[#This Row],[Type Number]]</f>
        <v>6161???</v>
      </c>
      <c r="F499" s="61"/>
      <c r="G499" s="39">
        <v>4</v>
      </c>
      <c r="H499" s="38"/>
    </row>
    <row r="500" spans="1:8" ht="16" outlineLevel="2" collapsed="1" x14ac:dyDescent="0.8">
      <c r="A500" s="41" t="s">
        <v>227</v>
      </c>
      <c r="B500" s="39" t="s">
        <v>226</v>
      </c>
      <c r="C500" s="63" t="s">
        <v>88</v>
      </c>
      <c r="D500" s="39" t="s">
        <v>225</v>
      </c>
      <c r="E500" s="62" t="str">
        <f>TblCollectedList[[#This Row],[Type Code]]&amp;TblCollectedList[[#This Row],[Type Number]]</f>
        <v>6162???</v>
      </c>
      <c r="F500" s="61"/>
      <c r="G500" s="39">
        <v>4</v>
      </c>
      <c r="H500" s="38"/>
    </row>
    <row r="501" spans="1:8" ht="16" outlineLevel="1" x14ac:dyDescent="0.8">
      <c r="A501" s="41" t="s">
        <v>223</v>
      </c>
      <c r="B501" s="39" t="s">
        <v>222</v>
      </c>
      <c r="C501" s="31" t="s">
        <v>28</v>
      </c>
      <c r="D501" s="39"/>
      <c r="E501" s="39" t="str">
        <f>TblCollectedList[[#This Row],[Type Code]]&amp;TblCollectedList[[#This Row],[Type Number]]</f>
        <v>619????</v>
      </c>
      <c r="F501" s="40" t="s">
        <v>78</v>
      </c>
      <c r="G501" s="39">
        <v>3</v>
      </c>
      <c r="H501" s="38"/>
    </row>
    <row r="502" spans="1:8" ht="16" outlineLevel="2" x14ac:dyDescent="0.8">
      <c r="A502" s="41" t="s">
        <v>223</v>
      </c>
      <c r="B502" s="39" t="s">
        <v>222</v>
      </c>
      <c r="C502" s="63" t="s">
        <v>90</v>
      </c>
      <c r="D502" s="39" t="s">
        <v>224</v>
      </c>
      <c r="E502" s="62" t="str">
        <f>TblCollectedList[[#This Row],[Type Code]]&amp;TblCollectedList[[#This Row],[Type Number]]</f>
        <v>6191???</v>
      </c>
      <c r="F502" s="61"/>
      <c r="G502" s="39">
        <v>4</v>
      </c>
      <c r="H502" s="38"/>
    </row>
    <row r="503" spans="1:8" ht="16" outlineLevel="2" x14ac:dyDescent="0.8">
      <c r="A503" s="41" t="s">
        <v>223</v>
      </c>
      <c r="B503" s="39" t="s">
        <v>222</v>
      </c>
      <c r="C503" s="63" t="s">
        <v>88</v>
      </c>
      <c r="D503" s="39" t="s">
        <v>221</v>
      </c>
      <c r="E503" s="62" t="str">
        <f>TblCollectedList[[#This Row],[Type Code]]&amp;TblCollectedList[[#This Row],[Type Number]]</f>
        <v>6192???</v>
      </c>
      <c r="F503" s="61"/>
      <c r="G503" s="39">
        <v>4</v>
      </c>
      <c r="H503" s="38"/>
    </row>
    <row r="504" spans="1:8" ht="16" outlineLevel="1" x14ac:dyDescent="0.8">
      <c r="A504" s="64">
        <v>62</v>
      </c>
      <c r="B504" s="36" t="s">
        <v>220</v>
      </c>
      <c r="C504" s="36"/>
      <c r="D504" s="36"/>
      <c r="E504" s="36" t="str">
        <f>TblCollectedList[[#This Row],[Type Code]]&amp;TblCollectedList[[#This Row],[Type Number]]</f>
        <v>62</v>
      </c>
      <c r="F504" s="35"/>
      <c r="G504" s="34">
        <v>2</v>
      </c>
      <c r="H504" s="33"/>
    </row>
    <row r="505" spans="1:8" ht="16" outlineLevel="1" x14ac:dyDescent="0.8">
      <c r="A505" s="41">
        <v>621</v>
      </c>
      <c r="B505" s="39" t="s">
        <v>214</v>
      </c>
      <c r="C505" s="31" t="s">
        <v>28</v>
      </c>
      <c r="D505" s="39"/>
      <c r="E505" s="39" t="str">
        <f>TblCollectedList[[#This Row],[Type Code]]&amp;TblCollectedList[[#This Row],[Type Number]]</f>
        <v>621????</v>
      </c>
      <c r="F505" s="40" t="s">
        <v>78</v>
      </c>
      <c r="G505" s="39">
        <v>3</v>
      </c>
      <c r="H505" s="38"/>
    </row>
    <row r="506" spans="1:8" ht="16" outlineLevel="2" x14ac:dyDescent="0.8">
      <c r="A506" s="41" t="s">
        <v>215</v>
      </c>
      <c r="B506" s="39" t="s">
        <v>214</v>
      </c>
      <c r="C506" s="63" t="s">
        <v>90</v>
      </c>
      <c r="D506" s="39" t="s">
        <v>219</v>
      </c>
      <c r="E506" s="62" t="str">
        <f>TblCollectedList[[#This Row],[Type Code]]&amp;TblCollectedList[[#This Row],[Type Number]]</f>
        <v>6211???</v>
      </c>
      <c r="F506" s="61"/>
      <c r="G506" s="39">
        <v>4</v>
      </c>
      <c r="H506" s="38"/>
    </row>
    <row r="507" spans="1:8" ht="16" outlineLevel="2" x14ac:dyDescent="0.8">
      <c r="A507" s="41" t="s">
        <v>215</v>
      </c>
      <c r="B507" s="39" t="s">
        <v>214</v>
      </c>
      <c r="C507" s="63" t="s">
        <v>88</v>
      </c>
      <c r="D507" s="39" t="s">
        <v>218</v>
      </c>
      <c r="E507" s="62" t="str">
        <f>TblCollectedList[[#This Row],[Type Code]]&amp;TblCollectedList[[#This Row],[Type Number]]</f>
        <v>6212???</v>
      </c>
      <c r="F507" s="61"/>
      <c r="G507" s="39">
        <v>4</v>
      </c>
      <c r="H507" s="38"/>
    </row>
    <row r="508" spans="1:8" ht="16" outlineLevel="2" x14ac:dyDescent="0.8">
      <c r="A508" s="41" t="s">
        <v>215</v>
      </c>
      <c r="B508" s="39" t="s">
        <v>214</v>
      </c>
      <c r="C508" s="63" t="s">
        <v>86</v>
      </c>
      <c r="D508" s="39" t="s">
        <v>217</v>
      </c>
      <c r="E508" s="62" t="str">
        <f>TblCollectedList[[#This Row],[Type Code]]&amp;TblCollectedList[[#This Row],[Type Number]]</f>
        <v>6213???</v>
      </c>
      <c r="F508" s="61"/>
      <c r="G508" s="39">
        <v>4</v>
      </c>
      <c r="H508" s="38"/>
    </row>
    <row r="509" spans="1:8" ht="16" outlineLevel="2" x14ac:dyDescent="0.8">
      <c r="A509" s="41" t="s">
        <v>215</v>
      </c>
      <c r="B509" s="39" t="s">
        <v>214</v>
      </c>
      <c r="C509" s="63" t="s">
        <v>83</v>
      </c>
      <c r="D509" s="39" t="s">
        <v>216</v>
      </c>
      <c r="E509" s="62" t="str">
        <f>TblCollectedList[[#This Row],[Type Code]]&amp;TblCollectedList[[#This Row],[Type Number]]</f>
        <v>6214???</v>
      </c>
      <c r="F509" s="61"/>
      <c r="G509" s="39">
        <v>4</v>
      </c>
      <c r="H509" s="38"/>
    </row>
    <row r="510" spans="1:8" ht="16" outlineLevel="2" x14ac:dyDescent="0.8">
      <c r="A510" s="41" t="s">
        <v>215</v>
      </c>
      <c r="B510" s="39" t="s">
        <v>214</v>
      </c>
      <c r="C510" s="63" t="s">
        <v>114</v>
      </c>
      <c r="D510" s="39" t="s">
        <v>205</v>
      </c>
      <c r="E510" s="62" t="str">
        <f>TblCollectedList[[#This Row],[Type Code]]&amp;TblCollectedList[[#This Row],[Type Number]]</f>
        <v>6215???</v>
      </c>
      <c r="F510" s="61"/>
      <c r="G510" s="39">
        <v>4</v>
      </c>
      <c r="H510" s="38"/>
    </row>
    <row r="511" spans="1:8" ht="16" outlineLevel="2" x14ac:dyDescent="0.8">
      <c r="A511" s="41" t="s">
        <v>215</v>
      </c>
      <c r="B511" s="39" t="s">
        <v>214</v>
      </c>
      <c r="C511" s="63" t="s">
        <v>111</v>
      </c>
      <c r="D511" s="39" t="s">
        <v>202</v>
      </c>
      <c r="E511" s="62" t="str">
        <f>TblCollectedList[[#This Row],[Type Code]]&amp;TblCollectedList[[#This Row],[Type Number]]</f>
        <v>6216???</v>
      </c>
      <c r="F511" s="61"/>
      <c r="G511" s="39">
        <v>4</v>
      </c>
      <c r="H511" s="38"/>
    </row>
    <row r="512" spans="1:8" ht="16" outlineLevel="1" x14ac:dyDescent="0.8">
      <c r="A512" s="41">
        <v>622</v>
      </c>
      <c r="B512" s="39" t="s">
        <v>195</v>
      </c>
      <c r="C512" s="31" t="s">
        <v>28</v>
      </c>
      <c r="D512" s="39"/>
      <c r="E512" s="39" t="str">
        <f>TblCollectedList[[#This Row],[Type Code]]&amp;TblCollectedList[[#This Row],[Type Number]]</f>
        <v>622????</v>
      </c>
      <c r="F512" s="40" t="s">
        <v>78</v>
      </c>
      <c r="G512" s="39">
        <v>3</v>
      </c>
      <c r="H512" s="38"/>
    </row>
    <row r="513" spans="1:8" ht="16" outlineLevel="2" x14ac:dyDescent="0.8">
      <c r="A513" s="41">
        <v>622</v>
      </c>
      <c r="B513" s="39" t="s">
        <v>195</v>
      </c>
      <c r="C513" s="63" t="s">
        <v>90</v>
      </c>
      <c r="D513" s="39" t="s">
        <v>201</v>
      </c>
      <c r="E513" s="62" t="str">
        <f>TblCollectedList[[#This Row],[Type Code]]&amp;TblCollectedList[[#This Row],[Type Number]]</f>
        <v>6221???</v>
      </c>
      <c r="F513" s="61"/>
      <c r="G513" s="39">
        <v>4</v>
      </c>
      <c r="H513" s="38"/>
    </row>
    <row r="514" spans="1:8" ht="16" outlineLevel="2" x14ac:dyDescent="0.8">
      <c r="A514" s="41">
        <v>622</v>
      </c>
      <c r="B514" s="39" t="s">
        <v>195</v>
      </c>
      <c r="C514" s="63" t="s">
        <v>88</v>
      </c>
      <c r="D514" s="39" t="s">
        <v>213</v>
      </c>
      <c r="E514" s="62" t="str">
        <f>TblCollectedList[[#This Row],[Type Code]]&amp;TblCollectedList[[#This Row],[Type Number]]</f>
        <v>6222???</v>
      </c>
      <c r="F514" s="61"/>
      <c r="G514" s="39">
        <v>4</v>
      </c>
      <c r="H514" s="38"/>
    </row>
    <row r="515" spans="1:8" ht="16" outlineLevel="1" x14ac:dyDescent="0.8">
      <c r="A515" s="41">
        <v>623</v>
      </c>
      <c r="B515" s="39" t="s">
        <v>184</v>
      </c>
      <c r="C515" s="31" t="s">
        <v>28</v>
      </c>
      <c r="D515" s="39"/>
      <c r="E515" s="39" t="str">
        <f>TblCollectedList[[#This Row],[Type Code]]&amp;TblCollectedList[[#This Row],[Type Number]]</f>
        <v>623????</v>
      </c>
      <c r="F515" s="40" t="s">
        <v>212</v>
      </c>
      <c r="G515" s="39">
        <v>3</v>
      </c>
      <c r="H515" s="38"/>
    </row>
    <row r="516" spans="1:8" ht="16" outlineLevel="2" x14ac:dyDescent="0.8">
      <c r="A516" s="41">
        <v>623</v>
      </c>
      <c r="B516" s="39" t="s">
        <v>184</v>
      </c>
      <c r="C516" s="63" t="s">
        <v>90</v>
      </c>
      <c r="D516" s="39" t="s">
        <v>191</v>
      </c>
      <c r="E516" s="62" t="str">
        <f>TblCollectedList[[#This Row],[Type Code]]&amp;TblCollectedList[[#This Row],[Type Number]]</f>
        <v>6231???</v>
      </c>
      <c r="F516" s="61"/>
      <c r="G516" s="39">
        <v>4</v>
      </c>
      <c r="H516" s="38"/>
    </row>
    <row r="517" spans="1:8" ht="16" outlineLevel="2" x14ac:dyDescent="0.8">
      <c r="A517" s="41">
        <v>623</v>
      </c>
      <c r="B517" s="39" t="s">
        <v>184</v>
      </c>
      <c r="C517" s="63" t="s">
        <v>88</v>
      </c>
      <c r="D517" s="39" t="s">
        <v>190</v>
      </c>
      <c r="E517" s="62" t="str">
        <f>TblCollectedList[[#This Row],[Type Code]]&amp;TblCollectedList[[#This Row],[Type Number]]</f>
        <v>6232???</v>
      </c>
      <c r="F517" s="61"/>
      <c r="G517" s="39">
        <v>4</v>
      </c>
      <c r="H517" s="38"/>
    </row>
    <row r="518" spans="1:8" ht="16" outlineLevel="2" x14ac:dyDescent="0.8">
      <c r="A518" s="41">
        <v>623</v>
      </c>
      <c r="B518" s="39" t="s">
        <v>184</v>
      </c>
      <c r="C518" s="63" t="s">
        <v>86</v>
      </c>
      <c r="D518" s="39" t="s">
        <v>211</v>
      </c>
      <c r="E518" s="62" t="str">
        <f>TblCollectedList[[#This Row],[Type Code]]&amp;TblCollectedList[[#This Row],[Type Number]]</f>
        <v>6233???</v>
      </c>
      <c r="F518" s="61"/>
      <c r="G518" s="39">
        <v>4</v>
      </c>
      <c r="H518" s="38"/>
    </row>
    <row r="519" spans="1:8" ht="16" outlineLevel="1" x14ac:dyDescent="0.8">
      <c r="A519" s="68">
        <v>63</v>
      </c>
      <c r="B519" s="67" t="s">
        <v>210</v>
      </c>
      <c r="C519" s="67"/>
      <c r="D519" s="67"/>
      <c r="E519" s="67" t="str">
        <f>TblCollectedList[[#This Row],[Type Code]]&amp;TblCollectedList[[#This Row],[Type Number]]</f>
        <v>63</v>
      </c>
      <c r="F519" s="66"/>
      <c r="G519" s="65">
        <v>2</v>
      </c>
      <c r="H519" s="33"/>
    </row>
    <row r="520" spans="1:8" ht="16" outlineLevel="1" x14ac:dyDescent="0.8">
      <c r="A520" s="41" t="s">
        <v>204</v>
      </c>
      <c r="B520" s="39" t="s">
        <v>203</v>
      </c>
      <c r="C520" s="31" t="s">
        <v>28</v>
      </c>
      <c r="D520" s="39"/>
      <c r="E520" s="39" t="str">
        <f>TblCollectedList[[#This Row],[Type Code]]&amp;TblCollectedList[[#This Row],[Type Number]]</f>
        <v>631????</v>
      </c>
      <c r="F520" s="40" t="s">
        <v>78</v>
      </c>
      <c r="G520" s="39">
        <v>3</v>
      </c>
      <c r="H520" s="38"/>
    </row>
    <row r="521" spans="1:8" ht="16" outlineLevel="2" x14ac:dyDescent="0.8">
      <c r="A521" s="41" t="s">
        <v>204</v>
      </c>
      <c r="B521" s="39" t="s">
        <v>203</v>
      </c>
      <c r="C521" s="63" t="s">
        <v>90</v>
      </c>
      <c r="D521" s="39" t="s">
        <v>209</v>
      </c>
      <c r="E521" s="62" t="str">
        <f>TblCollectedList[[#This Row],[Type Code]]&amp;TblCollectedList[[#This Row],[Type Number]]</f>
        <v>6311???</v>
      </c>
      <c r="F521" s="61"/>
      <c r="G521" s="39">
        <v>4</v>
      </c>
      <c r="H521" s="38"/>
    </row>
    <row r="522" spans="1:8" ht="16" outlineLevel="2" x14ac:dyDescent="0.8">
      <c r="A522" s="41" t="s">
        <v>204</v>
      </c>
      <c r="B522" s="39" t="s">
        <v>203</v>
      </c>
      <c r="C522" s="63" t="s">
        <v>88</v>
      </c>
      <c r="D522" s="39" t="s">
        <v>208</v>
      </c>
      <c r="E522" s="62" t="str">
        <f>TblCollectedList[[#This Row],[Type Code]]&amp;TblCollectedList[[#This Row],[Type Number]]</f>
        <v>6312???</v>
      </c>
      <c r="F522" s="61"/>
      <c r="G522" s="39">
        <v>4</v>
      </c>
      <c r="H522" s="38"/>
    </row>
    <row r="523" spans="1:8" ht="16" outlineLevel="2" x14ac:dyDescent="0.8">
      <c r="A523" s="41" t="s">
        <v>204</v>
      </c>
      <c r="B523" s="39" t="s">
        <v>203</v>
      </c>
      <c r="C523" s="63" t="s">
        <v>86</v>
      </c>
      <c r="D523" s="39" t="s">
        <v>207</v>
      </c>
      <c r="E523" s="62" t="str">
        <f>TblCollectedList[[#This Row],[Type Code]]&amp;TblCollectedList[[#This Row],[Type Number]]</f>
        <v>6313???</v>
      </c>
      <c r="F523" s="61"/>
      <c r="G523" s="39">
        <v>4</v>
      </c>
      <c r="H523" s="38"/>
    </row>
    <row r="524" spans="1:8" ht="16" outlineLevel="2" x14ac:dyDescent="0.8">
      <c r="A524" s="41" t="s">
        <v>204</v>
      </c>
      <c r="B524" s="39" t="s">
        <v>203</v>
      </c>
      <c r="C524" s="63" t="s">
        <v>83</v>
      </c>
      <c r="D524" s="39" t="s">
        <v>206</v>
      </c>
      <c r="E524" s="62" t="str">
        <f>TblCollectedList[[#This Row],[Type Code]]&amp;TblCollectedList[[#This Row],[Type Number]]</f>
        <v>6314???</v>
      </c>
      <c r="F524" s="61"/>
      <c r="G524" s="39">
        <v>4</v>
      </c>
      <c r="H524" s="38"/>
    </row>
    <row r="525" spans="1:8" ht="16" outlineLevel="2" x14ac:dyDescent="0.8">
      <c r="A525" s="41" t="s">
        <v>204</v>
      </c>
      <c r="B525" s="39" t="s">
        <v>203</v>
      </c>
      <c r="C525" s="63" t="s">
        <v>114</v>
      </c>
      <c r="D525" s="39" t="s">
        <v>205</v>
      </c>
      <c r="E525" s="62" t="str">
        <f>TblCollectedList[[#This Row],[Type Code]]&amp;TblCollectedList[[#This Row],[Type Number]]</f>
        <v>6315???</v>
      </c>
      <c r="F525" s="61"/>
      <c r="G525" s="39">
        <v>4</v>
      </c>
      <c r="H525" s="38"/>
    </row>
    <row r="526" spans="1:8" ht="16" outlineLevel="2" x14ac:dyDescent="0.8">
      <c r="A526" s="41" t="s">
        <v>204</v>
      </c>
      <c r="B526" s="39" t="s">
        <v>203</v>
      </c>
      <c r="C526" s="63" t="s">
        <v>111</v>
      </c>
      <c r="D526" s="39" t="s">
        <v>202</v>
      </c>
      <c r="E526" s="62" t="str">
        <f>TblCollectedList[[#This Row],[Type Code]]&amp;TblCollectedList[[#This Row],[Type Number]]</f>
        <v>6316???</v>
      </c>
      <c r="F526" s="61"/>
      <c r="G526" s="39">
        <v>4</v>
      </c>
      <c r="H526" s="38"/>
    </row>
    <row r="527" spans="1:8" ht="16" outlineLevel="1" x14ac:dyDescent="0.8">
      <c r="A527" s="41" t="s">
        <v>196</v>
      </c>
      <c r="B527" s="39" t="s">
        <v>195</v>
      </c>
      <c r="C527" s="31" t="s">
        <v>28</v>
      </c>
      <c r="D527" s="39"/>
      <c r="E527" s="39" t="str">
        <f>TblCollectedList[[#This Row],[Type Code]]&amp;TblCollectedList[[#This Row],[Type Number]]</f>
        <v>632????</v>
      </c>
      <c r="F527" s="40" t="s">
        <v>78</v>
      </c>
      <c r="G527" s="39">
        <v>3</v>
      </c>
      <c r="H527" s="38"/>
    </row>
    <row r="528" spans="1:8" ht="16" outlineLevel="2" x14ac:dyDescent="0.8">
      <c r="A528" s="41" t="s">
        <v>196</v>
      </c>
      <c r="B528" s="39" t="s">
        <v>195</v>
      </c>
      <c r="C528" s="63" t="s">
        <v>90</v>
      </c>
      <c r="D528" s="39" t="s">
        <v>201</v>
      </c>
      <c r="E528" s="62" t="str">
        <f>TblCollectedList[[#This Row],[Type Code]]&amp;TblCollectedList[[#This Row],[Type Number]]</f>
        <v>6321???</v>
      </c>
      <c r="F528" s="61"/>
      <c r="G528" s="39">
        <v>4</v>
      </c>
      <c r="H528" s="38"/>
    </row>
    <row r="529" spans="1:8" ht="16" outlineLevel="2" x14ac:dyDescent="0.8">
      <c r="A529" s="41" t="s">
        <v>196</v>
      </c>
      <c r="B529" s="39" t="s">
        <v>195</v>
      </c>
      <c r="C529" s="63" t="s">
        <v>88</v>
      </c>
      <c r="D529" s="39" t="s">
        <v>200</v>
      </c>
      <c r="E529" s="62" t="str">
        <f>TblCollectedList[[#This Row],[Type Code]]&amp;TblCollectedList[[#This Row],[Type Number]]</f>
        <v>6322???</v>
      </c>
      <c r="F529" s="61"/>
      <c r="G529" s="39">
        <v>4</v>
      </c>
      <c r="H529" s="38"/>
    </row>
    <row r="530" spans="1:8" ht="16" outlineLevel="2" x14ac:dyDescent="0.8">
      <c r="A530" s="41" t="s">
        <v>196</v>
      </c>
      <c r="B530" s="39" t="s">
        <v>195</v>
      </c>
      <c r="C530" s="63" t="s">
        <v>86</v>
      </c>
      <c r="D530" s="39" t="s">
        <v>199</v>
      </c>
      <c r="E530" s="62" t="str">
        <f>TblCollectedList[[#This Row],[Type Code]]&amp;TblCollectedList[[#This Row],[Type Number]]</f>
        <v>6323???</v>
      </c>
      <c r="F530" s="61"/>
      <c r="G530" s="39">
        <v>4</v>
      </c>
      <c r="H530" s="38"/>
    </row>
    <row r="531" spans="1:8" ht="16" outlineLevel="2" x14ac:dyDescent="0.8">
      <c r="A531" s="41" t="s">
        <v>196</v>
      </c>
      <c r="B531" s="39" t="s">
        <v>195</v>
      </c>
      <c r="C531" s="63" t="s">
        <v>83</v>
      </c>
      <c r="D531" s="39" t="s">
        <v>198</v>
      </c>
      <c r="E531" s="62" t="str">
        <f>TblCollectedList[[#This Row],[Type Code]]&amp;TblCollectedList[[#This Row],[Type Number]]</f>
        <v>6324???</v>
      </c>
      <c r="F531" s="61"/>
      <c r="G531" s="39">
        <v>4</v>
      </c>
      <c r="H531" s="38"/>
    </row>
    <row r="532" spans="1:8" ht="16" outlineLevel="2" x14ac:dyDescent="0.8">
      <c r="A532" s="41" t="s">
        <v>196</v>
      </c>
      <c r="B532" s="39" t="s">
        <v>195</v>
      </c>
      <c r="C532" s="63" t="s">
        <v>114</v>
      </c>
      <c r="D532" s="39" t="s">
        <v>197</v>
      </c>
      <c r="E532" s="62" t="str">
        <f>TblCollectedList[[#This Row],[Type Code]]&amp;TblCollectedList[[#This Row],[Type Number]]</f>
        <v>6325???</v>
      </c>
      <c r="F532" s="61"/>
      <c r="G532" s="39">
        <v>4</v>
      </c>
      <c r="H532" s="38"/>
    </row>
    <row r="533" spans="1:8" ht="16" outlineLevel="2" x14ac:dyDescent="0.8">
      <c r="A533" s="41" t="s">
        <v>196</v>
      </c>
      <c r="B533" s="39" t="s">
        <v>195</v>
      </c>
      <c r="C533" s="63" t="s">
        <v>183</v>
      </c>
      <c r="D533" s="39" t="s">
        <v>194</v>
      </c>
      <c r="E533" s="62" t="str">
        <f>TblCollectedList[[#This Row],[Type Code]]&amp;TblCollectedList[[#This Row],[Type Number]]</f>
        <v>6329???</v>
      </c>
      <c r="F533" s="61"/>
      <c r="G533" s="39">
        <v>4</v>
      </c>
      <c r="H533" s="38"/>
    </row>
    <row r="534" spans="1:8" ht="16" outlineLevel="1" x14ac:dyDescent="0.8">
      <c r="A534" s="41" t="s">
        <v>185</v>
      </c>
      <c r="B534" s="39" t="s">
        <v>184</v>
      </c>
      <c r="C534" s="31" t="s">
        <v>28</v>
      </c>
      <c r="D534" s="39"/>
      <c r="E534" s="39" t="str">
        <f>TblCollectedList[[#This Row],[Type Code]]&amp;TblCollectedList[[#This Row],[Type Number]]</f>
        <v>633????</v>
      </c>
      <c r="F534" s="40" t="s">
        <v>78</v>
      </c>
      <c r="G534" s="39">
        <v>3</v>
      </c>
      <c r="H534" s="38"/>
    </row>
    <row r="535" spans="1:8" ht="16" outlineLevel="2" x14ac:dyDescent="0.8">
      <c r="A535" s="41" t="s">
        <v>185</v>
      </c>
      <c r="B535" s="39" t="s">
        <v>184</v>
      </c>
      <c r="C535" s="63" t="s">
        <v>90</v>
      </c>
      <c r="D535" s="39" t="s">
        <v>193</v>
      </c>
      <c r="E535" s="62" t="str">
        <f>TblCollectedList[[#This Row],[Type Code]]&amp;TblCollectedList[[#This Row],[Type Number]]</f>
        <v>6331???</v>
      </c>
      <c r="F535" s="61"/>
      <c r="G535" s="39">
        <v>4</v>
      </c>
      <c r="H535" s="38"/>
    </row>
    <row r="536" spans="1:8" ht="16" outlineLevel="2" x14ac:dyDescent="0.8">
      <c r="A536" s="41" t="s">
        <v>185</v>
      </c>
      <c r="B536" s="39" t="s">
        <v>184</v>
      </c>
      <c r="C536" s="63" t="s">
        <v>88</v>
      </c>
      <c r="D536" s="39" t="s">
        <v>192</v>
      </c>
      <c r="E536" s="62" t="str">
        <f>TblCollectedList[[#This Row],[Type Code]]&amp;TblCollectedList[[#This Row],[Type Number]]</f>
        <v>6332???</v>
      </c>
      <c r="F536" s="61"/>
      <c r="G536" s="39">
        <v>4</v>
      </c>
      <c r="H536" s="38"/>
    </row>
    <row r="537" spans="1:8" ht="16" outlineLevel="2" x14ac:dyDescent="0.8">
      <c r="A537" s="41" t="s">
        <v>185</v>
      </c>
      <c r="B537" s="39" t="s">
        <v>184</v>
      </c>
      <c r="C537" s="63" t="s">
        <v>86</v>
      </c>
      <c r="D537" s="39" t="s">
        <v>191</v>
      </c>
      <c r="E537" s="62" t="str">
        <f>TblCollectedList[[#This Row],[Type Code]]&amp;TblCollectedList[[#This Row],[Type Number]]</f>
        <v>6333???</v>
      </c>
      <c r="F537" s="61"/>
      <c r="G537" s="39">
        <v>4</v>
      </c>
      <c r="H537" s="38"/>
    </row>
    <row r="538" spans="1:8" ht="16" outlineLevel="2" x14ac:dyDescent="0.8">
      <c r="A538" s="41" t="s">
        <v>185</v>
      </c>
      <c r="B538" s="39" t="s">
        <v>184</v>
      </c>
      <c r="C538" s="63" t="s">
        <v>83</v>
      </c>
      <c r="D538" s="39" t="s">
        <v>190</v>
      </c>
      <c r="E538" s="62" t="str">
        <f>TblCollectedList[[#This Row],[Type Code]]&amp;TblCollectedList[[#This Row],[Type Number]]</f>
        <v>6334???</v>
      </c>
      <c r="F538" s="61"/>
      <c r="G538" s="39">
        <v>4</v>
      </c>
      <c r="H538" s="38"/>
    </row>
    <row r="539" spans="1:8" ht="16" outlineLevel="2" x14ac:dyDescent="0.8">
      <c r="A539" s="41" t="s">
        <v>185</v>
      </c>
      <c r="B539" s="39" t="s">
        <v>184</v>
      </c>
      <c r="C539" s="63" t="s">
        <v>114</v>
      </c>
      <c r="D539" s="39" t="s">
        <v>189</v>
      </c>
      <c r="E539" s="62" t="str">
        <f>TblCollectedList[[#This Row],[Type Code]]&amp;TblCollectedList[[#This Row],[Type Number]]</f>
        <v>6335???</v>
      </c>
      <c r="F539" s="61"/>
      <c r="G539" s="39">
        <v>4</v>
      </c>
      <c r="H539" s="38"/>
    </row>
    <row r="540" spans="1:8" ht="16" outlineLevel="2" x14ac:dyDescent="0.8">
      <c r="A540" s="41" t="s">
        <v>185</v>
      </c>
      <c r="B540" s="39" t="s">
        <v>184</v>
      </c>
      <c r="C540" s="63" t="s">
        <v>111</v>
      </c>
      <c r="D540" s="39" t="s">
        <v>188</v>
      </c>
      <c r="E540" s="62" t="str">
        <f>TblCollectedList[[#This Row],[Type Code]]&amp;TblCollectedList[[#This Row],[Type Number]]</f>
        <v>6336???</v>
      </c>
      <c r="F540" s="61"/>
      <c r="G540" s="39">
        <v>4</v>
      </c>
      <c r="H540" s="38"/>
    </row>
    <row r="541" spans="1:8" ht="16" outlineLevel="2" x14ac:dyDescent="0.8">
      <c r="A541" s="41" t="s">
        <v>185</v>
      </c>
      <c r="B541" s="39" t="s">
        <v>184</v>
      </c>
      <c r="C541" s="63" t="s">
        <v>187</v>
      </c>
      <c r="D541" s="39" t="s">
        <v>186</v>
      </c>
      <c r="E541" s="62" t="str">
        <f>TblCollectedList[[#This Row],[Type Code]]&amp;TblCollectedList[[#This Row],[Type Number]]</f>
        <v>6337???</v>
      </c>
      <c r="F541" s="61"/>
      <c r="G541" s="39">
        <v>4</v>
      </c>
      <c r="H541" s="38"/>
    </row>
    <row r="542" spans="1:8" ht="16" outlineLevel="2" x14ac:dyDescent="0.8">
      <c r="A542" s="41" t="s">
        <v>185</v>
      </c>
      <c r="B542" s="39" t="s">
        <v>184</v>
      </c>
      <c r="C542" s="63" t="s">
        <v>183</v>
      </c>
      <c r="D542" s="39" t="s">
        <v>182</v>
      </c>
      <c r="E542" s="62" t="str">
        <f>TblCollectedList[[#This Row],[Type Code]]&amp;TblCollectedList[[#This Row],[Type Number]]</f>
        <v>6339???</v>
      </c>
      <c r="F542" s="61"/>
      <c r="G542" s="39">
        <v>4</v>
      </c>
      <c r="H542" s="38"/>
    </row>
    <row r="543" spans="1:8" ht="16" outlineLevel="1" x14ac:dyDescent="0.8">
      <c r="A543" s="41" t="s">
        <v>179</v>
      </c>
      <c r="B543" s="39" t="s">
        <v>178</v>
      </c>
      <c r="C543" s="31" t="s">
        <v>28</v>
      </c>
      <c r="D543" s="39"/>
      <c r="E543" s="39" t="str">
        <f>TblCollectedList[[#This Row],[Type Code]]&amp;TblCollectedList[[#This Row],[Type Number]]</f>
        <v>634????</v>
      </c>
      <c r="F543" s="40" t="s">
        <v>78</v>
      </c>
      <c r="G543" s="39">
        <v>3</v>
      </c>
      <c r="H543" s="38"/>
    </row>
    <row r="544" spans="1:8" ht="16" outlineLevel="2" x14ac:dyDescent="0.8">
      <c r="A544" s="41" t="s">
        <v>179</v>
      </c>
      <c r="B544" s="39" t="s">
        <v>178</v>
      </c>
      <c r="C544" s="63" t="s">
        <v>90</v>
      </c>
      <c r="D544" s="39" t="s">
        <v>181</v>
      </c>
      <c r="E544" s="62" t="str">
        <f>TblCollectedList[[#This Row],[Type Code]]&amp;TblCollectedList[[#This Row],[Type Number]]</f>
        <v>6341???</v>
      </c>
      <c r="F544" s="61"/>
      <c r="G544" s="39">
        <v>4</v>
      </c>
      <c r="H544" s="38"/>
    </row>
    <row r="545" spans="1:8" ht="16" outlineLevel="2" x14ac:dyDescent="0.8">
      <c r="A545" s="41" t="s">
        <v>179</v>
      </c>
      <c r="B545" s="39" t="s">
        <v>178</v>
      </c>
      <c r="C545" s="63" t="s">
        <v>88</v>
      </c>
      <c r="D545" s="39" t="s">
        <v>180</v>
      </c>
      <c r="E545" s="62" t="str">
        <f>TblCollectedList[[#This Row],[Type Code]]&amp;TblCollectedList[[#This Row],[Type Number]]</f>
        <v>6342???</v>
      </c>
      <c r="F545" s="61"/>
      <c r="G545" s="39">
        <v>4</v>
      </c>
      <c r="H545" s="38"/>
    </row>
    <row r="546" spans="1:8" ht="16" outlineLevel="2" x14ac:dyDescent="0.8">
      <c r="A546" s="41" t="s">
        <v>179</v>
      </c>
      <c r="B546" s="39" t="s">
        <v>178</v>
      </c>
      <c r="C546" s="63" t="s">
        <v>86</v>
      </c>
      <c r="D546" s="39" t="s">
        <v>177</v>
      </c>
      <c r="E546" s="62" t="str">
        <f>TblCollectedList[[#This Row],[Type Code]]&amp;TblCollectedList[[#This Row],[Type Number]]</f>
        <v>6343???</v>
      </c>
      <c r="F546" s="61"/>
      <c r="G546" s="39">
        <v>4</v>
      </c>
      <c r="H546" s="38"/>
    </row>
    <row r="547" spans="1:8" ht="16" outlineLevel="1" x14ac:dyDescent="0.8">
      <c r="A547" s="41" t="s">
        <v>172</v>
      </c>
      <c r="B547" s="39" t="s">
        <v>171</v>
      </c>
      <c r="C547" s="31" t="s">
        <v>28</v>
      </c>
      <c r="D547" s="39"/>
      <c r="E547" s="39" t="str">
        <f>TblCollectedList[[#This Row],[Type Code]]&amp;TblCollectedList[[#This Row],[Type Number]]</f>
        <v>635????</v>
      </c>
      <c r="F547" s="40" t="s">
        <v>78</v>
      </c>
      <c r="G547" s="39">
        <v>3</v>
      </c>
      <c r="H547" s="38"/>
    </row>
    <row r="548" spans="1:8" ht="16" outlineLevel="2" x14ac:dyDescent="0.8">
      <c r="A548" s="41" t="s">
        <v>172</v>
      </c>
      <c r="B548" s="39" t="s">
        <v>171</v>
      </c>
      <c r="C548" s="63" t="s">
        <v>90</v>
      </c>
      <c r="D548" s="39" t="s">
        <v>176</v>
      </c>
      <c r="E548" s="62" t="str">
        <f>TblCollectedList[[#This Row],[Type Code]]&amp;TblCollectedList[[#This Row],[Type Number]]</f>
        <v>6351???</v>
      </c>
      <c r="F548" s="61"/>
      <c r="G548" s="39">
        <v>4</v>
      </c>
      <c r="H548" s="38"/>
    </row>
    <row r="549" spans="1:8" ht="16" outlineLevel="2" x14ac:dyDescent="0.8">
      <c r="A549" s="41" t="s">
        <v>172</v>
      </c>
      <c r="B549" s="39" t="s">
        <v>171</v>
      </c>
      <c r="C549" s="63" t="s">
        <v>88</v>
      </c>
      <c r="D549" s="39" t="s">
        <v>175</v>
      </c>
      <c r="E549" s="62" t="str">
        <f>TblCollectedList[[#This Row],[Type Code]]&amp;TblCollectedList[[#This Row],[Type Number]]</f>
        <v>6352???</v>
      </c>
      <c r="F549" s="61"/>
      <c r="G549" s="39">
        <v>4</v>
      </c>
      <c r="H549" s="38"/>
    </row>
    <row r="550" spans="1:8" ht="16" outlineLevel="2" x14ac:dyDescent="0.8">
      <c r="A550" s="41" t="s">
        <v>172</v>
      </c>
      <c r="B550" s="39" t="s">
        <v>171</v>
      </c>
      <c r="C550" s="63" t="s">
        <v>86</v>
      </c>
      <c r="D550" s="39" t="s">
        <v>174</v>
      </c>
      <c r="E550" s="62" t="str">
        <f>TblCollectedList[[#This Row],[Type Code]]&amp;TblCollectedList[[#This Row],[Type Number]]</f>
        <v>6353???</v>
      </c>
      <c r="F550" s="61"/>
      <c r="G550" s="39">
        <v>4</v>
      </c>
      <c r="H550" s="38"/>
    </row>
    <row r="551" spans="1:8" ht="16" outlineLevel="2" x14ac:dyDescent="0.8">
      <c r="A551" s="41" t="s">
        <v>172</v>
      </c>
      <c r="B551" s="39" t="s">
        <v>171</v>
      </c>
      <c r="C551" s="63" t="s">
        <v>83</v>
      </c>
      <c r="D551" s="39" t="s">
        <v>173</v>
      </c>
      <c r="E551" s="62" t="str">
        <f>TblCollectedList[[#This Row],[Type Code]]&amp;TblCollectedList[[#This Row],[Type Number]]</f>
        <v>6354???</v>
      </c>
      <c r="F551" s="61"/>
      <c r="G551" s="39">
        <v>4</v>
      </c>
      <c r="H551" s="38"/>
    </row>
    <row r="552" spans="1:8" ht="16" outlineLevel="2" x14ac:dyDescent="0.8">
      <c r="A552" s="41" t="s">
        <v>172</v>
      </c>
      <c r="B552" s="39" t="s">
        <v>171</v>
      </c>
      <c r="C552" s="63" t="s">
        <v>114</v>
      </c>
      <c r="D552" s="39" t="s">
        <v>170</v>
      </c>
      <c r="E552" s="62" t="str">
        <f>TblCollectedList[[#This Row],[Type Code]]&amp;TblCollectedList[[#This Row],[Type Number]]</f>
        <v>6355???</v>
      </c>
      <c r="F552" s="61"/>
      <c r="G552" s="39">
        <v>4</v>
      </c>
      <c r="H552" s="38"/>
    </row>
    <row r="553" spans="1:8" ht="16" outlineLevel="1" x14ac:dyDescent="0.8">
      <c r="A553" s="41" t="s">
        <v>167</v>
      </c>
      <c r="B553" s="39" t="s">
        <v>166</v>
      </c>
      <c r="C553" s="31" t="s">
        <v>28</v>
      </c>
      <c r="D553" s="39"/>
      <c r="E553" s="39" t="str">
        <f>TblCollectedList[[#This Row],[Type Code]]&amp;TblCollectedList[[#This Row],[Type Number]]</f>
        <v>636????</v>
      </c>
      <c r="F553" s="40" t="s">
        <v>47</v>
      </c>
      <c r="G553" s="39">
        <v>3</v>
      </c>
      <c r="H553" s="38"/>
    </row>
    <row r="554" spans="1:8" ht="16" outlineLevel="2" x14ac:dyDescent="0.8">
      <c r="A554" s="41" t="s">
        <v>167</v>
      </c>
      <c r="B554" s="39" t="s">
        <v>166</v>
      </c>
      <c r="C554" s="63" t="s">
        <v>90</v>
      </c>
      <c r="D554" s="39" t="s">
        <v>169</v>
      </c>
      <c r="E554" s="62" t="str">
        <f>TblCollectedList[[#This Row],[Type Code]]&amp;TblCollectedList[[#This Row],[Type Number]]</f>
        <v>6361???</v>
      </c>
      <c r="F554" s="61"/>
      <c r="G554" s="39">
        <v>4</v>
      </c>
      <c r="H554" s="38"/>
    </row>
    <row r="555" spans="1:8" ht="16" outlineLevel="2" x14ac:dyDescent="0.8">
      <c r="A555" s="41" t="s">
        <v>167</v>
      </c>
      <c r="B555" s="39" t="s">
        <v>166</v>
      </c>
      <c r="C555" s="63" t="s">
        <v>88</v>
      </c>
      <c r="D555" s="39" t="s">
        <v>168</v>
      </c>
      <c r="E555" s="62" t="str">
        <f>TblCollectedList[[#This Row],[Type Code]]&amp;TblCollectedList[[#This Row],[Type Number]]</f>
        <v>6362???</v>
      </c>
      <c r="F555" s="61"/>
      <c r="G555" s="39">
        <v>4</v>
      </c>
      <c r="H555" s="38"/>
    </row>
    <row r="556" spans="1:8" ht="16" outlineLevel="2" x14ac:dyDescent="0.8">
      <c r="A556" s="41" t="s">
        <v>167</v>
      </c>
      <c r="B556" s="39" t="s">
        <v>166</v>
      </c>
      <c r="C556" s="63" t="s">
        <v>86</v>
      </c>
      <c r="D556" s="39" t="s">
        <v>165</v>
      </c>
      <c r="E556" s="62" t="str">
        <f>TblCollectedList[[#This Row],[Type Code]]&amp;TblCollectedList[[#This Row],[Type Number]]</f>
        <v>6363???</v>
      </c>
      <c r="F556" s="61"/>
      <c r="G556" s="39">
        <v>4</v>
      </c>
      <c r="H556" s="38"/>
    </row>
    <row r="557" spans="1:8" ht="16" outlineLevel="1" x14ac:dyDescent="0.8">
      <c r="A557" s="41" t="s">
        <v>160</v>
      </c>
      <c r="B557" s="39" t="s">
        <v>159</v>
      </c>
      <c r="C557" s="31" t="s">
        <v>28</v>
      </c>
      <c r="D557" s="39"/>
      <c r="E557" s="39" t="str">
        <f>TblCollectedList[[#This Row],[Type Code]]&amp;TblCollectedList[[#This Row],[Type Number]]</f>
        <v>637????</v>
      </c>
      <c r="F557" s="40" t="s">
        <v>78</v>
      </c>
      <c r="G557" s="39">
        <v>3</v>
      </c>
      <c r="H557" s="38"/>
    </row>
    <row r="558" spans="1:8" ht="16" outlineLevel="2" x14ac:dyDescent="0.8">
      <c r="A558" s="41" t="s">
        <v>160</v>
      </c>
      <c r="B558" s="39" t="s">
        <v>159</v>
      </c>
      <c r="C558" s="63" t="s">
        <v>90</v>
      </c>
      <c r="D558" s="39" t="s">
        <v>164</v>
      </c>
      <c r="E558" s="62" t="str">
        <f>TblCollectedList[[#This Row],[Type Code]]&amp;TblCollectedList[[#This Row],[Type Number]]</f>
        <v>6371???</v>
      </c>
      <c r="F558" s="61"/>
      <c r="G558" s="39">
        <v>4</v>
      </c>
      <c r="H558" s="38"/>
    </row>
    <row r="559" spans="1:8" ht="16" outlineLevel="2" x14ac:dyDescent="0.8">
      <c r="A559" s="41" t="s">
        <v>160</v>
      </c>
      <c r="B559" s="39" t="s">
        <v>159</v>
      </c>
      <c r="C559" s="63" t="s">
        <v>88</v>
      </c>
      <c r="D559" s="39" t="s">
        <v>163</v>
      </c>
      <c r="E559" s="62" t="str">
        <f>TblCollectedList[[#This Row],[Type Code]]&amp;TblCollectedList[[#This Row],[Type Number]]</f>
        <v>6372???</v>
      </c>
      <c r="F559" s="61"/>
      <c r="G559" s="39">
        <v>4</v>
      </c>
      <c r="H559" s="38"/>
    </row>
    <row r="560" spans="1:8" ht="16" outlineLevel="2" x14ac:dyDescent="0.8">
      <c r="A560" s="41" t="s">
        <v>160</v>
      </c>
      <c r="B560" s="39" t="s">
        <v>159</v>
      </c>
      <c r="C560" s="63" t="s">
        <v>86</v>
      </c>
      <c r="D560" s="39" t="s">
        <v>162</v>
      </c>
      <c r="E560" s="62" t="str">
        <f>TblCollectedList[[#This Row],[Type Code]]&amp;TblCollectedList[[#This Row],[Type Number]]</f>
        <v>6373???</v>
      </c>
      <c r="F560" s="61"/>
      <c r="G560" s="39">
        <v>4</v>
      </c>
      <c r="H560" s="38"/>
    </row>
    <row r="561" spans="1:8" ht="16" outlineLevel="2" x14ac:dyDescent="0.8">
      <c r="A561" s="41" t="s">
        <v>160</v>
      </c>
      <c r="B561" s="39" t="s">
        <v>159</v>
      </c>
      <c r="C561" s="63" t="s">
        <v>83</v>
      </c>
      <c r="D561" s="39" t="s">
        <v>161</v>
      </c>
      <c r="E561" s="62" t="str">
        <f>TblCollectedList[[#This Row],[Type Code]]&amp;TblCollectedList[[#This Row],[Type Number]]</f>
        <v>6374???</v>
      </c>
      <c r="F561" s="61"/>
      <c r="G561" s="39">
        <v>4</v>
      </c>
      <c r="H561" s="38"/>
    </row>
    <row r="562" spans="1:8" ht="16" outlineLevel="2" x14ac:dyDescent="0.8">
      <c r="A562" s="41" t="s">
        <v>160</v>
      </c>
      <c r="B562" s="39" t="s">
        <v>159</v>
      </c>
      <c r="C562" s="63" t="s">
        <v>114</v>
      </c>
      <c r="D562" s="39" t="s">
        <v>158</v>
      </c>
      <c r="E562" s="62" t="str">
        <f>TblCollectedList[[#This Row],[Type Code]]&amp;TblCollectedList[[#This Row],[Type Number]]</f>
        <v>6375???</v>
      </c>
      <c r="F562" s="61"/>
      <c r="G562" s="39">
        <v>4</v>
      </c>
      <c r="H562" s="38"/>
    </row>
    <row r="563" spans="1:8" ht="16" outlineLevel="1" x14ac:dyDescent="0.8">
      <c r="A563" s="41" t="s">
        <v>157</v>
      </c>
      <c r="B563" s="39" t="s">
        <v>156</v>
      </c>
      <c r="C563" s="31" t="s">
        <v>28</v>
      </c>
      <c r="D563" s="39"/>
      <c r="E563" s="39" t="str">
        <f>TblCollectedList[[#This Row],[Type Code]]&amp;TblCollectedList[[#This Row],[Type Number]]</f>
        <v>638????</v>
      </c>
      <c r="F563" s="40" t="s">
        <v>78</v>
      </c>
      <c r="G563" s="39">
        <v>3</v>
      </c>
      <c r="H563" s="38"/>
    </row>
    <row r="564" spans="1:8" ht="16" outlineLevel="2" x14ac:dyDescent="0.8">
      <c r="A564" s="41" t="s">
        <v>157</v>
      </c>
      <c r="B564" s="39" t="s">
        <v>156</v>
      </c>
      <c r="C564" s="63" t="s">
        <v>90</v>
      </c>
      <c r="D564" s="39" t="s">
        <v>155</v>
      </c>
      <c r="E564" s="62" t="str">
        <f>TblCollectedList[[#This Row],[Type Code]]&amp;TblCollectedList[[#This Row],[Type Number]]</f>
        <v>6381???</v>
      </c>
      <c r="F564" s="61"/>
      <c r="G564" s="39">
        <v>4</v>
      </c>
      <c r="H564" s="38"/>
    </row>
    <row r="565" spans="1:8" ht="16" outlineLevel="1" x14ac:dyDescent="0.8">
      <c r="A565" s="64">
        <v>64</v>
      </c>
      <c r="B565" s="36" t="s">
        <v>154</v>
      </c>
      <c r="C565" s="36"/>
      <c r="D565" s="36"/>
      <c r="E565" s="36" t="str">
        <f>TblCollectedList[[#This Row],[Type Code]]&amp;TblCollectedList[[#This Row],[Type Number]]</f>
        <v>64</v>
      </c>
      <c r="F565" s="35"/>
      <c r="G565" s="34">
        <v>2</v>
      </c>
      <c r="H565" s="33"/>
    </row>
    <row r="566" spans="1:8" ht="16" outlineLevel="1" x14ac:dyDescent="0.8">
      <c r="A566" s="41" t="s">
        <v>151</v>
      </c>
      <c r="B566" s="39" t="s">
        <v>150</v>
      </c>
      <c r="C566" s="31" t="s">
        <v>28</v>
      </c>
      <c r="D566" s="39"/>
      <c r="E566" s="39" t="str">
        <f>TblCollectedList[[#This Row],[Type Code]]&amp;TblCollectedList[[#This Row],[Type Number]]</f>
        <v>641????</v>
      </c>
      <c r="F566" s="40" t="s">
        <v>78</v>
      </c>
      <c r="G566" s="39">
        <v>3</v>
      </c>
      <c r="H566" s="38"/>
    </row>
    <row r="567" spans="1:8" ht="16" outlineLevel="2" x14ac:dyDescent="0.8">
      <c r="A567" s="41" t="s">
        <v>151</v>
      </c>
      <c r="B567" s="39" t="s">
        <v>150</v>
      </c>
      <c r="C567" s="63" t="s">
        <v>90</v>
      </c>
      <c r="D567" s="39" t="s">
        <v>153</v>
      </c>
      <c r="E567" s="62" t="str">
        <f>TblCollectedList[[#This Row],[Type Code]]&amp;TblCollectedList[[#This Row],[Type Number]]</f>
        <v>6411???</v>
      </c>
      <c r="F567" s="61"/>
      <c r="G567" s="39">
        <v>4</v>
      </c>
      <c r="H567" s="38"/>
    </row>
    <row r="568" spans="1:8" ht="16" outlineLevel="2" x14ac:dyDescent="0.8">
      <c r="A568" s="41" t="s">
        <v>151</v>
      </c>
      <c r="B568" s="39" t="s">
        <v>150</v>
      </c>
      <c r="C568" s="63" t="s">
        <v>88</v>
      </c>
      <c r="D568" s="39" t="s">
        <v>152</v>
      </c>
      <c r="E568" s="62" t="str">
        <f>TblCollectedList[[#This Row],[Type Code]]&amp;TblCollectedList[[#This Row],[Type Number]]</f>
        <v>6412???</v>
      </c>
      <c r="F568" s="61"/>
      <c r="G568" s="39">
        <v>4</v>
      </c>
      <c r="H568" s="38"/>
    </row>
    <row r="569" spans="1:8" ht="16" outlineLevel="2" x14ac:dyDescent="0.8">
      <c r="A569" s="41" t="s">
        <v>151</v>
      </c>
      <c r="B569" s="39" t="s">
        <v>150</v>
      </c>
      <c r="C569" s="63" t="s">
        <v>86</v>
      </c>
      <c r="D569" s="39" t="s">
        <v>149</v>
      </c>
      <c r="E569" s="62" t="str">
        <f>TblCollectedList[[#This Row],[Type Code]]&amp;TblCollectedList[[#This Row],[Type Number]]</f>
        <v>6413???</v>
      </c>
      <c r="F569" s="61"/>
      <c r="G569" s="39">
        <v>4</v>
      </c>
      <c r="H569" s="38"/>
    </row>
    <row r="570" spans="1:8" ht="16" outlineLevel="1" x14ac:dyDescent="0.8">
      <c r="A570" s="41" t="s">
        <v>146</v>
      </c>
      <c r="B570" s="39" t="s">
        <v>145</v>
      </c>
      <c r="C570" s="31" t="s">
        <v>28</v>
      </c>
      <c r="D570" s="39"/>
      <c r="E570" s="39" t="str">
        <f>TblCollectedList[[#This Row],[Type Code]]&amp;TblCollectedList[[#This Row],[Type Number]]</f>
        <v>642????</v>
      </c>
      <c r="F570" s="40" t="s">
        <v>78</v>
      </c>
      <c r="G570" s="39">
        <v>3</v>
      </c>
      <c r="H570" s="38"/>
    </row>
    <row r="571" spans="1:8" ht="16" outlineLevel="2" x14ac:dyDescent="0.8">
      <c r="A571" s="41" t="s">
        <v>146</v>
      </c>
      <c r="B571" s="39" t="s">
        <v>145</v>
      </c>
      <c r="C571" s="63" t="s">
        <v>90</v>
      </c>
      <c r="D571" s="39" t="s">
        <v>148</v>
      </c>
      <c r="E571" s="62" t="str">
        <f>TblCollectedList[[#This Row],[Type Code]]&amp;TblCollectedList[[#This Row],[Type Number]]</f>
        <v>6421???</v>
      </c>
      <c r="F571" s="61"/>
      <c r="G571" s="39">
        <v>4</v>
      </c>
      <c r="H571" s="38"/>
    </row>
    <row r="572" spans="1:8" ht="16" outlineLevel="2" x14ac:dyDescent="0.8">
      <c r="A572" s="41" t="s">
        <v>146</v>
      </c>
      <c r="B572" s="39" t="s">
        <v>145</v>
      </c>
      <c r="C572" s="63" t="s">
        <v>88</v>
      </c>
      <c r="D572" s="39" t="s">
        <v>147</v>
      </c>
      <c r="E572" s="62" t="str">
        <f>TblCollectedList[[#This Row],[Type Code]]&amp;TblCollectedList[[#This Row],[Type Number]]</f>
        <v>6422???</v>
      </c>
      <c r="F572" s="61"/>
      <c r="G572" s="39">
        <v>4</v>
      </c>
      <c r="H572" s="38"/>
    </row>
    <row r="573" spans="1:8" ht="16" outlineLevel="2" x14ac:dyDescent="0.8">
      <c r="A573" s="41" t="s">
        <v>146</v>
      </c>
      <c r="B573" s="39" t="s">
        <v>145</v>
      </c>
      <c r="C573" s="63" t="s">
        <v>86</v>
      </c>
      <c r="D573" s="39" t="s">
        <v>144</v>
      </c>
      <c r="E573" s="62" t="str">
        <f>TblCollectedList[[#This Row],[Type Code]]&amp;TblCollectedList[[#This Row],[Type Number]]</f>
        <v>6423???</v>
      </c>
      <c r="F573" s="61"/>
      <c r="G573" s="39">
        <v>4</v>
      </c>
      <c r="H573" s="38"/>
    </row>
    <row r="574" spans="1:8" ht="16" outlineLevel="1" x14ac:dyDescent="0.8">
      <c r="A574" s="41" t="s">
        <v>138</v>
      </c>
      <c r="B574" s="39" t="s">
        <v>137</v>
      </c>
      <c r="C574" s="31" t="s">
        <v>28</v>
      </c>
      <c r="D574" s="39"/>
      <c r="E574" s="39" t="str">
        <f>TblCollectedList[[#This Row],[Type Code]]&amp;TblCollectedList[[#This Row],[Type Number]]</f>
        <v>643????</v>
      </c>
      <c r="F574" s="40" t="s">
        <v>78</v>
      </c>
      <c r="G574" s="39">
        <v>3</v>
      </c>
      <c r="H574" s="38"/>
    </row>
    <row r="575" spans="1:8" ht="16" outlineLevel="2" x14ac:dyDescent="0.8">
      <c r="A575" s="41" t="s">
        <v>138</v>
      </c>
      <c r="B575" s="39" t="s">
        <v>137</v>
      </c>
      <c r="C575" s="63" t="s">
        <v>90</v>
      </c>
      <c r="D575" s="39" t="s">
        <v>143</v>
      </c>
      <c r="E575" s="62" t="str">
        <f>TblCollectedList[[#This Row],[Type Code]]&amp;TblCollectedList[[#This Row],[Type Number]]</f>
        <v>6431???</v>
      </c>
      <c r="F575" s="61"/>
      <c r="G575" s="39">
        <v>4</v>
      </c>
      <c r="H575" s="38"/>
    </row>
    <row r="576" spans="1:8" ht="16" outlineLevel="2" x14ac:dyDescent="0.8">
      <c r="A576" s="41" t="s">
        <v>138</v>
      </c>
      <c r="B576" s="39" t="s">
        <v>137</v>
      </c>
      <c r="C576" s="63" t="s">
        <v>88</v>
      </c>
      <c r="D576" s="39" t="s">
        <v>142</v>
      </c>
      <c r="E576" s="62" t="str">
        <f>TblCollectedList[[#This Row],[Type Code]]&amp;TblCollectedList[[#This Row],[Type Number]]</f>
        <v>6432???</v>
      </c>
      <c r="F576" s="61"/>
      <c r="G576" s="39">
        <v>4</v>
      </c>
      <c r="H576" s="38"/>
    </row>
    <row r="577" spans="1:8" ht="16" outlineLevel="2" x14ac:dyDescent="0.8">
      <c r="A577" s="41" t="s">
        <v>138</v>
      </c>
      <c r="B577" s="39" t="s">
        <v>137</v>
      </c>
      <c r="C577" s="63" t="s">
        <v>86</v>
      </c>
      <c r="D577" s="39" t="s">
        <v>141</v>
      </c>
      <c r="E577" s="62" t="str">
        <f>TblCollectedList[[#This Row],[Type Code]]&amp;TblCollectedList[[#This Row],[Type Number]]</f>
        <v>6433???</v>
      </c>
      <c r="F577" s="61"/>
      <c r="G577" s="39">
        <v>4</v>
      </c>
      <c r="H577" s="38"/>
    </row>
    <row r="578" spans="1:8" ht="16" outlineLevel="2" x14ac:dyDescent="0.8">
      <c r="A578" s="41" t="s">
        <v>138</v>
      </c>
      <c r="B578" s="39" t="s">
        <v>137</v>
      </c>
      <c r="C578" s="63" t="s">
        <v>83</v>
      </c>
      <c r="D578" s="39" t="s">
        <v>140</v>
      </c>
      <c r="E578" s="62" t="str">
        <f>TblCollectedList[[#This Row],[Type Code]]&amp;TblCollectedList[[#This Row],[Type Number]]</f>
        <v>6434???</v>
      </c>
      <c r="F578" s="61"/>
      <c r="G578" s="39">
        <v>4</v>
      </c>
      <c r="H578" s="38"/>
    </row>
    <row r="579" spans="1:8" ht="16" outlineLevel="2" x14ac:dyDescent="0.8">
      <c r="A579" s="41" t="s">
        <v>138</v>
      </c>
      <c r="B579" s="39" t="s">
        <v>137</v>
      </c>
      <c r="C579" s="63" t="s">
        <v>114</v>
      </c>
      <c r="D579" s="39" t="s">
        <v>139</v>
      </c>
      <c r="E579" s="62" t="str">
        <f>TblCollectedList[[#This Row],[Type Code]]&amp;TblCollectedList[[#This Row],[Type Number]]</f>
        <v>6435???</v>
      </c>
      <c r="F579" s="61"/>
      <c r="G579" s="39">
        <v>4</v>
      </c>
      <c r="H579" s="38"/>
    </row>
    <row r="580" spans="1:8" ht="16" outlineLevel="2" x14ac:dyDescent="0.8">
      <c r="A580" s="41" t="s">
        <v>138</v>
      </c>
      <c r="B580" s="39" t="s">
        <v>137</v>
      </c>
      <c r="C580" s="63" t="s">
        <v>111</v>
      </c>
      <c r="D580" s="39" t="s">
        <v>136</v>
      </c>
      <c r="E580" s="62" t="str">
        <f>TblCollectedList[[#This Row],[Type Code]]&amp;TblCollectedList[[#This Row],[Type Number]]</f>
        <v>6436???</v>
      </c>
      <c r="F580" s="61"/>
      <c r="G580" s="39">
        <v>4</v>
      </c>
      <c r="H580" s="38"/>
    </row>
    <row r="581" spans="1:8" ht="16" outlineLevel="1" x14ac:dyDescent="0.8">
      <c r="A581" s="41" t="s">
        <v>133</v>
      </c>
      <c r="B581" s="39" t="s">
        <v>132</v>
      </c>
      <c r="C581" s="31" t="s">
        <v>28</v>
      </c>
      <c r="D581" s="39"/>
      <c r="E581" s="39" t="str">
        <f>TblCollectedList[[#This Row],[Type Code]]&amp;TblCollectedList[[#This Row],[Type Number]]</f>
        <v>644????</v>
      </c>
      <c r="F581" s="40" t="s">
        <v>78</v>
      </c>
      <c r="G581" s="39">
        <v>3</v>
      </c>
      <c r="H581" s="38"/>
    </row>
    <row r="582" spans="1:8" ht="16" outlineLevel="2" x14ac:dyDescent="0.8">
      <c r="A582" s="41" t="s">
        <v>133</v>
      </c>
      <c r="B582" s="39" t="s">
        <v>132</v>
      </c>
      <c r="C582" s="63" t="s">
        <v>90</v>
      </c>
      <c r="D582" s="39" t="s">
        <v>135</v>
      </c>
      <c r="E582" s="62" t="str">
        <f>TblCollectedList[[#This Row],[Type Code]]&amp;TblCollectedList[[#This Row],[Type Number]]</f>
        <v>6441???</v>
      </c>
      <c r="F582" s="61"/>
      <c r="G582" s="39">
        <v>4</v>
      </c>
      <c r="H582" s="38"/>
    </row>
    <row r="583" spans="1:8" ht="16" outlineLevel="2" x14ac:dyDescent="0.8">
      <c r="A583" s="41" t="s">
        <v>133</v>
      </c>
      <c r="B583" s="39" t="s">
        <v>132</v>
      </c>
      <c r="C583" s="63" t="s">
        <v>88</v>
      </c>
      <c r="D583" s="39" t="s">
        <v>134</v>
      </c>
      <c r="E583" s="62" t="str">
        <f>TblCollectedList[[#This Row],[Type Code]]&amp;TblCollectedList[[#This Row],[Type Number]]</f>
        <v>6442???</v>
      </c>
      <c r="F583" s="61"/>
      <c r="G583" s="39">
        <v>4</v>
      </c>
      <c r="H583" s="38"/>
    </row>
    <row r="584" spans="1:8" ht="16" outlineLevel="2" x14ac:dyDescent="0.8">
      <c r="A584" s="41" t="s">
        <v>133</v>
      </c>
      <c r="B584" s="39" t="s">
        <v>132</v>
      </c>
      <c r="C584" s="63" t="s">
        <v>86</v>
      </c>
      <c r="D584" s="39" t="s">
        <v>131</v>
      </c>
      <c r="E584" s="62" t="str">
        <f>TblCollectedList[[#This Row],[Type Code]]&amp;TblCollectedList[[#This Row],[Type Number]]</f>
        <v>6443???</v>
      </c>
      <c r="F584" s="61"/>
      <c r="G584" s="39">
        <v>4</v>
      </c>
      <c r="H584" s="38"/>
    </row>
    <row r="585" spans="1:8" ht="16" outlineLevel="1" x14ac:dyDescent="0.8">
      <c r="A585" s="64">
        <v>65</v>
      </c>
      <c r="B585" s="36" t="s">
        <v>130</v>
      </c>
      <c r="C585" s="36"/>
      <c r="D585" s="36"/>
      <c r="E585" s="36" t="str">
        <f>TblCollectedList[[#This Row],[Type Code]]&amp;TblCollectedList[[#This Row],[Type Number]]</f>
        <v>65</v>
      </c>
      <c r="F585" s="35"/>
      <c r="G585" s="34">
        <v>2</v>
      </c>
      <c r="H585" s="33"/>
    </row>
    <row r="586" spans="1:8" ht="16" outlineLevel="1" x14ac:dyDescent="0.8">
      <c r="A586" s="41">
        <v>651</v>
      </c>
      <c r="B586" s="39" t="s">
        <v>127</v>
      </c>
      <c r="C586" s="31" t="s">
        <v>28</v>
      </c>
      <c r="D586" s="39"/>
      <c r="E586" s="39" t="str">
        <f>TblCollectedList[[#This Row],[Type Code]]&amp;TblCollectedList[[#This Row],[Type Number]]</f>
        <v>651????</v>
      </c>
      <c r="F586" s="40" t="s">
        <v>78</v>
      </c>
      <c r="G586" s="39">
        <v>3</v>
      </c>
      <c r="H586" s="38"/>
    </row>
    <row r="587" spans="1:8" ht="16" outlineLevel="2" x14ac:dyDescent="0.8">
      <c r="A587" s="41">
        <v>651</v>
      </c>
      <c r="B587" s="39" t="s">
        <v>127</v>
      </c>
      <c r="C587" s="63" t="s">
        <v>90</v>
      </c>
      <c r="D587" s="39" t="s">
        <v>129</v>
      </c>
      <c r="E587" s="62" t="str">
        <f>TblCollectedList[[#This Row],[Type Code]]&amp;TblCollectedList[[#This Row],[Type Number]]</f>
        <v>6511???</v>
      </c>
      <c r="F587" s="61"/>
      <c r="G587" s="39">
        <v>4</v>
      </c>
      <c r="H587" s="38"/>
    </row>
    <row r="588" spans="1:8" ht="16" outlineLevel="2" x14ac:dyDescent="0.8">
      <c r="A588" s="41">
        <v>651</v>
      </c>
      <c r="B588" s="39" t="s">
        <v>127</v>
      </c>
      <c r="C588" s="63" t="s">
        <v>88</v>
      </c>
      <c r="D588" s="39" t="s">
        <v>128</v>
      </c>
      <c r="E588" s="62" t="str">
        <f>TblCollectedList[[#This Row],[Type Code]]&amp;TblCollectedList[[#This Row],[Type Number]]</f>
        <v>6512???</v>
      </c>
      <c r="F588" s="61"/>
      <c r="G588" s="39">
        <v>4</v>
      </c>
      <c r="H588" s="38"/>
    </row>
    <row r="589" spans="1:8" ht="16" outlineLevel="2" x14ac:dyDescent="0.8">
      <c r="A589" s="41">
        <v>651</v>
      </c>
      <c r="B589" s="39" t="s">
        <v>127</v>
      </c>
      <c r="C589" s="63" t="s">
        <v>86</v>
      </c>
      <c r="D589" s="39" t="s">
        <v>126</v>
      </c>
      <c r="E589" s="62" t="str">
        <f>TblCollectedList[[#This Row],[Type Code]]&amp;TblCollectedList[[#This Row],[Type Number]]</f>
        <v>6513???</v>
      </c>
      <c r="F589" s="61"/>
      <c r="G589" s="39">
        <v>4</v>
      </c>
      <c r="H589" s="38"/>
    </row>
    <row r="590" spans="1:8" ht="16" outlineLevel="1" x14ac:dyDescent="0.8">
      <c r="A590" s="41">
        <v>652</v>
      </c>
      <c r="B590" s="39" t="s">
        <v>120</v>
      </c>
      <c r="C590" s="31" t="s">
        <v>28</v>
      </c>
      <c r="D590" s="39"/>
      <c r="E590" s="39" t="str">
        <f>TblCollectedList[[#This Row],[Type Code]]&amp;TblCollectedList[[#This Row],[Type Number]]</f>
        <v>652????</v>
      </c>
      <c r="F590" s="40" t="s">
        <v>78</v>
      </c>
      <c r="G590" s="39">
        <v>3</v>
      </c>
      <c r="H590" s="38"/>
    </row>
    <row r="591" spans="1:8" ht="16" outlineLevel="2" x14ac:dyDescent="0.8">
      <c r="A591" s="41">
        <v>652</v>
      </c>
      <c r="B591" s="39" t="s">
        <v>120</v>
      </c>
      <c r="C591" s="63" t="s">
        <v>90</v>
      </c>
      <c r="D591" s="39" t="s">
        <v>125</v>
      </c>
      <c r="E591" s="62" t="str">
        <f>TblCollectedList[[#This Row],[Type Code]]&amp;TblCollectedList[[#This Row],[Type Number]]</f>
        <v>6521???</v>
      </c>
      <c r="F591" s="61"/>
      <c r="G591" s="39">
        <v>4</v>
      </c>
      <c r="H591" s="38"/>
    </row>
    <row r="592" spans="1:8" ht="16" outlineLevel="2" x14ac:dyDescent="0.8">
      <c r="A592" s="41">
        <v>652</v>
      </c>
      <c r="B592" s="39" t="s">
        <v>120</v>
      </c>
      <c r="C592" s="63" t="s">
        <v>88</v>
      </c>
      <c r="D592" s="39" t="s">
        <v>124</v>
      </c>
      <c r="E592" s="62" t="str">
        <f>TblCollectedList[[#This Row],[Type Code]]&amp;TblCollectedList[[#This Row],[Type Number]]</f>
        <v>6522???</v>
      </c>
      <c r="F592" s="61"/>
      <c r="G592" s="39">
        <v>4</v>
      </c>
      <c r="H592" s="38"/>
    </row>
    <row r="593" spans="1:8" ht="16" outlineLevel="2" x14ac:dyDescent="0.8">
      <c r="A593" s="41">
        <v>652</v>
      </c>
      <c r="B593" s="39" t="s">
        <v>120</v>
      </c>
      <c r="C593" s="63" t="s">
        <v>86</v>
      </c>
      <c r="D593" s="39" t="s">
        <v>123</v>
      </c>
      <c r="E593" s="62" t="str">
        <f>TblCollectedList[[#This Row],[Type Code]]&amp;TblCollectedList[[#This Row],[Type Number]]</f>
        <v>6523???</v>
      </c>
      <c r="F593" s="61"/>
      <c r="G593" s="39">
        <v>4</v>
      </c>
      <c r="H593" s="38"/>
    </row>
    <row r="594" spans="1:8" ht="16" outlineLevel="2" x14ac:dyDescent="0.8">
      <c r="A594" s="41">
        <v>652</v>
      </c>
      <c r="B594" s="39" t="s">
        <v>120</v>
      </c>
      <c r="C594" s="63" t="s">
        <v>83</v>
      </c>
      <c r="D594" s="39" t="s">
        <v>122</v>
      </c>
      <c r="E594" s="62" t="str">
        <f>TblCollectedList[[#This Row],[Type Code]]&amp;TblCollectedList[[#This Row],[Type Number]]</f>
        <v>6524???</v>
      </c>
      <c r="F594" s="61"/>
      <c r="G594" s="39">
        <v>4</v>
      </c>
      <c r="H594" s="38"/>
    </row>
    <row r="595" spans="1:8" ht="16" outlineLevel="2" x14ac:dyDescent="0.8">
      <c r="A595" s="41">
        <v>652</v>
      </c>
      <c r="B595" s="39" t="s">
        <v>120</v>
      </c>
      <c r="C595" s="63" t="s">
        <v>114</v>
      </c>
      <c r="D595" s="39" t="s">
        <v>121</v>
      </c>
      <c r="E595" s="62" t="str">
        <f>TblCollectedList[[#This Row],[Type Code]]&amp;TblCollectedList[[#This Row],[Type Number]]</f>
        <v>6525???</v>
      </c>
      <c r="F595" s="61"/>
      <c r="G595" s="39">
        <v>4</v>
      </c>
      <c r="H595" s="38"/>
    </row>
    <row r="596" spans="1:8" ht="16" outlineLevel="2" x14ac:dyDescent="0.8">
      <c r="A596" s="41">
        <v>652</v>
      </c>
      <c r="B596" s="39" t="s">
        <v>120</v>
      </c>
      <c r="C596" s="63" t="s">
        <v>111</v>
      </c>
      <c r="D596" s="39" t="s">
        <v>119</v>
      </c>
      <c r="E596" s="62" t="str">
        <f>TblCollectedList[[#This Row],[Type Code]]&amp;TblCollectedList[[#This Row],[Type Number]]</f>
        <v>6526???</v>
      </c>
      <c r="F596" s="61"/>
      <c r="G596" s="39">
        <v>4</v>
      </c>
      <c r="H596" s="38"/>
    </row>
    <row r="597" spans="1:8" ht="16" outlineLevel="1" x14ac:dyDescent="0.8">
      <c r="A597" s="41">
        <v>653</v>
      </c>
      <c r="B597" s="39" t="s">
        <v>112</v>
      </c>
      <c r="C597" s="31" t="s">
        <v>28</v>
      </c>
      <c r="D597" s="39"/>
      <c r="E597" s="39" t="str">
        <f>TblCollectedList[[#This Row],[Type Code]]&amp;TblCollectedList[[#This Row],[Type Number]]</f>
        <v>653????</v>
      </c>
      <c r="F597" s="40" t="s">
        <v>78</v>
      </c>
      <c r="G597" s="39">
        <v>3</v>
      </c>
      <c r="H597" s="38"/>
    </row>
    <row r="598" spans="1:8" ht="16" outlineLevel="2" x14ac:dyDescent="0.8">
      <c r="A598" s="41">
        <v>653</v>
      </c>
      <c r="B598" s="39" t="s">
        <v>112</v>
      </c>
      <c r="C598" s="63" t="s">
        <v>90</v>
      </c>
      <c r="D598" s="39" t="s">
        <v>118</v>
      </c>
      <c r="E598" s="62" t="str">
        <f>TblCollectedList[[#This Row],[Type Code]]&amp;TblCollectedList[[#This Row],[Type Number]]</f>
        <v>6531???</v>
      </c>
      <c r="F598" s="61"/>
      <c r="G598" s="39">
        <v>4</v>
      </c>
      <c r="H598" s="38"/>
    </row>
    <row r="599" spans="1:8" ht="16" outlineLevel="2" x14ac:dyDescent="0.8">
      <c r="A599" s="41">
        <v>653</v>
      </c>
      <c r="B599" s="39" t="s">
        <v>112</v>
      </c>
      <c r="C599" s="63" t="s">
        <v>88</v>
      </c>
      <c r="D599" s="39" t="s">
        <v>117</v>
      </c>
      <c r="E599" s="62" t="str">
        <f>TblCollectedList[[#This Row],[Type Code]]&amp;TblCollectedList[[#This Row],[Type Number]]</f>
        <v>6532???</v>
      </c>
      <c r="F599" s="61"/>
      <c r="G599" s="39">
        <v>4</v>
      </c>
      <c r="H599" s="38"/>
    </row>
    <row r="600" spans="1:8" ht="16" outlineLevel="2" x14ac:dyDescent="0.8">
      <c r="A600" s="41">
        <v>653</v>
      </c>
      <c r="B600" s="39" t="s">
        <v>112</v>
      </c>
      <c r="C600" s="63" t="s">
        <v>86</v>
      </c>
      <c r="D600" s="39" t="s">
        <v>116</v>
      </c>
      <c r="E600" s="62" t="str">
        <f>TblCollectedList[[#This Row],[Type Code]]&amp;TblCollectedList[[#This Row],[Type Number]]</f>
        <v>6533???</v>
      </c>
      <c r="F600" s="61"/>
      <c r="G600" s="39">
        <v>4</v>
      </c>
      <c r="H600" s="38"/>
    </row>
    <row r="601" spans="1:8" ht="16" outlineLevel="2" x14ac:dyDescent="0.8">
      <c r="A601" s="41">
        <v>653</v>
      </c>
      <c r="B601" s="39" t="s">
        <v>112</v>
      </c>
      <c r="C601" s="63" t="s">
        <v>83</v>
      </c>
      <c r="D601" s="39" t="s">
        <v>115</v>
      </c>
      <c r="E601" s="62" t="str">
        <f>TblCollectedList[[#This Row],[Type Code]]&amp;TblCollectedList[[#This Row],[Type Number]]</f>
        <v>6534???</v>
      </c>
      <c r="F601" s="61"/>
      <c r="G601" s="39">
        <v>4</v>
      </c>
      <c r="H601" s="38"/>
    </row>
    <row r="602" spans="1:8" ht="16" outlineLevel="2" x14ac:dyDescent="0.8">
      <c r="A602" s="41">
        <v>653</v>
      </c>
      <c r="B602" s="39" t="s">
        <v>112</v>
      </c>
      <c r="C602" s="63" t="s">
        <v>114</v>
      </c>
      <c r="D602" s="39" t="s">
        <v>113</v>
      </c>
      <c r="E602" s="62" t="str">
        <f>TblCollectedList[[#This Row],[Type Code]]&amp;TblCollectedList[[#This Row],[Type Number]]</f>
        <v>6535???</v>
      </c>
      <c r="F602" s="61"/>
      <c r="G602" s="39"/>
      <c r="H602" s="38"/>
    </row>
    <row r="603" spans="1:8" ht="16" outlineLevel="2" x14ac:dyDescent="0.8">
      <c r="A603" s="41">
        <v>653</v>
      </c>
      <c r="B603" s="39" t="s">
        <v>112</v>
      </c>
      <c r="C603" s="63" t="s">
        <v>111</v>
      </c>
      <c r="D603" s="39" t="s">
        <v>110</v>
      </c>
      <c r="E603" s="62" t="str">
        <f>TblCollectedList[[#This Row],[Type Code]]&amp;TblCollectedList[[#This Row],[Type Number]]</f>
        <v>6536???</v>
      </c>
      <c r="F603" s="61"/>
      <c r="G603" s="39">
        <v>4</v>
      </c>
      <c r="H603" s="38"/>
    </row>
    <row r="604" spans="1:8" ht="16" outlineLevel="1" x14ac:dyDescent="0.8">
      <c r="A604" s="64">
        <v>66</v>
      </c>
      <c r="B604" s="36" t="s">
        <v>109</v>
      </c>
      <c r="C604" s="36"/>
      <c r="D604" s="36"/>
      <c r="E604" s="36" t="str">
        <f>TblCollectedList[[#This Row],[Type Code]]&amp;TblCollectedList[[#This Row],[Type Number]]</f>
        <v>66</v>
      </c>
      <c r="F604" s="35"/>
      <c r="G604" s="34">
        <v>2</v>
      </c>
      <c r="H604" s="33"/>
    </row>
    <row r="605" spans="1:8" ht="16" outlineLevel="1" x14ac:dyDescent="0.8">
      <c r="A605" s="41">
        <v>661</v>
      </c>
      <c r="B605" s="39" t="s">
        <v>108</v>
      </c>
      <c r="C605" s="31" t="s">
        <v>28</v>
      </c>
      <c r="D605" s="39"/>
      <c r="E605" s="39" t="str">
        <f>TblCollectedList[[#This Row],[Type Code]]&amp;TblCollectedList[[#This Row],[Type Number]]</f>
        <v>661????</v>
      </c>
      <c r="F605" s="40" t="s">
        <v>78</v>
      </c>
      <c r="G605" s="39">
        <v>3</v>
      </c>
      <c r="H605" s="38"/>
    </row>
    <row r="606" spans="1:8" ht="16" outlineLevel="2" x14ac:dyDescent="0.8">
      <c r="A606" s="41">
        <v>661</v>
      </c>
      <c r="B606" s="39" t="s">
        <v>108</v>
      </c>
      <c r="C606" s="63" t="s">
        <v>90</v>
      </c>
      <c r="D606" s="39" t="s">
        <v>107</v>
      </c>
      <c r="E606" s="62" t="str">
        <f>TblCollectedList[[#This Row],[Type Code]]&amp;TblCollectedList[[#This Row],[Type Number]]</f>
        <v>6611???</v>
      </c>
      <c r="F606" s="61"/>
      <c r="G606" s="39">
        <v>4</v>
      </c>
      <c r="H606" s="38"/>
    </row>
    <row r="607" spans="1:8" ht="16" outlineLevel="1" x14ac:dyDescent="0.8">
      <c r="A607" s="41">
        <v>662</v>
      </c>
      <c r="B607" s="39" t="s">
        <v>105</v>
      </c>
      <c r="C607" s="31" t="s">
        <v>28</v>
      </c>
      <c r="D607" s="39"/>
      <c r="E607" s="39" t="str">
        <f>TblCollectedList[[#This Row],[Type Code]]&amp;TblCollectedList[[#This Row],[Type Number]]</f>
        <v>662????</v>
      </c>
      <c r="F607" s="40" t="s">
        <v>78</v>
      </c>
      <c r="G607" s="39">
        <v>3</v>
      </c>
      <c r="H607" s="38"/>
    </row>
    <row r="608" spans="1:8" ht="16" outlineLevel="2" x14ac:dyDescent="0.8">
      <c r="A608" s="41">
        <v>662</v>
      </c>
      <c r="B608" s="39" t="s">
        <v>105</v>
      </c>
      <c r="C608" s="63" t="s">
        <v>90</v>
      </c>
      <c r="D608" s="39" t="s">
        <v>106</v>
      </c>
      <c r="E608" s="62" t="str">
        <f>TblCollectedList[[#This Row],[Type Code]]&amp;TblCollectedList[[#This Row],[Type Number]]</f>
        <v>6621???</v>
      </c>
      <c r="F608" s="61"/>
      <c r="G608" s="39">
        <v>4</v>
      </c>
      <c r="H608" s="38"/>
    </row>
    <row r="609" spans="1:8" ht="16" outlineLevel="2" x14ac:dyDescent="0.8">
      <c r="A609" s="41">
        <v>662</v>
      </c>
      <c r="B609" s="39" t="s">
        <v>105</v>
      </c>
      <c r="C609" s="63" t="s">
        <v>88</v>
      </c>
      <c r="D609" s="39" t="s">
        <v>104</v>
      </c>
      <c r="E609" s="62" t="str">
        <f>TblCollectedList[[#This Row],[Type Code]]&amp;TblCollectedList[[#This Row],[Type Number]]</f>
        <v>6622???</v>
      </c>
      <c r="F609" s="61"/>
      <c r="G609" s="39">
        <v>4</v>
      </c>
      <c r="H609" s="38"/>
    </row>
    <row r="610" spans="1:8" ht="16" outlineLevel="1" x14ac:dyDescent="0.8">
      <c r="A610" s="64">
        <v>67</v>
      </c>
      <c r="B610" s="36" t="s">
        <v>103</v>
      </c>
      <c r="C610" s="36"/>
      <c r="D610" s="36"/>
      <c r="E610" s="36" t="str">
        <f>TblCollectedList[[#This Row],[Type Code]]&amp;TblCollectedList[[#This Row],[Type Number]]</f>
        <v>67</v>
      </c>
      <c r="F610" s="35"/>
      <c r="G610" s="34">
        <v>2</v>
      </c>
      <c r="H610" s="33"/>
    </row>
    <row r="611" spans="1:8" ht="16" outlineLevel="1" x14ac:dyDescent="0.8">
      <c r="A611" s="41">
        <v>671</v>
      </c>
      <c r="B611" s="39" t="s">
        <v>102</v>
      </c>
      <c r="C611" s="31" t="s">
        <v>28</v>
      </c>
      <c r="D611" s="39"/>
      <c r="E611" s="39" t="str">
        <f>TblCollectedList[[#This Row],[Type Code]]&amp;TblCollectedList[[#This Row],[Type Number]]</f>
        <v>671????</v>
      </c>
      <c r="F611" s="40" t="s">
        <v>78</v>
      </c>
      <c r="G611" s="39">
        <v>3</v>
      </c>
      <c r="H611" s="38"/>
    </row>
    <row r="612" spans="1:8" ht="16" outlineLevel="2" x14ac:dyDescent="0.8">
      <c r="A612" s="41">
        <v>671</v>
      </c>
      <c r="B612" s="39" t="s">
        <v>102</v>
      </c>
      <c r="C612" s="63" t="s">
        <v>90</v>
      </c>
      <c r="D612" s="39" t="s">
        <v>101</v>
      </c>
      <c r="E612" s="62" t="str">
        <f>TblCollectedList[[#This Row],[Type Code]]&amp;TblCollectedList[[#This Row],[Type Number]]</f>
        <v>6711???</v>
      </c>
      <c r="F612" s="61"/>
      <c r="G612" s="39">
        <v>4</v>
      </c>
      <c r="H612" s="38"/>
    </row>
    <row r="613" spans="1:8" ht="16" outlineLevel="1" x14ac:dyDescent="0.8">
      <c r="A613" s="41">
        <v>672</v>
      </c>
      <c r="B613" s="39" t="s">
        <v>98</v>
      </c>
      <c r="C613" s="31" t="s">
        <v>28</v>
      </c>
      <c r="D613" s="39"/>
      <c r="E613" s="39" t="str">
        <f>TblCollectedList[[#This Row],[Type Code]]&amp;TblCollectedList[[#This Row],[Type Number]]</f>
        <v>672????</v>
      </c>
      <c r="F613" s="40" t="s">
        <v>78</v>
      </c>
      <c r="G613" s="39">
        <v>3</v>
      </c>
      <c r="H613" s="38"/>
    </row>
    <row r="614" spans="1:8" ht="16" outlineLevel="2" x14ac:dyDescent="0.8">
      <c r="A614" s="41">
        <v>672</v>
      </c>
      <c r="B614" s="39" t="s">
        <v>98</v>
      </c>
      <c r="C614" s="63" t="s">
        <v>90</v>
      </c>
      <c r="D614" s="39" t="s">
        <v>100</v>
      </c>
      <c r="E614" s="62" t="str">
        <f>TblCollectedList[[#This Row],[Type Code]]&amp;TblCollectedList[[#This Row],[Type Number]]</f>
        <v>6721???</v>
      </c>
      <c r="F614" s="61"/>
      <c r="G614" s="39">
        <v>4</v>
      </c>
      <c r="H614" s="38"/>
    </row>
    <row r="615" spans="1:8" ht="16" outlineLevel="2" x14ac:dyDescent="0.8">
      <c r="A615" s="41">
        <v>672</v>
      </c>
      <c r="B615" s="39" t="s">
        <v>98</v>
      </c>
      <c r="C615" s="63" t="s">
        <v>88</v>
      </c>
      <c r="D615" s="39" t="s">
        <v>99</v>
      </c>
      <c r="E615" s="62" t="str">
        <f>TblCollectedList[[#This Row],[Type Code]]&amp;TblCollectedList[[#This Row],[Type Number]]</f>
        <v>6722???</v>
      </c>
      <c r="F615" s="61"/>
      <c r="G615" s="39">
        <v>4</v>
      </c>
      <c r="H615" s="38"/>
    </row>
    <row r="616" spans="1:8" ht="16" outlineLevel="2" x14ac:dyDescent="0.8">
      <c r="A616" s="41">
        <v>672</v>
      </c>
      <c r="B616" s="39" t="s">
        <v>98</v>
      </c>
      <c r="C616" s="63" t="s">
        <v>86</v>
      </c>
      <c r="D616" s="39" t="s">
        <v>97</v>
      </c>
      <c r="E616" s="62" t="str">
        <f>TblCollectedList[[#This Row],[Type Code]]&amp;TblCollectedList[[#This Row],[Type Number]]</f>
        <v>6723???</v>
      </c>
      <c r="F616" s="61"/>
      <c r="G616" s="39">
        <v>4</v>
      </c>
      <c r="H616" s="38"/>
    </row>
    <row r="617" spans="1:8" ht="16" outlineLevel="1" x14ac:dyDescent="0.8">
      <c r="A617" s="64">
        <v>68</v>
      </c>
      <c r="B617" s="36" t="s">
        <v>96</v>
      </c>
      <c r="C617" s="36"/>
      <c r="D617" s="36"/>
      <c r="E617" s="36" t="str">
        <f>TblCollectedList[[#This Row],[Type Code]]&amp;TblCollectedList[[#This Row],[Type Number]]</f>
        <v>68</v>
      </c>
      <c r="F617" s="35"/>
      <c r="G617" s="34">
        <v>2</v>
      </c>
      <c r="H617" s="33"/>
    </row>
    <row r="618" spans="1:8" ht="16" outlineLevel="1" x14ac:dyDescent="0.8">
      <c r="A618" s="41">
        <v>681</v>
      </c>
      <c r="B618" s="39" t="s">
        <v>93</v>
      </c>
      <c r="C618" s="31" t="s">
        <v>28</v>
      </c>
      <c r="D618" s="39"/>
      <c r="E618" s="39" t="str">
        <f>TblCollectedList[[#This Row],[Type Code]]&amp;TblCollectedList[[#This Row],[Type Number]]</f>
        <v>681????</v>
      </c>
      <c r="F618" s="40" t="s">
        <v>91</v>
      </c>
      <c r="G618" s="39">
        <v>3</v>
      </c>
      <c r="H618" s="38"/>
    </row>
    <row r="619" spans="1:8" ht="16" outlineLevel="2" x14ac:dyDescent="0.8">
      <c r="A619" s="41">
        <v>681</v>
      </c>
      <c r="B619" s="39" t="s">
        <v>93</v>
      </c>
      <c r="C619" s="63" t="s">
        <v>90</v>
      </c>
      <c r="D619" s="39" t="s">
        <v>89</v>
      </c>
      <c r="E619" s="62" t="str">
        <f>TblCollectedList[[#This Row],[Type Code]]&amp;TblCollectedList[[#This Row],[Type Number]]</f>
        <v>6811???</v>
      </c>
      <c r="F619" s="61"/>
      <c r="G619" s="39">
        <v>4</v>
      </c>
      <c r="H619" s="38"/>
    </row>
    <row r="620" spans="1:8" ht="16" outlineLevel="2" x14ac:dyDescent="0.8">
      <c r="A620" s="41">
        <v>681</v>
      </c>
      <c r="B620" s="39" t="s">
        <v>93</v>
      </c>
      <c r="C620" s="63" t="s">
        <v>88</v>
      </c>
      <c r="D620" s="39" t="s">
        <v>95</v>
      </c>
      <c r="E620" s="62" t="str">
        <f>TblCollectedList[[#This Row],[Type Code]]&amp;TblCollectedList[[#This Row],[Type Number]]</f>
        <v>6812???</v>
      </c>
      <c r="F620" s="61"/>
      <c r="G620" s="39">
        <v>4</v>
      </c>
      <c r="H620" s="38"/>
    </row>
    <row r="621" spans="1:8" ht="16" outlineLevel="2" x14ac:dyDescent="0.8">
      <c r="A621" s="41">
        <v>681</v>
      </c>
      <c r="B621" s="39" t="s">
        <v>93</v>
      </c>
      <c r="C621" s="63" t="s">
        <v>86</v>
      </c>
      <c r="D621" s="39" t="s">
        <v>94</v>
      </c>
      <c r="E621" s="62" t="str">
        <f>TblCollectedList[[#This Row],[Type Code]]&amp;TblCollectedList[[#This Row],[Type Number]]</f>
        <v>6813???</v>
      </c>
      <c r="F621" s="61"/>
      <c r="G621" s="39">
        <v>4</v>
      </c>
      <c r="H621" s="38"/>
    </row>
    <row r="622" spans="1:8" ht="16" outlineLevel="2" x14ac:dyDescent="0.8">
      <c r="A622" s="41">
        <v>681</v>
      </c>
      <c r="B622" s="39" t="s">
        <v>93</v>
      </c>
      <c r="C622" s="63" t="s">
        <v>83</v>
      </c>
      <c r="D622" s="39" t="s">
        <v>92</v>
      </c>
      <c r="E622" s="62" t="str">
        <f>TblCollectedList[[#This Row],[Type Code]]&amp;TblCollectedList[[#This Row],[Type Number]]</f>
        <v>6814???</v>
      </c>
      <c r="F622" s="61"/>
      <c r="G622" s="39">
        <v>4</v>
      </c>
      <c r="H622" s="38"/>
    </row>
    <row r="623" spans="1:8" ht="16" outlineLevel="1" x14ac:dyDescent="0.8">
      <c r="A623" s="41">
        <v>682</v>
      </c>
      <c r="B623" s="39" t="s">
        <v>84</v>
      </c>
      <c r="C623" s="31" t="s">
        <v>28</v>
      </c>
      <c r="D623" s="39"/>
      <c r="E623" s="39" t="str">
        <f>TblCollectedList[[#This Row],[Type Code]]&amp;TblCollectedList[[#This Row],[Type Number]]</f>
        <v>682????</v>
      </c>
      <c r="F623" s="40" t="s">
        <v>91</v>
      </c>
      <c r="G623" s="39">
        <v>3</v>
      </c>
      <c r="H623" s="38"/>
    </row>
    <row r="624" spans="1:8" ht="16" outlineLevel="2" x14ac:dyDescent="0.8">
      <c r="A624" s="41">
        <v>682</v>
      </c>
      <c r="B624" s="39" t="s">
        <v>84</v>
      </c>
      <c r="C624" s="63" t="s">
        <v>90</v>
      </c>
      <c r="D624" s="39" t="s">
        <v>89</v>
      </c>
      <c r="E624" s="62" t="str">
        <f>TblCollectedList[[#This Row],[Type Code]]&amp;TblCollectedList[[#This Row],[Type Number]]</f>
        <v>6821???</v>
      </c>
      <c r="F624" s="61"/>
      <c r="G624" s="39">
        <v>4</v>
      </c>
      <c r="H624" s="38"/>
    </row>
    <row r="625" spans="1:8" ht="16" outlineLevel="2" x14ac:dyDescent="0.8">
      <c r="A625" s="41">
        <v>682</v>
      </c>
      <c r="B625" s="39" t="s">
        <v>84</v>
      </c>
      <c r="C625" s="63" t="s">
        <v>88</v>
      </c>
      <c r="D625" s="39" t="s">
        <v>87</v>
      </c>
      <c r="E625" s="62" t="str">
        <f>TblCollectedList[[#This Row],[Type Code]]&amp;TblCollectedList[[#This Row],[Type Number]]</f>
        <v>6822???</v>
      </c>
      <c r="F625" s="61"/>
      <c r="G625" s="39">
        <v>4</v>
      </c>
      <c r="H625" s="38"/>
    </row>
    <row r="626" spans="1:8" ht="16" outlineLevel="2" x14ac:dyDescent="0.8">
      <c r="A626" s="41">
        <v>682</v>
      </c>
      <c r="B626" s="39" t="s">
        <v>84</v>
      </c>
      <c r="C626" s="63" t="s">
        <v>86</v>
      </c>
      <c r="D626" s="39" t="s">
        <v>85</v>
      </c>
      <c r="E626" s="62" t="str">
        <f>TblCollectedList[[#This Row],[Type Code]]&amp;TblCollectedList[[#This Row],[Type Number]]</f>
        <v>6823???</v>
      </c>
      <c r="F626" s="61"/>
      <c r="G626" s="39">
        <v>4</v>
      </c>
      <c r="H626" s="38"/>
    </row>
    <row r="627" spans="1:8" ht="16" outlineLevel="2" x14ac:dyDescent="0.8">
      <c r="A627" s="41">
        <v>682</v>
      </c>
      <c r="B627" s="39" t="s">
        <v>84</v>
      </c>
      <c r="C627" s="63" t="s">
        <v>83</v>
      </c>
      <c r="D627" s="39" t="s">
        <v>82</v>
      </c>
      <c r="E627" s="62" t="str">
        <f>TblCollectedList[[#This Row],[Type Code]]&amp;TblCollectedList[[#This Row],[Type Number]]</f>
        <v>6824???</v>
      </c>
      <c r="F627" s="61"/>
      <c r="G627" s="39">
        <v>4</v>
      </c>
      <c r="H627" s="38"/>
    </row>
    <row r="628" spans="1:8" ht="16" x14ac:dyDescent="0.8">
      <c r="A628" s="60">
        <v>7</v>
      </c>
      <c r="B628" s="59" t="s">
        <v>81</v>
      </c>
      <c r="C628" s="59"/>
      <c r="D628" s="59"/>
      <c r="E628" s="59" t="str">
        <f>TblCollectedList[[#This Row],[Type Code]]&amp;TblCollectedList[[#This Row],[Type Number]]</f>
        <v>7</v>
      </c>
      <c r="F628" s="58"/>
      <c r="G628" s="57">
        <v>1</v>
      </c>
      <c r="H628" s="56"/>
    </row>
    <row r="629" spans="1:8" ht="16" outlineLevel="1" x14ac:dyDescent="0.8">
      <c r="A629" s="37">
        <v>70</v>
      </c>
      <c r="B629" s="36" t="s">
        <v>80</v>
      </c>
      <c r="C629" s="36"/>
      <c r="D629" s="36"/>
      <c r="E629" s="36" t="str">
        <f>TblCollectedList[[#This Row],[Type Code]]&amp;TblCollectedList[[#This Row],[Type Number]]</f>
        <v>70</v>
      </c>
      <c r="F629" s="35"/>
      <c r="G629" s="34">
        <v>2</v>
      </c>
      <c r="H629" s="33"/>
    </row>
    <row r="630" spans="1:8" ht="16" outlineLevel="1" x14ac:dyDescent="0.8">
      <c r="A630" s="41">
        <v>701</v>
      </c>
      <c r="B630" s="39" t="s">
        <v>79</v>
      </c>
      <c r="C630" s="31" t="s">
        <v>28</v>
      </c>
      <c r="D630" s="39"/>
      <c r="E630" s="39" t="str">
        <f>TblCollectedList[[#This Row],[Type Code]]&amp;TblCollectedList[[#This Row],[Type Number]]</f>
        <v>701????</v>
      </c>
      <c r="F630" s="55" t="s">
        <v>78</v>
      </c>
      <c r="G630" s="54">
        <v>3</v>
      </c>
      <c r="H630" s="38"/>
    </row>
    <row r="631" spans="1:8" ht="16" outlineLevel="1" x14ac:dyDescent="0.8">
      <c r="A631" s="41">
        <v>702</v>
      </c>
      <c r="B631" s="39" t="s">
        <v>77</v>
      </c>
      <c r="C631" s="31" t="s">
        <v>28</v>
      </c>
      <c r="D631" s="39"/>
      <c r="E631" s="39" t="str">
        <f>TblCollectedList[[#This Row],[Type Code]]&amp;TblCollectedList[[#This Row],[Type Number]]</f>
        <v>702????</v>
      </c>
      <c r="F631" s="55" t="s">
        <v>55</v>
      </c>
      <c r="G631" s="54">
        <v>3</v>
      </c>
      <c r="H631" s="38"/>
    </row>
    <row r="632" spans="1:8" ht="16" outlineLevel="1" x14ac:dyDescent="0.8">
      <c r="A632" s="41">
        <v>703</v>
      </c>
      <c r="B632" s="39" t="s">
        <v>76</v>
      </c>
      <c r="C632" s="31" t="s">
        <v>28</v>
      </c>
      <c r="D632" s="39"/>
      <c r="E632" s="39" t="str">
        <f>TblCollectedList[[#This Row],[Type Code]]&amp;TblCollectedList[[#This Row],[Type Number]]</f>
        <v>703????</v>
      </c>
      <c r="F632" s="55" t="s">
        <v>55</v>
      </c>
      <c r="G632" s="54">
        <v>3</v>
      </c>
      <c r="H632" s="38"/>
    </row>
    <row r="633" spans="1:8" ht="16" outlineLevel="1" x14ac:dyDescent="0.8">
      <c r="A633" s="41">
        <v>704</v>
      </c>
      <c r="B633" s="39" t="s">
        <v>75</v>
      </c>
      <c r="C633" s="31" t="s">
        <v>28</v>
      </c>
      <c r="D633" s="39"/>
      <c r="E633" s="39" t="str">
        <f>TblCollectedList[[#This Row],[Type Code]]&amp;TblCollectedList[[#This Row],[Type Number]]</f>
        <v>704????</v>
      </c>
      <c r="F633" s="55" t="s">
        <v>55</v>
      </c>
      <c r="G633" s="54">
        <v>3</v>
      </c>
      <c r="H633" s="38"/>
    </row>
    <row r="634" spans="1:8" ht="16" outlineLevel="1" x14ac:dyDescent="0.8">
      <c r="A634" s="41">
        <v>705</v>
      </c>
      <c r="B634" s="39" t="s">
        <v>74</v>
      </c>
      <c r="C634" s="31" t="s">
        <v>28</v>
      </c>
      <c r="D634" s="39"/>
      <c r="E634" s="39" t="str">
        <f>TblCollectedList[[#This Row],[Type Code]]&amp;TblCollectedList[[#This Row],[Type Number]]</f>
        <v>705????</v>
      </c>
      <c r="F634" s="55" t="s">
        <v>55</v>
      </c>
      <c r="G634" s="54">
        <v>3</v>
      </c>
      <c r="H634" s="38"/>
    </row>
    <row r="635" spans="1:8" ht="16" outlineLevel="1" x14ac:dyDescent="0.8">
      <c r="A635" s="41">
        <v>706</v>
      </c>
      <c r="B635" s="39" t="s">
        <v>73</v>
      </c>
      <c r="C635" s="31" t="s">
        <v>28</v>
      </c>
      <c r="D635" s="39"/>
      <c r="E635" s="39" t="str">
        <f>TblCollectedList[[#This Row],[Type Code]]&amp;TblCollectedList[[#This Row],[Type Number]]</f>
        <v>706????</v>
      </c>
      <c r="F635" s="55" t="s">
        <v>55</v>
      </c>
      <c r="G635" s="54">
        <v>3</v>
      </c>
      <c r="H635" s="38"/>
    </row>
    <row r="636" spans="1:8" ht="16" outlineLevel="1" x14ac:dyDescent="0.8">
      <c r="A636" s="41">
        <v>709</v>
      </c>
      <c r="B636" s="39" t="s">
        <v>72</v>
      </c>
      <c r="C636" s="31" t="s">
        <v>28</v>
      </c>
      <c r="D636" s="39"/>
      <c r="E636" s="39" t="str">
        <f>TblCollectedList[[#This Row],[Type Code]]&amp;TblCollectedList[[#This Row],[Type Number]]</f>
        <v>709????</v>
      </c>
      <c r="F636" s="55" t="s">
        <v>55</v>
      </c>
      <c r="G636" s="54">
        <v>3</v>
      </c>
      <c r="H636" s="38"/>
    </row>
    <row r="637" spans="1:8" ht="16" outlineLevel="1" x14ac:dyDescent="0.8">
      <c r="A637" s="37">
        <v>71</v>
      </c>
      <c r="B637" s="36" t="s">
        <v>71</v>
      </c>
      <c r="C637" s="36"/>
      <c r="D637" s="36"/>
      <c r="E637" s="36" t="str">
        <f>TblCollectedList[[#This Row],[Type Code]]&amp;TblCollectedList[[#This Row],[Type Number]]</f>
        <v>71</v>
      </c>
      <c r="F637" s="35"/>
      <c r="G637" s="53">
        <v>2</v>
      </c>
      <c r="H637" s="33"/>
    </row>
    <row r="638" spans="1:8" ht="16" outlineLevel="1" x14ac:dyDescent="0.8">
      <c r="A638" s="41">
        <v>711</v>
      </c>
      <c r="B638" s="39" t="s">
        <v>63</v>
      </c>
      <c r="C638" s="31" t="s">
        <v>28</v>
      </c>
      <c r="D638" s="39"/>
      <c r="E638" s="39" t="str">
        <f>TblCollectedList[[#This Row],[Type Code]]&amp;TblCollectedList[[#This Row],[Type Number]]</f>
        <v>711????</v>
      </c>
      <c r="F638" s="40" t="s">
        <v>55</v>
      </c>
      <c r="G638" s="39">
        <v>3</v>
      </c>
      <c r="H638" s="38"/>
    </row>
    <row r="639" spans="1:8" ht="16" outlineLevel="1" x14ac:dyDescent="0.8">
      <c r="A639" s="41">
        <v>712</v>
      </c>
      <c r="B639" s="39" t="s">
        <v>70</v>
      </c>
      <c r="C639" s="31" t="s">
        <v>28</v>
      </c>
      <c r="D639" s="39"/>
      <c r="E639" s="39" t="str">
        <f>TblCollectedList[[#This Row],[Type Code]]&amp;TblCollectedList[[#This Row],[Type Number]]</f>
        <v>712????</v>
      </c>
      <c r="F639" s="40" t="s">
        <v>55</v>
      </c>
      <c r="G639" s="39">
        <v>3</v>
      </c>
      <c r="H639" s="38"/>
    </row>
    <row r="640" spans="1:8" ht="16" outlineLevel="1" x14ac:dyDescent="0.8">
      <c r="A640" s="41">
        <v>713</v>
      </c>
      <c r="B640" s="39" t="s">
        <v>61</v>
      </c>
      <c r="C640" s="31" t="s">
        <v>28</v>
      </c>
      <c r="D640" s="39"/>
      <c r="E640" s="39" t="str">
        <f>TblCollectedList[[#This Row],[Type Code]]&amp;TblCollectedList[[#This Row],[Type Number]]</f>
        <v>713????</v>
      </c>
      <c r="F640" s="40" t="s">
        <v>55</v>
      </c>
      <c r="G640" s="39">
        <v>3</v>
      </c>
      <c r="H640" s="38"/>
    </row>
    <row r="641" spans="1:8" ht="16" outlineLevel="1" x14ac:dyDescent="0.8">
      <c r="A641" s="41">
        <v>714</v>
      </c>
      <c r="B641" s="39" t="s">
        <v>69</v>
      </c>
      <c r="C641" s="31" t="s">
        <v>28</v>
      </c>
      <c r="D641" s="39"/>
      <c r="E641" s="39" t="str">
        <f>TblCollectedList[[#This Row],[Type Code]]&amp;TblCollectedList[[#This Row],[Type Number]]</f>
        <v>714????</v>
      </c>
      <c r="F641" s="40" t="s">
        <v>55</v>
      </c>
      <c r="G641" s="39">
        <v>3</v>
      </c>
      <c r="H641" s="38"/>
    </row>
    <row r="642" spans="1:8" ht="16" outlineLevel="1" x14ac:dyDescent="0.8">
      <c r="A642" s="41">
        <v>715</v>
      </c>
      <c r="B642" s="39" t="s">
        <v>68</v>
      </c>
      <c r="C642" s="31" t="s">
        <v>28</v>
      </c>
      <c r="D642" s="39"/>
      <c r="E642" s="39" t="str">
        <f>TblCollectedList[[#This Row],[Type Code]]&amp;TblCollectedList[[#This Row],[Type Number]]</f>
        <v>715????</v>
      </c>
      <c r="F642" s="40" t="s">
        <v>55</v>
      </c>
      <c r="G642" s="39">
        <v>3</v>
      </c>
      <c r="H642" s="38"/>
    </row>
    <row r="643" spans="1:8" ht="16" outlineLevel="1" x14ac:dyDescent="0.8">
      <c r="A643" s="41">
        <v>716</v>
      </c>
      <c r="B643" s="39" t="s">
        <v>67</v>
      </c>
      <c r="C643" s="31" t="s">
        <v>28</v>
      </c>
      <c r="D643" s="39"/>
      <c r="E643" s="39" t="str">
        <f>TblCollectedList[[#This Row],[Type Code]]&amp;TblCollectedList[[#This Row],[Type Number]]</f>
        <v>716????</v>
      </c>
      <c r="F643" s="40" t="s">
        <v>55</v>
      </c>
      <c r="G643" s="39">
        <v>3</v>
      </c>
      <c r="H643" s="38"/>
    </row>
    <row r="644" spans="1:8" ht="16" outlineLevel="1" x14ac:dyDescent="0.8">
      <c r="A644" s="41">
        <v>717</v>
      </c>
      <c r="B644" s="39" t="s">
        <v>66</v>
      </c>
      <c r="C644" s="31" t="s">
        <v>28</v>
      </c>
      <c r="D644" s="39"/>
      <c r="E644" s="39" t="str">
        <f>TblCollectedList[[#This Row],[Type Code]]&amp;TblCollectedList[[#This Row],[Type Number]]</f>
        <v>717????</v>
      </c>
      <c r="F644" s="40" t="s">
        <v>55</v>
      </c>
      <c r="G644" s="39">
        <v>3</v>
      </c>
      <c r="H644" s="38"/>
    </row>
    <row r="645" spans="1:8" ht="16" outlineLevel="1" x14ac:dyDescent="0.8">
      <c r="A645" s="41">
        <v>719</v>
      </c>
      <c r="B645" s="39" t="s">
        <v>65</v>
      </c>
      <c r="C645" s="31" t="s">
        <v>28</v>
      </c>
      <c r="D645" s="39"/>
      <c r="E645" s="39" t="str">
        <f>TblCollectedList[[#This Row],[Type Code]]&amp;TblCollectedList[[#This Row],[Type Number]]</f>
        <v>719????</v>
      </c>
      <c r="F645" s="40" t="s">
        <v>55</v>
      </c>
      <c r="G645" s="39">
        <v>3</v>
      </c>
      <c r="H645" s="38"/>
    </row>
    <row r="646" spans="1:8" ht="16" outlineLevel="1" x14ac:dyDescent="0.8">
      <c r="A646" s="37">
        <v>72</v>
      </c>
      <c r="B646" s="36" t="s">
        <v>64</v>
      </c>
      <c r="C646" s="36"/>
      <c r="D646" s="36"/>
      <c r="E646" s="36" t="str">
        <f>TblCollectedList[[#This Row],[Type Code]]&amp;TblCollectedList[[#This Row],[Type Number]]</f>
        <v>72</v>
      </c>
      <c r="F646" s="35"/>
      <c r="G646" s="34">
        <v>2</v>
      </c>
      <c r="H646" s="33"/>
    </row>
    <row r="647" spans="1:8" ht="16" outlineLevel="1" x14ac:dyDescent="0.8">
      <c r="A647" s="41">
        <v>721</v>
      </c>
      <c r="B647" s="39" t="s">
        <v>63</v>
      </c>
      <c r="C647" s="31" t="s">
        <v>28</v>
      </c>
      <c r="D647" s="39"/>
      <c r="E647" s="39" t="str">
        <f>TblCollectedList[[#This Row],[Type Code]]&amp;TblCollectedList[[#This Row],[Type Number]]</f>
        <v>721????</v>
      </c>
      <c r="F647" s="40" t="s">
        <v>55</v>
      </c>
      <c r="G647" s="39">
        <v>3</v>
      </c>
      <c r="H647" s="38"/>
    </row>
    <row r="648" spans="1:8" ht="16" outlineLevel="1" x14ac:dyDescent="0.8">
      <c r="A648" s="41">
        <v>722</v>
      </c>
      <c r="B648" s="39" t="s">
        <v>62</v>
      </c>
      <c r="C648" s="31" t="s">
        <v>28</v>
      </c>
      <c r="D648" s="39"/>
      <c r="E648" s="39" t="str">
        <f>TblCollectedList[[#This Row],[Type Code]]&amp;TblCollectedList[[#This Row],[Type Number]]</f>
        <v>722????</v>
      </c>
      <c r="F648" s="40" t="s">
        <v>55</v>
      </c>
      <c r="G648" s="39">
        <v>3</v>
      </c>
      <c r="H648" s="38"/>
    </row>
    <row r="649" spans="1:8" ht="16" outlineLevel="1" x14ac:dyDescent="0.8">
      <c r="A649" s="41">
        <v>723</v>
      </c>
      <c r="B649" s="39" t="s">
        <v>61</v>
      </c>
      <c r="C649" s="31" t="s">
        <v>28</v>
      </c>
      <c r="D649" s="39"/>
      <c r="E649" s="39" t="str">
        <f>TblCollectedList[[#This Row],[Type Code]]&amp;TblCollectedList[[#This Row],[Type Number]]</f>
        <v>723????</v>
      </c>
      <c r="F649" s="40" t="s">
        <v>55</v>
      </c>
      <c r="G649" s="39">
        <v>3</v>
      </c>
      <c r="H649" s="38"/>
    </row>
    <row r="650" spans="1:8" ht="16" outlineLevel="1" x14ac:dyDescent="0.8">
      <c r="A650" s="41">
        <v>724</v>
      </c>
      <c r="B650" s="39" t="s">
        <v>60</v>
      </c>
      <c r="C650" s="31" t="s">
        <v>28</v>
      </c>
      <c r="D650" s="39"/>
      <c r="E650" s="39" t="str">
        <f>TblCollectedList[[#This Row],[Type Code]]&amp;TblCollectedList[[#This Row],[Type Number]]</f>
        <v>724????</v>
      </c>
      <c r="F650" s="40" t="s">
        <v>55</v>
      </c>
      <c r="G650" s="39">
        <v>3</v>
      </c>
      <c r="H650" s="38"/>
    </row>
    <row r="651" spans="1:8" ht="16" outlineLevel="1" x14ac:dyDescent="0.8">
      <c r="A651" s="41">
        <v>725</v>
      </c>
      <c r="B651" s="39" t="s">
        <v>59</v>
      </c>
      <c r="C651" s="31" t="s">
        <v>28</v>
      </c>
      <c r="D651" s="39"/>
      <c r="E651" s="39" t="str">
        <f>TblCollectedList[[#This Row],[Type Code]]&amp;TblCollectedList[[#This Row],[Type Number]]</f>
        <v>725????</v>
      </c>
      <c r="F651" s="40" t="s">
        <v>55</v>
      </c>
      <c r="G651" s="39">
        <v>3</v>
      </c>
      <c r="H651" s="38"/>
    </row>
    <row r="652" spans="1:8" ht="16" outlineLevel="1" x14ac:dyDescent="0.8">
      <c r="A652" s="41">
        <v>726</v>
      </c>
      <c r="B652" s="39" t="s">
        <v>58</v>
      </c>
      <c r="C652" s="31" t="s">
        <v>28</v>
      </c>
      <c r="D652" s="39"/>
      <c r="E652" s="39" t="str">
        <f>TblCollectedList[[#This Row],[Type Code]]&amp;TblCollectedList[[#This Row],[Type Number]]</f>
        <v>726????</v>
      </c>
      <c r="F652" s="40" t="s">
        <v>55</v>
      </c>
      <c r="G652" s="39">
        <v>3</v>
      </c>
      <c r="H652" s="38"/>
    </row>
    <row r="653" spans="1:8" ht="16" outlineLevel="1" x14ac:dyDescent="0.8">
      <c r="A653" s="41">
        <v>727</v>
      </c>
      <c r="B653" s="39" t="s">
        <v>57</v>
      </c>
      <c r="C653" s="31" t="s">
        <v>28</v>
      </c>
      <c r="D653" s="39"/>
      <c r="E653" s="39" t="str">
        <f>TblCollectedList[[#This Row],[Type Code]]&amp;TblCollectedList[[#This Row],[Type Number]]</f>
        <v>727????</v>
      </c>
      <c r="F653" s="40" t="s">
        <v>55</v>
      </c>
      <c r="G653" s="39">
        <v>3</v>
      </c>
      <c r="H653" s="38"/>
    </row>
    <row r="654" spans="1:8" ht="16" outlineLevel="1" x14ac:dyDescent="0.8">
      <c r="A654" s="41">
        <v>729</v>
      </c>
      <c r="B654" s="39" t="s">
        <v>56</v>
      </c>
      <c r="C654" s="31" t="s">
        <v>28</v>
      </c>
      <c r="D654" s="39"/>
      <c r="E654" s="39" t="str">
        <f>TblCollectedList[[#This Row],[Type Code]]&amp;TblCollectedList[[#This Row],[Type Number]]</f>
        <v>729????</v>
      </c>
      <c r="F654" s="40" t="s">
        <v>55</v>
      </c>
      <c r="G654" s="39">
        <v>3</v>
      </c>
      <c r="H654" s="38"/>
    </row>
    <row r="655" spans="1:8" ht="16" outlineLevel="1" x14ac:dyDescent="0.8">
      <c r="A655" s="37">
        <v>73</v>
      </c>
      <c r="B655" s="36" t="s">
        <v>54</v>
      </c>
      <c r="C655" s="36"/>
      <c r="D655" s="36"/>
      <c r="E655" s="36" t="str">
        <f>TblCollectedList[[#This Row],[Type Code]]&amp;TblCollectedList[[#This Row],[Type Number]]</f>
        <v>73</v>
      </c>
      <c r="F655" s="35"/>
      <c r="G655" s="34">
        <v>2</v>
      </c>
      <c r="H655" s="33"/>
    </row>
    <row r="656" spans="1:8" ht="16" outlineLevel="1" x14ac:dyDescent="0.8">
      <c r="A656" s="41">
        <v>731</v>
      </c>
      <c r="B656" s="39" t="s">
        <v>53</v>
      </c>
      <c r="C656" s="31" t="s">
        <v>28</v>
      </c>
      <c r="D656" s="39"/>
      <c r="E656" s="39" t="str">
        <f>TblCollectedList[[#This Row],[Type Code]]&amp;TblCollectedList[[#This Row],[Type Number]]</f>
        <v>731????</v>
      </c>
      <c r="F656" s="40" t="s">
        <v>47</v>
      </c>
      <c r="G656" s="39">
        <v>3</v>
      </c>
      <c r="H656" s="38"/>
    </row>
    <row r="657" spans="1:8" ht="16" outlineLevel="1" x14ac:dyDescent="0.8">
      <c r="A657" s="41">
        <v>732</v>
      </c>
      <c r="B657" s="39" t="s">
        <v>52</v>
      </c>
      <c r="C657" s="31" t="s">
        <v>28</v>
      </c>
      <c r="D657" s="39"/>
      <c r="E657" s="39" t="str">
        <f>TblCollectedList[[#This Row],[Type Code]]&amp;TblCollectedList[[#This Row],[Type Number]]</f>
        <v>732????</v>
      </c>
      <c r="F657" s="40" t="s">
        <v>47</v>
      </c>
      <c r="G657" s="39">
        <v>3</v>
      </c>
      <c r="H657" s="38"/>
    </row>
    <row r="658" spans="1:8" ht="16" outlineLevel="1" x14ac:dyDescent="0.8">
      <c r="A658" s="41">
        <v>733</v>
      </c>
      <c r="B658" s="39" t="s">
        <v>51</v>
      </c>
      <c r="C658" s="31" t="s">
        <v>28</v>
      </c>
      <c r="D658" s="39"/>
      <c r="E658" s="39" t="str">
        <f>TblCollectedList[[#This Row],[Type Code]]&amp;TblCollectedList[[#This Row],[Type Number]]</f>
        <v>733????</v>
      </c>
      <c r="F658" s="40" t="s">
        <v>47</v>
      </c>
      <c r="G658" s="39">
        <v>3</v>
      </c>
      <c r="H658" s="38"/>
    </row>
    <row r="659" spans="1:8" ht="16" outlineLevel="1" x14ac:dyDescent="0.8">
      <c r="A659" s="41">
        <v>734</v>
      </c>
      <c r="B659" s="39" t="s">
        <v>50</v>
      </c>
      <c r="C659" s="31" t="s">
        <v>28</v>
      </c>
      <c r="D659" s="39"/>
      <c r="E659" s="39" t="str">
        <f>TblCollectedList[[#This Row],[Type Code]]&amp;TblCollectedList[[#This Row],[Type Number]]</f>
        <v>734????</v>
      </c>
      <c r="F659" s="40" t="s">
        <v>47</v>
      </c>
      <c r="G659" s="39">
        <v>3</v>
      </c>
      <c r="H659" s="38"/>
    </row>
    <row r="660" spans="1:8" ht="16" outlineLevel="1" x14ac:dyDescent="0.8">
      <c r="A660" s="41">
        <v>735</v>
      </c>
      <c r="B660" s="39" t="s">
        <v>49</v>
      </c>
      <c r="C660" s="31" t="s">
        <v>28</v>
      </c>
      <c r="D660" s="39"/>
      <c r="E660" s="39" t="str">
        <f>TblCollectedList[[#This Row],[Type Code]]&amp;TblCollectedList[[#This Row],[Type Number]]</f>
        <v>735????</v>
      </c>
      <c r="F660" s="40" t="s">
        <v>47</v>
      </c>
      <c r="G660" s="39">
        <v>3</v>
      </c>
      <c r="H660" s="38"/>
    </row>
    <row r="661" spans="1:8" ht="16" outlineLevel="1" x14ac:dyDescent="0.8">
      <c r="A661" s="41">
        <v>736</v>
      </c>
      <c r="B661" s="39" t="s">
        <v>48</v>
      </c>
      <c r="C661" s="31" t="s">
        <v>28</v>
      </c>
      <c r="D661" s="39"/>
      <c r="E661" s="39" t="str">
        <f>TblCollectedList[[#This Row],[Type Code]]&amp;TblCollectedList[[#This Row],[Type Number]]</f>
        <v>736????</v>
      </c>
      <c r="F661" s="40" t="s">
        <v>47</v>
      </c>
      <c r="G661" s="39">
        <v>3</v>
      </c>
      <c r="H661" s="38"/>
    </row>
    <row r="662" spans="1:8" ht="16" x14ac:dyDescent="0.8">
      <c r="A662" s="52">
        <v>8</v>
      </c>
      <c r="B662" s="51" t="s">
        <v>46</v>
      </c>
      <c r="C662" s="51"/>
      <c r="D662" s="51"/>
      <c r="E662" s="51" t="str">
        <f>TblCollectedList[[#This Row],[Type Code]]&amp;TblCollectedList[[#This Row],[Type Number]]</f>
        <v>8</v>
      </c>
      <c r="F662" s="50"/>
      <c r="G662" s="49">
        <v>1</v>
      </c>
      <c r="H662" s="48"/>
    </row>
    <row r="663" spans="1:8" ht="16" outlineLevel="1" x14ac:dyDescent="0.8">
      <c r="A663" s="37">
        <v>80</v>
      </c>
      <c r="B663" s="36" t="s">
        <v>45</v>
      </c>
      <c r="C663" s="36"/>
      <c r="D663" s="36"/>
      <c r="E663" s="36" t="str">
        <f>TblCollectedList[[#This Row],[Type Code]]&amp;TblCollectedList[[#This Row],[Type Number]]</f>
        <v>80</v>
      </c>
      <c r="F663" s="35"/>
      <c r="G663" s="34">
        <v>2</v>
      </c>
      <c r="H663" s="33"/>
    </row>
    <row r="664" spans="1:8" ht="16" outlineLevel="1" x14ac:dyDescent="0.8">
      <c r="A664" s="41">
        <v>801</v>
      </c>
      <c r="B664" s="39" t="s">
        <v>44</v>
      </c>
      <c r="C664" s="31" t="s">
        <v>28</v>
      </c>
      <c r="D664" s="39"/>
      <c r="E664" s="39" t="str">
        <f>TblCollectedList[[#This Row],[Type Code]]&amp;TblCollectedList[[#This Row],[Type Number]]</f>
        <v>801????</v>
      </c>
      <c r="F664" s="40" t="s">
        <v>27</v>
      </c>
      <c r="G664" s="39">
        <v>3</v>
      </c>
      <c r="H664" s="38"/>
    </row>
    <row r="665" spans="1:8" ht="16" outlineLevel="1" x14ac:dyDescent="0.8">
      <c r="A665" s="41">
        <v>802</v>
      </c>
      <c r="B665" s="39" t="s">
        <v>43</v>
      </c>
      <c r="C665" s="31" t="s">
        <v>28</v>
      </c>
      <c r="D665" s="39"/>
      <c r="E665" s="39" t="str">
        <f>TblCollectedList[[#This Row],[Type Code]]&amp;TblCollectedList[[#This Row],[Type Number]]</f>
        <v>802????</v>
      </c>
      <c r="F665" s="40" t="s">
        <v>27</v>
      </c>
      <c r="G665" s="39">
        <v>3</v>
      </c>
      <c r="H665" s="38"/>
    </row>
    <row r="666" spans="1:8" ht="16" outlineLevel="1" x14ac:dyDescent="0.8">
      <c r="A666" s="41">
        <v>803</v>
      </c>
      <c r="B666" s="39" t="s">
        <v>42</v>
      </c>
      <c r="C666" s="31" t="s">
        <v>28</v>
      </c>
      <c r="D666" s="39"/>
      <c r="E666" s="39" t="str">
        <f>TblCollectedList[[#This Row],[Type Code]]&amp;TblCollectedList[[#This Row],[Type Number]]</f>
        <v>803????</v>
      </c>
      <c r="F666" s="40" t="s">
        <v>27</v>
      </c>
      <c r="G666" s="39">
        <v>3</v>
      </c>
      <c r="H666" s="38"/>
    </row>
    <row r="667" spans="1:8" ht="16" outlineLevel="1" x14ac:dyDescent="0.8">
      <c r="A667" s="41">
        <v>804</v>
      </c>
      <c r="B667" s="39" t="s">
        <v>41</v>
      </c>
      <c r="C667" s="31" t="s">
        <v>28</v>
      </c>
      <c r="D667" s="39"/>
      <c r="E667" s="39" t="str">
        <f>TblCollectedList[[#This Row],[Type Code]]&amp;TblCollectedList[[#This Row],[Type Number]]</f>
        <v>804????</v>
      </c>
      <c r="F667" s="40" t="s">
        <v>27</v>
      </c>
      <c r="G667" s="39">
        <v>3</v>
      </c>
      <c r="H667" s="38"/>
    </row>
    <row r="668" spans="1:8" ht="16" outlineLevel="1" x14ac:dyDescent="0.8">
      <c r="A668" s="41">
        <v>805</v>
      </c>
      <c r="B668" s="39" t="s">
        <v>40</v>
      </c>
      <c r="C668" s="31" t="s">
        <v>28</v>
      </c>
      <c r="D668" s="39"/>
      <c r="E668" s="39" t="str">
        <f>TblCollectedList[[#This Row],[Type Code]]&amp;TblCollectedList[[#This Row],[Type Number]]</f>
        <v>805????</v>
      </c>
      <c r="F668" s="40" t="s">
        <v>27</v>
      </c>
      <c r="G668" s="39">
        <v>3</v>
      </c>
      <c r="H668" s="38"/>
    </row>
    <row r="669" spans="1:8" ht="16" outlineLevel="1" x14ac:dyDescent="0.8">
      <c r="A669" s="41">
        <v>806</v>
      </c>
      <c r="B669" s="39" t="s">
        <v>39</v>
      </c>
      <c r="C669" s="31" t="s">
        <v>28</v>
      </c>
      <c r="D669" s="39"/>
      <c r="E669" s="39" t="str">
        <f>TblCollectedList[[#This Row],[Type Code]]&amp;TblCollectedList[[#This Row],[Type Number]]</f>
        <v>806????</v>
      </c>
      <c r="F669" s="40" t="s">
        <v>27</v>
      </c>
      <c r="G669" s="39">
        <v>3</v>
      </c>
      <c r="H669" s="38"/>
    </row>
    <row r="670" spans="1:8" ht="16" outlineLevel="1" x14ac:dyDescent="0.8">
      <c r="A670" s="41">
        <v>807</v>
      </c>
      <c r="B670" s="39" t="s">
        <v>38</v>
      </c>
      <c r="C670" s="31" t="s">
        <v>28</v>
      </c>
      <c r="D670" s="39"/>
      <c r="E670" s="39" t="str">
        <f>TblCollectedList[[#This Row],[Type Code]]&amp;TblCollectedList[[#This Row],[Type Number]]</f>
        <v>807????</v>
      </c>
      <c r="F670" s="40" t="s">
        <v>27</v>
      </c>
      <c r="G670" s="39">
        <v>3</v>
      </c>
      <c r="H670" s="47"/>
    </row>
    <row r="671" spans="1:8" ht="16" outlineLevel="1" x14ac:dyDescent="0.8">
      <c r="A671" s="41">
        <v>809</v>
      </c>
      <c r="B671" s="39" t="s">
        <v>37</v>
      </c>
      <c r="C671" s="31" t="s">
        <v>28</v>
      </c>
      <c r="D671" s="39"/>
      <c r="E671" s="39" t="str">
        <f>TblCollectedList[[#This Row],[Type Code]]&amp;TblCollectedList[[#This Row],[Type Number]]</f>
        <v>809????</v>
      </c>
      <c r="F671" s="40" t="s">
        <v>27</v>
      </c>
      <c r="G671" s="39">
        <v>3</v>
      </c>
      <c r="H671" s="38"/>
    </row>
    <row r="672" spans="1:8" ht="16" outlineLevel="1" x14ac:dyDescent="0.8">
      <c r="A672" s="37">
        <v>81</v>
      </c>
      <c r="B672" s="36" t="s">
        <v>36</v>
      </c>
      <c r="C672" s="36"/>
      <c r="D672" s="36"/>
      <c r="E672" s="36" t="str">
        <f>TblCollectedList[[#This Row],[Type Code]]&amp;TblCollectedList[[#This Row],[Type Number]]</f>
        <v>81</v>
      </c>
      <c r="F672" s="35"/>
      <c r="G672" s="34">
        <v>2</v>
      </c>
      <c r="H672" s="33"/>
    </row>
    <row r="673" spans="1:8" ht="16" outlineLevel="1" x14ac:dyDescent="0.8">
      <c r="A673" s="41">
        <v>811</v>
      </c>
      <c r="B673" s="39" t="s">
        <v>35</v>
      </c>
      <c r="C673" s="31" t="s">
        <v>28</v>
      </c>
      <c r="D673" s="39"/>
      <c r="E673" s="39" t="str">
        <f>TblCollectedList[[#This Row],[Type Code]]&amp;TblCollectedList[[#This Row],[Type Number]]</f>
        <v>811????</v>
      </c>
      <c r="F673" s="40" t="s">
        <v>27</v>
      </c>
      <c r="G673" s="39">
        <v>3</v>
      </c>
      <c r="H673" s="38"/>
    </row>
    <row r="674" spans="1:8" ht="16" outlineLevel="1" x14ac:dyDescent="0.8">
      <c r="A674" s="41">
        <v>812</v>
      </c>
      <c r="B674" s="39" t="s">
        <v>34</v>
      </c>
      <c r="C674" s="31" t="s">
        <v>28</v>
      </c>
      <c r="D674" s="39"/>
      <c r="E674" s="39" t="str">
        <f>TblCollectedList[[#This Row],[Type Code]]&amp;TblCollectedList[[#This Row],[Type Number]]</f>
        <v>812????</v>
      </c>
      <c r="F674" s="40" t="s">
        <v>27</v>
      </c>
      <c r="G674" s="39">
        <v>3</v>
      </c>
      <c r="H674" s="38"/>
    </row>
    <row r="675" spans="1:8" ht="16" outlineLevel="1" x14ac:dyDescent="0.8">
      <c r="A675" s="41">
        <v>813</v>
      </c>
      <c r="B675" s="39" t="s">
        <v>33</v>
      </c>
      <c r="C675" s="31" t="s">
        <v>28</v>
      </c>
      <c r="D675" s="39"/>
      <c r="E675" s="39" t="str">
        <f>TblCollectedList[[#This Row],[Type Code]]&amp;TblCollectedList[[#This Row],[Type Number]]</f>
        <v>813????</v>
      </c>
      <c r="F675" s="40" t="s">
        <v>27</v>
      </c>
      <c r="G675" s="39">
        <v>3</v>
      </c>
      <c r="H675" s="38"/>
    </row>
    <row r="676" spans="1:8" ht="16" outlineLevel="1" x14ac:dyDescent="0.8">
      <c r="A676" s="41">
        <v>814</v>
      </c>
      <c r="B676" s="39" t="s">
        <v>32</v>
      </c>
      <c r="C676" s="31" t="s">
        <v>28</v>
      </c>
      <c r="D676" s="39"/>
      <c r="E676" s="39" t="str">
        <f>TblCollectedList[[#This Row],[Type Code]]&amp;TblCollectedList[[#This Row],[Type Number]]</f>
        <v>814????</v>
      </c>
      <c r="F676" s="40" t="s">
        <v>27</v>
      </c>
      <c r="G676" s="39">
        <v>3</v>
      </c>
      <c r="H676" s="38"/>
    </row>
    <row r="677" spans="1:8" ht="16" outlineLevel="1" x14ac:dyDescent="0.8">
      <c r="A677" s="41">
        <v>815</v>
      </c>
      <c r="B677" s="39" t="s">
        <v>31</v>
      </c>
      <c r="C677" s="31" t="s">
        <v>28</v>
      </c>
      <c r="D677" s="39"/>
      <c r="E677" s="39" t="str">
        <f>TblCollectedList[[#This Row],[Type Code]]&amp;TblCollectedList[[#This Row],[Type Number]]</f>
        <v>815????</v>
      </c>
      <c r="F677" s="40" t="s">
        <v>27</v>
      </c>
      <c r="G677" s="39">
        <v>3</v>
      </c>
      <c r="H677" s="38"/>
    </row>
    <row r="678" spans="1:8" ht="16" outlineLevel="1" x14ac:dyDescent="0.8">
      <c r="A678" s="41">
        <v>816</v>
      </c>
      <c r="B678" s="39" t="s">
        <v>30</v>
      </c>
      <c r="C678" s="31" t="s">
        <v>28</v>
      </c>
      <c r="D678" s="39"/>
      <c r="E678" s="39" t="str">
        <f>TblCollectedList[[#This Row],[Type Code]]&amp;TblCollectedList[[#This Row],[Type Number]]</f>
        <v>816????</v>
      </c>
      <c r="F678" s="40" t="s">
        <v>27</v>
      </c>
      <c r="G678" s="39">
        <v>3</v>
      </c>
      <c r="H678" s="38"/>
    </row>
    <row r="679" spans="1:8" ht="16" outlineLevel="1" x14ac:dyDescent="0.8">
      <c r="A679" s="41">
        <v>819</v>
      </c>
      <c r="B679" s="39" t="s">
        <v>29</v>
      </c>
      <c r="C679" s="31" t="s">
        <v>28</v>
      </c>
      <c r="D679" s="39"/>
      <c r="E679" s="39" t="str">
        <f>TblCollectedList[[#This Row],[Type Code]]&amp;TblCollectedList[[#This Row],[Type Number]]</f>
        <v>819????</v>
      </c>
      <c r="F679" s="40" t="s">
        <v>27</v>
      </c>
      <c r="G679" s="39">
        <v>3</v>
      </c>
      <c r="H679" s="38"/>
    </row>
    <row r="680" spans="1:8" ht="16" x14ac:dyDescent="0.8">
      <c r="A680" s="46">
        <v>9</v>
      </c>
      <c r="B680" s="45" t="s">
        <v>26</v>
      </c>
      <c r="C680" s="45"/>
      <c r="D680" s="45"/>
      <c r="E680" s="45" t="str">
        <f>TblCollectedList[[#This Row],[Type Code]]&amp;TblCollectedList[[#This Row],[Type Number]]</f>
        <v>9</v>
      </c>
      <c r="F680" s="44"/>
      <c r="G680" s="43">
        <v>1</v>
      </c>
      <c r="H680" s="42"/>
    </row>
    <row r="681" spans="1:8" ht="16" outlineLevel="1" x14ac:dyDescent="0.8">
      <c r="A681" s="37">
        <v>91</v>
      </c>
      <c r="B681" s="36" t="s">
        <v>25</v>
      </c>
      <c r="C681" s="36"/>
      <c r="D681" s="36"/>
      <c r="E681" s="36" t="str">
        <f>TblCollectedList[[#This Row],[Type Code]]&amp;TblCollectedList[[#This Row],[Type Number]]</f>
        <v>91</v>
      </c>
      <c r="F681" s="35"/>
      <c r="G681" s="34">
        <v>2</v>
      </c>
      <c r="H681" s="33"/>
    </row>
    <row r="682" spans="1:8" ht="16" outlineLevel="1" x14ac:dyDescent="0.8">
      <c r="A682" s="41" t="s">
        <v>24</v>
      </c>
      <c r="B682" s="39" t="s">
        <v>13</v>
      </c>
      <c r="C682" s="31" t="s">
        <v>12</v>
      </c>
      <c r="D682" s="39"/>
      <c r="E682" s="39" t="str">
        <f>TblCollectedList[[#This Row],[Type Code]]&amp;TblCollectedList[[#This Row],[Type Number]]</f>
        <v>911???</v>
      </c>
      <c r="F682" s="40"/>
      <c r="G682" s="39">
        <v>3</v>
      </c>
      <c r="H682" s="38"/>
    </row>
    <row r="683" spans="1:8" ht="16" outlineLevel="1" x14ac:dyDescent="0.8">
      <c r="A683" s="37">
        <v>92</v>
      </c>
      <c r="B683" s="36" t="s">
        <v>23</v>
      </c>
      <c r="C683" s="36"/>
      <c r="D683" s="36"/>
      <c r="E683" s="36" t="str">
        <f>TblCollectedList[[#This Row],[Type Code]]&amp;TblCollectedList[[#This Row],[Type Number]]</f>
        <v>92</v>
      </c>
      <c r="F683" s="35"/>
      <c r="G683" s="34">
        <v>2</v>
      </c>
      <c r="H683" s="33"/>
    </row>
    <row r="684" spans="1:8" ht="16" outlineLevel="1" x14ac:dyDescent="0.8">
      <c r="A684" s="41" t="s">
        <v>22</v>
      </c>
      <c r="B684" s="39" t="s">
        <v>13</v>
      </c>
      <c r="C684" s="31" t="s">
        <v>12</v>
      </c>
      <c r="D684" s="39"/>
      <c r="E684" s="39" t="str">
        <f>TblCollectedList[[#This Row],[Type Code]]&amp;TblCollectedList[[#This Row],[Type Number]]</f>
        <v>921???</v>
      </c>
      <c r="F684" s="40"/>
      <c r="G684" s="39">
        <v>3</v>
      </c>
      <c r="H684" s="38"/>
    </row>
    <row r="685" spans="1:8" ht="16" outlineLevel="1" x14ac:dyDescent="0.8">
      <c r="A685" s="37">
        <v>93</v>
      </c>
      <c r="B685" s="36" t="s">
        <v>21</v>
      </c>
      <c r="C685" s="36"/>
      <c r="D685" s="36"/>
      <c r="E685" s="36" t="str">
        <f>TblCollectedList[[#This Row],[Type Code]]&amp;TblCollectedList[[#This Row],[Type Number]]</f>
        <v>93</v>
      </c>
      <c r="F685" s="35"/>
      <c r="G685" s="34">
        <v>2</v>
      </c>
      <c r="H685" s="33"/>
    </row>
    <row r="686" spans="1:8" ht="16" outlineLevel="1" x14ac:dyDescent="0.8">
      <c r="A686" s="41" t="s">
        <v>20</v>
      </c>
      <c r="B686" s="39" t="s">
        <v>13</v>
      </c>
      <c r="C686" s="31" t="s">
        <v>12</v>
      </c>
      <c r="D686" s="39"/>
      <c r="E686" s="39" t="str">
        <f>TblCollectedList[[#This Row],[Type Code]]&amp;TblCollectedList[[#This Row],[Type Number]]</f>
        <v>931???</v>
      </c>
      <c r="F686" s="40"/>
      <c r="G686" s="39">
        <v>3</v>
      </c>
      <c r="H686" s="38"/>
    </row>
    <row r="687" spans="1:8" ht="16" outlineLevel="1" x14ac:dyDescent="0.8">
      <c r="A687" s="37">
        <v>94</v>
      </c>
      <c r="B687" s="36" t="s">
        <v>19</v>
      </c>
      <c r="C687" s="36"/>
      <c r="D687" s="36"/>
      <c r="E687" s="36" t="str">
        <f>TblCollectedList[[#This Row],[Type Code]]&amp;TblCollectedList[[#This Row],[Type Number]]</f>
        <v>94</v>
      </c>
      <c r="F687" s="35"/>
      <c r="G687" s="34">
        <v>2</v>
      </c>
      <c r="H687" s="33"/>
    </row>
    <row r="688" spans="1:8" ht="16" outlineLevel="1" x14ac:dyDescent="0.8">
      <c r="A688" s="41" t="s">
        <v>18</v>
      </c>
      <c r="B688" s="39" t="s">
        <v>13</v>
      </c>
      <c r="C688" s="31" t="s">
        <v>12</v>
      </c>
      <c r="D688" s="39"/>
      <c r="E688" s="39" t="str">
        <f>TblCollectedList[[#This Row],[Type Code]]&amp;TblCollectedList[[#This Row],[Type Number]]</f>
        <v>941???</v>
      </c>
      <c r="F688" s="40"/>
      <c r="G688" s="39">
        <v>3</v>
      </c>
      <c r="H688" s="38"/>
    </row>
    <row r="689" spans="1:8" ht="16" outlineLevel="1" x14ac:dyDescent="0.8">
      <c r="A689" s="37">
        <v>95</v>
      </c>
      <c r="B689" s="36" t="s">
        <v>17</v>
      </c>
      <c r="C689" s="36"/>
      <c r="D689" s="36"/>
      <c r="E689" s="36" t="str">
        <f>TblCollectedList[[#This Row],[Type Code]]&amp;TblCollectedList[[#This Row],[Type Number]]</f>
        <v>95</v>
      </c>
      <c r="F689" s="35"/>
      <c r="G689" s="34">
        <v>2</v>
      </c>
      <c r="H689" s="33"/>
    </row>
    <row r="690" spans="1:8" ht="16" outlineLevel="1" x14ac:dyDescent="0.8">
      <c r="A690" s="41" t="s">
        <v>16</v>
      </c>
      <c r="B690" s="39" t="s">
        <v>13</v>
      </c>
      <c r="C690" s="31" t="s">
        <v>12</v>
      </c>
      <c r="D690" s="39"/>
      <c r="E690" s="39" t="str">
        <f>TblCollectedList[[#This Row],[Type Code]]&amp;TblCollectedList[[#This Row],[Type Number]]</f>
        <v>951???</v>
      </c>
      <c r="F690" s="40"/>
      <c r="G690" s="39">
        <v>3</v>
      </c>
      <c r="H690" s="38"/>
    </row>
    <row r="691" spans="1:8" ht="16" outlineLevel="1" x14ac:dyDescent="0.8">
      <c r="A691" s="37">
        <v>96</v>
      </c>
      <c r="B691" s="36" t="s">
        <v>15</v>
      </c>
      <c r="C691" s="36"/>
      <c r="D691" s="36"/>
      <c r="E691" s="36" t="str">
        <f>TblCollectedList[[#This Row],[Type Code]]&amp;TblCollectedList[[#This Row],[Type Number]]</f>
        <v>96</v>
      </c>
      <c r="F691" s="35"/>
      <c r="G691" s="34">
        <v>2</v>
      </c>
      <c r="H691" s="33"/>
    </row>
    <row r="692" spans="1:8" ht="16" outlineLevel="1" x14ac:dyDescent="0.8">
      <c r="A692" s="32" t="s">
        <v>14</v>
      </c>
      <c r="B692" s="28" t="s">
        <v>13</v>
      </c>
      <c r="C692" s="31" t="s">
        <v>12</v>
      </c>
      <c r="D692" s="28"/>
      <c r="E692" s="30" t="str">
        <f>TblCollectedList[[#This Row],[Type Code]]&amp;TblCollectedList[[#This Row],[Type Number]]</f>
        <v>961???</v>
      </c>
      <c r="F692" s="29"/>
      <c r="G692" s="28">
        <v>3</v>
      </c>
      <c r="H692" s="27"/>
    </row>
  </sheetData>
  <dataValidations disablePrompts="1" count="1">
    <dataValidation type="whole" allowBlank="1" showInputMessage="1" showErrorMessage="1" sqref="G2:G14 F693:G1048576 G16:G692" xr:uid="{00000000-0002-0000-0200-000000000000}">
      <formula1>1</formula1>
      <formula2>5</formula2>
    </dataValidation>
  </dataValidations>
  <pageMargins left="0.7" right="0.7" top="0.75" bottom="0.75" header="0.3" footer="0.3"/>
  <pageSetup paperSize="9"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6">
    <pageSetUpPr fitToPage="1"/>
  </sheetPr>
  <dimension ref="A1:X354"/>
  <sheetViews>
    <sheetView topLeftCell="A200" zoomScale="90" zoomScaleNormal="90" zoomScalePageLayoutView="90" workbookViewId="0">
      <selection activeCell="D98" sqref="D98"/>
    </sheetView>
  </sheetViews>
  <sheetFormatPr baseColWidth="10" defaultColWidth="12.42578125" defaultRowHeight="16" outlineLevelCol="1" x14ac:dyDescent="0.8"/>
  <cols>
    <col min="1" max="1" width="2.046875" style="135" customWidth="1"/>
    <col min="2" max="2" width="13.046875" style="431" customWidth="1"/>
    <col min="3" max="3" width="37.28515625" style="431" customWidth="1"/>
    <col min="4" max="4" width="20.76171875" style="431" customWidth="1"/>
    <col min="5" max="5" width="30.5703125" style="431" hidden="1" customWidth="1" outlineLevel="1"/>
    <col min="6" max="6" width="11.28515625" style="436" customWidth="1" collapsed="1"/>
    <col min="7" max="8" width="17.90234375" style="135" customWidth="1"/>
    <col min="9" max="9" width="17.90234375" style="433" customWidth="1"/>
    <col min="10" max="10" width="17.90234375" style="434" customWidth="1"/>
    <col min="11" max="11" width="17.90234375" style="135" customWidth="1"/>
    <col min="12" max="12" width="17.90234375" style="435" customWidth="1"/>
    <col min="13" max="16384" width="12.42578125" style="135"/>
  </cols>
  <sheetData>
    <row r="1" spans="1:13" ht="29.25" customHeight="1" x14ac:dyDescent="0.8">
      <c r="B1" s="633" t="s">
        <v>782</v>
      </c>
      <c r="C1" s="633"/>
      <c r="D1" s="633"/>
      <c r="E1" s="633"/>
      <c r="F1" s="633"/>
      <c r="G1" s="633"/>
      <c r="H1" s="633"/>
      <c r="I1" s="633"/>
      <c r="J1" s="633"/>
      <c r="K1" s="633"/>
      <c r="L1" s="633"/>
    </row>
    <row r="2" spans="1:13" s="144" customFormat="1" ht="36.75" customHeight="1" x14ac:dyDescent="0.8">
      <c r="A2" s="136"/>
      <c r="B2" s="137" t="s">
        <v>783</v>
      </c>
      <c r="C2" s="138" t="s">
        <v>784</v>
      </c>
      <c r="D2" s="137" t="s">
        <v>785</v>
      </c>
      <c r="E2" s="139"/>
      <c r="F2" s="140" t="s">
        <v>786</v>
      </c>
      <c r="G2" s="137" t="s">
        <v>787</v>
      </c>
      <c r="H2" s="141" t="s">
        <v>786</v>
      </c>
      <c r="I2" s="137" t="s">
        <v>788</v>
      </c>
      <c r="J2" s="634" t="s">
        <v>789</v>
      </c>
      <c r="K2" s="635"/>
      <c r="L2" s="142" t="s">
        <v>790</v>
      </c>
      <c r="M2" s="143"/>
    </row>
    <row r="3" spans="1:13" ht="15.75" customHeight="1" x14ac:dyDescent="0.8">
      <c r="A3" s="145"/>
      <c r="B3" s="636" t="s">
        <v>791</v>
      </c>
      <c r="C3" s="637"/>
      <c r="D3" s="146" t="s">
        <v>792</v>
      </c>
      <c r="E3" s="146"/>
      <c r="F3" s="147" t="s">
        <v>793</v>
      </c>
      <c r="G3" s="641" t="s">
        <v>794</v>
      </c>
      <c r="H3" s="642"/>
      <c r="I3" s="647" t="s">
        <v>795</v>
      </c>
      <c r="J3" s="648"/>
      <c r="K3" s="649"/>
      <c r="L3" s="650"/>
    </row>
    <row r="4" spans="1:13" ht="15" customHeight="1" x14ac:dyDescent="0.8">
      <c r="A4" s="145"/>
      <c r="B4" s="636"/>
      <c r="C4" s="638"/>
      <c r="D4" s="148" t="s">
        <v>796</v>
      </c>
      <c r="E4" s="148"/>
      <c r="F4" s="149" t="s">
        <v>797</v>
      </c>
      <c r="G4" s="643"/>
      <c r="H4" s="644"/>
      <c r="I4" s="150" t="s">
        <v>798</v>
      </c>
      <c r="J4" s="653" t="s">
        <v>799</v>
      </c>
      <c r="K4" s="654"/>
      <c r="L4" s="651"/>
    </row>
    <row r="5" spans="1:13" ht="15.75" customHeight="1" x14ac:dyDescent="0.8">
      <c r="A5" s="145"/>
      <c r="B5" s="636"/>
      <c r="C5" s="638"/>
      <c r="D5" s="148" t="s">
        <v>800</v>
      </c>
      <c r="E5" s="148"/>
      <c r="F5" s="151" t="s">
        <v>801</v>
      </c>
      <c r="G5" s="643"/>
      <c r="H5" s="644"/>
      <c r="I5" s="150" t="s">
        <v>802</v>
      </c>
      <c r="J5" s="653" t="s">
        <v>803</v>
      </c>
      <c r="K5" s="654"/>
      <c r="L5" s="651"/>
    </row>
    <row r="6" spans="1:13" ht="15" customHeight="1" x14ac:dyDescent="0.8">
      <c r="A6" s="145"/>
      <c r="B6" s="636"/>
      <c r="C6" s="638"/>
      <c r="D6" s="148" t="s">
        <v>416</v>
      </c>
      <c r="E6" s="148"/>
      <c r="F6" s="152" t="s">
        <v>804</v>
      </c>
      <c r="G6" s="643"/>
      <c r="H6" s="644"/>
      <c r="I6" s="150" t="s">
        <v>805</v>
      </c>
      <c r="J6" s="653" t="s">
        <v>806</v>
      </c>
      <c r="K6" s="654"/>
      <c r="L6" s="651"/>
    </row>
    <row r="7" spans="1:13" ht="15" customHeight="1" x14ac:dyDescent="0.8">
      <c r="A7" s="145"/>
      <c r="B7" s="636"/>
      <c r="C7" s="638"/>
      <c r="D7" s="148" t="s">
        <v>807</v>
      </c>
      <c r="E7" s="148"/>
      <c r="F7" s="153" t="s">
        <v>808</v>
      </c>
      <c r="G7" s="643"/>
      <c r="H7" s="644"/>
      <c r="I7" s="150" t="s">
        <v>809</v>
      </c>
      <c r="J7" s="653" t="s">
        <v>810</v>
      </c>
      <c r="K7" s="654"/>
      <c r="L7" s="651"/>
      <c r="M7" s="154"/>
    </row>
    <row r="8" spans="1:13" ht="15" customHeight="1" x14ac:dyDescent="0.8">
      <c r="A8" s="145"/>
      <c r="B8" s="636"/>
      <c r="C8" s="638"/>
      <c r="D8" s="148" t="s">
        <v>811</v>
      </c>
      <c r="E8" s="148"/>
      <c r="F8" s="155" t="s">
        <v>812</v>
      </c>
      <c r="G8" s="643"/>
      <c r="H8" s="644"/>
      <c r="I8" s="150" t="s">
        <v>813</v>
      </c>
      <c r="J8" s="653" t="s">
        <v>814</v>
      </c>
      <c r="K8" s="654"/>
      <c r="L8" s="651"/>
      <c r="M8" s="154"/>
    </row>
    <row r="9" spans="1:13" ht="15" customHeight="1" x14ac:dyDescent="0.8">
      <c r="A9" s="145"/>
      <c r="B9" s="636"/>
      <c r="C9" s="638"/>
      <c r="D9" s="148" t="s">
        <v>815</v>
      </c>
      <c r="E9" s="148"/>
      <c r="F9" s="156" t="s">
        <v>816</v>
      </c>
      <c r="G9" s="643"/>
      <c r="H9" s="644"/>
      <c r="I9" s="157" t="s">
        <v>817</v>
      </c>
      <c r="J9" s="655" t="s">
        <v>818</v>
      </c>
      <c r="K9" s="656"/>
      <c r="L9" s="651"/>
    </row>
    <row r="10" spans="1:13" x14ac:dyDescent="0.8">
      <c r="A10" s="145"/>
      <c r="B10" s="636"/>
      <c r="C10" s="638"/>
      <c r="D10" s="148" t="s">
        <v>819</v>
      </c>
      <c r="E10" s="148"/>
      <c r="F10" s="158" t="s">
        <v>820</v>
      </c>
      <c r="G10" s="643"/>
      <c r="H10" s="644"/>
      <c r="I10" s="159"/>
      <c r="J10" s="657"/>
      <c r="K10" s="658"/>
      <c r="L10" s="651"/>
    </row>
    <row r="11" spans="1:13" x14ac:dyDescent="0.8">
      <c r="A11" s="145"/>
      <c r="B11" s="636"/>
      <c r="C11" s="638"/>
      <c r="D11" s="148" t="s">
        <v>821</v>
      </c>
      <c r="E11" s="148"/>
      <c r="F11" s="160" t="s">
        <v>822</v>
      </c>
      <c r="G11" s="643"/>
      <c r="H11" s="644"/>
      <c r="I11" s="157"/>
      <c r="J11" s="655"/>
      <c r="K11" s="656"/>
      <c r="L11" s="651"/>
    </row>
    <row r="12" spans="1:13" x14ac:dyDescent="0.8">
      <c r="A12" s="145"/>
      <c r="B12" s="639"/>
      <c r="C12" s="640"/>
      <c r="D12" s="161" t="s">
        <v>823</v>
      </c>
      <c r="E12" s="162"/>
      <c r="F12" s="163" t="s">
        <v>824</v>
      </c>
      <c r="G12" s="645"/>
      <c r="H12" s="646"/>
      <c r="I12" s="164"/>
      <c r="J12" s="659"/>
      <c r="K12" s="660"/>
      <c r="L12" s="652"/>
    </row>
    <row r="13" spans="1:13" ht="10.5" customHeight="1" thickBot="1" x14ac:dyDescent="0.95">
      <c r="B13" s="632"/>
      <c r="C13" s="632"/>
      <c r="D13" s="632"/>
      <c r="E13" s="632"/>
      <c r="F13" s="632"/>
      <c r="G13" s="632"/>
      <c r="H13" s="632"/>
      <c r="I13" s="632"/>
      <c r="J13" s="632"/>
      <c r="K13" s="632"/>
      <c r="L13" s="632"/>
    </row>
    <row r="14" spans="1:13" ht="18.75" customHeight="1" thickBot="1" x14ac:dyDescent="0.95">
      <c r="B14" s="661" t="s">
        <v>825</v>
      </c>
      <c r="C14" s="662"/>
      <c r="D14" s="662"/>
      <c r="E14" s="662"/>
      <c r="F14" s="663"/>
      <c r="G14" s="664" t="s">
        <v>826</v>
      </c>
      <c r="H14" s="665"/>
      <c r="I14" s="665"/>
      <c r="J14" s="665"/>
      <c r="K14" s="665"/>
      <c r="L14" s="666"/>
    </row>
    <row r="15" spans="1:13" ht="9.75" customHeight="1" thickBot="1" x14ac:dyDescent="0.95">
      <c r="B15" s="667"/>
      <c r="C15" s="667"/>
      <c r="D15" s="667"/>
      <c r="E15" s="667"/>
      <c r="F15" s="667"/>
      <c r="G15" s="667"/>
      <c r="H15" s="667"/>
      <c r="I15" s="667"/>
      <c r="J15" s="667"/>
      <c r="K15" s="667"/>
      <c r="L15" s="667"/>
      <c r="M15" s="165"/>
    </row>
    <row r="16" spans="1:13" x14ac:dyDescent="0.8">
      <c r="B16" s="166" t="s">
        <v>827</v>
      </c>
      <c r="C16" s="167" t="s">
        <v>828</v>
      </c>
      <c r="D16" s="168" t="s">
        <v>829</v>
      </c>
      <c r="E16" s="169" t="s">
        <v>776</v>
      </c>
      <c r="F16" s="170" t="s">
        <v>793</v>
      </c>
      <c r="G16" s="171" t="s">
        <v>830</v>
      </c>
      <c r="H16" s="172" t="s">
        <v>831</v>
      </c>
      <c r="I16" s="172" t="s">
        <v>832</v>
      </c>
      <c r="J16" s="173" t="s">
        <v>833</v>
      </c>
      <c r="K16" s="172" t="s">
        <v>834</v>
      </c>
      <c r="L16" s="174" t="s">
        <v>835</v>
      </c>
    </row>
    <row r="17" spans="2:24" x14ac:dyDescent="0.8">
      <c r="B17" s="175">
        <v>0</v>
      </c>
      <c r="C17" s="176" t="s">
        <v>836</v>
      </c>
      <c r="D17" s="177"/>
      <c r="E17" s="178"/>
      <c r="F17" s="179"/>
      <c r="G17" s="180"/>
      <c r="H17" s="181"/>
      <c r="I17" s="182"/>
      <c r="J17" s="181"/>
      <c r="K17" s="181"/>
      <c r="L17" s="183"/>
    </row>
    <row r="18" spans="2:24" ht="15" customHeight="1" x14ac:dyDescent="0.8">
      <c r="B18" s="184" t="s">
        <v>772</v>
      </c>
      <c r="C18" s="185" t="s">
        <v>837</v>
      </c>
      <c r="D18" s="186"/>
      <c r="E18" s="187"/>
      <c r="F18" s="188" t="s">
        <v>797</v>
      </c>
      <c r="G18" s="189" t="s">
        <v>798</v>
      </c>
      <c r="H18" s="190" t="s">
        <v>802</v>
      </c>
      <c r="I18" s="191"/>
      <c r="J18" s="192"/>
      <c r="K18" s="192"/>
      <c r="L18" s="193"/>
    </row>
    <row r="19" spans="2:24" x14ac:dyDescent="0.8">
      <c r="B19" s="184" t="s">
        <v>769</v>
      </c>
      <c r="C19" s="185" t="s">
        <v>838</v>
      </c>
      <c r="D19" s="186"/>
      <c r="E19" s="187"/>
      <c r="F19" s="188" t="s">
        <v>801</v>
      </c>
      <c r="G19" s="194"/>
      <c r="H19" s="191"/>
      <c r="I19" s="191"/>
      <c r="J19" s="192"/>
      <c r="K19" s="192"/>
      <c r="L19" s="193"/>
    </row>
    <row r="20" spans="2:24" x14ac:dyDescent="0.8">
      <c r="B20" s="184" t="s">
        <v>766</v>
      </c>
      <c r="C20" s="185" t="s">
        <v>839</v>
      </c>
      <c r="D20" s="186"/>
      <c r="E20" s="187"/>
      <c r="F20" s="188" t="s">
        <v>804</v>
      </c>
      <c r="G20" s="195" t="s">
        <v>798</v>
      </c>
      <c r="H20" s="196" t="s">
        <v>802</v>
      </c>
      <c r="I20" s="191"/>
      <c r="J20" s="192"/>
      <c r="K20" s="192"/>
      <c r="L20" s="193"/>
      <c r="M20" s="197"/>
      <c r="N20" s="197"/>
      <c r="O20" s="197"/>
      <c r="P20" s="197"/>
      <c r="Q20" s="197"/>
      <c r="R20" s="197"/>
      <c r="S20" s="197"/>
      <c r="T20" s="197"/>
      <c r="U20" s="197"/>
      <c r="V20" s="197"/>
      <c r="W20" s="197"/>
      <c r="X20" s="197"/>
    </row>
    <row r="21" spans="2:24" x14ac:dyDescent="0.8">
      <c r="B21" s="184" t="s">
        <v>763</v>
      </c>
      <c r="C21" s="185" t="s">
        <v>840</v>
      </c>
      <c r="D21" s="186"/>
      <c r="E21" s="187"/>
      <c r="F21" s="188" t="s">
        <v>808</v>
      </c>
      <c r="G21" s="198" t="s">
        <v>798</v>
      </c>
      <c r="H21" s="199" t="s">
        <v>802</v>
      </c>
      <c r="I21" s="191"/>
      <c r="J21" s="192"/>
      <c r="K21" s="192"/>
      <c r="L21" s="193"/>
      <c r="M21" s="197"/>
      <c r="N21" s="197"/>
      <c r="O21" s="197"/>
      <c r="P21" s="197"/>
      <c r="Q21" s="197"/>
      <c r="R21" s="197"/>
      <c r="S21" s="197"/>
      <c r="T21" s="197"/>
      <c r="U21" s="197"/>
      <c r="V21" s="197"/>
      <c r="W21" s="197"/>
      <c r="X21" s="197"/>
    </row>
    <row r="22" spans="2:24" x14ac:dyDescent="0.8">
      <c r="B22" s="184" t="s">
        <v>760</v>
      </c>
      <c r="C22" s="185" t="s">
        <v>841</v>
      </c>
      <c r="D22" s="186"/>
      <c r="E22" s="187"/>
      <c r="F22" s="188" t="s">
        <v>812</v>
      </c>
      <c r="G22" s="200" t="s">
        <v>798</v>
      </c>
      <c r="H22" s="201" t="s">
        <v>802</v>
      </c>
      <c r="I22" s="191"/>
      <c r="J22" s="192"/>
      <c r="K22" s="192"/>
      <c r="L22" s="193"/>
      <c r="M22" s="197"/>
      <c r="N22" s="197"/>
      <c r="O22" s="197"/>
      <c r="P22" s="197"/>
      <c r="Q22" s="197"/>
      <c r="R22" s="197"/>
      <c r="S22" s="197"/>
      <c r="T22" s="197"/>
      <c r="U22" s="197"/>
      <c r="V22" s="197"/>
      <c r="W22" s="197"/>
      <c r="X22" s="197"/>
    </row>
    <row r="23" spans="2:24" x14ac:dyDescent="0.8">
      <c r="B23" s="184" t="s">
        <v>757</v>
      </c>
      <c r="C23" s="185" t="s">
        <v>842</v>
      </c>
      <c r="D23" s="186"/>
      <c r="E23" s="187"/>
      <c r="F23" s="188" t="s">
        <v>816</v>
      </c>
      <c r="G23" s="202" t="s">
        <v>798</v>
      </c>
      <c r="H23" s="202" t="s">
        <v>798</v>
      </c>
      <c r="I23" s="191"/>
      <c r="J23" s="192"/>
      <c r="K23" s="192"/>
      <c r="L23" s="193"/>
      <c r="M23" s="197"/>
      <c r="N23" s="203"/>
      <c r="O23" s="197"/>
      <c r="P23" s="197"/>
      <c r="Q23" s="197"/>
      <c r="R23" s="197"/>
      <c r="S23" s="197"/>
      <c r="T23" s="197"/>
      <c r="U23" s="197"/>
      <c r="V23" s="197"/>
      <c r="W23" s="197"/>
      <c r="X23" s="197"/>
    </row>
    <row r="24" spans="2:24" x14ac:dyDescent="0.8">
      <c r="B24" s="184" t="s">
        <v>754</v>
      </c>
      <c r="C24" s="185" t="s">
        <v>843</v>
      </c>
      <c r="D24" s="186"/>
      <c r="E24" s="187"/>
      <c r="F24" s="188" t="s">
        <v>820</v>
      </c>
      <c r="G24" s="194"/>
      <c r="H24" s="191"/>
      <c r="I24" s="191"/>
      <c r="J24" s="192"/>
      <c r="K24" s="192"/>
      <c r="L24" s="193"/>
      <c r="M24" s="197"/>
      <c r="N24" s="203"/>
      <c r="O24" s="197"/>
      <c r="P24" s="197"/>
      <c r="Q24" s="197"/>
      <c r="R24" s="197"/>
      <c r="S24" s="197"/>
      <c r="T24" s="197"/>
      <c r="U24" s="197"/>
      <c r="V24" s="197"/>
      <c r="W24" s="197"/>
      <c r="X24" s="197"/>
    </row>
    <row r="25" spans="2:24" x14ac:dyDescent="0.8">
      <c r="B25" s="204" t="s">
        <v>844</v>
      </c>
      <c r="C25" s="205" t="s">
        <v>845</v>
      </c>
      <c r="D25" s="206"/>
      <c r="E25" s="207"/>
      <c r="F25" s="208"/>
      <c r="G25" s="209"/>
      <c r="H25" s="210"/>
      <c r="I25" s="211"/>
      <c r="J25" s="210"/>
      <c r="K25" s="210"/>
      <c r="L25" s="212"/>
      <c r="M25" s="197"/>
      <c r="N25" s="203"/>
      <c r="O25" s="197"/>
      <c r="P25" s="197"/>
      <c r="Q25" s="197"/>
      <c r="R25" s="197"/>
      <c r="S25" s="197"/>
      <c r="T25" s="197"/>
      <c r="U25" s="197"/>
      <c r="V25" s="197"/>
      <c r="W25" s="197"/>
      <c r="X25" s="197"/>
    </row>
    <row r="26" spans="2:24" ht="15.75" customHeight="1" x14ac:dyDescent="0.8">
      <c r="B26" s="213">
        <v>10</v>
      </c>
      <c r="C26" s="214" t="s">
        <v>846</v>
      </c>
      <c r="D26" s="215"/>
      <c r="E26" s="216"/>
      <c r="F26" s="217"/>
      <c r="G26" s="218"/>
      <c r="H26" s="219"/>
      <c r="I26" s="220"/>
      <c r="J26" s="221"/>
      <c r="K26" s="221"/>
      <c r="L26" s="222"/>
      <c r="M26" s="197"/>
      <c r="N26" s="223"/>
      <c r="O26" s="197"/>
      <c r="P26" s="197"/>
      <c r="Q26" s="197"/>
      <c r="R26" s="197"/>
      <c r="S26" s="197"/>
      <c r="T26" s="197"/>
      <c r="U26" s="197"/>
      <c r="V26" s="197"/>
      <c r="W26" s="197"/>
      <c r="X26" s="197"/>
    </row>
    <row r="27" spans="2:24" ht="15.75" customHeight="1" x14ac:dyDescent="0.8">
      <c r="B27" s="224">
        <v>101</v>
      </c>
      <c r="C27" s="225" t="s">
        <v>847</v>
      </c>
      <c r="D27" s="226"/>
      <c r="E27" s="227" t="s">
        <v>747</v>
      </c>
      <c r="F27" s="228" t="s">
        <v>816</v>
      </c>
      <c r="G27" s="229"/>
      <c r="H27" s="230"/>
      <c r="I27" s="231"/>
      <c r="J27" s="232"/>
      <c r="K27" s="231"/>
      <c r="L27" s="233"/>
      <c r="M27" s="197"/>
      <c r="N27" s="197"/>
      <c r="O27" s="197"/>
      <c r="P27" s="197"/>
      <c r="Q27" s="197"/>
      <c r="R27" s="197"/>
      <c r="S27" s="197"/>
      <c r="T27" s="197"/>
      <c r="U27" s="197"/>
      <c r="V27" s="197"/>
      <c r="W27" s="197"/>
      <c r="X27" s="197"/>
    </row>
    <row r="28" spans="2:24" x14ac:dyDescent="0.8">
      <c r="B28" s="224">
        <v>102</v>
      </c>
      <c r="C28" s="225" t="s">
        <v>848</v>
      </c>
      <c r="D28" s="226"/>
      <c r="E28" s="227" t="s">
        <v>747</v>
      </c>
      <c r="F28" s="234" t="s">
        <v>801</v>
      </c>
      <c r="G28" s="229"/>
      <c r="H28" s="230"/>
      <c r="I28" s="231"/>
      <c r="J28" s="232"/>
      <c r="K28" s="231"/>
      <c r="L28" s="233"/>
      <c r="M28" s="197"/>
      <c r="N28" s="197"/>
      <c r="O28" s="197"/>
      <c r="P28" s="197"/>
      <c r="Q28" s="197"/>
      <c r="R28" s="197"/>
      <c r="S28" s="197"/>
      <c r="T28" s="197"/>
      <c r="U28" s="197"/>
      <c r="V28" s="197"/>
      <c r="W28" s="197"/>
      <c r="X28" s="197"/>
    </row>
    <row r="29" spans="2:24" ht="16.5" customHeight="1" x14ac:dyDescent="0.8">
      <c r="B29" s="224">
        <v>103</v>
      </c>
      <c r="C29" s="225" t="s">
        <v>849</v>
      </c>
      <c r="D29" s="226"/>
      <c r="E29" s="227" t="s">
        <v>735</v>
      </c>
      <c r="F29" s="234" t="s">
        <v>801</v>
      </c>
      <c r="G29" s="229"/>
      <c r="H29" s="230"/>
      <c r="I29" s="235" t="s">
        <v>802</v>
      </c>
      <c r="J29" s="236" t="s">
        <v>805</v>
      </c>
      <c r="K29" s="231"/>
      <c r="L29" s="233" t="s">
        <v>805</v>
      </c>
      <c r="M29" s="197"/>
      <c r="N29" s="197"/>
      <c r="O29" s="197"/>
      <c r="P29" s="197"/>
      <c r="Q29" s="197"/>
      <c r="R29" s="197"/>
      <c r="S29" s="197"/>
      <c r="T29" s="197"/>
      <c r="U29" s="197"/>
      <c r="V29" s="197"/>
      <c r="W29" s="197"/>
      <c r="X29" s="197"/>
    </row>
    <row r="30" spans="2:24" ht="16.5" customHeight="1" x14ac:dyDescent="0.8">
      <c r="B30" s="224">
        <v>104</v>
      </c>
      <c r="C30" s="225" t="s">
        <v>850</v>
      </c>
      <c r="D30" s="226"/>
      <c r="E30" s="227" t="s">
        <v>27</v>
      </c>
      <c r="F30" s="237" t="s">
        <v>820</v>
      </c>
      <c r="G30" s="238"/>
      <c r="H30" s="230"/>
      <c r="I30" s="231"/>
      <c r="J30" s="232"/>
      <c r="K30" s="231"/>
      <c r="L30" s="239"/>
      <c r="M30" s="197"/>
      <c r="N30" s="197"/>
      <c r="O30" s="197"/>
      <c r="P30" s="197"/>
      <c r="Q30" s="197"/>
      <c r="R30" s="197"/>
      <c r="S30" s="197"/>
      <c r="T30" s="197"/>
      <c r="U30" s="197"/>
      <c r="V30" s="197"/>
      <c r="W30" s="197"/>
      <c r="X30" s="197"/>
    </row>
    <row r="31" spans="2:24" ht="15.75" customHeight="1" x14ac:dyDescent="0.8">
      <c r="B31" s="213">
        <v>12</v>
      </c>
      <c r="C31" s="214" t="s">
        <v>851</v>
      </c>
      <c r="D31" s="215"/>
      <c r="E31" s="216"/>
      <c r="F31" s="240"/>
      <c r="G31" s="218"/>
      <c r="H31" s="219"/>
      <c r="I31" s="241"/>
      <c r="J31" s="221"/>
      <c r="K31" s="221"/>
      <c r="L31" s="222"/>
      <c r="M31" s="197"/>
      <c r="N31" s="197"/>
      <c r="O31" s="197"/>
      <c r="P31" s="197"/>
      <c r="Q31" s="197"/>
      <c r="R31" s="197"/>
      <c r="S31" s="197"/>
      <c r="T31" s="197"/>
      <c r="U31" s="197"/>
      <c r="V31" s="197"/>
      <c r="W31" s="197"/>
      <c r="X31" s="197"/>
    </row>
    <row r="32" spans="2:24" x14ac:dyDescent="0.8">
      <c r="B32" s="224">
        <v>121</v>
      </c>
      <c r="C32" s="225" t="s">
        <v>852</v>
      </c>
      <c r="D32" s="226"/>
      <c r="E32" s="227" t="s">
        <v>733</v>
      </c>
      <c r="F32" s="234" t="s">
        <v>801</v>
      </c>
      <c r="G32" s="229"/>
      <c r="H32" s="231"/>
      <c r="I32" s="235" t="s">
        <v>802</v>
      </c>
      <c r="J32" s="236" t="s">
        <v>805</v>
      </c>
      <c r="K32" s="231"/>
      <c r="L32" s="233" t="s">
        <v>805</v>
      </c>
      <c r="M32" s="197"/>
      <c r="N32" s="197"/>
      <c r="O32" s="197"/>
      <c r="P32" s="197"/>
      <c r="Q32" s="197"/>
      <c r="R32" s="197"/>
      <c r="S32" s="197"/>
      <c r="T32" s="197"/>
      <c r="U32" s="197"/>
      <c r="V32" s="197"/>
      <c r="W32" s="197"/>
      <c r="X32" s="197"/>
    </row>
    <row r="33" spans="2:24" x14ac:dyDescent="0.8">
      <c r="B33" s="224">
        <v>122</v>
      </c>
      <c r="C33" s="225" t="s">
        <v>853</v>
      </c>
      <c r="D33" s="226"/>
      <c r="E33" s="227" t="s">
        <v>733</v>
      </c>
      <c r="F33" s="234" t="s">
        <v>801</v>
      </c>
      <c r="G33" s="229"/>
      <c r="H33" s="231"/>
      <c r="I33" s="235" t="s">
        <v>802</v>
      </c>
      <c r="J33" s="236" t="s">
        <v>805</v>
      </c>
      <c r="K33" s="231"/>
      <c r="L33" s="233" t="s">
        <v>805</v>
      </c>
      <c r="M33" s="197"/>
      <c r="N33" s="197"/>
      <c r="O33" s="197"/>
      <c r="P33" s="197"/>
      <c r="Q33" s="197"/>
      <c r="R33" s="197"/>
      <c r="S33" s="197"/>
      <c r="T33" s="197"/>
      <c r="U33" s="197"/>
      <c r="V33" s="197"/>
      <c r="W33" s="197"/>
      <c r="X33" s="197"/>
    </row>
    <row r="34" spans="2:24" x14ac:dyDescent="0.8">
      <c r="B34" s="224">
        <v>123</v>
      </c>
      <c r="C34" s="225" t="s">
        <v>854</v>
      </c>
      <c r="D34" s="226"/>
      <c r="E34" s="227" t="s">
        <v>670</v>
      </c>
      <c r="F34" s="234" t="s">
        <v>801</v>
      </c>
      <c r="G34" s="229"/>
      <c r="H34" s="231"/>
      <c r="I34" s="235" t="s">
        <v>802</v>
      </c>
      <c r="J34" s="236" t="s">
        <v>805</v>
      </c>
      <c r="K34" s="231"/>
      <c r="L34" s="233" t="s">
        <v>805</v>
      </c>
      <c r="M34" s="197"/>
      <c r="N34" s="197"/>
      <c r="O34" s="197"/>
      <c r="P34" s="197"/>
      <c r="Q34" s="197"/>
      <c r="R34" s="197"/>
      <c r="S34" s="197"/>
      <c r="T34" s="197"/>
      <c r="U34" s="197"/>
      <c r="V34" s="197"/>
      <c r="W34" s="197"/>
      <c r="X34" s="197"/>
    </row>
    <row r="35" spans="2:24" x14ac:dyDescent="0.8">
      <c r="B35" s="224">
        <v>124</v>
      </c>
      <c r="C35" s="225" t="s">
        <v>855</v>
      </c>
      <c r="D35" s="226"/>
      <c r="E35" s="227" t="s">
        <v>733</v>
      </c>
      <c r="F35" s="234" t="s">
        <v>801</v>
      </c>
      <c r="G35" s="229"/>
      <c r="H35" s="231"/>
      <c r="I35" s="235" t="s">
        <v>802</v>
      </c>
      <c r="J35" s="236" t="s">
        <v>805</v>
      </c>
      <c r="K35" s="231"/>
      <c r="L35" s="233" t="s">
        <v>805</v>
      </c>
      <c r="M35" s="197"/>
      <c r="N35" s="197"/>
      <c r="O35" s="197"/>
      <c r="P35" s="197"/>
      <c r="Q35" s="197"/>
      <c r="R35" s="197"/>
      <c r="S35" s="197"/>
      <c r="T35" s="197"/>
      <c r="U35" s="197"/>
      <c r="V35" s="197"/>
      <c r="W35" s="197"/>
      <c r="X35" s="197"/>
    </row>
    <row r="36" spans="2:24" x14ac:dyDescent="0.8">
      <c r="B36" s="224">
        <v>125</v>
      </c>
      <c r="C36" s="225" t="s">
        <v>856</v>
      </c>
      <c r="D36" s="226"/>
      <c r="E36" s="227" t="s">
        <v>733</v>
      </c>
      <c r="F36" s="234" t="s">
        <v>801</v>
      </c>
      <c r="G36" s="229"/>
      <c r="H36" s="231"/>
      <c r="I36" s="235" t="s">
        <v>802</v>
      </c>
      <c r="J36" s="236" t="s">
        <v>805</v>
      </c>
      <c r="K36" s="231"/>
      <c r="L36" s="233" t="s">
        <v>805</v>
      </c>
      <c r="M36" s="197"/>
      <c r="N36" s="197"/>
      <c r="O36" s="197"/>
      <c r="P36" s="197"/>
      <c r="Q36" s="197"/>
      <c r="R36" s="197"/>
      <c r="S36" s="197"/>
      <c r="T36" s="197"/>
      <c r="U36" s="197"/>
      <c r="V36" s="197"/>
      <c r="W36" s="197"/>
      <c r="X36" s="197"/>
    </row>
    <row r="37" spans="2:24" x14ac:dyDescent="0.8">
      <c r="B37" s="224">
        <v>126</v>
      </c>
      <c r="C37" s="225" t="s">
        <v>857</v>
      </c>
      <c r="D37" s="226"/>
      <c r="E37" s="227" t="s">
        <v>735</v>
      </c>
      <c r="F37" s="234" t="s">
        <v>801</v>
      </c>
      <c r="G37" s="229"/>
      <c r="H37" s="231"/>
      <c r="I37" s="235" t="s">
        <v>802</v>
      </c>
      <c r="J37" s="236" t="s">
        <v>805</v>
      </c>
      <c r="K37" s="231"/>
      <c r="L37" s="233" t="s">
        <v>805</v>
      </c>
      <c r="M37" s="197"/>
      <c r="N37" s="197"/>
      <c r="O37" s="197"/>
      <c r="P37" s="197"/>
      <c r="Q37" s="197"/>
      <c r="R37" s="197"/>
      <c r="S37" s="197"/>
      <c r="T37" s="197"/>
      <c r="U37" s="197"/>
      <c r="V37" s="197"/>
      <c r="W37" s="197"/>
      <c r="X37" s="197"/>
    </row>
    <row r="38" spans="2:24" ht="16.5" customHeight="1" x14ac:dyDescent="0.8">
      <c r="B38" s="224">
        <v>127</v>
      </c>
      <c r="C38" s="225" t="s">
        <v>858</v>
      </c>
      <c r="D38" s="226"/>
      <c r="E38" s="227" t="s">
        <v>733</v>
      </c>
      <c r="F38" s="234" t="s">
        <v>801</v>
      </c>
      <c r="G38" s="229"/>
      <c r="H38" s="231"/>
      <c r="I38" s="235" t="s">
        <v>802</v>
      </c>
      <c r="J38" s="236" t="s">
        <v>805</v>
      </c>
      <c r="K38" s="231"/>
      <c r="L38" s="233" t="s">
        <v>805</v>
      </c>
      <c r="M38" s="197"/>
      <c r="N38" s="197"/>
      <c r="O38" s="197"/>
      <c r="P38" s="197"/>
      <c r="Q38" s="197"/>
      <c r="R38" s="197"/>
      <c r="S38" s="197"/>
      <c r="T38" s="197"/>
      <c r="U38" s="197"/>
      <c r="V38" s="197"/>
      <c r="W38" s="197"/>
      <c r="X38" s="197"/>
    </row>
    <row r="39" spans="2:24" ht="15.75" customHeight="1" x14ac:dyDescent="0.8">
      <c r="B39" s="213">
        <v>13</v>
      </c>
      <c r="C39" s="214" t="s">
        <v>859</v>
      </c>
      <c r="D39" s="215"/>
      <c r="E39" s="216"/>
      <c r="F39" s="242"/>
      <c r="G39" s="218"/>
      <c r="H39" s="219"/>
      <c r="I39" s="220"/>
      <c r="J39" s="221"/>
      <c r="K39" s="221"/>
      <c r="L39" s="222"/>
      <c r="M39" s="197"/>
      <c r="N39" s="197"/>
      <c r="O39" s="197"/>
      <c r="P39" s="197"/>
      <c r="Q39" s="197"/>
      <c r="R39" s="197"/>
      <c r="S39" s="197"/>
      <c r="T39" s="197"/>
      <c r="U39" s="197"/>
      <c r="V39" s="197"/>
      <c r="W39" s="197"/>
      <c r="X39" s="197"/>
    </row>
    <row r="40" spans="2:24" ht="16.5" customHeight="1" x14ac:dyDescent="0.8">
      <c r="B40" s="224">
        <v>131</v>
      </c>
      <c r="C40" s="225" t="s">
        <v>860</v>
      </c>
      <c r="D40" s="226"/>
      <c r="E40" s="227" t="s">
        <v>233</v>
      </c>
      <c r="F40" s="234" t="s">
        <v>801</v>
      </c>
      <c r="G40" s="243"/>
      <c r="H40" s="244"/>
      <c r="I40" s="235" t="s">
        <v>802</v>
      </c>
      <c r="J40" s="236" t="s">
        <v>805</v>
      </c>
      <c r="K40" s="245"/>
      <c r="L40" s="233" t="s">
        <v>805</v>
      </c>
      <c r="M40" s="197"/>
      <c r="N40" s="197"/>
      <c r="O40" s="197"/>
      <c r="P40" s="197"/>
      <c r="Q40" s="197"/>
      <c r="R40" s="197"/>
      <c r="S40" s="197"/>
      <c r="T40" s="197"/>
      <c r="U40" s="197"/>
      <c r="V40" s="197"/>
      <c r="W40" s="197"/>
      <c r="X40" s="197"/>
    </row>
    <row r="41" spans="2:24" ht="15.75" customHeight="1" x14ac:dyDescent="0.8">
      <c r="B41" s="213">
        <v>18</v>
      </c>
      <c r="C41" s="214" t="s">
        <v>861</v>
      </c>
      <c r="D41" s="215"/>
      <c r="E41" s="216"/>
      <c r="F41" s="242"/>
      <c r="G41" s="218"/>
      <c r="H41" s="219"/>
      <c r="I41" s="220"/>
      <c r="J41" s="221"/>
      <c r="K41" s="221"/>
      <c r="L41" s="222"/>
      <c r="M41" s="197"/>
      <c r="N41" s="197"/>
      <c r="O41" s="197"/>
      <c r="P41" s="197"/>
      <c r="Q41" s="197"/>
      <c r="R41" s="197"/>
      <c r="S41" s="197"/>
      <c r="T41" s="197"/>
      <c r="U41" s="197"/>
      <c r="V41" s="197"/>
      <c r="W41" s="197"/>
      <c r="X41" s="197"/>
    </row>
    <row r="42" spans="2:24" ht="16.5" customHeight="1" x14ac:dyDescent="0.8">
      <c r="B42" s="224">
        <v>181</v>
      </c>
      <c r="C42" s="225" t="s">
        <v>862</v>
      </c>
      <c r="D42" s="226"/>
      <c r="E42" s="227" t="s">
        <v>727</v>
      </c>
      <c r="F42" s="234" t="s">
        <v>801</v>
      </c>
      <c r="G42" s="246"/>
      <c r="H42" s="244"/>
      <c r="I42" s="235" t="s">
        <v>802</v>
      </c>
      <c r="J42" s="236" t="s">
        <v>805</v>
      </c>
      <c r="K42" s="245"/>
      <c r="L42" s="233" t="s">
        <v>805</v>
      </c>
      <c r="M42" s="197"/>
      <c r="N42" s="197"/>
      <c r="O42" s="197"/>
      <c r="P42" s="197"/>
      <c r="Q42" s="197"/>
      <c r="R42" s="197"/>
      <c r="S42" s="197"/>
      <c r="T42" s="197"/>
      <c r="U42" s="197"/>
      <c r="V42" s="197"/>
      <c r="W42" s="197"/>
      <c r="X42" s="197"/>
    </row>
    <row r="43" spans="2:24" ht="16.5" customHeight="1" x14ac:dyDescent="0.8">
      <c r="B43" s="224">
        <v>182</v>
      </c>
      <c r="C43" s="225" t="s">
        <v>863</v>
      </c>
      <c r="D43" s="226"/>
      <c r="E43" s="227" t="s">
        <v>727</v>
      </c>
      <c r="F43" s="234" t="s">
        <v>801</v>
      </c>
      <c r="G43" s="246"/>
      <c r="H43" s="244"/>
      <c r="I43" s="235" t="s">
        <v>802</v>
      </c>
      <c r="J43" s="236" t="s">
        <v>805</v>
      </c>
      <c r="K43" s="245"/>
      <c r="L43" s="233" t="s">
        <v>805</v>
      </c>
    </row>
    <row r="44" spans="2:24" ht="16.5" customHeight="1" x14ac:dyDescent="0.8">
      <c r="B44" s="247">
        <v>2</v>
      </c>
      <c r="C44" s="248" t="s">
        <v>864</v>
      </c>
      <c r="D44" s="249"/>
      <c r="E44" s="250"/>
      <c r="F44" s="251"/>
      <c r="G44" s="252"/>
      <c r="H44" s="253"/>
      <c r="I44" s="254"/>
      <c r="J44" s="253"/>
      <c r="K44" s="253"/>
      <c r="L44" s="255"/>
    </row>
    <row r="45" spans="2:24" ht="15.75" customHeight="1" x14ac:dyDescent="0.8">
      <c r="B45" s="213">
        <v>20</v>
      </c>
      <c r="C45" s="214" t="s">
        <v>865</v>
      </c>
      <c r="D45" s="215"/>
      <c r="E45" s="216"/>
      <c r="F45" s="242"/>
      <c r="G45" s="218"/>
      <c r="H45" s="219"/>
      <c r="I45" s="220"/>
      <c r="J45" s="221"/>
      <c r="K45" s="221"/>
      <c r="L45" s="222"/>
    </row>
    <row r="46" spans="2:24" x14ac:dyDescent="0.8">
      <c r="B46" s="224">
        <v>201</v>
      </c>
      <c r="C46" s="225" t="s">
        <v>866</v>
      </c>
      <c r="D46" s="226"/>
      <c r="E46" s="227" t="s">
        <v>704</v>
      </c>
      <c r="F46" s="256" t="s">
        <v>816</v>
      </c>
      <c r="G46" s="246"/>
      <c r="H46" s="202" t="s">
        <v>802</v>
      </c>
      <c r="I46" s="202" t="s">
        <v>802</v>
      </c>
      <c r="J46" s="257" t="s">
        <v>805</v>
      </c>
      <c r="K46" s="244"/>
      <c r="L46" s="233" t="s">
        <v>805</v>
      </c>
    </row>
    <row r="47" spans="2:24" x14ac:dyDescent="0.8">
      <c r="B47" s="224">
        <v>202</v>
      </c>
      <c r="C47" s="225" t="s">
        <v>867</v>
      </c>
      <c r="D47" s="226"/>
      <c r="E47" s="227" t="s">
        <v>704</v>
      </c>
      <c r="F47" s="234" t="s">
        <v>801</v>
      </c>
      <c r="G47" s="246"/>
      <c r="H47" s="202" t="s">
        <v>798</v>
      </c>
      <c r="I47" s="236" t="s">
        <v>802</v>
      </c>
      <c r="J47" s="236" t="s">
        <v>805</v>
      </c>
      <c r="K47" s="244"/>
      <c r="L47" s="233" t="s">
        <v>805</v>
      </c>
    </row>
    <row r="48" spans="2:24" x14ac:dyDescent="0.8">
      <c r="B48" s="224">
        <v>203</v>
      </c>
      <c r="C48" s="225" t="s">
        <v>868</v>
      </c>
      <c r="D48" s="226"/>
      <c r="E48" s="227" t="s">
        <v>869</v>
      </c>
      <c r="F48" s="234" t="s">
        <v>801</v>
      </c>
      <c r="G48" s="246"/>
      <c r="H48" s="235" t="s">
        <v>802</v>
      </c>
      <c r="I48" s="235" t="s">
        <v>802</v>
      </c>
      <c r="J48" s="236" t="s">
        <v>805</v>
      </c>
      <c r="K48" s="244"/>
      <c r="L48" s="233" t="s">
        <v>805</v>
      </c>
    </row>
    <row r="49" spans="1:12" x14ac:dyDescent="0.8">
      <c r="B49" s="224">
        <v>204</v>
      </c>
      <c r="C49" s="225" t="s">
        <v>870</v>
      </c>
      <c r="D49" s="226"/>
      <c r="E49" s="227" t="s">
        <v>869</v>
      </c>
      <c r="F49" s="234" t="s">
        <v>801</v>
      </c>
      <c r="G49" s="246"/>
      <c r="H49" s="235" t="s">
        <v>802</v>
      </c>
      <c r="I49" s="235" t="s">
        <v>802</v>
      </c>
      <c r="J49" s="236" t="s">
        <v>805</v>
      </c>
      <c r="K49" s="244"/>
      <c r="L49" s="233" t="s">
        <v>805</v>
      </c>
    </row>
    <row r="50" spans="1:12" ht="16.5" customHeight="1" x14ac:dyDescent="0.8">
      <c r="B50" s="224">
        <v>205</v>
      </c>
      <c r="C50" s="225" t="s">
        <v>871</v>
      </c>
      <c r="D50" s="226"/>
      <c r="E50" s="227" t="s">
        <v>869</v>
      </c>
      <c r="F50" s="258" t="s">
        <v>816</v>
      </c>
      <c r="G50" s="246"/>
      <c r="H50" s="202" t="s">
        <v>802</v>
      </c>
      <c r="I50" s="202" t="s">
        <v>802</v>
      </c>
      <c r="J50" s="257" t="s">
        <v>805</v>
      </c>
      <c r="K50" s="244"/>
      <c r="L50" s="233" t="s">
        <v>805</v>
      </c>
    </row>
    <row r="51" spans="1:12" ht="15.75" customHeight="1" x14ac:dyDescent="0.8">
      <c r="B51" s="259">
        <v>21</v>
      </c>
      <c r="C51" s="214" t="s">
        <v>872</v>
      </c>
      <c r="D51" s="215"/>
      <c r="E51" s="216"/>
      <c r="F51" s="260"/>
      <c r="G51" s="261"/>
      <c r="H51" s="219"/>
      <c r="I51" s="220"/>
      <c r="J51" s="221"/>
      <c r="K51" s="221"/>
      <c r="L51" s="222"/>
    </row>
    <row r="52" spans="1:12" x14ac:dyDescent="0.8">
      <c r="B52" s="262">
        <v>211</v>
      </c>
      <c r="C52" s="263" t="s">
        <v>873</v>
      </c>
      <c r="D52" s="264"/>
      <c r="E52" s="265" t="s">
        <v>704</v>
      </c>
      <c r="F52" s="266" t="s">
        <v>801</v>
      </c>
      <c r="G52" s="189" t="s">
        <v>798</v>
      </c>
      <c r="H52" s="235" t="s">
        <v>802</v>
      </c>
      <c r="I52" s="235" t="s">
        <v>802</v>
      </c>
      <c r="J52" s="236" t="s">
        <v>805</v>
      </c>
      <c r="K52" s="244"/>
      <c r="L52" s="233" t="s">
        <v>805</v>
      </c>
    </row>
    <row r="53" spans="1:12" x14ac:dyDescent="0.8">
      <c r="B53" s="262">
        <v>212</v>
      </c>
      <c r="C53" s="225" t="s">
        <v>874</v>
      </c>
      <c r="D53" s="226"/>
      <c r="E53" s="265" t="s">
        <v>704</v>
      </c>
      <c r="F53" s="266" t="s">
        <v>801</v>
      </c>
      <c r="G53" s="189" t="s">
        <v>798</v>
      </c>
      <c r="H53" s="235" t="s">
        <v>802</v>
      </c>
      <c r="I53" s="235" t="s">
        <v>802</v>
      </c>
      <c r="J53" s="236" t="s">
        <v>805</v>
      </c>
      <c r="K53" s="244"/>
      <c r="L53" s="233" t="s">
        <v>805</v>
      </c>
    </row>
    <row r="54" spans="1:12" x14ac:dyDescent="0.8">
      <c r="B54" s="262">
        <v>213</v>
      </c>
      <c r="C54" s="225" t="s">
        <v>875</v>
      </c>
      <c r="D54" s="226"/>
      <c r="E54" s="265" t="s">
        <v>704</v>
      </c>
      <c r="F54" s="267" t="s">
        <v>797</v>
      </c>
      <c r="G54" s="246"/>
      <c r="H54" s="268" t="s">
        <v>802</v>
      </c>
      <c r="I54" s="268" t="s">
        <v>802</v>
      </c>
      <c r="J54" s="269" t="s">
        <v>805</v>
      </c>
      <c r="K54" s="244"/>
      <c r="L54" s="233" t="s">
        <v>805</v>
      </c>
    </row>
    <row r="55" spans="1:12" x14ac:dyDescent="0.8">
      <c r="B55" s="262">
        <v>214</v>
      </c>
      <c r="C55" s="225" t="s">
        <v>876</v>
      </c>
      <c r="D55" s="226"/>
      <c r="E55" s="265" t="s">
        <v>704</v>
      </c>
      <c r="F55" s="267" t="s">
        <v>797</v>
      </c>
      <c r="G55" s="246"/>
      <c r="H55" s="268" t="s">
        <v>802</v>
      </c>
      <c r="I55" s="268" t="s">
        <v>802</v>
      </c>
      <c r="J55" s="269" t="s">
        <v>805</v>
      </c>
      <c r="K55" s="244"/>
      <c r="L55" s="233" t="s">
        <v>805</v>
      </c>
    </row>
    <row r="56" spans="1:12" x14ac:dyDescent="0.8">
      <c r="B56" s="262">
        <v>215</v>
      </c>
      <c r="C56" s="225" t="s">
        <v>877</v>
      </c>
      <c r="D56" s="226"/>
      <c r="E56" s="265" t="s">
        <v>704</v>
      </c>
      <c r="F56" s="267" t="s">
        <v>797</v>
      </c>
      <c r="G56" s="246"/>
      <c r="H56" s="268" t="s">
        <v>802</v>
      </c>
      <c r="I56" s="268" t="s">
        <v>802</v>
      </c>
      <c r="J56" s="269" t="s">
        <v>805</v>
      </c>
      <c r="K56" s="244"/>
      <c r="L56" s="233" t="s">
        <v>805</v>
      </c>
    </row>
    <row r="57" spans="1:12" x14ac:dyDescent="0.8">
      <c r="B57" s="262">
        <v>216</v>
      </c>
      <c r="C57" s="225" t="s">
        <v>878</v>
      </c>
      <c r="D57" s="226"/>
      <c r="E57" s="227" t="s">
        <v>702</v>
      </c>
      <c r="F57" s="267" t="s">
        <v>797</v>
      </c>
      <c r="G57" s="246"/>
      <c r="H57" s="268" t="s">
        <v>802</v>
      </c>
      <c r="I57" s="268" t="s">
        <v>802</v>
      </c>
      <c r="J57" s="269" t="s">
        <v>805</v>
      </c>
      <c r="K57" s="244"/>
      <c r="L57" s="233" t="s">
        <v>805</v>
      </c>
    </row>
    <row r="58" spans="1:12" x14ac:dyDescent="0.8">
      <c r="B58" s="262">
        <v>217</v>
      </c>
      <c r="C58" s="225" t="s">
        <v>879</v>
      </c>
      <c r="D58" s="226"/>
      <c r="E58" s="227" t="s">
        <v>233</v>
      </c>
      <c r="F58" s="267" t="s">
        <v>797</v>
      </c>
      <c r="G58" s="246"/>
      <c r="H58" s="268" t="s">
        <v>802</v>
      </c>
      <c r="I58" s="268" t="s">
        <v>802</v>
      </c>
      <c r="J58" s="269" t="s">
        <v>805</v>
      </c>
      <c r="K58" s="244"/>
      <c r="L58" s="233" t="s">
        <v>805</v>
      </c>
    </row>
    <row r="59" spans="1:12" ht="16.5" customHeight="1" x14ac:dyDescent="0.8">
      <c r="A59" s="165"/>
      <c r="B59" s="262">
        <v>218</v>
      </c>
      <c r="C59" s="225" t="s">
        <v>880</v>
      </c>
      <c r="D59" s="226"/>
      <c r="E59" s="227" t="s">
        <v>27</v>
      </c>
      <c r="F59" s="267" t="s">
        <v>797</v>
      </c>
      <c r="G59" s="246"/>
      <c r="H59" s="268" t="s">
        <v>802</v>
      </c>
      <c r="I59" s="268" t="s">
        <v>802</v>
      </c>
      <c r="J59" s="269" t="s">
        <v>805</v>
      </c>
      <c r="K59" s="244"/>
      <c r="L59" s="233" t="s">
        <v>805</v>
      </c>
    </row>
    <row r="60" spans="1:12" ht="15.75" customHeight="1" x14ac:dyDescent="0.8">
      <c r="B60" s="259">
        <v>22</v>
      </c>
      <c r="C60" s="214" t="s">
        <v>881</v>
      </c>
      <c r="D60" s="215"/>
      <c r="E60" s="216"/>
      <c r="F60" s="260"/>
      <c r="G60" s="261"/>
      <c r="H60" s="219"/>
      <c r="I60" s="220"/>
      <c r="J60" s="221"/>
      <c r="K60" s="221"/>
      <c r="L60" s="222"/>
    </row>
    <row r="61" spans="1:12" x14ac:dyDescent="0.8">
      <c r="B61" s="262">
        <v>221</v>
      </c>
      <c r="C61" s="225" t="s">
        <v>882</v>
      </c>
      <c r="D61" s="226"/>
      <c r="E61" s="265" t="s">
        <v>704</v>
      </c>
      <c r="F61" s="266" t="s">
        <v>801</v>
      </c>
      <c r="G61" s="189" t="s">
        <v>798</v>
      </c>
      <c r="H61" s="235" t="s">
        <v>802</v>
      </c>
      <c r="I61" s="235" t="s">
        <v>802</v>
      </c>
      <c r="J61" s="236" t="s">
        <v>805</v>
      </c>
      <c r="K61" s="244"/>
      <c r="L61" s="233" t="s">
        <v>805</v>
      </c>
    </row>
    <row r="62" spans="1:12" x14ac:dyDescent="0.8">
      <c r="B62" s="262">
        <v>222</v>
      </c>
      <c r="C62" s="225" t="s">
        <v>883</v>
      </c>
      <c r="D62" s="226"/>
      <c r="E62" s="265" t="s">
        <v>704</v>
      </c>
      <c r="F62" s="266" t="s">
        <v>801</v>
      </c>
      <c r="G62" s="189" t="s">
        <v>798</v>
      </c>
      <c r="H62" s="235" t="s">
        <v>802</v>
      </c>
      <c r="I62" s="235" t="s">
        <v>802</v>
      </c>
      <c r="J62" s="236" t="s">
        <v>805</v>
      </c>
      <c r="K62" s="244"/>
      <c r="L62" s="233" t="s">
        <v>805</v>
      </c>
    </row>
    <row r="63" spans="1:12" x14ac:dyDescent="0.8">
      <c r="B63" s="262">
        <v>223</v>
      </c>
      <c r="C63" s="225" t="s">
        <v>884</v>
      </c>
      <c r="D63" s="226"/>
      <c r="E63" s="265" t="s">
        <v>704</v>
      </c>
      <c r="F63" s="267" t="s">
        <v>797</v>
      </c>
      <c r="G63" s="246"/>
      <c r="H63" s="268" t="s">
        <v>802</v>
      </c>
      <c r="I63" s="268" t="s">
        <v>802</v>
      </c>
      <c r="J63" s="269" t="s">
        <v>805</v>
      </c>
      <c r="K63" s="244"/>
      <c r="L63" s="233" t="s">
        <v>805</v>
      </c>
    </row>
    <row r="64" spans="1:12" x14ac:dyDescent="0.8">
      <c r="B64" s="262">
        <v>224</v>
      </c>
      <c r="C64" s="225" t="s">
        <v>885</v>
      </c>
      <c r="D64" s="226"/>
      <c r="E64" s="265" t="s">
        <v>704</v>
      </c>
      <c r="F64" s="267" t="s">
        <v>797</v>
      </c>
      <c r="G64" s="246"/>
      <c r="H64" s="268" t="s">
        <v>802</v>
      </c>
      <c r="I64" s="268" t="s">
        <v>802</v>
      </c>
      <c r="J64" s="269" t="s">
        <v>805</v>
      </c>
      <c r="K64" s="244"/>
      <c r="L64" s="233" t="s">
        <v>805</v>
      </c>
    </row>
    <row r="65" spans="2:12" x14ac:dyDescent="0.8">
      <c r="B65" s="262">
        <v>225</v>
      </c>
      <c r="C65" s="225" t="s">
        <v>886</v>
      </c>
      <c r="D65" s="226"/>
      <c r="E65" s="265" t="s">
        <v>704</v>
      </c>
      <c r="F65" s="267" t="s">
        <v>797</v>
      </c>
      <c r="G65" s="246"/>
      <c r="H65" s="268" t="s">
        <v>802</v>
      </c>
      <c r="I65" s="268" t="s">
        <v>802</v>
      </c>
      <c r="J65" s="269" t="s">
        <v>805</v>
      </c>
      <c r="K65" s="244"/>
      <c r="L65" s="233" t="s">
        <v>805</v>
      </c>
    </row>
    <row r="66" spans="2:12" ht="16.5" customHeight="1" x14ac:dyDescent="0.8">
      <c r="B66" s="262">
        <v>226</v>
      </c>
      <c r="C66" s="225" t="s">
        <v>887</v>
      </c>
      <c r="D66" s="226"/>
      <c r="E66" s="227" t="s">
        <v>702</v>
      </c>
      <c r="F66" s="267" t="s">
        <v>797</v>
      </c>
      <c r="G66" s="246"/>
      <c r="H66" s="268" t="s">
        <v>802</v>
      </c>
      <c r="I66" s="268" t="s">
        <v>802</v>
      </c>
      <c r="J66" s="269" t="s">
        <v>805</v>
      </c>
      <c r="K66" s="244"/>
      <c r="L66" s="233" t="s">
        <v>805</v>
      </c>
    </row>
    <row r="67" spans="2:12" ht="15.75" customHeight="1" x14ac:dyDescent="0.8">
      <c r="B67" s="259">
        <v>23</v>
      </c>
      <c r="C67" s="214" t="s">
        <v>888</v>
      </c>
      <c r="D67" s="215"/>
      <c r="E67" s="216"/>
      <c r="F67" s="260"/>
      <c r="G67" s="261"/>
      <c r="H67" s="219"/>
      <c r="I67" s="220"/>
      <c r="J67" s="221"/>
      <c r="K67" s="221"/>
      <c r="L67" s="222"/>
    </row>
    <row r="68" spans="2:12" x14ac:dyDescent="0.8">
      <c r="B68" s="262">
        <v>231</v>
      </c>
      <c r="C68" s="225" t="s">
        <v>889</v>
      </c>
      <c r="D68" s="226"/>
      <c r="E68" s="227" t="s">
        <v>680</v>
      </c>
      <c r="F68" s="266" t="s">
        <v>801</v>
      </c>
      <c r="G68" s="189" t="s">
        <v>798</v>
      </c>
      <c r="H68" s="235" t="s">
        <v>802</v>
      </c>
      <c r="I68" s="235" t="s">
        <v>802</v>
      </c>
      <c r="J68" s="236" t="s">
        <v>805</v>
      </c>
      <c r="K68" s="244"/>
      <c r="L68" s="233" t="s">
        <v>805</v>
      </c>
    </row>
    <row r="69" spans="2:12" x14ac:dyDescent="0.8">
      <c r="B69" s="262">
        <v>232</v>
      </c>
      <c r="C69" s="225" t="s">
        <v>890</v>
      </c>
      <c r="D69" s="226"/>
      <c r="E69" s="227" t="s">
        <v>670</v>
      </c>
      <c r="F69" s="266" t="s">
        <v>801</v>
      </c>
      <c r="G69" s="189" t="s">
        <v>798</v>
      </c>
      <c r="H69" s="235" t="s">
        <v>802</v>
      </c>
      <c r="I69" s="235" t="s">
        <v>802</v>
      </c>
      <c r="J69" s="236" t="s">
        <v>805</v>
      </c>
      <c r="K69" s="244"/>
      <c r="L69" s="233" t="s">
        <v>805</v>
      </c>
    </row>
    <row r="70" spans="2:12" x14ac:dyDescent="0.8">
      <c r="B70" s="262">
        <v>233</v>
      </c>
      <c r="C70" s="225" t="s">
        <v>891</v>
      </c>
      <c r="D70" s="226"/>
      <c r="E70" s="227" t="s">
        <v>670</v>
      </c>
      <c r="F70" s="266" t="s">
        <v>801</v>
      </c>
      <c r="G70" s="189" t="s">
        <v>798</v>
      </c>
      <c r="H70" s="235" t="s">
        <v>802</v>
      </c>
      <c r="I70" s="235" t="s">
        <v>802</v>
      </c>
      <c r="J70" s="236" t="s">
        <v>805</v>
      </c>
      <c r="K70" s="244"/>
      <c r="L70" s="233" t="s">
        <v>805</v>
      </c>
    </row>
    <row r="71" spans="2:12" x14ac:dyDescent="0.8">
      <c r="B71" s="262">
        <v>234</v>
      </c>
      <c r="C71" s="225" t="s">
        <v>892</v>
      </c>
      <c r="D71" s="226"/>
      <c r="E71" s="227" t="s">
        <v>233</v>
      </c>
      <c r="F71" s="266" t="s">
        <v>801</v>
      </c>
      <c r="G71" s="246"/>
      <c r="H71" s="235" t="s">
        <v>802</v>
      </c>
      <c r="I71" s="235" t="s">
        <v>802</v>
      </c>
      <c r="J71" s="236" t="s">
        <v>805</v>
      </c>
      <c r="K71" s="244"/>
      <c r="L71" s="233" t="s">
        <v>805</v>
      </c>
    </row>
    <row r="72" spans="2:12" ht="16.5" customHeight="1" x14ac:dyDescent="0.8">
      <c r="B72" s="270">
        <v>239</v>
      </c>
      <c r="C72" s="225" t="s">
        <v>893</v>
      </c>
      <c r="D72" s="226"/>
      <c r="E72" s="227" t="s">
        <v>670</v>
      </c>
      <c r="F72" s="266" t="s">
        <v>801</v>
      </c>
      <c r="G72" s="246"/>
      <c r="H72" s="268" t="s">
        <v>802</v>
      </c>
      <c r="I72" s="235" t="s">
        <v>802</v>
      </c>
      <c r="J72" s="236" t="s">
        <v>805</v>
      </c>
      <c r="K72" s="244"/>
      <c r="L72" s="233" t="s">
        <v>805</v>
      </c>
    </row>
    <row r="73" spans="2:12" ht="15.75" customHeight="1" x14ac:dyDescent="0.8">
      <c r="B73" s="271">
        <v>24</v>
      </c>
      <c r="C73" s="272" t="s">
        <v>894</v>
      </c>
      <c r="D73" s="273"/>
      <c r="E73" s="274"/>
      <c r="F73" s="260"/>
      <c r="G73" s="218"/>
      <c r="H73" s="219"/>
      <c r="I73" s="220"/>
      <c r="J73" s="221"/>
      <c r="K73" s="221"/>
      <c r="L73" s="222"/>
    </row>
    <row r="74" spans="2:12" x14ac:dyDescent="0.8">
      <c r="B74" s="262">
        <v>241</v>
      </c>
      <c r="C74" s="225" t="s">
        <v>895</v>
      </c>
      <c r="D74" s="226"/>
      <c r="E74" s="227" t="s">
        <v>691</v>
      </c>
      <c r="F74" s="266" t="s">
        <v>801</v>
      </c>
      <c r="G74" s="189" t="s">
        <v>798</v>
      </c>
      <c r="H74" s="268" t="s">
        <v>798</v>
      </c>
      <c r="I74" s="235" t="s">
        <v>802</v>
      </c>
      <c r="J74" s="236" t="s">
        <v>805</v>
      </c>
      <c r="K74" s="244"/>
      <c r="L74" s="233" t="s">
        <v>805</v>
      </c>
    </row>
    <row r="75" spans="2:12" x14ac:dyDescent="0.8">
      <c r="B75" s="262">
        <v>242</v>
      </c>
      <c r="C75" s="225" t="s">
        <v>896</v>
      </c>
      <c r="D75" s="226"/>
      <c r="E75" s="227" t="s">
        <v>691</v>
      </c>
      <c r="F75" s="266" t="s">
        <v>801</v>
      </c>
      <c r="G75" s="189" t="s">
        <v>798</v>
      </c>
      <c r="H75" s="268" t="s">
        <v>798</v>
      </c>
      <c r="I75" s="235" t="s">
        <v>802</v>
      </c>
      <c r="J75" s="236" t="s">
        <v>805</v>
      </c>
      <c r="K75" s="244"/>
      <c r="L75" s="233" t="s">
        <v>805</v>
      </c>
    </row>
    <row r="76" spans="2:12" x14ac:dyDescent="0.8">
      <c r="B76" s="275">
        <v>243</v>
      </c>
      <c r="C76" s="225" t="s">
        <v>897</v>
      </c>
      <c r="D76" s="226"/>
      <c r="E76" s="227" t="s">
        <v>691</v>
      </c>
      <c r="F76" s="267" t="s">
        <v>797</v>
      </c>
      <c r="G76" s="189" t="s">
        <v>798</v>
      </c>
      <c r="H76" s="268" t="s">
        <v>802</v>
      </c>
      <c r="I76" s="268" t="s">
        <v>802</v>
      </c>
      <c r="J76" s="269" t="s">
        <v>805</v>
      </c>
      <c r="K76" s="244"/>
      <c r="L76" s="233" t="s">
        <v>805</v>
      </c>
    </row>
    <row r="77" spans="2:12" x14ac:dyDescent="0.8">
      <c r="B77" s="262">
        <v>244</v>
      </c>
      <c r="C77" s="225" t="s">
        <v>898</v>
      </c>
      <c r="D77" s="226"/>
      <c r="E77" s="227" t="s">
        <v>687</v>
      </c>
      <c r="F77" s="266" t="s">
        <v>801</v>
      </c>
      <c r="G77" s="189" t="s">
        <v>798</v>
      </c>
      <c r="H77" s="268" t="s">
        <v>798</v>
      </c>
      <c r="I77" s="235" t="s">
        <v>802</v>
      </c>
      <c r="J77" s="236" t="s">
        <v>805</v>
      </c>
      <c r="K77" s="244"/>
      <c r="L77" s="233" t="s">
        <v>805</v>
      </c>
    </row>
    <row r="78" spans="2:12" x14ac:dyDescent="0.8">
      <c r="B78" s="262">
        <v>245</v>
      </c>
      <c r="C78" s="225" t="s">
        <v>899</v>
      </c>
      <c r="D78" s="226"/>
      <c r="E78" s="227" t="s">
        <v>687</v>
      </c>
      <c r="F78" s="266" t="s">
        <v>801</v>
      </c>
      <c r="G78" s="189" t="s">
        <v>798</v>
      </c>
      <c r="H78" s="268" t="s">
        <v>798</v>
      </c>
      <c r="I78" s="235" t="s">
        <v>802</v>
      </c>
      <c r="J78" s="236" t="s">
        <v>805</v>
      </c>
      <c r="K78" s="244"/>
      <c r="L78" s="233" t="s">
        <v>805</v>
      </c>
    </row>
    <row r="79" spans="2:12" x14ac:dyDescent="0.8">
      <c r="B79" s="262">
        <v>246</v>
      </c>
      <c r="C79" s="225" t="s">
        <v>900</v>
      </c>
      <c r="D79" s="226"/>
      <c r="E79" s="227" t="s">
        <v>687</v>
      </c>
      <c r="F79" s="267" t="s">
        <v>797</v>
      </c>
      <c r="G79" s="189" t="s">
        <v>798</v>
      </c>
      <c r="H79" s="268" t="s">
        <v>798</v>
      </c>
      <c r="I79" s="268" t="s">
        <v>802</v>
      </c>
      <c r="J79" s="269" t="s">
        <v>805</v>
      </c>
      <c r="K79" s="244"/>
      <c r="L79" s="233" t="s">
        <v>805</v>
      </c>
    </row>
    <row r="80" spans="2:12" ht="16.5" customHeight="1" x14ac:dyDescent="0.8">
      <c r="B80" s="262">
        <v>247</v>
      </c>
      <c r="C80" s="225" t="s">
        <v>901</v>
      </c>
      <c r="D80" s="226"/>
      <c r="E80" s="227" t="s">
        <v>27</v>
      </c>
      <c r="F80" s="267" t="s">
        <v>797</v>
      </c>
      <c r="G80" s="276"/>
      <c r="H80" s="277"/>
      <c r="I80" s="268" t="s">
        <v>802</v>
      </c>
      <c r="J80" s="269" t="s">
        <v>805</v>
      </c>
      <c r="K80" s="244"/>
      <c r="L80" s="233" t="s">
        <v>805</v>
      </c>
    </row>
    <row r="81" spans="2:12" ht="15.75" customHeight="1" x14ac:dyDescent="0.8">
      <c r="B81" s="259">
        <v>25</v>
      </c>
      <c r="C81" s="272" t="s">
        <v>902</v>
      </c>
      <c r="D81" s="273"/>
      <c r="E81" s="274"/>
      <c r="F81" s="260"/>
      <c r="G81" s="261"/>
      <c r="H81" s="219"/>
      <c r="I81" s="220"/>
      <c r="J81" s="221"/>
      <c r="K81" s="221"/>
      <c r="L81" s="222"/>
    </row>
    <row r="82" spans="2:12" x14ac:dyDescent="0.8">
      <c r="B82" s="275">
        <v>251</v>
      </c>
      <c r="C82" s="225" t="s">
        <v>903</v>
      </c>
      <c r="D82" s="226"/>
      <c r="E82" s="227" t="s">
        <v>680</v>
      </c>
      <c r="F82" s="266" t="s">
        <v>801</v>
      </c>
      <c r="G82" s="276"/>
      <c r="H82" s="235" t="s">
        <v>802</v>
      </c>
      <c r="I82" s="235" t="s">
        <v>802</v>
      </c>
      <c r="J82" s="236" t="s">
        <v>805</v>
      </c>
      <c r="K82" s="244"/>
      <c r="L82" s="233" t="s">
        <v>805</v>
      </c>
    </row>
    <row r="83" spans="2:12" x14ac:dyDescent="0.8">
      <c r="B83" s="275">
        <v>252</v>
      </c>
      <c r="C83" s="225" t="s">
        <v>904</v>
      </c>
      <c r="D83" s="226"/>
      <c r="E83" s="227" t="s">
        <v>680</v>
      </c>
      <c r="F83" s="266" t="s">
        <v>801</v>
      </c>
      <c r="G83" s="276"/>
      <c r="H83" s="235" t="s">
        <v>802</v>
      </c>
      <c r="I83" s="235" t="s">
        <v>802</v>
      </c>
      <c r="J83" s="236" t="s">
        <v>805</v>
      </c>
      <c r="K83" s="244"/>
      <c r="L83" s="233" t="s">
        <v>805</v>
      </c>
    </row>
    <row r="84" spans="2:12" x14ac:dyDescent="0.8">
      <c r="B84" s="275">
        <v>253</v>
      </c>
      <c r="C84" s="225" t="s">
        <v>905</v>
      </c>
      <c r="D84" s="226"/>
      <c r="E84" s="227" t="s">
        <v>680</v>
      </c>
      <c r="F84" s="266" t="s">
        <v>801</v>
      </c>
      <c r="G84" s="276"/>
      <c r="H84" s="235" t="s">
        <v>802</v>
      </c>
      <c r="I84" s="235" t="s">
        <v>802</v>
      </c>
      <c r="J84" s="236" t="s">
        <v>805</v>
      </c>
      <c r="K84" s="244"/>
      <c r="L84" s="233" t="s">
        <v>805</v>
      </c>
    </row>
    <row r="85" spans="2:12" x14ac:dyDescent="0.8">
      <c r="B85" s="270">
        <v>254</v>
      </c>
      <c r="C85" s="225" t="s">
        <v>906</v>
      </c>
      <c r="D85" s="226"/>
      <c r="E85" s="227" t="s">
        <v>680</v>
      </c>
      <c r="F85" s="266" t="s">
        <v>801</v>
      </c>
      <c r="G85" s="276"/>
      <c r="H85" s="235" t="s">
        <v>802</v>
      </c>
      <c r="I85" s="235" t="s">
        <v>802</v>
      </c>
      <c r="J85" s="236" t="s">
        <v>805</v>
      </c>
      <c r="K85" s="244"/>
      <c r="L85" s="233" t="s">
        <v>805</v>
      </c>
    </row>
    <row r="86" spans="2:12" x14ac:dyDescent="0.8">
      <c r="B86" s="275">
        <v>255</v>
      </c>
      <c r="C86" s="225" t="s">
        <v>907</v>
      </c>
      <c r="D86" s="226"/>
      <c r="E86" s="227" t="s">
        <v>675</v>
      </c>
      <c r="F86" s="266" t="s">
        <v>801</v>
      </c>
      <c r="G86" s="189" t="s">
        <v>798</v>
      </c>
      <c r="H86" s="235" t="s">
        <v>802</v>
      </c>
      <c r="I86" s="235" t="s">
        <v>802</v>
      </c>
      <c r="J86" s="236" t="s">
        <v>805</v>
      </c>
      <c r="K86" s="244"/>
      <c r="L86" s="233" t="s">
        <v>805</v>
      </c>
    </row>
    <row r="87" spans="2:12" x14ac:dyDescent="0.8">
      <c r="B87" s="275">
        <v>256</v>
      </c>
      <c r="C87" s="225" t="s">
        <v>908</v>
      </c>
      <c r="D87" s="226"/>
      <c r="E87" s="227" t="s">
        <v>675</v>
      </c>
      <c r="F87" s="266" t="s">
        <v>801</v>
      </c>
      <c r="G87" s="189" t="s">
        <v>798</v>
      </c>
      <c r="H87" s="235" t="s">
        <v>802</v>
      </c>
      <c r="I87" s="235" t="s">
        <v>802</v>
      </c>
      <c r="J87" s="236" t="s">
        <v>805</v>
      </c>
      <c r="K87" s="244"/>
      <c r="L87" s="233" t="s">
        <v>805</v>
      </c>
    </row>
    <row r="88" spans="2:12" x14ac:dyDescent="0.8">
      <c r="B88" s="275">
        <v>257</v>
      </c>
      <c r="C88" s="225" t="s">
        <v>909</v>
      </c>
      <c r="D88" s="226"/>
      <c r="E88" s="227" t="s">
        <v>675</v>
      </c>
      <c r="F88" s="266" t="s">
        <v>801</v>
      </c>
      <c r="G88" s="189" t="s">
        <v>798</v>
      </c>
      <c r="H88" s="235" t="s">
        <v>802</v>
      </c>
      <c r="I88" s="235" t="s">
        <v>802</v>
      </c>
      <c r="J88" s="236" t="s">
        <v>805</v>
      </c>
      <c r="K88" s="244"/>
      <c r="L88" s="233" t="s">
        <v>805</v>
      </c>
    </row>
    <row r="89" spans="2:12" ht="16.5" customHeight="1" x14ac:dyDescent="0.8">
      <c r="B89" s="270">
        <v>259</v>
      </c>
      <c r="C89" s="225" t="s">
        <v>910</v>
      </c>
      <c r="D89" s="226"/>
      <c r="E89" s="227" t="s">
        <v>675</v>
      </c>
      <c r="F89" s="266" t="s">
        <v>801</v>
      </c>
      <c r="G89" s="189" t="s">
        <v>798</v>
      </c>
      <c r="H89" s="235" t="s">
        <v>802</v>
      </c>
      <c r="I89" s="235" t="s">
        <v>802</v>
      </c>
      <c r="J89" s="236" t="s">
        <v>805</v>
      </c>
      <c r="K89" s="244"/>
      <c r="L89" s="233" t="s">
        <v>805</v>
      </c>
    </row>
    <row r="90" spans="2:12" ht="15.75" customHeight="1" x14ac:dyDescent="0.8">
      <c r="B90" s="259">
        <v>26</v>
      </c>
      <c r="C90" s="272" t="s">
        <v>911</v>
      </c>
      <c r="D90" s="273"/>
      <c r="E90" s="274"/>
      <c r="F90" s="260"/>
      <c r="G90" s="218"/>
      <c r="H90" s="219"/>
      <c r="I90" s="220"/>
      <c r="J90" s="221"/>
      <c r="K90" s="221"/>
      <c r="L90" s="222"/>
    </row>
    <row r="91" spans="2:12" x14ac:dyDescent="0.8">
      <c r="B91" s="262">
        <v>261</v>
      </c>
      <c r="C91" s="225" t="s">
        <v>912</v>
      </c>
      <c r="D91" s="226"/>
      <c r="E91" s="227" t="s">
        <v>670</v>
      </c>
      <c r="F91" s="266" t="s">
        <v>801</v>
      </c>
      <c r="G91" s="189" t="s">
        <v>798</v>
      </c>
      <c r="H91" s="235" t="s">
        <v>802</v>
      </c>
      <c r="I91" s="235" t="s">
        <v>802</v>
      </c>
      <c r="J91" s="236" t="s">
        <v>805</v>
      </c>
      <c r="K91" s="244"/>
      <c r="L91" s="233" t="s">
        <v>805</v>
      </c>
    </row>
    <row r="92" spans="2:12" x14ac:dyDescent="0.8">
      <c r="B92" s="262">
        <v>262</v>
      </c>
      <c r="C92" s="225" t="s">
        <v>913</v>
      </c>
      <c r="D92" s="226"/>
      <c r="E92" s="227" t="s">
        <v>670</v>
      </c>
      <c r="F92" s="266" t="s">
        <v>801</v>
      </c>
      <c r="G92" s="189" t="s">
        <v>798</v>
      </c>
      <c r="H92" s="235" t="s">
        <v>802</v>
      </c>
      <c r="I92" s="235" t="s">
        <v>802</v>
      </c>
      <c r="J92" s="236" t="s">
        <v>805</v>
      </c>
      <c r="K92" s="244"/>
      <c r="L92" s="233" t="s">
        <v>805</v>
      </c>
    </row>
    <row r="93" spans="2:12" ht="16.5" customHeight="1" x14ac:dyDescent="0.8">
      <c r="B93" s="275">
        <v>263</v>
      </c>
      <c r="C93" s="225" t="s">
        <v>914</v>
      </c>
      <c r="D93" s="226"/>
      <c r="E93" s="227" t="s">
        <v>670</v>
      </c>
      <c r="F93" s="267" t="s">
        <v>797</v>
      </c>
      <c r="G93" s="189" t="s">
        <v>798</v>
      </c>
      <c r="H93" s="268" t="s">
        <v>802</v>
      </c>
      <c r="I93" s="268" t="s">
        <v>802</v>
      </c>
      <c r="J93" s="269" t="s">
        <v>805</v>
      </c>
      <c r="K93" s="244"/>
      <c r="L93" s="233" t="s">
        <v>805</v>
      </c>
    </row>
    <row r="94" spans="2:12" ht="15.75" customHeight="1" x14ac:dyDescent="0.8">
      <c r="B94" s="259">
        <v>27</v>
      </c>
      <c r="C94" s="272" t="s">
        <v>915</v>
      </c>
      <c r="D94" s="273"/>
      <c r="E94" s="274"/>
      <c r="F94" s="260"/>
      <c r="G94" s="261"/>
      <c r="H94" s="219"/>
      <c r="I94" s="220"/>
      <c r="J94" s="221"/>
      <c r="K94" s="221"/>
      <c r="L94" s="222"/>
    </row>
    <row r="95" spans="2:12" x14ac:dyDescent="0.8">
      <c r="B95" s="262">
        <v>271</v>
      </c>
      <c r="C95" s="225" t="s">
        <v>916</v>
      </c>
      <c r="D95" s="226"/>
      <c r="E95" s="227" t="s">
        <v>606</v>
      </c>
      <c r="F95" s="267" t="s">
        <v>797</v>
      </c>
      <c r="G95" s="189" t="s">
        <v>798</v>
      </c>
      <c r="H95" s="268" t="s">
        <v>802</v>
      </c>
      <c r="I95" s="268" t="s">
        <v>802</v>
      </c>
      <c r="J95" s="269" t="s">
        <v>805</v>
      </c>
      <c r="K95" s="244"/>
      <c r="L95" s="233" t="s">
        <v>805</v>
      </c>
    </row>
    <row r="96" spans="2:12" x14ac:dyDescent="0.8">
      <c r="B96" s="262">
        <v>272</v>
      </c>
      <c r="C96" s="225" t="s">
        <v>917</v>
      </c>
      <c r="D96" s="226"/>
      <c r="E96" s="227" t="s">
        <v>606</v>
      </c>
      <c r="F96" s="267" t="s">
        <v>797</v>
      </c>
      <c r="G96" s="189" t="s">
        <v>798</v>
      </c>
      <c r="H96" s="268" t="s">
        <v>802</v>
      </c>
      <c r="I96" s="268" t="s">
        <v>802</v>
      </c>
      <c r="J96" s="269" t="s">
        <v>805</v>
      </c>
      <c r="K96" s="244"/>
      <c r="L96" s="233" t="s">
        <v>805</v>
      </c>
    </row>
    <row r="97" spans="2:15" x14ac:dyDescent="0.8">
      <c r="B97" s="270">
        <v>273</v>
      </c>
      <c r="C97" s="225" t="s">
        <v>918</v>
      </c>
      <c r="D97" s="226"/>
      <c r="E97" s="227" t="s">
        <v>606</v>
      </c>
      <c r="F97" s="267" t="s">
        <v>797</v>
      </c>
      <c r="G97" s="189" t="s">
        <v>798</v>
      </c>
      <c r="H97" s="268" t="s">
        <v>802</v>
      </c>
      <c r="I97" s="268" t="s">
        <v>802</v>
      </c>
      <c r="J97" s="269" t="s">
        <v>805</v>
      </c>
      <c r="K97" s="244"/>
      <c r="L97" s="233" t="s">
        <v>805</v>
      </c>
    </row>
    <row r="98" spans="2:15" x14ac:dyDescent="0.8">
      <c r="B98" s="262">
        <v>274</v>
      </c>
      <c r="C98" s="225" t="s">
        <v>919</v>
      </c>
      <c r="D98" s="226"/>
      <c r="E98" s="227" t="s">
        <v>606</v>
      </c>
      <c r="F98" s="267" t="s">
        <v>797</v>
      </c>
      <c r="G98" s="189" t="s">
        <v>798</v>
      </c>
      <c r="H98" s="268" t="s">
        <v>802</v>
      </c>
      <c r="I98" s="268" t="s">
        <v>802</v>
      </c>
      <c r="J98" s="269" t="s">
        <v>805</v>
      </c>
      <c r="K98" s="244"/>
      <c r="L98" s="233" t="s">
        <v>805</v>
      </c>
    </row>
    <row r="99" spans="2:15" x14ac:dyDescent="0.8">
      <c r="B99" s="262">
        <v>275</v>
      </c>
      <c r="C99" s="225" t="s">
        <v>920</v>
      </c>
      <c r="D99" s="226"/>
      <c r="E99" s="227" t="s">
        <v>606</v>
      </c>
      <c r="F99" s="267" t="s">
        <v>797</v>
      </c>
      <c r="G99" s="276"/>
      <c r="H99" s="277"/>
      <c r="I99" s="268" t="s">
        <v>802</v>
      </c>
      <c r="J99" s="269" t="s">
        <v>805</v>
      </c>
      <c r="K99" s="244"/>
      <c r="L99" s="233" t="s">
        <v>805</v>
      </c>
    </row>
    <row r="100" spans="2:15" x14ac:dyDescent="0.8">
      <c r="B100" s="262">
        <v>276</v>
      </c>
      <c r="C100" s="225" t="s">
        <v>921</v>
      </c>
      <c r="D100" s="226"/>
      <c r="E100" s="227" t="s">
        <v>289</v>
      </c>
      <c r="F100" s="267" t="s">
        <v>797</v>
      </c>
      <c r="G100" s="276"/>
      <c r="H100" s="277"/>
      <c r="I100" s="268" t="s">
        <v>802</v>
      </c>
      <c r="J100" s="269" t="s">
        <v>805</v>
      </c>
      <c r="K100" s="244"/>
      <c r="L100" s="233" t="s">
        <v>805</v>
      </c>
    </row>
    <row r="101" spans="2:15" ht="16.5" customHeight="1" x14ac:dyDescent="0.8">
      <c r="B101" s="275">
        <v>279</v>
      </c>
      <c r="C101" s="225" t="s">
        <v>922</v>
      </c>
      <c r="D101" s="226"/>
      <c r="E101" s="227" t="s">
        <v>606</v>
      </c>
      <c r="F101" s="267" t="s">
        <v>797</v>
      </c>
      <c r="G101" s="276"/>
      <c r="H101" s="277"/>
      <c r="I101" s="268" t="s">
        <v>802</v>
      </c>
      <c r="J101" s="269" t="s">
        <v>805</v>
      </c>
      <c r="K101" s="244"/>
      <c r="L101" s="233" t="s">
        <v>805</v>
      </c>
    </row>
    <row r="102" spans="2:15" ht="16.5" customHeight="1" x14ac:dyDescent="0.8">
      <c r="B102" s="259">
        <v>28</v>
      </c>
      <c r="C102" s="272" t="s">
        <v>923</v>
      </c>
      <c r="D102" s="273"/>
      <c r="E102" s="274"/>
      <c r="F102" s="260"/>
      <c r="G102" s="261"/>
      <c r="H102" s="219"/>
      <c r="I102" s="220"/>
      <c r="J102" s="221"/>
      <c r="K102" s="221"/>
      <c r="L102" s="222"/>
    </row>
    <row r="103" spans="2:15" ht="16.5" customHeight="1" x14ac:dyDescent="0.8">
      <c r="B103" s="278">
        <v>3</v>
      </c>
      <c r="C103" s="279" t="s">
        <v>924</v>
      </c>
      <c r="D103" s="280"/>
      <c r="E103" s="281"/>
      <c r="F103" s="282"/>
      <c r="G103" s="283"/>
      <c r="H103" s="284"/>
      <c r="I103" s="285"/>
      <c r="J103" s="284"/>
      <c r="K103" s="284"/>
      <c r="L103" s="286"/>
    </row>
    <row r="104" spans="2:15" ht="15.75" customHeight="1" x14ac:dyDescent="0.8">
      <c r="B104" s="213">
        <v>30</v>
      </c>
      <c r="C104" s="214" t="s">
        <v>925</v>
      </c>
      <c r="D104" s="215"/>
      <c r="E104" s="216"/>
      <c r="F104" s="242"/>
      <c r="G104" s="261"/>
      <c r="H104" s="219"/>
      <c r="I104" s="220"/>
      <c r="J104" s="221"/>
      <c r="K104" s="221"/>
      <c r="L104" s="222"/>
    </row>
    <row r="105" spans="2:15" ht="16.5" customHeight="1" x14ac:dyDescent="0.8">
      <c r="B105" s="262">
        <v>301</v>
      </c>
      <c r="C105" s="225" t="s">
        <v>926</v>
      </c>
      <c r="D105" s="226"/>
      <c r="E105" s="227" t="s">
        <v>614</v>
      </c>
      <c r="F105" s="258" t="s">
        <v>816</v>
      </c>
      <c r="G105" s="246"/>
      <c r="H105" s="202" t="s">
        <v>802</v>
      </c>
      <c r="I105" s="202" t="s">
        <v>802</v>
      </c>
      <c r="J105" s="257" t="s">
        <v>805</v>
      </c>
      <c r="K105" s="287"/>
      <c r="L105" s="233" t="s">
        <v>805</v>
      </c>
    </row>
    <row r="106" spans="2:15" ht="16.5" customHeight="1" x14ac:dyDescent="0.8">
      <c r="B106" s="224">
        <v>302</v>
      </c>
      <c r="C106" s="225" t="s">
        <v>927</v>
      </c>
      <c r="D106" s="226"/>
      <c r="E106" s="227" t="s">
        <v>869</v>
      </c>
      <c r="F106" s="258" t="s">
        <v>816</v>
      </c>
      <c r="G106" s="288" t="s">
        <v>798</v>
      </c>
      <c r="H106" s="202" t="s">
        <v>802</v>
      </c>
      <c r="I106" s="202" t="s">
        <v>802</v>
      </c>
      <c r="J106" s="257" t="s">
        <v>805</v>
      </c>
      <c r="K106" s="287"/>
      <c r="L106" s="233" t="s">
        <v>805</v>
      </c>
    </row>
    <row r="107" spans="2:15" ht="15.75" customHeight="1" x14ac:dyDescent="0.8">
      <c r="B107" s="259">
        <v>31</v>
      </c>
      <c r="C107" s="272" t="s">
        <v>928</v>
      </c>
      <c r="D107" s="273"/>
      <c r="E107" s="274"/>
      <c r="F107" s="260"/>
      <c r="G107" s="261"/>
      <c r="H107" s="219"/>
      <c r="I107" s="220"/>
      <c r="J107" s="221"/>
      <c r="K107" s="221"/>
      <c r="L107" s="222"/>
      <c r="M107" s="668"/>
      <c r="N107" s="668"/>
      <c r="O107" s="668"/>
    </row>
    <row r="108" spans="2:15" x14ac:dyDescent="0.8">
      <c r="B108" s="262">
        <v>311</v>
      </c>
      <c r="C108" s="225" t="s">
        <v>929</v>
      </c>
      <c r="D108" s="226"/>
      <c r="E108" s="227" t="s">
        <v>639</v>
      </c>
      <c r="F108" s="267" t="s">
        <v>797</v>
      </c>
      <c r="G108" s="289" t="s">
        <v>798</v>
      </c>
      <c r="H108" s="290" t="s">
        <v>802</v>
      </c>
      <c r="I108" s="290" t="s">
        <v>802</v>
      </c>
      <c r="J108" s="291" t="s">
        <v>805</v>
      </c>
      <c r="K108" s="287"/>
      <c r="L108" s="292" t="s">
        <v>805</v>
      </c>
    </row>
    <row r="109" spans="2:15" x14ac:dyDescent="0.8">
      <c r="B109" s="262">
        <v>312</v>
      </c>
      <c r="C109" s="225" t="s">
        <v>930</v>
      </c>
      <c r="D109" s="226"/>
      <c r="E109" s="227" t="s">
        <v>610</v>
      </c>
      <c r="F109" s="267" t="s">
        <v>797</v>
      </c>
      <c r="G109" s="289" t="s">
        <v>798</v>
      </c>
      <c r="H109" s="290" t="s">
        <v>802</v>
      </c>
      <c r="I109" s="290" t="s">
        <v>802</v>
      </c>
      <c r="J109" s="291" t="s">
        <v>805</v>
      </c>
      <c r="K109" s="287"/>
      <c r="L109" s="292" t="s">
        <v>805</v>
      </c>
    </row>
    <row r="110" spans="2:15" x14ac:dyDescent="0.8">
      <c r="B110" s="262">
        <v>313</v>
      </c>
      <c r="C110" s="225" t="s">
        <v>931</v>
      </c>
      <c r="D110" s="226"/>
      <c r="E110" s="227" t="s">
        <v>639</v>
      </c>
      <c r="F110" s="267" t="s">
        <v>797</v>
      </c>
      <c r="G110" s="289" t="s">
        <v>798</v>
      </c>
      <c r="H110" s="290" t="s">
        <v>802</v>
      </c>
      <c r="I110" s="290" t="s">
        <v>802</v>
      </c>
      <c r="J110" s="291" t="s">
        <v>805</v>
      </c>
      <c r="K110" s="287"/>
      <c r="L110" s="292" t="s">
        <v>805</v>
      </c>
    </row>
    <row r="111" spans="2:15" x14ac:dyDescent="0.8">
      <c r="B111" s="262">
        <v>314</v>
      </c>
      <c r="C111" s="225" t="s">
        <v>932</v>
      </c>
      <c r="D111" s="226"/>
      <c r="E111" s="227" t="s">
        <v>610</v>
      </c>
      <c r="F111" s="267" t="s">
        <v>797</v>
      </c>
      <c r="G111" s="289" t="s">
        <v>798</v>
      </c>
      <c r="H111" s="290" t="s">
        <v>802</v>
      </c>
      <c r="I111" s="290" t="s">
        <v>802</v>
      </c>
      <c r="J111" s="291" t="s">
        <v>805</v>
      </c>
      <c r="K111" s="287"/>
      <c r="L111" s="292" t="s">
        <v>805</v>
      </c>
    </row>
    <row r="112" spans="2:15" x14ac:dyDescent="0.8">
      <c r="B112" s="262">
        <v>315</v>
      </c>
      <c r="C112" s="225" t="s">
        <v>933</v>
      </c>
      <c r="D112" s="226"/>
      <c r="E112" s="227" t="s">
        <v>869</v>
      </c>
      <c r="F112" s="267" t="s">
        <v>797</v>
      </c>
      <c r="G112" s="293"/>
      <c r="H112" s="290" t="s">
        <v>802</v>
      </c>
      <c r="I112" s="290" t="s">
        <v>802</v>
      </c>
      <c r="J112" s="291" t="s">
        <v>805</v>
      </c>
      <c r="K112" s="287"/>
      <c r="L112" s="292" t="s">
        <v>805</v>
      </c>
    </row>
    <row r="113" spans="2:15" x14ac:dyDescent="0.8">
      <c r="B113" s="262">
        <v>316</v>
      </c>
      <c r="C113" s="225" t="s">
        <v>934</v>
      </c>
      <c r="D113" s="226"/>
      <c r="E113" s="227" t="s">
        <v>639</v>
      </c>
      <c r="F113" s="267" t="s">
        <v>797</v>
      </c>
      <c r="G113" s="189" t="s">
        <v>798</v>
      </c>
      <c r="H113" s="290" t="s">
        <v>802</v>
      </c>
      <c r="I113" s="290" t="s">
        <v>802</v>
      </c>
      <c r="J113" s="291" t="s">
        <v>805</v>
      </c>
      <c r="K113" s="287"/>
      <c r="L113" s="292" t="s">
        <v>805</v>
      </c>
    </row>
    <row r="114" spans="2:15" x14ac:dyDescent="0.8">
      <c r="B114" s="262">
        <v>317</v>
      </c>
      <c r="C114" s="225" t="s">
        <v>935</v>
      </c>
      <c r="D114" s="226"/>
      <c r="E114" s="227" t="s">
        <v>233</v>
      </c>
      <c r="F114" s="267" t="s">
        <v>797</v>
      </c>
      <c r="G114" s="293"/>
      <c r="H114" s="290" t="s">
        <v>802</v>
      </c>
      <c r="I114" s="290" t="s">
        <v>802</v>
      </c>
      <c r="J114" s="291" t="s">
        <v>805</v>
      </c>
      <c r="K114" s="287"/>
      <c r="L114" s="292" t="s">
        <v>805</v>
      </c>
    </row>
    <row r="115" spans="2:15" ht="16.5" customHeight="1" x14ac:dyDescent="0.8">
      <c r="B115" s="262">
        <v>319</v>
      </c>
      <c r="C115" s="225" t="s">
        <v>936</v>
      </c>
      <c r="D115" s="226"/>
      <c r="E115" s="227" t="s">
        <v>869</v>
      </c>
      <c r="F115" s="267" t="s">
        <v>797</v>
      </c>
      <c r="G115" s="293"/>
      <c r="H115" s="290" t="s">
        <v>802</v>
      </c>
      <c r="I115" s="290" t="s">
        <v>802</v>
      </c>
      <c r="J115" s="291" t="s">
        <v>805</v>
      </c>
      <c r="K115" s="287"/>
      <c r="L115" s="292" t="s">
        <v>805</v>
      </c>
    </row>
    <row r="116" spans="2:15" ht="15.75" customHeight="1" x14ac:dyDescent="0.8">
      <c r="B116" s="259">
        <v>32</v>
      </c>
      <c r="C116" s="272" t="s">
        <v>937</v>
      </c>
      <c r="D116" s="273"/>
      <c r="E116" s="274"/>
      <c r="F116" s="260"/>
      <c r="G116" s="261"/>
      <c r="H116" s="219"/>
      <c r="I116" s="220"/>
      <c r="J116" s="221"/>
      <c r="K116" s="221"/>
      <c r="L116" s="222"/>
      <c r="M116" s="668"/>
      <c r="N116" s="668"/>
      <c r="O116" s="668"/>
    </row>
    <row r="117" spans="2:15" x14ac:dyDescent="0.8">
      <c r="B117" s="262">
        <v>321</v>
      </c>
      <c r="C117" s="225" t="s">
        <v>938</v>
      </c>
      <c r="D117" s="226"/>
      <c r="E117" s="227" t="s">
        <v>639</v>
      </c>
      <c r="F117" s="267" t="s">
        <v>797</v>
      </c>
      <c r="G117" s="189" t="s">
        <v>798</v>
      </c>
      <c r="H117" s="268" t="s">
        <v>802</v>
      </c>
      <c r="I117" s="268" t="s">
        <v>802</v>
      </c>
      <c r="J117" s="291" t="s">
        <v>805</v>
      </c>
      <c r="K117" s="287"/>
      <c r="L117" s="292" t="s">
        <v>805</v>
      </c>
    </row>
    <row r="118" spans="2:15" x14ac:dyDescent="0.8">
      <c r="B118" s="262">
        <v>322</v>
      </c>
      <c r="C118" s="225" t="s">
        <v>939</v>
      </c>
      <c r="D118" s="226"/>
      <c r="E118" s="227" t="s">
        <v>610</v>
      </c>
      <c r="F118" s="267" t="s">
        <v>797</v>
      </c>
      <c r="G118" s="189" t="s">
        <v>798</v>
      </c>
      <c r="H118" s="268" t="s">
        <v>802</v>
      </c>
      <c r="I118" s="268" t="s">
        <v>802</v>
      </c>
      <c r="J118" s="291" t="s">
        <v>805</v>
      </c>
      <c r="K118" s="287"/>
      <c r="L118" s="292" t="s">
        <v>805</v>
      </c>
    </row>
    <row r="119" spans="2:15" x14ac:dyDescent="0.8">
      <c r="B119" s="262">
        <v>323</v>
      </c>
      <c r="C119" s="294" t="s">
        <v>940</v>
      </c>
      <c r="D119" s="295"/>
      <c r="E119" s="227" t="s">
        <v>639</v>
      </c>
      <c r="F119" s="267" t="s">
        <v>797</v>
      </c>
      <c r="G119" s="189" t="s">
        <v>798</v>
      </c>
      <c r="H119" s="268" t="s">
        <v>802</v>
      </c>
      <c r="I119" s="268" t="s">
        <v>802</v>
      </c>
      <c r="J119" s="291" t="s">
        <v>805</v>
      </c>
      <c r="K119" s="287"/>
      <c r="L119" s="292" t="s">
        <v>805</v>
      </c>
    </row>
    <row r="120" spans="2:15" x14ac:dyDescent="0.8">
      <c r="B120" s="262">
        <v>324</v>
      </c>
      <c r="C120" s="294" t="s">
        <v>941</v>
      </c>
      <c r="D120" s="295"/>
      <c r="E120" s="227" t="s">
        <v>610</v>
      </c>
      <c r="F120" s="267" t="s">
        <v>797</v>
      </c>
      <c r="G120" s="189" t="s">
        <v>798</v>
      </c>
      <c r="H120" s="268" t="s">
        <v>802</v>
      </c>
      <c r="I120" s="268" t="s">
        <v>802</v>
      </c>
      <c r="J120" s="291" t="s">
        <v>805</v>
      </c>
      <c r="K120" s="287"/>
      <c r="L120" s="292" t="s">
        <v>805</v>
      </c>
    </row>
    <row r="121" spans="2:15" x14ac:dyDescent="0.8">
      <c r="B121" s="262">
        <v>325</v>
      </c>
      <c r="C121" s="294" t="s">
        <v>942</v>
      </c>
      <c r="D121" s="295"/>
      <c r="E121" s="227" t="s">
        <v>869</v>
      </c>
      <c r="F121" s="267" t="s">
        <v>797</v>
      </c>
      <c r="G121" s="246"/>
      <c r="H121" s="268" t="s">
        <v>802</v>
      </c>
      <c r="I121" s="268" t="s">
        <v>802</v>
      </c>
      <c r="J121" s="291" t="s">
        <v>805</v>
      </c>
      <c r="K121" s="287"/>
      <c r="L121" s="292" t="s">
        <v>805</v>
      </c>
    </row>
    <row r="122" spans="2:15" x14ac:dyDescent="0.8">
      <c r="B122" s="262">
        <v>326</v>
      </c>
      <c r="C122" s="294" t="s">
        <v>943</v>
      </c>
      <c r="D122" s="295"/>
      <c r="E122" s="227" t="s">
        <v>639</v>
      </c>
      <c r="F122" s="267" t="s">
        <v>797</v>
      </c>
      <c r="G122" s="189" t="s">
        <v>798</v>
      </c>
      <c r="H122" s="268" t="s">
        <v>802</v>
      </c>
      <c r="I122" s="268" t="s">
        <v>802</v>
      </c>
      <c r="J122" s="291" t="s">
        <v>805</v>
      </c>
      <c r="K122" s="287"/>
      <c r="L122" s="292" t="s">
        <v>805</v>
      </c>
    </row>
    <row r="123" spans="2:15" x14ac:dyDescent="0.8">
      <c r="B123" s="262">
        <v>327</v>
      </c>
      <c r="C123" s="294" t="s">
        <v>944</v>
      </c>
      <c r="D123" s="295"/>
      <c r="E123" s="296" t="s">
        <v>639</v>
      </c>
      <c r="F123" s="267" t="s">
        <v>797</v>
      </c>
      <c r="G123" s="189" t="s">
        <v>798</v>
      </c>
      <c r="H123" s="268" t="s">
        <v>802</v>
      </c>
      <c r="I123" s="268" t="s">
        <v>802</v>
      </c>
      <c r="J123" s="291" t="s">
        <v>805</v>
      </c>
      <c r="K123" s="287"/>
      <c r="L123" s="292" t="s">
        <v>805</v>
      </c>
    </row>
    <row r="124" spans="2:15" x14ac:dyDescent="0.8">
      <c r="B124" s="262">
        <v>328</v>
      </c>
      <c r="C124" s="294" t="s">
        <v>945</v>
      </c>
      <c r="D124" s="295"/>
      <c r="E124" s="227" t="s">
        <v>233</v>
      </c>
      <c r="F124" s="267" t="s">
        <v>797</v>
      </c>
      <c r="G124" s="246"/>
      <c r="H124" s="268" t="s">
        <v>802</v>
      </c>
      <c r="I124" s="268" t="s">
        <v>802</v>
      </c>
      <c r="J124" s="291" t="s">
        <v>805</v>
      </c>
      <c r="K124" s="287"/>
      <c r="L124" s="292" t="s">
        <v>805</v>
      </c>
    </row>
    <row r="125" spans="2:15" ht="16.5" customHeight="1" x14ac:dyDescent="0.8">
      <c r="B125" s="262">
        <v>329</v>
      </c>
      <c r="C125" s="225" t="s">
        <v>946</v>
      </c>
      <c r="D125" s="226"/>
      <c r="E125" s="227" t="s">
        <v>869</v>
      </c>
      <c r="F125" s="267" t="s">
        <v>797</v>
      </c>
      <c r="G125" s="246"/>
      <c r="H125" s="268" t="s">
        <v>802</v>
      </c>
      <c r="I125" s="268" t="s">
        <v>802</v>
      </c>
      <c r="J125" s="291" t="s">
        <v>805</v>
      </c>
      <c r="K125" s="287"/>
      <c r="L125" s="292" t="s">
        <v>805</v>
      </c>
    </row>
    <row r="126" spans="2:15" ht="15.75" customHeight="1" x14ac:dyDescent="0.8">
      <c r="B126" s="213">
        <v>33</v>
      </c>
      <c r="C126" s="214" t="s">
        <v>947</v>
      </c>
      <c r="D126" s="215"/>
      <c r="E126" s="216"/>
      <c r="F126" s="242"/>
      <c r="G126" s="261"/>
      <c r="H126" s="219"/>
      <c r="I126" s="220"/>
      <c r="J126" s="221"/>
      <c r="K126" s="221"/>
      <c r="L126" s="222"/>
    </row>
    <row r="127" spans="2:15" x14ac:dyDescent="0.8">
      <c r="B127" s="224">
        <v>331</v>
      </c>
      <c r="C127" s="225" t="s">
        <v>948</v>
      </c>
      <c r="D127" s="226"/>
      <c r="E127" s="227" t="s">
        <v>233</v>
      </c>
      <c r="F127" s="267" t="s">
        <v>797</v>
      </c>
      <c r="G127" s="276"/>
      <c r="H127" s="268" t="s">
        <v>802</v>
      </c>
      <c r="I127" s="268" t="s">
        <v>802</v>
      </c>
      <c r="J127" s="269" t="s">
        <v>805</v>
      </c>
      <c r="K127" s="244"/>
      <c r="L127" s="233" t="s">
        <v>805</v>
      </c>
    </row>
    <row r="128" spans="2:15" x14ac:dyDescent="0.8">
      <c r="B128" s="224">
        <v>332</v>
      </c>
      <c r="C128" s="225" t="s">
        <v>949</v>
      </c>
      <c r="D128" s="226"/>
      <c r="E128" s="227" t="s">
        <v>233</v>
      </c>
      <c r="F128" s="267" t="s">
        <v>797</v>
      </c>
      <c r="G128" s="276"/>
      <c r="H128" s="268" t="s">
        <v>802</v>
      </c>
      <c r="I128" s="268" t="s">
        <v>802</v>
      </c>
      <c r="J128" s="269" t="s">
        <v>805</v>
      </c>
      <c r="K128" s="244"/>
      <c r="L128" s="233" t="s">
        <v>805</v>
      </c>
    </row>
    <row r="129" spans="2:12" x14ac:dyDescent="0.8">
      <c r="B129" s="224">
        <v>333</v>
      </c>
      <c r="C129" s="225" t="s">
        <v>950</v>
      </c>
      <c r="D129" s="226"/>
      <c r="E129" s="227" t="s">
        <v>233</v>
      </c>
      <c r="F129" s="267" t="s">
        <v>797</v>
      </c>
      <c r="G129" s="276"/>
      <c r="H129" s="277"/>
      <c r="I129" s="277"/>
      <c r="J129" s="269" t="s">
        <v>805</v>
      </c>
      <c r="K129" s="244"/>
      <c r="L129" s="233" t="s">
        <v>805</v>
      </c>
    </row>
    <row r="130" spans="2:12" x14ac:dyDescent="0.8">
      <c r="B130" s="224">
        <v>334</v>
      </c>
      <c r="C130" s="225" t="s">
        <v>951</v>
      </c>
      <c r="D130" s="226"/>
      <c r="E130" s="227" t="s">
        <v>233</v>
      </c>
      <c r="F130" s="267" t="s">
        <v>797</v>
      </c>
      <c r="G130" s="276"/>
      <c r="H130" s="268" t="s">
        <v>802</v>
      </c>
      <c r="I130" s="268" t="s">
        <v>802</v>
      </c>
      <c r="J130" s="269" t="s">
        <v>805</v>
      </c>
      <c r="K130" s="244"/>
      <c r="L130" s="233" t="s">
        <v>805</v>
      </c>
    </row>
    <row r="131" spans="2:12" x14ac:dyDescent="0.8">
      <c r="B131" s="224">
        <v>335</v>
      </c>
      <c r="C131" s="225" t="s">
        <v>952</v>
      </c>
      <c r="D131" s="226"/>
      <c r="E131" s="227" t="s">
        <v>233</v>
      </c>
      <c r="F131" s="267" t="s">
        <v>797</v>
      </c>
      <c r="G131" s="276"/>
      <c r="H131" s="277"/>
      <c r="I131" s="277"/>
      <c r="J131" s="269" t="s">
        <v>805</v>
      </c>
      <c r="K131" s="244"/>
      <c r="L131" s="233" t="s">
        <v>805</v>
      </c>
    </row>
    <row r="132" spans="2:12" x14ac:dyDescent="0.8">
      <c r="B132" s="224">
        <v>336</v>
      </c>
      <c r="C132" s="225" t="s">
        <v>953</v>
      </c>
      <c r="D132" s="226"/>
      <c r="E132" s="227" t="s">
        <v>233</v>
      </c>
      <c r="F132" s="267" t="s">
        <v>797</v>
      </c>
      <c r="G132" s="276"/>
      <c r="H132" s="277"/>
      <c r="I132" s="277"/>
      <c r="J132" s="269" t="s">
        <v>805</v>
      </c>
      <c r="K132" s="244"/>
      <c r="L132" s="233" t="s">
        <v>805</v>
      </c>
    </row>
    <row r="133" spans="2:12" ht="16.5" customHeight="1" x14ac:dyDescent="0.8">
      <c r="B133" s="224">
        <v>339</v>
      </c>
      <c r="C133" s="225" t="s">
        <v>954</v>
      </c>
      <c r="D133" s="226"/>
      <c r="E133" s="227" t="s">
        <v>233</v>
      </c>
      <c r="F133" s="267" t="s">
        <v>797</v>
      </c>
      <c r="G133" s="276"/>
      <c r="H133" s="277"/>
      <c r="I133" s="277"/>
      <c r="J133" s="269" t="s">
        <v>805</v>
      </c>
      <c r="K133" s="244"/>
      <c r="L133" s="233" t="s">
        <v>805</v>
      </c>
    </row>
    <row r="134" spans="2:12" ht="15.75" customHeight="1" x14ac:dyDescent="0.8">
      <c r="B134" s="213">
        <v>34</v>
      </c>
      <c r="C134" s="214" t="s">
        <v>955</v>
      </c>
      <c r="D134" s="215"/>
      <c r="E134" s="216"/>
      <c r="F134" s="242"/>
      <c r="G134" s="261"/>
      <c r="H134" s="219"/>
      <c r="I134" s="220"/>
      <c r="J134" s="221"/>
      <c r="K134" s="221"/>
      <c r="L134" s="222"/>
    </row>
    <row r="135" spans="2:12" x14ac:dyDescent="0.8">
      <c r="B135" s="224">
        <v>341</v>
      </c>
      <c r="C135" s="225" t="s">
        <v>956</v>
      </c>
      <c r="D135" s="226"/>
      <c r="E135" s="227" t="s">
        <v>614</v>
      </c>
      <c r="F135" s="267" t="s">
        <v>797</v>
      </c>
      <c r="G135" s="276"/>
      <c r="H135" s="268" t="s">
        <v>802</v>
      </c>
      <c r="I135" s="268" t="s">
        <v>802</v>
      </c>
      <c r="J135" s="269" t="s">
        <v>805</v>
      </c>
      <c r="K135" s="244"/>
      <c r="L135" s="233" t="s">
        <v>805</v>
      </c>
    </row>
    <row r="136" spans="2:12" x14ac:dyDescent="0.8">
      <c r="B136" s="224">
        <v>342</v>
      </c>
      <c r="C136" s="225" t="s">
        <v>957</v>
      </c>
      <c r="D136" s="226"/>
      <c r="E136" s="227" t="s">
        <v>614</v>
      </c>
      <c r="F136" s="267" t="s">
        <v>797</v>
      </c>
      <c r="G136" s="276"/>
      <c r="H136" s="268" t="s">
        <v>802</v>
      </c>
      <c r="I136" s="268" t="s">
        <v>802</v>
      </c>
      <c r="J136" s="269" t="s">
        <v>805</v>
      </c>
      <c r="K136" s="244"/>
      <c r="L136" s="233" t="s">
        <v>805</v>
      </c>
    </row>
    <row r="137" spans="2:12" x14ac:dyDescent="0.8">
      <c r="B137" s="224">
        <v>343</v>
      </c>
      <c r="C137" s="225" t="s">
        <v>958</v>
      </c>
      <c r="D137" s="226"/>
      <c r="E137" s="227" t="s">
        <v>233</v>
      </c>
      <c r="F137" s="267" t="s">
        <v>797</v>
      </c>
      <c r="G137" s="276"/>
      <c r="H137" s="277"/>
      <c r="I137" s="277"/>
      <c r="J137" s="269" t="s">
        <v>805</v>
      </c>
      <c r="K137" s="244"/>
      <c r="L137" s="233" t="s">
        <v>805</v>
      </c>
    </row>
    <row r="138" spans="2:12" ht="16.5" customHeight="1" x14ac:dyDescent="0.8">
      <c r="B138" s="224">
        <v>349</v>
      </c>
      <c r="C138" s="225" t="s">
        <v>959</v>
      </c>
      <c r="D138" s="226"/>
      <c r="E138" s="227" t="s">
        <v>869</v>
      </c>
      <c r="F138" s="267" t="s">
        <v>797</v>
      </c>
      <c r="G138" s="276"/>
      <c r="H138" s="277"/>
      <c r="I138" s="277"/>
      <c r="J138" s="269" t="s">
        <v>805</v>
      </c>
      <c r="K138" s="244"/>
      <c r="L138" s="233" t="s">
        <v>805</v>
      </c>
    </row>
    <row r="139" spans="2:12" ht="15.75" customHeight="1" x14ac:dyDescent="0.8">
      <c r="B139" s="213">
        <v>35</v>
      </c>
      <c r="C139" s="214" t="s">
        <v>960</v>
      </c>
      <c r="D139" s="215"/>
      <c r="E139" s="216"/>
      <c r="F139" s="242"/>
      <c r="G139" s="261"/>
      <c r="H139" s="219"/>
      <c r="I139" s="220"/>
      <c r="J139" s="221"/>
      <c r="K139" s="221"/>
      <c r="L139" s="222"/>
    </row>
    <row r="140" spans="2:12" x14ac:dyDescent="0.8">
      <c r="B140" s="224">
        <v>351</v>
      </c>
      <c r="C140" s="225" t="s">
        <v>961</v>
      </c>
      <c r="D140" s="226"/>
      <c r="E140" s="227" t="s">
        <v>233</v>
      </c>
      <c r="F140" s="267" t="s">
        <v>797</v>
      </c>
      <c r="G140" s="276"/>
      <c r="H140" s="268" t="s">
        <v>802</v>
      </c>
      <c r="I140" s="268" t="s">
        <v>802</v>
      </c>
      <c r="J140" s="269" t="s">
        <v>805</v>
      </c>
      <c r="K140" s="244"/>
      <c r="L140" s="233" t="s">
        <v>805</v>
      </c>
    </row>
    <row r="141" spans="2:12" x14ac:dyDescent="0.8">
      <c r="B141" s="224">
        <v>352</v>
      </c>
      <c r="C141" s="225" t="s">
        <v>962</v>
      </c>
      <c r="D141" s="226"/>
      <c r="E141" s="227" t="s">
        <v>233</v>
      </c>
      <c r="F141" s="267" t="s">
        <v>797</v>
      </c>
      <c r="G141" s="276"/>
      <c r="H141" s="268" t="s">
        <v>802</v>
      </c>
      <c r="I141" s="268" t="s">
        <v>802</v>
      </c>
      <c r="J141" s="269" t="s">
        <v>805</v>
      </c>
      <c r="K141" s="244"/>
      <c r="L141" s="233" t="s">
        <v>805</v>
      </c>
    </row>
    <row r="142" spans="2:12" x14ac:dyDescent="0.8">
      <c r="B142" s="224">
        <v>353</v>
      </c>
      <c r="C142" s="225" t="s">
        <v>963</v>
      </c>
      <c r="D142" s="226"/>
      <c r="E142" s="227" t="s">
        <v>233</v>
      </c>
      <c r="F142" s="267" t="s">
        <v>797</v>
      </c>
      <c r="G142" s="276"/>
      <c r="H142" s="268" t="s">
        <v>802</v>
      </c>
      <c r="I142" s="268" t="s">
        <v>802</v>
      </c>
      <c r="J142" s="269" t="s">
        <v>805</v>
      </c>
      <c r="K142" s="244"/>
      <c r="L142" s="233" t="s">
        <v>805</v>
      </c>
    </row>
    <row r="143" spans="2:12" x14ac:dyDescent="0.8">
      <c r="B143" s="224">
        <v>354</v>
      </c>
      <c r="C143" s="225" t="s">
        <v>964</v>
      </c>
      <c r="D143" s="226"/>
      <c r="E143" s="227" t="s">
        <v>233</v>
      </c>
      <c r="F143" s="267" t="s">
        <v>797</v>
      </c>
      <c r="G143" s="276"/>
      <c r="H143" s="268" t="s">
        <v>802</v>
      </c>
      <c r="I143" s="268" t="s">
        <v>802</v>
      </c>
      <c r="J143" s="269" t="s">
        <v>805</v>
      </c>
      <c r="K143" s="244"/>
      <c r="L143" s="233" t="s">
        <v>805</v>
      </c>
    </row>
    <row r="144" spans="2:12" x14ac:dyDescent="0.8">
      <c r="B144" s="224">
        <v>355</v>
      </c>
      <c r="C144" s="225" t="s">
        <v>965</v>
      </c>
      <c r="D144" s="226"/>
      <c r="E144" s="227" t="s">
        <v>233</v>
      </c>
      <c r="F144" s="267" t="s">
        <v>797</v>
      </c>
      <c r="G144" s="276"/>
      <c r="H144" s="268" t="s">
        <v>802</v>
      </c>
      <c r="I144" s="268" t="s">
        <v>802</v>
      </c>
      <c r="J144" s="269" t="s">
        <v>805</v>
      </c>
      <c r="K144" s="244"/>
      <c r="L144" s="233" t="s">
        <v>805</v>
      </c>
    </row>
    <row r="145" spans="1:12" x14ac:dyDescent="0.8">
      <c r="B145" s="224">
        <v>356</v>
      </c>
      <c r="C145" s="225" t="s">
        <v>966</v>
      </c>
      <c r="D145" s="226"/>
      <c r="E145" s="227" t="s">
        <v>233</v>
      </c>
      <c r="F145" s="267" t="s">
        <v>797</v>
      </c>
      <c r="G145" s="276"/>
      <c r="H145" s="268" t="s">
        <v>802</v>
      </c>
      <c r="I145" s="268" t="s">
        <v>802</v>
      </c>
      <c r="J145" s="269" t="s">
        <v>805</v>
      </c>
      <c r="K145" s="244"/>
      <c r="L145" s="233" t="s">
        <v>805</v>
      </c>
    </row>
    <row r="146" spans="1:12" ht="16.5" customHeight="1" x14ac:dyDescent="0.8">
      <c r="B146" s="224">
        <v>357</v>
      </c>
      <c r="C146" s="225" t="s">
        <v>953</v>
      </c>
      <c r="D146" s="226"/>
      <c r="E146" s="227" t="s">
        <v>233</v>
      </c>
      <c r="F146" s="267" t="s">
        <v>797</v>
      </c>
      <c r="G146" s="297"/>
      <c r="H146" s="298"/>
      <c r="I146" s="268" t="s">
        <v>802</v>
      </c>
      <c r="J146" s="269" t="s">
        <v>805</v>
      </c>
      <c r="K146" s="244"/>
      <c r="L146" s="233" t="s">
        <v>805</v>
      </c>
    </row>
    <row r="147" spans="1:12" ht="15.75" customHeight="1" x14ac:dyDescent="0.8">
      <c r="B147" s="213">
        <v>36</v>
      </c>
      <c r="C147" s="214" t="s">
        <v>967</v>
      </c>
      <c r="D147" s="215"/>
      <c r="E147" s="216"/>
      <c r="F147" s="242"/>
      <c r="G147" s="261"/>
      <c r="H147" s="219"/>
      <c r="I147" s="220"/>
      <c r="J147" s="221"/>
      <c r="K147" s="221"/>
      <c r="L147" s="222"/>
    </row>
    <row r="148" spans="1:12" ht="16.5" customHeight="1" x14ac:dyDescent="0.8">
      <c r="B148" s="224">
        <v>361</v>
      </c>
      <c r="C148" s="225" t="s">
        <v>968</v>
      </c>
      <c r="D148" s="226"/>
      <c r="E148" s="227" t="s">
        <v>614</v>
      </c>
      <c r="F148" s="267" t="s">
        <v>797</v>
      </c>
      <c r="G148" s="276"/>
      <c r="H148" s="268" t="s">
        <v>802</v>
      </c>
      <c r="I148" s="268" t="s">
        <v>802</v>
      </c>
      <c r="J148" s="269" t="s">
        <v>805</v>
      </c>
      <c r="K148" s="244"/>
      <c r="L148" s="233" t="s">
        <v>805</v>
      </c>
    </row>
    <row r="149" spans="1:12" ht="15.75" customHeight="1" x14ac:dyDescent="0.8">
      <c r="B149" s="213">
        <v>37</v>
      </c>
      <c r="C149" s="214" t="s">
        <v>969</v>
      </c>
      <c r="D149" s="215"/>
      <c r="E149" s="216"/>
      <c r="F149" s="242"/>
      <c r="G149" s="261"/>
      <c r="H149" s="219"/>
      <c r="I149" s="220"/>
      <c r="J149" s="221"/>
      <c r="K149" s="221"/>
      <c r="L149" s="222"/>
    </row>
    <row r="150" spans="1:12" x14ac:dyDescent="0.8">
      <c r="B150" s="224">
        <v>371</v>
      </c>
      <c r="C150" s="225" t="s">
        <v>970</v>
      </c>
      <c r="D150" s="226"/>
      <c r="E150" s="227" t="s">
        <v>606</v>
      </c>
      <c r="F150" s="267" t="s">
        <v>797</v>
      </c>
      <c r="G150" s="297"/>
      <c r="H150" s="268" t="s">
        <v>802</v>
      </c>
      <c r="I150" s="268" t="s">
        <v>802</v>
      </c>
      <c r="J150" s="269" t="s">
        <v>805</v>
      </c>
      <c r="K150" s="244"/>
      <c r="L150" s="233" t="s">
        <v>805</v>
      </c>
    </row>
    <row r="151" spans="1:12" x14ac:dyDescent="0.8">
      <c r="B151" s="224">
        <v>372</v>
      </c>
      <c r="C151" s="225" t="s">
        <v>971</v>
      </c>
      <c r="D151" s="226"/>
      <c r="E151" s="227" t="s">
        <v>610</v>
      </c>
      <c r="F151" s="267" t="s">
        <v>797</v>
      </c>
      <c r="G151" s="297"/>
      <c r="H151" s="268" t="s">
        <v>802</v>
      </c>
      <c r="I151" s="268" t="s">
        <v>802</v>
      </c>
      <c r="J151" s="269" t="s">
        <v>805</v>
      </c>
      <c r="K151" s="244"/>
      <c r="L151" s="233" t="s">
        <v>805</v>
      </c>
    </row>
    <row r="152" spans="1:12" x14ac:dyDescent="0.8">
      <c r="B152" s="224">
        <v>373</v>
      </c>
      <c r="C152" s="225" t="s">
        <v>972</v>
      </c>
      <c r="D152" s="226"/>
      <c r="E152" s="227" t="s">
        <v>289</v>
      </c>
      <c r="F152" s="267" t="s">
        <v>797</v>
      </c>
      <c r="G152" s="297"/>
      <c r="H152" s="277"/>
      <c r="I152" s="277"/>
      <c r="J152" s="269" t="s">
        <v>805</v>
      </c>
      <c r="K152" s="244"/>
      <c r="L152" s="233" t="s">
        <v>805</v>
      </c>
    </row>
    <row r="153" spans="1:12" x14ac:dyDescent="0.8">
      <c r="B153" s="224">
        <v>374</v>
      </c>
      <c r="C153" s="225" t="s">
        <v>973</v>
      </c>
      <c r="D153" s="226"/>
      <c r="E153" s="227" t="s">
        <v>27</v>
      </c>
      <c r="F153" s="267" t="s">
        <v>797</v>
      </c>
      <c r="G153" s="297"/>
      <c r="H153" s="277"/>
      <c r="I153" s="277"/>
      <c r="J153" s="269" t="s">
        <v>805</v>
      </c>
      <c r="K153" s="244"/>
      <c r="L153" s="233" t="s">
        <v>805</v>
      </c>
    </row>
    <row r="154" spans="1:12" x14ac:dyDescent="0.8">
      <c r="B154" s="224">
        <v>375</v>
      </c>
      <c r="C154" s="225" t="s">
        <v>974</v>
      </c>
      <c r="D154" s="226"/>
      <c r="E154" s="227" t="s">
        <v>606</v>
      </c>
      <c r="F154" s="267" t="s">
        <v>797</v>
      </c>
      <c r="G154" s="297"/>
      <c r="H154" s="277"/>
      <c r="I154" s="268" t="s">
        <v>802</v>
      </c>
      <c r="J154" s="269" t="s">
        <v>805</v>
      </c>
      <c r="K154" s="244"/>
      <c r="L154" s="233" t="s">
        <v>805</v>
      </c>
    </row>
    <row r="155" spans="1:12" x14ac:dyDescent="0.8">
      <c r="B155" s="224">
        <v>376</v>
      </c>
      <c r="C155" s="225" t="s">
        <v>975</v>
      </c>
      <c r="D155" s="226"/>
      <c r="E155" s="227" t="s">
        <v>233</v>
      </c>
      <c r="F155" s="267" t="s">
        <v>797</v>
      </c>
      <c r="G155" s="297"/>
      <c r="H155" s="277"/>
      <c r="I155" s="277"/>
      <c r="J155" s="269" t="s">
        <v>805</v>
      </c>
      <c r="K155" s="244"/>
      <c r="L155" s="233" t="s">
        <v>805</v>
      </c>
    </row>
    <row r="156" spans="1:12" ht="16.5" customHeight="1" x14ac:dyDescent="0.8">
      <c r="B156" s="224">
        <v>377</v>
      </c>
      <c r="C156" s="225" t="s">
        <v>976</v>
      </c>
      <c r="D156" s="226"/>
      <c r="E156" s="227" t="s">
        <v>233</v>
      </c>
      <c r="F156" s="267" t="s">
        <v>797</v>
      </c>
      <c r="G156" s="297"/>
      <c r="H156" s="277"/>
      <c r="I156" s="277"/>
      <c r="J156" s="269" t="s">
        <v>805</v>
      </c>
      <c r="K156" s="244"/>
      <c r="L156" s="233" t="s">
        <v>805</v>
      </c>
    </row>
    <row r="157" spans="1:12" ht="15.75" customHeight="1" x14ac:dyDescent="0.8">
      <c r="B157" s="213">
        <v>38</v>
      </c>
      <c r="C157" s="214" t="s">
        <v>977</v>
      </c>
      <c r="D157" s="215"/>
      <c r="E157" s="216"/>
      <c r="F157" s="242"/>
      <c r="G157" s="261"/>
      <c r="H157" s="219"/>
      <c r="I157" s="220"/>
      <c r="J157" s="221"/>
      <c r="K157" s="221"/>
      <c r="L157" s="222"/>
    </row>
    <row r="158" spans="1:12" ht="15.75" customHeight="1" x14ac:dyDescent="0.8">
      <c r="B158" s="299">
        <v>4</v>
      </c>
      <c r="C158" s="300" t="s">
        <v>978</v>
      </c>
      <c r="D158" s="301"/>
      <c r="E158" s="302"/>
      <c r="F158" s="303"/>
      <c r="G158" s="304"/>
      <c r="H158" s="305"/>
      <c r="I158" s="306"/>
      <c r="J158" s="305"/>
      <c r="K158" s="305"/>
      <c r="L158" s="307"/>
    </row>
    <row r="159" spans="1:12" ht="15.75" customHeight="1" x14ac:dyDescent="0.8">
      <c r="A159" s="308"/>
      <c r="B159" s="309">
        <v>41</v>
      </c>
      <c r="C159" s="310" t="s">
        <v>979</v>
      </c>
      <c r="D159" s="215"/>
      <c r="E159" s="216"/>
      <c r="F159" s="242"/>
      <c r="G159" s="261"/>
      <c r="H159" s="219"/>
      <c r="I159" s="220"/>
      <c r="J159" s="221"/>
      <c r="K159" s="221"/>
      <c r="L159" s="222"/>
    </row>
    <row r="160" spans="1:12" x14ac:dyDescent="0.8">
      <c r="A160" s="308"/>
      <c r="B160" s="311" t="s">
        <v>980</v>
      </c>
      <c r="C160" s="312" t="s">
        <v>981</v>
      </c>
      <c r="D160" s="313"/>
      <c r="E160" s="314" t="s">
        <v>592</v>
      </c>
      <c r="F160" s="267" t="s">
        <v>797</v>
      </c>
      <c r="G160" s="276"/>
      <c r="H160" s="277"/>
      <c r="I160" s="277"/>
      <c r="J160" s="315"/>
      <c r="K160" s="244"/>
      <c r="L160" s="233"/>
    </row>
    <row r="161" spans="1:12" x14ac:dyDescent="0.8">
      <c r="A161" s="308"/>
      <c r="B161" s="311" t="s">
        <v>982</v>
      </c>
      <c r="C161" s="312" t="s">
        <v>983</v>
      </c>
      <c r="D161" s="313"/>
      <c r="E161" s="227" t="s">
        <v>233</v>
      </c>
      <c r="F161" s="267" t="s">
        <v>797</v>
      </c>
      <c r="G161" s="276"/>
      <c r="H161" s="277"/>
      <c r="I161" s="277"/>
      <c r="J161" s="269" t="s">
        <v>805</v>
      </c>
      <c r="K161" s="244"/>
      <c r="L161" s="233" t="s">
        <v>805</v>
      </c>
    </row>
    <row r="162" spans="1:12" ht="16.5" customHeight="1" x14ac:dyDescent="0.8">
      <c r="A162" s="308"/>
      <c r="B162" s="311" t="s">
        <v>984</v>
      </c>
      <c r="C162" s="312" t="s">
        <v>985</v>
      </c>
      <c r="D162" s="313"/>
      <c r="E162" s="227" t="s">
        <v>233</v>
      </c>
      <c r="F162" s="267" t="s">
        <v>797</v>
      </c>
      <c r="G162" s="276"/>
      <c r="H162" s="277"/>
      <c r="I162" s="277"/>
      <c r="J162" s="269" t="s">
        <v>805</v>
      </c>
      <c r="K162" s="244"/>
      <c r="L162" s="233" t="s">
        <v>805</v>
      </c>
    </row>
    <row r="163" spans="1:12" ht="15.75" customHeight="1" x14ac:dyDescent="0.8">
      <c r="A163" s="308"/>
      <c r="B163" s="309">
        <v>42</v>
      </c>
      <c r="C163" s="310" t="s">
        <v>986</v>
      </c>
      <c r="D163" s="215"/>
      <c r="E163" s="216"/>
      <c r="F163" s="242"/>
      <c r="G163" s="316"/>
      <c r="H163" s="219"/>
      <c r="I163" s="220"/>
      <c r="J163" s="221"/>
      <c r="K163" s="221"/>
      <c r="L163" s="222"/>
    </row>
    <row r="164" spans="1:12" x14ac:dyDescent="0.8">
      <c r="A164" s="308"/>
      <c r="B164" s="311" t="s">
        <v>987</v>
      </c>
      <c r="C164" s="312" t="s">
        <v>981</v>
      </c>
      <c r="D164" s="313"/>
      <c r="E164" s="314" t="s">
        <v>592</v>
      </c>
      <c r="F164" s="267" t="s">
        <v>797</v>
      </c>
      <c r="G164" s="276"/>
      <c r="H164" s="277"/>
      <c r="I164" s="277"/>
      <c r="J164" s="315"/>
      <c r="K164" s="244"/>
      <c r="L164" s="233"/>
    </row>
    <row r="165" spans="1:12" x14ac:dyDescent="0.8">
      <c r="A165" s="308"/>
      <c r="B165" s="311" t="s">
        <v>988</v>
      </c>
      <c r="C165" s="312" t="s">
        <v>983</v>
      </c>
      <c r="D165" s="313"/>
      <c r="E165" s="227" t="s">
        <v>233</v>
      </c>
      <c r="F165" s="267" t="s">
        <v>797</v>
      </c>
      <c r="G165" s="276"/>
      <c r="H165" s="277"/>
      <c r="I165" s="277"/>
      <c r="J165" s="269" t="s">
        <v>805</v>
      </c>
      <c r="K165" s="244"/>
      <c r="L165" s="233" t="s">
        <v>805</v>
      </c>
    </row>
    <row r="166" spans="1:12" ht="16.5" customHeight="1" x14ac:dyDescent="0.8">
      <c r="A166" s="308"/>
      <c r="B166" s="311" t="s">
        <v>989</v>
      </c>
      <c r="C166" s="312" t="s">
        <v>985</v>
      </c>
      <c r="D166" s="313"/>
      <c r="E166" s="227" t="s">
        <v>233</v>
      </c>
      <c r="F166" s="267" t="s">
        <v>797</v>
      </c>
      <c r="G166" s="276"/>
      <c r="H166" s="277"/>
      <c r="I166" s="277"/>
      <c r="J166" s="269" t="s">
        <v>805</v>
      </c>
      <c r="K166" s="244"/>
      <c r="L166" s="233" t="s">
        <v>805</v>
      </c>
    </row>
    <row r="167" spans="1:12" ht="15.75" customHeight="1" x14ac:dyDescent="0.8">
      <c r="A167" s="308"/>
      <c r="B167" s="309">
        <v>43</v>
      </c>
      <c r="C167" s="310" t="s">
        <v>990</v>
      </c>
      <c r="D167" s="215"/>
      <c r="E167" s="216"/>
      <c r="F167" s="242"/>
      <c r="G167" s="316"/>
      <c r="H167" s="219"/>
      <c r="I167" s="220"/>
      <c r="J167" s="221"/>
      <c r="K167" s="221"/>
      <c r="L167" s="222"/>
    </row>
    <row r="168" spans="1:12" x14ac:dyDescent="0.8">
      <c r="A168" s="308"/>
      <c r="B168" s="311" t="s">
        <v>991</v>
      </c>
      <c r="C168" s="312" t="s">
        <v>981</v>
      </c>
      <c r="D168" s="313"/>
      <c r="E168" s="314" t="s">
        <v>592</v>
      </c>
      <c r="F168" s="267" t="s">
        <v>797</v>
      </c>
      <c r="G168" s="276"/>
      <c r="H168" s="277"/>
      <c r="I168" s="277"/>
      <c r="J168" s="315"/>
      <c r="K168" s="244"/>
      <c r="L168" s="233"/>
    </row>
    <row r="169" spans="1:12" x14ac:dyDescent="0.8">
      <c r="A169" s="308"/>
      <c r="B169" s="311" t="s">
        <v>992</v>
      </c>
      <c r="C169" s="312" t="s">
        <v>983</v>
      </c>
      <c r="D169" s="313"/>
      <c r="E169" s="227" t="s">
        <v>233</v>
      </c>
      <c r="F169" s="267" t="s">
        <v>797</v>
      </c>
      <c r="G169" s="276"/>
      <c r="H169" s="277"/>
      <c r="I169" s="277"/>
      <c r="J169" s="269" t="s">
        <v>805</v>
      </c>
      <c r="K169" s="244"/>
      <c r="L169" s="233" t="s">
        <v>805</v>
      </c>
    </row>
    <row r="170" spans="1:12" ht="16.5" customHeight="1" x14ac:dyDescent="0.8">
      <c r="A170" s="308"/>
      <c r="B170" s="311" t="s">
        <v>993</v>
      </c>
      <c r="C170" s="312" t="s">
        <v>985</v>
      </c>
      <c r="D170" s="313"/>
      <c r="E170" s="227" t="s">
        <v>233</v>
      </c>
      <c r="F170" s="267" t="s">
        <v>797</v>
      </c>
      <c r="G170" s="276"/>
      <c r="H170" s="277"/>
      <c r="I170" s="277"/>
      <c r="J170" s="269" t="s">
        <v>805</v>
      </c>
      <c r="K170" s="244"/>
      <c r="L170" s="233" t="s">
        <v>805</v>
      </c>
    </row>
    <row r="171" spans="1:12" ht="15.75" customHeight="1" x14ac:dyDescent="0.8">
      <c r="A171" s="308"/>
      <c r="B171" s="309">
        <v>44</v>
      </c>
      <c r="C171" s="310" t="s">
        <v>994</v>
      </c>
      <c r="D171" s="215"/>
      <c r="E171" s="216"/>
      <c r="F171" s="242"/>
      <c r="G171" s="316"/>
      <c r="H171" s="219"/>
      <c r="I171" s="220"/>
      <c r="J171" s="221"/>
      <c r="K171" s="221"/>
      <c r="L171" s="222"/>
    </row>
    <row r="172" spans="1:12" x14ac:dyDescent="0.8">
      <c r="A172" s="308"/>
      <c r="B172" s="311" t="s">
        <v>995</v>
      </c>
      <c r="C172" s="312" t="s">
        <v>981</v>
      </c>
      <c r="D172" s="313"/>
      <c r="E172" s="314" t="s">
        <v>592</v>
      </c>
      <c r="F172" s="267" t="s">
        <v>797</v>
      </c>
      <c r="G172" s="276"/>
      <c r="H172" s="277"/>
      <c r="I172" s="277"/>
      <c r="J172" s="315"/>
      <c r="K172" s="244"/>
      <c r="L172" s="233"/>
    </row>
    <row r="173" spans="1:12" x14ac:dyDescent="0.8">
      <c r="A173" s="308"/>
      <c r="B173" s="311" t="s">
        <v>996</v>
      </c>
      <c r="C173" s="312" t="s">
        <v>983</v>
      </c>
      <c r="D173" s="313"/>
      <c r="E173" s="227" t="s">
        <v>233</v>
      </c>
      <c r="F173" s="267" t="s">
        <v>797</v>
      </c>
      <c r="G173" s="276"/>
      <c r="H173" s="277"/>
      <c r="I173" s="277"/>
      <c r="J173" s="269" t="s">
        <v>805</v>
      </c>
      <c r="K173" s="244"/>
      <c r="L173" s="233" t="s">
        <v>805</v>
      </c>
    </row>
    <row r="174" spans="1:12" ht="16.5" customHeight="1" x14ac:dyDescent="0.8">
      <c r="A174" s="308"/>
      <c r="B174" s="311" t="s">
        <v>997</v>
      </c>
      <c r="C174" s="312" t="s">
        <v>985</v>
      </c>
      <c r="D174" s="313"/>
      <c r="E174" s="227" t="s">
        <v>233</v>
      </c>
      <c r="F174" s="267" t="s">
        <v>797</v>
      </c>
      <c r="G174" s="276"/>
      <c r="H174" s="277"/>
      <c r="I174" s="277"/>
      <c r="J174" s="269" t="s">
        <v>805</v>
      </c>
      <c r="K174" s="244"/>
      <c r="L174" s="233" t="s">
        <v>805</v>
      </c>
    </row>
    <row r="175" spans="1:12" ht="15.75" customHeight="1" x14ac:dyDescent="0.8">
      <c r="A175" s="308"/>
      <c r="B175" s="309">
        <v>45</v>
      </c>
      <c r="C175" s="310" t="s">
        <v>998</v>
      </c>
      <c r="D175" s="215"/>
      <c r="E175" s="216"/>
      <c r="F175" s="242"/>
      <c r="G175" s="316"/>
      <c r="H175" s="219"/>
      <c r="I175" s="220"/>
      <c r="J175" s="221"/>
      <c r="K175" s="221"/>
      <c r="L175" s="222"/>
    </row>
    <row r="176" spans="1:12" x14ac:dyDescent="0.8">
      <c r="A176" s="308"/>
      <c r="B176" s="311" t="s">
        <v>999</v>
      </c>
      <c r="C176" s="312" t="s">
        <v>981</v>
      </c>
      <c r="D176" s="313"/>
      <c r="E176" s="314" t="s">
        <v>592</v>
      </c>
      <c r="F176" s="267" t="s">
        <v>797</v>
      </c>
      <c r="G176" s="276"/>
      <c r="H176" s="277"/>
      <c r="I176" s="277"/>
      <c r="J176" s="315"/>
      <c r="K176" s="244"/>
      <c r="L176" s="233"/>
    </row>
    <row r="177" spans="1:12" x14ac:dyDescent="0.8">
      <c r="A177" s="308"/>
      <c r="B177" s="311" t="s">
        <v>1000</v>
      </c>
      <c r="C177" s="312" t="s">
        <v>983</v>
      </c>
      <c r="D177" s="313"/>
      <c r="E177" s="227" t="s">
        <v>233</v>
      </c>
      <c r="F177" s="267" t="s">
        <v>797</v>
      </c>
      <c r="G177" s="276"/>
      <c r="H177" s="277"/>
      <c r="I177" s="277"/>
      <c r="J177" s="269" t="s">
        <v>805</v>
      </c>
      <c r="K177" s="244"/>
      <c r="L177" s="233" t="s">
        <v>805</v>
      </c>
    </row>
    <row r="178" spans="1:12" ht="16.5" customHeight="1" x14ac:dyDescent="0.8">
      <c r="A178" s="308"/>
      <c r="B178" s="311" t="s">
        <v>1001</v>
      </c>
      <c r="C178" s="312" t="s">
        <v>985</v>
      </c>
      <c r="D178" s="313"/>
      <c r="E178" s="227" t="s">
        <v>233</v>
      </c>
      <c r="F178" s="267" t="s">
        <v>797</v>
      </c>
      <c r="G178" s="276"/>
      <c r="H178" s="277"/>
      <c r="I178" s="277"/>
      <c r="J178" s="269" t="s">
        <v>805</v>
      </c>
      <c r="K178" s="244"/>
      <c r="L178" s="233" t="s">
        <v>805</v>
      </c>
    </row>
    <row r="179" spans="1:12" ht="15.75" customHeight="1" x14ac:dyDescent="0.8">
      <c r="A179" s="308"/>
      <c r="B179" s="309">
        <v>46</v>
      </c>
      <c r="C179" s="310" t="s">
        <v>1002</v>
      </c>
      <c r="D179" s="215"/>
      <c r="E179" s="216"/>
      <c r="F179" s="242"/>
      <c r="G179" s="316"/>
      <c r="H179" s="219"/>
      <c r="I179" s="220"/>
      <c r="J179" s="221"/>
      <c r="K179" s="221"/>
      <c r="L179" s="222"/>
    </row>
    <row r="180" spans="1:12" x14ac:dyDescent="0.8">
      <c r="A180" s="308"/>
      <c r="B180" s="311" t="s">
        <v>1003</v>
      </c>
      <c r="C180" s="312" t="s">
        <v>981</v>
      </c>
      <c r="D180" s="313"/>
      <c r="E180" s="314" t="s">
        <v>592</v>
      </c>
      <c r="F180" s="267" t="s">
        <v>797</v>
      </c>
      <c r="G180" s="276"/>
      <c r="H180" s="277"/>
      <c r="I180" s="277"/>
      <c r="J180" s="315"/>
      <c r="K180" s="244"/>
      <c r="L180" s="233"/>
    </row>
    <row r="181" spans="1:12" x14ac:dyDescent="0.8">
      <c r="A181" s="308"/>
      <c r="B181" s="311" t="s">
        <v>1004</v>
      </c>
      <c r="C181" s="312" t="s">
        <v>983</v>
      </c>
      <c r="D181" s="313"/>
      <c r="E181" s="227" t="s">
        <v>233</v>
      </c>
      <c r="F181" s="267" t="s">
        <v>797</v>
      </c>
      <c r="G181" s="276"/>
      <c r="H181" s="277"/>
      <c r="I181" s="277"/>
      <c r="J181" s="269" t="s">
        <v>805</v>
      </c>
      <c r="K181" s="244"/>
      <c r="L181" s="233" t="s">
        <v>805</v>
      </c>
    </row>
    <row r="182" spans="1:12" ht="16.5" customHeight="1" x14ac:dyDescent="0.8">
      <c r="A182" s="308"/>
      <c r="B182" s="311" t="s">
        <v>1005</v>
      </c>
      <c r="C182" s="312" t="s">
        <v>985</v>
      </c>
      <c r="D182" s="313"/>
      <c r="E182" s="227" t="s">
        <v>233</v>
      </c>
      <c r="F182" s="267" t="s">
        <v>797</v>
      </c>
      <c r="G182" s="276"/>
      <c r="H182" s="277"/>
      <c r="I182" s="277"/>
      <c r="J182" s="269" t="s">
        <v>805</v>
      </c>
      <c r="K182" s="244"/>
      <c r="L182" s="233" t="s">
        <v>805</v>
      </c>
    </row>
    <row r="183" spans="1:12" ht="15.75" customHeight="1" x14ac:dyDescent="0.8">
      <c r="A183" s="308"/>
      <c r="B183" s="309">
        <v>47</v>
      </c>
      <c r="C183" s="310" t="s">
        <v>1006</v>
      </c>
      <c r="D183" s="215"/>
      <c r="E183" s="216"/>
      <c r="F183" s="242"/>
      <c r="G183" s="316"/>
      <c r="H183" s="219"/>
      <c r="I183" s="220"/>
      <c r="J183" s="221"/>
      <c r="K183" s="221"/>
      <c r="L183" s="222"/>
    </row>
    <row r="184" spans="1:12" x14ac:dyDescent="0.8">
      <c r="A184" s="308"/>
      <c r="B184" s="311" t="s">
        <v>1007</v>
      </c>
      <c r="C184" s="312" t="s">
        <v>981</v>
      </c>
      <c r="D184" s="313"/>
      <c r="E184" s="314" t="s">
        <v>592</v>
      </c>
      <c r="F184" s="267" t="s">
        <v>797</v>
      </c>
      <c r="G184" s="276"/>
      <c r="H184" s="277"/>
      <c r="I184" s="277"/>
      <c r="J184" s="315"/>
      <c r="K184" s="244"/>
      <c r="L184" s="233"/>
    </row>
    <row r="185" spans="1:12" ht="16.5" customHeight="1" x14ac:dyDescent="0.8">
      <c r="A185" s="308"/>
      <c r="B185" s="311" t="s">
        <v>1008</v>
      </c>
      <c r="C185" s="312" t="s">
        <v>1009</v>
      </c>
      <c r="D185" s="313"/>
      <c r="E185" s="227" t="s">
        <v>233</v>
      </c>
      <c r="F185" s="267" t="s">
        <v>797</v>
      </c>
      <c r="G185" s="276"/>
      <c r="H185" s="277"/>
      <c r="I185" s="277"/>
      <c r="J185" s="269" t="s">
        <v>805</v>
      </c>
      <c r="K185" s="244"/>
      <c r="L185" s="233" t="s">
        <v>805</v>
      </c>
    </row>
    <row r="186" spans="1:12" ht="16.5" customHeight="1" x14ac:dyDescent="0.8">
      <c r="A186" s="308"/>
      <c r="B186" s="309">
        <v>48</v>
      </c>
      <c r="C186" s="310" t="s">
        <v>1010</v>
      </c>
      <c r="D186" s="215"/>
      <c r="E186" s="216"/>
      <c r="F186" s="242"/>
      <c r="G186" s="317"/>
      <c r="H186" s="318"/>
      <c r="I186" s="318"/>
      <c r="J186" s="319"/>
      <c r="K186" s="318"/>
      <c r="L186" s="320"/>
    </row>
    <row r="187" spans="1:12" ht="15.75" customHeight="1" x14ac:dyDescent="0.8">
      <c r="A187" s="308"/>
      <c r="B187" s="321">
        <v>5</v>
      </c>
      <c r="C187" s="322" t="s">
        <v>1011</v>
      </c>
      <c r="D187" s="323"/>
      <c r="E187" s="324"/>
      <c r="F187" s="325"/>
      <c r="G187" s="326"/>
      <c r="H187" s="327"/>
      <c r="I187" s="328"/>
      <c r="J187" s="329"/>
      <c r="K187" s="329"/>
      <c r="L187" s="330"/>
    </row>
    <row r="188" spans="1:12" x14ac:dyDescent="0.8">
      <c r="B188" s="213">
        <v>50</v>
      </c>
      <c r="C188" s="214" t="s">
        <v>1012</v>
      </c>
      <c r="D188" s="215"/>
      <c r="E188" s="216"/>
      <c r="F188" s="242"/>
      <c r="G188" s="331"/>
      <c r="H188" s="332"/>
      <c r="I188" s="333"/>
      <c r="J188" s="334"/>
      <c r="K188" s="332"/>
      <c r="L188" s="335"/>
    </row>
    <row r="189" spans="1:12" x14ac:dyDescent="0.8">
      <c r="B189" s="224">
        <v>501</v>
      </c>
      <c r="C189" s="225" t="s">
        <v>1013</v>
      </c>
      <c r="D189" s="226"/>
      <c r="E189" s="227" t="s">
        <v>237</v>
      </c>
      <c r="F189" s="336" t="s">
        <v>808</v>
      </c>
      <c r="G189" s="276"/>
      <c r="H189" s="337" t="s">
        <v>802</v>
      </c>
      <c r="I189" s="337" t="s">
        <v>802</v>
      </c>
      <c r="J189" s="338" t="s">
        <v>805</v>
      </c>
      <c r="K189" s="244"/>
      <c r="L189" s="233" t="s">
        <v>805</v>
      </c>
    </row>
    <row r="190" spans="1:12" x14ac:dyDescent="0.8">
      <c r="B190" s="224">
        <v>502</v>
      </c>
      <c r="C190" s="225" t="s">
        <v>1014</v>
      </c>
      <c r="D190" s="226"/>
      <c r="E190" s="227" t="s">
        <v>237</v>
      </c>
      <c r="F190" s="336" t="s">
        <v>808</v>
      </c>
      <c r="G190" s="276"/>
      <c r="H190" s="337" t="s">
        <v>802</v>
      </c>
      <c r="I190" s="337" t="s">
        <v>802</v>
      </c>
      <c r="J190" s="338" t="s">
        <v>805</v>
      </c>
      <c r="K190" s="244"/>
      <c r="L190" s="233" t="s">
        <v>805</v>
      </c>
    </row>
    <row r="191" spans="1:12" x14ac:dyDescent="0.8">
      <c r="B191" s="224">
        <v>503</v>
      </c>
      <c r="C191" s="225" t="s">
        <v>1015</v>
      </c>
      <c r="D191" s="226"/>
      <c r="E191" s="227" t="s">
        <v>237</v>
      </c>
      <c r="F191" s="336" t="s">
        <v>808</v>
      </c>
      <c r="G191" s="276"/>
      <c r="H191" s="337" t="s">
        <v>802</v>
      </c>
      <c r="I191" s="337" t="s">
        <v>802</v>
      </c>
      <c r="J191" s="338" t="s">
        <v>805</v>
      </c>
      <c r="K191" s="244"/>
      <c r="L191" s="233" t="s">
        <v>805</v>
      </c>
    </row>
    <row r="192" spans="1:12" x14ac:dyDescent="0.8">
      <c r="B192" s="224">
        <v>504</v>
      </c>
      <c r="C192" s="225" t="s">
        <v>1016</v>
      </c>
      <c r="D192" s="226"/>
      <c r="E192" s="227" t="s">
        <v>47</v>
      </c>
      <c r="F192" s="336" t="s">
        <v>808</v>
      </c>
      <c r="G192" s="276"/>
      <c r="H192" s="337" t="s">
        <v>802</v>
      </c>
      <c r="I192" s="337" t="s">
        <v>802</v>
      </c>
      <c r="J192" s="338" t="s">
        <v>805</v>
      </c>
      <c r="K192" s="244"/>
      <c r="L192" s="233" t="s">
        <v>805</v>
      </c>
    </row>
    <row r="193" spans="2:12" x14ac:dyDescent="0.8">
      <c r="B193" s="224">
        <v>505</v>
      </c>
      <c r="C193" s="225" t="s">
        <v>1017</v>
      </c>
      <c r="D193" s="226"/>
      <c r="E193" s="227" t="s">
        <v>47</v>
      </c>
      <c r="F193" s="336" t="s">
        <v>808</v>
      </c>
      <c r="G193" s="276"/>
      <c r="H193" s="337" t="s">
        <v>802</v>
      </c>
      <c r="I193" s="337" t="s">
        <v>802</v>
      </c>
      <c r="J193" s="338" t="s">
        <v>805</v>
      </c>
      <c r="K193" s="244"/>
      <c r="L193" s="233" t="s">
        <v>805</v>
      </c>
    </row>
    <row r="194" spans="2:12" x14ac:dyDescent="0.8">
      <c r="B194" s="224">
        <v>506</v>
      </c>
      <c r="C194" s="225" t="s">
        <v>1018</v>
      </c>
      <c r="D194" s="226"/>
      <c r="E194" s="227" t="s">
        <v>470</v>
      </c>
      <c r="F194" s="336" t="s">
        <v>808</v>
      </c>
      <c r="G194" s="276"/>
      <c r="H194" s="337" t="s">
        <v>802</v>
      </c>
      <c r="I194" s="337" t="s">
        <v>802</v>
      </c>
      <c r="J194" s="338" t="s">
        <v>805</v>
      </c>
      <c r="K194" s="244"/>
      <c r="L194" s="233" t="s">
        <v>805</v>
      </c>
    </row>
    <row r="195" spans="2:12" x14ac:dyDescent="0.8">
      <c r="B195" s="224">
        <v>507</v>
      </c>
      <c r="C195" s="225" t="s">
        <v>1019</v>
      </c>
      <c r="D195" s="226"/>
      <c r="E195" s="227" t="s">
        <v>257</v>
      </c>
      <c r="F195" s="336" t="s">
        <v>808</v>
      </c>
      <c r="G195" s="276"/>
      <c r="H195" s="337" t="s">
        <v>802</v>
      </c>
      <c r="I195" s="337" t="s">
        <v>802</v>
      </c>
      <c r="J195" s="338" t="s">
        <v>805</v>
      </c>
      <c r="K195" s="244"/>
      <c r="L195" s="233" t="s">
        <v>805</v>
      </c>
    </row>
    <row r="196" spans="2:12" ht="16.5" customHeight="1" x14ac:dyDescent="0.8">
      <c r="B196" s="224">
        <v>508</v>
      </c>
      <c r="C196" s="339" t="s">
        <v>1020</v>
      </c>
      <c r="D196" s="340"/>
      <c r="E196" s="341" t="s">
        <v>289</v>
      </c>
      <c r="F196" s="336" t="s">
        <v>808</v>
      </c>
      <c r="G196" s="276"/>
      <c r="H196" s="231"/>
      <c r="I196" s="231"/>
      <c r="J196" s="338" t="s">
        <v>805</v>
      </c>
      <c r="K196" s="244"/>
      <c r="L196" s="233" t="s">
        <v>805</v>
      </c>
    </row>
    <row r="197" spans="2:12" x14ac:dyDescent="0.8">
      <c r="B197" s="213">
        <v>51</v>
      </c>
      <c r="C197" s="214" t="s">
        <v>1021</v>
      </c>
      <c r="D197" s="215"/>
      <c r="E197" s="216"/>
      <c r="F197" s="242"/>
      <c r="G197" s="342"/>
      <c r="H197" s="333"/>
      <c r="I197" s="333"/>
      <c r="J197" s="343"/>
      <c r="K197" s="333"/>
      <c r="L197" s="344"/>
    </row>
    <row r="198" spans="2:12" x14ac:dyDescent="0.8">
      <c r="B198" s="224">
        <v>502</v>
      </c>
      <c r="C198" s="345" t="s">
        <v>1022</v>
      </c>
      <c r="D198" s="226"/>
      <c r="E198" s="227" t="s">
        <v>869</v>
      </c>
      <c r="F198" s="336" t="s">
        <v>808</v>
      </c>
      <c r="G198" s="276"/>
      <c r="H198" s="337" t="s">
        <v>802</v>
      </c>
      <c r="I198" s="337" t="s">
        <v>802</v>
      </c>
      <c r="J198" s="338" t="s">
        <v>805</v>
      </c>
      <c r="K198" s="244"/>
      <c r="L198" s="233"/>
    </row>
    <row r="199" spans="2:12" x14ac:dyDescent="0.8">
      <c r="B199" s="213">
        <v>52</v>
      </c>
      <c r="C199" s="214" t="s">
        <v>1023</v>
      </c>
      <c r="D199" s="215"/>
      <c r="E199" s="216"/>
      <c r="F199" s="242"/>
      <c r="G199" s="342"/>
      <c r="H199" s="333"/>
      <c r="I199" s="333"/>
      <c r="J199" s="343"/>
      <c r="K199" s="333"/>
      <c r="L199" s="344"/>
    </row>
    <row r="200" spans="2:12" x14ac:dyDescent="0.8">
      <c r="B200" s="346">
        <v>521</v>
      </c>
      <c r="C200" s="339" t="s">
        <v>1024</v>
      </c>
      <c r="D200" s="340"/>
      <c r="E200" s="227" t="s">
        <v>47</v>
      </c>
      <c r="F200" s="336" t="s">
        <v>808</v>
      </c>
      <c r="G200" s="246"/>
      <c r="H200" s="337" t="s">
        <v>802</v>
      </c>
      <c r="I200" s="337" t="s">
        <v>802</v>
      </c>
      <c r="J200" s="338" t="s">
        <v>805</v>
      </c>
      <c r="K200" s="244"/>
      <c r="L200" s="233" t="s">
        <v>805</v>
      </c>
    </row>
    <row r="201" spans="2:12" x14ac:dyDescent="0.8">
      <c r="B201" s="346">
        <v>522</v>
      </c>
      <c r="C201" s="339" t="s">
        <v>1025</v>
      </c>
      <c r="D201" s="340"/>
      <c r="E201" s="341" t="s">
        <v>47</v>
      </c>
      <c r="F201" s="336" t="s">
        <v>808</v>
      </c>
      <c r="G201" s="189" t="s">
        <v>798</v>
      </c>
      <c r="H201" s="268" t="s">
        <v>802</v>
      </c>
      <c r="I201" s="268" t="s">
        <v>802</v>
      </c>
      <c r="J201" s="268" t="s">
        <v>805</v>
      </c>
      <c r="K201" s="244"/>
      <c r="L201" s="233" t="s">
        <v>805</v>
      </c>
    </row>
    <row r="202" spans="2:12" x14ac:dyDescent="0.8">
      <c r="B202" s="346">
        <v>523</v>
      </c>
      <c r="C202" s="339" t="s">
        <v>1026</v>
      </c>
      <c r="D202" s="340"/>
      <c r="E202" s="341" t="s">
        <v>47</v>
      </c>
      <c r="F202" s="336" t="s">
        <v>808</v>
      </c>
      <c r="G202" s="189" t="s">
        <v>798</v>
      </c>
      <c r="H202" s="268" t="s">
        <v>802</v>
      </c>
      <c r="I202" s="268" t="s">
        <v>802</v>
      </c>
      <c r="J202" s="268" t="s">
        <v>805</v>
      </c>
      <c r="K202" s="244"/>
      <c r="L202" s="233" t="s">
        <v>805</v>
      </c>
    </row>
    <row r="203" spans="2:12" x14ac:dyDescent="0.8">
      <c r="B203" s="346">
        <v>524</v>
      </c>
      <c r="C203" s="339" t="s">
        <v>1027</v>
      </c>
      <c r="D203" s="340"/>
      <c r="E203" s="341" t="s">
        <v>257</v>
      </c>
      <c r="F203" s="336" t="s">
        <v>808</v>
      </c>
      <c r="G203" s="243"/>
      <c r="H203" s="337" t="s">
        <v>802</v>
      </c>
      <c r="I203" s="337" t="s">
        <v>802</v>
      </c>
      <c r="J203" s="338" t="s">
        <v>805</v>
      </c>
      <c r="K203" s="244"/>
      <c r="L203" s="233" t="s">
        <v>805</v>
      </c>
    </row>
    <row r="204" spans="2:12" x14ac:dyDescent="0.8">
      <c r="B204" s="346">
        <v>525</v>
      </c>
      <c r="C204" s="339" t="s">
        <v>1028</v>
      </c>
      <c r="D204" s="340"/>
      <c r="E204" s="341" t="s">
        <v>257</v>
      </c>
      <c r="F204" s="336" t="s">
        <v>808</v>
      </c>
      <c r="G204" s="243"/>
      <c r="H204" s="337" t="s">
        <v>802</v>
      </c>
      <c r="I204" s="337" t="s">
        <v>802</v>
      </c>
      <c r="J204" s="338" t="s">
        <v>805</v>
      </c>
      <c r="K204" s="244"/>
      <c r="L204" s="233" t="s">
        <v>805</v>
      </c>
    </row>
    <row r="205" spans="2:12" x14ac:dyDescent="0.8">
      <c r="B205" s="346">
        <v>526</v>
      </c>
      <c r="C205" s="339" t="s">
        <v>1029</v>
      </c>
      <c r="D205" s="340"/>
      <c r="E205" s="341" t="s">
        <v>257</v>
      </c>
      <c r="F205" s="336" t="s">
        <v>808</v>
      </c>
      <c r="G205" s="243"/>
      <c r="H205" s="337" t="s">
        <v>802</v>
      </c>
      <c r="I205" s="337" t="s">
        <v>802</v>
      </c>
      <c r="J205" s="338" t="s">
        <v>805</v>
      </c>
      <c r="K205" s="244"/>
      <c r="L205" s="233" t="s">
        <v>805</v>
      </c>
    </row>
    <row r="206" spans="2:12" x14ac:dyDescent="0.8">
      <c r="B206" s="346">
        <v>527</v>
      </c>
      <c r="C206" s="339" t="s">
        <v>1030</v>
      </c>
      <c r="D206" s="340"/>
      <c r="E206" s="341" t="s">
        <v>257</v>
      </c>
      <c r="F206" s="336" t="s">
        <v>808</v>
      </c>
      <c r="G206" s="243"/>
      <c r="H206" s="337" t="s">
        <v>802</v>
      </c>
      <c r="I206" s="337" t="s">
        <v>802</v>
      </c>
      <c r="J206" s="338" t="s">
        <v>805</v>
      </c>
      <c r="K206" s="244"/>
      <c r="L206" s="233" t="s">
        <v>805</v>
      </c>
    </row>
    <row r="207" spans="2:12" x14ac:dyDescent="0.8">
      <c r="B207" s="346">
        <v>528</v>
      </c>
      <c r="C207" s="339" t="s">
        <v>1031</v>
      </c>
      <c r="D207" s="340"/>
      <c r="E207" s="341" t="s">
        <v>47</v>
      </c>
      <c r="F207" s="336" t="s">
        <v>808</v>
      </c>
      <c r="G207" s="189" t="s">
        <v>798</v>
      </c>
      <c r="H207" s="268" t="s">
        <v>802</v>
      </c>
      <c r="I207" s="268" t="s">
        <v>802</v>
      </c>
      <c r="J207" s="268" t="s">
        <v>805</v>
      </c>
      <c r="K207" s="244"/>
      <c r="L207" s="233" t="s">
        <v>805</v>
      </c>
    </row>
    <row r="208" spans="2:12" x14ac:dyDescent="0.8">
      <c r="B208" s="213">
        <v>53</v>
      </c>
      <c r="C208" s="214" t="s">
        <v>1032</v>
      </c>
      <c r="D208" s="215"/>
      <c r="E208" s="216"/>
      <c r="F208" s="242"/>
      <c r="G208" s="342"/>
      <c r="H208" s="333"/>
      <c r="I208" s="333"/>
      <c r="J208" s="343"/>
      <c r="K208" s="333"/>
      <c r="L208" s="344"/>
    </row>
    <row r="209" spans="2:12" ht="16.5" customHeight="1" x14ac:dyDescent="0.8">
      <c r="B209" s="346">
        <v>531</v>
      </c>
      <c r="C209" s="339" t="s">
        <v>1033</v>
      </c>
      <c r="D209" s="340"/>
      <c r="E209" s="341" t="s">
        <v>869</v>
      </c>
      <c r="F209" s="336" t="s">
        <v>808</v>
      </c>
      <c r="G209" s="243"/>
      <c r="H209" s="337" t="s">
        <v>802</v>
      </c>
      <c r="I209" s="337" t="s">
        <v>802</v>
      </c>
      <c r="J209" s="338" t="s">
        <v>805</v>
      </c>
      <c r="K209" s="244"/>
      <c r="L209" s="233" t="s">
        <v>805</v>
      </c>
    </row>
    <row r="210" spans="2:12" ht="16.5" customHeight="1" x14ac:dyDescent="0.8">
      <c r="B210" s="346">
        <v>532</v>
      </c>
      <c r="C210" s="339" t="s">
        <v>1034</v>
      </c>
      <c r="D210" s="340"/>
      <c r="E210" s="341" t="s">
        <v>257</v>
      </c>
      <c r="F210" s="336" t="s">
        <v>808</v>
      </c>
      <c r="G210" s="243"/>
      <c r="H210" s="337" t="s">
        <v>802</v>
      </c>
      <c r="I210" s="337" t="s">
        <v>802</v>
      </c>
      <c r="J210" s="338" t="s">
        <v>805</v>
      </c>
      <c r="K210" s="244"/>
      <c r="L210" s="233" t="s">
        <v>805</v>
      </c>
    </row>
    <row r="211" spans="2:12" ht="16.5" customHeight="1" x14ac:dyDescent="0.8">
      <c r="B211" s="346">
        <v>533</v>
      </c>
      <c r="C211" s="339" t="s">
        <v>1035</v>
      </c>
      <c r="D211" s="340"/>
      <c r="E211" s="227" t="s">
        <v>212</v>
      </c>
      <c r="F211" s="336" t="s">
        <v>808</v>
      </c>
      <c r="G211" s="243"/>
      <c r="H211" s="337" t="s">
        <v>802</v>
      </c>
      <c r="I211" s="337" t="s">
        <v>802</v>
      </c>
      <c r="J211" s="338" t="s">
        <v>805</v>
      </c>
      <c r="K211" s="244"/>
      <c r="L211" s="233" t="s">
        <v>805</v>
      </c>
    </row>
    <row r="212" spans="2:12" ht="16.5" customHeight="1" x14ac:dyDescent="0.8">
      <c r="B212" s="346">
        <v>534</v>
      </c>
      <c r="C212" s="339" t="s">
        <v>1036</v>
      </c>
      <c r="D212" s="340"/>
      <c r="E212" s="341" t="s">
        <v>47</v>
      </c>
      <c r="F212" s="336" t="s">
        <v>808</v>
      </c>
      <c r="G212" s="243"/>
      <c r="H212" s="231"/>
      <c r="I212" s="231"/>
      <c r="J212" s="338" t="s">
        <v>805</v>
      </c>
      <c r="K212" s="244"/>
      <c r="L212" s="233" t="s">
        <v>805</v>
      </c>
    </row>
    <row r="213" spans="2:12" x14ac:dyDescent="0.8">
      <c r="B213" s="213">
        <v>54</v>
      </c>
      <c r="C213" s="214" t="s">
        <v>1037</v>
      </c>
      <c r="D213" s="215"/>
      <c r="E213" s="216"/>
      <c r="F213" s="242"/>
      <c r="G213" s="342"/>
      <c r="H213" s="333"/>
      <c r="I213" s="333"/>
      <c r="J213" s="343"/>
      <c r="K213" s="333"/>
      <c r="L213" s="344"/>
    </row>
    <row r="214" spans="2:12" ht="16.5" customHeight="1" x14ac:dyDescent="0.8">
      <c r="B214" s="346">
        <v>541</v>
      </c>
      <c r="C214" s="339" t="s">
        <v>1033</v>
      </c>
      <c r="D214" s="340"/>
      <c r="E214" s="341" t="s">
        <v>869</v>
      </c>
      <c r="F214" s="336" t="s">
        <v>804</v>
      </c>
      <c r="G214" s="276"/>
      <c r="H214" s="347" t="s">
        <v>802</v>
      </c>
      <c r="I214" s="347" t="s">
        <v>802</v>
      </c>
      <c r="J214" s="348" t="s">
        <v>805</v>
      </c>
      <c r="K214" s="244"/>
      <c r="L214" s="233" t="s">
        <v>805</v>
      </c>
    </row>
    <row r="215" spans="2:12" ht="16.5" customHeight="1" x14ac:dyDescent="0.8">
      <c r="B215" s="346">
        <v>542</v>
      </c>
      <c r="C215" s="339" t="s">
        <v>1038</v>
      </c>
      <c r="D215" s="340"/>
      <c r="E215" s="341" t="s">
        <v>47</v>
      </c>
      <c r="F215" s="336" t="s">
        <v>804</v>
      </c>
      <c r="G215" s="276"/>
      <c r="H215" s="347" t="s">
        <v>802</v>
      </c>
      <c r="I215" s="347" t="s">
        <v>802</v>
      </c>
      <c r="J215" s="348" t="s">
        <v>805</v>
      </c>
      <c r="K215" s="244"/>
      <c r="L215" s="233" t="s">
        <v>805</v>
      </c>
    </row>
    <row r="216" spans="2:12" ht="16.5" customHeight="1" x14ac:dyDescent="0.8">
      <c r="B216" s="346">
        <v>543</v>
      </c>
      <c r="C216" s="339" t="s">
        <v>1039</v>
      </c>
      <c r="D216" s="340"/>
      <c r="E216" s="227" t="s">
        <v>470</v>
      </c>
      <c r="F216" s="336" t="s">
        <v>804</v>
      </c>
      <c r="G216" s="276"/>
      <c r="H216" s="347" t="s">
        <v>802</v>
      </c>
      <c r="I216" s="347" t="s">
        <v>802</v>
      </c>
      <c r="J216" s="348" t="s">
        <v>805</v>
      </c>
      <c r="K216" s="244"/>
      <c r="L216" s="233" t="s">
        <v>805</v>
      </c>
    </row>
    <row r="217" spans="2:12" ht="16.5" customHeight="1" x14ac:dyDescent="0.8">
      <c r="B217" s="346">
        <v>544</v>
      </c>
      <c r="C217" s="339" t="s">
        <v>1020</v>
      </c>
      <c r="D217" s="340"/>
      <c r="E217" s="341" t="s">
        <v>289</v>
      </c>
      <c r="F217" s="336" t="s">
        <v>804</v>
      </c>
      <c r="G217" s="276"/>
      <c r="H217" s="231"/>
      <c r="I217" s="231"/>
      <c r="J217" s="348" t="s">
        <v>805</v>
      </c>
      <c r="K217" s="244"/>
      <c r="L217" s="233" t="s">
        <v>805</v>
      </c>
    </row>
    <row r="218" spans="2:12" x14ac:dyDescent="0.8">
      <c r="B218" s="213">
        <v>55</v>
      </c>
      <c r="C218" s="214" t="s">
        <v>1040</v>
      </c>
      <c r="D218" s="215"/>
      <c r="E218" s="216"/>
      <c r="F218" s="242"/>
      <c r="G218" s="342"/>
      <c r="H218" s="333"/>
      <c r="I218" s="333"/>
      <c r="J218" s="343"/>
      <c r="K218" s="333"/>
      <c r="L218" s="344"/>
    </row>
    <row r="219" spans="2:12" ht="16.5" customHeight="1" x14ac:dyDescent="0.8">
      <c r="B219" s="346">
        <v>551</v>
      </c>
      <c r="C219" s="339" t="s">
        <v>1033</v>
      </c>
      <c r="D219" s="340"/>
      <c r="E219" s="341" t="s">
        <v>869</v>
      </c>
      <c r="F219" s="336" t="s">
        <v>804</v>
      </c>
      <c r="G219" s="276"/>
      <c r="H219" s="347" t="s">
        <v>802</v>
      </c>
      <c r="I219" s="347" t="s">
        <v>802</v>
      </c>
      <c r="J219" s="348" t="s">
        <v>805</v>
      </c>
      <c r="K219" s="244"/>
      <c r="L219" s="233" t="s">
        <v>805</v>
      </c>
    </row>
    <row r="220" spans="2:12" ht="16.5" customHeight="1" x14ac:dyDescent="0.8">
      <c r="B220" s="346">
        <v>552</v>
      </c>
      <c r="C220" s="339" t="s">
        <v>1041</v>
      </c>
      <c r="D220" s="340"/>
      <c r="E220" s="341" t="s">
        <v>47</v>
      </c>
      <c r="F220" s="336" t="s">
        <v>804</v>
      </c>
      <c r="G220" s="276"/>
      <c r="H220" s="347" t="s">
        <v>802</v>
      </c>
      <c r="I220" s="347" t="s">
        <v>802</v>
      </c>
      <c r="J220" s="348" t="s">
        <v>805</v>
      </c>
      <c r="K220" s="244"/>
      <c r="L220" s="233" t="s">
        <v>805</v>
      </c>
    </row>
    <row r="221" spans="2:12" ht="16.5" customHeight="1" x14ac:dyDescent="0.8">
      <c r="B221" s="346">
        <v>553</v>
      </c>
      <c r="C221" s="339" t="s">
        <v>1042</v>
      </c>
      <c r="D221" s="340"/>
      <c r="E221" s="227" t="s">
        <v>212</v>
      </c>
      <c r="F221" s="336" t="s">
        <v>804</v>
      </c>
      <c r="G221" s="276"/>
      <c r="H221" s="347" t="s">
        <v>802</v>
      </c>
      <c r="I221" s="347" t="s">
        <v>802</v>
      </c>
      <c r="J221" s="348" t="s">
        <v>805</v>
      </c>
      <c r="K221" s="244"/>
      <c r="L221" s="233" t="s">
        <v>805</v>
      </c>
    </row>
    <row r="222" spans="2:12" x14ac:dyDescent="0.8">
      <c r="B222" s="213">
        <v>56</v>
      </c>
      <c r="C222" s="214" t="s">
        <v>1043</v>
      </c>
      <c r="D222" s="215"/>
      <c r="E222" s="216"/>
      <c r="F222" s="242"/>
      <c r="G222" s="342"/>
      <c r="H222" s="333"/>
      <c r="I222" s="333"/>
      <c r="J222" s="343"/>
      <c r="K222" s="333"/>
      <c r="L222" s="344"/>
    </row>
    <row r="223" spans="2:12" x14ac:dyDescent="0.8">
      <c r="B223" s="346">
        <v>561</v>
      </c>
      <c r="C223" s="339" t="s">
        <v>1033</v>
      </c>
      <c r="D223" s="340"/>
      <c r="E223" s="341" t="s">
        <v>869</v>
      </c>
      <c r="F223" s="336" t="s">
        <v>808</v>
      </c>
      <c r="G223" s="276"/>
      <c r="H223" s="349" t="s">
        <v>802</v>
      </c>
      <c r="I223" s="349" t="s">
        <v>802</v>
      </c>
      <c r="J223" s="350" t="s">
        <v>805</v>
      </c>
      <c r="K223" s="244"/>
      <c r="L223" s="233" t="s">
        <v>805</v>
      </c>
    </row>
    <row r="224" spans="2:12" x14ac:dyDescent="0.8">
      <c r="B224" s="346">
        <v>562</v>
      </c>
      <c r="C224" s="339" t="s">
        <v>1044</v>
      </c>
      <c r="D224" s="340"/>
      <c r="E224" s="341" t="s">
        <v>47</v>
      </c>
      <c r="F224" s="336" t="s">
        <v>808</v>
      </c>
      <c r="G224" s="276"/>
      <c r="H224" s="349" t="s">
        <v>802</v>
      </c>
      <c r="I224" s="349" t="s">
        <v>802</v>
      </c>
      <c r="J224" s="350" t="s">
        <v>805</v>
      </c>
      <c r="K224" s="244"/>
      <c r="L224" s="233" t="s">
        <v>805</v>
      </c>
    </row>
    <row r="225" spans="1:12" x14ac:dyDescent="0.8">
      <c r="B225" s="346">
        <v>563</v>
      </c>
      <c r="C225" s="339" t="s">
        <v>1045</v>
      </c>
      <c r="D225" s="340"/>
      <c r="E225" s="227" t="s">
        <v>212</v>
      </c>
      <c r="F225" s="336" t="s">
        <v>808</v>
      </c>
      <c r="G225" s="276"/>
      <c r="H225" s="349" t="s">
        <v>802</v>
      </c>
      <c r="I225" s="349" t="s">
        <v>802</v>
      </c>
      <c r="J225" s="350" t="s">
        <v>805</v>
      </c>
      <c r="K225" s="244"/>
      <c r="L225" s="233" t="s">
        <v>805</v>
      </c>
    </row>
    <row r="226" spans="1:12" x14ac:dyDescent="0.8">
      <c r="B226" s="213">
        <v>57</v>
      </c>
      <c r="C226" s="214" t="s">
        <v>416</v>
      </c>
      <c r="D226" s="215"/>
      <c r="E226" s="216"/>
      <c r="F226" s="242"/>
      <c r="G226" s="342"/>
      <c r="H226" s="333"/>
      <c r="I226" s="333"/>
      <c r="J226" s="343"/>
      <c r="K226" s="333"/>
      <c r="L226" s="344"/>
    </row>
    <row r="227" spans="1:12" x14ac:dyDescent="0.8">
      <c r="B227" s="346">
        <v>571</v>
      </c>
      <c r="C227" s="339" t="s">
        <v>1046</v>
      </c>
      <c r="D227" s="340"/>
      <c r="E227" s="227" t="s">
        <v>869</v>
      </c>
      <c r="F227" s="336" t="s">
        <v>804</v>
      </c>
      <c r="G227" s="246"/>
      <c r="H227" s="347" t="s">
        <v>802</v>
      </c>
      <c r="I227" s="347" t="s">
        <v>802</v>
      </c>
      <c r="J227" s="348" t="s">
        <v>805</v>
      </c>
      <c r="K227" s="244"/>
      <c r="L227" s="233" t="s">
        <v>805</v>
      </c>
    </row>
    <row r="228" spans="1:12" x14ac:dyDescent="0.8">
      <c r="B228" s="346">
        <v>572</v>
      </c>
      <c r="C228" s="339" t="s">
        <v>1047</v>
      </c>
      <c r="D228" s="340"/>
      <c r="E228" s="227" t="s">
        <v>212</v>
      </c>
      <c r="F228" s="336" t="s">
        <v>804</v>
      </c>
      <c r="G228" s="246"/>
      <c r="H228" s="347" t="s">
        <v>802</v>
      </c>
      <c r="I228" s="347" t="s">
        <v>802</v>
      </c>
      <c r="J228" s="348" t="s">
        <v>805</v>
      </c>
      <c r="K228" s="244"/>
      <c r="L228" s="233" t="s">
        <v>805</v>
      </c>
    </row>
    <row r="229" spans="1:12" x14ac:dyDescent="0.8">
      <c r="B229" s="346">
        <v>573</v>
      </c>
      <c r="C229" s="339" t="s">
        <v>1048</v>
      </c>
      <c r="D229" s="340"/>
      <c r="E229" s="341" t="s">
        <v>257</v>
      </c>
      <c r="F229" s="336" t="s">
        <v>804</v>
      </c>
      <c r="G229" s="276"/>
      <c r="H229" s="347" t="s">
        <v>802</v>
      </c>
      <c r="I229" s="347" t="s">
        <v>802</v>
      </c>
      <c r="J229" s="348" t="s">
        <v>805</v>
      </c>
      <c r="K229" s="244"/>
      <c r="L229" s="233" t="s">
        <v>805</v>
      </c>
    </row>
    <row r="230" spans="1:12" x14ac:dyDescent="0.8">
      <c r="B230" s="346">
        <v>574</v>
      </c>
      <c r="C230" s="351" t="s">
        <v>1049</v>
      </c>
      <c r="D230" s="352"/>
      <c r="E230" s="227" t="s">
        <v>212</v>
      </c>
      <c r="F230" s="336" t="s">
        <v>804</v>
      </c>
      <c r="G230" s="276"/>
      <c r="H230" s="347" t="s">
        <v>802</v>
      </c>
      <c r="I230" s="347" t="s">
        <v>802</v>
      </c>
      <c r="J230" s="348" t="s">
        <v>805</v>
      </c>
      <c r="K230" s="244"/>
      <c r="L230" s="233" t="s">
        <v>805</v>
      </c>
    </row>
    <row r="231" spans="1:12" x14ac:dyDescent="0.8">
      <c r="B231" s="346">
        <v>575</v>
      </c>
      <c r="C231" s="339" t="s">
        <v>1050</v>
      </c>
      <c r="D231" s="340"/>
      <c r="E231" s="341" t="s">
        <v>47</v>
      </c>
      <c r="F231" s="336" t="s">
        <v>804</v>
      </c>
      <c r="G231" s="276"/>
      <c r="H231" s="347" t="s">
        <v>802</v>
      </c>
      <c r="I231" s="347" t="s">
        <v>802</v>
      </c>
      <c r="J231" s="348" t="s">
        <v>805</v>
      </c>
      <c r="K231" s="244"/>
      <c r="L231" s="233" t="s">
        <v>805</v>
      </c>
    </row>
    <row r="232" spans="1:12" x14ac:dyDescent="0.8">
      <c r="B232" s="346">
        <v>576</v>
      </c>
      <c r="C232" s="339" t="s">
        <v>1051</v>
      </c>
      <c r="D232" s="340"/>
      <c r="E232" s="341" t="s">
        <v>47</v>
      </c>
      <c r="F232" s="336" t="s">
        <v>804</v>
      </c>
      <c r="G232" s="276"/>
      <c r="H232" s="347" t="s">
        <v>802</v>
      </c>
      <c r="I232" s="347" t="s">
        <v>802</v>
      </c>
      <c r="J232" s="348" t="s">
        <v>805</v>
      </c>
      <c r="K232" s="244"/>
      <c r="L232" s="233" t="s">
        <v>805</v>
      </c>
    </row>
    <row r="233" spans="1:12" x14ac:dyDescent="0.8">
      <c r="B233" s="346">
        <v>577</v>
      </c>
      <c r="C233" s="339" t="s">
        <v>1052</v>
      </c>
      <c r="D233" s="340"/>
      <c r="E233" s="341" t="s">
        <v>27</v>
      </c>
      <c r="F233" s="336" t="s">
        <v>804</v>
      </c>
      <c r="G233" s="276"/>
      <c r="H233" s="347" t="s">
        <v>802</v>
      </c>
      <c r="I233" s="347" t="s">
        <v>802</v>
      </c>
      <c r="J233" s="348" t="s">
        <v>805</v>
      </c>
      <c r="K233" s="244"/>
      <c r="L233" s="233" t="s">
        <v>805</v>
      </c>
    </row>
    <row r="234" spans="1:12" x14ac:dyDescent="0.8">
      <c r="B234" s="346">
        <v>578</v>
      </c>
      <c r="C234" s="339" t="s">
        <v>1053</v>
      </c>
      <c r="D234" s="340"/>
      <c r="E234" s="341" t="s">
        <v>233</v>
      </c>
      <c r="F234" s="336" t="s">
        <v>804</v>
      </c>
      <c r="G234" s="276"/>
      <c r="H234" s="347" t="s">
        <v>802</v>
      </c>
      <c r="I234" s="347" t="s">
        <v>802</v>
      </c>
      <c r="J234" s="348" t="s">
        <v>805</v>
      </c>
      <c r="K234" s="244"/>
      <c r="L234" s="233" t="s">
        <v>805</v>
      </c>
    </row>
    <row r="235" spans="1:12" x14ac:dyDescent="0.8">
      <c r="A235" s="308"/>
      <c r="B235" s="353">
        <v>58</v>
      </c>
      <c r="C235" s="214" t="s">
        <v>1054</v>
      </c>
      <c r="D235" s="215"/>
      <c r="E235" s="216"/>
      <c r="F235" s="242"/>
      <c r="G235" s="342"/>
      <c r="H235" s="333"/>
      <c r="I235" s="333"/>
      <c r="J235" s="343"/>
      <c r="K235" s="333"/>
      <c r="L235" s="354"/>
    </row>
    <row r="236" spans="1:12" x14ac:dyDescent="0.8">
      <c r="B236" s="346">
        <v>581</v>
      </c>
      <c r="C236" s="339" t="s">
        <v>1033</v>
      </c>
      <c r="D236" s="340"/>
      <c r="E236" s="341" t="s">
        <v>47</v>
      </c>
      <c r="F236" s="336" t="s">
        <v>808</v>
      </c>
      <c r="G236" s="276"/>
      <c r="H236" s="337" t="s">
        <v>802</v>
      </c>
      <c r="I236" s="337" t="s">
        <v>802</v>
      </c>
      <c r="J236" s="338" t="s">
        <v>805</v>
      </c>
      <c r="K236" s="244"/>
      <c r="L236" s="233" t="s">
        <v>805</v>
      </c>
    </row>
    <row r="237" spans="1:12" x14ac:dyDescent="0.8">
      <c r="B237" s="346">
        <v>582</v>
      </c>
      <c r="C237" s="339" t="s">
        <v>1055</v>
      </c>
      <c r="D237" s="340"/>
      <c r="E237" s="341" t="s">
        <v>47</v>
      </c>
      <c r="F237" s="336" t="s">
        <v>808</v>
      </c>
      <c r="G237" s="276"/>
      <c r="H237" s="337" t="s">
        <v>802</v>
      </c>
      <c r="I237" s="337" t="s">
        <v>802</v>
      </c>
      <c r="J237" s="338" t="s">
        <v>805</v>
      </c>
      <c r="K237" s="244"/>
      <c r="L237" s="233"/>
    </row>
    <row r="238" spans="1:12" x14ac:dyDescent="0.8">
      <c r="B238" s="346">
        <v>583</v>
      </c>
      <c r="C238" s="339" t="s">
        <v>1036</v>
      </c>
      <c r="D238" s="340"/>
      <c r="E238" s="341" t="s">
        <v>47</v>
      </c>
      <c r="F238" s="336" t="s">
        <v>808</v>
      </c>
      <c r="G238" s="276"/>
      <c r="H238" s="268" t="s">
        <v>802</v>
      </c>
      <c r="I238" s="268" t="s">
        <v>802</v>
      </c>
      <c r="J238" s="268" t="s">
        <v>805</v>
      </c>
      <c r="K238" s="244"/>
      <c r="L238" s="233" t="s">
        <v>805</v>
      </c>
    </row>
    <row r="239" spans="1:12" x14ac:dyDescent="0.8">
      <c r="B239" s="213">
        <v>59</v>
      </c>
      <c r="C239" s="214" t="s">
        <v>1056</v>
      </c>
      <c r="D239" s="215"/>
      <c r="E239" s="216"/>
      <c r="F239" s="242"/>
      <c r="G239" s="342"/>
      <c r="H239" s="333"/>
      <c r="I239" s="333"/>
      <c r="J239" s="343"/>
      <c r="K239" s="333"/>
      <c r="L239" s="344"/>
    </row>
    <row r="240" spans="1:12" x14ac:dyDescent="0.8">
      <c r="B240" s="346">
        <v>591</v>
      </c>
      <c r="C240" s="339" t="s">
        <v>1057</v>
      </c>
      <c r="D240" s="340"/>
      <c r="E240" s="227" t="s">
        <v>237</v>
      </c>
      <c r="F240" s="336" t="s">
        <v>808</v>
      </c>
      <c r="G240" s="231"/>
      <c r="H240" s="337" t="s">
        <v>802</v>
      </c>
      <c r="I240" s="337" t="s">
        <v>802</v>
      </c>
      <c r="J240" s="338" t="s">
        <v>805</v>
      </c>
      <c r="K240" s="244"/>
      <c r="L240" s="355" t="s">
        <v>805</v>
      </c>
    </row>
    <row r="241" spans="2:12" x14ac:dyDescent="0.8">
      <c r="B241" s="346">
        <v>592</v>
      </c>
      <c r="C241" s="339" t="s">
        <v>1058</v>
      </c>
      <c r="D241" s="340"/>
      <c r="E241" s="227" t="s">
        <v>237</v>
      </c>
      <c r="F241" s="336" t="s">
        <v>808</v>
      </c>
      <c r="G241" s="231"/>
      <c r="H241" s="231"/>
      <c r="I241" s="231"/>
      <c r="J241" s="338" t="s">
        <v>805</v>
      </c>
      <c r="K241" s="244"/>
      <c r="L241" s="355" t="s">
        <v>805</v>
      </c>
    </row>
    <row r="242" spans="2:12" x14ac:dyDescent="0.8">
      <c r="B242" s="346">
        <v>593</v>
      </c>
      <c r="C242" s="339" t="s">
        <v>1059</v>
      </c>
      <c r="D242" s="340"/>
      <c r="E242" s="227" t="s">
        <v>237</v>
      </c>
      <c r="F242" s="336" t="s">
        <v>808</v>
      </c>
      <c r="G242" s="231"/>
      <c r="H242" s="337" t="s">
        <v>802</v>
      </c>
      <c r="I242" s="337" t="s">
        <v>802</v>
      </c>
      <c r="J242" s="338" t="s">
        <v>805</v>
      </c>
      <c r="K242" s="244"/>
      <c r="L242" s="355" t="s">
        <v>805</v>
      </c>
    </row>
    <row r="243" spans="2:12" x14ac:dyDescent="0.8">
      <c r="B243" s="346">
        <v>594</v>
      </c>
      <c r="C243" s="339" t="s">
        <v>1060</v>
      </c>
      <c r="D243" s="340"/>
      <c r="E243" s="341" t="s">
        <v>257</v>
      </c>
      <c r="F243" s="336" t="s">
        <v>808</v>
      </c>
      <c r="G243" s="246"/>
      <c r="H243" s="231"/>
      <c r="I243" s="231"/>
      <c r="J243" s="338" t="s">
        <v>805</v>
      </c>
      <c r="K243" s="244"/>
      <c r="L243" s="355" t="s">
        <v>805</v>
      </c>
    </row>
    <row r="244" spans="2:12" x14ac:dyDescent="0.8">
      <c r="B244" s="346">
        <v>595</v>
      </c>
      <c r="C244" s="339" t="s">
        <v>1061</v>
      </c>
      <c r="D244" s="340"/>
      <c r="E244" s="341" t="s">
        <v>257</v>
      </c>
      <c r="F244" s="336" t="s">
        <v>808</v>
      </c>
      <c r="G244" s="246"/>
      <c r="H244" s="231"/>
      <c r="I244" s="231"/>
      <c r="J244" s="338" t="s">
        <v>805</v>
      </c>
      <c r="K244" s="244"/>
      <c r="L244" s="355" t="s">
        <v>805</v>
      </c>
    </row>
    <row r="245" spans="2:12" x14ac:dyDescent="0.8">
      <c r="B245" s="346">
        <v>596</v>
      </c>
      <c r="C245" s="339" t="s">
        <v>1062</v>
      </c>
      <c r="D245" s="340"/>
      <c r="E245" s="341" t="s">
        <v>257</v>
      </c>
      <c r="F245" s="336" t="s">
        <v>808</v>
      </c>
      <c r="G245" s="246"/>
      <c r="H245" s="231"/>
      <c r="I245" s="231"/>
      <c r="J245" s="338" t="s">
        <v>805</v>
      </c>
      <c r="K245" s="244"/>
      <c r="L245" s="355" t="s">
        <v>805</v>
      </c>
    </row>
    <row r="246" spans="2:12" x14ac:dyDescent="0.8">
      <c r="B246" s="346">
        <v>597</v>
      </c>
      <c r="C246" s="339" t="s">
        <v>1063</v>
      </c>
      <c r="D246" s="340"/>
      <c r="E246" s="341" t="s">
        <v>869</v>
      </c>
      <c r="F246" s="336" t="s">
        <v>808</v>
      </c>
      <c r="G246" s="246"/>
      <c r="H246" s="231"/>
      <c r="I246" s="231"/>
      <c r="J246" s="338" t="s">
        <v>805</v>
      </c>
      <c r="K246" s="244"/>
      <c r="L246" s="355" t="s">
        <v>805</v>
      </c>
    </row>
    <row r="247" spans="2:12" x14ac:dyDescent="0.8">
      <c r="B247" s="346">
        <v>598</v>
      </c>
      <c r="C247" s="339" t="s">
        <v>1064</v>
      </c>
      <c r="D247" s="340"/>
      <c r="E247" s="341" t="s">
        <v>233</v>
      </c>
      <c r="F247" s="336" t="s">
        <v>808</v>
      </c>
      <c r="G247" s="231"/>
      <c r="H247" s="231"/>
      <c r="I247" s="231"/>
      <c r="J247" s="338" t="s">
        <v>805</v>
      </c>
      <c r="K247" s="244"/>
      <c r="L247" s="355" t="s">
        <v>805</v>
      </c>
    </row>
    <row r="248" spans="2:12" x14ac:dyDescent="0.8">
      <c r="B248" s="346">
        <v>599</v>
      </c>
      <c r="C248" s="339" t="s">
        <v>1065</v>
      </c>
      <c r="D248" s="340"/>
      <c r="E248" s="341" t="s">
        <v>289</v>
      </c>
      <c r="F248" s="336" t="s">
        <v>808</v>
      </c>
      <c r="G248" s="246"/>
      <c r="H248" s="231"/>
      <c r="I248" s="231"/>
      <c r="J248" s="338" t="s">
        <v>805</v>
      </c>
      <c r="K248" s="244"/>
      <c r="L248" s="355" t="s">
        <v>805</v>
      </c>
    </row>
    <row r="249" spans="2:12" ht="15.75" customHeight="1" x14ac:dyDescent="0.8">
      <c r="B249" s="356">
        <v>6</v>
      </c>
      <c r="C249" s="357" t="s">
        <v>1066</v>
      </c>
      <c r="D249" s="358"/>
      <c r="E249" s="359"/>
      <c r="F249" s="360"/>
      <c r="G249" s="361"/>
      <c r="H249" s="362"/>
      <c r="I249" s="363"/>
      <c r="J249" s="364"/>
      <c r="K249" s="364"/>
      <c r="L249" s="365"/>
    </row>
    <row r="250" spans="2:12" ht="15.95" customHeight="1" x14ac:dyDescent="0.8">
      <c r="B250" s="366">
        <v>60</v>
      </c>
      <c r="C250" s="367" t="s">
        <v>1067</v>
      </c>
      <c r="D250" s="368"/>
      <c r="E250" s="369"/>
      <c r="F250" s="242"/>
      <c r="G250" s="331"/>
      <c r="H250" s="332"/>
      <c r="I250" s="333"/>
      <c r="J250" s="334"/>
      <c r="K250" s="332"/>
      <c r="L250" s="335"/>
    </row>
    <row r="251" spans="2:12" ht="15.95" customHeight="1" x14ac:dyDescent="0.8">
      <c r="B251" s="370">
        <v>601</v>
      </c>
      <c r="C251" s="371" t="s">
        <v>1068</v>
      </c>
      <c r="D251" s="372"/>
      <c r="E251" s="227" t="s">
        <v>237</v>
      </c>
      <c r="F251" s="373" t="s">
        <v>812</v>
      </c>
      <c r="G251" s="276"/>
      <c r="H251" s="374" t="s">
        <v>798</v>
      </c>
      <c r="I251" s="374" t="s">
        <v>798</v>
      </c>
      <c r="J251" s="375" t="s">
        <v>805</v>
      </c>
      <c r="K251" s="244"/>
      <c r="L251" s="233" t="s">
        <v>805</v>
      </c>
    </row>
    <row r="252" spans="2:12" ht="15.95" customHeight="1" x14ac:dyDescent="0.8">
      <c r="B252" s="370">
        <v>602</v>
      </c>
      <c r="C252" s="371" t="s">
        <v>1069</v>
      </c>
      <c r="D252" s="372"/>
      <c r="E252" s="341" t="s">
        <v>47</v>
      </c>
      <c r="F252" s="376" t="s">
        <v>812</v>
      </c>
      <c r="G252" s="276"/>
      <c r="H252" s="202" t="s">
        <v>802</v>
      </c>
      <c r="I252" s="202" t="s">
        <v>802</v>
      </c>
      <c r="J252" s="375" t="s">
        <v>805</v>
      </c>
      <c r="K252" s="244"/>
      <c r="L252" s="233" t="s">
        <v>805</v>
      </c>
    </row>
    <row r="253" spans="2:12" ht="15.95" customHeight="1" x14ac:dyDescent="0.8">
      <c r="B253" s="370">
        <v>603</v>
      </c>
      <c r="C253" s="371" t="s">
        <v>1070</v>
      </c>
      <c r="D253" s="372"/>
      <c r="E253" s="377" t="s">
        <v>869</v>
      </c>
      <c r="F253" s="376" t="s">
        <v>812</v>
      </c>
      <c r="G253" s="276"/>
      <c r="H253" s="374" t="s">
        <v>798</v>
      </c>
      <c r="I253" s="374" t="s">
        <v>798</v>
      </c>
      <c r="J253" s="375" t="s">
        <v>805</v>
      </c>
      <c r="K253" s="244"/>
      <c r="L253" s="233" t="s">
        <v>805</v>
      </c>
    </row>
    <row r="254" spans="2:12" ht="15.95" customHeight="1" x14ac:dyDescent="0.8">
      <c r="B254" s="370">
        <v>604</v>
      </c>
      <c r="C254" s="371" t="s">
        <v>1071</v>
      </c>
      <c r="D254" s="372"/>
      <c r="E254" s="377" t="s">
        <v>869</v>
      </c>
      <c r="F254" s="376" t="s">
        <v>812</v>
      </c>
      <c r="G254" s="276"/>
      <c r="H254" s="374" t="s">
        <v>798</v>
      </c>
      <c r="I254" s="374" t="s">
        <v>798</v>
      </c>
      <c r="J254" s="375" t="s">
        <v>805</v>
      </c>
      <c r="K254" s="244"/>
      <c r="L254" s="233" t="s">
        <v>805</v>
      </c>
    </row>
    <row r="255" spans="2:12" ht="16.5" customHeight="1" x14ac:dyDescent="0.8">
      <c r="B255" s="370">
        <v>605</v>
      </c>
      <c r="C255" s="371" t="s">
        <v>1072</v>
      </c>
      <c r="D255" s="372"/>
      <c r="E255" s="341" t="s">
        <v>257</v>
      </c>
      <c r="F255" s="376" t="s">
        <v>812</v>
      </c>
      <c r="G255" s="276"/>
      <c r="H255" s="374" t="s">
        <v>798</v>
      </c>
      <c r="I255" s="374" t="s">
        <v>798</v>
      </c>
      <c r="J255" s="375" t="s">
        <v>805</v>
      </c>
      <c r="K255" s="244"/>
      <c r="L255" s="233" t="s">
        <v>805</v>
      </c>
    </row>
    <row r="256" spans="2:12" x14ac:dyDescent="0.8">
      <c r="B256" s="378">
        <v>61</v>
      </c>
      <c r="C256" s="379" t="s">
        <v>1073</v>
      </c>
      <c r="D256" s="380"/>
      <c r="E256" s="381"/>
      <c r="F256" s="242"/>
      <c r="G256" s="331"/>
      <c r="H256" s="332"/>
      <c r="I256" s="333"/>
      <c r="J256" s="334"/>
      <c r="K256" s="333"/>
      <c r="L256" s="335"/>
    </row>
    <row r="257" spans="2:12" x14ac:dyDescent="0.8">
      <c r="B257" s="370" t="s">
        <v>247</v>
      </c>
      <c r="C257" s="371" t="s">
        <v>1074</v>
      </c>
      <c r="D257" s="372"/>
      <c r="E257" s="227" t="s">
        <v>237</v>
      </c>
      <c r="F257" s="376" t="s">
        <v>812</v>
      </c>
      <c r="G257" s="231"/>
      <c r="H257" s="374" t="s">
        <v>802</v>
      </c>
      <c r="I257" s="374" t="s">
        <v>802</v>
      </c>
      <c r="J257" s="375" t="s">
        <v>805</v>
      </c>
      <c r="K257" s="244"/>
      <c r="L257" s="233" t="s">
        <v>805</v>
      </c>
    </row>
    <row r="258" spans="2:12" x14ac:dyDescent="0.8">
      <c r="B258" s="370" t="s">
        <v>244</v>
      </c>
      <c r="C258" s="371" t="s">
        <v>1046</v>
      </c>
      <c r="D258" s="372"/>
      <c r="E258" s="227" t="s">
        <v>237</v>
      </c>
      <c r="F258" s="376" t="s">
        <v>812</v>
      </c>
      <c r="G258" s="246"/>
      <c r="H258" s="374" t="s">
        <v>802</v>
      </c>
      <c r="I258" s="374" t="s">
        <v>802</v>
      </c>
      <c r="J258" s="375" t="s">
        <v>805</v>
      </c>
      <c r="K258" s="244"/>
      <c r="L258" s="233" t="s">
        <v>805</v>
      </c>
    </row>
    <row r="259" spans="2:12" x14ac:dyDescent="0.8">
      <c r="B259" s="370" t="s">
        <v>240</v>
      </c>
      <c r="C259" s="371" t="s">
        <v>1075</v>
      </c>
      <c r="D259" s="372"/>
      <c r="E259" s="227" t="s">
        <v>237</v>
      </c>
      <c r="F259" s="376" t="s">
        <v>812</v>
      </c>
      <c r="G259" s="246"/>
      <c r="H259" s="244"/>
      <c r="I259" s="231"/>
      <c r="J259" s="375" t="s">
        <v>805</v>
      </c>
      <c r="K259" s="244"/>
      <c r="L259" s="233" t="s">
        <v>805</v>
      </c>
    </row>
    <row r="260" spans="2:12" x14ac:dyDescent="0.8">
      <c r="B260" s="370" t="s">
        <v>236</v>
      </c>
      <c r="C260" s="371" t="s">
        <v>1076</v>
      </c>
      <c r="D260" s="372"/>
      <c r="E260" s="227" t="s">
        <v>237</v>
      </c>
      <c r="F260" s="376" t="s">
        <v>812</v>
      </c>
      <c r="G260" s="231"/>
      <c r="H260" s="374" t="s">
        <v>802</v>
      </c>
      <c r="I260" s="374" t="s">
        <v>802</v>
      </c>
      <c r="J260" s="375" t="s">
        <v>805</v>
      </c>
      <c r="K260" s="244"/>
      <c r="L260" s="233" t="s">
        <v>805</v>
      </c>
    </row>
    <row r="261" spans="2:12" x14ac:dyDescent="0.8">
      <c r="B261" s="370" t="s">
        <v>231</v>
      </c>
      <c r="C261" s="371" t="s">
        <v>1077</v>
      </c>
      <c r="D261" s="372"/>
      <c r="E261" s="377" t="s">
        <v>233</v>
      </c>
      <c r="F261" s="376" t="s">
        <v>812</v>
      </c>
      <c r="G261" s="243"/>
      <c r="H261" s="231"/>
      <c r="I261" s="231"/>
      <c r="J261" s="375" t="s">
        <v>805</v>
      </c>
      <c r="K261" s="244"/>
      <c r="L261" s="233" t="s">
        <v>805</v>
      </c>
    </row>
    <row r="262" spans="2:12" x14ac:dyDescent="0.8">
      <c r="B262" s="370" t="s">
        <v>227</v>
      </c>
      <c r="C262" s="371" t="s">
        <v>1078</v>
      </c>
      <c r="D262" s="372"/>
      <c r="E262" s="377" t="s">
        <v>27</v>
      </c>
      <c r="F262" s="376" t="s">
        <v>812</v>
      </c>
      <c r="G262" s="243"/>
      <c r="H262" s="231"/>
      <c r="I262" s="231"/>
      <c r="J262" s="375" t="s">
        <v>805</v>
      </c>
      <c r="K262" s="244"/>
      <c r="L262" s="233" t="s">
        <v>805</v>
      </c>
    </row>
    <row r="263" spans="2:12" x14ac:dyDescent="0.8">
      <c r="B263" s="370">
        <v>618</v>
      </c>
      <c r="C263" s="371" t="s">
        <v>1079</v>
      </c>
      <c r="D263" s="372"/>
      <c r="E263" s="377" t="s">
        <v>869</v>
      </c>
      <c r="F263" s="376" t="s">
        <v>812</v>
      </c>
      <c r="G263" s="246"/>
      <c r="H263" s="231"/>
      <c r="I263" s="231"/>
      <c r="J263" s="375" t="s">
        <v>805</v>
      </c>
      <c r="K263" s="244"/>
      <c r="L263" s="233" t="s">
        <v>805</v>
      </c>
    </row>
    <row r="264" spans="2:12" x14ac:dyDescent="0.8">
      <c r="B264" s="378">
        <v>62</v>
      </c>
      <c r="C264" s="379" t="s">
        <v>1080</v>
      </c>
      <c r="D264" s="380"/>
      <c r="E264" s="381"/>
      <c r="F264" s="242"/>
      <c r="G264" s="342"/>
      <c r="H264" s="333"/>
      <c r="I264" s="333"/>
      <c r="J264" s="343"/>
      <c r="K264" s="333"/>
      <c r="L264" s="344"/>
    </row>
    <row r="265" spans="2:12" x14ac:dyDescent="0.8">
      <c r="B265" s="370">
        <v>621</v>
      </c>
      <c r="C265" s="371" t="s">
        <v>1081</v>
      </c>
      <c r="D265" s="372"/>
      <c r="E265" s="377" t="s">
        <v>869</v>
      </c>
      <c r="F265" s="376" t="s">
        <v>812</v>
      </c>
      <c r="G265" s="246"/>
      <c r="H265" s="374" t="s">
        <v>802</v>
      </c>
      <c r="I265" s="374" t="s">
        <v>802</v>
      </c>
      <c r="J265" s="375" t="s">
        <v>805</v>
      </c>
      <c r="K265" s="244"/>
      <c r="L265" s="233" t="s">
        <v>805</v>
      </c>
    </row>
    <row r="266" spans="2:12" x14ac:dyDescent="0.8">
      <c r="B266" s="370">
        <v>622</v>
      </c>
      <c r="C266" s="371" t="s">
        <v>1082</v>
      </c>
      <c r="D266" s="372"/>
      <c r="E266" s="377" t="s">
        <v>869</v>
      </c>
      <c r="F266" s="376" t="s">
        <v>812</v>
      </c>
      <c r="G266" s="276"/>
      <c r="H266" s="374" t="s">
        <v>802</v>
      </c>
      <c r="I266" s="374" t="s">
        <v>802</v>
      </c>
      <c r="J266" s="375" t="s">
        <v>805</v>
      </c>
      <c r="K266" s="244"/>
      <c r="L266" s="233" t="s">
        <v>805</v>
      </c>
    </row>
    <row r="267" spans="2:12" x14ac:dyDescent="0.8">
      <c r="B267" s="370">
        <v>623</v>
      </c>
      <c r="C267" s="371" t="s">
        <v>1083</v>
      </c>
      <c r="D267" s="372"/>
      <c r="E267" s="227" t="s">
        <v>212</v>
      </c>
      <c r="F267" s="376" t="s">
        <v>812</v>
      </c>
      <c r="G267" s="276"/>
      <c r="H267" s="374" t="s">
        <v>802</v>
      </c>
      <c r="I267" s="374" t="s">
        <v>802</v>
      </c>
      <c r="J267" s="375" t="s">
        <v>805</v>
      </c>
      <c r="K267" s="244"/>
      <c r="L267" s="233" t="s">
        <v>805</v>
      </c>
    </row>
    <row r="268" spans="2:12" x14ac:dyDescent="0.8">
      <c r="B268" s="378">
        <v>63</v>
      </c>
      <c r="C268" s="379" t="s">
        <v>1084</v>
      </c>
      <c r="D268" s="380"/>
      <c r="E268" s="381"/>
      <c r="F268" s="242"/>
      <c r="G268" s="342"/>
      <c r="H268" s="333"/>
      <c r="I268" s="333"/>
      <c r="J268" s="343"/>
      <c r="K268" s="333"/>
      <c r="L268" s="344"/>
    </row>
    <row r="269" spans="2:12" x14ac:dyDescent="0.8">
      <c r="B269" s="370">
        <v>631</v>
      </c>
      <c r="C269" s="371" t="s">
        <v>1085</v>
      </c>
      <c r="D269" s="372"/>
      <c r="E269" s="377" t="s">
        <v>869</v>
      </c>
      <c r="F269" s="376" t="s">
        <v>812</v>
      </c>
      <c r="G269" s="276"/>
      <c r="H269" s="374" t="s">
        <v>802</v>
      </c>
      <c r="I269" s="374" t="s">
        <v>802</v>
      </c>
      <c r="J269" s="375" t="s">
        <v>805</v>
      </c>
      <c r="K269" s="244"/>
      <c r="L269" s="233" t="s">
        <v>805</v>
      </c>
    </row>
    <row r="270" spans="2:12" x14ac:dyDescent="0.8">
      <c r="B270" s="370">
        <v>632</v>
      </c>
      <c r="C270" s="371" t="s">
        <v>1082</v>
      </c>
      <c r="D270" s="372"/>
      <c r="E270" s="377" t="s">
        <v>869</v>
      </c>
      <c r="F270" s="376" t="s">
        <v>812</v>
      </c>
      <c r="G270" s="276"/>
      <c r="H270" s="374" t="s">
        <v>802</v>
      </c>
      <c r="I270" s="374" t="s">
        <v>802</v>
      </c>
      <c r="J270" s="375" t="s">
        <v>805</v>
      </c>
      <c r="K270" s="244"/>
      <c r="L270" s="233" t="s">
        <v>805</v>
      </c>
    </row>
    <row r="271" spans="2:12" x14ac:dyDescent="0.8">
      <c r="B271" s="370">
        <v>633</v>
      </c>
      <c r="C271" s="371" t="s">
        <v>1083</v>
      </c>
      <c r="D271" s="372"/>
      <c r="E271" s="377" t="s">
        <v>869</v>
      </c>
      <c r="F271" s="376" t="s">
        <v>812</v>
      </c>
      <c r="G271" s="276"/>
      <c r="H271" s="374" t="s">
        <v>802</v>
      </c>
      <c r="I271" s="374" t="s">
        <v>802</v>
      </c>
      <c r="J271" s="375" t="s">
        <v>805</v>
      </c>
      <c r="K271" s="244"/>
      <c r="L271" s="233" t="s">
        <v>805</v>
      </c>
    </row>
    <row r="272" spans="2:12" x14ac:dyDescent="0.8">
      <c r="B272" s="370">
        <v>634</v>
      </c>
      <c r="C272" s="371" t="s">
        <v>1086</v>
      </c>
      <c r="D272" s="372"/>
      <c r="E272" s="377" t="s">
        <v>869</v>
      </c>
      <c r="F272" s="376" t="s">
        <v>812</v>
      </c>
      <c r="G272" s="276"/>
      <c r="H272" s="374" t="s">
        <v>802</v>
      </c>
      <c r="I272" s="374" t="s">
        <v>802</v>
      </c>
      <c r="J272" s="375" t="s">
        <v>805</v>
      </c>
      <c r="K272" s="244"/>
      <c r="L272" s="233" t="s">
        <v>805</v>
      </c>
    </row>
    <row r="273" spans="2:12" x14ac:dyDescent="0.8">
      <c r="B273" s="370">
        <v>635</v>
      </c>
      <c r="C273" s="371" t="s">
        <v>1087</v>
      </c>
      <c r="D273" s="372"/>
      <c r="E273" s="377" t="s">
        <v>869</v>
      </c>
      <c r="F273" s="376" t="s">
        <v>812</v>
      </c>
      <c r="G273" s="276"/>
      <c r="H273" s="374" t="s">
        <v>802</v>
      </c>
      <c r="I273" s="374" t="s">
        <v>802</v>
      </c>
      <c r="J273" s="375" t="s">
        <v>805</v>
      </c>
      <c r="K273" s="244"/>
      <c r="L273" s="233" t="s">
        <v>805</v>
      </c>
    </row>
    <row r="274" spans="2:12" x14ac:dyDescent="0.8">
      <c r="B274" s="370">
        <v>636</v>
      </c>
      <c r="C274" s="371" t="s">
        <v>1088</v>
      </c>
      <c r="D274" s="372"/>
      <c r="E274" s="341" t="s">
        <v>47</v>
      </c>
      <c r="F274" s="376" t="s">
        <v>812</v>
      </c>
      <c r="G274" s="276"/>
      <c r="H274" s="268" t="s">
        <v>802</v>
      </c>
      <c r="I274" s="268" t="s">
        <v>802</v>
      </c>
      <c r="J274" s="375" t="s">
        <v>805</v>
      </c>
      <c r="K274" s="244"/>
      <c r="L274" s="233" t="s">
        <v>805</v>
      </c>
    </row>
    <row r="275" spans="2:12" x14ac:dyDescent="0.8">
      <c r="B275" s="370">
        <v>637</v>
      </c>
      <c r="C275" s="371" t="s">
        <v>1089</v>
      </c>
      <c r="D275" s="372"/>
      <c r="E275" s="377" t="s">
        <v>869</v>
      </c>
      <c r="F275" s="376" t="s">
        <v>812</v>
      </c>
      <c r="G275" s="276"/>
      <c r="H275" s="374" t="s">
        <v>802</v>
      </c>
      <c r="I275" s="374" t="s">
        <v>802</v>
      </c>
      <c r="J275" s="375" t="s">
        <v>805</v>
      </c>
      <c r="K275" s="244"/>
      <c r="L275" s="233" t="s">
        <v>805</v>
      </c>
    </row>
    <row r="276" spans="2:12" ht="16.5" customHeight="1" x14ac:dyDescent="0.8">
      <c r="B276" s="370">
        <v>638</v>
      </c>
      <c r="C276" s="371" t="s">
        <v>1090</v>
      </c>
      <c r="D276" s="372"/>
      <c r="E276" s="377" t="s">
        <v>869</v>
      </c>
      <c r="F276" s="376" t="s">
        <v>812</v>
      </c>
      <c r="G276" s="276"/>
      <c r="H276" s="374" t="s">
        <v>802</v>
      </c>
      <c r="I276" s="374" t="s">
        <v>802</v>
      </c>
      <c r="J276" s="375" t="s">
        <v>805</v>
      </c>
      <c r="K276" s="244"/>
      <c r="L276" s="233" t="s">
        <v>805</v>
      </c>
    </row>
    <row r="277" spans="2:12" x14ac:dyDescent="0.8">
      <c r="B277" s="378">
        <v>64</v>
      </c>
      <c r="C277" s="379" t="s">
        <v>1091</v>
      </c>
      <c r="D277" s="380"/>
      <c r="E277" s="381"/>
      <c r="F277" s="242"/>
      <c r="G277" s="342"/>
      <c r="H277" s="333"/>
      <c r="I277" s="333"/>
      <c r="J277" s="343"/>
      <c r="K277" s="333"/>
      <c r="L277" s="344"/>
    </row>
    <row r="278" spans="2:12" x14ac:dyDescent="0.8">
      <c r="B278" s="370">
        <v>641</v>
      </c>
      <c r="C278" s="371" t="s">
        <v>1092</v>
      </c>
      <c r="D278" s="372"/>
      <c r="E278" s="377" t="s">
        <v>869</v>
      </c>
      <c r="F278" s="376" t="s">
        <v>812</v>
      </c>
      <c r="G278" s="276"/>
      <c r="H278" s="374" t="s">
        <v>802</v>
      </c>
      <c r="I278" s="374" t="s">
        <v>802</v>
      </c>
      <c r="J278" s="375" t="s">
        <v>805</v>
      </c>
      <c r="K278" s="244"/>
      <c r="L278" s="233" t="s">
        <v>805</v>
      </c>
    </row>
    <row r="279" spans="2:12" x14ac:dyDescent="0.8">
      <c r="B279" s="370">
        <v>642</v>
      </c>
      <c r="C279" s="371" t="s">
        <v>145</v>
      </c>
      <c r="D279" s="372"/>
      <c r="E279" s="377" t="s">
        <v>869</v>
      </c>
      <c r="F279" s="376" t="s">
        <v>812</v>
      </c>
      <c r="G279" s="276"/>
      <c r="H279" s="374" t="s">
        <v>802</v>
      </c>
      <c r="I279" s="374" t="s">
        <v>802</v>
      </c>
      <c r="J279" s="375" t="s">
        <v>805</v>
      </c>
      <c r="K279" s="244"/>
      <c r="L279" s="233" t="s">
        <v>805</v>
      </c>
    </row>
    <row r="280" spans="2:12" x14ac:dyDescent="0.8">
      <c r="B280" s="370">
        <v>643</v>
      </c>
      <c r="C280" s="371" t="s">
        <v>1093</v>
      </c>
      <c r="D280" s="372"/>
      <c r="E280" s="377" t="s">
        <v>869</v>
      </c>
      <c r="F280" s="376" t="s">
        <v>812</v>
      </c>
      <c r="G280" s="276"/>
      <c r="H280" s="374" t="s">
        <v>802</v>
      </c>
      <c r="I280" s="374" t="s">
        <v>802</v>
      </c>
      <c r="J280" s="375" t="s">
        <v>805</v>
      </c>
      <c r="K280" s="244"/>
      <c r="L280" s="233" t="s">
        <v>805</v>
      </c>
    </row>
    <row r="281" spans="2:12" ht="16.5" customHeight="1" x14ac:dyDescent="0.8">
      <c r="B281" s="370">
        <v>644</v>
      </c>
      <c r="C281" s="371" t="s">
        <v>1094</v>
      </c>
      <c r="D281" s="372"/>
      <c r="E281" s="377" t="s">
        <v>869</v>
      </c>
      <c r="F281" s="376" t="s">
        <v>812</v>
      </c>
      <c r="G281" s="276"/>
      <c r="H281" s="374" t="s">
        <v>802</v>
      </c>
      <c r="I281" s="374" t="s">
        <v>802</v>
      </c>
      <c r="J281" s="375" t="s">
        <v>805</v>
      </c>
      <c r="K281" s="244"/>
      <c r="L281" s="233" t="s">
        <v>805</v>
      </c>
    </row>
    <row r="282" spans="2:12" x14ac:dyDescent="0.8">
      <c r="B282" s="378">
        <v>65</v>
      </c>
      <c r="C282" s="379" t="s">
        <v>973</v>
      </c>
      <c r="D282" s="380"/>
      <c r="E282" s="381"/>
      <c r="F282" s="242"/>
      <c r="G282" s="342"/>
      <c r="H282" s="333"/>
      <c r="I282" s="333"/>
      <c r="J282" s="343"/>
      <c r="K282" s="333"/>
      <c r="L282" s="344"/>
    </row>
    <row r="283" spans="2:12" x14ac:dyDescent="0.8">
      <c r="B283" s="370">
        <v>651</v>
      </c>
      <c r="C283" s="371" t="s">
        <v>1095</v>
      </c>
      <c r="D283" s="372"/>
      <c r="E283" s="377" t="s">
        <v>869</v>
      </c>
      <c r="F283" s="376" t="s">
        <v>812</v>
      </c>
      <c r="G283" s="276"/>
      <c r="H283" s="374" t="s">
        <v>802</v>
      </c>
      <c r="I283" s="374" t="s">
        <v>802</v>
      </c>
      <c r="J283" s="375" t="s">
        <v>805</v>
      </c>
      <c r="K283" s="244"/>
      <c r="L283" s="233" t="s">
        <v>805</v>
      </c>
    </row>
    <row r="284" spans="2:12" x14ac:dyDescent="0.8">
      <c r="B284" s="370">
        <v>652</v>
      </c>
      <c r="C284" s="371" t="s">
        <v>1096</v>
      </c>
      <c r="D284" s="372"/>
      <c r="E284" s="377" t="s">
        <v>869</v>
      </c>
      <c r="F284" s="376" t="s">
        <v>812</v>
      </c>
      <c r="G284" s="276"/>
      <c r="H284" s="374" t="s">
        <v>802</v>
      </c>
      <c r="I284" s="374" t="s">
        <v>802</v>
      </c>
      <c r="J284" s="375" t="s">
        <v>805</v>
      </c>
      <c r="K284" s="244"/>
      <c r="L284" s="233" t="s">
        <v>805</v>
      </c>
    </row>
    <row r="285" spans="2:12" ht="16.5" customHeight="1" x14ac:dyDescent="0.8">
      <c r="B285" s="370">
        <v>653</v>
      </c>
      <c r="C285" s="371" t="s">
        <v>1097</v>
      </c>
      <c r="D285" s="372"/>
      <c r="E285" s="377" t="s">
        <v>869</v>
      </c>
      <c r="F285" s="376" t="s">
        <v>812</v>
      </c>
      <c r="G285" s="276"/>
      <c r="H285" s="374" t="s">
        <v>802</v>
      </c>
      <c r="I285" s="374" t="s">
        <v>802</v>
      </c>
      <c r="J285" s="375" t="s">
        <v>805</v>
      </c>
      <c r="K285" s="244"/>
      <c r="L285" s="233" t="s">
        <v>805</v>
      </c>
    </row>
    <row r="286" spans="2:12" x14ac:dyDescent="0.8">
      <c r="B286" s="378">
        <v>66</v>
      </c>
      <c r="C286" s="379" t="s">
        <v>1098</v>
      </c>
      <c r="D286" s="380"/>
      <c r="E286" s="381"/>
      <c r="F286" s="242"/>
      <c r="G286" s="342"/>
      <c r="H286" s="333"/>
      <c r="I286" s="333"/>
      <c r="J286" s="343"/>
      <c r="K286" s="333"/>
      <c r="L286" s="344"/>
    </row>
    <row r="287" spans="2:12" x14ac:dyDescent="0.8">
      <c r="B287" s="370">
        <v>661</v>
      </c>
      <c r="C287" s="371" t="s">
        <v>1099</v>
      </c>
      <c r="D287" s="372"/>
      <c r="E287" s="377" t="s">
        <v>869</v>
      </c>
      <c r="F287" s="376" t="s">
        <v>812</v>
      </c>
      <c r="G287" s="276"/>
      <c r="H287" s="374" t="s">
        <v>802</v>
      </c>
      <c r="I287" s="374" t="s">
        <v>802</v>
      </c>
      <c r="J287" s="375" t="s">
        <v>805</v>
      </c>
      <c r="K287" s="244"/>
      <c r="L287" s="233" t="s">
        <v>805</v>
      </c>
    </row>
    <row r="288" spans="2:12" x14ac:dyDescent="0.8">
      <c r="B288" s="370">
        <v>662</v>
      </c>
      <c r="C288" s="371" t="s">
        <v>1100</v>
      </c>
      <c r="D288" s="372"/>
      <c r="E288" s="377" t="s">
        <v>869</v>
      </c>
      <c r="F288" s="376" t="s">
        <v>812</v>
      </c>
      <c r="G288" s="276"/>
      <c r="H288" s="374" t="s">
        <v>802</v>
      </c>
      <c r="I288" s="374" t="s">
        <v>802</v>
      </c>
      <c r="J288" s="375" t="s">
        <v>805</v>
      </c>
      <c r="K288" s="244"/>
      <c r="L288" s="233" t="s">
        <v>805</v>
      </c>
    </row>
    <row r="289" spans="2:12" x14ac:dyDescent="0.8">
      <c r="B289" s="378">
        <v>67</v>
      </c>
      <c r="C289" s="379" t="s">
        <v>1101</v>
      </c>
      <c r="D289" s="380"/>
      <c r="E289" s="381"/>
      <c r="F289" s="242"/>
      <c r="G289" s="342"/>
      <c r="H289" s="333"/>
      <c r="I289" s="333"/>
      <c r="J289" s="343"/>
      <c r="K289" s="333"/>
      <c r="L289" s="344"/>
    </row>
    <row r="290" spans="2:12" x14ac:dyDescent="0.8">
      <c r="B290" s="370">
        <v>671</v>
      </c>
      <c r="C290" s="371" t="s">
        <v>1102</v>
      </c>
      <c r="D290" s="372"/>
      <c r="E290" s="377" t="s">
        <v>869</v>
      </c>
      <c r="F290" s="376" t="s">
        <v>812</v>
      </c>
      <c r="G290" s="276"/>
      <c r="H290" s="374" t="s">
        <v>802</v>
      </c>
      <c r="I290" s="374" t="s">
        <v>802</v>
      </c>
      <c r="J290" s="375" t="s">
        <v>805</v>
      </c>
      <c r="K290" s="244"/>
      <c r="L290" s="233" t="s">
        <v>805</v>
      </c>
    </row>
    <row r="291" spans="2:12" x14ac:dyDescent="0.8">
      <c r="B291" s="370">
        <v>672</v>
      </c>
      <c r="C291" s="371" t="s">
        <v>1103</v>
      </c>
      <c r="D291" s="372"/>
      <c r="E291" s="377" t="s">
        <v>869</v>
      </c>
      <c r="F291" s="376" t="s">
        <v>812</v>
      </c>
      <c r="G291" s="276"/>
      <c r="H291" s="374" t="s">
        <v>802</v>
      </c>
      <c r="I291" s="374" t="s">
        <v>802</v>
      </c>
      <c r="J291" s="375" t="s">
        <v>805</v>
      </c>
      <c r="K291" s="244"/>
      <c r="L291" s="233" t="s">
        <v>805</v>
      </c>
    </row>
    <row r="292" spans="2:12" x14ac:dyDescent="0.8">
      <c r="B292" s="378">
        <v>68</v>
      </c>
      <c r="C292" s="379" t="s">
        <v>1104</v>
      </c>
      <c r="D292" s="380"/>
      <c r="E292" s="381"/>
      <c r="F292" s="242"/>
      <c r="G292" s="342"/>
      <c r="H292" s="333"/>
      <c r="I292" s="333"/>
      <c r="J292" s="343"/>
      <c r="K292" s="333"/>
      <c r="L292" s="344"/>
    </row>
    <row r="293" spans="2:12" x14ac:dyDescent="0.8">
      <c r="B293" s="370">
        <v>681</v>
      </c>
      <c r="C293" s="371" t="s">
        <v>1105</v>
      </c>
      <c r="D293" s="372"/>
      <c r="E293" s="377" t="s">
        <v>91</v>
      </c>
      <c r="F293" s="376" t="s">
        <v>812</v>
      </c>
      <c r="G293" s="189" t="s">
        <v>798</v>
      </c>
      <c r="H293" s="268" t="s">
        <v>802</v>
      </c>
      <c r="I293" s="268" t="s">
        <v>802</v>
      </c>
      <c r="J293" s="268" t="s">
        <v>805</v>
      </c>
      <c r="K293" s="244"/>
      <c r="L293" s="233" t="s">
        <v>805</v>
      </c>
    </row>
    <row r="294" spans="2:12" ht="16.5" customHeight="1" x14ac:dyDescent="0.8">
      <c r="B294" s="370">
        <v>682</v>
      </c>
      <c r="C294" s="371" t="s">
        <v>1106</v>
      </c>
      <c r="D294" s="372"/>
      <c r="E294" s="377" t="s">
        <v>91</v>
      </c>
      <c r="F294" s="376" t="s">
        <v>812</v>
      </c>
      <c r="G294" s="189" t="s">
        <v>798</v>
      </c>
      <c r="H294" s="374" t="s">
        <v>802</v>
      </c>
      <c r="I294" s="374" t="s">
        <v>802</v>
      </c>
      <c r="J294" s="375" t="s">
        <v>805</v>
      </c>
      <c r="K294" s="244"/>
      <c r="L294" s="233" t="s">
        <v>805</v>
      </c>
    </row>
    <row r="295" spans="2:12" ht="16.5" customHeight="1" x14ac:dyDescent="0.8">
      <c r="B295" s="382">
        <v>7</v>
      </c>
      <c r="C295" s="383" t="s">
        <v>1107</v>
      </c>
      <c r="D295" s="384"/>
      <c r="E295" s="385"/>
      <c r="F295" s="386"/>
      <c r="G295" s="387"/>
      <c r="H295" s="388"/>
      <c r="I295" s="389"/>
      <c r="J295" s="388"/>
      <c r="K295" s="388"/>
      <c r="L295" s="390"/>
    </row>
    <row r="296" spans="2:12" ht="15.75" customHeight="1" x14ac:dyDescent="0.8">
      <c r="B296" s="391">
        <v>70</v>
      </c>
      <c r="C296" s="367" t="s">
        <v>1108</v>
      </c>
      <c r="D296" s="368"/>
      <c r="E296" s="369"/>
      <c r="F296" s="242"/>
      <c r="G296" s="261"/>
      <c r="H296" s="219"/>
      <c r="I296" s="220"/>
      <c r="J296" s="221"/>
      <c r="K296" s="221"/>
      <c r="L296" s="222"/>
    </row>
    <row r="297" spans="2:12" x14ac:dyDescent="0.8">
      <c r="B297" s="392">
        <v>701</v>
      </c>
      <c r="C297" s="393" t="s">
        <v>1109</v>
      </c>
      <c r="D297" s="313"/>
      <c r="E297" s="314" t="s">
        <v>869</v>
      </c>
      <c r="F297" s="373" t="s">
        <v>816</v>
      </c>
      <c r="G297" s="276"/>
      <c r="H297" s="202" t="s">
        <v>798</v>
      </c>
      <c r="I297" s="202" t="s">
        <v>798</v>
      </c>
      <c r="J297" s="257" t="s">
        <v>805</v>
      </c>
      <c r="K297" s="244"/>
      <c r="L297" s="233" t="s">
        <v>805</v>
      </c>
    </row>
    <row r="298" spans="2:12" x14ac:dyDescent="0.8">
      <c r="B298" s="392">
        <v>702</v>
      </c>
      <c r="C298" s="393" t="s">
        <v>1110</v>
      </c>
      <c r="D298" s="313"/>
      <c r="E298" s="314" t="s">
        <v>55</v>
      </c>
      <c r="F298" s="373" t="s">
        <v>816</v>
      </c>
      <c r="G298" s="276"/>
      <c r="H298" s="202" t="s">
        <v>798</v>
      </c>
      <c r="I298" s="202" t="s">
        <v>798</v>
      </c>
      <c r="J298" s="257" t="s">
        <v>805</v>
      </c>
      <c r="K298" s="244"/>
      <c r="L298" s="233" t="s">
        <v>805</v>
      </c>
    </row>
    <row r="299" spans="2:12" x14ac:dyDescent="0.8">
      <c r="B299" s="392">
        <v>703</v>
      </c>
      <c r="C299" s="393" t="s">
        <v>1111</v>
      </c>
      <c r="D299" s="313"/>
      <c r="E299" s="314" t="s">
        <v>55</v>
      </c>
      <c r="F299" s="373" t="s">
        <v>816</v>
      </c>
      <c r="G299" s="276"/>
      <c r="H299" s="202" t="s">
        <v>798</v>
      </c>
      <c r="I299" s="202" t="s">
        <v>798</v>
      </c>
      <c r="J299" s="257" t="s">
        <v>805</v>
      </c>
      <c r="K299" s="244"/>
      <c r="L299" s="233" t="s">
        <v>805</v>
      </c>
    </row>
    <row r="300" spans="2:12" x14ac:dyDescent="0.8">
      <c r="B300" s="392">
        <v>704</v>
      </c>
      <c r="C300" s="393" t="s">
        <v>1112</v>
      </c>
      <c r="D300" s="313"/>
      <c r="E300" s="314" t="s">
        <v>55</v>
      </c>
      <c r="F300" s="373" t="s">
        <v>816</v>
      </c>
      <c r="G300" s="276"/>
      <c r="H300" s="202" t="s">
        <v>798</v>
      </c>
      <c r="I300" s="202" t="s">
        <v>798</v>
      </c>
      <c r="J300" s="257" t="s">
        <v>805</v>
      </c>
      <c r="K300" s="244"/>
      <c r="L300" s="233" t="s">
        <v>805</v>
      </c>
    </row>
    <row r="301" spans="2:12" x14ac:dyDescent="0.8">
      <c r="B301" s="392">
        <v>705</v>
      </c>
      <c r="C301" s="393" t="s">
        <v>1113</v>
      </c>
      <c r="D301" s="313"/>
      <c r="E301" s="314" t="s">
        <v>55</v>
      </c>
      <c r="F301" s="373" t="s">
        <v>816</v>
      </c>
      <c r="G301" s="276"/>
      <c r="H301" s="202" t="s">
        <v>798</v>
      </c>
      <c r="I301" s="202" t="s">
        <v>798</v>
      </c>
      <c r="J301" s="257" t="s">
        <v>805</v>
      </c>
      <c r="K301" s="244"/>
      <c r="L301" s="233" t="s">
        <v>805</v>
      </c>
    </row>
    <row r="302" spans="2:12" x14ac:dyDescent="0.8">
      <c r="B302" s="392">
        <v>706</v>
      </c>
      <c r="C302" s="393" t="s">
        <v>1114</v>
      </c>
      <c r="D302" s="313"/>
      <c r="E302" s="314" t="s">
        <v>55</v>
      </c>
      <c r="F302" s="373" t="s">
        <v>816</v>
      </c>
      <c r="G302" s="276"/>
      <c r="H302" s="202" t="s">
        <v>798</v>
      </c>
      <c r="I302" s="202" t="s">
        <v>798</v>
      </c>
      <c r="J302" s="257" t="s">
        <v>805</v>
      </c>
      <c r="K302" s="244"/>
      <c r="L302" s="233" t="s">
        <v>805</v>
      </c>
    </row>
    <row r="303" spans="2:12" ht="16.5" customHeight="1" x14ac:dyDescent="0.8">
      <c r="B303" s="392">
        <v>709</v>
      </c>
      <c r="C303" s="393" t="s">
        <v>1115</v>
      </c>
      <c r="D303" s="313"/>
      <c r="E303" s="314" t="s">
        <v>55</v>
      </c>
      <c r="F303" s="373" t="s">
        <v>816</v>
      </c>
      <c r="G303" s="276"/>
      <c r="H303" s="202" t="s">
        <v>798</v>
      </c>
      <c r="I303" s="202" t="s">
        <v>798</v>
      </c>
      <c r="J303" s="257" t="s">
        <v>805</v>
      </c>
      <c r="K303" s="244"/>
      <c r="L303" s="233" t="s">
        <v>805</v>
      </c>
    </row>
    <row r="304" spans="2:12" ht="15.75" customHeight="1" x14ac:dyDescent="0.8">
      <c r="B304" s="391">
        <v>71</v>
      </c>
      <c r="C304" s="367" t="s">
        <v>1116</v>
      </c>
      <c r="D304" s="368"/>
      <c r="E304" s="369"/>
      <c r="F304" s="242"/>
      <c r="G304" s="261"/>
      <c r="H304" s="219"/>
      <c r="I304" s="220"/>
      <c r="J304" s="221"/>
      <c r="K304" s="221"/>
      <c r="L304" s="222"/>
    </row>
    <row r="305" spans="2:12" x14ac:dyDescent="0.8">
      <c r="B305" s="392">
        <v>711</v>
      </c>
      <c r="C305" s="393" t="s">
        <v>1117</v>
      </c>
      <c r="D305" s="313"/>
      <c r="E305" s="314" t="s">
        <v>55</v>
      </c>
      <c r="F305" s="373" t="s">
        <v>797</v>
      </c>
      <c r="G305" s="276"/>
      <c r="H305" s="268" t="s">
        <v>798</v>
      </c>
      <c r="I305" s="268" t="s">
        <v>798</v>
      </c>
      <c r="J305" s="269" t="s">
        <v>805</v>
      </c>
      <c r="K305" s="244"/>
      <c r="L305" s="233" t="s">
        <v>805</v>
      </c>
    </row>
    <row r="306" spans="2:12" x14ac:dyDescent="0.8">
      <c r="B306" s="392">
        <v>712</v>
      </c>
      <c r="C306" s="393" t="s">
        <v>1118</v>
      </c>
      <c r="D306" s="313"/>
      <c r="E306" s="314" t="s">
        <v>55</v>
      </c>
      <c r="F306" s="373" t="s">
        <v>797</v>
      </c>
      <c r="G306" s="276"/>
      <c r="H306" s="268" t="s">
        <v>798</v>
      </c>
      <c r="I306" s="268" t="s">
        <v>798</v>
      </c>
      <c r="J306" s="269" t="s">
        <v>805</v>
      </c>
      <c r="K306" s="244"/>
      <c r="L306" s="233" t="s">
        <v>805</v>
      </c>
    </row>
    <row r="307" spans="2:12" x14ac:dyDescent="0.8">
      <c r="B307" s="392">
        <v>713</v>
      </c>
      <c r="C307" s="393" t="s">
        <v>1119</v>
      </c>
      <c r="D307" s="313"/>
      <c r="E307" s="314" t="s">
        <v>55</v>
      </c>
      <c r="F307" s="373" t="s">
        <v>797</v>
      </c>
      <c r="G307" s="276"/>
      <c r="H307" s="268" t="s">
        <v>798</v>
      </c>
      <c r="I307" s="268" t="s">
        <v>798</v>
      </c>
      <c r="J307" s="269" t="s">
        <v>805</v>
      </c>
      <c r="K307" s="244"/>
      <c r="L307" s="233" t="s">
        <v>805</v>
      </c>
    </row>
    <row r="308" spans="2:12" x14ac:dyDescent="0.8">
      <c r="B308" s="392">
        <v>714</v>
      </c>
      <c r="C308" s="393" t="s">
        <v>1120</v>
      </c>
      <c r="D308" s="313"/>
      <c r="E308" s="314" t="s">
        <v>55</v>
      </c>
      <c r="F308" s="373" t="s">
        <v>797</v>
      </c>
      <c r="G308" s="276"/>
      <c r="H308" s="231"/>
      <c r="I308" s="231"/>
      <c r="J308" s="269" t="s">
        <v>805</v>
      </c>
      <c r="K308" s="244"/>
      <c r="L308" s="233" t="s">
        <v>805</v>
      </c>
    </row>
    <row r="309" spans="2:12" x14ac:dyDescent="0.8">
      <c r="B309" s="392">
        <v>715</v>
      </c>
      <c r="C309" s="393" t="s">
        <v>1121</v>
      </c>
      <c r="D309" s="313"/>
      <c r="E309" s="314" t="s">
        <v>55</v>
      </c>
      <c r="F309" s="373" t="s">
        <v>797</v>
      </c>
      <c r="G309" s="276"/>
      <c r="H309" s="268" t="s">
        <v>798</v>
      </c>
      <c r="I309" s="268" t="s">
        <v>798</v>
      </c>
      <c r="J309" s="269" t="s">
        <v>805</v>
      </c>
      <c r="K309" s="244"/>
      <c r="L309" s="233" t="s">
        <v>805</v>
      </c>
    </row>
    <row r="310" spans="2:12" x14ac:dyDescent="0.8">
      <c r="B310" s="392">
        <v>716</v>
      </c>
      <c r="C310" s="393" t="s">
        <v>1122</v>
      </c>
      <c r="D310" s="313"/>
      <c r="E310" s="314" t="s">
        <v>55</v>
      </c>
      <c r="F310" s="373" t="s">
        <v>797</v>
      </c>
      <c r="G310" s="276"/>
      <c r="H310" s="277"/>
      <c r="I310" s="231"/>
      <c r="J310" s="269" t="s">
        <v>805</v>
      </c>
      <c r="K310" s="244"/>
      <c r="L310" s="233" t="s">
        <v>805</v>
      </c>
    </row>
    <row r="311" spans="2:12" x14ac:dyDescent="0.8">
      <c r="B311" s="392">
        <v>717</v>
      </c>
      <c r="C311" s="393" t="s">
        <v>1123</v>
      </c>
      <c r="D311" s="313"/>
      <c r="E311" s="314" t="s">
        <v>55</v>
      </c>
      <c r="F311" s="373" t="s">
        <v>797</v>
      </c>
      <c r="G311" s="276"/>
      <c r="H311" s="277"/>
      <c r="I311" s="231"/>
      <c r="J311" s="269" t="s">
        <v>805</v>
      </c>
      <c r="K311" s="244"/>
      <c r="L311" s="233" t="s">
        <v>805</v>
      </c>
    </row>
    <row r="312" spans="2:12" ht="16.5" customHeight="1" x14ac:dyDescent="0.8">
      <c r="B312" s="392">
        <v>719</v>
      </c>
      <c r="C312" s="393" t="s">
        <v>1124</v>
      </c>
      <c r="D312" s="313"/>
      <c r="E312" s="314" t="s">
        <v>55</v>
      </c>
      <c r="F312" s="373" t="s">
        <v>797</v>
      </c>
      <c r="G312" s="276"/>
      <c r="H312" s="277"/>
      <c r="I312" s="231"/>
      <c r="J312" s="269" t="s">
        <v>805</v>
      </c>
      <c r="K312" s="244"/>
      <c r="L312" s="233" t="s">
        <v>805</v>
      </c>
    </row>
    <row r="313" spans="2:12" ht="15.75" customHeight="1" x14ac:dyDescent="0.8">
      <c r="B313" s="259">
        <v>72</v>
      </c>
      <c r="C313" s="214" t="s">
        <v>1125</v>
      </c>
      <c r="D313" s="215"/>
      <c r="E313" s="216"/>
      <c r="F313" s="242"/>
      <c r="G313" s="261"/>
      <c r="H313" s="219"/>
      <c r="I313" s="220"/>
      <c r="J313" s="221"/>
      <c r="K313" s="221"/>
      <c r="L313" s="222"/>
    </row>
    <row r="314" spans="2:12" x14ac:dyDescent="0.8">
      <c r="B314" s="392">
        <v>721</v>
      </c>
      <c r="C314" s="393" t="s">
        <v>1117</v>
      </c>
      <c r="D314" s="313"/>
      <c r="E314" s="314" t="s">
        <v>55</v>
      </c>
      <c r="F314" s="373" t="s">
        <v>797</v>
      </c>
      <c r="G314" s="276"/>
      <c r="H314" s="268" t="s">
        <v>802</v>
      </c>
      <c r="I314" s="268" t="s">
        <v>802</v>
      </c>
      <c r="J314" s="269" t="s">
        <v>805</v>
      </c>
      <c r="K314" s="244"/>
      <c r="L314" s="233" t="s">
        <v>805</v>
      </c>
    </row>
    <row r="315" spans="2:12" x14ac:dyDescent="0.8">
      <c r="B315" s="392">
        <v>722</v>
      </c>
      <c r="C315" s="393" t="s">
        <v>1126</v>
      </c>
      <c r="D315" s="313"/>
      <c r="E315" s="314" t="s">
        <v>55</v>
      </c>
      <c r="F315" s="373" t="s">
        <v>797</v>
      </c>
      <c r="G315" s="276"/>
      <c r="H315" s="268" t="s">
        <v>802</v>
      </c>
      <c r="I315" s="268" t="s">
        <v>802</v>
      </c>
      <c r="J315" s="269" t="s">
        <v>805</v>
      </c>
      <c r="K315" s="244"/>
      <c r="L315" s="233" t="s">
        <v>805</v>
      </c>
    </row>
    <row r="316" spans="2:12" x14ac:dyDescent="0.8">
      <c r="B316" s="392">
        <v>723</v>
      </c>
      <c r="C316" s="393" t="s">
        <v>1119</v>
      </c>
      <c r="D316" s="313"/>
      <c r="E316" s="314" t="s">
        <v>55</v>
      </c>
      <c r="F316" s="373" t="s">
        <v>797</v>
      </c>
      <c r="G316" s="276"/>
      <c r="H316" s="268" t="s">
        <v>802</v>
      </c>
      <c r="I316" s="268" t="s">
        <v>802</v>
      </c>
      <c r="J316" s="269" t="s">
        <v>805</v>
      </c>
      <c r="K316" s="244"/>
      <c r="L316" s="233" t="s">
        <v>805</v>
      </c>
    </row>
    <row r="317" spans="2:12" x14ac:dyDescent="0.8">
      <c r="B317" s="392">
        <v>724</v>
      </c>
      <c r="C317" s="393" t="s">
        <v>1127</v>
      </c>
      <c r="D317" s="313"/>
      <c r="E317" s="314" t="s">
        <v>55</v>
      </c>
      <c r="F317" s="373" t="s">
        <v>797</v>
      </c>
      <c r="G317" s="276"/>
      <c r="H317" s="231"/>
      <c r="I317" s="231"/>
      <c r="J317" s="269" t="s">
        <v>805</v>
      </c>
      <c r="K317" s="244"/>
      <c r="L317" s="233" t="s">
        <v>805</v>
      </c>
    </row>
    <row r="318" spans="2:12" x14ac:dyDescent="0.8">
      <c r="B318" s="392">
        <v>725</v>
      </c>
      <c r="C318" s="393" t="s">
        <v>1128</v>
      </c>
      <c r="D318" s="313"/>
      <c r="E318" s="314" t="s">
        <v>55</v>
      </c>
      <c r="F318" s="373" t="s">
        <v>797</v>
      </c>
      <c r="G318" s="276"/>
      <c r="H318" s="268" t="s">
        <v>802</v>
      </c>
      <c r="I318" s="268" t="s">
        <v>802</v>
      </c>
      <c r="J318" s="269" t="s">
        <v>805</v>
      </c>
      <c r="K318" s="244"/>
      <c r="L318" s="233" t="s">
        <v>805</v>
      </c>
    </row>
    <row r="319" spans="2:12" x14ac:dyDescent="0.8">
      <c r="B319" s="392">
        <v>726</v>
      </c>
      <c r="C319" s="393" t="s">
        <v>1129</v>
      </c>
      <c r="D319" s="313"/>
      <c r="E319" s="314" t="s">
        <v>55</v>
      </c>
      <c r="F319" s="373" t="s">
        <v>797</v>
      </c>
      <c r="G319" s="276"/>
      <c r="H319" s="231"/>
      <c r="I319" s="231"/>
      <c r="J319" s="269" t="s">
        <v>805</v>
      </c>
      <c r="K319" s="244"/>
      <c r="L319" s="233" t="s">
        <v>805</v>
      </c>
    </row>
    <row r="320" spans="2:12" x14ac:dyDescent="0.8">
      <c r="B320" s="392">
        <v>727</v>
      </c>
      <c r="C320" s="393" t="s">
        <v>1130</v>
      </c>
      <c r="D320" s="313"/>
      <c r="E320" s="314" t="s">
        <v>55</v>
      </c>
      <c r="F320" s="373" t="s">
        <v>797</v>
      </c>
      <c r="G320" s="276"/>
      <c r="H320" s="231"/>
      <c r="I320" s="231"/>
      <c r="J320" s="269" t="s">
        <v>805</v>
      </c>
      <c r="K320" s="244"/>
      <c r="L320" s="233" t="s">
        <v>805</v>
      </c>
    </row>
    <row r="321" spans="2:12" ht="16.5" customHeight="1" x14ac:dyDescent="0.8">
      <c r="B321" s="392">
        <v>729</v>
      </c>
      <c r="C321" s="393" t="s">
        <v>1131</v>
      </c>
      <c r="D321" s="313"/>
      <c r="E321" s="314" t="s">
        <v>55</v>
      </c>
      <c r="F321" s="373" t="s">
        <v>797</v>
      </c>
      <c r="G321" s="276"/>
      <c r="H321" s="231"/>
      <c r="I321" s="231"/>
      <c r="J321" s="269" t="s">
        <v>805</v>
      </c>
      <c r="K321" s="244"/>
      <c r="L321" s="233" t="s">
        <v>805</v>
      </c>
    </row>
    <row r="322" spans="2:12" ht="15.75" customHeight="1" x14ac:dyDescent="0.8">
      <c r="B322" s="271">
        <v>73</v>
      </c>
      <c r="C322" s="185" t="s">
        <v>1132</v>
      </c>
      <c r="D322" s="186"/>
      <c r="E322" s="187"/>
      <c r="F322" s="242"/>
      <c r="G322" s="261"/>
      <c r="H322" s="219"/>
      <c r="I322" s="220"/>
      <c r="J322" s="221"/>
      <c r="K322" s="221"/>
      <c r="L322" s="222"/>
    </row>
    <row r="323" spans="2:12" x14ac:dyDescent="0.8">
      <c r="B323" s="394">
        <v>731</v>
      </c>
      <c r="C323" s="351" t="s">
        <v>1133</v>
      </c>
      <c r="D323" s="352"/>
      <c r="E323" s="395" t="s">
        <v>47</v>
      </c>
      <c r="F323" s="376" t="s">
        <v>812</v>
      </c>
      <c r="G323" s="396"/>
      <c r="H323" s="397"/>
      <c r="I323" s="277"/>
      <c r="J323" s="375" t="s">
        <v>805</v>
      </c>
      <c r="K323" s="244"/>
      <c r="L323" s="233" t="s">
        <v>805</v>
      </c>
    </row>
    <row r="324" spans="2:12" x14ac:dyDescent="0.8">
      <c r="B324" s="394">
        <v>732</v>
      </c>
      <c r="C324" s="351" t="s">
        <v>1134</v>
      </c>
      <c r="D324" s="352"/>
      <c r="E324" s="395" t="s">
        <v>47</v>
      </c>
      <c r="F324" s="376" t="s">
        <v>812</v>
      </c>
      <c r="G324" s="396"/>
      <c r="H324" s="397"/>
      <c r="I324" s="277"/>
      <c r="J324" s="375" t="s">
        <v>805</v>
      </c>
      <c r="K324" s="244"/>
      <c r="L324" s="233" t="s">
        <v>805</v>
      </c>
    </row>
    <row r="325" spans="2:12" x14ac:dyDescent="0.8">
      <c r="B325" s="394">
        <v>733</v>
      </c>
      <c r="C325" s="351" t="s">
        <v>1069</v>
      </c>
      <c r="D325" s="352"/>
      <c r="E325" s="395" t="s">
        <v>47</v>
      </c>
      <c r="F325" s="376" t="s">
        <v>812</v>
      </c>
      <c r="G325" s="398"/>
      <c r="H325" s="268" t="s">
        <v>802</v>
      </c>
      <c r="I325" s="268" t="s">
        <v>802</v>
      </c>
      <c r="J325" s="375" t="s">
        <v>805</v>
      </c>
      <c r="K325" s="244"/>
      <c r="L325" s="233"/>
    </row>
    <row r="326" spans="2:12" x14ac:dyDescent="0.8">
      <c r="B326" s="394">
        <v>734</v>
      </c>
      <c r="C326" s="351" t="s">
        <v>1135</v>
      </c>
      <c r="D326" s="352"/>
      <c r="E326" s="395" t="s">
        <v>47</v>
      </c>
      <c r="F326" s="376" t="s">
        <v>812</v>
      </c>
      <c r="G326" s="396"/>
      <c r="H326" s="268" t="s">
        <v>802</v>
      </c>
      <c r="I326" s="268" t="s">
        <v>802</v>
      </c>
      <c r="J326" s="375" t="s">
        <v>805</v>
      </c>
      <c r="K326" s="244"/>
      <c r="L326" s="233" t="s">
        <v>805</v>
      </c>
    </row>
    <row r="327" spans="2:12" x14ac:dyDescent="0.8">
      <c r="B327" s="394">
        <v>735</v>
      </c>
      <c r="C327" s="351" t="s">
        <v>1136</v>
      </c>
      <c r="D327" s="352"/>
      <c r="E327" s="395" t="s">
        <v>47</v>
      </c>
      <c r="F327" s="376" t="s">
        <v>808</v>
      </c>
      <c r="G327" s="396"/>
      <c r="H327" s="268" t="s">
        <v>802</v>
      </c>
      <c r="I327" s="268" t="s">
        <v>802</v>
      </c>
      <c r="J327" s="269" t="s">
        <v>805</v>
      </c>
      <c r="K327" s="244"/>
      <c r="L327" s="233" t="s">
        <v>805</v>
      </c>
    </row>
    <row r="328" spans="2:12" x14ac:dyDescent="0.8">
      <c r="B328" s="394">
        <v>736</v>
      </c>
      <c r="C328" s="351" t="s">
        <v>1137</v>
      </c>
      <c r="D328" s="352"/>
      <c r="E328" s="395" t="s">
        <v>47</v>
      </c>
      <c r="F328" s="376" t="s">
        <v>812</v>
      </c>
      <c r="G328" s="396"/>
      <c r="H328" s="268" t="s">
        <v>802</v>
      </c>
      <c r="I328" s="268" t="s">
        <v>802</v>
      </c>
      <c r="J328" s="375" t="s">
        <v>805</v>
      </c>
      <c r="K328" s="244"/>
      <c r="L328" s="233" t="s">
        <v>805</v>
      </c>
    </row>
    <row r="329" spans="2:12" x14ac:dyDescent="0.8">
      <c r="B329" s="399">
        <v>8</v>
      </c>
      <c r="C329" s="400" t="s">
        <v>1138</v>
      </c>
      <c r="D329" s="401"/>
      <c r="E329" s="402"/>
      <c r="F329" s="403"/>
      <c r="G329" s="404"/>
      <c r="H329" s="405"/>
      <c r="I329" s="406"/>
      <c r="J329" s="405"/>
      <c r="K329" s="405"/>
      <c r="L329" s="407"/>
    </row>
    <row r="330" spans="2:12" ht="15.75" customHeight="1" x14ac:dyDescent="0.8">
      <c r="B330" s="271">
        <v>80</v>
      </c>
      <c r="C330" s="185" t="s">
        <v>1139</v>
      </c>
      <c r="D330" s="186"/>
      <c r="E330" s="187"/>
      <c r="F330" s="242"/>
      <c r="G330" s="261"/>
      <c r="H330" s="219"/>
      <c r="I330" s="220"/>
      <c r="J330" s="221"/>
      <c r="K330" s="221"/>
      <c r="L330" s="222"/>
    </row>
    <row r="331" spans="2:12" x14ac:dyDescent="0.8">
      <c r="B331" s="394">
        <v>801</v>
      </c>
      <c r="C331" s="351" t="s">
        <v>1140</v>
      </c>
      <c r="D331" s="352"/>
      <c r="E331" s="395" t="s">
        <v>27</v>
      </c>
      <c r="F331" s="373" t="s">
        <v>816</v>
      </c>
      <c r="G331" s="246"/>
      <c r="H331" s="202" t="s">
        <v>798</v>
      </c>
      <c r="I331" s="202" t="s">
        <v>798</v>
      </c>
      <c r="J331" s="257" t="s">
        <v>805</v>
      </c>
      <c r="K331" s="244"/>
      <c r="L331" s="233" t="s">
        <v>805</v>
      </c>
    </row>
    <row r="332" spans="2:12" x14ac:dyDescent="0.8">
      <c r="B332" s="394">
        <v>802</v>
      </c>
      <c r="C332" s="351" t="s">
        <v>1141</v>
      </c>
      <c r="D332" s="352"/>
      <c r="E332" s="395" t="s">
        <v>27</v>
      </c>
      <c r="F332" s="373" t="s">
        <v>816</v>
      </c>
      <c r="G332" s="246"/>
      <c r="H332" s="202" t="s">
        <v>798</v>
      </c>
      <c r="I332" s="202" t="s">
        <v>798</v>
      </c>
      <c r="J332" s="257" t="s">
        <v>805</v>
      </c>
      <c r="K332" s="244"/>
      <c r="L332" s="233" t="s">
        <v>805</v>
      </c>
    </row>
    <row r="333" spans="2:12" x14ac:dyDescent="0.8">
      <c r="B333" s="394">
        <v>803</v>
      </c>
      <c r="C333" s="351" t="s">
        <v>1142</v>
      </c>
      <c r="D333" s="352"/>
      <c r="E333" s="395" t="s">
        <v>27</v>
      </c>
      <c r="F333" s="373" t="s">
        <v>816</v>
      </c>
      <c r="G333" s="246"/>
      <c r="H333" s="202" t="s">
        <v>798</v>
      </c>
      <c r="I333" s="202" t="s">
        <v>798</v>
      </c>
      <c r="J333" s="257" t="s">
        <v>805</v>
      </c>
      <c r="K333" s="244"/>
      <c r="L333" s="233" t="s">
        <v>805</v>
      </c>
    </row>
    <row r="334" spans="2:12" x14ac:dyDescent="0.8">
      <c r="B334" s="394">
        <v>804</v>
      </c>
      <c r="C334" s="351" t="s">
        <v>1143</v>
      </c>
      <c r="D334" s="352"/>
      <c r="E334" s="395" t="s">
        <v>27</v>
      </c>
      <c r="F334" s="373" t="s">
        <v>816</v>
      </c>
      <c r="G334" s="246"/>
      <c r="H334" s="202" t="s">
        <v>798</v>
      </c>
      <c r="I334" s="202" t="s">
        <v>798</v>
      </c>
      <c r="J334" s="257" t="s">
        <v>805</v>
      </c>
      <c r="K334" s="244"/>
      <c r="L334" s="233" t="s">
        <v>805</v>
      </c>
    </row>
    <row r="335" spans="2:12" x14ac:dyDescent="0.8">
      <c r="B335" s="394">
        <v>805</v>
      </c>
      <c r="C335" s="351" t="s">
        <v>1144</v>
      </c>
      <c r="D335" s="352"/>
      <c r="E335" s="395" t="s">
        <v>27</v>
      </c>
      <c r="F335" s="373" t="s">
        <v>816</v>
      </c>
      <c r="G335" s="246"/>
      <c r="H335" s="202" t="s">
        <v>798</v>
      </c>
      <c r="I335" s="202" t="s">
        <v>798</v>
      </c>
      <c r="J335" s="257" t="s">
        <v>805</v>
      </c>
      <c r="K335" s="244"/>
      <c r="L335" s="233" t="s">
        <v>805</v>
      </c>
    </row>
    <row r="336" spans="2:12" x14ac:dyDescent="0.8">
      <c r="B336" s="394">
        <v>806</v>
      </c>
      <c r="C336" s="351" t="s">
        <v>1145</v>
      </c>
      <c r="D336" s="352"/>
      <c r="E336" s="395" t="s">
        <v>27</v>
      </c>
      <c r="F336" s="373" t="s">
        <v>816</v>
      </c>
      <c r="G336" s="276"/>
      <c r="H336" s="277"/>
      <c r="I336" s="277"/>
      <c r="J336" s="257" t="s">
        <v>805</v>
      </c>
      <c r="K336" s="244"/>
      <c r="L336" s="233" t="s">
        <v>805</v>
      </c>
    </row>
    <row r="337" spans="2:12" x14ac:dyDescent="0.8">
      <c r="B337" s="394">
        <v>807</v>
      </c>
      <c r="C337" s="351" t="s">
        <v>1146</v>
      </c>
      <c r="D337" s="352"/>
      <c r="E337" s="395" t="s">
        <v>27</v>
      </c>
      <c r="F337" s="373" t="s">
        <v>816</v>
      </c>
      <c r="G337" s="276"/>
      <c r="H337" s="202" t="s">
        <v>798</v>
      </c>
      <c r="I337" s="202" t="s">
        <v>798</v>
      </c>
      <c r="J337" s="257" t="s">
        <v>805</v>
      </c>
      <c r="K337" s="244"/>
      <c r="L337" s="233" t="s">
        <v>805</v>
      </c>
    </row>
    <row r="338" spans="2:12" x14ac:dyDescent="0.8">
      <c r="B338" s="394">
        <v>809</v>
      </c>
      <c r="C338" s="351" t="s">
        <v>1147</v>
      </c>
      <c r="D338" s="352"/>
      <c r="E338" s="395" t="s">
        <v>27</v>
      </c>
      <c r="F338" s="373" t="s">
        <v>816</v>
      </c>
      <c r="G338" s="276"/>
      <c r="H338" s="202" t="s">
        <v>798</v>
      </c>
      <c r="I338" s="202" t="s">
        <v>798</v>
      </c>
      <c r="J338" s="257" t="s">
        <v>805</v>
      </c>
      <c r="K338" s="244"/>
      <c r="L338" s="233" t="s">
        <v>805</v>
      </c>
    </row>
    <row r="339" spans="2:12" ht="15.75" customHeight="1" x14ac:dyDescent="0.8">
      <c r="B339" s="271">
        <v>81</v>
      </c>
      <c r="C339" s="185" t="s">
        <v>1148</v>
      </c>
      <c r="D339" s="186"/>
      <c r="E339" s="187"/>
      <c r="F339" s="242"/>
      <c r="G339" s="261"/>
      <c r="H339" s="219"/>
      <c r="I339" s="220"/>
      <c r="J339" s="221"/>
      <c r="K339" s="221"/>
      <c r="L339" s="222"/>
    </row>
    <row r="340" spans="2:12" x14ac:dyDescent="0.8">
      <c r="B340" s="394">
        <v>811</v>
      </c>
      <c r="C340" s="351" t="s">
        <v>1149</v>
      </c>
      <c r="D340" s="352"/>
      <c r="E340" s="395" t="s">
        <v>27</v>
      </c>
      <c r="F340" s="373" t="s">
        <v>816</v>
      </c>
      <c r="G340" s="246"/>
      <c r="H340" s="202" t="s">
        <v>798</v>
      </c>
      <c r="I340" s="202" t="s">
        <v>798</v>
      </c>
      <c r="J340" s="257" t="s">
        <v>805</v>
      </c>
      <c r="K340" s="244"/>
      <c r="L340" s="233" t="s">
        <v>805</v>
      </c>
    </row>
    <row r="341" spans="2:12" x14ac:dyDescent="0.8">
      <c r="B341" s="394">
        <v>812</v>
      </c>
      <c r="C341" s="351" t="s">
        <v>1150</v>
      </c>
      <c r="D341" s="352"/>
      <c r="E341" s="395" t="s">
        <v>27</v>
      </c>
      <c r="F341" s="373" t="s">
        <v>816</v>
      </c>
      <c r="G341" s="246"/>
      <c r="H341" s="202" t="s">
        <v>798</v>
      </c>
      <c r="I341" s="202" t="s">
        <v>798</v>
      </c>
      <c r="J341" s="257" t="s">
        <v>805</v>
      </c>
      <c r="K341" s="244"/>
      <c r="L341" s="233" t="s">
        <v>805</v>
      </c>
    </row>
    <row r="342" spans="2:12" x14ac:dyDescent="0.8">
      <c r="B342" s="394">
        <v>813</v>
      </c>
      <c r="C342" s="351" t="s">
        <v>1151</v>
      </c>
      <c r="D342" s="352"/>
      <c r="E342" s="395" t="s">
        <v>27</v>
      </c>
      <c r="F342" s="373" t="s">
        <v>816</v>
      </c>
      <c r="G342" s="246"/>
      <c r="H342" s="202" t="s">
        <v>798</v>
      </c>
      <c r="I342" s="202" t="s">
        <v>798</v>
      </c>
      <c r="J342" s="257" t="s">
        <v>805</v>
      </c>
      <c r="K342" s="244"/>
      <c r="L342" s="233" t="s">
        <v>805</v>
      </c>
    </row>
    <row r="343" spans="2:12" x14ac:dyDescent="0.8">
      <c r="B343" s="394">
        <v>814</v>
      </c>
      <c r="C343" s="351" t="s">
        <v>1152</v>
      </c>
      <c r="D343" s="352"/>
      <c r="E343" s="395" t="s">
        <v>27</v>
      </c>
      <c r="F343" s="373" t="s">
        <v>816</v>
      </c>
      <c r="G343" s="246"/>
      <c r="H343" s="202" t="s">
        <v>798</v>
      </c>
      <c r="I343" s="202" t="s">
        <v>798</v>
      </c>
      <c r="J343" s="257" t="s">
        <v>805</v>
      </c>
      <c r="K343" s="244"/>
      <c r="L343" s="233" t="s">
        <v>805</v>
      </c>
    </row>
    <row r="344" spans="2:12" x14ac:dyDescent="0.8">
      <c r="B344" s="394">
        <v>815</v>
      </c>
      <c r="C344" s="351" t="s">
        <v>1153</v>
      </c>
      <c r="D344" s="352"/>
      <c r="E344" s="395" t="s">
        <v>27</v>
      </c>
      <c r="F344" s="373" t="s">
        <v>816</v>
      </c>
      <c r="G344" s="246"/>
      <c r="H344" s="202" t="s">
        <v>798</v>
      </c>
      <c r="I344" s="202" t="s">
        <v>798</v>
      </c>
      <c r="J344" s="257" t="s">
        <v>805</v>
      </c>
      <c r="K344" s="244"/>
      <c r="L344" s="233" t="s">
        <v>805</v>
      </c>
    </row>
    <row r="345" spans="2:12" x14ac:dyDescent="0.8">
      <c r="B345" s="394">
        <v>816</v>
      </c>
      <c r="C345" s="351" t="s">
        <v>1154</v>
      </c>
      <c r="D345" s="352"/>
      <c r="E345" s="395" t="s">
        <v>27</v>
      </c>
      <c r="F345" s="373" t="s">
        <v>816</v>
      </c>
      <c r="G345" s="246"/>
      <c r="H345" s="202" t="s">
        <v>798</v>
      </c>
      <c r="I345" s="202" t="s">
        <v>798</v>
      </c>
      <c r="J345" s="257" t="s">
        <v>805</v>
      </c>
      <c r="K345" s="244"/>
      <c r="L345" s="233" t="s">
        <v>805</v>
      </c>
    </row>
    <row r="346" spans="2:12" x14ac:dyDescent="0.8">
      <c r="B346" s="394">
        <v>819</v>
      </c>
      <c r="C346" s="351" t="s">
        <v>1155</v>
      </c>
      <c r="D346" s="352"/>
      <c r="E346" s="395" t="s">
        <v>27</v>
      </c>
      <c r="F346" s="373" t="s">
        <v>816</v>
      </c>
      <c r="G346" s="246"/>
      <c r="H346" s="202" t="s">
        <v>798</v>
      </c>
      <c r="I346" s="202" t="s">
        <v>798</v>
      </c>
      <c r="J346" s="257" t="s">
        <v>805</v>
      </c>
      <c r="K346" s="244"/>
      <c r="L346" s="233" t="s">
        <v>805</v>
      </c>
    </row>
    <row r="347" spans="2:12" x14ac:dyDescent="0.8">
      <c r="B347" s="408">
        <v>9</v>
      </c>
      <c r="C347" s="409" t="s">
        <v>1156</v>
      </c>
      <c r="D347" s="410"/>
      <c r="E347" s="411"/>
      <c r="F347" s="412"/>
      <c r="G347" s="413"/>
      <c r="H347" s="414"/>
      <c r="I347" s="415"/>
      <c r="J347" s="414"/>
      <c r="K347" s="414"/>
      <c r="L347" s="416"/>
    </row>
    <row r="348" spans="2:12" x14ac:dyDescent="0.8">
      <c r="B348" s="417">
        <v>91</v>
      </c>
      <c r="C348" s="418" t="s">
        <v>1157</v>
      </c>
      <c r="D348" s="419"/>
      <c r="E348" s="420"/>
      <c r="F348" s="373" t="s">
        <v>797</v>
      </c>
      <c r="G348" s="246"/>
      <c r="H348" s="231"/>
      <c r="I348" s="231"/>
      <c r="J348" s="232"/>
      <c r="K348" s="231"/>
      <c r="L348" s="239"/>
    </row>
    <row r="349" spans="2:12" x14ac:dyDescent="0.8">
      <c r="B349" s="417">
        <v>92</v>
      </c>
      <c r="C349" s="418" t="s">
        <v>1158</v>
      </c>
      <c r="D349" s="419"/>
      <c r="E349" s="420"/>
      <c r="F349" s="373" t="s">
        <v>801</v>
      </c>
      <c r="G349" s="246"/>
      <c r="H349" s="231"/>
      <c r="I349" s="421"/>
      <c r="J349" s="232"/>
      <c r="K349" s="231"/>
      <c r="L349" s="239"/>
    </row>
    <row r="350" spans="2:12" x14ac:dyDescent="0.8">
      <c r="B350" s="417">
        <v>93</v>
      </c>
      <c r="C350" s="418" t="s">
        <v>1159</v>
      </c>
      <c r="D350" s="419"/>
      <c r="E350" s="420"/>
      <c r="F350" s="373" t="s">
        <v>804</v>
      </c>
      <c r="G350" s="246"/>
      <c r="H350" s="231"/>
      <c r="I350" s="231"/>
      <c r="J350" s="232"/>
      <c r="K350" s="231"/>
      <c r="L350" s="239"/>
    </row>
    <row r="351" spans="2:12" x14ac:dyDescent="0.8">
      <c r="B351" s="417">
        <v>94</v>
      </c>
      <c r="C351" s="418" t="s">
        <v>1160</v>
      </c>
      <c r="D351" s="419"/>
      <c r="E351" s="420"/>
      <c r="F351" s="373" t="s">
        <v>808</v>
      </c>
      <c r="G351" s="246"/>
      <c r="H351" s="231"/>
      <c r="I351" s="231"/>
      <c r="J351" s="232"/>
      <c r="K351" s="231"/>
      <c r="L351" s="239"/>
    </row>
    <row r="352" spans="2:12" x14ac:dyDescent="0.8">
      <c r="B352" s="417">
        <v>95</v>
      </c>
      <c r="C352" s="418" t="s">
        <v>1161</v>
      </c>
      <c r="D352" s="419"/>
      <c r="E352" s="420"/>
      <c r="F352" s="373" t="s">
        <v>812</v>
      </c>
      <c r="G352" s="246"/>
      <c r="H352" s="231"/>
      <c r="I352" s="231"/>
      <c r="J352" s="232"/>
      <c r="K352" s="231"/>
      <c r="L352" s="239"/>
    </row>
    <row r="353" spans="2:12" x14ac:dyDescent="0.8">
      <c r="B353" s="422">
        <v>96</v>
      </c>
      <c r="C353" s="423" t="s">
        <v>1162</v>
      </c>
      <c r="D353" s="424"/>
      <c r="E353" s="425"/>
      <c r="F353" s="426" t="s">
        <v>816</v>
      </c>
      <c r="G353" s="427"/>
      <c r="H353" s="428"/>
      <c r="I353" s="428"/>
      <c r="J353" s="429"/>
      <c r="K353" s="428"/>
      <c r="L353" s="430"/>
    </row>
    <row r="354" spans="2:12" x14ac:dyDescent="0.8">
      <c r="F354" s="432"/>
    </row>
  </sheetData>
  <mergeCells count="21">
    <mergeCell ref="B14:F14"/>
    <mergeCell ref="G14:L14"/>
    <mergeCell ref="B15:L15"/>
    <mergeCell ref="M107:O107"/>
    <mergeCell ref="M116:O116"/>
    <mergeCell ref="B13:L13"/>
    <mergeCell ref="B1:L1"/>
    <mergeCell ref="J2:K2"/>
    <mergeCell ref="B3:C12"/>
    <mergeCell ref="G3:H12"/>
    <mergeCell ref="I3:K3"/>
    <mergeCell ref="L3:L12"/>
    <mergeCell ref="J4:K4"/>
    <mergeCell ref="J5:K5"/>
    <mergeCell ref="J6:K6"/>
    <mergeCell ref="J7:K7"/>
    <mergeCell ref="J8:K8"/>
    <mergeCell ref="J9:K9"/>
    <mergeCell ref="J10:K10"/>
    <mergeCell ref="J11:K11"/>
    <mergeCell ref="J12:K12"/>
  </mergeCells>
  <conditionalFormatting sqref="A4:A12 P3:XFD12 F8 A3:B3 A2 M3:N12 D9:F12 A1:F1 D3:F7 A13:F18 A25:F29 B20 B22 B24 A30:C30 F30 A19:A24 M13:XFD1048576 M1:XFD2 A31:F158 A187:F1048576 A159:A186 D159:F185">
    <cfRule type="cellIs" dxfId="79" priority="58" operator="equal">
      <formula>"LEV"</formula>
    </cfRule>
    <cfRule type="cellIs" dxfId="78" priority="59" operator="equal">
      <formula>"ENTR"</formula>
    </cfRule>
    <cfRule type="cellIs" dxfId="77" priority="60" operator="equal">
      <formula>"LAND"</formula>
    </cfRule>
    <cfRule type="cellIs" dxfId="76" priority="61" operator="equal">
      <formula>"EL"</formula>
    </cfRule>
    <cfRule type="cellIs" dxfId="75" priority="62" operator="equal">
      <formula>"VENT"</formula>
    </cfRule>
    <cfRule type="cellIs" dxfId="74" priority="63" operator="equal">
      <formula>"VVS"</formula>
    </cfRule>
    <cfRule type="cellIs" dxfId="73" priority="64" operator="equal">
      <formula>"KON"</formula>
    </cfRule>
    <cfRule type="cellIs" dxfId="72" priority="65" operator="equal">
      <formula>"ARK"</formula>
    </cfRule>
  </conditionalFormatting>
  <conditionalFormatting sqref="B19:F19 B21 B23">
    <cfRule type="cellIs" dxfId="71" priority="50" operator="equal">
      <formula>"LEV"</formula>
    </cfRule>
    <cfRule type="cellIs" dxfId="70" priority="51" operator="equal">
      <formula>"ENT"</formula>
    </cfRule>
    <cfRule type="cellIs" dxfId="69" priority="52" operator="equal">
      <formula>"LAND"</formula>
    </cfRule>
    <cfRule type="cellIs" dxfId="68" priority="53" operator="equal">
      <formula>"EL"</formula>
    </cfRule>
    <cfRule type="cellIs" dxfId="67" priority="54" operator="equal">
      <formula>"VENT"</formula>
    </cfRule>
    <cfRule type="cellIs" dxfId="66" priority="55" operator="equal">
      <formula>"VVS"</formula>
    </cfRule>
    <cfRule type="cellIs" dxfId="65" priority="56" operator="equal">
      <formula>"KON"</formula>
    </cfRule>
    <cfRule type="cellIs" dxfId="64" priority="57" operator="equal">
      <formula>"ARK"</formula>
    </cfRule>
  </conditionalFormatting>
  <conditionalFormatting sqref="C21:F21">
    <cfRule type="cellIs" dxfId="63" priority="42" operator="equal">
      <formula>"LEV"</formula>
    </cfRule>
    <cfRule type="cellIs" dxfId="62" priority="43" operator="equal">
      <formula>"ENT"</formula>
    </cfRule>
    <cfRule type="cellIs" dxfId="61" priority="44" operator="equal">
      <formula>"LAND"</formula>
    </cfRule>
    <cfRule type="cellIs" dxfId="60" priority="45" operator="equal">
      <formula>"EL"</formula>
    </cfRule>
    <cfRule type="cellIs" dxfId="59" priority="46" operator="equal">
      <formula>"VENT"</formula>
    </cfRule>
    <cfRule type="cellIs" dxfId="58" priority="47" operator="equal">
      <formula>"VVS"</formula>
    </cfRule>
    <cfRule type="cellIs" dxfId="57" priority="48" operator="equal">
      <formula>"KON"</formula>
    </cfRule>
    <cfRule type="cellIs" dxfId="56" priority="49" operator="equal">
      <formula>"ARK"</formula>
    </cfRule>
  </conditionalFormatting>
  <conditionalFormatting sqref="C20:F20">
    <cfRule type="cellIs" dxfId="55" priority="11" operator="equal">
      <formula>"LEV"</formula>
    </cfRule>
    <cfRule type="cellIs" dxfId="54" priority="35" operator="equal">
      <formula>"ENTR"</formula>
    </cfRule>
    <cfRule type="cellIs" dxfId="53" priority="36" operator="equal">
      <formula>"LAND"</formula>
    </cfRule>
    <cfRule type="cellIs" dxfId="52" priority="37" operator="equal">
      <formula>"EL"</formula>
    </cfRule>
    <cfRule type="cellIs" dxfId="51" priority="38" operator="equal">
      <formula>"VENT"</formula>
    </cfRule>
    <cfRule type="cellIs" dxfId="50" priority="39" operator="equal">
      <formula>"VVS"</formula>
    </cfRule>
    <cfRule type="cellIs" dxfId="49" priority="40" operator="equal">
      <formula>"KON"</formula>
    </cfRule>
    <cfRule type="cellIs" dxfId="48" priority="41" operator="equal">
      <formula>"ARK"</formula>
    </cfRule>
  </conditionalFormatting>
  <conditionalFormatting sqref="C22:F22">
    <cfRule type="cellIs" dxfId="47" priority="27" operator="equal">
      <formula>"LEV"</formula>
    </cfRule>
    <cfRule type="cellIs" dxfId="46" priority="28" operator="equal">
      <formula>"ENT"</formula>
    </cfRule>
    <cfRule type="cellIs" dxfId="45" priority="29" operator="equal">
      <formula>"LAND"</formula>
    </cfRule>
    <cfRule type="cellIs" dxfId="44" priority="30" operator="equal">
      <formula>"EL"</formula>
    </cfRule>
    <cfRule type="cellIs" dxfId="43" priority="31" operator="equal">
      <formula>"VENT"</formula>
    </cfRule>
    <cfRule type="cellIs" dxfId="42" priority="32" operator="equal">
      <formula>"VVS"</formula>
    </cfRule>
    <cfRule type="cellIs" dxfId="41" priority="33" operator="equal">
      <formula>"KON"</formula>
    </cfRule>
    <cfRule type="cellIs" dxfId="40" priority="34" operator="equal">
      <formula>"ARK"</formula>
    </cfRule>
  </conditionalFormatting>
  <conditionalFormatting sqref="C23:F23">
    <cfRule type="cellIs" dxfId="39" priority="19" operator="equal">
      <formula>"LEV"</formula>
    </cfRule>
    <cfRule type="cellIs" dxfId="38" priority="20" operator="equal">
      <formula>"ENT"</formula>
    </cfRule>
    <cfRule type="cellIs" dxfId="37" priority="21" operator="equal">
      <formula>"LAND"</formula>
    </cfRule>
    <cfRule type="cellIs" dxfId="36" priority="22" operator="equal">
      <formula>"EL"</formula>
    </cfRule>
    <cfRule type="cellIs" dxfId="35" priority="23" operator="equal">
      <formula>"VENT"</formula>
    </cfRule>
    <cfRule type="cellIs" dxfId="34" priority="24" operator="equal">
      <formula>"VVS"</formula>
    </cfRule>
    <cfRule type="cellIs" dxfId="33" priority="25" operator="equal">
      <formula>"KON"</formula>
    </cfRule>
    <cfRule type="cellIs" dxfId="32" priority="26" operator="equal">
      <formula>"ARK"</formula>
    </cfRule>
  </conditionalFormatting>
  <conditionalFormatting sqref="C24:F24">
    <cfRule type="cellIs" dxfId="31" priority="12" operator="equal">
      <formula>"ENTR"</formula>
    </cfRule>
    <cfRule type="cellIs" dxfId="30" priority="13" operator="equal">
      <formula>"LAND"</formula>
    </cfRule>
    <cfRule type="cellIs" dxfId="29" priority="14" operator="equal">
      <formula>"EL"</formula>
    </cfRule>
    <cfRule type="cellIs" dxfId="28" priority="15" operator="equal">
      <formula>"VENT"</formula>
    </cfRule>
    <cfRule type="cellIs" dxfId="27" priority="16" operator="equal">
      <formula>"VVS"</formula>
    </cfRule>
    <cfRule type="cellIs" dxfId="26" priority="17" operator="equal">
      <formula>"KON"</formula>
    </cfRule>
    <cfRule type="cellIs" dxfId="25" priority="18" operator="equal">
      <formula>"ARK"</formula>
    </cfRule>
  </conditionalFormatting>
  <conditionalFormatting sqref="B159:C185">
    <cfRule type="cellIs" dxfId="24" priority="10" operator="lessThan">
      <formula>1000</formula>
    </cfRule>
  </conditionalFormatting>
  <conditionalFormatting sqref="D186:F186">
    <cfRule type="cellIs" dxfId="23" priority="2" operator="equal">
      <formula>"LEV"</formula>
    </cfRule>
    <cfRule type="cellIs" dxfId="22" priority="3" operator="equal">
      <formula>"ENTR"</formula>
    </cfRule>
    <cfRule type="cellIs" dxfId="21" priority="4" operator="equal">
      <formula>"LAND"</formula>
    </cfRule>
    <cfRule type="cellIs" dxfId="20" priority="5" operator="equal">
      <formula>"EL"</formula>
    </cfRule>
    <cfRule type="cellIs" dxfId="19" priority="6" operator="equal">
      <formula>"VENT"</formula>
    </cfRule>
    <cfRule type="cellIs" dxfId="18" priority="7" operator="equal">
      <formula>"VVS"</formula>
    </cfRule>
    <cfRule type="cellIs" dxfId="17" priority="8" operator="equal">
      <formula>"KON"</formula>
    </cfRule>
    <cfRule type="cellIs" dxfId="16" priority="9" operator="equal">
      <formula>"ARK"</formula>
    </cfRule>
  </conditionalFormatting>
  <conditionalFormatting sqref="B186:C186">
    <cfRule type="cellIs" dxfId="15" priority="1" operator="lessThan">
      <formula>1000</formula>
    </cfRule>
  </conditionalFormatting>
  <printOptions horizontalCentered="1"/>
  <pageMargins left="0.43307086614173229" right="0.23622047244094491" top="0.35433070866141736" bottom="0.55118110236220474" header="0.31496062992125984" footer="0.11811023622047245"/>
  <pageSetup paperSize="9" scale="51" fitToHeight="0" orientation="portrait" r:id="rId1"/>
  <headerFooter>
    <oddFooter>&amp;R&amp;"Calibri,Normal"&amp;K000000
Side &amp;P af &amp;N</oddFooter>
  </headerFooter>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154</vt:i4>
      </vt:variant>
    </vt:vector>
  </HeadingPairs>
  <TitlesOfParts>
    <vt:vector size="160" baseType="lpstr">
      <vt:lpstr>Data</vt:lpstr>
      <vt:lpstr>EPD library (single component)</vt:lpstr>
      <vt:lpstr>LCA typical build-up</vt:lpstr>
      <vt:lpstr>Quick LCA comparaison </vt:lpstr>
      <vt:lpstr>BIM7AA Type Code</vt:lpstr>
      <vt:lpstr>BIM7AA BDA-skema</vt:lpstr>
      <vt:lpstr>Accessory</vt:lpstr>
      <vt:lpstr>Acrylate</vt:lpstr>
      <vt:lpstr>Adhesive_and_adhesive_mortar</vt:lpstr>
      <vt:lpstr>Aerated_block</vt:lpstr>
      <vt:lpstr>Air_conditioning_and_cooling_machine</vt:lpstr>
      <vt:lpstr>Air_conditioning_and_ventilation</vt:lpstr>
      <vt:lpstr>Air_dried_brick</vt:lpstr>
      <vt:lpstr>Aluminium</vt:lpstr>
      <vt:lpstr>Aluminium_foil</vt:lpstr>
      <vt:lpstr>Aluminium_frame</vt:lpstr>
      <vt:lpstr>Aluminium_profile</vt:lpstr>
      <vt:lpstr>Aluminium_sheet</vt:lpstr>
      <vt:lpstr>Aluminium_thermally_separated</vt:lpstr>
      <vt:lpstr>Artificial_stone</vt:lpstr>
      <vt:lpstr>Asphalt</vt:lpstr>
      <vt:lpstr>Asphalt_binder</vt:lpstr>
      <vt:lpstr>Base_course</vt:lpstr>
      <vt:lpstr>Binder</vt:lpstr>
      <vt:lpstr>Bitumen</vt:lpstr>
      <vt:lpstr>Bituminous_sheet</vt:lpstr>
      <vt:lpstr>Bricks_blocks_and_elements</vt:lpstr>
      <vt:lpstr>Buiding_paper</vt:lpstr>
      <vt:lpstr>Building_service_engineering</vt:lpstr>
      <vt:lpstr>Byproducts_from_power_plant</vt:lpstr>
      <vt:lpstr>Cast_aluminium</vt:lpstr>
      <vt:lpstr>Cast_or_forged_steel_and_iron_items</vt:lpstr>
      <vt:lpstr>Ceiling_panel</vt:lpstr>
      <vt:lpstr>Cellulose_fibre</vt:lpstr>
      <vt:lpstr>Cellulose_insulation__loose_fill</vt:lpstr>
      <vt:lpstr>Cellulose_insulation__panels</vt:lpstr>
      <vt:lpstr>Cellulose_insulation_loose_fill</vt:lpstr>
      <vt:lpstr>Cellulose_insulation_panels</vt:lpstr>
      <vt:lpstr>Cement</vt:lpstr>
      <vt:lpstr>Ceramic_roof_tile</vt:lpstr>
      <vt:lpstr>Clay</vt:lpstr>
      <vt:lpstr>Colonne1</vt:lpstr>
      <vt:lpstr>Components_for_windows_and_curtain_walls</vt:lpstr>
      <vt:lpstr>Concrete_aggregates</vt:lpstr>
      <vt:lpstr>Conventional_cotton</vt:lpstr>
      <vt:lpstr>Cork</vt:lpstr>
      <vt:lpstr>Cotton</vt:lpstr>
      <vt:lpstr>Dry_filling_material</vt:lpstr>
      <vt:lpstr>Dry_screed</vt:lpstr>
      <vt:lpstr>Duo_and_trio_laminated_beams</vt:lpstr>
      <vt:lpstr>Elastic_plastic_profile</vt:lpstr>
      <vt:lpstr>Expanded</vt:lpstr>
      <vt:lpstr>Expanded_clay</vt:lpstr>
      <vt:lpstr>Expanded_cork</vt:lpstr>
      <vt:lpstr>Exterior_walls_primary_building_elements</vt:lpstr>
      <vt:lpstr>Fastener</vt:lpstr>
      <vt:lpstr>Fibre_cement</vt:lpstr>
      <vt:lpstr>Fired_bricks</vt:lpstr>
      <vt:lpstr>Flax_fibre</vt:lpstr>
      <vt:lpstr>Flax_fibre_mat</vt:lpstr>
      <vt:lpstr>Fleeces</vt:lpstr>
      <vt:lpstr>Flooring</vt:lpstr>
      <vt:lpstr>Foam</vt:lpstr>
      <vt:lpstr>Foil_and_fleece</vt:lpstr>
      <vt:lpstr>Frames_and_Profiles</vt:lpstr>
      <vt:lpstr>Frames_Profiles</vt:lpstr>
      <vt:lpstr>Generic_building_elements</vt:lpstr>
      <vt:lpstr>Glass_block</vt:lpstr>
      <vt:lpstr>Glue_laminated_timber</vt:lpstr>
      <vt:lpstr>Glue_laminated_timber_board</vt:lpstr>
      <vt:lpstr>Granulated_foam_glass</vt:lpstr>
      <vt:lpstr>Gypsum</vt:lpstr>
      <vt:lpstr>Gypsum_plasterboard</vt:lpstr>
      <vt:lpstr>Heat_distribution_and_dissipation</vt:lpstr>
      <vt:lpstr>Heat_generator</vt:lpstr>
      <vt:lpstr>Heating</vt:lpstr>
      <vt:lpstr>Hemp</vt:lpstr>
      <vt:lpstr>Hemp_fibre_mat</vt:lpstr>
      <vt:lpstr>'BIM7AA BDA-skema'!Impression_des_titres</vt:lpstr>
      <vt:lpstr>Infill</vt:lpstr>
      <vt:lpstr>Insulation_element</vt:lpstr>
      <vt:lpstr>Insulation_material</vt:lpstr>
      <vt:lpstr>Isokorb_thermal_break</vt:lpstr>
      <vt:lpstr>Laminate_flooring</vt:lpstr>
      <vt:lpstr>Light_concrete</vt:lpstr>
      <vt:lpstr>Lime</vt:lpstr>
      <vt:lpstr>Linoleum_flooring</vt:lpstr>
      <vt:lpstr>Mastic_asphalt</vt:lpstr>
      <vt:lpstr>Melamine_foam</vt:lpstr>
      <vt:lpstr>Melamine_resin</vt:lpstr>
      <vt:lpstr>Metal</vt:lpstr>
      <vt:lpstr>Mineral</vt:lpstr>
      <vt:lpstr>Mineral_building_products</vt:lpstr>
      <vt:lpstr>Mineral_wool</vt:lpstr>
      <vt:lpstr>Mortar_and_concrete</vt:lpstr>
      <vt:lpstr>Mortar_masonry</vt:lpstr>
      <vt:lpstr>Natural_cut_stone</vt:lpstr>
      <vt:lpstr>Natural_stone</vt:lpstr>
      <vt:lpstr>Opaque_infill</vt:lpstr>
      <vt:lpstr>Organic_cotton</vt:lpstr>
      <vt:lpstr>Parquet</vt:lpstr>
      <vt:lpstr>Perlites</vt:lpstr>
      <vt:lpstr>Phenolic_foam_boards</vt:lpstr>
      <vt:lpstr>Plastic</vt:lpstr>
      <vt:lpstr>Polyethylene</vt:lpstr>
      <vt:lpstr>Polyurethane</vt:lpstr>
      <vt:lpstr>Precast_concrete_elements_and_goods</vt:lpstr>
      <vt:lpstr>Primary_building_elements</vt:lpstr>
      <vt:lpstr>Primary_building_elements_terrain</vt:lpstr>
      <vt:lpstr>Profiles</vt:lpstr>
      <vt:lpstr>Pumice</vt:lpstr>
      <vt:lpstr>PVC</vt:lpstr>
      <vt:lpstr>PVC_flooring</vt:lpstr>
      <vt:lpstr>PVC_frame</vt:lpstr>
      <vt:lpstr>PVC_sheet</vt:lpstr>
      <vt:lpstr>Rainwater_and_Grey_water_tubes</vt:lpstr>
      <vt:lpstr>Rainwater_Grey_water_tubes</vt:lpstr>
      <vt:lpstr>Renders_and_plasters</vt:lpstr>
      <vt:lpstr>Rigid_phenolic_foam</vt:lpstr>
      <vt:lpstr>Rock_wool</vt:lpstr>
      <vt:lpstr>Roofing_membrane</vt:lpstr>
      <vt:lpstr>Rubber</vt:lpstr>
      <vt:lpstr>Rubber_flooring</vt:lpstr>
      <vt:lpstr>Sand_and_gravel</vt:lpstr>
      <vt:lpstr>Sand_lime_bricks</vt:lpstr>
      <vt:lpstr>Screed_dry_mortar</vt:lpstr>
      <vt:lpstr>Sealing_foil</vt:lpstr>
      <vt:lpstr>Sealing_material</vt:lpstr>
      <vt:lpstr>Secondary_water_shedding_membrane</vt:lpstr>
      <vt:lpstr>Sewer_tube</vt:lpstr>
      <vt:lpstr>Shale</vt:lpstr>
      <vt:lpstr>Silicone</vt:lpstr>
      <vt:lpstr>Slate</vt:lpstr>
      <vt:lpstr>Solid_structural_timber</vt:lpstr>
      <vt:lpstr>Solid_wood</vt:lpstr>
      <vt:lpstr>Split_mastic_asphalt</vt:lpstr>
      <vt:lpstr>Stainless_steel</vt:lpstr>
      <vt:lpstr>Stainless_steel_sheet</vt:lpstr>
      <vt:lpstr>Steel</vt:lpstr>
      <vt:lpstr>Steel_and_iron</vt:lpstr>
      <vt:lpstr>Steel_reinforcement_mesh</vt:lpstr>
      <vt:lpstr>Steel_sheet</vt:lpstr>
      <vt:lpstr>Stoneware</vt:lpstr>
      <vt:lpstr>Structural_timber</vt:lpstr>
      <vt:lpstr>Strutural_steel</vt:lpstr>
      <vt:lpstr>Substrate</vt:lpstr>
      <vt:lpstr>Substructure</vt:lpstr>
      <vt:lpstr>Tap_water_tubes</vt:lpstr>
      <vt:lpstr>Technical_textile</vt:lpstr>
      <vt:lpstr>Textile_flooring</vt:lpstr>
      <vt:lpstr>Transparent_infill</vt:lpstr>
      <vt:lpstr>Tubes</vt:lpstr>
      <vt:lpstr>Vapour_barrier</vt:lpstr>
      <vt:lpstr>Ventilation_system</vt:lpstr>
      <vt:lpstr>Wood</vt:lpstr>
      <vt:lpstr>Wood_fibre</vt:lpstr>
      <vt:lpstr>Wood_fibre_insulation_boards</vt:lpstr>
      <vt:lpstr>Wood_frame</vt:lpstr>
      <vt:lpstr>Wooden_floor</vt:lpstr>
      <vt:lpstr>'BIM7AA BDA-skema'!Zone_d_impression</vt:lpstr>
    </vt:vector>
  </TitlesOfParts>
  <Company>EAL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Erik</dc:creator>
  <cp:lastModifiedBy>Bamse</cp:lastModifiedBy>
  <cp:lastPrinted>2017-09-23T13:12:22Z</cp:lastPrinted>
  <dcterms:created xsi:type="dcterms:W3CDTF">2015-02-10T09:28:22Z</dcterms:created>
  <dcterms:modified xsi:type="dcterms:W3CDTF">2019-12-03T03:22:38Z</dcterms:modified>
</cp:coreProperties>
</file>