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Infos" sheetId="1" r:id="rId1"/>
    <sheet name="Notes" sheetId="2" r:id="rId2"/>
    <sheet name="Resultat" sheetId="3" r:id="rId3"/>
    <sheet name="Control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/>
  <c r="D3" i="3"/>
  <c r="C4" i="3"/>
  <c r="C5" i="3"/>
  <c r="C3" i="3"/>
  <c r="B4" i="3"/>
  <c r="B5" i="3"/>
  <c r="B3" i="3"/>
  <c r="D6" i="1" l="1"/>
  <c r="E6" i="1" s="1"/>
  <c r="D6" i="3" s="1"/>
  <c r="D7" i="1"/>
  <c r="E7" i="1" s="1"/>
  <c r="D7" i="3" s="1"/>
  <c r="D8" i="1"/>
  <c r="E8" i="1" s="1"/>
  <c r="D8" i="3" s="1"/>
  <c r="D9" i="1"/>
  <c r="E9" i="1" s="1"/>
  <c r="D9" i="3" s="1"/>
  <c r="D10" i="1"/>
  <c r="E10" i="1" s="1"/>
  <c r="D10" i="3" s="1"/>
  <c r="D11" i="1"/>
  <c r="E11" i="1" s="1"/>
  <c r="D11" i="3" s="1"/>
  <c r="D12" i="1"/>
  <c r="E12" i="1" s="1"/>
  <c r="D12" i="3" s="1"/>
  <c r="D13" i="1"/>
  <c r="E13" i="1" s="1"/>
  <c r="D13" i="3" s="1"/>
  <c r="D14" i="1"/>
  <c r="E14" i="1" s="1"/>
  <c r="D14" i="3" s="1"/>
  <c r="D15" i="1"/>
  <c r="E15" i="1" s="1"/>
  <c r="D15" i="3" s="1"/>
  <c r="D16" i="1"/>
  <c r="E16" i="1" s="1"/>
  <c r="D16" i="3" s="1"/>
  <c r="D17" i="1"/>
  <c r="E17" i="1" s="1"/>
  <c r="D17" i="3" s="1"/>
  <c r="D18" i="1"/>
  <c r="E18" i="1" s="1"/>
  <c r="D18" i="3" s="1"/>
  <c r="D19" i="1"/>
  <c r="E19" i="1" s="1"/>
  <c r="D19" i="3" s="1"/>
  <c r="D20" i="1"/>
  <c r="E20" i="1" s="1"/>
  <c r="D20" i="3" s="1"/>
  <c r="D21" i="1"/>
  <c r="E21" i="1" s="1"/>
  <c r="D21" i="3" s="1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6" i="1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6" i="2"/>
  <c r="E8" i="2" l="1"/>
  <c r="E6" i="2"/>
  <c r="E21" i="2"/>
  <c r="E18" i="2"/>
  <c r="E14" i="2"/>
  <c r="E10" i="2"/>
  <c r="E20" i="2"/>
  <c r="E16" i="2"/>
  <c r="E12" i="2"/>
  <c r="E17" i="2"/>
  <c r="E13" i="2"/>
  <c r="E9" i="2"/>
  <c r="E19" i="2"/>
  <c r="E15" i="2"/>
  <c r="E11" i="2"/>
  <c r="E7" i="2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3" i="3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4" i="1"/>
  <c r="B18" i="3" l="1"/>
  <c r="C18" i="3"/>
  <c r="B19" i="3"/>
  <c r="C19" i="3"/>
  <c r="B14" i="3"/>
  <c r="C14" i="3"/>
  <c r="B9" i="3"/>
  <c r="C9" i="3"/>
  <c r="B11" i="3"/>
  <c r="C11" i="3"/>
  <c r="B13" i="3"/>
  <c r="C13" i="3"/>
  <c r="B20" i="3"/>
  <c r="C20" i="3"/>
  <c r="B21" i="3"/>
  <c r="C21" i="3"/>
  <c r="B12" i="3"/>
  <c r="C12" i="3"/>
  <c r="B7" i="3"/>
  <c r="C7" i="3"/>
  <c r="B16" i="3"/>
  <c r="C16" i="3"/>
  <c r="B15" i="3"/>
  <c r="C15" i="3"/>
  <c r="B17" i="3"/>
  <c r="C17" i="3"/>
  <c r="B10" i="3"/>
  <c r="C10" i="3"/>
  <c r="B6" i="3"/>
  <c r="C6" i="3"/>
  <c r="B8" i="3"/>
  <c r="C8" i="3"/>
  <c r="F7" i="2"/>
  <c r="F8" i="2"/>
  <c r="F3" i="2"/>
  <c r="F4" i="2"/>
  <c r="F5" i="2"/>
  <c r="F9" i="2"/>
  <c r="F16" i="2"/>
  <c r="F18" i="2"/>
  <c r="F11" i="2"/>
  <c r="F13" i="2"/>
  <c r="F20" i="2"/>
  <c r="F21" i="2"/>
  <c r="F15" i="2"/>
  <c r="F17" i="2"/>
  <c r="F10" i="2"/>
  <c r="F19" i="2"/>
  <c r="F12" i="2"/>
  <c r="F14" i="2"/>
  <c r="F6" i="2"/>
</calcChain>
</file>

<file path=xl/sharedStrings.xml><?xml version="1.0" encoding="utf-8"?>
<sst xmlns="http://schemas.openxmlformats.org/spreadsheetml/2006/main" count="93" uniqueCount="80">
  <si>
    <t>ID</t>
  </si>
  <si>
    <t>Prénom</t>
  </si>
  <si>
    <t>Nom</t>
  </si>
  <si>
    <t>Ville</t>
  </si>
  <si>
    <t>Département</t>
  </si>
  <si>
    <t>Date de Naissance</t>
  </si>
  <si>
    <t>Marcel</t>
  </si>
  <si>
    <t>Aymé</t>
  </si>
  <si>
    <t>Elizabeth</t>
  </si>
  <si>
    <t>Badinter</t>
  </si>
  <si>
    <t>Bedos</t>
  </si>
  <si>
    <t>Beigdeber</t>
  </si>
  <si>
    <t>Daudet</t>
  </si>
  <si>
    <t>De Saint-Exupéry</t>
  </si>
  <si>
    <t>De Lamartine</t>
  </si>
  <si>
    <t>Dumas</t>
  </si>
  <si>
    <t>Flaubert</t>
  </si>
  <si>
    <t>Gautier</t>
  </si>
  <si>
    <t>Gavalda</t>
  </si>
  <si>
    <t>Gide</t>
  </si>
  <si>
    <t>Hugo</t>
  </si>
  <si>
    <t>Levy</t>
  </si>
  <si>
    <t>Pancol</t>
  </si>
  <si>
    <t>Pivot</t>
  </si>
  <si>
    <t>Rousseau</t>
  </si>
  <si>
    <t>Sevran</t>
  </si>
  <si>
    <t>Vernes</t>
  </si>
  <si>
    <t>Nicolas</t>
  </si>
  <si>
    <t>Frédéric</t>
  </si>
  <si>
    <t>Alphonse</t>
  </si>
  <si>
    <t>Antoine</t>
  </si>
  <si>
    <t>Alexandre</t>
  </si>
  <si>
    <t>Gustave</t>
  </si>
  <si>
    <t>Théophile</t>
  </si>
  <si>
    <t>Anna</t>
  </si>
  <si>
    <t>André</t>
  </si>
  <si>
    <t>Victor</t>
  </si>
  <si>
    <t>Bernard henry</t>
  </si>
  <si>
    <t>Katherine</t>
  </si>
  <si>
    <t>Bernard</t>
  </si>
  <si>
    <t>Jean-Jacques</t>
  </si>
  <si>
    <t>Pascal</t>
  </si>
  <si>
    <t>Jules</t>
  </si>
  <si>
    <t>Paris</t>
  </si>
  <si>
    <t>Argenteuil</t>
  </si>
  <si>
    <t>Courbevoie</t>
  </si>
  <si>
    <t>Informations Personnelles</t>
  </si>
  <si>
    <t>Relevé de notes</t>
  </si>
  <si>
    <t xml:space="preserve">Interro 1 </t>
  </si>
  <si>
    <t xml:space="preserve">Interro 2 </t>
  </si>
  <si>
    <t>Partiel</t>
  </si>
  <si>
    <t>Note</t>
  </si>
  <si>
    <t>Rang</t>
  </si>
  <si>
    <t>Admis</t>
  </si>
  <si>
    <t>Prime de réussite</t>
  </si>
  <si>
    <t>Aide du transport</t>
  </si>
  <si>
    <t>Total de Bourse</t>
  </si>
  <si>
    <t>Boulogne-Billancourt</t>
  </si>
  <si>
    <t>Montreuil</t>
  </si>
  <si>
    <t>Saint-Denis</t>
  </si>
  <si>
    <t>Versailles</t>
  </si>
  <si>
    <t>Nanterre</t>
  </si>
  <si>
    <t>Créteil</t>
  </si>
  <si>
    <t>Aulnay-sous-Bois</t>
  </si>
  <si>
    <t>Vitry-sur-Seine</t>
  </si>
  <si>
    <t>Colombes</t>
  </si>
  <si>
    <t>Asnière-sur-Seine</t>
  </si>
  <si>
    <t>Champigny-sur-Marne</t>
  </si>
  <si>
    <t>Rueil-Malmaison</t>
  </si>
  <si>
    <t>Meaux</t>
  </si>
  <si>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vry</t>
    </r>
  </si>
  <si>
    <t>Épinay-sur-Seine</t>
  </si>
  <si>
    <t>Chelles</t>
  </si>
  <si>
    <t>Données de Contrôle</t>
  </si>
  <si>
    <t>Date</t>
  </si>
  <si>
    <t>Frais</t>
  </si>
  <si>
    <t>Non Admis</t>
  </si>
  <si>
    <t>Effectif</t>
  </si>
  <si>
    <t>Boursiers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</si>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</sst>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/>
      <diagonal/>
    </border>
    <border>
      <left/>
      <right style="thin">
        <color theme="2" tint="-0.24994659260841701"/>
      </right>
      <top style="medium">
        <color indexed="64"/>
      </top>
      <bottom style="thin">
        <color theme="2" tint="-0.249977111117893"/>
      </bottom>
      <diagonal/>
    </border>
    <border>
      <left/>
      <right style="thin">
        <color theme="2" tint="-0.24994659260841701"/>
      </right>
      <top style="thin">
        <color theme="2" tint="-0.249977111117893"/>
      </top>
      <bottom/>
      <diagonal/>
    </border>
    <border>
      <left/>
      <right style="thin">
        <color theme="2" tint="-0.24994659260841701"/>
      </right>
      <top/>
      <bottom style="thin">
        <color theme="2" tint="-0.249977111117893"/>
      </bottom>
      <diagonal/>
    </border>
    <border>
      <left/>
      <right style="thin">
        <color theme="2" tint="-0.24994659260841701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4659260841701"/>
      </right>
      <top style="thin">
        <color theme="2" tint="-0.24994659260841701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1"/>
      </bottom>
      <diagonal/>
    </border>
    <border>
      <left/>
      <right style="thin">
        <color theme="2" tint="-0.24994659260841701"/>
      </right>
      <top style="thin">
        <color theme="2" tint="-0.249977111117893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medium">
        <color indexed="64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medium">
        <color indexed="64"/>
      </left>
      <right style="medium">
        <color indexed="64"/>
      </right>
      <top/>
      <bottom style="thin">
        <color theme="2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thin">
        <color theme="2" tint="-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2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0.249977111117893"/>
      </right>
      <top/>
      <bottom/>
      <diagonal/>
    </border>
    <border>
      <left style="medium">
        <color indexed="64"/>
      </left>
      <right style="thin">
        <color theme="2" tint="-0.249977111117893"/>
      </right>
      <top/>
      <bottom style="medium">
        <color indexed="64"/>
      </bottom>
      <diagonal/>
    </border>
    <border>
      <left style="medium">
        <color theme="2" tint="-0.249977111117893"/>
      </left>
      <right style="medium">
        <color theme="2" tint="-0.249977111117893"/>
      </right>
      <top/>
      <bottom style="medium">
        <color indexed="64"/>
      </bottom>
      <diagonal/>
    </border>
    <border>
      <left style="medium">
        <color theme="2" tint="-0.249977111117893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theme="2" tint="-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2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2" tint="-0.2499465926084170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5" xfId="0" applyBorder="1"/>
    <xf numFmtId="0" fontId="0" fillId="0" borderId="1" xfId="0" applyBorder="1"/>
    <xf numFmtId="0" fontId="0" fillId="0" borderId="0" xfId="0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7" xfId="0" applyNumberFormat="1" applyBorder="1"/>
    <xf numFmtId="164" fontId="3" fillId="0" borderId="3" xfId="0" applyNumberFormat="1" applyFont="1" applyBorder="1"/>
    <xf numFmtId="0" fontId="6" fillId="2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0" fillId="4" borderId="3" xfId="0" applyFill="1" applyBorder="1"/>
    <xf numFmtId="0" fontId="0" fillId="4" borderId="5" xfId="0" applyFill="1" applyBorder="1"/>
    <xf numFmtId="164" fontId="0" fillId="4" borderId="3" xfId="0" applyNumberFormat="1" applyFill="1" applyBorder="1"/>
    <xf numFmtId="164" fontId="0" fillId="4" borderId="5" xfId="0" applyNumberFormat="1" applyFill="1" applyBorder="1"/>
    <xf numFmtId="164" fontId="0" fillId="4" borderId="8" xfId="0" applyNumberFormat="1" applyFill="1" applyBorder="1"/>
    <xf numFmtId="0" fontId="0" fillId="0" borderId="0" xfId="0" applyAlignment="1">
      <alignment vertical="center"/>
    </xf>
    <xf numFmtId="14" fontId="0" fillId="4" borderId="1" xfId="0" applyNumberFormat="1" applyFill="1" applyBorder="1"/>
    <xf numFmtId="0" fontId="4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0" fillId="7" borderId="12" xfId="0" applyNumberFormat="1" applyFill="1" applyBorder="1"/>
    <xf numFmtId="2" fontId="0" fillId="7" borderId="13" xfId="0" applyNumberFormat="1" applyFill="1" applyBorder="1"/>
    <xf numFmtId="0" fontId="0" fillId="7" borderId="14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4" fontId="0" fillId="0" borderId="19" xfId="0" applyNumberFormat="1" applyBorder="1"/>
    <xf numFmtId="0" fontId="2" fillId="0" borderId="0" xfId="0" applyFont="1"/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0" fillId="0" borderId="26" xfId="0" applyBorder="1"/>
    <xf numFmtId="0" fontId="2" fillId="6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14" fontId="0" fillId="0" borderId="33" xfId="0" applyNumberFormat="1" applyBorder="1"/>
    <xf numFmtId="0" fontId="7" fillId="2" borderId="34" xfId="0" applyFont="1" applyFill="1" applyBorder="1" applyAlignment="1">
      <alignment horizontal="center" vertical="center" wrapText="1"/>
    </xf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7" fillId="2" borderId="29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0" xfId="0"/>
    <xf numFmtId="165" fontId="0" fillId="0" borderId="0" xfId="0" applyNumberFormat="1"/>
    <xf numFmtId="0" fontId="0" fillId="0" borderId="2" xfId="0" applyBorder="1"/>
    <xf numFmtId="0" fontId="0" fillId="5" borderId="39" xfId="0" applyFill="1" applyBorder="1"/>
    <xf numFmtId="0" fontId="0" fillId="5" borderId="40" xfId="0" applyFill="1" applyBorder="1"/>
    <xf numFmtId="0" fontId="0" fillId="0" borderId="11" xfId="0" applyBorder="1"/>
    <xf numFmtId="0" fontId="0" fillId="5" borderId="41" xfId="0" applyFill="1" applyBorder="1"/>
    <xf numFmtId="2" fontId="0" fillId="0" borderId="42" xfId="0" applyNumberFormat="1" applyBorder="1"/>
    <xf numFmtId="2" fontId="0" fillId="0" borderId="43" xfId="0" applyNumberFormat="1" applyBorder="1"/>
    <xf numFmtId="2" fontId="0" fillId="0" borderId="44" xfId="0" applyNumberFormat="1" applyBorder="1"/>
    <xf numFmtId="2" fontId="0" fillId="0" borderId="45" xfId="0" applyNumberFormat="1" applyBorder="1"/>
    <xf numFmtId="2" fontId="0" fillId="0" borderId="46" xfId="0" applyNumberFormat="1" applyBorder="1"/>
    <xf numFmtId="2" fontId="0" fillId="0" borderId="47" xfId="0" applyNumberFormat="1" applyBorder="1"/>
    <xf numFmtId="2" fontId="0" fillId="0" borderId="48" xfId="0" applyNumberFormat="1" applyBorder="1"/>
    <xf numFmtId="2" fontId="0" fillId="0" borderId="49" xfId="0" applyNumberFormat="1" applyBorder="1"/>
    <xf numFmtId="0" fontId="0" fillId="0" borderId="51" xfId="0" applyBorder="1"/>
    <xf numFmtId="14" fontId="0" fillId="0" borderId="50" xfId="0" applyNumberFormat="1" applyBorder="1"/>
    <xf numFmtId="2" fontId="0" fillId="7" borderId="53" xfId="0" applyNumberFormat="1" applyFill="1" applyBorder="1"/>
    <xf numFmtId="0" fontId="0" fillId="0" borderId="52" xfId="0" applyBorder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7" borderId="54" xfId="0" applyFill="1" applyBorder="1"/>
    <xf numFmtId="0" fontId="0" fillId="0" borderId="0" xfId="0" quotePrefix="1" applyBorder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CC"/>
      <color rgb="FFFF33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M9" sqref="M9"/>
    </sheetView>
  </sheetViews>
  <sheetFormatPr baseColWidth="10" defaultColWidth="9.140625" defaultRowHeight="15" x14ac:dyDescent="0.25"/>
  <cols>
    <col min="1" max="1" width="10.7109375" customWidth="1"/>
    <col min="2" max="6" width="16.7109375" customWidth="1"/>
    <col min="9" max="9" width="19.28515625" customWidth="1"/>
  </cols>
  <sheetData>
    <row r="1" spans="1:9" ht="36" customHeight="1" thickBot="1" x14ac:dyDescent="0.3">
      <c r="A1" s="77" t="s">
        <v>46</v>
      </c>
      <c r="B1" s="78"/>
      <c r="C1" s="78"/>
      <c r="D1" s="78"/>
      <c r="E1" s="78"/>
      <c r="F1" s="78"/>
    </row>
    <row r="2" spans="1:9" ht="36" customHeight="1" thickBot="1" x14ac:dyDescent="0.3">
      <c r="A2" s="20" t="s">
        <v>0</v>
      </c>
      <c r="B2" s="48" t="s">
        <v>1</v>
      </c>
      <c r="C2" s="48" t="s">
        <v>2</v>
      </c>
      <c r="D2" s="48" t="s">
        <v>3</v>
      </c>
      <c r="E2" s="48" t="s">
        <v>4</v>
      </c>
      <c r="F2" s="44" t="s">
        <v>5</v>
      </c>
      <c r="G2" s="18"/>
    </row>
    <row r="3" spans="1:9" ht="20.100000000000001" customHeight="1" x14ac:dyDescent="0.25">
      <c r="A3" s="32">
        <v>1000</v>
      </c>
      <c r="B3" s="40" t="s">
        <v>6</v>
      </c>
      <c r="C3" s="41" t="s">
        <v>7</v>
      </c>
      <c r="D3" s="42" t="s">
        <v>43</v>
      </c>
      <c r="E3" s="41">
        <v>75</v>
      </c>
      <c r="F3" s="43">
        <v>32534</v>
      </c>
    </row>
    <row r="4" spans="1:9" ht="20.100000000000001" customHeight="1" x14ac:dyDescent="0.25">
      <c r="A4" s="31">
        <f>1001</f>
        <v>1001</v>
      </c>
      <c r="B4" s="25" t="s">
        <v>8</v>
      </c>
      <c r="C4" s="27" t="s">
        <v>9</v>
      </c>
      <c r="D4" s="26" t="s">
        <v>44</v>
      </c>
      <c r="E4" s="27">
        <v>95</v>
      </c>
      <c r="F4" s="29">
        <v>33116</v>
      </c>
    </row>
    <row r="5" spans="1:9" ht="20.100000000000001" customHeight="1" x14ac:dyDescent="0.25">
      <c r="A5" s="33">
        <v>1002</v>
      </c>
      <c r="B5" s="25" t="s">
        <v>27</v>
      </c>
      <c r="C5" s="27" t="s">
        <v>10</v>
      </c>
      <c r="D5" s="26" t="s">
        <v>45</v>
      </c>
      <c r="E5" s="27">
        <v>92</v>
      </c>
      <c r="F5" s="29">
        <v>31624</v>
      </c>
      <c r="I5" s="58"/>
    </row>
    <row r="6" spans="1:9" ht="20.100000000000001" customHeight="1" x14ac:dyDescent="0.25">
      <c r="A6" s="35">
        <v>1003</v>
      </c>
      <c r="B6" s="25" t="s">
        <v>28</v>
      </c>
      <c r="C6" s="27" t="s">
        <v>11</v>
      </c>
      <c r="D6" s="26" t="str">
        <f ca="1">INDEX(Controle!A$3:A$21,RANDBETWEEN(1,19),1)</f>
        <v>Argenteuil</v>
      </c>
      <c r="E6" s="27">
        <f ca="1">VLOOKUP(D6,Controle!A$3:B$21,2,0)</f>
        <v>95</v>
      </c>
      <c r="F6" s="29">
        <f ca="1">RANDBETWEEN(DATE(1985,1,1),DATE(1995,12,31))</f>
        <v>34435</v>
      </c>
      <c r="I6" s="58"/>
    </row>
    <row r="7" spans="1:9" ht="20.100000000000001" customHeight="1" x14ac:dyDescent="0.25">
      <c r="A7" s="34">
        <v>1004</v>
      </c>
      <c r="B7" s="25" t="s">
        <v>29</v>
      </c>
      <c r="C7" s="27" t="s">
        <v>12</v>
      </c>
      <c r="D7" s="26" t="str">
        <f ca="1">INDEX(Controle!A$3:A$21,RANDBETWEEN(1,19),1)</f>
        <v>Asnière-sur-Seine</v>
      </c>
      <c r="E7" s="27">
        <f ca="1">VLOOKUP(D7,Controle!A$3:B$21,2,0)</f>
        <v>92</v>
      </c>
      <c r="F7" s="29">
        <f t="shared" ref="F7:F21" ca="1" si="0">RANDBETWEEN(DATE(1985,1,1),DATE(1995,12,31))</f>
        <v>33940</v>
      </c>
      <c r="I7" s="58"/>
    </row>
    <row r="8" spans="1:9" ht="20.100000000000001" customHeight="1" x14ac:dyDescent="0.25">
      <c r="A8" s="36">
        <v>1005</v>
      </c>
      <c r="B8" s="26" t="s">
        <v>30</v>
      </c>
      <c r="C8" s="27" t="s">
        <v>13</v>
      </c>
      <c r="D8" s="26" t="str">
        <f ca="1">INDEX(Controle!A$3:A$21,RANDBETWEEN(1,19),1)</f>
        <v>Meaux</v>
      </c>
      <c r="E8" s="27">
        <f ca="1">VLOOKUP(D8,Controle!A$3:B$21,2,0)</f>
        <v>77</v>
      </c>
      <c r="F8" s="29">
        <f t="shared" ca="1" si="0"/>
        <v>34236</v>
      </c>
      <c r="I8" s="58"/>
    </row>
    <row r="9" spans="1:9" ht="20.100000000000001" customHeight="1" x14ac:dyDescent="0.25">
      <c r="A9" s="36">
        <v>1006</v>
      </c>
      <c r="B9" s="26" t="s">
        <v>29</v>
      </c>
      <c r="C9" s="27" t="s">
        <v>14</v>
      </c>
      <c r="D9" s="26" t="str">
        <f ca="1">INDEX(Controle!A$3:A$21,RANDBETWEEN(1,19),1)</f>
        <v>Paris</v>
      </c>
      <c r="E9" s="27">
        <f ca="1">VLOOKUP(D9,Controle!A$3:B$21,2,0)</f>
        <v>75</v>
      </c>
      <c r="F9" s="29">
        <f t="shared" ca="1" si="0"/>
        <v>34566</v>
      </c>
      <c r="I9" s="58"/>
    </row>
    <row r="10" spans="1:9" ht="20.100000000000001" customHeight="1" x14ac:dyDescent="0.25">
      <c r="A10" s="36">
        <v>1007</v>
      </c>
      <c r="B10" s="26" t="s">
        <v>31</v>
      </c>
      <c r="C10" s="27" t="s">
        <v>15</v>
      </c>
      <c r="D10" s="26" t="str">
        <f ca="1">INDEX(Controle!A$3:A$21,RANDBETWEEN(1,19),1)</f>
        <v>Épinay-sur-Seine</v>
      </c>
      <c r="E10" s="27">
        <f ca="1">VLOOKUP(D10,Controle!A$3:B$21,2,0)</f>
        <v>93</v>
      </c>
      <c r="F10" s="29">
        <f t="shared" ca="1" si="0"/>
        <v>32673</v>
      </c>
      <c r="I10" s="58"/>
    </row>
    <row r="11" spans="1:9" ht="20.100000000000001" customHeight="1" x14ac:dyDescent="0.25">
      <c r="A11" s="36">
        <v>1008</v>
      </c>
      <c r="B11" s="26" t="s">
        <v>32</v>
      </c>
      <c r="C11" s="27" t="s">
        <v>16</v>
      </c>
      <c r="D11" s="26" t="str">
        <f ca="1">INDEX(Controle!A$3:A$21,RANDBETWEEN(1,19),1)</f>
        <v>Évry</v>
      </c>
      <c r="E11" s="27">
        <f ca="1">VLOOKUP(D11,Controle!A$3:B$21,2,0)</f>
        <v>91</v>
      </c>
      <c r="F11" s="29">
        <f t="shared" ca="1" si="0"/>
        <v>33913</v>
      </c>
      <c r="I11" s="58"/>
    </row>
    <row r="12" spans="1:9" ht="20.100000000000001" customHeight="1" x14ac:dyDescent="0.25">
      <c r="A12" s="36">
        <v>1009</v>
      </c>
      <c r="B12" s="26" t="s">
        <v>33</v>
      </c>
      <c r="C12" s="27" t="s">
        <v>17</v>
      </c>
      <c r="D12" s="26" t="str">
        <f ca="1">INDEX(Controle!A$3:A$21,RANDBETWEEN(1,19),1)</f>
        <v>Chelles</v>
      </c>
      <c r="E12" s="27">
        <f ca="1">VLOOKUP(D12,Controle!A$3:B$21,2,0)</f>
        <v>77</v>
      </c>
      <c r="F12" s="29">
        <f t="shared" ca="1" si="0"/>
        <v>34417</v>
      </c>
      <c r="I12" s="58"/>
    </row>
    <row r="13" spans="1:9" ht="20.100000000000001" customHeight="1" x14ac:dyDescent="0.25">
      <c r="A13" s="36">
        <v>1010</v>
      </c>
      <c r="B13" s="26" t="s">
        <v>34</v>
      </c>
      <c r="C13" s="27" t="s">
        <v>18</v>
      </c>
      <c r="D13" s="26" t="str">
        <f ca="1">INDEX(Controle!A$3:A$21,RANDBETWEEN(1,19),1)</f>
        <v>Créteil</v>
      </c>
      <c r="E13" s="27">
        <f ca="1">VLOOKUP(D13,Controle!A$3:B$21,2,0)</f>
        <v>94</v>
      </c>
      <c r="F13" s="29">
        <f t="shared" ca="1" si="0"/>
        <v>31335</v>
      </c>
      <c r="I13" s="58"/>
    </row>
    <row r="14" spans="1:9" ht="20.100000000000001" customHeight="1" x14ac:dyDescent="0.25">
      <c r="A14" s="36">
        <v>1011</v>
      </c>
      <c r="B14" s="26" t="s">
        <v>35</v>
      </c>
      <c r="C14" s="27" t="s">
        <v>19</v>
      </c>
      <c r="D14" s="26" t="str">
        <f ca="1">INDEX(Controle!A$3:A$21,RANDBETWEEN(1,19),1)</f>
        <v>Rueil-Malmaison</v>
      </c>
      <c r="E14" s="27">
        <f ca="1">VLOOKUP(D14,Controle!A$3:B$21,2,0)</f>
        <v>92</v>
      </c>
      <c r="F14" s="29">
        <f t="shared" ca="1" si="0"/>
        <v>33401</v>
      </c>
    </row>
    <row r="15" spans="1:9" ht="20.100000000000001" customHeight="1" x14ac:dyDescent="0.25">
      <c r="A15" s="36">
        <v>1012</v>
      </c>
      <c r="B15" s="26" t="s">
        <v>36</v>
      </c>
      <c r="C15" s="27" t="s">
        <v>20</v>
      </c>
      <c r="D15" s="26" t="str">
        <f ca="1">INDEX(Controle!A$3:A$21,RANDBETWEEN(1,19),1)</f>
        <v>Argenteuil</v>
      </c>
      <c r="E15" s="27">
        <f ca="1">VLOOKUP(D15,Controle!A$3:B$21,2,0)</f>
        <v>95</v>
      </c>
      <c r="F15" s="29">
        <f t="shared" ca="1" si="0"/>
        <v>35000</v>
      </c>
    </row>
    <row r="16" spans="1:9" ht="20.100000000000001" customHeight="1" x14ac:dyDescent="0.25">
      <c r="A16" s="36">
        <v>1013</v>
      </c>
      <c r="B16" s="26" t="s">
        <v>37</v>
      </c>
      <c r="C16" s="27" t="s">
        <v>21</v>
      </c>
      <c r="D16" s="26" t="str">
        <f ca="1">INDEX(Controle!A$3:A$21,RANDBETWEEN(1,19),1)</f>
        <v>Créteil</v>
      </c>
      <c r="E16" s="27">
        <f ca="1">VLOOKUP(D16,Controle!A$3:B$21,2,0)</f>
        <v>94</v>
      </c>
      <c r="F16" s="29">
        <f t="shared" ca="1" si="0"/>
        <v>34149</v>
      </c>
    </row>
    <row r="17" spans="1:6" ht="20.100000000000001" customHeight="1" x14ac:dyDescent="0.25">
      <c r="A17" s="36">
        <v>1014</v>
      </c>
      <c r="B17" s="26" t="s">
        <v>38</v>
      </c>
      <c r="C17" s="27" t="s">
        <v>22</v>
      </c>
      <c r="D17" s="26" t="str">
        <f ca="1">INDEX(Controle!A$3:A$21,RANDBETWEEN(1,19),1)</f>
        <v>Créteil</v>
      </c>
      <c r="E17" s="27">
        <f ca="1">VLOOKUP(D17,Controle!A$3:B$21,2,0)</f>
        <v>94</v>
      </c>
      <c r="F17" s="29">
        <f t="shared" ca="1" si="0"/>
        <v>32380</v>
      </c>
    </row>
    <row r="18" spans="1:6" ht="20.100000000000001" customHeight="1" x14ac:dyDescent="0.25">
      <c r="A18" s="36">
        <v>1015</v>
      </c>
      <c r="B18" s="26" t="s">
        <v>39</v>
      </c>
      <c r="C18" s="27" t="s">
        <v>23</v>
      </c>
      <c r="D18" s="26" t="str">
        <f ca="1">INDEX(Controle!A$3:A$21,RANDBETWEEN(1,19),1)</f>
        <v>Colombes</v>
      </c>
      <c r="E18" s="27">
        <f ca="1">VLOOKUP(D18,Controle!A$3:B$21,2,0)</f>
        <v>92</v>
      </c>
      <c r="F18" s="29">
        <f t="shared" ca="1" si="0"/>
        <v>31216</v>
      </c>
    </row>
    <row r="19" spans="1:6" ht="20.100000000000001" customHeight="1" x14ac:dyDescent="0.25">
      <c r="A19" s="36">
        <v>1016</v>
      </c>
      <c r="B19" s="26" t="s">
        <v>40</v>
      </c>
      <c r="C19" s="27" t="s">
        <v>24</v>
      </c>
      <c r="D19" s="26" t="str">
        <f ca="1">INDEX(Controle!A$3:A$21,RANDBETWEEN(1,19),1)</f>
        <v>Argenteuil</v>
      </c>
      <c r="E19" s="27">
        <f ca="1">VLOOKUP(D19,Controle!A$3:B$21,2,0)</f>
        <v>95</v>
      </c>
      <c r="F19" s="29">
        <f t="shared" ca="1" si="0"/>
        <v>33170</v>
      </c>
    </row>
    <row r="20" spans="1:6" ht="20.100000000000001" customHeight="1" x14ac:dyDescent="0.25">
      <c r="A20" s="36">
        <v>1017</v>
      </c>
      <c r="B20" s="37" t="s">
        <v>41</v>
      </c>
      <c r="C20" s="27" t="s">
        <v>25</v>
      </c>
      <c r="D20" s="26" t="str">
        <f ca="1">INDEX(Controle!A$3:A$21,RANDBETWEEN(1,19),1)</f>
        <v>Évry</v>
      </c>
      <c r="E20" s="27">
        <f ca="1">VLOOKUP(D20,Controle!A$3:B$21,2,0)</f>
        <v>91</v>
      </c>
      <c r="F20" s="29">
        <f t="shared" ca="1" si="0"/>
        <v>34387</v>
      </c>
    </row>
    <row r="21" spans="1:6" ht="20.100000000000001" customHeight="1" thickBot="1" x14ac:dyDescent="0.3">
      <c r="A21" s="38">
        <v>1018</v>
      </c>
      <c r="B21" s="39" t="s">
        <v>42</v>
      </c>
      <c r="C21" s="28" t="s">
        <v>26</v>
      </c>
      <c r="D21" s="73" t="str">
        <f ca="1">INDEX(Controle!A$3:A$21,RANDBETWEEN(1,19),1)</f>
        <v>Rueil-Malmaison</v>
      </c>
      <c r="E21" s="28">
        <f ca="1">VLOOKUP(D21,Controle!A$3:B$21,2,0)</f>
        <v>92</v>
      </c>
      <c r="F21" s="74">
        <f t="shared" ca="1" si="0"/>
        <v>32663</v>
      </c>
    </row>
    <row r="22" spans="1:6" x14ac:dyDescent="0.25">
      <c r="C22" s="3"/>
      <c r="D22" s="3"/>
    </row>
    <row r="25" spans="1:6" x14ac:dyDescent="0.25">
      <c r="D25" s="3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F3" sqref="F3"/>
    </sheetView>
  </sheetViews>
  <sheetFormatPr baseColWidth="10" defaultRowHeight="15" x14ac:dyDescent="0.25"/>
  <cols>
    <col min="1" max="1" width="10.7109375" customWidth="1"/>
    <col min="2" max="6" width="16.7109375" customWidth="1"/>
  </cols>
  <sheetData>
    <row r="1" spans="1:11" ht="36" customHeight="1" thickBot="1" x14ac:dyDescent="0.3">
      <c r="A1" s="77" t="s">
        <v>47</v>
      </c>
      <c r="B1" s="77"/>
      <c r="C1" s="77"/>
      <c r="D1" s="77"/>
      <c r="E1" s="77"/>
      <c r="F1" s="77"/>
    </row>
    <row r="2" spans="1:11" ht="30" customHeight="1" thickBot="1" x14ac:dyDescent="0.3">
      <c r="A2" s="20" t="s">
        <v>0</v>
      </c>
      <c r="B2" s="20" t="s">
        <v>48</v>
      </c>
      <c r="C2" s="20" t="s">
        <v>49</v>
      </c>
      <c r="D2" s="20" t="s">
        <v>50</v>
      </c>
      <c r="E2" s="20" t="s">
        <v>51</v>
      </c>
      <c r="F2" s="20" t="s">
        <v>52</v>
      </c>
    </row>
    <row r="3" spans="1:11" ht="20.100000000000001" customHeight="1" x14ac:dyDescent="0.25">
      <c r="A3" s="55">
        <f>Infos!A3</f>
        <v>1000</v>
      </c>
      <c r="B3" s="68">
        <v>19.25</v>
      </c>
      <c r="C3" s="70">
        <v>18.5</v>
      </c>
      <c r="D3" s="66">
        <v>17</v>
      </c>
      <c r="E3" s="22">
        <v>17.940000000000001</v>
      </c>
      <c r="F3" s="24">
        <f t="shared" ref="F3:F5" ca="1" si="0">_xlfn.RANK.EQ(E3,E$3:E$21,0)</f>
        <v>1</v>
      </c>
    </row>
    <row r="4" spans="1:11" ht="20.100000000000001" customHeight="1" x14ac:dyDescent="0.25">
      <c r="A4" s="56">
        <f>Infos!A4</f>
        <v>1001</v>
      </c>
      <c r="B4" s="65">
        <v>7.5</v>
      </c>
      <c r="C4" s="71">
        <v>6.75</v>
      </c>
      <c r="D4" s="67">
        <v>10.5</v>
      </c>
      <c r="E4" s="23">
        <v>8.81</v>
      </c>
      <c r="F4" s="24">
        <f t="shared" ca="1" si="0"/>
        <v>17</v>
      </c>
    </row>
    <row r="5" spans="1:11" ht="20.100000000000001" customHeight="1" x14ac:dyDescent="0.25">
      <c r="A5" s="56">
        <f>Infos!A5</f>
        <v>1002</v>
      </c>
      <c r="B5" s="65">
        <v>16.5</v>
      </c>
      <c r="C5" s="71">
        <v>13.5</v>
      </c>
      <c r="D5" s="67">
        <v>17.5</v>
      </c>
      <c r="E5" s="23">
        <v>16.25</v>
      </c>
      <c r="F5" s="24">
        <f t="shared" ca="1" si="0"/>
        <v>3</v>
      </c>
    </row>
    <row r="6" spans="1:11" ht="20.100000000000001" customHeight="1" x14ac:dyDescent="0.25">
      <c r="A6" s="56">
        <f>Infos!A6</f>
        <v>1003</v>
      </c>
      <c r="B6" s="65">
        <f ca="1">RANDBETWEEN(0,80)*0.25</f>
        <v>19.75</v>
      </c>
      <c r="C6" s="71">
        <f t="shared" ref="C6:D6" ca="1" si="1">RANDBETWEEN(0,80)*0.25</f>
        <v>16.75</v>
      </c>
      <c r="D6" s="67">
        <f t="shared" ca="1" si="1"/>
        <v>1.75</v>
      </c>
      <c r="E6" s="23">
        <f ca="1">SUMPRODUCT(B6:D6,$B$23:$D$23)</f>
        <v>10</v>
      </c>
      <c r="F6" s="24">
        <f ca="1">_xlfn.RANK.EQ(E6,E$3:E$21,0)</f>
        <v>12</v>
      </c>
    </row>
    <row r="7" spans="1:11" ht="20.100000000000001" customHeight="1" x14ac:dyDescent="0.25">
      <c r="A7" s="56">
        <f>Infos!A7</f>
        <v>1004</v>
      </c>
      <c r="B7" s="65">
        <f t="shared" ref="B7:D21" ca="1" si="2">RANDBETWEEN(0,80)*0.25</f>
        <v>5.5</v>
      </c>
      <c r="C7" s="71">
        <f t="shared" ca="1" si="2"/>
        <v>11.25</v>
      </c>
      <c r="D7" s="67">
        <f t="shared" ca="1" si="2"/>
        <v>18.25</v>
      </c>
      <c r="E7" s="23">
        <f t="shared" ref="E7:E21" ca="1" si="3">SUMPRODUCT(B7:D7,$B$23:$D$23)</f>
        <v>13.3125</v>
      </c>
      <c r="F7" s="24">
        <f t="shared" ref="F7:G21" ca="1" si="4">_xlfn.RANK.EQ(E7,E$3:E$21,0)</f>
        <v>6</v>
      </c>
    </row>
    <row r="8" spans="1:11" ht="20.100000000000001" customHeight="1" x14ac:dyDescent="0.25">
      <c r="A8" s="56">
        <f>Infos!A8</f>
        <v>1005</v>
      </c>
      <c r="B8" s="65">
        <f t="shared" ca="1" si="2"/>
        <v>1.5</v>
      </c>
      <c r="C8" s="71">
        <f t="shared" ca="1" si="2"/>
        <v>13</v>
      </c>
      <c r="D8" s="67">
        <f t="shared" ca="1" si="2"/>
        <v>20</v>
      </c>
      <c r="E8" s="23">
        <f t="shared" ca="1" si="3"/>
        <v>13.625</v>
      </c>
      <c r="F8" s="24">
        <f t="shared" ca="1" si="4"/>
        <v>5</v>
      </c>
      <c r="K8" s="58"/>
    </row>
    <row r="9" spans="1:11" ht="20.100000000000001" customHeight="1" x14ac:dyDescent="0.25">
      <c r="A9" s="56">
        <f>Infos!A9</f>
        <v>1006</v>
      </c>
      <c r="B9" s="65">
        <f t="shared" ca="1" si="2"/>
        <v>9</v>
      </c>
      <c r="C9" s="71">
        <f t="shared" ca="1" si="2"/>
        <v>6.5</v>
      </c>
      <c r="D9" s="67">
        <f t="shared" ca="1" si="2"/>
        <v>14.5</v>
      </c>
      <c r="E9" s="23">
        <f t="shared" ca="1" si="3"/>
        <v>11.125</v>
      </c>
      <c r="F9" s="24">
        <f t="shared" ca="1" si="4"/>
        <v>9</v>
      </c>
      <c r="J9" s="58"/>
      <c r="K9" s="58"/>
    </row>
    <row r="10" spans="1:11" ht="20.100000000000001" customHeight="1" x14ac:dyDescent="0.25">
      <c r="A10" s="56">
        <f>Infos!A10</f>
        <v>1007</v>
      </c>
      <c r="B10" s="65">
        <f t="shared" ca="1" si="2"/>
        <v>12.25</v>
      </c>
      <c r="C10" s="71">
        <f t="shared" ca="1" si="2"/>
        <v>9.25</v>
      </c>
      <c r="D10" s="67">
        <f t="shared" ca="1" si="2"/>
        <v>11</v>
      </c>
      <c r="E10" s="23">
        <f t="shared" ca="1" si="3"/>
        <v>10.875</v>
      </c>
      <c r="F10" s="24">
        <f t="shared" ca="1" si="4"/>
        <v>10</v>
      </c>
      <c r="J10" s="58"/>
      <c r="K10" s="58"/>
    </row>
    <row r="11" spans="1:11" ht="20.100000000000001" customHeight="1" x14ac:dyDescent="0.25">
      <c r="A11" s="56">
        <f>Infos!A11</f>
        <v>1008</v>
      </c>
      <c r="B11" s="65">
        <f t="shared" ca="1" si="2"/>
        <v>5</v>
      </c>
      <c r="C11" s="71">
        <f t="shared" ca="1" si="2"/>
        <v>7.75</v>
      </c>
      <c r="D11" s="67">
        <f t="shared" ca="1" si="2"/>
        <v>14</v>
      </c>
      <c r="E11" s="23">
        <f t="shared" ca="1" si="3"/>
        <v>10.1875</v>
      </c>
      <c r="F11" s="24">
        <f t="shared" ca="1" si="4"/>
        <v>11</v>
      </c>
      <c r="I11" s="3"/>
      <c r="J11" s="3"/>
    </row>
    <row r="12" spans="1:11" ht="20.100000000000001" customHeight="1" x14ac:dyDescent="0.25">
      <c r="A12" s="56">
        <f>Infos!A12</f>
        <v>1009</v>
      </c>
      <c r="B12" s="65">
        <f t="shared" ca="1" si="2"/>
        <v>11.5</v>
      </c>
      <c r="C12" s="71">
        <f t="shared" ca="1" si="2"/>
        <v>9.25</v>
      </c>
      <c r="D12" s="67">
        <f t="shared" ca="1" si="2"/>
        <v>13</v>
      </c>
      <c r="E12" s="23">
        <f t="shared" ca="1" si="3"/>
        <v>11.6875</v>
      </c>
      <c r="F12" s="24">
        <f t="shared" ca="1" si="4"/>
        <v>7</v>
      </c>
      <c r="J12" s="58"/>
    </row>
    <row r="13" spans="1:11" ht="20.100000000000001" customHeight="1" x14ac:dyDescent="0.25">
      <c r="A13" s="56">
        <f>Infos!A13</f>
        <v>1010</v>
      </c>
      <c r="B13" s="65">
        <f t="shared" ca="1" si="2"/>
        <v>14.25</v>
      </c>
      <c r="C13" s="71">
        <f t="shared" ca="1" si="2"/>
        <v>8.5</v>
      </c>
      <c r="D13" s="67">
        <f t="shared" ca="1" si="2"/>
        <v>17.5</v>
      </c>
      <c r="E13" s="23">
        <f t="shared" ca="1" si="3"/>
        <v>14.4375</v>
      </c>
      <c r="F13" s="24">
        <f t="shared" ca="1" si="4"/>
        <v>4</v>
      </c>
      <c r="I13" s="3"/>
    </row>
    <row r="14" spans="1:11" ht="20.100000000000001" customHeight="1" x14ac:dyDescent="0.25">
      <c r="A14" s="56">
        <f>Infos!A14</f>
        <v>1011</v>
      </c>
      <c r="B14" s="65">
        <f t="shared" ca="1" si="2"/>
        <v>8.5</v>
      </c>
      <c r="C14" s="71">
        <f t="shared" ca="1" si="2"/>
        <v>16.5</v>
      </c>
      <c r="D14" s="67">
        <f t="shared" ca="1" si="2"/>
        <v>1.5</v>
      </c>
      <c r="E14" s="23">
        <f t="shared" ca="1" si="3"/>
        <v>7</v>
      </c>
      <c r="F14" s="24">
        <f t="shared" ca="1" si="4"/>
        <v>18</v>
      </c>
    </row>
    <row r="15" spans="1:11" ht="20.100000000000001" customHeight="1" x14ac:dyDescent="0.25">
      <c r="A15" s="56">
        <f>Infos!A15</f>
        <v>1012</v>
      </c>
      <c r="B15" s="65">
        <f t="shared" ca="1" si="2"/>
        <v>10</v>
      </c>
      <c r="C15" s="71">
        <f t="shared" ca="1" si="2"/>
        <v>5</v>
      </c>
      <c r="D15" s="67">
        <f t="shared" ca="1" si="2"/>
        <v>10.5</v>
      </c>
      <c r="E15" s="23">
        <f t="shared" ca="1" si="3"/>
        <v>9</v>
      </c>
      <c r="F15" s="24">
        <f t="shared" ca="1" si="4"/>
        <v>14</v>
      </c>
    </row>
    <row r="16" spans="1:11" ht="20.100000000000001" customHeight="1" x14ac:dyDescent="0.25">
      <c r="A16" s="56">
        <f>Infos!A16</f>
        <v>1013</v>
      </c>
      <c r="B16" s="65">
        <f t="shared" ca="1" si="2"/>
        <v>17</v>
      </c>
      <c r="C16" s="71">
        <f t="shared" ca="1" si="2"/>
        <v>16.25</v>
      </c>
      <c r="D16" s="67">
        <f t="shared" ca="1" si="2"/>
        <v>2.75</v>
      </c>
      <c r="E16" s="23">
        <f t="shared" ca="1" si="3"/>
        <v>9.6875</v>
      </c>
      <c r="F16" s="24">
        <f t="shared" ca="1" si="4"/>
        <v>13</v>
      </c>
    </row>
    <row r="17" spans="1:6" ht="20.100000000000001" customHeight="1" x14ac:dyDescent="0.25">
      <c r="A17" s="56">
        <f>Infos!A17</f>
        <v>1014</v>
      </c>
      <c r="B17" s="65">
        <f t="shared" ca="1" si="2"/>
        <v>15.5</v>
      </c>
      <c r="C17" s="71">
        <f t="shared" ca="1" si="2"/>
        <v>3.5</v>
      </c>
      <c r="D17" s="67">
        <f t="shared" ca="1" si="2"/>
        <v>8.5</v>
      </c>
      <c r="E17" s="23">
        <f t="shared" ca="1" si="3"/>
        <v>9</v>
      </c>
      <c r="F17" s="24">
        <f t="shared" ca="1" si="4"/>
        <v>14</v>
      </c>
    </row>
    <row r="18" spans="1:6" ht="20.100000000000001" customHeight="1" x14ac:dyDescent="0.25">
      <c r="A18" s="56">
        <f>Infos!A18</f>
        <v>1015</v>
      </c>
      <c r="B18" s="65">
        <f t="shared" ca="1" si="2"/>
        <v>15.75</v>
      </c>
      <c r="C18" s="71">
        <f t="shared" ca="1" si="2"/>
        <v>11</v>
      </c>
      <c r="D18" s="67">
        <f t="shared" ca="1" si="2"/>
        <v>20</v>
      </c>
      <c r="E18" s="23">
        <f t="shared" ca="1" si="3"/>
        <v>16.6875</v>
      </c>
      <c r="F18" s="24">
        <f t="shared" ca="1" si="4"/>
        <v>2</v>
      </c>
    </row>
    <row r="19" spans="1:6" ht="20.100000000000001" customHeight="1" x14ac:dyDescent="0.25">
      <c r="A19" s="56">
        <f>Infos!A19</f>
        <v>1016</v>
      </c>
      <c r="B19" s="65">
        <f t="shared" ca="1" si="2"/>
        <v>10.5</v>
      </c>
      <c r="C19" s="71">
        <f t="shared" ca="1" si="2"/>
        <v>2.75</v>
      </c>
      <c r="D19" s="67">
        <f t="shared" ca="1" si="2"/>
        <v>0.75</v>
      </c>
      <c r="E19" s="23">
        <f t="shared" ca="1" si="3"/>
        <v>3.6875</v>
      </c>
      <c r="F19" s="24">
        <f t="shared" ca="1" si="4"/>
        <v>19</v>
      </c>
    </row>
    <row r="20" spans="1:6" ht="20.100000000000001" customHeight="1" x14ac:dyDescent="0.25">
      <c r="A20" s="56">
        <f>Infos!A20</f>
        <v>1017</v>
      </c>
      <c r="B20" s="65">
        <f t="shared" ca="1" si="2"/>
        <v>9.5</v>
      </c>
      <c r="C20" s="71">
        <f t="shared" ca="1" si="2"/>
        <v>14</v>
      </c>
      <c r="D20" s="67">
        <f t="shared" ca="1" si="2"/>
        <v>11.5</v>
      </c>
      <c r="E20" s="23">
        <f t="shared" ca="1" si="3"/>
        <v>11.625</v>
      </c>
      <c r="F20" s="24">
        <f t="shared" ca="1" si="4"/>
        <v>8</v>
      </c>
    </row>
    <row r="21" spans="1:6" ht="20.100000000000001" customHeight="1" thickBot="1" x14ac:dyDescent="0.3">
      <c r="A21" s="57">
        <f>Infos!A21</f>
        <v>1018</v>
      </c>
      <c r="B21" s="69">
        <f t="shared" ca="1" si="2"/>
        <v>19</v>
      </c>
      <c r="C21" s="72">
        <f t="shared" ca="1" si="2"/>
        <v>16.5</v>
      </c>
      <c r="D21" s="67">
        <f t="shared" ca="1" si="2"/>
        <v>0</v>
      </c>
      <c r="E21" s="75">
        <f t="shared" ca="1" si="3"/>
        <v>8.875</v>
      </c>
      <c r="F21" s="84">
        <f t="shared" ca="1" si="4"/>
        <v>16</v>
      </c>
    </row>
    <row r="22" spans="1:6" ht="15.75" thickBot="1" x14ac:dyDescent="0.3">
      <c r="B22" s="63"/>
      <c r="C22" s="63"/>
      <c r="D22" s="63"/>
      <c r="E22" s="76"/>
      <c r="F22" s="76"/>
    </row>
    <row r="23" spans="1:6" ht="15.75" thickBot="1" x14ac:dyDescent="0.3">
      <c r="B23" s="64">
        <v>0.25</v>
      </c>
      <c r="C23" s="61">
        <v>0.25</v>
      </c>
      <c r="D23" s="62">
        <v>0.5</v>
      </c>
      <c r="E23" s="60"/>
    </row>
    <row r="24" spans="1:6" x14ac:dyDescent="0.25">
      <c r="D24" s="3"/>
    </row>
  </sheetData>
  <mergeCells count="1">
    <mergeCell ref="A1:F1"/>
  </mergeCells>
  <conditionalFormatting sqref="E3">
    <cfRule type="cellIs" dxfId="0" priority="8" operator="greaterThan">
      <formula>17.94</formula>
    </cfRule>
    <cfRule type="iconSet" priority="7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C25EE76C-6044-4394-8303-D6E0ACA7C22E}">
            <x14:iconSet custom="1">
              <x14:cfvo type="percent">
                <xm:f>0</xm:f>
              </x14:cfvo>
              <x14:cfvo type="num" gte="0">
                <xm:f>10</xm:f>
              </x14:cfvo>
              <x14:cfvo type="num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E4</xm:sqref>
        </x14:conditionalFormatting>
        <x14:conditionalFormatting xmlns:xm="http://schemas.microsoft.com/office/excel/2006/main">
          <x14:cfRule type="iconSet" priority="4" id="{2800F18A-C950-45DB-B553-1EAC717797F3}">
            <x14:iconSet custom="1">
              <x14:cfvo type="percent">
                <xm:f>0</xm:f>
              </x14:cfvo>
              <x14:cfvo type="percent">
                <xm:f>10</xm:f>
              </x14:cfvo>
              <x14:cfvo type="percent">
                <xm:f>10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E5</xm:sqref>
        </x14:conditionalFormatting>
        <x14:conditionalFormatting xmlns:xm="http://schemas.microsoft.com/office/excel/2006/main">
          <x14:cfRule type="iconSet" priority="2" id="{C40A93D1-378D-479D-94D7-6C7B577C821C}">
            <x14:iconSet custom="1">
              <x14:cfvo type="percent">
                <xm:f>0</xm:f>
              </x14:cfvo>
              <x14:cfvo type="formula" gte="0">
                <xm:f>10</xm:f>
              </x14:cfvo>
              <x14:cfvo type="num">
                <xm:f>10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E6:E21</xm:sqref>
        </x14:conditionalFormatting>
        <x14:conditionalFormatting xmlns:xm="http://schemas.microsoft.com/office/excel/2006/main">
          <x14:cfRule type="iconSet" priority="1" id="{E83358BF-2CAB-4DE0-B2BB-34531BFD1089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10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G17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5" workbookViewId="0">
      <selection activeCell="D3" sqref="D3:D21"/>
    </sheetView>
  </sheetViews>
  <sheetFormatPr baseColWidth="10" defaultRowHeight="15" x14ac:dyDescent="0.25"/>
  <cols>
    <col min="1" max="1" width="10.7109375" customWidth="1"/>
    <col min="2" max="5" width="16.7109375" customWidth="1"/>
  </cols>
  <sheetData>
    <row r="1" spans="1:11" ht="36" customHeight="1" thickBot="1" x14ac:dyDescent="0.3">
      <c r="A1" s="79" t="s">
        <v>79</v>
      </c>
      <c r="B1" s="79"/>
      <c r="C1" s="79"/>
      <c r="D1" s="79"/>
      <c r="E1" s="79"/>
    </row>
    <row r="2" spans="1:11" ht="36" customHeight="1" thickBot="1" x14ac:dyDescent="0.3">
      <c r="A2" s="20" t="s">
        <v>0</v>
      </c>
      <c r="B2" s="20" t="s">
        <v>53</v>
      </c>
      <c r="C2" s="21" t="s">
        <v>54</v>
      </c>
      <c r="D2" s="19" t="s">
        <v>55</v>
      </c>
      <c r="E2" s="21" t="s">
        <v>56</v>
      </c>
    </row>
    <row r="3" spans="1:11" ht="20.100000000000001" customHeight="1" x14ac:dyDescent="0.25">
      <c r="A3" s="55">
        <f>Infos!A3</f>
        <v>1000</v>
      </c>
      <c r="B3" s="85" t="str">
        <f>IF(Notes!E3&gt;=10,"OUI","NON")</f>
        <v>OUI</v>
      </c>
      <c r="C3" s="4">
        <f>IF(AND(Notes!E3&gt;=10,(Controle!$E$2-Infos!$F$3)&lt;(26*365)),Controle!$D$17,Controle!$E$17)</f>
        <v>300</v>
      </c>
      <c r="D3" s="5">
        <f>VLOOKUP(Infos!E3,Controle!$D$6:$E$12,2,0)</f>
        <v>50</v>
      </c>
      <c r="E3" s="7">
        <v>350</v>
      </c>
    </row>
    <row r="4" spans="1:11" ht="20.100000000000001" customHeight="1" x14ac:dyDescent="0.25">
      <c r="A4" s="56">
        <f>Infos!A4</f>
        <v>1001</v>
      </c>
      <c r="B4" s="85" t="str">
        <f>IF(Notes!E4&gt;=10,"OUI","NON")</f>
        <v>NON</v>
      </c>
      <c r="C4" s="4">
        <f>IF(AND(Notes!E4&gt;=10,(Controle!$E$2-Infos!$F$3)&lt;(26*365)),Controle!$D$17,Controle!$E$17)</f>
        <v>0</v>
      </c>
      <c r="D4" s="5">
        <f>VLOOKUP(Infos!E4,Controle!$D$6:$E$12,2,0)</f>
        <v>100</v>
      </c>
      <c r="E4" s="5">
        <v>100</v>
      </c>
    </row>
    <row r="5" spans="1:11" ht="20.100000000000001" customHeight="1" x14ac:dyDescent="0.25">
      <c r="A5" s="56">
        <f>Infos!A5</f>
        <v>1002</v>
      </c>
      <c r="B5" s="85" t="str">
        <f>IF(Notes!E5&gt;=10,"OUI","NON")</f>
        <v>OUI</v>
      </c>
      <c r="C5" s="4">
        <f>IF(AND(Notes!E5&gt;=10,(Controle!$E$2-Infos!$F$3)&lt;(26*365)),Controle!$D$17,Controle!$E$17)</f>
        <v>300</v>
      </c>
      <c r="D5" s="5">
        <f>VLOOKUP(Infos!E5,Controle!$D$6:$E$12,2,0)</f>
        <v>75</v>
      </c>
      <c r="E5" s="5">
        <v>50</v>
      </c>
      <c r="I5" s="58"/>
      <c r="J5" s="58"/>
      <c r="K5" s="58"/>
    </row>
    <row r="6" spans="1:11" ht="20.100000000000001" customHeight="1" x14ac:dyDescent="0.25">
      <c r="A6" s="56">
        <f>Infos!A6</f>
        <v>1003</v>
      </c>
      <c r="B6" s="85" t="str">
        <f ca="1">IF(Notes!E6&gt;=10,"OUI","NON")</f>
        <v>OUI</v>
      </c>
      <c r="C6" s="4">
        <f ca="1">IF(AND(Notes!E6&gt;=10,(Controle!$E$2-Infos!$F$3)&lt;(26*365)),Controle!$D$17,Controle!$E$17)</f>
        <v>300</v>
      </c>
      <c r="D6" s="5">
        <f ca="1">VLOOKUP(Infos!E6,Controle!$D$6:$E$12,2,0)</f>
        <v>100</v>
      </c>
      <c r="E6" s="8"/>
      <c r="I6" s="58"/>
      <c r="J6" s="59"/>
      <c r="K6" s="59"/>
    </row>
    <row r="7" spans="1:11" ht="20.100000000000001" customHeight="1" x14ac:dyDescent="0.25">
      <c r="A7" s="56">
        <f>Infos!A7</f>
        <v>1004</v>
      </c>
      <c r="B7" s="85" t="str">
        <f ca="1">IF(Notes!E7&gt;=10,"OUI","NON")</f>
        <v>OUI</v>
      </c>
      <c r="C7" s="4">
        <f ca="1">IF(AND(Notes!E7&gt;=10,(Controle!$E$2-Infos!$F$3)&lt;(26*365)),Controle!$D$17,Controle!$E$17)</f>
        <v>300</v>
      </c>
      <c r="D7" s="5">
        <f ca="1">VLOOKUP(Infos!E7,Controle!$D$6:$E$12,2,0)</f>
        <v>75</v>
      </c>
      <c r="E7" s="5"/>
      <c r="I7" s="58"/>
      <c r="J7" s="59"/>
      <c r="K7" s="59"/>
    </row>
    <row r="8" spans="1:11" ht="20.100000000000001" customHeight="1" x14ac:dyDescent="0.25">
      <c r="A8" s="56">
        <f>Infos!A8</f>
        <v>1005</v>
      </c>
      <c r="B8" s="85" t="str">
        <f ca="1">IF(Notes!E8&gt;=10,"OUI","NON")</f>
        <v>OUI</v>
      </c>
      <c r="C8" s="4">
        <f ca="1">IF(AND(Notes!E8&gt;=10,(Controle!$E$2-Infos!$F$3)&lt;(26*365)),Controle!$D$17,Controle!$E$17)</f>
        <v>300</v>
      </c>
      <c r="D8" s="5">
        <f ca="1">VLOOKUP(Infos!E8,Controle!$D$6:$E$12,2,0)</f>
        <v>100</v>
      </c>
      <c r="E8" s="5"/>
      <c r="J8" s="59"/>
      <c r="K8" s="59"/>
    </row>
    <row r="9" spans="1:11" ht="20.100000000000001" customHeight="1" x14ac:dyDescent="0.25">
      <c r="A9" s="56">
        <f>Infos!A9</f>
        <v>1006</v>
      </c>
      <c r="B9" s="85" t="str">
        <f ca="1">IF(Notes!E9&gt;=10,"OUI","NON")</f>
        <v>OUI</v>
      </c>
      <c r="C9" s="4">
        <f ca="1">IF(AND(Notes!E9&gt;=10,(Controle!$E$2-Infos!$F$3)&lt;(26*365)),Controle!$D$17,Controle!$E$17)</f>
        <v>300</v>
      </c>
      <c r="D9" s="5">
        <f ca="1">VLOOKUP(Infos!E9,Controle!$D$6:$E$12,2,0)</f>
        <v>50</v>
      </c>
      <c r="E9" s="5"/>
      <c r="J9" s="59"/>
      <c r="K9" s="59"/>
    </row>
    <row r="10" spans="1:11" ht="20.100000000000001" customHeight="1" x14ac:dyDescent="0.25">
      <c r="A10" s="56">
        <f>Infos!A10</f>
        <v>1007</v>
      </c>
      <c r="B10" s="85" t="str">
        <f ca="1">IF(Notes!E10&gt;=10,"OUI","NON")</f>
        <v>OUI</v>
      </c>
      <c r="C10" s="4">
        <f ca="1">IF(AND(Notes!E10&gt;=10,(Controle!$E$2-Infos!$F$3)&lt;(26*365)),Controle!$D$17,Controle!$E$17)</f>
        <v>300</v>
      </c>
      <c r="D10" s="5">
        <f ca="1">VLOOKUP(Infos!E10,Controle!$D$6:$E$12,2,0)</f>
        <v>75</v>
      </c>
      <c r="E10" s="5"/>
      <c r="J10" s="59"/>
      <c r="K10" s="59"/>
    </row>
    <row r="11" spans="1:11" ht="20.100000000000001" customHeight="1" x14ac:dyDescent="0.25">
      <c r="A11" s="56">
        <f>Infos!A11</f>
        <v>1008</v>
      </c>
      <c r="B11" s="85" t="str">
        <f ca="1">IF(Notes!E11&gt;=10,"OUI","NON")</f>
        <v>OUI</v>
      </c>
      <c r="C11" s="4">
        <f ca="1">IF(AND(Notes!E11&gt;=10,(Controle!$E$2-Infos!$F$3)&lt;(26*365)),Controle!$D$17,Controle!$E$17)</f>
        <v>300</v>
      </c>
      <c r="D11" s="5" t="e">
        <f ca="1">VLOOKUP(Infos!E11,Controle!$D$6:$E$12,2,0)</f>
        <v>#N/A</v>
      </c>
      <c r="E11" s="5"/>
      <c r="J11" s="59"/>
      <c r="K11" s="59"/>
    </row>
    <row r="12" spans="1:11" ht="20.100000000000001" customHeight="1" x14ac:dyDescent="0.25">
      <c r="A12" s="56">
        <f>Infos!A12</f>
        <v>1009</v>
      </c>
      <c r="B12" s="85" t="str">
        <f ca="1">IF(Notes!E12&gt;=10,"OUI","NON")</f>
        <v>OUI</v>
      </c>
      <c r="C12" s="4">
        <f ca="1">IF(AND(Notes!E12&gt;=10,(Controle!$E$2-Infos!$F$3)&lt;(26*365)),Controle!$D$17,Controle!$E$17)</f>
        <v>300</v>
      </c>
      <c r="D12" s="5">
        <f ca="1">VLOOKUP(Infos!E12,Controle!$D$6:$E$12,2,0)</f>
        <v>100</v>
      </c>
      <c r="E12" s="5"/>
      <c r="J12" s="59"/>
      <c r="K12" s="59"/>
    </row>
    <row r="13" spans="1:11" ht="20.100000000000001" customHeight="1" x14ac:dyDescent="0.25">
      <c r="A13" s="56">
        <f>Infos!A13</f>
        <v>1010</v>
      </c>
      <c r="B13" s="85" t="str">
        <f ca="1">IF(Notes!E13&gt;=10,"OUI","NON")</f>
        <v>OUI</v>
      </c>
      <c r="C13" s="4">
        <f ca="1">IF(AND(Notes!E13&gt;=10,(Controle!$E$2-Infos!$F$3)&lt;(26*365)),Controle!$D$17,Controle!$E$17)</f>
        <v>300</v>
      </c>
      <c r="D13" s="5">
        <f ca="1">VLOOKUP(Infos!E13,Controle!$D$6:$E$12,2,0)</f>
        <v>75</v>
      </c>
      <c r="E13" s="5"/>
      <c r="J13" s="59"/>
      <c r="K13" s="59"/>
    </row>
    <row r="14" spans="1:11" ht="20.100000000000001" customHeight="1" x14ac:dyDescent="0.25">
      <c r="A14" s="56">
        <f>Infos!A14</f>
        <v>1011</v>
      </c>
      <c r="B14" s="85" t="str">
        <f ca="1">IF(Notes!E14&gt;=10,"OUI","NON")</f>
        <v>NON</v>
      </c>
      <c r="C14" s="4">
        <f ca="1">IF(AND(Notes!E14&gt;=10,(Controle!$E$2-Infos!$F$3)&lt;(26*365)),Controle!$D$17,Controle!$E$17)</f>
        <v>0</v>
      </c>
      <c r="D14" s="5">
        <f ca="1">VLOOKUP(Infos!E14,Controle!$D$6:$E$12,2,0)</f>
        <v>75</v>
      </c>
      <c r="E14" s="5"/>
      <c r="J14" s="59"/>
      <c r="K14" s="59"/>
    </row>
    <row r="15" spans="1:11" ht="20.100000000000001" customHeight="1" x14ac:dyDescent="0.25">
      <c r="A15" s="56">
        <f>Infos!A15</f>
        <v>1012</v>
      </c>
      <c r="B15" s="85" t="str">
        <f ca="1">IF(Notes!E15&gt;=10,"OUI","NON")</f>
        <v>NON</v>
      </c>
      <c r="C15" s="4">
        <f ca="1">IF(AND(Notes!E15&gt;=10,(Controle!$E$2-Infos!$F$3)&lt;(26*365)),Controle!$D$17,Controle!$E$17)</f>
        <v>0</v>
      </c>
      <c r="D15" s="5">
        <f ca="1">VLOOKUP(Infos!E15,Controle!$D$6:$E$12,2,0)</f>
        <v>100</v>
      </c>
      <c r="E15" s="5"/>
    </row>
    <row r="16" spans="1:11" ht="20.100000000000001" customHeight="1" x14ac:dyDescent="0.25">
      <c r="A16" s="56">
        <f>Infos!A16</f>
        <v>1013</v>
      </c>
      <c r="B16" s="85" t="str">
        <f ca="1">IF(Notes!E16&gt;=10,"OUI","NON")</f>
        <v>NON</v>
      </c>
      <c r="C16" s="4">
        <f ca="1">IF(AND(Notes!E16&gt;=10,(Controle!$E$2-Infos!$F$3)&lt;(26*365)),Controle!$D$17,Controle!$E$17)</f>
        <v>0</v>
      </c>
      <c r="D16" s="5">
        <f ca="1">VLOOKUP(Infos!E16,Controle!$D$6:$E$12,2,0)</f>
        <v>75</v>
      </c>
      <c r="E16" s="5"/>
    </row>
    <row r="17" spans="1:5" ht="20.100000000000001" customHeight="1" x14ac:dyDescent="0.25">
      <c r="A17" s="56">
        <f>Infos!A17</f>
        <v>1014</v>
      </c>
      <c r="B17" s="85" t="str">
        <f ca="1">IF(Notes!E17&gt;=10,"OUI","NON")</f>
        <v>NON</v>
      </c>
      <c r="C17" s="4">
        <f ca="1">IF(AND(Notes!E17&gt;=10,(Controle!$E$2-Infos!$F$3)&lt;(26*365)),Controle!$D$17,Controle!$E$17)</f>
        <v>0</v>
      </c>
      <c r="D17" s="5">
        <f ca="1">VLOOKUP(Infos!E17,Controle!$D$6:$E$12,2,0)</f>
        <v>75</v>
      </c>
      <c r="E17" s="5"/>
    </row>
    <row r="18" spans="1:5" ht="20.100000000000001" customHeight="1" x14ac:dyDescent="0.25">
      <c r="A18" s="56">
        <f>Infos!A18</f>
        <v>1015</v>
      </c>
      <c r="B18" s="85" t="str">
        <f ca="1">IF(Notes!E18&gt;=10,"OUI","NON")</f>
        <v>OUI</v>
      </c>
      <c r="C18" s="4">
        <f ca="1">IF(AND(Notes!E18&gt;=10,(Controle!$E$2-Infos!$F$3)&lt;(26*365)),Controle!$D$17,Controle!$E$17)</f>
        <v>300</v>
      </c>
      <c r="D18" s="5">
        <f ca="1">VLOOKUP(Infos!E18,Controle!$D$6:$E$12,2,0)</f>
        <v>75</v>
      </c>
      <c r="E18" s="5"/>
    </row>
    <row r="19" spans="1:5" ht="20.100000000000001" customHeight="1" x14ac:dyDescent="0.25">
      <c r="A19" s="56">
        <f>Infos!A19</f>
        <v>1016</v>
      </c>
      <c r="B19" s="85" t="str">
        <f ca="1">IF(Notes!E19&gt;=10,"OUI","NON")</f>
        <v>NON</v>
      </c>
      <c r="C19" s="4">
        <f ca="1">IF(AND(Notes!E19&gt;=10,(Controle!$E$2-Infos!$F$3)&lt;(26*365)),Controle!$D$17,Controle!$E$17)</f>
        <v>0</v>
      </c>
      <c r="D19" s="5">
        <f ca="1">VLOOKUP(Infos!E19,Controle!$D$6:$E$12,2,0)</f>
        <v>100</v>
      </c>
      <c r="E19" s="5"/>
    </row>
    <row r="20" spans="1:5" ht="20.100000000000001" customHeight="1" x14ac:dyDescent="0.25">
      <c r="A20" s="56">
        <f>Infos!A20</f>
        <v>1017</v>
      </c>
      <c r="B20" s="85" t="str">
        <f ca="1">IF(Notes!E20&gt;=10,"OUI","NON")</f>
        <v>OUI</v>
      </c>
      <c r="C20" s="4">
        <f ca="1">IF(AND(Notes!E20&gt;=10,(Controle!$E$2-Infos!$F$3)&lt;(26*365)),Controle!$D$17,Controle!$E$17)</f>
        <v>300</v>
      </c>
      <c r="D20" s="5" t="e">
        <f ca="1">VLOOKUP(Infos!E20,Controle!$D$6:$E$12,2,0)</f>
        <v>#N/A</v>
      </c>
      <c r="E20" s="5"/>
    </row>
    <row r="21" spans="1:5" ht="20.100000000000001" customHeight="1" thickBot="1" x14ac:dyDescent="0.3">
      <c r="A21" s="57">
        <f>Infos!A21</f>
        <v>1018</v>
      </c>
      <c r="B21" s="85" t="str">
        <f ca="1">IF(Notes!E21&gt;=10,"OUI","NON")</f>
        <v>NON</v>
      </c>
      <c r="C21" s="4">
        <f ca="1">IF(AND(Notes!E21&gt;=10,(Controle!$E$2-Infos!$F$3)&lt;(26*365)),Controle!$D$17,Controle!$E$17)</f>
        <v>0</v>
      </c>
      <c r="D21" s="5">
        <f ca="1">VLOOKUP(Infos!E21,Controle!$D$6:$E$12,2,0)</f>
        <v>75</v>
      </c>
      <c r="E21" s="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H10" sqref="H10"/>
    </sheetView>
  </sheetViews>
  <sheetFormatPr baseColWidth="10" defaultRowHeight="15" x14ac:dyDescent="0.25"/>
  <cols>
    <col min="1" max="1" width="20.7109375" customWidth="1"/>
    <col min="2" max="5" width="16.7109375" customWidth="1"/>
  </cols>
  <sheetData>
    <row r="1" spans="1:5" s="16" customFormat="1" ht="36" customHeight="1" thickBot="1" x14ac:dyDescent="0.3">
      <c r="A1" s="77" t="s">
        <v>73</v>
      </c>
      <c r="B1" s="80"/>
      <c r="C1" s="80"/>
      <c r="D1" s="80"/>
      <c r="E1" s="80"/>
    </row>
    <row r="2" spans="1:5" ht="20.100000000000001" customHeight="1" thickBot="1" x14ac:dyDescent="0.3">
      <c r="A2" s="49" t="s">
        <v>3</v>
      </c>
      <c r="B2" s="10" t="s">
        <v>4</v>
      </c>
      <c r="D2" s="9" t="s">
        <v>74</v>
      </c>
      <c r="E2" s="17">
        <v>41205</v>
      </c>
    </row>
    <row r="3" spans="1:5" ht="20.100000000000001" customHeight="1" thickBot="1" x14ac:dyDescent="0.3">
      <c r="A3" s="45" t="s">
        <v>43</v>
      </c>
      <c r="B3" s="11">
        <v>75</v>
      </c>
    </row>
    <row r="4" spans="1:5" ht="20.100000000000001" customHeight="1" thickBot="1" x14ac:dyDescent="0.3">
      <c r="A4" s="46" t="s">
        <v>57</v>
      </c>
      <c r="B4" s="11">
        <v>92</v>
      </c>
      <c r="D4" s="81" t="s">
        <v>55</v>
      </c>
      <c r="E4" s="82"/>
    </row>
    <row r="5" spans="1:5" ht="20.100000000000001" customHeight="1" thickBot="1" x14ac:dyDescent="0.3">
      <c r="A5" s="46" t="s">
        <v>44</v>
      </c>
      <c r="B5" s="11">
        <v>95</v>
      </c>
      <c r="D5" s="50" t="s">
        <v>4</v>
      </c>
      <c r="E5" s="51" t="s">
        <v>75</v>
      </c>
    </row>
    <row r="6" spans="1:5" ht="20.100000000000001" customHeight="1" x14ac:dyDescent="0.25">
      <c r="A6" s="46" t="s">
        <v>58</v>
      </c>
      <c r="B6" s="11">
        <v>93</v>
      </c>
      <c r="D6" s="45">
        <v>75</v>
      </c>
      <c r="E6" s="13">
        <v>50</v>
      </c>
    </row>
    <row r="7" spans="1:5" ht="20.100000000000001" customHeight="1" x14ac:dyDescent="0.25">
      <c r="A7" s="46" t="s">
        <v>59</v>
      </c>
      <c r="B7" s="11">
        <v>93</v>
      </c>
      <c r="D7" s="46">
        <v>92</v>
      </c>
      <c r="E7" s="13">
        <v>75</v>
      </c>
    </row>
    <row r="8" spans="1:5" ht="20.100000000000001" customHeight="1" x14ac:dyDescent="0.25">
      <c r="A8" s="46" t="s">
        <v>60</v>
      </c>
      <c r="B8" s="11">
        <v>78</v>
      </c>
      <c r="D8" s="46">
        <v>93</v>
      </c>
      <c r="E8" s="13">
        <v>75</v>
      </c>
    </row>
    <row r="9" spans="1:5" ht="20.100000000000001" customHeight="1" x14ac:dyDescent="0.25">
      <c r="A9" s="46" t="s">
        <v>61</v>
      </c>
      <c r="B9" s="11">
        <v>92</v>
      </c>
      <c r="D9" s="46">
        <v>94</v>
      </c>
      <c r="E9" s="13">
        <v>75</v>
      </c>
    </row>
    <row r="10" spans="1:5" ht="20.100000000000001" customHeight="1" x14ac:dyDescent="0.25">
      <c r="A10" s="46" t="s">
        <v>62</v>
      </c>
      <c r="B10" s="11">
        <v>94</v>
      </c>
      <c r="D10" s="46">
        <v>95</v>
      </c>
      <c r="E10" s="13">
        <v>100</v>
      </c>
    </row>
    <row r="11" spans="1:5" ht="20.100000000000001" customHeight="1" x14ac:dyDescent="0.25">
      <c r="A11" s="46" t="s">
        <v>63</v>
      </c>
      <c r="B11" s="11">
        <v>93</v>
      </c>
      <c r="D11" s="46">
        <v>77</v>
      </c>
      <c r="E11" s="13">
        <v>100</v>
      </c>
    </row>
    <row r="12" spans="1:5" ht="20.100000000000001" customHeight="1" thickBot="1" x14ac:dyDescent="0.3">
      <c r="A12" s="46" t="s">
        <v>64</v>
      </c>
      <c r="B12" s="11">
        <v>94</v>
      </c>
      <c r="D12" s="47">
        <v>78</v>
      </c>
      <c r="E12" s="14">
        <v>100</v>
      </c>
    </row>
    <row r="13" spans="1:5" ht="20.100000000000001" customHeight="1" x14ac:dyDescent="0.25">
      <c r="A13" s="46" t="s">
        <v>65</v>
      </c>
      <c r="B13" s="11">
        <v>92</v>
      </c>
    </row>
    <row r="14" spans="1:5" ht="20.100000000000001" customHeight="1" thickBot="1" x14ac:dyDescent="0.3">
      <c r="A14" s="46" t="s">
        <v>66</v>
      </c>
      <c r="B14" s="11">
        <v>92</v>
      </c>
    </row>
    <row r="15" spans="1:5" ht="20.100000000000001" customHeight="1" thickBot="1" x14ac:dyDescent="0.3">
      <c r="A15" s="46" t="s">
        <v>67</v>
      </c>
      <c r="B15" s="11">
        <v>94</v>
      </c>
      <c r="D15" s="81" t="s">
        <v>54</v>
      </c>
      <c r="E15" s="82"/>
    </row>
    <row r="16" spans="1:5" ht="20.100000000000001" customHeight="1" thickBot="1" x14ac:dyDescent="0.3">
      <c r="A16" s="46" t="s">
        <v>68</v>
      </c>
      <c r="B16" s="11">
        <v>92</v>
      </c>
      <c r="D16" s="52" t="s">
        <v>53</v>
      </c>
      <c r="E16" s="53" t="s">
        <v>76</v>
      </c>
    </row>
    <row r="17" spans="1:5" ht="20.100000000000001" customHeight="1" thickBot="1" x14ac:dyDescent="0.3">
      <c r="A17" s="46" t="s">
        <v>45</v>
      </c>
      <c r="B17" s="11">
        <v>92</v>
      </c>
      <c r="D17" s="15">
        <v>300</v>
      </c>
      <c r="E17" s="14">
        <v>0</v>
      </c>
    </row>
    <row r="18" spans="1:5" ht="20.100000000000001" customHeight="1" thickBot="1" x14ac:dyDescent="0.3">
      <c r="A18" s="46" t="s">
        <v>70</v>
      </c>
      <c r="B18" s="11">
        <v>91</v>
      </c>
    </row>
    <row r="19" spans="1:5" ht="20.100000000000001" customHeight="1" thickBot="1" x14ac:dyDescent="0.3">
      <c r="A19" s="46" t="s">
        <v>69</v>
      </c>
      <c r="B19" s="11">
        <v>77</v>
      </c>
      <c r="D19" s="81" t="s">
        <v>77</v>
      </c>
      <c r="E19" s="83"/>
    </row>
    <row r="20" spans="1:5" ht="20.100000000000001" customHeight="1" thickBot="1" x14ac:dyDescent="0.3">
      <c r="A20" s="46" t="s">
        <v>71</v>
      </c>
      <c r="B20" s="11">
        <v>93</v>
      </c>
      <c r="D20" s="52" t="s">
        <v>78</v>
      </c>
      <c r="E20" s="54" t="s">
        <v>53</v>
      </c>
    </row>
    <row r="21" spans="1:5" ht="20.100000000000001" customHeight="1" thickBot="1" x14ac:dyDescent="0.3">
      <c r="A21" s="47" t="s">
        <v>72</v>
      </c>
      <c r="B21" s="12">
        <v>77</v>
      </c>
      <c r="D21" s="2">
        <v>1</v>
      </c>
      <c r="E21" s="1">
        <v>2</v>
      </c>
    </row>
    <row r="23" spans="1:5" ht="20.100000000000001" customHeight="1" x14ac:dyDescent="0.25"/>
  </sheetData>
  <mergeCells count="4">
    <mergeCell ref="A1:E1"/>
    <mergeCell ref="D4:E4"/>
    <mergeCell ref="D15:E15"/>
    <mergeCell ref="D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Notes</vt:lpstr>
      <vt:lpstr>Resultat</vt:lpstr>
      <vt:lpstr>Controle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2019-11-28T04:42:10Z</dcterms:modified>
</cp:coreProperties>
</file>