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 codeName="{144559BF-596A-2B24-0A50-F0D1D4C42CD1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E:\Caluire\Parcours découverte\2019-20\"/>
    </mc:Choice>
  </mc:AlternateContent>
  <xr:revisionPtr revIDLastSave="0" documentId="13_ncr:1_{5307A0EF-D51E-4CFD-BCB9-8C947FBFB4A5}" xr6:coauthVersionLast="45" xr6:coauthVersionMax="45" xr10:uidLastSave="{00000000-0000-0000-0000-000000000000}"/>
  <bookViews>
    <workbookView xWindow="-120" yWindow="-120" windowWidth="20730" windowHeight="11160" tabRatio="925" activeTab="1" xr2:uid="{00000000-000D-0000-FFFF-FFFF00000000}"/>
  </bookViews>
  <sheets>
    <sheet name="Voeux élèves" sheetId="1" r:id="rId1"/>
    <sheet name="répartition périodes" sheetId="24" r:id="rId2"/>
    <sheet name="liste pour les profs" sheetId="2" r:id="rId3"/>
    <sheet name="pour les élèves" sheetId="25" r:id="rId4"/>
    <sheet name="répartition - bis" sheetId="27" state="hidden" r:id="rId5"/>
    <sheet name="fl tr" sheetId="3" r:id="rId6"/>
    <sheet name="htb" sheetId="5" r:id="rId7"/>
    <sheet name="cl" sheetId="7" r:id="rId8"/>
    <sheet name="basson" sheetId="8" r:id="rId9"/>
    <sheet name="saxo" sheetId="9" r:id="rId10"/>
    <sheet name="violon" sheetId="10" r:id="rId11"/>
    <sheet name="alto" sheetId="11" r:id="rId12"/>
    <sheet name="vlc" sheetId="12" r:id="rId13"/>
    <sheet name="cb" sheetId="13" r:id="rId14"/>
    <sheet name="tromp" sheetId="15" r:id="rId15"/>
    <sheet name="cor" sheetId="16" r:id="rId16"/>
    <sheet name="trombone" sheetId="17" r:id="rId17"/>
    <sheet name="tuba" sheetId="18" r:id="rId18"/>
    <sheet name="percus" sheetId="19" r:id="rId19"/>
    <sheet name="guitare" sheetId="21" r:id="rId20"/>
    <sheet name="harpe" sheetId="22" r:id="rId21"/>
    <sheet name="piano" sheetId="23" r:id="rId22"/>
  </sheets>
  <definedNames>
    <definedName name="tInstruments">Tableau1[#Headers]</definedName>
    <definedName name="_xlnm.Print_Area" localSheetId="0">'Voeux élèves'!$A$3:$S$99</definedName>
  </definedNames>
  <calcPr calcId="181029" concurrentCalc="0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60" i="5" l="1"/>
  <c r="B61" i="5"/>
  <c r="B62" i="5"/>
  <c r="B63" i="5"/>
  <c r="B64" i="5"/>
  <c r="B65" i="5"/>
  <c r="B66" i="5"/>
  <c r="B67" i="5"/>
  <c r="B68" i="5"/>
  <c r="B69" i="5"/>
  <c r="B70" i="5"/>
  <c r="B71" i="5"/>
  <c r="B72" i="5"/>
  <c r="B73" i="5"/>
  <c r="B74" i="5"/>
  <c r="B75" i="5"/>
  <c r="B76" i="5"/>
  <c r="B77" i="5"/>
  <c r="B78" i="5"/>
  <c r="B79" i="5"/>
  <c r="B80" i="5"/>
  <c r="B81" i="5"/>
  <c r="B82" i="5"/>
  <c r="B83" i="5"/>
  <c r="B84" i="5"/>
  <c r="B85" i="5"/>
  <c r="B86" i="5"/>
  <c r="B87" i="5"/>
  <c r="B88" i="5"/>
  <c r="B89" i="5"/>
  <c r="B90" i="5"/>
  <c r="B91" i="5"/>
  <c r="B92" i="5"/>
  <c r="B93" i="5"/>
  <c r="B94" i="5"/>
  <c r="B95" i="5"/>
  <c r="B96" i="5"/>
  <c r="B97" i="5"/>
  <c r="B98" i="5"/>
  <c r="B99" i="5"/>
  <c r="B100" i="5"/>
  <c r="A100" i="5"/>
  <c r="A99" i="5"/>
  <c r="A98" i="5"/>
  <c r="A97" i="5"/>
  <c r="A96" i="5"/>
  <c r="A95" i="5"/>
  <c r="A94" i="5"/>
  <c r="A93" i="5"/>
  <c r="A92" i="5"/>
  <c r="A91" i="5"/>
  <c r="A90" i="5"/>
  <c r="A89" i="5"/>
  <c r="A88" i="5"/>
  <c r="A87" i="5"/>
  <c r="A86" i="5"/>
  <c r="A85" i="5"/>
  <c r="A84" i="5"/>
  <c r="A83" i="5"/>
  <c r="A82" i="5"/>
  <c r="A81" i="5"/>
  <c r="A80" i="5"/>
  <c r="A79" i="5"/>
  <c r="A78" i="5"/>
  <c r="A77" i="5"/>
  <c r="A76" i="5"/>
  <c r="A75" i="5"/>
  <c r="A74" i="5"/>
  <c r="A73" i="5"/>
  <c r="A72" i="5"/>
  <c r="A71" i="5"/>
  <c r="A70" i="5"/>
  <c r="A69" i="5"/>
  <c r="A68" i="5"/>
  <c r="A67" i="5"/>
  <c r="A66" i="5"/>
  <c r="A65" i="5"/>
  <c r="A64" i="5"/>
  <c r="A63" i="5"/>
  <c r="A62" i="5"/>
  <c r="A61" i="5"/>
  <c r="A60" i="5"/>
  <c r="A59" i="5"/>
  <c r="A58" i="5"/>
  <c r="A57" i="5"/>
  <c r="A56" i="5"/>
  <c r="A55" i="5"/>
  <c r="A54" i="5"/>
  <c r="A53" i="5"/>
  <c r="A52" i="5"/>
  <c r="A51" i="5"/>
  <c r="A50" i="5"/>
  <c r="A49" i="5"/>
  <c r="A48" i="5"/>
  <c r="A47" i="5"/>
  <c r="A46" i="5"/>
  <c r="A45" i="5"/>
  <c r="A44" i="5"/>
  <c r="A43" i="5"/>
  <c r="A42" i="5"/>
  <c r="A41" i="5"/>
  <c r="A40" i="5"/>
  <c r="A39" i="5"/>
  <c r="A38" i="5"/>
  <c r="A37" i="5"/>
  <c r="A36" i="5"/>
  <c r="A35" i="5"/>
  <c r="A34" i="5"/>
  <c r="A33" i="5"/>
  <c r="A32" i="5"/>
  <c r="A31" i="5"/>
  <c r="A30" i="5"/>
  <c r="A29" i="5"/>
  <c r="A28" i="5"/>
  <c r="A27" i="5"/>
  <c r="A26" i="5"/>
  <c r="A25" i="5"/>
  <c r="A24" i="5"/>
  <c r="A23" i="5"/>
  <c r="A22" i="5"/>
  <c r="A21" i="5"/>
  <c r="A20" i="5"/>
  <c r="A19" i="5"/>
  <c r="A18" i="5"/>
  <c r="A17" i="5"/>
  <c r="A16" i="5"/>
  <c r="A15" i="5"/>
  <c r="A14" i="5"/>
  <c r="A13" i="5"/>
  <c r="A12" i="5"/>
  <c r="A11" i="5"/>
  <c r="A10" i="5"/>
  <c r="A9" i="5"/>
  <c r="A8" i="5"/>
  <c r="A7" i="5"/>
  <c r="A6" i="5"/>
  <c r="A5" i="5"/>
  <c r="A4" i="5"/>
  <c r="A3" i="5"/>
  <c r="A2" i="5"/>
  <c r="A99" i="24"/>
  <c r="A98" i="24"/>
  <c r="S4" i="1"/>
  <c r="S5" i="1"/>
  <c r="A101" i="24"/>
  <c r="A3" i="24"/>
  <c r="A4" i="24"/>
  <c r="A5" i="24"/>
  <c r="A6" i="24"/>
  <c r="A7" i="24"/>
  <c r="A8" i="24"/>
  <c r="A9" i="24"/>
  <c r="A10" i="24"/>
  <c r="A11" i="24"/>
  <c r="A12" i="24"/>
  <c r="A13" i="24"/>
  <c r="A14" i="24"/>
  <c r="A15" i="24"/>
  <c r="A16" i="24"/>
  <c r="A17" i="24"/>
  <c r="A18" i="24"/>
  <c r="A19" i="24"/>
  <c r="A20" i="24"/>
  <c r="A21" i="24"/>
  <c r="A22" i="24"/>
  <c r="A23" i="24"/>
  <c r="A24" i="24"/>
  <c r="A25" i="24"/>
  <c r="A26" i="24"/>
  <c r="A27" i="24"/>
  <c r="A28" i="24"/>
  <c r="A29" i="24"/>
  <c r="A30" i="24"/>
  <c r="A31" i="24"/>
  <c r="A32" i="24"/>
  <c r="A33" i="24"/>
  <c r="A34" i="24"/>
  <c r="A35" i="24"/>
  <c r="A36" i="24"/>
  <c r="A37" i="24"/>
  <c r="A38" i="24"/>
  <c r="A39" i="24"/>
  <c r="A40" i="24"/>
  <c r="A41" i="24"/>
  <c r="A42" i="24"/>
  <c r="A43" i="24"/>
  <c r="A44" i="24"/>
  <c r="A45" i="24"/>
  <c r="A46" i="24"/>
  <c r="A47" i="24"/>
  <c r="A48" i="24"/>
  <c r="A49" i="24"/>
  <c r="A50" i="24"/>
  <c r="A51" i="24"/>
  <c r="A52" i="24"/>
  <c r="A53" i="24"/>
  <c r="A54" i="24"/>
  <c r="A55" i="24"/>
  <c r="A56" i="24"/>
  <c r="A57" i="24"/>
  <c r="A58" i="24"/>
  <c r="A59" i="24"/>
  <c r="A60" i="24"/>
  <c r="A61" i="24"/>
  <c r="A62" i="24"/>
  <c r="A63" i="24"/>
  <c r="A64" i="24"/>
  <c r="A65" i="24"/>
  <c r="A66" i="24"/>
  <c r="A67" i="24"/>
  <c r="A68" i="24"/>
  <c r="A69" i="24"/>
  <c r="A70" i="24"/>
  <c r="A71" i="24"/>
  <c r="A72" i="24"/>
  <c r="A73" i="24"/>
  <c r="A74" i="24"/>
  <c r="A75" i="24"/>
  <c r="A76" i="24"/>
  <c r="A77" i="24"/>
  <c r="A78" i="24"/>
  <c r="A79" i="24"/>
  <c r="A80" i="24"/>
  <c r="A81" i="24"/>
  <c r="A82" i="24"/>
  <c r="A83" i="24"/>
  <c r="A84" i="24"/>
  <c r="A85" i="24"/>
  <c r="A86" i="24"/>
  <c r="A87" i="24"/>
  <c r="A88" i="24"/>
  <c r="A89" i="24"/>
  <c r="A90" i="24"/>
  <c r="A91" i="24"/>
  <c r="A92" i="24"/>
  <c r="A93" i="24"/>
  <c r="A94" i="24"/>
  <c r="A95" i="24"/>
  <c r="A96" i="24"/>
  <c r="A97" i="24"/>
  <c r="A100" i="24"/>
  <c r="A2" i="24"/>
  <c r="A3" i="23"/>
  <c r="A4" i="23"/>
  <c r="A5" i="23"/>
  <c r="A6" i="23"/>
  <c r="A7" i="23"/>
  <c r="A8" i="23"/>
  <c r="A9" i="23"/>
  <c r="A10" i="23"/>
  <c r="A11" i="23"/>
  <c r="A12" i="23"/>
  <c r="A13" i="23"/>
  <c r="A14" i="23"/>
  <c r="A15" i="23"/>
  <c r="A16" i="23"/>
  <c r="A17" i="23"/>
  <c r="A18" i="23"/>
  <c r="A19" i="23"/>
  <c r="A20" i="23"/>
  <c r="A21" i="23"/>
  <c r="A22" i="23"/>
  <c r="A23" i="23"/>
  <c r="A24" i="23"/>
  <c r="A25" i="23"/>
  <c r="A26" i="23"/>
  <c r="A27" i="23"/>
  <c r="A28" i="23"/>
  <c r="A29" i="23"/>
  <c r="A30" i="23"/>
  <c r="A31" i="23"/>
  <c r="A32" i="23"/>
  <c r="A33" i="23"/>
  <c r="A34" i="23"/>
  <c r="A35" i="23"/>
  <c r="A36" i="23"/>
  <c r="A37" i="23"/>
  <c r="A38" i="23"/>
  <c r="A39" i="23"/>
  <c r="A40" i="23"/>
  <c r="A41" i="23"/>
  <c r="A42" i="23"/>
  <c r="A43" i="23"/>
  <c r="A44" i="23"/>
  <c r="A45" i="23"/>
  <c r="A46" i="23"/>
  <c r="A47" i="23"/>
  <c r="A48" i="23"/>
  <c r="A49" i="23"/>
  <c r="A50" i="23"/>
  <c r="A51" i="23"/>
  <c r="A52" i="23"/>
  <c r="A53" i="23"/>
  <c r="A54" i="23"/>
  <c r="A55" i="23"/>
  <c r="A56" i="23"/>
  <c r="A57" i="23"/>
  <c r="A58" i="23"/>
  <c r="A59" i="23"/>
  <c r="A60" i="23"/>
  <c r="A61" i="23"/>
  <c r="A62" i="23"/>
  <c r="A63" i="23"/>
  <c r="A64" i="23"/>
  <c r="A65" i="23"/>
  <c r="A66" i="23"/>
  <c r="A67" i="23"/>
  <c r="A68" i="23"/>
  <c r="A69" i="23"/>
  <c r="A70" i="23"/>
  <c r="A71" i="23"/>
  <c r="A72" i="23"/>
  <c r="A73" i="23"/>
  <c r="A74" i="23"/>
  <c r="A75" i="23"/>
  <c r="A76" i="23"/>
  <c r="A77" i="23"/>
  <c r="A78" i="23"/>
  <c r="A79" i="23"/>
  <c r="A80" i="23"/>
  <c r="A81" i="23"/>
  <c r="A82" i="23"/>
  <c r="A83" i="23"/>
  <c r="A84" i="23"/>
  <c r="A85" i="23"/>
  <c r="A86" i="23"/>
  <c r="A87" i="23"/>
  <c r="A88" i="23"/>
  <c r="A89" i="23"/>
  <c r="A90" i="23"/>
  <c r="A91" i="23"/>
  <c r="A92" i="23"/>
  <c r="A93" i="23"/>
  <c r="A94" i="23"/>
  <c r="A95" i="23"/>
  <c r="A96" i="23"/>
  <c r="A97" i="23"/>
  <c r="A98" i="23"/>
  <c r="A99" i="23"/>
  <c r="A100" i="23"/>
  <c r="A2" i="23"/>
  <c r="A3" i="22"/>
  <c r="A4" i="22"/>
  <c r="A5" i="22"/>
  <c r="A6" i="22"/>
  <c r="A7" i="22"/>
  <c r="A8" i="22"/>
  <c r="A9" i="22"/>
  <c r="A10" i="22"/>
  <c r="A11" i="22"/>
  <c r="A12" i="22"/>
  <c r="A13" i="22"/>
  <c r="A14" i="22"/>
  <c r="A15" i="22"/>
  <c r="A16" i="22"/>
  <c r="A17" i="22"/>
  <c r="A18" i="22"/>
  <c r="A19" i="22"/>
  <c r="A20" i="22"/>
  <c r="A21" i="22"/>
  <c r="A22" i="22"/>
  <c r="A23" i="22"/>
  <c r="A24" i="22"/>
  <c r="A25" i="22"/>
  <c r="A26" i="22"/>
  <c r="A27" i="22"/>
  <c r="A28" i="22"/>
  <c r="A29" i="22"/>
  <c r="A30" i="22"/>
  <c r="A31" i="22"/>
  <c r="A32" i="22"/>
  <c r="A33" i="22"/>
  <c r="A34" i="22"/>
  <c r="A35" i="22"/>
  <c r="A36" i="22"/>
  <c r="A37" i="22"/>
  <c r="A38" i="22"/>
  <c r="A39" i="22"/>
  <c r="A40" i="22"/>
  <c r="A41" i="22"/>
  <c r="A42" i="22"/>
  <c r="A43" i="22"/>
  <c r="A44" i="22"/>
  <c r="A45" i="22"/>
  <c r="A46" i="22"/>
  <c r="A47" i="22"/>
  <c r="A48" i="22"/>
  <c r="A49" i="22"/>
  <c r="A50" i="22"/>
  <c r="A51" i="22"/>
  <c r="A52" i="22"/>
  <c r="A53" i="22"/>
  <c r="A54" i="22"/>
  <c r="A55" i="22"/>
  <c r="A56" i="22"/>
  <c r="A57" i="22"/>
  <c r="A58" i="22"/>
  <c r="A59" i="22"/>
  <c r="A60" i="22"/>
  <c r="A61" i="22"/>
  <c r="A62" i="22"/>
  <c r="A63" i="22"/>
  <c r="A64" i="22"/>
  <c r="A65" i="22"/>
  <c r="A66" i="22"/>
  <c r="A67" i="22"/>
  <c r="A68" i="22"/>
  <c r="A69" i="22"/>
  <c r="A70" i="22"/>
  <c r="A71" i="22"/>
  <c r="A72" i="22"/>
  <c r="A73" i="22"/>
  <c r="A74" i="22"/>
  <c r="A75" i="22"/>
  <c r="A76" i="22"/>
  <c r="A77" i="22"/>
  <c r="A78" i="22"/>
  <c r="A79" i="22"/>
  <c r="A80" i="22"/>
  <c r="A81" i="22"/>
  <c r="A82" i="22"/>
  <c r="A83" i="22"/>
  <c r="A84" i="22"/>
  <c r="A85" i="22"/>
  <c r="A86" i="22"/>
  <c r="A87" i="22"/>
  <c r="A88" i="22"/>
  <c r="A89" i="22"/>
  <c r="A90" i="22"/>
  <c r="A91" i="22"/>
  <c r="A92" i="22"/>
  <c r="A93" i="22"/>
  <c r="A94" i="22"/>
  <c r="A95" i="22"/>
  <c r="A96" i="22"/>
  <c r="A97" i="22"/>
  <c r="A98" i="22"/>
  <c r="A99" i="22"/>
  <c r="A100" i="22"/>
  <c r="A2" i="22"/>
  <c r="A3" i="21"/>
  <c r="A4" i="21"/>
  <c r="A5" i="21"/>
  <c r="A6" i="21"/>
  <c r="A7" i="21"/>
  <c r="A8" i="21"/>
  <c r="A9" i="21"/>
  <c r="A10" i="21"/>
  <c r="A11" i="21"/>
  <c r="A12" i="21"/>
  <c r="A13" i="21"/>
  <c r="A14" i="21"/>
  <c r="A15" i="21"/>
  <c r="A16" i="21"/>
  <c r="A17" i="21"/>
  <c r="A18" i="21"/>
  <c r="A19" i="21"/>
  <c r="A20" i="21"/>
  <c r="A21" i="21"/>
  <c r="A22" i="21"/>
  <c r="A23" i="21"/>
  <c r="A24" i="21"/>
  <c r="A25" i="21"/>
  <c r="A26" i="21"/>
  <c r="A27" i="21"/>
  <c r="A28" i="21"/>
  <c r="A29" i="21"/>
  <c r="A30" i="21"/>
  <c r="A31" i="21"/>
  <c r="A32" i="21"/>
  <c r="A33" i="21"/>
  <c r="A34" i="21"/>
  <c r="A35" i="21"/>
  <c r="A36" i="21"/>
  <c r="A37" i="21"/>
  <c r="A38" i="21"/>
  <c r="A39" i="21"/>
  <c r="A40" i="21"/>
  <c r="A41" i="21"/>
  <c r="A42" i="21"/>
  <c r="A43" i="21"/>
  <c r="A44" i="21"/>
  <c r="A45" i="21"/>
  <c r="A46" i="21"/>
  <c r="A47" i="21"/>
  <c r="A48" i="21"/>
  <c r="A49" i="21"/>
  <c r="A50" i="21"/>
  <c r="A51" i="21"/>
  <c r="A52" i="21"/>
  <c r="A53" i="21"/>
  <c r="A54" i="21"/>
  <c r="A55" i="21"/>
  <c r="A56" i="21"/>
  <c r="A57" i="21"/>
  <c r="A58" i="21"/>
  <c r="A59" i="21"/>
  <c r="A60" i="21"/>
  <c r="A61" i="21"/>
  <c r="A62" i="21"/>
  <c r="A63" i="21"/>
  <c r="A64" i="21"/>
  <c r="A65" i="21"/>
  <c r="A66" i="21"/>
  <c r="A67" i="21"/>
  <c r="A68" i="21"/>
  <c r="A69" i="21"/>
  <c r="A70" i="21"/>
  <c r="A71" i="21"/>
  <c r="A72" i="21"/>
  <c r="A73" i="21"/>
  <c r="A74" i="21"/>
  <c r="A75" i="21"/>
  <c r="A76" i="21"/>
  <c r="A77" i="21"/>
  <c r="A78" i="21"/>
  <c r="A79" i="21"/>
  <c r="A80" i="21"/>
  <c r="A81" i="21"/>
  <c r="A82" i="21"/>
  <c r="A83" i="21"/>
  <c r="A84" i="21"/>
  <c r="A85" i="21"/>
  <c r="A86" i="21"/>
  <c r="A87" i="21"/>
  <c r="A88" i="21"/>
  <c r="A89" i="21"/>
  <c r="A90" i="21"/>
  <c r="A91" i="21"/>
  <c r="A92" i="21"/>
  <c r="A93" i="21"/>
  <c r="A94" i="21"/>
  <c r="A95" i="21"/>
  <c r="A96" i="21"/>
  <c r="A97" i="21"/>
  <c r="A98" i="21"/>
  <c r="A99" i="21"/>
  <c r="A100" i="21"/>
  <c r="A2" i="21"/>
  <c r="A3" i="19"/>
  <c r="A4" i="19"/>
  <c r="A5" i="19"/>
  <c r="A6" i="19"/>
  <c r="A7" i="19"/>
  <c r="A8" i="19"/>
  <c r="A9" i="19"/>
  <c r="A10" i="19"/>
  <c r="A11" i="19"/>
  <c r="A12" i="19"/>
  <c r="A13" i="19"/>
  <c r="A14" i="19"/>
  <c r="A15" i="19"/>
  <c r="A16" i="19"/>
  <c r="A17" i="19"/>
  <c r="A18" i="19"/>
  <c r="A19" i="19"/>
  <c r="A20" i="19"/>
  <c r="A21" i="19"/>
  <c r="A22" i="19"/>
  <c r="A23" i="19"/>
  <c r="A24" i="19"/>
  <c r="A25" i="19"/>
  <c r="A26" i="19"/>
  <c r="A27" i="19"/>
  <c r="A28" i="19"/>
  <c r="A29" i="19"/>
  <c r="A30" i="19"/>
  <c r="A31" i="19"/>
  <c r="A32" i="19"/>
  <c r="A33" i="19"/>
  <c r="A34" i="19"/>
  <c r="A35" i="19"/>
  <c r="A36" i="19"/>
  <c r="A37" i="19"/>
  <c r="A38" i="19"/>
  <c r="A39" i="19"/>
  <c r="A40" i="19"/>
  <c r="A41" i="19"/>
  <c r="A42" i="19"/>
  <c r="A43" i="19"/>
  <c r="A44" i="19"/>
  <c r="A45" i="19"/>
  <c r="A46" i="19"/>
  <c r="A47" i="19"/>
  <c r="A48" i="19"/>
  <c r="A49" i="19"/>
  <c r="A50" i="19"/>
  <c r="A51" i="19"/>
  <c r="A52" i="19"/>
  <c r="A53" i="19"/>
  <c r="A54" i="19"/>
  <c r="A55" i="19"/>
  <c r="A56" i="19"/>
  <c r="A57" i="19"/>
  <c r="A58" i="19"/>
  <c r="A59" i="19"/>
  <c r="A60" i="19"/>
  <c r="A61" i="19"/>
  <c r="A62" i="19"/>
  <c r="A63" i="19"/>
  <c r="A64" i="19"/>
  <c r="A65" i="19"/>
  <c r="A66" i="19"/>
  <c r="A67" i="19"/>
  <c r="A68" i="19"/>
  <c r="A69" i="19"/>
  <c r="A70" i="19"/>
  <c r="A71" i="19"/>
  <c r="A72" i="19"/>
  <c r="A73" i="19"/>
  <c r="A74" i="19"/>
  <c r="A75" i="19"/>
  <c r="A76" i="19"/>
  <c r="A77" i="19"/>
  <c r="A78" i="19"/>
  <c r="A79" i="19"/>
  <c r="A80" i="19"/>
  <c r="A81" i="19"/>
  <c r="A82" i="19"/>
  <c r="A83" i="19"/>
  <c r="A84" i="19"/>
  <c r="A85" i="19"/>
  <c r="A86" i="19"/>
  <c r="A87" i="19"/>
  <c r="A88" i="19"/>
  <c r="A89" i="19"/>
  <c r="A90" i="19"/>
  <c r="A91" i="19"/>
  <c r="A92" i="19"/>
  <c r="A93" i="19"/>
  <c r="A94" i="19"/>
  <c r="A95" i="19"/>
  <c r="A96" i="19"/>
  <c r="A97" i="19"/>
  <c r="A98" i="19"/>
  <c r="A99" i="19"/>
  <c r="A100" i="19"/>
  <c r="A2" i="19"/>
  <c r="A3" i="18"/>
  <c r="A4" i="18"/>
  <c r="A5" i="18"/>
  <c r="A6" i="18"/>
  <c r="A7" i="18"/>
  <c r="A8" i="18"/>
  <c r="A9" i="18"/>
  <c r="A10" i="18"/>
  <c r="A11" i="18"/>
  <c r="A12" i="18"/>
  <c r="A13" i="18"/>
  <c r="A14" i="18"/>
  <c r="A15" i="18"/>
  <c r="A16" i="18"/>
  <c r="A17" i="18"/>
  <c r="A18" i="18"/>
  <c r="A19" i="18"/>
  <c r="A20" i="18"/>
  <c r="A21" i="18"/>
  <c r="A22" i="18"/>
  <c r="A23" i="18"/>
  <c r="A24" i="18"/>
  <c r="A25" i="18"/>
  <c r="A26" i="18"/>
  <c r="A27" i="18"/>
  <c r="A28" i="18"/>
  <c r="A29" i="18"/>
  <c r="A30" i="18"/>
  <c r="A31" i="18"/>
  <c r="A32" i="18"/>
  <c r="A33" i="18"/>
  <c r="A34" i="18"/>
  <c r="A35" i="18"/>
  <c r="A36" i="18"/>
  <c r="A37" i="18"/>
  <c r="A38" i="18"/>
  <c r="A39" i="18"/>
  <c r="A40" i="18"/>
  <c r="A41" i="18"/>
  <c r="A42" i="18"/>
  <c r="A43" i="18"/>
  <c r="A44" i="18"/>
  <c r="A45" i="18"/>
  <c r="A46" i="18"/>
  <c r="A47" i="18"/>
  <c r="A48" i="18"/>
  <c r="A49" i="18"/>
  <c r="A50" i="18"/>
  <c r="A51" i="18"/>
  <c r="A52" i="18"/>
  <c r="A53" i="18"/>
  <c r="A54" i="18"/>
  <c r="A55" i="18"/>
  <c r="A56" i="18"/>
  <c r="A57" i="18"/>
  <c r="A58" i="18"/>
  <c r="A59" i="18"/>
  <c r="A60" i="18"/>
  <c r="A61" i="18"/>
  <c r="A62" i="18"/>
  <c r="A63" i="18"/>
  <c r="A64" i="18"/>
  <c r="A65" i="18"/>
  <c r="A66" i="18"/>
  <c r="A67" i="18"/>
  <c r="A68" i="18"/>
  <c r="A69" i="18"/>
  <c r="A70" i="18"/>
  <c r="A71" i="18"/>
  <c r="A72" i="18"/>
  <c r="A73" i="18"/>
  <c r="A74" i="18"/>
  <c r="A75" i="18"/>
  <c r="A76" i="18"/>
  <c r="A77" i="18"/>
  <c r="A78" i="18"/>
  <c r="A79" i="18"/>
  <c r="A80" i="18"/>
  <c r="A81" i="18"/>
  <c r="A82" i="18"/>
  <c r="A83" i="18"/>
  <c r="A84" i="18"/>
  <c r="A85" i="18"/>
  <c r="A86" i="18"/>
  <c r="A87" i="18"/>
  <c r="A88" i="18"/>
  <c r="A89" i="18"/>
  <c r="A90" i="18"/>
  <c r="A91" i="18"/>
  <c r="A92" i="18"/>
  <c r="A93" i="18"/>
  <c r="A94" i="18"/>
  <c r="A95" i="18"/>
  <c r="A96" i="18"/>
  <c r="A97" i="18"/>
  <c r="A98" i="18"/>
  <c r="A99" i="18"/>
  <c r="A100" i="18"/>
  <c r="A2" i="18"/>
  <c r="A3" i="17"/>
  <c r="A4" i="17"/>
  <c r="A5" i="17"/>
  <c r="A6" i="17"/>
  <c r="A7" i="17"/>
  <c r="A8" i="17"/>
  <c r="A9" i="17"/>
  <c r="A10" i="17"/>
  <c r="A11" i="17"/>
  <c r="A12" i="17"/>
  <c r="A13" i="17"/>
  <c r="A14" i="17"/>
  <c r="A15" i="17"/>
  <c r="A16" i="17"/>
  <c r="A17" i="17"/>
  <c r="A18" i="17"/>
  <c r="A19" i="17"/>
  <c r="A20" i="17"/>
  <c r="A21" i="17"/>
  <c r="A22" i="17"/>
  <c r="A23" i="17"/>
  <c r="A24" i="17"/>
  <c r="A25" i="17"/>
  <c r="A26" i="17"/>
  <c r="A27" i="17"/>
  <c r="A28" i="17"/>
  <c r="A29" i="17"/>
  <c r="A30" i="17"/>
  <c r="A31" i="17"/>
  <c r="A32" i="17"/>
  <c r="A33" i="17"/>
  <c r="A34" i="17"/>
  <c r="A35" i="17"/>
  <c r="A36" i="17"/>
  <c r="A37" i="17"/>
  <c r="A38" i="17"/>
  <c r="A39" i="17"/>
  <c r="A40" i="17"/>
  <c r="A41" i="17"/>
  <c r="A42" i="17"/>
  <c r="A43" i="17"/>
  <c r="A44" i="17"/>
  <c r="A45" i="17"/>
  <c r="A46" i="17"/>
  <c r="A47" i="17"/>
  <c r="A48" i="17"/>
  <c r="A49" i="17"/>
  <c r="A50" i="17"/>
  <c r="A51" i="17"/>
  <c r="A52" i="17"/>
  <c r="A53" i="17"/>
  <c r="A54" i="17"/>
  <c r="A55" i="17"/>
  <c r="A56" i="17"/>
  <c r="A57" i="17"/>
  <c r="A58" i="17"/>
  <c r="A59" i="17"/>
  <c r="A60" i="17"/>
  <c r="A61" i="17"/>
  <c r="A62" i="17"/>
  <c r="A63" i="17"/>
  <c r="A64" i="17"/>
  <c r="A65" i="17"/>
  <c r="A66" i="17"/>
  <c r="A67" i="17"/>
  <c r="A68" i="17"/>
  <c r="A69" i="17"/>
  <c r="A70" i="17"/>
  <c r="A71" i="17"/>
  <c r="A72" i="17"/>
  <c r="A73" i="17"/>
  <c r="A74" i="17"/>
  <c r="A75" i="17"/>
  <c r="A76" i="17"/>
  <c r="A77" i="17"/>
  <c r="A78" i="17"/>
  <c r="A79" i="17"/>
  <c r="A80" i="17"/>
  <c r="A81" i="17"/>
  <c r="A82" i="17"/>
  <c r="A83" i="17"/>
  <c r="A84" i="17"/>
  <c r="A85" i="17"/>
  <c r="A86" i="17"/>
  <c r="A87" i="17"/>
  <c r="A88" i="17"/>
  <c r="A89" i="17"/>
  <c r="A90" i="17"/>
  <c r="A91" i="17"/>
  <c r="A92" i="17"/>
  <c r="A93" i="17"/>
  <c r="A94" i="17"/>
  <c r="A95" i="17"/>
  <c r="A96" i="17"/>
  <c r="A97" i="17"/>
  <c r="A98" i="17"/>
  <c r="A99" i="17"/>
  <c r="A100" i="17"/>
  <c r="A2" i="17"/>
  <c r="A3" i="16"/>
  <c r="A4" i="16"/>
  <c r="A5" i="16"/>
  <c r="A6" i="16"/>
  <c r="A7" i="16"/>
  <c r="A8" i="16"/>
  <c r="A9" i="16"/>
  <c r="A10" i="16"/>
  <c r="A11" i="16"/>
  <c r="A12" i="16"/>
  <c r="A13" i="16"/>
  <c r="A14" i="16"/>
  <c r="A15" i="16"/>
  <c r="A16" i="16"/>
  <c r="A17" i="16"/>
  <c r="A18" i="16"/>
  <c r="A19" i="16"/>
  <c r="A20" i="16"/>
  <c r="A21" i="16"/>
  <c r="A22" i="16"/>
  <c r="A23" i="16"/>
  <c r="A24" i="16"/>
  <c r="A25" i="16"/>
  <c r="A26" i="16"/>
  <c r="A27" i="16"/>
  <c r="A28" i="16"/>
  <c r="A29" i="16"/>
  <c r="A30" i="16"/>
  <c r="A31" i="16"/>
  <c r="A32" i="16"/>
  <c r="A33" i="16"/>
  <c r="A34" i="16"/>
  <c r="A35" i="16"/>
  <c r="A36" i="16"/>
  <c r="A37" i="16"/>
  <c r="A38" i="16"/>
  <c r="A39" i="16"/>
  <c r="A40" i="16"/>
  <c r="A41" i="16"/>
  <c r="A42" i="16"/>
  <c r="A43" i="16"/>
  <c r="A44" i="16"/>
  <c r="A45" i="16"/>
  <c r="A46" i="16"/>
  <c r="A47" i="16"/>
  <c r="A48" i="16"/>
  <c r="A49" i="16"/>
  <c r="A50" i="16"/>
  <c r="A51" i="16"/>
  <c r="A52" i="16"/>
  <c r="A53" i="16"/>
  <c r="A54" i="16"/>
  <c r="A55" i="16"/>
  <c r="A56" i="16"/>
  <c r="A57" i="16"/>
  <c r="A58" i="16"/>
  <c r="A59" i="16"/>
  <c r="A60" i="16"/>
  <c r="A61" i="16"/>
  <c r="A62" i="16"/>
  <c r="A63" i="16"/>
  <c r="A64" i="16"/>
  <c r="A65" i="16"/>
  <c r="A66" i="16"/>
  <c r="A67" i="16"/>
  <c r="A68" i="16"/>
  <c r="A69" i="16"/>
  <c r="A70" i="16"/>
  <c r="A71" i="16"/>
  <c r="A72" i="16"/>
  <c r="A73" i="16"/>
  <c r="A74" i="16"/>
  <c r="A75" i="16"/>
  <c r="A76" i="16"/>
  <c r="A77" i="16"/>
  <c r="A78" i="16"/>
  <c r="A79" i="16"/>
  <c r="A80" i="16"/>
  <c r="A81" i="16"/>
  <c r="A82" i="16"/>
  <c r="A83" i="16"/>
  <c r="A84" i="16"/>
  <c r="A85" i="16"/>
  <c r="A86" i="16"/>
  <c r="A87" i="16"/>
  <c r="A88" i="16"/>
  <c r="A89" i="16"/>
  <c r="A90" i="16"/>
  <c r="A91" i="16"/>
  <c r="A92" i="16"/>
  <c r="A93" i="16"/>
  <c r="A94" i="16"/>
  <c r="A95" i="16"/>
  <c r="A96" i="16"/>
  <c r="A97" i="16"/>
  <c r="A98" i="16"/>
  <c r="A99" i="16"/>
  <c r="A100" i="16"/>
  <c r="A2" i="16"/>
  <c r="A3" i="15"/>
  <c r="A4" i="15"/>
  <c r="A5" i="15"/>
  <c r="A6" i="15"/>
  <c r="A7" i="15"/>
  <c r="A8" i="15"/>
  <c r="A9" i="15"/>
  <c r="A10" i="15"/>
  <c r="A11" i="15"/>
  <c r="A12" i="15"/>
  <c r="A13" i="15"/>
  <c r="A14" i="15"/>
  <c r="A15" i="15"/>
  <c r="A16" i="15"/>
  <c r="A17" i="15"/>
  <c r="A18" i="15"/>
  <c r="A19" i="15"/>
  <c r="A20" i="15"/>
  <c r="A21" i="15"/>
  <c r="A22" i="15"/>
  <c r="A23" i="15"/>
  <c r="A24" i="15"/>
  <c r="A25" i="15"/>
  <c r="A26" i="15"/>
  <c r="A27" i="15"/>
  <c r="A28" i="15"/>
  <c r="A29" i="15"/>
  <c r="A30" i="15"/>
  <c r="A31" i="15"/>
  <c r="A32" i="15"/>
  <c r="A33" i="15"/>
  <c r="A34" i="15"/>
  <c r="A35" i="15"/>
  <c r="A36" i="15"/>
  <c r="A37" i="15"/>
  <c r="A38" i="15"/>
  <c r="A39" i="15"/>
  <c r="A40" i="15"/>
  <c r="A41" i="15"/>
  <c r="A42" i="15"/>
  <c r="A43" i="15"/>
  <c r="A44" i="15"/>
  <c r="A45" i="15"/>
  <c r="A46" i="15"/>
  <c r="A47" i="15"/>
  <c r="A48" i="15"/>
  <c r="A49" i="15"/>
  <c r="A50" i="15"/>
  <c r="A51" i="15"/>
  <c r="A52" i="15"/>
  <c r="A53" i="15"/>
  <c r="A54" i="15"/>
  <c r="A55" i="15"/>
  <c r="A56" i="15"/>
  <c r="A57" i="15"/>
  <c r="A58" i="15"/>
  <c r="A59" i="15"/>
  <c r="A60" i="15"/>
  <c r="A61" i="15"/>
  <c r="A62" i="15"/>
  <c r="A63" i="15"/>
  <c r="A64" i="15"/>
  <c r="A65" i="15"/>
  <c r="A66" i="15"/>
  <c r="A67" i="15"/>
  <c r="A68" i="15"/>
  <c r="A69" i="15"/>
  <c r="A70" i="15"/>
  <c r="A71" i="15"/>
  <c r="A72" i="15"/>
  <c r="A73" i="15"/>
  <c r="A74" i="15"/>
  <c r="A75" i="15"/>
  <c r="A76" i="15"/>
  <c r="A77" i="15"/>
  <c r="A78" i="15"/>
  <c r="A79" i="15"/>
  <c r="A80" i="15"/>
  <c r="A81" i="15"/>
  <c r="A82" i="15"/>
  <c r="A83" i="15"/>
  <c r="A84" i="15"/>
  <c r="A85" i="15"/>
  <c r="A86" i="15"/>
  <c r="A87" i="15"/>
  <c r="A88" i="15"/>
  <c r="A89" i="15"/>
  <c r="A90" i="15"/>
  <c r="A91" i="15"/>
  <c r="A92" i="15"/>
  <c r="A93" i="15"/>
  <c r="A94" i="15"/>
  <c r="A95" i="15"/>
  <c r="A96" i="15"/>
  <c r="A97" i="15"/>
  <c r="A98" i="15"/>
  <c r="A99" i="15"/>
  <c r="A100" i="15"/>
  <c r="A2" i="15"/>
  <c r="A3" i="13"/>
  <c r="A4" i="13"/>
  <c r="A5" i="13"/>
  <c r="A6" i="13"/>
  <c r="A7" i="13"/>
  <c r="A8" i="13"/>
  <c r="A9" i="13"/>
  <c r="A10" i="13"/>
  <c r="A11" i="13"/>
  <c r="A12" i="13"/>
  <c r="A13" i="13"/>
  <c r="A14" i="13"/>
  <c r="A15" i="13"/>
  <c r="A16" i="13"/>
  <c r="A17" i="13"/>
  <c r="A18" i="13"/>
  <c r="A19" i="13"/>
  <c r="A20" i="13"/>
  <c r="A21" i="13"/>
  <c r="A22" i="13"/>
  <c r="A23" i="13"/>
  <c r="A24" i="13"/>
  <c r="A25" i="13"/>
  <c r="A26" i="13"/>
  <c r="A27" i="13"/>
  <c r="A28" i="13"/>
  <c r="A29" i="13"/>
  <c r="A30" i="13"/>
  <c r="A31" i="13"/>
  <c r="A32" i="13"/>
  <c r="A33" i="13"/>
  <c r="A34" i="13"/>
  <c r="A35" i="13"/>
  <c r="A36" i="13"/>
  <c r="A37" i="13"/>
  <c r="A38" i="13"/>
  <c r="A39" i="13"/>
  <c r="A40" i="13"/>
  <c r="A41" i="13"/>
  <c r="A42" i="13"/>
  <c r="A43" i="13"/>
  <c r="A44" i="13"/>
  <c r="A45" i="13"/>
  <c r="A46" i="13"/>
  <c r="A47" i="13"/>
  <c r="A48" i="13"/>
  <c r="A49" i="13"/>
  <c r="A50" i="13"/>
  <c r="A51" i="13"/>
  <c r="A52" i="13"/>
  <c r="A53" i="13"/>
  <c r="A54" i="13"/>
  <c r="A55" i="13"/>
  <c r="A56" i="13"/>
  <c r="A57" i="13"/>
  <c r="A58" i="13"/>
  <c r="A59" i="13"/>
  <c r="A60" i="13"/>
  <c r="A61" i="13"/>
  <c r="A62" i="13"/>
  <c r="A63" i="13"/>
  <c r="A64" i="13"/>
  <c r="A65" i="13"/>
  <c r="A66" i="13"/>
  <c r="A67" i="13"/>
  <c r="A68" i="13"/>
  <c r="A69" i="13"/>
  <c r="A70" i="13"/>
  <c r="A71" i="13"/>
  <c r="A72" i="13"/>
  <c r="A73" i="13"/>
  <c r="A74" i="13"/>
  <c r="A75" i="13"/>
  <c r="A76" i="13"/>
  <c r="A77" i="13"/>
  <c r="A78" i="13"/>
  <c r="A79" i="13"/>
  <c r="A80" i="13"/>
  <c r="A81" i="13"/>
  <c r="A82" i="13"/>
  <c r="A83" i="13"/>
  <c r="A84" i="13"/>
  <c r="A85" i="13"/>
  <c r="A86" i="13"/>
  <c r="A87" i="13"/>
  <c r="A88" i="13"/>
  <c r="A89" i="13"/>
  <c r="A90" i="13"/>
  <c r="A91" i="13"/>
  <c r="A92" i="13"/>
  <c r="A93" i="13"/>
  <c r="A94" i="13"/>
  <c r="A95" i="13"/>
  <c r="A96" i="13"/>
  <c r="A97" i="13"/>
  <c r="A98" i="13"/>
  <c r="A99" i="13"/>
  <c r="A100" i="13"/>
  <c r="A2" i="13"/>
  <c r="A3" i="12"/>
  <c r="A4" i="12"/>
  <c r="A5" i="12"/>
  <c r="A6" i="12"/>
  <c r="A7" i="12"/>
  <c r="A8" i="12"/>
  <c r="A9" i="12"/>
  <c r="A10" i="12"/>
  <c r="A11" i="12"/>
  <c r="A12" i="12"/>
  <c r="A13" i="12"/>
  <c r="A14" i="12"/>
  <c r="A15" i="12"/>
  <c r="A16" i="12"/>
  <c r="A17" i="12"/>
  <c r="A18" i="12"/>
  <c r="A19" i="12"/>
  <c r="A20" i="12"/>
  <c r="A21" i="12"/>
  <c r="A22" i="12"/>
  <c r="A23" i="12"/>
  <c r="A24" i="12"/>
  <c r="A25" i="12"/>
  <c r="A26" i="12"/>
  <c r="A27" i="12"/>
  <c r="A28" i="12"/>
  <c r="A29" i="12"/>
  <c r="A30" i="12"/>
  <c r="A31" i="12"/>
  <c r="A32" i="12"/>
  <c r="A33" i="12"/>
  <c r="A34" i="12"/>
  <c r="A35" i="12"/>
  <c r="A36" i="12"/>
  <c r="A37" i="12"/>
  <c r="A38" i="12"/>
  <c r="A39" i="12"/>
  <c r="A40" i="12"/>
  <c r="A41" i="12"/>
  <c r="A42" i="12"/>
  <c r="A43" i="12"/>
  <c r="A44" i="12"/>
  <c r="A45" i="12"/>
  <c r="A46" i="12"/>
  <c r="A47" i="12"/>
  <c r="A48" i="12"/>
  <c r="A49" i="12"/>
  <c r="A50" i="12"/>
  <c r="A51" i="12"/>
  <c r="A52" i="12"/>
  <c r="A53" i="12"/>
  <c r="A54" i="12"/>
  <c r="A55" i="12"/>
  <c r="A56" i="12"/>
  <c r="A57" i="12"/>
  <c r="A58" i="12"/>
  <c r="A59" i="12"/>
  <c r="A60" i="12"/>
  <c r="A61" i="12"/>
  <c r="A62" i="12"/>
  <c r="A63" i="12"/>
  <c r="A64" i="12"/>
  <c r="A65" i="12"/>
  <c r="A66" i="12"/>
  <c r="A67" i="12"/>
  <c r="A68" i="12"/>
  <c r="A69" i="12"/>
  <c r="A70" i="12"/>
  <c r="A71" i="12"/>
  <c r="A72" i="12"/>
  <c r="A73" i="12"/>
  <c r="A74" i="12"/>
  <c r="A75" i="12"/>
  <c r="A76" i="12"/>
  <c r="A77" i="12"/>
  <c r="A78" i="12"/>
  <c r="A79" i="12"/>
  <c r="A80" i="12"/>
  <c r="A81" i="12"/>
  <c r="A82" i="12"/>
  <c r="A83" i="12"/>
  <c r="A84" i="12"/>
  <c r="A85" i="12"/>
  <c r="A86" i="12"/>
  <c r="A87" i="12"/>
  <c r="A88" i="12"/>
  <c r="A89" i="12"/>
  <c r="A90" i="12"/>
  <c r="A91" i="12"/>
  <c r="A92" i="12"/>
  <c r="A93" i="12"/>
  <c r="A94" i="12"/>
  <c r="A95" i="12"/>
  <c r="A96" i="12"/>
  <c r="A97" i="12"/>
  <c r="A98" i="12"/>
  <c r="A99" i="12"/>
  <c r="A100" i="12"/>
  <c r="A2" i="12"/>
  <c r="A3" i="11"/>
  <c r="A4" i="11"/>
  <c r="A5" i="11"/>
  <c r="A6" i="11"/>
  <c r="A7" i="11"/>
  <c r="A8" i="11"/>
  <c r="A9" i="11"/>
  <c r="A10" i="11"/>
  <c r="A11" i="11"/>
  <c r="A12" i="11"/>
  <c r="A13" i="11"/>
  <c r="A14" i="11"/>
  <c r="A15" i="11"/>
  <c r="A16" i="11"/>
  <c r="A17" i="11"/>
  <c r="A18" i="11"/>
  <c r="A19" i="11"/>
  <c r="A20" i="11"/>
  <c r="A21" i="11"/>
  <c r="A22" i="11"/>
  <c r="A23" i="11"/>
  <c r="A24" i="11"/>
  <c r="A25" i="11"/>
  <c r="A26" i="11"/>
  <c r="A27" i="11"/>
  <c r="A28" i="11"/>
  <c r="A29" i="11"/>
  <c r="A30" i="11"/>
  <c r="A31" i="11"/>
  <c r="A32" i="11"/>
  <c r="A33" i="11"/>
  <c r="A34" i="11"/>
  <c r="A35" i="11"/>
  <c r="A36" i="11"/>
  <c r="A37" i="11"/>
  <c r="A38" i="11"/>
  <c r="A39" i="11"/>
  <c r="A40" i="11"/>
  <c r="A41" i="11"/>
  <c r="A42" i="11"/>
  <c r="A43" i="11"/>
  <c r="A44" i="11"/>
  <c r="A45" i="11"/>
  <c r="A46" i="11"/>
  <c r="A47" i="11"/>
  <c r="A48" i="11"/>
  <c r="A49" i="11"/>
  <c r="A50" i="11"/>
  <c r="A51" i="11"/>
  <c r="A52" i="11"/>
  <c r="A53" i="11"/>
  <c r="A54" i="11"/>
  <c r="A55" i="11"/>
  <c r="A56" i="11"/>
  <c r="A57" i="11"/>
  <c r="A58" i="11"/>
  <c r="A59" i="11"/>
  <c r="A60" i="11"/>
  <c r="A61" i="11"/>
  <c r="A62" i="11"/>
  <c r="A63" i="11"/>
  <c r="A64" i="11"/>
  <c r="A65" i="11"/>
  <c r="A66" i="11"/>
  <c r="A67" i="11"/>
  <c r="A68" i="11"/>
  <c r="A69" i="11"/>
  <c r="A70" i="11"/>
  <c r="A71" i="11"/>
  <c r="A72" i="11"/>
  <c r="A73" i="11"/>
  <c r="A74" i="11"/>
  <c r="A75" i="11"/>
  <c r="A76" i="11"/>
  <c r="A77" i="11"/>
  <c r="A78" i="11"/>
  <c r="A79" i="11"/>
  <c r="A80" i="11"/>
  <c r="A81" i="11"/>
  <c r="A82" i="11"/>
  <c r="A83" i="11"/>
  <c r="A84" i="11"/>
  <c r="A85" i="11"/>
  <c r="A86" i="11"/>
  <c r="A87" i="11"/>
  <c r="A88" i="11"/>
  <c r="A89" i="11"/>
  <c r="A90" i="11"/>
  <c r="A91" i="11"/>
  <c r="A92" i="11"/>
  <c r="A93" i="11"/>
  <c r="A94" i="11"/>
  <c r="A95" i="11"/>
  <c r="A96" i="11"/>
  <c r="A97" i="11"/>
  <c r="A98" i="11"/>
  <c r="A99" i="11"/>
  <c r="A100" i="11"/>
  <c r="A2" i="11"/>
  <c r="A3" i="10"/>
  <c r="A4" i="10"/>
  <c r="A5" i="10"/>
  <c r="A6" i="10"/>
  <c r="A7" i="10"/>
  <c r="A8" i="10"/>
  <c r="A9" i="10"/>
  <c r="A10" i="10"/>
  <c r="A11" i="10"/>
  <c r="A12" i="10"/>
  <c r="A13" i="10"/>
  <c r="A14" i="10"/>
  <c r="A15" i="10"/>
  <c r="A16" i="10"/>
  <c r="A17" i="10"/>
  <c r="A18" i="10"/>
  <c r="A19" i="10"/>
  <c r="A20" i="10"/>
  <c r="A21" i="10"/>
  <c r="A22" i="10"/>
  <c r="A23" i="10"/>
  <c r="A24" i="10"/>
  <c r="A25" i="10"/>
  <c r="A26" i="10"/>
  <c r="A27" i="10"/>
  <c r="A28" i="10"/>
  <c r="A29" i="10"/>
  <c r="A30" i="10"/>
  <c r="A31" i="10"/>
  <c r="A32" i="10"/>
  <c r="A33" i="10"/>
  <c r="A34" i="10"/>
  <c r="A35" i="10"/>
  <c r="A36" i="10"/>
  <c r="A37" i="10"/>
  <c r="A38" i="10"/>
  <c r="A39" i="10"/>
  <c r="A40" i="10"/>
  <c r="A41" i="10"/>
  <c r="A42" i="10"/>
  <c r="A43" i="10"/>
  <c r="A44" i="10"/>
  <c r="A45" i="10"/>
  <c r="A46" i="10"/>
  <c r="A47" i="10"/>
  <c r="A48" i="10"/>
  <c r="A49" i="10"/>
  <c r="A50" i="10"/>
  <c r="A51" i="10"/>
  <c r="A52" i="10"/>
  <c r="A53" i="10"/>
  <c r="A54" i="10"/>
  <c r="A55" i="10"/>
  <c r="A56" i="10"/>
  <c r="A57" i="10"/>
  <c r="A58" i="10"/>
  <c r="A59" i="10"/>
  <c r="A60" i="10"/>
  <c r="A61" i="10"/>
  <c r="A62" i="10"/>
  <c r="A63" i="10"/>
  <c r="A64" i="10"/>
  <c r="A65" i="10"/>
  <c r="A66" i="10"/>
  <c r="A67" i="10"/>
  <c r="A68" i="10"/>
  <c r="A69" i="10"/>
  <c r="A70" i="10"/>
  <c r="A71" i="10"/>
  <c r="A72" i="10"/>
  <c r="A73" i="10"/>
  <c r="A74" i="10"/>
  <c r="A75" i="10"/>
  <c r="A76" i="10"/>
  <c r="A77" i="10"/>
  <c r="A78" i="10"/>
  <c r="A79" i="10"/>
  <c r="A80" i="10"/>
  <c r="A81" i="10"/>
  <c r="A82" i="10"/>
  <c r="A83" i="10"/>
  <c r="A84" i="10"/>
  <c r="A85" i="10"/>
  <c r="A86" i="10"/>
  <c r="A87" i="10"/>
  <c r="A88" i="10"/>
  <c r="A89" i="10"/>
  <c r="A90" i="10"/>
  <c r="A91" i="10"/>
  <c r="A92" i="10"/>
  <c r="A93" i="10"/>
  <c r="A94" i="10"/>
  <c r="A95" i="10"/>
  <c r="A96" i="10"/>
  <c r="A97" i="10"/>
  <c r="A98" i="10"/>
  <c r="A99" i="10"/>
  <c r="A100" i="10"/>
  <c r="A2" i="10"/>
  <c r="A3" i="9"/>
  <c r="A4" i="9"/>
  <c r="A5" i="9"/>
  <c r="A6" i="9"/>
  <c r="A7" i="9"/>
  <c r="A8" i="9"/>
  <c r="A9" i="9"/>
  <c r="A10" i="9"/>
  <c r="A11" i="9"/>
  <c r="A12" i="9"/>
  <c r="A13" i="9"/>
  <c r="A14" i="9"/>
  <c r="A15" i="9"/>
  <c r="A16" i="9"/>
  <c r="A17" i="9"/>
  <c r="A18" i="9"/>
  <c r="A19" i="9"/>
  <c r="A20" i="9"/>
  <c r="A21" i="9"/>
  <c r="A22" i="9"/>
  <c r="A23" i="9"/>
  <c r="A24" i="9"/>
  <c r="A25" i="9"/>
  <c r="A26" i="9"/>
  <c r="A27" i="9"/>
  <c r="A28" i="9"/>
  <c r="A29" i="9"/>
  <c r="A30" i="9"/>
  <c r="A31" i="9"/>
  <c r="A32" i="9"/>
  <c r="A33" i="9"/>
  <c r="A34" i="9"/>
  <c r="A35" i="9"/>
  <c r="A36" i="9"/>
  <c r="A37" i="9"/>
  <c r="A38" i="9"/>
  <c r="A39" i="9"/>
  <c r="A40" i="9"/>
  <c r="A41" i="9"/>
  <c r="A42" i="9"/>
  <c r="A43" i="9"/>
  <c r="A44" i="9"/>
  <c r="A45" i="9"/>
  <c r="A46" i="9"/>
  <c r="A47" i="9"/>
  <c r="A48" i="9"/>
  <c r="A49" i="9"/>
  <c r="A50" i="9"/>
  <c r="A51" i="9"/>
  <c r="A52" i="9"/>
  <c r="A53" i="9"/>
  <c r="A54" i="9"/>
  <c r="A55" i="9"/>
  <c r="A56" i="9"/>
  <c r="A57" i="9"/>
  <c r="A58" i="9"/>
  <c r="A59" i="9"/>
  <c r="A60" i="9"/>
  <c r="A61" i="9"/>
  <c r="A62" i="9"/>
  <c r="A63" i="9"/>
  <c r="A64" i="9"/>
  <c r="A65" i="9"/>
  <c r="A66" i="9"/>
  <c r="A67" i="9"/>
  <c r="A68" i="9"/>
  <c r="A69" i="9"/>
  <c r="A70" i="9"/>
  <c r="A71" i="9"/>
  <c r="A72" i="9"/>
  <c r="A73" i="9"/>
  <c r="A74" i="9"/>
  <c r="A75" i="9"/>
  <c r="A76" i="9"/>
  <c r="A77" i="9"/>
  <c r="A78" i="9"/>
  <c r="A79" i="9"/>
  <c r="A80" i="9"/>
  <c r="A81" i="9"/>
  <c r="A82" i="9"/>
  <c r="A83" i="9"/>
  <c r="A84" i="9"/>
  <c r="A85" i="9"/>
  <c r="A86" i="9"/>
  <c r="A87" i="9"/>
  <c r="A88" i="9"/>
  <c r="A89" i="9"/>
  <c r="A90" i="9"/>
  <c r="A91" i="9"/>
  <c r="A92" i="9"/>
  <c r="A93" i="9"/>
  <c r="A94" i="9"/>
  <c r="A95" i="9"/>
  <c r="A96" i="9"/>
  <c r="A97" i="9"/>
  <c r="A98" i="9"/>
  <c r="A99" i="9"/>
  <c r="A100" i="9"/>
  <c r="A2" i="9"/>
  <c r="A4" i="8"/>
  <c r="A5" i="8"/>
  <c r="A6" i="8"/>
  <c r="A7" i="8"/>
  <c r="A8" i="8"/>
  <c r="A9" i="8"/>
  <c r="A10" i="8"/>
  <c r="A11" i="8"/>
  <c r="A13" i="8"/>
  <c r="A14" i="8"/>
  <c r="A15" i="8"/>
  <c r="A16" i="8"/>
  <c r="A17" i="8"/>
  <c r="A18" i="8"/>
  <c r="A19" i="8"/>
  <c r="A20" i="8"/>
  <c r="A21" i="8"/>
  <c r="A22" i="8"/>
  <c r="A23" i="8"/>
  <c r="A24" i="8"/>
  <c r="A25" i="8"/>
  <c r="A26" i="8"/>
  <c r="A27" i="8"/>
  <c r="A28" i="8"/>
  <c r="A29" i="8"/>
  <c r="A30" i="8"/>
  <c r="A31" i="8"/>
  <c r="A32" i="8"/>
  <c r="A33" i="8"/>
  <c r="A34" i="8"/>
  <c r="A35" i="8"/>
  <c r="A36" i="8"/>
  <c r="A37" i="8"/>
  <c r="A38" i="8"/>
  <c r="A39" i="8"/>
  <c r="A40" i="8"/>
  <c r="A41" i="8"/>
  <c r="A42" i="8"/>
  <c r="A43" i="8"/>
  <c r="A44" i="8"/>
  <c r="A45" i="8"/>
  <c r="A46" i="8"/>
  <c r="A47" i="8"/>
  <c r="A48" i="8"/>
  <c r="A49" i="8"/>
  <c r="A50" i="8"/>
  <c r="A51" i="8"/>
  <c r="A52" i="8"/>
  <c r="A53" i="8"/>
  <c r="A54" i="8"/>
  <c r="A55" i="8"/>
  <c r="A56" i="8"/>
  <c r="A57" i="8"/>
  <c r="A58" i="8"/>
  <c r="A60" i="8"/>
  <c r="A61" i="8"/>
  <c r="A62" i="8"/>
  <c r="A63" i="8"/>
  <c r="A64" i="8"/>
  <c r="A65" i="8"/>
  <c r="A66" i="8"/>
  <c r="A67" i="8"/>
  <c r="A68" i="8"/>
  <c r="A69" i="8"/>
  <c r="A70" i="8"/>
  <c r="A71" i="8"/>
  <c r="A72" i="8"/>
  <c r="A73" i="8"/>
  <c r="A74" i="8"/>
  <c r="A75" i="8"/>
  <c r="A76" i="8"/>
  <c r="A77" i="8"/>
  <c r="A78" i="8"/>
  <c r="A79" i="8"/>
  <c r="A80" i="8"/>
  <c r="A81" i="8"/>
  <c r="A82" i="8"/>
  <c r="A83" i="8"/>
  <c r="A84" i="8"/>
  <c r="A85" i="8"/>
  <c r="A86" i="8"/>
  <c r="A87" i="8"/>
  <c r="A88" i="8"/>
  <c r="A89" i="8"/>
  <c r="A90" i="8"/>
  <c r="A91" i="8"/>
  <c r="A92" i="8"/>
  <c r="A93" i="8"/>
  <c r="A94" i="8"/>
  <c r="A95" i="8"/>
  <c r="A96" i="8"/>
  <c r="A97" i="8"/>
  <c r="A98" i="8"/>
  <c r="A99" i="8"/>
  <c r="A100" i="8"/>
  <c r="A12" i="8"/>
  <c r="A59" i="8"/>
  <c r="A2" i="8"/>
  <c r="A3" i="8"/>
  <c r="A3" i="7"/>
  <c r="A4" i="7"/>
  <c r="A5" i="7"/>
  <c r="A6" i="7"/>
  <c r="A7" i="7"/>
  <c r="A8" i="7"/>
  <c r="A9" i="7"/>
  <c r="A10" i="7"/>
  <c r="A11" i="7"/>
  <c r="A12" i="7"/>
  <c r="A13" i="7"/>
  <c r="A14" i="7"/>
  <c r="A15" i="7"/>
  <c r="A16" i="7"/>
  <c r="A17" i="7"/>
  <c r="A18" i="7"/>
  <c r="A19" i="7"/>
  <c r="A20" i="7"/>
  <c r="A21" i="7"/>
  <c r="A22" i="7"/>
  <c r="A23" i="7"/>
  <c r="A24" i="7"/>
  <c r="A25" i="7"/>
  <c r="A26" i="7"/>
  <c r="A27" i="7"/>
  <c r="A28" i="7"/>
  <c r="A29" i="7"/>
  <c r="A30" i="7"/>
  <c r="A31" i="7"/>
  <c r="A32" i="7"/>
  <c r="A33" i="7"/>
  <c r="A34" i="7"/>
  <c r="A35" i="7"/>
  <c r="A36" i="7"/>
  <c r="A37" i="7"/>
  <c r="A38" i="7"/>
  <c r="A39" i="7"/>
  <c r="A40" i="7"/>
  <c r="A41" i="7"/>
  <c r="A42" i="7"/>
  <c r="A43" i="7"/>
  <c r="A44" i="7"/>
  <c r="A45" i="7"/>
  <c r="A46" i="7"/>
  <c r="A47" i="7"/>
  <c r="A48" i="7"/>
  <c r="A49" i="7"/>
  <c r="A50" i="7"/>
  <c r="A51" i="7"/>
  <c r="A52" i="7"/>
  <c r="A53" i="7"/>
  <c r="A54" i="7"/>
  <c r="A55" i="7"/>
  <c r="A56" i="7"/>
  <c r="A57" i="7"/>
  <c r="A58" i="7"/>
  <c r="A59" i="7"/>
  <c r="A60" i="7"/>
  <c r="A61" i="7"/>
  <c r="A62" i="7"/>
  <c r="A63" i="7"/>
  <c r="A64" i="7"/>
  <c r="A65" i="7"/>
  <c r="A66" i="7"/>
  <c r="A67" i="7"/>
  <c r="A68" i="7"/>
  <c r="A69" i="7"/>
  <c r="A70" i="7"/>
  <c r="A71" i="7"/>
  <c r="A72" i="7"/>
  <c r="A73" i="7"/>
  <c r="A74" i="7"/>
  <c r="A75" i="7"/>
  <c r="A76" i="7"/>
  <c r="A77" i="7"/>
  <c r="A78" i="7"/>
  <c r="A79" i="7"/>
  <c r="A80" i="7"/>
  <c r="A81" i="7"/>
  <c r="A82" i="7"/>
  <c r="A83" i="7"/>
  <c r="A84" i="7"/>
  <c r="A85" i="7"/>
  <c r="A86" i="7"/>
  <c r="A87" i="7"/>
  <c r="A88" i="7"/>
  <c r="A89" i="7"/>
  <c r="A90" i="7"/>
  <c r="A91" i="7"/>
  <c r="A92" i="7"/>
  <c r="A93" i="7"/>
  <c r="A94" i="7"/>
  <c r="A95" i="7"/>
  <c r="A96" i="7"/>
  <c r="A97" i="7"/>
  <c r="A98" i="7"/>
  <c r="A99" i="7"/>
  <c r="A100" i="7"/>
  <c r="A2" i="7"/>
  <c r="B2" i="3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A46" i="3"/>
  <c r="A47" i="3"/>
  <c r="A48" i="3"/>
  <c r="A49" i="3"/>
  <c r="A50" i="3"/>
  <c r="A51" i="3"/>
  <c r="A52" i="3"/>
  <c r="A53" i="3"/>
  <c r="A54" i="3"/>
  <c r="A55" i="3"/>
  <c r="A56" i="3"/>
  <c r="A57" i="3"/>
  <c r="A58" i="3"/>
  <c r="A59" i="3"/>
  <c r="A60" i="3"/>
  <c r="A61" i="3"/>
  <c r="A62" i="3"/>
  <c r="A63" i="3"/>
  <c r="A64" i="3"/>
  <c r="A65" i="3"/>
  <c r="A66" i="3"/>
  <c r="A67" i="3"/>
  <c r="A68" i="3"/>
  <c r="A69" i="3"/>
  <c r="A70" i="3"/>
  <c r="A71" i="3"/>
  <c r="A72" i="3"/>
  <c r="A73" i="3"/>
  <c r="A74" i="3"/>
  <c r="A75" i="3"/>
  <c r="A76" i="3"/>
  <c r="A77" i="3"/>
  <c r="A78" i="3"/>
  <c r="A79" i="3"/>
  <c r="A80" i="3"/>
  <c r="A81" i="3"/>
  <c r="A82" i="3"/>
  <c r="A83" i="3"/>
  <c r="A84" i="3"/>
  <c r="A85" i="3"/>
  <c r="A86" i="3"/>
  <c r="A87" i="3"/>
  <c r="A88" i="3"/>
  <c r="A89" i="3"/>
  <c r="A90" i="3"/>
  <c r="A91" i="3"/>
  <c r="A92" i="3"/>
  <c r="A93" i="3"/>
  <c r="A94" i="3"/>
  <c r="A95" i="3"/>
  <c r="A96" i="3"/>
  <c r="A97" i="3"/>
  <c r="A98" i="3"/>
  <c r="A99" i="3"/>
  <c r="A100" i="3"/>
  <c r="A2" i="3"/>
  <c r="C1" i="1"/>
  <c r="D1" i="1"/>
  <c r="E1" i="1"/>
  <c r="F1" i="1"/>
  <c r="G1" i="1"/>
  <c r="H1" i="1"/>
  <c r="I1" i="1"/>
  <c r="J1" i="1"/>
  <c r="K1" i="1"/>
  <c r="L1" i="1"/>
  <c r="M1" i="1"/>
  <c r="N1" i="1"/>
  <c r="O1" i="1"/>
  <c r="P1" i="1"/>
  <c r="Q1" i="1"/>
  <c r="R1" i="1"/>
  <c r="B1" i="1"/>
  <c r="B3" i="23"/>
  <c r="B4" i="23"/>
  <c r="B5" i="23"/>
  <c r="B6" i="23"/>
  <c r="B7" i="23"/>
  <c r="B8" i="23"/>
  <c r="B9" i="23"/>
  <c r="B10" i="23"/>
  <c r="B11" i="23"/>
  <c r="B12" i="23"/>
  <c r="B13" i="23"/>
  <c r="B14" i="23"/>
  <c r="B15" i="23"/>
  <c r="B16" i="23"/>
  <c r="B17" i="23"/>
  <c r="B18" i="23"/>
  <c r="B19" i="23"/>
  <c r="B20" i="23"/>
  <c r="B21" i="23"/>
  <c r="B22" i="23"/>
  <c r="B23" i="23"/>
  <c r="B24" i="23"/>
  <c r="B25" i="23"/>
  <c r="B26" i="23"/>
  <c r="B27" i="23"/>
  <c r="B28" i="23"/>
  <c r="B29" i="23"/>
  <c r="B30" i="23"/>
  <c r="B31" i="23"/>
  <c r="B32" i="23"/>
  <c r="B33" i="23"/>
  <c r="B34" i="23"/>
  <c r="B35" i="23"/>
  <c r="B36" i="23"/>
  <c r="B37" i="23"/>
  <c r="B38" i="23"/>
  <c r="B39" i="23"/>
  <c r="B40" i="23"/>
  <c r="B41" i="23"/>
  <c r="B42" i="23"/>
  <c r="B43" i="23"/>
  <c r="B44" i="23"/>
  <c r="B45" i="23"/>
  <c r="B46" i="23"/>
  <c r="B47" i="23"/>
  <c r="B48" i="23"/>
  <c r="B49" i="23"/>
  <c r="B50" i="23"/>
  <c r="B51" i="23"/>
  <c r="B52" i="23"/>
  <c r="B53" i="23"/>
  <c r="B54" i="23"/>
  <c r="B55" i="23"/>
  <c r="B56" i="23"/>
  <c r="B57" i="23"/>
  <c r="B58" i="23"/>
  <c r="B59" i="23"/>
  <c r="B60" i="23"/>
  <c r="B61" i="23"/>
  <c r="B62" i="23"/>
  <c r="B63" i="23"/>
  <c r="B64" i="23"/>
  <c r="B65" i="23"/>
  <c r="B66" i="23"/>
  <c r="B67" i="23"/>
  <c r="B68" i="23"/>
  <c r="B69" i="23"/>
  <c r="B70" i="23"/>
  <c r="B71" i="23"/>
  <c r="B72" i="23"/>
  <c r="B73" i="23"/>
  <c r="B74" i="23"/>
  <c r="B75" i="23"/>
  <c r="B76" i="23"/>
  <c r="B77" i="23"/>
  <c r="B78" i="23"/>
  <c r="B79" i="23"/>
  <c r="B80" i="23"/>
  <c r="B81" i="23"/>
  <c r="B82" i="23"/>
  <c r="B83" i="23"/>
  <c r="B84" i="23"/>
  <c r="B85" i="23"/>
  <c r="B86" i="23"/>
  <c r="B87" i="23"/>
  <c r="B88" i="23"/>
  <c r="B89" i="23"/>
  <c r="B90" i="23"/>
  <c r="B91" i="23"/>
  <c r="B92" i="23"/>
  <c r="B93" i="23"/>
  <c r="B94" i="23"/>
  <c r="B95" i="23"/>
  <c r="B96" i="23"/>
  <c r="B97" i="23"/>
  <c r="B98" i="23"/>
  <c r="B99" i="23"/>
  <c r="B100" i="23"/>
  <c r="B2" i="23"/>
  <c r="B3" i="22"/>
  <c r="B4" i="22"/>
  <c r="B5" i="22"/>
  <c r="B6" i="22"/>
  <c r="B7" i="22"/>
  <c r="B8" i="22"/>
  <c r="B9" i="22"/>
  <c r="B10" i="22"/>
  <c r="B11" i="22"/>
  <c r="B12" i="22"/>
  <c r="B13" i="22"/>
  <c r="B14" i="22"/>
  <c r="B15" i="22"/>
  <c r="B16" i="22"/>
  <c r="B17" i="22"/>
  <c r="B18" i="22"/>
  <c r="B19" i="22"/>
  <c r="B20" i="22"/>
  <c r="B21" i="22"/>
  <c r="B22" i="22"/>
  <c r="B23" i="22"/>
  <c r="B24" i="22"/>
  <c r="B25" i="22"/>
  <c r="B26" i="22"/>
  <c r="B27" i="22"/>
  <c r="B28" i="22"/>
  <c r="B29" i="22"/>
  <c r="B30" i="22"/>
  <c r="B31" i="22"/>
  <c r="B32" i="22"/>
  <c r="B33" i="22"/>
  <c r="B34" i="22"/>
  <c r="B35" i="22"/>
  <c r="B36" i="22"/>
  <c r="B37" i="22"/>
  <c r="B38" i="22"/>
  <c r="B39" i="22"/>
  <c r="B40" i="22"/>
  <c r="B41" i="22"/>
  <c r="B42" i="22"/>
  <c r="B43" i="22"/>
  <c r="B44" i="22"/>
  <c r="B45" i="22"/>
  <c r="B46" i="22"/>
  <c r="B47" i="22"/>
  <c r="B48" i="22"/>
  <c r="B49" i="22"/>
  <c r="B50" i="22"/>
  <c r="B51" i="22"/>
  <c r="B52" i="22"/>
  <c r="B53" i="22"/>
  <c r="B54" i="22"/>
  <c r="B55" i="22"/>
  <c r="B56" i="22"/>
  <c r="B57" i="22"/>
  <c r="B58" i="22"/>
  <c r="B59" i="22"/>
  <c r="B60" i="22"/>
  <c r="B61" i="22"/>
  <c r="B62" i="22"/>
  <c r="B63" i="22"/>
  <c r="B64" i="22"/>
  <c r="B65" i="22"/>
  <c r="B66" i="22"/>
  <c r="B67" i="22"/>
  <c r="B68" i="22"/>
  <c r="B69" i="22"/>
  <c r="B70" i="22"/>
  <c r="B71" i="22"/>
  <c r="B72" i="22"/>
  <c r="B73" i="22"/>
  <c r="B74" i="22"/>
  <c r="B75" i="22"/>
  <c r="B76" i="22"/>
  <c r="B77" i="22"/>
  <c r="B78" i="22"/>
  <c r="B79" i="22"/>
  <c r="B80" i="22"/>
  <c r="B81" i="22"/>
  <c r="B82" i="22"/>
  <c r="B83" i="22"/>
  <c r="B84" i="22"/>
  <c r="B85" i="22"/>
  <c r="B86" i="22"/>
  <c r="B87" i="22"/>
  <c r="B88" i="22"/>
  <c r="B89" i="22"/>
  <c r="B90" i="22"/>
  <c r="B91" i="22"/>
  <c r="B92" i="22"/>
  <c r="B93" i="22"/>
  <c r="B94" i="22"/>
  <c r="B95" i="22"/>
  <c r="B96" i="22"/>
  <c r="B97" i="22"/>
  <c r="B98" i="22"/>
  <c r="B99" i="22"/>
  <c r="B100" i="22"/>
  <c r="B2" i="22"/>
  <c r="B3" i="21"/>
  <c r="B4" i="21"/>
  <c r="B5" i="21"/>
  <c r="B6" i="21"/>
  <c r="B7" i="21"/>
  <c r="B8" i="21"/>
  <c r="B9" i="21"/>
  <c r="B10" i="21"/>
  <c r="B11" i="21"/>
  <c r="B12" i="21"/>
  <c r="B13" i="21"/>
  <c r="B14" i="21"/>
  <c r="B15" i="21"/>
  <c r="B16" i="21"/>
  <c r="B17" i="21"/>
  <c r="B18" i="21"/>
  <c r="B19" i="21"/>
  <c r="B20" i="21"/>
  <c r="B21" i="21"/>
  <c r="B22" i="21"/>
  <c r="B23" i="21"/>
  <c r="B24" i="21"/>
  <c r="B25" i="21"/>
  <c r="B26" i="21"/>
  <c r="B27" i="21"/>
  <c r="B28" i="21"/>
  <c r="B29" i="21"/>
  <c r="B30" i="21"/>
  <c r="B31" i="21"/>
  <c r="B32" i="21"/>
  <c r="B33" i="21"/>
  <c r="B34" i="21"/>
  <c r="B35" i="21"/>
  <c r="B36" i="21"/>
  <c r="B37" i="21"/>
  <c r="B38" i="21"/>
  <c r="B39" i="21"/>
  <c r="B40" i="21"/>
  <c r="B41" i="21"/>
  <c r="B42" i="21"/>
  <c r="B43" i="21"/>
  <c r="B44" i="21"/>
  <c r="B45" i="21"/>
  <c r="B46" i="21"/>
  <c r="B47" i="21"/>
  <c r="B48" i="21"/>
  <c r="B49" i="21"/>
  <c r="B50" i="21"/>
  <c r="B51" i="21"/>
  <c r="B52" i="21"/>
  <c r="B53" i="21"/>
  <c r="B54" i="21"/>
  <c r="B55" i="21"/>
  <c r="B56" i="21"/>
  <c r="B57" i="21"/>
  <c r="B58" i="21"/>
  <c r="B59" i="21"/>
  <c r="B60" i="21"/>
  <c r="B61" i="21"/>
  <c r="B62" i="21"/>
  <c r="B63" i="21"/>
  <c r="B64" i="21"/>
  <c r="B65" i="21"/>
  <c r="B66" i="21"/>
  <c r="B67" i="21"/>
  <c r="B68" i="21"/>
  <c r="B69" i="21"/>
  <c r="B70" i="21"/>
  <c r="B71" i="21"/>
  <c r="B72" i="21"/>
  <c r="B73" i="21"/>
  <c r="B74" i="21"/>
  <c r="B75" i="21"/>
  <c r="B76" i="21"/>
  <c r="B77" i="21"/>
  <c r="B78" i="21"/>
  <c r="B79" i="21"/>
  <c r="B80" i="21"/>
  <c r="B81" i="21"/>
  <c r="B82" i="21"/>
  <c r="B83" i="21"/>
  <c r="B84" i="21"/>
  <c r="B85" i="21"/>
  <c r="B86" i="21"/>
  <c r="B87" i="21"/>
  <c r="B88" i="21"/>
  <c r="B89" i="21"/>
  <c r="B90" i="21"/>
  <c r="B91" i="21"/>
  <c r="B92" i="21"/>
  <c r="B93" i="21"/>
  <c r="B94" i="21"/>
  <c r="B95" i="21"/>
  <c r="B96" i="21"/>
  <c r="B97" i="21"/>
  <c r="B98" i="21"/>
  <c r="B99" i="21"/>
  <c r="B100" i="21"/>
  <c r="B2" i="21"/>
  <c r="B3" i="19"/>
  <c r="B4" i="19"/>
  <c r="B5" i="19"/>
  <c r="B6" i="19"/>
  <c r="B7" i="19"/>
  <c r="B8" i="19"/>
  <c r="B9" i="19"/>
  <c r="B10" i="19"/>
  <c r="B11" i="19"/>
  <c r="B12" i="19"/>
  <c r="B13" i="19"/>
  <c r="B14" i="19"/>
  <c r="B15" i="19"/>
  <c r="B16" i="19"/>
  <c r="B17" i="19"/>
  <c r="B18" i="19"/>
  <c r="B19" i="19"/>
  <c r="B20" i="19"/>
  <c r="B21" i="19"/>
  <c r="B22" i="19"/>
  <c r="B23" i="19"/>
  <c r="B24" i="19"/>
  <c r="B25" i="19"/>
  <c r="B26" i="19"/>
  <c r="B27" i="19"/>
  <c r="B28" i="19"/>
  <c r="B29" i="19"/>
  <c r="B30" i="19"/>
  <c r="B31" i="19"/>
  <c r="B32" i="19"/>
  <c r="B33" i="19"/>
  <c r="B34" i="19"/>
  <c r="B35" i="19"/>
  <c r="B36" i="19"/>
  <c r="B37" i="19"/>
  <c r="B38" i="19"/>
  <c r="B39" i="19"/>
  <c r="B40" i="19"/>
  <c r="B41" i="19"/>
  <c r="B42" i="19"/>
  <c r="B43" i="19"/>
  <c r="B44" i="19"/>
  <c r="B45" i="19"/>
  <c r="B46" i="19"/>
  <c r="B47" i="19"/>
  <c r="B48" i="19"/>
  <c r="B49" i="19"/>
  <c r="B50" i="19"/>
  <c r="B51" i="19"/>
  <c r="B52" i="19"/>
  <c r="B53" i="19"/>
  <c r="B54" i="19"/>
  <c r="B55" i="19"/>
  <c r="B56" i="19"/>
  <c r="B57" i="19"/>
  <c r="B58" i="19"/>
  <c r="B59" i="19"/>
  <c r="B60" i="19"/>
  <c r="B61" i="19"/>
  <c r="B62" i="19"/>
  <c r="B63" i="19"/>
  <c r="B64" i="19"/>
  <c r="B65" i="19"/>
  <c r="B66" i="19"/>
  <c r="B67" i="19"/>
  <c r="B68" i="19"/>
  <c r="B69" i="19"/>
  <c r="B70" i="19"/>
  <c r="B71" i="19"/>
  <c r="B72" i="19"/>
  <c r="B73" i="19"/>
  <c r="B74" i="19"/>
  <c r="B75" i="19"/>
  <c r="B76" i="19"/>
  <c r="B77" i="19"/>
  <c r="B78" i="19"/>
  <c r="B79" i="19"/>
  <c r="B80" i="19"/>
  <c r="B81" i="19"/>
  <c r="B82" i="19"/>
  <c r="B83" i="19"/>
  <c r="B84" i="19"/>
  <c r="B85" i="19"/>
  <c r="B86" i="19"/>
  <c r="B87" i="19"/>
  <c r="B88" i="19"/>
  <c r="B89" i="19"/>
  <c r="B90" i="19"/>
  <c r="B91" i="19"/>
  <c r="B92" i="19"/>
  <c r="B93" i="19"/>
  <c r="B94" i="19"/>
  <c r="B95" i="19"/>
  <c r="B96" i="19"/>
  <c r="B97" i="19"/>
  <c r="B98" i="19"/>
  <c r="B99" i="19"/>
  <c r="B100" i="19"/>
  <c r="B2" i="19"/>
  <c r="B3" i="18"/>
  <c r="B4" i="18"/>
  <c r="B5" i="18"/>
  <c r="B6" i="18"/>
  <c r="B7" i="18"/>
  <c r="B8" i="18"/>
  <c r="B9" i="18"/>
  <c r="B10" i="18"/>
  <c r="B11" i="18"/>
  <c r="B12" i="18"/>
  <c r="B13" i="18"/>
  <c r="B14" i="18"/>
  <c r="B15" i="18"/>
  <c r="B16" i="18"/>
  <c r="B17" i="18"/>
  <c r="B18" i="18"/>
  <c r="B19" i="18"/>
  <c r="B20" i="18"/>
  <c r="B21" i="18"/>
  <c r="B22" i="18"/>
  <c r="B23" i="18"/>
  <c r="B24" i="18"/>
  <c r="B25" i="18"/>
  <c r="B26" i="18"/>
  <c r="B27" i="18"/>
  <c r="B28" i="18"/>
  <c r="B29" i="18"/>
  <c r="B30" i="18"/>
  <c r="B31" i="18"/>
  <c r="B32" i="18"/>
  <c r="B33" i="18"/>
  <c r="B34" i="18"/>
  <c r="B35" i="18"/>
  <c r="B36" i="18"/>
  <c r="B37" i="18"/>
  <c r="B38" i="18"/>
  <c r="B39" i="18"/>
  <c r="B40" i="18"/>
  <c r="B41" i="18"/>
  <c r="B42" i="18"/>
  <c r="B43" i="18"/>
  <c r="B44" i="18"/>
  <c r="B45" i="18"/>
  <c r="B46" i="18"/>
  <c r="B47" i="18"/>
  <c r="B48" i="18"/>
  <c r="B49" i="18"/>
  <c r="B50" i="18"/>
  <c r="B51" i="18"/>
  <c r="B52" i="18"/>
  <c r="B53" i="18"/>
  <c r="B54" i="18"/>
  <c r="B55" i="18"/>
  <c r="B56" i="18"/>
  <c r="B57" i="18"/>
  <c r="B58" i="18"/>
  <c r="B59" i="18"/>
  <c r="B60" i="18"/>
  <c r="B61" i="18"/>
  <c r="B62" i="18"/>
  <c r="B63" i="18"/>
  <c r="B64" i="18"/>
  <c r="B65" i="18"/>
  <c r="B66" i="18"/>
  <c r="B67" i="18"/>
  <c r="B68" i="18"/>
  <c r="B69" i="18"/>
  <c r="B70" i="18"/>
  <c r="B71" i="18"/>
  <c r="B72" i="18"/>
  <c r="B73" i="18"/>
  <c r="B74" i="18"/>
  <c r="B75" i="18"/>
  <c r="B76" i="18"/>
  <c r="B77" i="18"/>
  <c r="B78" i="18"/>
  <c r="B79" i="18"/>
  <c r="B80" i="18"/>
  <c r="B81" i="18"/>
  <c r="B82" i="18"/>
  <c r="B83" i="18"/>
  <c r="B84" i="18"/>
  <c r="B85" i="18"/>
  <c r="B86" i="18"/>
  <c r="B87" i="18"/>
  <c r="B88" i="18"/>
  <c r="B89" i="18"/>
  <c r="B90" i="18"/>
  <c r="B91" i="18"/>
  <c r="B92" i="18"/>
  <c r="B93" i="18"/>
  <c r="B94" i="18"/>
  <c r="B95" i="18"/>
  <c r="B96" i="18"/>
  <c r="B97" i="18"/>
  <c r="B98" i="18"/>
  <c r="B99" i="18"/>
  <c r="B100" i="18"/>
  <c r="B2" i="18"/>
  <c r="B3" i="17"/>
  <c r="B4" i="17"/>
  <c r="B5" i="17"/>
  <c r="B6" i="17"/>
  <c r="B7" i="17"/>
  <c r="B8" i="17"/>
  <c r="B9" i="17"/>
  <c r="B10" i="17"/>
  <c r="B11" i="17"/>
  <c r="B12" i="17"/>
  <c r="B13" i="17"/>
  <c r="B14" i="17"/>
  <c r="B15" i="17"/>
  <c r="B16" i="17"/>
  <c r="B17" i="17"/>
  <c r="B18" i="17"/>
  <c r="B19" i="17"/>
  <c r="B20" i="17"/>
  <c r="B21" i="17"/>
  <c r="B22" i="17"/>
  <c r="B23" i="17"/>
  <c r="B24" i="17"/>
  <c r="B25" i="17"/>
  <c r="B26" i="17"/>
  <c r="B27" i="17"/>
  <c r="B28" i="17"/>
  <c r="B29" i="17"/>
  <c r="B30" i="17"/>
  <c r="B31" i="17"/>
  <c r="B32" i="17"/>
  <c r="B33" i="17"/>
  <c r="B34" i="17"/>
  <c r="B35" i="17"/>
  <c r="B36" i="17"/>
  <c r="B37" i="17"/>
  <c r="B38" i="17"/>
  <c r="B39" i="17"/>
  <c r="B40" i="17"/>
  <c r="B41" i="17"/>
  <c r="B42" i="17"/>
  <c r="B43" i="17"/>
  <c r="B44" i="17"/>
  <c r="B45" i="17"/>
  <c r="B46" i="17"/>
  <c r="B47" i="17"/>
  <c r="B48" i="17"/>
  <c r="B49" i="17"/>
  <c r="B50" i="17"/>
  <c r="B51" i="17"/>
  <c r="B52" i="17"/>
  <c r="B53" i="17"/>
  <c r="B54" i="17"/>
  <c r="B55" i="17"/>
  <c r="B56" i="17"/>
  <c r="B57" i="17"/>
  <c r="B58" i="17"/>
  <c r="B59" i="17"/>
  <c r="B60" i="17"/>
  <c r="B61" i="17"/>
  <c r="B62" i="17"/>
  <c r="B63" i="17"/>
  <c r="B64" i="17"/>
  <c r="B65" i="17"/>
  <c r="B66" i="17"/>
  <c r="B67" i="17"/>
  <c r="B68" i="17"/>
  <c r="B69" i="17"/>
  <c r="B70" i="17"/>
  <c r="B71" i="17"/>
  <c r="B72" i="17"/>
  <c r="B73" i="17"/>
  <c r="B74" i="17"/>
  <c r="B75" i="17"/>
  <c r="B76" i="17"/>
  <c r="B77" i="17"/>
  <c r="B78" i="17"/>
  <c r="B79" i="17"/>
  <c r="B80" i="17"/>
  <c r="B81" i="17"/>
  <c r="B82" i="17"/>
  <c r="B83" i="17"/>
  <c r="B84" i="17"/>
  <c r="B85" i="17"/>
  <c r="B86" i="17"/>
  <c r="B87" i="17"/>
  <c r="B88" i="17"/>
  <c r="B89" i="17"/>
  <c r="B90" i="17"/>
  <c r="B91" i="17"/>
  <c r="B92" i="17"/>
  <c r="B93" i="17"/>
  <c r="B94" i="17"/>
  <c r="B95" i="17"/>
  <c r="B96" i="17"/>
  <c r="B97" i="17"/>
  <c r="B98" i="17"/>
  <c r="B99" i="17"/>
  <c r="B100" i="17"/>
  <c r="B2" i="17"/>
  <c r="B3" i="16"/>
  <c r="B4" i="16"/>
  <c r="B5" i="16"/>
  <c r="B6" i="16"/>
  <c r="B7" i="16"/>
  <c r="B8" i="16"/>
  <c r="B9" i="16"/>
  <c r="B10" i="16"/>
  <c r="B11" i="16"/>
  <c r="B12" i="16"/>
  <c r="B13" i="16"/>
  <c r="B14" i="16"/>
  <c r="B15" i="16"/>
  <c r="B16" i="16"/>
  <c r="B17" i="16"/>
  <c r="B18" i="16"/>
  <c r="B19" i="16"/>
  <c r="B20" i="16"/>
  <c r="B21" i="16"/>
  <c r="B22" i="16"/>
  <c r="B23" i="16"/>
  <c r="B24" i="16"/>
  <c r="B25" i="16"/>
  <c r="B26" i="16"/>
  <c r="B27" i="16"/>
  <c r="B28" i="16"/>
  <c r="B29" i="16"/>
  <c r="B30" i="16"/>
  <c r="B31" i="16"/>
  <c r="B32" i="16"/>
  <c r="B33" i="16"/>
  <c r="B34" i="16"/>
  <c r="B35" i="16"/>
  <c r="B36" i="16"/>
  <c r="B37" i="16"/>
  <c r="B38" i="16"/>
  <c r="B39" i="16"/>
  <c r="B40" i="16"/>
  <c r="B41" i="16"/>
  <c r="B42" i="16"/>
  <c r="B43" i="16"/>
  <c r="B44" i="16"/>
  <c r="B45" i="16"/>
  <c r="B46" i="16"/>
  <c r="B47" i="16"/>
  <c r="B48" i="16"/>
  <c r="B49" i="16"/>
  <c r="B50" i="16"/>
  <c r="B51" i="16"/>
  <c r="B52" i="16"/>
  <c r="B53" i="16"/>
  <c r="B54" i="16"/>
  <c r="B55" i="16"/>
  <c r="B56" i="16"/>
  <c r="B57" i="16"/>
  <c r="B58" i="16"/>
  <c r="B59" i="16"/>
  <c r="B60" i="16"/>
  <c r="B61" i="16"/>
  <c r="B62" i="16"/>
  <c r="B63" i="16"/>
  <c r="B64" i="16"/>
  <c r="B65" i="16"/>
  <c r="B66" i="16"/>
  <c r="B67" i="16"/>
  <c r="B68" i="16"/>
  <c r="B69" i="16"/>
  <c r="B70" i="16"/>
  <c r="B71" i="16"/>
  <c r="B72" i="16"/>
  <c r="B73" i="16"/>
  <c r="B74" i="16"/>
  <c r="B75" i="16"/>
  <c r="B76" i="16"/>
  <c r="B77" i="16"/>
  <c r="B78" i="16"/>
  <c r="B79" i="16"/>
  <c r="B80" i="16"/>
  <c r="B81" i="16"/>
  <c r="B82" i="16"/>
  <c r="B83" i="16"/>
  <c r="B84" i="16"/>
  <c r="B85" i="16"/>
  <c r="B86" i="16"/>
  <c r="B87" i="16"/>
  <c r="B88" i="16"/>
  <c r="B89" i="16"/>
  <c r="B90" i="16"/>
  <c r="B91" i="16"/>
  <c r="B92" i="16"/>
  <c r="B93" i="16"/>
  <c r="B94" i="16"/>
  <c r="B95" i="16"/>
  <c r="B96" i="16"/>
  <c r="B97" i="16"/>
  <c r="B98" i="16"/>
  <c r="B99" i="16"/>
  <c r="B100" i="16"/>
  <c r="B2" i="16"/>
  <c r="B3" i="15"/>
  <c r="B4" i="15"/>
  <c r="B5" i="15"/>
  <c r="B6" i="15"/>
  <c r="B7" i="15"/>
  <c r="B8" i="15"/>
  <c r="B9" i="15"/>
  <c r="B10" i="15"/>
  <c r="B11" i="15"/>
  <c r="B12" i="15"/>
  <c r="B13" i="15"/>
  <c r="B14" i="15"/>
  <c r="B15" i="15"/>
  <c r="B16" i="15"/>
  <c r="B17" i="15"/>
  <c r="B18" i="15"/>
  <c r="B19" i="15"/>
  <c r="B20" i="15"/>
  <c r="B21" i="15"/>
  <c r="B22" i="15"/>
  <c r="B23" i="15"/>
  <c r="B24" i="15"/>
  <c r="B25" i="15"/>
  <c r="B26" i="15"/>
  <c r="B27" i="15"/>
  <c r="B28" i="15"/>
  <c r="B29" i="15"/>
  <c r="B30" i="15"/>
  <c r="B31" i="15"/>
  <c r="B32" i="15"/>
  <c r="B33" i="15"/>
  <c r="B34" i="15"/>
  <c r="B35" i="15"/>
  <c r="B36" i="15"/>
  <c r="B37" i="15"/>
  <c r="B38" i="15"/>
  <c r="B39" i="15"/>
  <c r="B40" i="15"/>
  <c r="B41" i="15"/>
  <c r="B42" i="15"/>
  <c r="B43" i="15"/>
  <c r="B44" i="15"/>
  <c r="B45" i="15"/>
  <c r="B46" i="15"/>
  <c r="B47" i="15"/>
  <c r="B48" i="15"/>
  <c r="B49" i="15"/>
  <c r="B50" i="15"/>
  <c r="B51" i="15"/>
  <c r="B52" i="15"/>
  <c r="B53" i="15"/>
  <c r="B54" i="15"/>
  <c r="B55" i="15"/>
  <c r="B56" i="15"/>
  <c r="B57" i="15"/>
  <c r="B58" i="15"/>
  <c r="B59" i="15"/>
  <c r="B60" i="15"/>
  <c r="B61" i="15"/>
  <c r="B62" i="15"/>
  <c r="B63" i="15"/>
  <c r="B64" i="15"/>
  <c r="B65" i="15"/>
  <c r="B66" i="15"/>
  <c r="B67" i="15"/>
  <c r="B68" i="15"/>
  <c r="B69" i="15"/>
  <c r="B70" i="15"/>
  <c r="B71" i="15"/>
  <c r="B72" i="15"/>
  <c r="B73" i="15"/>
  <c r="B74" i="15"/>
  <c r="B75" i="15"/>
  <c r="B76" i="15"/>
  <c r="B77" i="15"/>
  <c r="B78" i="15"/>
  <c r="B79" i="15"/>
  <c r="B80" i="15"/>
  <c r="B81" i="15"/>
  <c r="B82" i="15"/>
  <c r="B83" i="15"/>
  <c r="B84" i="15"/>
  <c r="B85" i="15"/>
  <c r="B86" i="15"/>
  <c r="B87" i="15"/>
  <c r="B88" i="15"/>
  <c r="B89" i="15"/>
  <c r="B90" i="15"/>
  <c r="B91" i="15"/>
  <c r="B92" i="15"/>
  <c r="B93" i="15"/>
  <c r="B94" i="15"/>
  <c r="B95" i="15"/>
  <c r="B96" i="15"/>
  <c r="B97" i="15"/>
  <c r="B98" i="15"/>
  <c r="B99" i="15"/>
  <c r="B100" i="15"/>
  <c r="B2" i="15"/>
  <c r="B3" i="13"/>
  <c r="B4" i="13"/>
  <c r="B5" i="13"/>
  <c r="B6" i="13"/>
  <c r="B7" i="13"/>
  <c r="B8" i="13"/>
  <c r="B9" i="13"/>
  <c r="B10" i="13"/>
  <c r="B11" i="13"/>
  <c r="B12" i="13"/>
  <c r="B13" i="13"/>
  <c r="B14" i="13"/>
  <c r="B15" i="13"/>
  <c r="B16" i="13"/>
  <c r="B17" i="13"/>
  <c r="B18" i="13"/>
  <c r="B19" i="13"/>
  <c r="B20" i="13"/>
  <c r="B21" i="13"/>
  <c r="B22" i="13"/>
  <c r="B23" i="13"/>
  <c r="B24" i="13"/>
  <c r="B25" i="13"/>
  <c r="B26" i="13"/>
  <c r="B27" i="13"/>
  <c r="B28" i="13"/>
  <c r="B29" i="13"/>
  <c r="B30" i="13"/>
  <c r="B31" i="13"/>
  <c r="B32" i="13"/>
  <c r="B33" i="13"/>
  <c r="B34" i="13"/>
  <c r="B35" i="13"/>
  <c r="B36" i="13"/>
  <c r="B37" i="13"/>
  <c r="B38" i="13"/>
  <c r="B39" i="13"/>
  <c r="B40" i="13"/>
  <c r="B41" i="13"/>
  <c r="B42" i="13"/>
  <c r="B43" i="13"/>
  <c r="B44" i="13"/>
  <c r="B45" i="13"/>
  <c r="B46" i="13"/>
  <c r="B47" i="13"/>
  <c r="B48" i="13"/>
  <c r="B49" i="13"/>
  <c r="B50" i="13"/>
  <c r="B51" i="13"/>
  <c r="B52" i="13"/>
  <c r="B53" i="13"/>
  <c r="B54" i="13"/>
  <c r="B55" i="13"/>
  <c r="B56" i="13"/>
  <c r="B57" i="13"/>
  <c r="B58" i="13"/>
  <c r="B59" i="13"/>
  <c r="B60" i="13"/>
  <c r="B61" i="13"/>
  <c r="B62" i="13"/>
  <c r="B63" i="13"/>
  <c r="B64" i="13"/>
  <c r="B65" i="13"/>
  <c r="B66" i="13"/>
  <c r="B67" i="13"/>
  <c r="B68" i="13"/>
  <c r="B69" i="13"/>
  <c r="B70" i="13"/>
  <c r="B71" i="13"/>
  <c r="B72" i="13"/>
  <c r="B73" i="13"/>
  <c r="B74" i="13"/>
  <c r="B75" i="13"/>
  <c r="B76" i="13"/>
  <c r="B77" i="13"/>
  <c r="B78" i="13"/>
  <c r="B79" i="13"/>
  <c r="B80" i="13"/>
  <c r="B81" i="13"/>
  <c r="B82" i="13"/>
  <c r="B83" i="13"/>
  <c r="B84" i="13"/>
  <c r="B85" i="13"/>
  <c r="B86" i="13"/>
  <c r="B87" i="13"/>
  <c r="B88" i="13"/>
  <c r="B89" i="13"/>
  <c r="B90" i="13"/>
  <c r="B91" i="13"/>
  <c r="B92" i="13"/>
  <c r="B93" i="13"/>
  <c r="B94" i="13"/>
  <c r="B95" i="13"/>
  <c r="B96" i="13"/>
  <c r="B97" i="13"/>
  <c r="B98" i="13"/>
  <c r="B99" i="13"/>
  <c r="B100" i="13"/>
  <c r="B2" i="13"/>
  <c r="B3" i="12"/>
  <c r="B4" i="12"/>
  <c r="B5" i="12"/>
  <c r="B6" i="12"/>
  <c r="B7" i="12"/>
  <c r="B8" i="12"/>
  <c r="B9" i="12"/>
  <c r="B10" i="12"/>
  <c r="B11" i="12"/>
  <c r="B12" i="12"/>
  <c r="B13" i="12"/>
  <c r="B14" i="12"/>
  <c r="B15" i="12"/>
  <c r="B16" i="12"/>
  <c r="B17" i="12"/>
  <c r="B18" i="12"/>
  <c r="B19" i="12"/>
  <c r="B20" i="12"/>
  <c r="B21" i="12"/>
  <c r="B22" i="12"/>
  <c r="B23" i="12"/>
  <c r="B24" i="12"/>
  <c r="B25" i="12"/>
  <c r="B26" i="12"/>
  <c r="B27" i="12"/>
  <c r="B28" i="12"/>
  <c r="B29" i="12"/>
  <c r="B30" i="12"/>
  <c r="B31" i="12"/>
  <c r="B32" i="12"/>
  <c r="B33" i="12"/>
  <c r="B34" i="12"/>
  <c r="B35" i="12"/>
  <c r="B36" i="12"/>
  <c r="B37" i="12"/>
  <c r="B38" i="12"/>
  <c r="B39" i="12"/>
  <c r="B40" i="12"/>
  <c r="B41" i="12"/>
  <c r="B42" i="12"/>
  <c r="B43" i="12"/>
  <c r="B44" i="12"/>
  <c r="B45" i="12"/>
  <c r="B46" i="12"/>
  <c r="B47" i="12"/>
  <c r="B48" i="12"/>
  <c r="B49" i="12"/>
  <c r="B50" i="12"/>
  <c r="B51" i="12"/>
  <c r="B52" i="12"/>
  <c r="B53" i="12"/>
  <c r="B54" i="12"/>
  <c r="B55" i="12"/>
  <c r="B56" i="12"/>
  <c r="B57" i="12"/>
  <c r="B58" i="12"/>
  <c r="B59" i="12"/>
  <c r="B60" i="12"/>
  <c r="B61" i="12"/>
  <c r="B62" i="12"/>
  <c r="B63" i="12"/>
  <c r="B64" i="12"/>
  <c r="B65" i="12"/>
  <c r="B66" i="12"/>
  <c r="B67" i="12"/>
  <c r="B68" i="12"/>
  <c r="B69" i="12"/>
  <c r="B70" i="12"/>
  <c r="B71" i="12"/>
  <c r="B72" i="12"/>
  <c r="B73" i="12"/>
  <c r="B74" i="12"/>
  <c r="B75" i="12"/>
  <c r="B76" i="12"/>
  <c r="B77" i="12"/>
  <c r="B78" i="12"/>
  <c r="B79" i="12"/>
  <c r="B80" i="12"/>
  <c r="B81" i="12"/>
  <c r="B82" i="12"/>
  <c r="B83" i="12"/>
  <c r="B84" i="12"/>
  <c r="B85" i="12"/>
  <c r="B86" i="12"/>
  <c r="B87" i="12"/>
  <c r="B88" i="12"/>
  <c r="B89" i="12"/>
  <c r="B90" i="12"/>
  <c r="B91" i="12"/>
  <c r="B92" i="12"/>
  <c r="B93" i="12"/>
  <c r="B94" i="12"/>
  <c r="B95" i="12"/>
  <c r="B96" i="12"/>
  <c r="B97" i="12"/>
  <c r="B98" i="12"/>
  <c r="B99" i="12"/>
  <c r="B100" i="12"/>
  <c r="B2" i="12"/>
  <c r="B3" i="11"/>
  <c r="B4" i="11"/>
  <c r="B5" i="11"/>
  <c r="B6" i="11"/>
  <c r="B7" i="11"/>
  <c r="B8" i="11"/>
  <c r="B9" i="11"/>
  <c r="B10" i="11"/>
  <c r="B11" i="11"/>
  <c r="B12" i="11"/>
  <c r="B13" i="11"/>
  <c r="B14" i="11"/>
  <c r="B15" i="11"/>
  <c r="B16" i="11"/>
  <c r="B17" i="11"/>
  <c r="B18" i="11"/>
  <c r="B19" i="11"/>
  <c r="B20" i="11"/>
  <c r="B21" i="11"/>
  <c r="B22" i="11"/>
  <c r="B23" i="11"/>
  <c r="B24" i="11"/>
  <c r="B25" i="11"/>
  <c r="B26" i="11"/>
  <c r="B27" i="11"/>
  <c r="B28" i="11"/>
  <c r="B29" i="11"/>
  <c r="B30" i="11"/>
  <c r="B31" i="11"/>
  <c r="B32" i="11"/>
  <c r="B33" i="11"/>
  <c r="B34" i="11"/>
  <c r="B35" i="11"/>
  <c r="B36" i="11"/>
  <c r="B37" i="11"/>
  <c r="B38" i="11"/>
  <c r="B39" i="11"/>
  <c r="B40" i="11"/>
  <c r="B41" i="11"/>
  <c r="B42" i="11"/>
  <c r="B43" i="11"/>
  <c r="B44" i="11"/>
  <c r="B45" i="11"/>
  <c r="B46" i="11"/>
  <c r="B47" i="11"/>
  <c r="B48" i="11"/>
  <c r="B49" i="11"/>
  <c r="B50" i="11"/>
  <c r="B51" i="11"/>
  <c r="B52" i="11"/>
  <c r="B53" i="11"/>
  <c r="B54" i="11"/>
  <c r="B55" i="11"/>
  <c r="B56" i="11"/>
  <c r="B57" i="11"/>
  <c r="B58" i="11"/>
  <c r="B59" i="11"/>
  <c r="B60" i="11"/>
  <c r="B61" i="11"/>
  <c r="B62" i="11"/>
  <c r="B63" i="11"/>
  <c r="B64" i="11"/>
  <c r="B65" i="11"/>
  <c r="B66" i="11"/>
  <c r="B67" i="11"/>
  <c r="B68" i="11"/>
  <c r="B69" i="11"/>
  <c r="B70" i="11"/>
  <c r="B71" i="11"/>
  <c r="B72" i="11"/>
  <c r="B73" i="11"/>
  <c r="B74" i="11"/>
  <c r="B75" i="11"/>
  <c r="B76" i="11"/>
  <c r="B77" i="11"/>
  <c r="B78" i="11"/>
  <c r="B79" i="11"/>
  <c r="B80" i="11"/>
  <c r="B81" i="11"/>
  <c r="B82" i="11"/>
  <c r="B83" i="11"/>
  <c r="B84" i="11"/>
  <c r="B85" i="11"/>
  <c r="B86" i="11"/>
  <c r="B87" i="11"/>
  <c r="B88" i="11"/>
  <c r="B89" i="11"/>
  <c r="B90" i="11"/>
  <c r="B91" i="11"/>
  <c r="B92" i="11"/>
  <c r="B93" i="11"/>
  <c r="B94" i="11"/>
  <c r="B95" i="11"/>
  <c r="B96" i="11"/>
  <c r="B97" i="11"/>
  <c r="B98" i="11"/>
  <c r="B99" i="11"/>
  <c r="B100" i="11"/>
  <c r="B2" i="11"/>
  <c r="B3" i="10"/>
  <c r="B4" i="10"/>
  <c r="B5" i="10"/>
  <c r="B6" i="10"/>
  <c r="B7" i="10"/>
  <c r="B8" i="10"/>
  <c r="B9" i="10"/>
  <c r="B10" i="10"/>
  <c r="B11" i="10"/>
  <c r="B12" i="10"/>
  <c r="B13" i="10"/>
  <c r="B14" i="10"/>
  <c r="B15" i="10"/>
  <c r="B16" i="10"/>
  <c r="B17" i="10"/>
  <c r="B18" i="10"/>
  <c r="B19" i="10"/>
  <c r="B20" i="10"/>
  <c r="B21" i="10"/>
  <c r="B22" i="10"/>
  <c r="B23" i="10"/>
  <c r="B24" i="10"/>
  <c r="B25" i="10"/>
  <c r="B26" i="10"/>
  <c r="B27" i="10"/>
  <c r="B28" i="10"/>
  <c r="B29" i="10"/>
  <c r="B30" i="10"/>
  <c r="B31" i="10"/>
  <c r="B32" i="10"/>
  <c r="B33" i="10"/>
  <c r="B34" i="10"/>
  <c r="B35" i="10"/>
  <c r="B36" i="10"/>
  <c r="B37" i="10"/>
  <c r="B38" i="10"/>
  <c r="B39" i="10"/>
  <c r="B40" i="10"/>
  <c r="B41" i="10"/>
  <c r="B42" i="10"/>
  <c r="B43" i="10"/>
  <c r="B44" i="10"/>
  <c r="B45" i="10"/>
  <c r="B46" i="10"/>
  <c r="B47" i="10"/>
  <c r="B48" i="10"/>
  <c r="B49" i="10"/>
  <c r="B50" i="10"/>
  <c r="B51" i="10"/>
  <c r="B52" i="10"/>
  <c r="B53" i="10"/>
  <c r="B54" i="10"/>
  <c r="B55" i="10"/>
  <c r="B56" i="10"/>
  <c r="B57" i="10"/>
  <c r="B58" i="10"/>
  <c r="B59" i="10"/>
  <c r="B60" i="10"/>
  <c r="B61" i="10"/>
  <c r="B62" i="10"/>
  <c r="B63" i="10"/>
  <c r="B64" i="10"/>
  <c r="B65" i="10"/>
  <c r="B66" i="10"/>
  <c r="B67" i="10"/>
  <c r="B68" i="10"/>
  <c r="B69" i="10"/>
  <c r="B70" i="10"/>
  <c r="B71" i="10"/>
  <c r="B72" i="10"/>
  <c r="B73" i="10"/>
  <c r="B74" i="10"/>
  <c r="B75" i="10"/>
  <c r="B76" i="10"/>
  <c r="B77" i="10"/>
  <c r="B78" i="10"/>
  <c r="B79" i="10"/>
  <c r="B80" i="10"/>
  <c r="B81" i="10"/>
  <c r="B82" i="10"/>
  <c r="B83" i="10"/>
  <c r="B84" i="10"/>
  <c r="B85" i="10"/>
  <c r="B86" i="10"/>
  <c r="B87" i="10"/>
  <c r="B88" i="10"/>
  <c r="B89" i="10"/>
  <c r="B90" i="10"/>
  <c r="B91" i="10"/>
  <c r="B92" i="10"/>
  <c r="B93" i="10"/>
  <c r="B94" i="10"/>
  <c r="B95" i="10"/>
  <c r="B96" i="10"/>
  <c r="B97" i="10"/>
  <c r="B98" i="10"/>
  <c r="B99" i="10"/>
  <c r="B100" i="10"/>
  <c r="B2" i="10"/>
  <c r="B3" i="9"/>
  <c r="B4" i="9"/>
  <c r="B5" i="9"/>
  <c r="B6" i="9"/>
  <c r="B7" i="9"/>
  <c r="B8" i="9"/>
  <c r="B9" i="9"/>
  <c r="B10" i="9"/>
  <c r="B11" i="9"/>
  <c r="B12" i="9"/>
  <c r="B13" i="9"/>
  <c r="B14" i="9"/>
  <c r="B15" i="9"/>
  <c r="B16" i="9"/>
  <c r="B17" i="9"/>
  <c r="B18" i="9"/>
  <c r="B19" i="9"/>
  <c r="B20" i="9"/>
  <c r="B21" i="9"/>
  <c r="B22" i="9"/>
  <c r="B23" i="9"/>
  <c r="B24" i="9"/>
  <c r="B25" i="9"/>
  <c r="B26" i="9"/>
  <c r="B27" i="9"/>
  <c r="B28" i="9"/>
  <c r="B29" i="9"/>
  <c r="B30" i="9"/>
  <c r="B31" i="9"/>
  <c r="B32" i="9"/>
  <c r="B33" i="9"/>
  <c r="B34" i="9"/>
  <c r="B35" i="9"/>
  <c r="B36" i="9"/>
  <c r="B37" i="9"/>
  <c r="B38" i="9"/>
  <c r="B39" i="9"/>
  <c r="B40" i="9"/>
  <c r="B41" i="9"/>
  <c r="B42" i="9"/>
  <c r="B43" i="9"/>
  <c r="B44" i="9"/>
  <c r="B45" i="9"/>
  <c r="B46" i="9"/>
  <c r="B47" i="9"/>
  <c r="B48" i="9"/>
  <c r="B49" i="9"/>
  <c r="B50" i="9"/>
  <c r="B51" i="9"/>
  <c r="B52" i="9"/>
  <c r="B53" i="9"/>
  <c r="B54" i="9"/>
  <c r="B55" i="9"/>
  <c r="B56" i="9"/>
  <c r="B57" i="9"/>
  <c r="B58" i="9"/>
  <c r="B59" i="9"/>
  <c r="B60" i="9"/>
  <c r="B61" i="9"/>
  <c r="B62" i="9"/>
  <c r="B63" i="9"/>
  <c r="B64" i="9"/>
  <c r="B65" i="9"/>
  <c r="B66" i="9"/>
  <c r="B67" i="9"/>
  <c r="B68" i="9"/>
  <c r="B69" i="9"/>
  <c r="B70" i="9"/>
  <c r="B71" i="9"/>
  <c r="B72" i="9"/>
  <c r="B73" i="9"/>
  <c r="B74" i="9"/>
  <c r="B75" i="9"/>
  <c r="B76" i="9"/>
  <c r="B77" i="9"/>
  <c r="B78" i="9"/>
  <c r="B79" i="9"/>
  <c r="B80" i="9"/>
  <c r="B81" i="9"/>
  <c r="B82" i="9"/>
  <c r="B83" i="9"/>
  <c r="B84" i="9"/>
  <c r="B85" i="9"/>
  <c r="B86" i="9"/>
  <c r="B87" i="9"/>
  <c r="B88" i="9"/>
  <c r="B89" i="9"/>
  <c r="B90" i="9"/>
  <c r="B91" i="9"/>
  <c r="B92" i="9"/>
  <c r="B93" i="9"/>
  <c r="B94" i="9"/>
  <c r="B95" i="9"/>
  <c r="B96" i="9"/>
  <c r="B97" i="9"/>
  <c r="B98" i="9"/>
  <c r="B99" i="9"/>
  <c r="B100" i="9"/>
  <c r="B2" i="9"/>
  <c r="B4" i="8"/>
  <c r="B5" i="8"/>
  <c r="B6" i="8"/>
  <c r="B7" i="8"/>
  <c r="B8" i="8"/>
  <c r="B9" i="8"/>
  <c r="B10" i="8"/>
  <c r="B11" i="8"/>
  <c r="B13" i="8"/>
  <c r="B14" i="8"/>
  <c r="B15" i="8"/>
  <c r="B16" i="8"/>
  <c r="B17" i="8"/>
  <c r="B18" i="8"/>
  <c r="B19" i="8"/>
  <c r="B20" i="8"/>
  <c r="B21" i="8"/>
  <c r="B22" i="8"/>
  <c r="B23" i="8"/>
  <c r="B24" i="8"/>
  <c r="B25" i="8"/>
  <c r="B26" i="8"/>
  <c r="B27" i="8"/>
  <c r="B28" i="8"/>
  <c r="B29" i="8"/>
  <c r="B30" i="8"/>
  <c r="B31" i="8"/>
  <c r="B32" i="8"/>
  <c r="B33" i="8"/>
  <c r="B34" i="8"/>
  <c r="B35" i="8"/>
  <c r="B36" i="8"/>
  <c r="B37" i="8"/>
  <c r="B38" i="8"/>
  <c r="B39" i="8"/>
  <c r="B40" i="8"/>
  <c r="B41" i="8"/>
  <c r="B42" i="8"/>
  <c r="B43" i="8"/>
  <c r="B44" i="8"/>
  <c r="B45" i="8"/>
  <c r="B46" i="8"/>
  <c r="B47" i="8"/>
  <c r="B48" i="8"/>
  <c r="B49" i="8"/>
  <c r="B50" i="8"/>
  <c r="B51" i="8"/>
  <c r="B52" i="8"/>
  <c r="B53" i="8"/>
  <c r="B54" i="8"/>
  <c r="B55" i="8"/>
  <c r="B56" i="8"/>
  <c r="B57" i="8"/>
  <c r="B58" i="8"/>
  <c r="B60" i="8"/>
  <c r="B61" i="8"/>
  <c r="B62" i="8"/>
  <c r="B63" i="8"/>
  <c r="B64" i="8"/>
  <c r="B65" i="8"/>
  <c r="B66" i="8"/>
  <c r="B67" i="8"/>
  <c r="B68" i="8"/>
  <c r="B69" i="8"/>
  <c r="B70" i="8"/>
  <c r="B71" i="8"/>
  <c r="B72" i="8"/>
  <c r="B73" i="8"/>
  <c r="B74" i="8"/>
  <c r="B75" i="8"/>
  <c r="B76" i="8"/>
  <c r="B77" i="8"/>
  <c r="B78" i="8"/>
  <c r="B79" i="8"/>
  <c r="B80" i="8"/>
  <c r="B81" i="8"/>
  <c r="B82" i="8"/>
  <c r="B83" i="8"/>
  <c r="B84" i="8"/>
  <c r="B85" i="8"/>
  <c r="B86" i="8"/>
  <c r="B87" i="8"/>
  <c r="B88" i="8"/>
  <c r="B89" i="8"/>
  <c r="B90" i="8"/>
  <c r="B91" i="8"/>
  <c r="B92" i="8"/>
  <c r="B93" i="8"/>
  <c r="B94" i="8"/>
  <c r="B95" i="8"/>
  <c r="B96" i="8"/>
  <c r="B97" i="8"/>
  <c r="B98" i="8"/>
  <c r="B99" i="8"/>
  <c r="B100" i="8"/>
  <c r="B12" i="8"/>
  <c r="B59" i="8"/>
  <c r="B2" i="8"/>
  <c r="B3" i="8"/>
  <c r="B3" i="7"/>
  <c r="B4" i="7"/>
  <c r="B5" i="7"/>
  <c r="B6" i="7"/>
  <c r="B7" i="7"/>
  <c r="B8" i="7"/>
  <c r="B9" i="7"/>
  <c r="B10" i="7"/>
  <c r="B11" i="7"/>
  <c r="B12" i="7"/>
  <c r="B13" i="7"/>
  <c r="B14" i="7"/>
  <c r="B15" i="7"/>
  <c r="B16" i="7"/>
  <c r="B17" i="7"/>
  <c r="B18" i="7"/>
  <c r="B19" i="7"/>
  <c r="B20" i="7"/>
  <c r="B21" i="7"/>
  <c r="B22" i="7"/>
  <c r="B23" i="7"/>
  <c r="B24" i="7"/>
  <c r="B25" i="7"/>
  <c r="B26" i="7"/>
  <c r="B27" i="7"/>
  <c r="B28" i="7"/>
  <c r="B29" i="7"/>
  <c r="B30" i="7"/>
  <c r="B31" i="7"/>
  <c r="B32" i="7"/>
  <c r="B33" i="7"/>
  <c r="B34" i="7"/>
  <c r="B35" i="7"/>
  <c r="B36" i="7"/>
  <c r="B37" i="7"/>
  <c r="B38" i="7"/>
  <c r="B39" i="7"/>
  <c r="B40" i="7"/>
  <c r="B41" i="7"/>
  <c r="B42" i="7"/>
  <c r="B43" i="7"/>
  <c r="B44" i="7"/>
  <c r="B45" i="7"/>
  <c r="B46" i="7"/>
  <c r="B47" i="7"/>
  <c r="B48" i="7"/>
  <c r="B49" i="7"/>
  <c r="B50" i="7"/>
  <c r="B51" i="7"/>
  <c r="B52" i="7"/>
  <c r="B53" i="7"/>
  <c r="B54" i="7"/>
  <c r="B55" i="7"/>
  <c r="B56" i="7"/>
  <c r="B57" i="7"/>
  <c r="B58" i="7"/>
  <c r="B59" i="7"/>
  <c r="B60" i="7"/>
  <c r="B61" i="7"/>
  <c r="B62" i="7"/>
  <c r="B63" i="7"/>
  <c r="B64" i="7"/>
  <c r="B65" i="7"/>
  <c r="B66" i="7"/>
  <c r="B67" i="7"/>
  <c r="B68" i="7"/>
  <c r="B69" i="7"/>
  <c r="B70" i="7"/>
  <c r="B71" i="7"/>
  <c r="B72" i="7"/>
  <c r="B73" i="7"/>
  <c r="B74" i="7"/>
  <c r="B75" i="7"/>
  <c r="B76" i="7"/>
  <c r="B77" i="7"/>
  <c r="B78" i="7"/>
  <c r="B79" i="7"/>
  <c r="B80" i="7"/>
  <c r="B81" i="7"/>
  <c r="B82" i="7"/>
  <c r="B83" i="7"/>
  <c r="B84" i="7"/>
  <c r="B85" i="7"/>
  <c r="B86" i="7"/>
  <c r="B87" i="7"/>
  <c r="B88" i="7"/>
  <c r="B89" i="7"/>
  <c r="B90" i="7"/>
  <c r="B91" i="7"/>
  <c r="B92" i="7"/>
  <c r="B93" i="7"/>
  <c r="B94" i="7"/>
  <c r="B95" i="7"/>
  <c r="B96" i="7"/>
  <c r="B97" i="7"/>
  <c r="B98" i="7"/>
  <c r="B99" i="7"/>
  <c r="B100" i="7"/>
  <c r="B2" i="7"/>
  <c r="S1" i="1"/>
  <c r="J2" i="1"/>
  <c r="B110" i="7"/>
  <c r="B100" i="3"/>
  <c r="B99" i="3"/>
  <c r="B98" i="3"/>
  <c r="B97" i="3"/>
  <c r="B96" i="3"/>
  <c r="B95" i="3"/>
  <c r="B94" i="3"/>
  <c r="B93" i="3"/>
  <c r="B92" i="3"/>
  <c r="B91" i="3"/>
  <c r="B90" i="3"/>
  <c r="B89" i="3"/>
  <c r="B88" i="3"/>
  <c r="B87" i="3"/>
  <c r="B86" i="3"/>
  <c r="B85" i="3"/>
  <c r="B84" i="3"/>
  <c r="B83" i="3"/>
  <c r="B82" i="3"/>
  <c r="B81" i="3"/>
  <c r="B80" i="3"/>
  <c r="B79" i="3"/>
  <c r="B78" i="3"/>
  <c r="B77" i="3"/>
  <c r="B76" i="3"/>
  <c r="B75" i="3"/>
  <c r="B74" i="3"/>
  <c r="B73" i="3"/>
  <c r="A97" i="25"/>
  <c r="A98" i="25"/>
  <c r="A99" i="25"/>
  <c r="A100" i="25"/>
  <c r="I2" i="1"/>
  <c r="C2" i="1"/>
  <c r="K2" i="1"/>
  <c r="F2" i="1"/>
  <c r="L2" i="1"/>
  <c r="O2" i="1"/>
  <c r="R2" i="1"/>
  <c r="P2" i="1"/>
  <c r="M2" i="1"/>
  <c r="D2" i="1"/>
  <c r="N2" i="1"/>
  <c r="Q2" i="1"/>
  <c r="G2" i="1"/>
  <c r="B2" i="1"/>
  <c r="H2" i="1"/>
  <c r="E2" i="1"/>
  <c r="A44" i="25"/>
  <c r="A45" i="25"/>
  <c r="A46" i="25"/>
  <c r="A47" i="25"/>
  <c r="A48" i="25"/>
  <c r="A49" i="25"/>
  <c r="A50" i="25"/>
  <c r="A51" i="25"/>
  <c r="A52" i="25"/>
  <c r="A53" i="25"/>
  <c r="A54" i="25"/>
  <c r="A55" i="25"/>
  <c r="A56" i="25"/>
  <c r="A24" i="25"/>
  <c r="A25" i="25"/>
  <c r="A26" i="25"/>
  <c r="A27" i="25"/>
  <c r="A28" i="25"/>
  <c r="A29" i="25"/>
  <c r="A30" i="25"/>
  <c r="A31" i="25"/>
  <c r="A32" i="25"/>
  <c r="A33" i="25"/>
  <c r="A34" i="25"/>
  <c r="A35" i="25"/>
  <c r="A36" i="25"/>
  <c r="A37" i="25"/>
  <c r="A38" i="25"/>
  <c r="A39" i="25"/>
  <c r="A40" i="25"/>
  <c r="A41" i="25"/>
  <c r="A42" i="25"/>
  <c r="A43" i="25"/>
  <c r="A57" i="25"/>
  <c r="A58" i="25"/>
  <c r="A59" i="25"/>
  <c r="A60" i="25"/>
  <c r="A61" i="25"/>
  <c r="A62" i="25"/>
  <c r="A63" i="25"/>
  <c r="A64" i="25"/>
  <c r="A65" i="25"/>
  <c r="A66" i="25"/>
  <c r="A67" i="25"/>
  <c r="A68" i="25"/>
  <c r="A69" i="25"/>
  <c r="A70" i="25"/>
  <c r="A71" i="25"/>
  <c r="A72" i="25"/>
  <c r="A73" i="25"/>
  <c r="A74" i="25"/>
  <c r="A75" i="25"/>
  <c r="A76" i="25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77" i="1"/>
  <c r="S78" i="1"/>
  <c r="S79" i="1"/>
  <c r="S80" i="1"/>
  <c r="S81" i="1"/>
  <c r="S82" i="1"/>
  <c r="S83" i="1"/>
  <c r="S84" i="1"/>
  <c r="S85" i="1"/>
  <c r="S86" i="1"/>
  <c r="S87" i="1"/>
  <c r="S88" i="1"/>
  <c r="S89" i="1"/>
  <c r="S90" i="1"/>
  <c r="S91" i="1"/>
  <c r="S92" i="1"/>
  <c r="S93" i="1"/>
  <c r="S94" i="1"/>
  <c r="S95" i="1"/>
  <c r="S96" i="1"/>
  <c r="S97" i="1"/>
  <c r="S98" i="1"/>
  <c r="S99" i="1"/>
  <c r="S100" i="1"/>
  <c r="S101" i="1"/>
  <c r="S102" i="1"/>
  <c r="S23" i="24"/>
  <c r="T23" i="24"/>
  <c r="U23" i="24"/>
  <c r="V23" i="24"/>
  <c r="W23" i="24"/>
  <c r="S24" i="24"/>
  <c r="T24" i="24"/>
  <c r="U24" i="24"/>
  <c r="V24" i="24"/>
  <c r="W24" i="24"/>
  <c r="S25" i="24"/>
  <c r="T25" i="24"/>
  <c r="U25" i="24"/>
  <c r="V25" i="24"/>
  <c r="W25" i="24"/>
  <c r="S26" i="24"/>
  <c r="T26" i="24"/>
  <c r="U26" i="24"/>
  <c r="V26" i="24"/>
  <c r="W26" i="24"/>
  <c r="S27" i="24"/>
  <c r="T27" i="24"/>
  <c r="U27" i="24"/>
  <c r="V27" i="24"/>
  <c r="W27" i="24"/>
  <c r="S28" i="24"/>
  <c r="T28" i="24"/>
  <c r="U28" i="24"/>
  <c r="V28" i="24"/>
  <c r="W28" i="24"/>
  <c r="S29" i="24"/>
  <c r="T29" i="24"/>
  <c r="U29" i="24"/>
  <c r="V29" i="24"/>
  <c r="W29" i="24"/>
  <c r="S30" i="24"/>
  <c r="T30" i="24"/>
  <c r="U30" i="24"/>
  <c r="V30" i="24"/>
  <c r="W30" i="24"/>
  <c r="S31" i="24"/>
  <c r="T31" i="24"/>
  <c r="U31" i="24"/>
  <c r="V31" i="24"/>
  <c r="W31" i="24"/>
  <c r="S32" i="24"/>
  <c r="T32" i="24"/>
  <c r="U32" i="24"/>
  <c r="V32" i="24"/>
  <c r="W32" i="24"/>
  <c r="S33" i="24"/>
  <c r="T33" i="24"/>
  <c r="U33" i="24"/>
  <c r="V33" i="24"/>
  <c r="W33" i="24"/>
  <c r="S34" i="24"/>
  <c r="T34" i="24"/>
  <c r="U34" i="24"/>
  <c r="V34" i="24"/>
  <c r="W34" i="24"/>
  <c r="S35" i="24"/>
  <c r="T35" i="24"/>
  <c r="U35" i="24"/>
  <c r="V35" i="24"/>
  <c r="W35" i="24"/>
  <c r="S36" i="24"/>
  <c r="T36" i="24"/>
  <c r="U36" i="24"/>
  <c r="V36" i="24"/>
  <c r="W36" i="24"/>
  <c r="S37" i="24"/>
  <c r="T37" i="24"/>
  <c r="U37" i="24"/>
  <c r="V37" i="24"/>
  <c r="W37" i="24"/>
  <c r="S38" i="24"/>
  <c r="T38" i="24"/>
  <c r="U38" i="24"/>
  <c r="V38" i="24"/>
  <c r="W38" i="24"/>
  <c r="S39" i="24"/>
  <c r="T39" i="24"/>
  <c r="U39" i="24"/>
  <c r="V39" i="24"/>
  <c r="W39" i="24"/>
  <c r="S40" i="24"/>
  <c r="T40" i="24"/>
  <c r="U40" i="24"/>
  <c r="V40" i="24"/>
  <c r="W40" i="24"/>
  <c r="S41" i="24"/>
  <c r="T41" i="24"/>
  <c r="U41" i="24"/>
  <c r="V41" i="24"/>
  <c r="W41" i="24"/>
  <c r="S42" i="24"/>
  <c r="T42" i="24"/>
  <c r="U42" i="24"/>
  <c r="V42" i="24"/>
  <c r="W42" i="24"/>
  <c r="S43" i="24"/>
  <c r="T43" i="24"/>
  <c r="U43" i="24"/>
  <c r="V43" i="24"/>
  <c r="W43" i="24"/>
  <c r="S44" i="24"/>
  <c r="T44" i="24"/>
  <c r="U44" i="24"/>
  <c r="V44" i="24"/>
  <c r="W44" i="24"/>
  <c r="S45" i="24"/>
  <c r="T45" i="24"/>
  <c r="U45" i="24"/>
  <c r="V45" i="24"/>
  <c r="W45" i="24"/>
  <c r="S46" i="24"/>
  <c r="T46" i="24"/>
  <c r="U46" i="24"/>
  <c r="V46" i="24"/>
  <c r="W46" i="24"/>
  <c r="S47" i="24"/>
  <c r="T47" i="24"/>
  <c r="U47" i="24"/>
  <c r="V47" i="24"/>
  <c r="W47" i="24"/>
  <c r="S48" i="24"/>
  <c r="T48" i="24"/>
  <c r="U48" i="24"/>
  <c r="V48" i="24"/>
  <c r="W48" i="24"/>
  <c r="S49" i="24"/>
  <c r="T49" i="24"/>
  <c r="U49" i="24"/>
  <c r="V49" i="24"/>
  <c r="W49" i="24"/>
  <c r="S50" i="24"/>
  <c r="T50" i="24"/>
  <c r="U50" i="24"/>
  <c r="V50" i="24"/>
  <c r="W50" i="24"/>
  <c r="S51" i="24"/>
  <c r="T51" i="24"/>
  <c r="U51" i="24"/>
  <c r="V51" i="24"/>
  <c r="W51" i="24"/>
  <c r="S52" i="24"/>
  <c r="T52" i="24"/>
  <c r="U52" i="24"/>
  <c r="V52" i="24"/>
  <c r="W52" i="24"/>
  <c r="S53" i="24"/>
  <c r="T53" i="24"/>
  <c r="U53" i="24"/>
  <c r="V53" i="24"/>
  <c r="W53" i="24"/>
  <c r="S54" i="24"/>
  <c r="T54" i="24"/>
  <c r="U54" i="24"/>
  <c r="V54" i="24"/>
  <c r="W54" i="24"/>
  <c r="S55" i="24"/>
  <c r="T55" i="24"/>
  <c r="U55" i="24"/>
  <c r="V55" i="24"/>
  <c r="W55" i="24"/>
  <c r="S56" i="24"/>
  <c r="T56" i="24"/>
  <c r="U56" i="24"/>
  <c r="V56" i="24"/>
  <c r="W56" i="24"/>
  <c r="S57" i="24"/>
  <c r="T57" i="24"/>
  <c r="U57" i="24"/>
  <c r="V57" i="24"/>
  <c r="W57" i="24"/>
  <c r="S58" i="24"/>
  <c r="T58" i="24"/>
  <c r="U58" i="24"/>
  <c r="V58" i="24"/>
  <c r="W58" i="24"/>
  <c r="S59" i="24"/>
  <c r="T59" i="24"/>
  <c r="U59" i="24"/>
  <c r="V59" i="24"/>
  <c r="W59" i="24"/>
  <c r="S60" i="24"/>
  <c r="T60" i="24"/>
  <c r="U60" i="24"/>
  <c r="V60" i="24"/>
  <c r="W60" i="24"/>
  <c r="S61" i="24"/>
  <c r="T61" i="24"/>
  <c r="U61" i="24"/>
  <c r="V61" i="24"/>
  <c r="W61" i="24"/>
  <c r="S62" i="24"/>
  <c r="T62" i="24"/>
  <c r="U62" i="24"/>
  <c r="V62" i="24"/>
  <c r="W62" i="24"/>
  <c r="S63" i="24"/>
  <c r="T63" i="24"/>
  <c r="U63" i="24"/>
  <c r="V63" i="24"/>
  <c r="W63" i="24"/>
  <c r="S64" i="24"/>
  <c r="T64" i="24"/>
  <c r="U64" i="24"/>
  <c r="V64" i="24"/>
  <c r="W64" i="24"/>
  <c r="S65" i="24"/>
  <c r="T65" i="24"/>
  <c r="U65" i="24"/>
  <c r="V65" i="24"/>
  <c r="W65" i="24"/>
  <c r="S66" i="24"/>
  <c r="T66" i="24"/>
  <c r="U66" i="24"/>
  <c r="V66" i="24"/>
  <c r="W66" i="24"/>
  <c r="S67" i="24"/>
  <c r="T67" i="24"/>
  <c r="U67" i="24"/>
  <c r="V67" i="24"/>
  <c r="W67" i="24"/>
  <c r="S68" i="24"/>
  <c r="T68" i="24"/>
  <c r="U68" i="24"/>
  <c r="V68" i="24"/>
  <c r="W68" i="24"/>
  <c r="S69" i="24"/>
  <c r="T69" i="24"/>
  <c r="U69" i="24"/>
  <c r="V69" i="24"/>
  <c r="W69" i="24"/>
  <c r="S70" i="24"/>
  <c r="T70" i="24"/>
  <c r="U70" i="24"/>
  <c r="V70" i="24"/>
  <c r="W70" i="24"/>
  <c r="S71" i="24"/>
  <c r="T71" i="24"/>
  <c r="U71" i="24"/>
  <c r="V71" i="24"/>
  <c r="W71" i="24"/>
  <c r="S72" i="24"/>
  <c r="T72" i="24"/>
  <c r="U72" i="24"/>
  <c r="V72" i="24"/>
  <c r="W72" i="24"/>
  <c r="S73" i="24"/>
  <c r="T73" i="24"/>
  <c r="U73" i="24"/>
  <c r="V73" i="24"/>
  <c r="W73" i="24"/>
  <c r="S74" i="24"/>
  <c r="T74" i="24"/>
  <c r="U74" i="24"/>
  <c r="V74" i="24"/>
  <c r="W74" i="24"/>
  <c r="S75" i="24"/>
  <c r="T75" i="24"/>
  <c r="U75" i="24"/>
  <c r="V75" i="24"/>
  <c r="W75" i="24"/>
  <c r="S76" i="24"/>
  <c r="T76" i="24"/>
  <c r="U76" i="24"/>
  <c r="V76" i="24"/>
  <c r="W76" i="24"/>
  <c r="S77" i="24"/>
  <c r="T77" i="24"/>
  <c r="U77" i="24"/>
  <c r="V77" i="24"/>
  <c r="W77" i="24"/>
  <c r="S78" i="24"/>
  <c r="T78" i="24"/>
  <c r="U78" i="24"/>
  <c r="V78" i="24"/>
  <c r="W78" i="24"/>
  <c r="S79" i="24"/>
  <c r="T79" i="24"/>
  <c r="U79" i="24"/>
  <c r="V79" i="24"/>
  <c r="W79" i="24"/>
  <c r="S80" i="24"/>
  <c r="T80" i="24"/>
  <c r="U80" i="24"/>
  <c r="V80" i="24"/>
  <c r="W80" i="24"/>
  <c r="S81" i="24"/>
  <c r="T81" i="24"/>
  <c r="U81" i="24"/>
  <c r="V81" i="24"/>
  <c r="W81" i="24"/>
  <c r="S82" i="24"/>
  <c r="T82" i="24"/>
  <c r="U82" i="24"/>
  <c r="V82" i="24"/>
  <c r="W82" i="24"/>
  <c r="S83" i="24"/>
  <c r="T83" i="24"/>
  <c r="U83" i="24"/>
  <c r="V83" i="24"/>
  <c r="W83" i="24"/>
  <c r="S84" i="24"/>
  <c r="T84" i="24"/>
  <c r="U84" i="24"/>
  <c r="V84" i="24"/>
  <c r="W84" i="24"/>
  <c r="S85" i="24"/>
  <c r="T85" i="24"/>
  <c r="U85" i="24"/>
  <c r="V85" i="24"/>
  <c r="W85" i="24"/>
  <c r="S86" i="24"/>
  <c r="T86" i="24"/>
  <c r="U86" i="24"/>
  <c r="V86" i="24"/>
  <c r="W86" i="24"/>
  <c r="S87" i="24"/>
  <c r="T87" i="24"/>
  <c r="U87" i="24"/>
  <c r="V87" i="24"/>
  <c r="W87" i="24"/>
  <c r="S88" i="24"/>
  <c r="T88" i="24"/>
  <c r="U88" i="24"/>
  <c r="V88" i="24"/>
  <c r="W88" i="24"/>
  <c r="S89" i="24"/>
  <c r="T89" i="24"/>
  <c r="U89" i="24"/>
  <c r="V89" i="24"/>
  <c r="W89" i="24"/>
  <c r="S90" i="24"/>
  <c r="T90" i="24"/>
  <c r="U90" i="24"/>
  <c r="V90" i="24"/>
  <c r="W90" i="24"/>
  <c r="S91" i="24"/>
  <c r="T91" i="24"/>
  <c r="U91" i="24"/>
  <c r="V91" i="24"/>
  <c r="W91" i="24"/>
  <c r="S92" i="24"/>
  <c r="T92" i="24"/>
  <c r="U92" i="24"/>
  <c r="V92" i="24"/>
  <c r="W92" i="24"/>
  <c r="S93" i="24"/>
  <c r="T93" i="24"/>
  <c r="U93" i="24"/>
  <c r="V93" i="24"/>
  <c r="W93" i="24"/>
  <c r="S94" i="24"/>
  <c r="T94" i="24"/>
  <c r="U94" i="24"/>
  <c r="V94" i="24"/>
  <c r="W94" i="24"/>
  <c r="S95" i="24"/>
  <c r="T95" i="24"/>
  <c r="U95" i="24"/>
  <c r="V95" i="24"/>
  <c r="W95" i="24"/>
  <c r="S96" i="24"/>
  <c r="T96" i="24"/>
  <c r="U96" i="24"/>
  <c r="V96" i="24"/>
  <c r="W96" i="24"/>
  <c r="S97" i="24"/>
  <c r="T97" i="24"/>
  <c r="U97" i="24"/>
  <c r="V97" i="24"/>
  <c r="W97" i="24"/>
  <c r="S98" i="24"/>
  <c r="T98" i="24"/>
  <c r="U98" i="24"/>
  <c r="V98" i="24"/>
  <c r="W98" i="24"/>
  <c r="S99" i="24"/>
  <c r="T99" i="24"/>
  <c r="U99" i="24"/>
  <c r="V99" i="24"/>
  <c r="W99" i="24"/>
  <c r="S100" i="24"/>
  <c r="T100" i="24"/>
  <c r="U100" i="24"/>
  <c r="V100" i="24"/>
  <c r="W100" i="24"/>
  <c r="C24" i="25"/>
  <c r="E25" i="25"/>
  <c r="B26" i="25"/>
  <c r="C27" i="25"/>
  <c r="C28" i="25"/>
  <c r="B29" i="25"/>
  <c r="B30" i="25"/>
  <c r="C31" i="25"/>
  <c r="C32" i="25"/>
  <c r="B33" i="25"/>
  <c r="B34" i="25"/>
  <c r="C35" i="25"/>
  <c r="C36" i="25"/>
  <c r="B37" i="25"/>
  <c r="B38" i="25"/>
  <c r="C39" i="25"/>
  <c r="C40" i="25"/>
  <c r="B41" i="25"/>
  <c r="B42" i="25"/>
  <c r="C43" i="25"/>
  <c r="E44" i="25"/>
  <c r="D45" i="25"/>
  <c r="C46" i="25"/>
  <c r="B47" i="25"/>
  <c r="E48" i="25"/>
  <c r="D49" i="25"/>
  <c r="C50" i="25"/>
  <c r="B51" i="25"/>
  <c r="E52" i="25"/>
  <c r="D53" i="25"/>
  <c r="C54" i="25"/>
  <c r="B55" i="25"/>
  <c r="E56" i="25"/>
  <c r="B57" i="25"/>
  <c r="B58" i="25"/>
  <c r="B59" i="25"/>
  <c r="C60" i="25"/>
  <c r="B61" i="25"/>
  <c r="B62" i="25"/>
  <c r="C63" i="25"/>
  <c r="B64" i="25"/>
  <c r="B65" i="25"/>
  <c r="B66" i="25"/>
  <c r="B67" i="25"/>
  <c r="C68" i="25"/>
  <c r="B69" i="25"/>
  <c r="B70" i="25"/>
  <c r="C71" i="25"/>
  <c r="B72" i="25"/>
  <c r="B73" i="25"/>
  <c r="B74" i="25"/>
  <c r="B75" i="25"/>
  <c r="C76" i="25"/>
  <c r="A2" i="25"/>
  <c r="S2" i="1"/>
  <c r="D63" i="25"/>
  <c r="B71" i="25"/>
  <c r="B40" i="25"/>
  <c r="E75" i="25"/>
  <c r="E67" i="25"/>
  <c r="C75" i="25"/>
  <c r="B63" i="25"/>
  <c r="E55" i="25"/>
  <c r="E59" i="25"/>
  <c r="C67" i="25"/>
  <c r="E39" i="25"/>
  <c r="D52" i="25"/>
  <c r="D71" i="25"/>
  <c r="C59" i="25"/>
  <c r="D40" i="25"/>
  <c r="E72" i="25"/>
  <c r="E64" i="25"/>
  <c r="D76" i="25"/>
  <c r="D68" i="25"/>
  <c r="D60" i="25"/>
  <c r="C72" i="25"/>
  <c r="C64" i="25"/>
  <c r="B76" i="25"/>
  <c r="B68" i="25"/>
  <c r="B60" i="25"/>
  <c r="E35" i="25"/>
  <c r="D36" i="25"/>
  <c r="B36" i="25"/>
  <c r="E51" i="25"/>
  <c r="D48" i="25"/>
  <c r="E71" i="25"/>
  <c r="E63" i="25"/>
  <c r="D75" i="25"/>
  <c r="D67" i="25"/>
  <c r="D59" i="25"/>
  <c r="E31" i="25"/>
  <c r="D32" i="25"/>
  <c r="B32" i="25"/>
  <c r="E47" i="25"/>
  <c r="D44" i="25"/>
  <c r="E76" i="25"/>
  <c r="E68" i="25"/>
  <c r="E60" i="25"/>
  <c r="D72" i="25"/>
  <c r="D64" i="25"/>
  <c r="E43" i="25"/>
  <c r="E27" i="25"/>
  <c r="D28" i="25"/>
  <c r="B28" i="25"/>
  <c r="D56" i="25"/>
  <c r="B97" i="25"/>
  <c r="C97" i="25"/>
  <c r="D97" i="25"/>
  <c r="E97" i="25"/>
  <c r="E38" i="25"/>
  <c r="E34" i="25"/>
  <c r="E26" i="25"/>
  <c r="C34" i="25"/>
  <c r="C26" i="25"/>
  <c r="C53" i="25"/>
  <c r="C45" i="25"/>
  <c r="B46" i="25"/>
  <c r="E74" i="25"/>
  <c r="E70" i="25"/>
  <c r="E66" i="25"/>
  <c r="E62" i="25"/>
  <c r="E58" i="25"/>
  <c r="D74" i="25"/>
  <c r="D70" i="25"/>
  <c r="D66" i="25"/>
  <c r="D62" i="25"/>
  <c r="D58" i="25"/>
  <c r="C74" i="25"/>
  <c r="C70" i="25"/>
  <c r="C66" i="25"/>
  <c r="C62" i="25"/>
  <c r="C58" i="25"/>
  <c r="E41" i="25"/>
  <c r="E37" i="25"/>
  <c r="E33" i="25"/>
  <c r="E29" i="25"/>
  <c r="D43" i="25"/>
  <c r="D39" i="25"/>
  <c r="D35" i="25"/>
  <c r="D31" i="25"/>
  <c r="D27" i="25"/>
  <c r="C41" i="25"/>
  <c r="C37" i="25"/>
  <c r="C33" i="25"/>
  <c r="C29" i="25"/>
  <c r="B43" i="25"/>
  <c r="B39" i="25"/>
  <c r="B35" i="25"/>
  <c r="B31" i="25"/>
  <c r="B27" i="25"/>
  <c r="E54" i="25"/>
  <c r="E50" i="25"/>
  <c r="E46" i="25"/>
  <c r="D55" i="25"/>
  <c r="D51" i="25"/>
  <c r="D47" i="25"/>
  <c r="C56" i="25"/>
  <c r="C52" i="25"/>
  <c r="C48" i="25"/>
  <c r="C44" i="25"/>
  <c r="B53" i="25"/>
  <c r="B49" i="25"/>
  <c r="B45" i="25"/>
  <c r="E98" i="25"/>
  <c r="B98" i="25"/>
  <c r="C98" i="25"/>
  <c r="D98" i="25"/>
  <c r="E42" i="25"/>
  <c r="E30" i="25"/>
  <c r="C42" i="25"/>
  <c r="C38" i="25"/>
  <c r="C30" i="25"/>
  <c r="C49" i="25"/>
  <c r="B54" i="25"/>
  <c r="B50" i="25"/>
  <c r="C100" i="25"/>
  <c r="E100" i="25"/>
  <c r="B100" i="25"/>
  <c r="D100" i="25"/>
  <c r="D99" i="25"/>
  <c r="E99" i="25"/>
  <c r="B99" i="25"/>
  <c r="C99" i="25"/>
  <c r="E73" i="25"/>
  <c r="E69" i="25"/>
  <c r="E65" i="25"/>
  <c r="E61" i="25"/>
  <c r="E57" i="25"/>
  <c r="D73" i="25"/>
  <c r="D69" i="25"/>
  <c r="D65" i="25"/>
  <c r="D61" i="25"/>
  <c r="D57" i="25"/>
  <c r="C73" i="25"/>
  <c r="C69" i="25"/>
  <c r="C65" i="25"/>
  <c r="C61" i="25"/>
  <c r="C57" i="25"/>
  <c r="E40" i="25"/>
  <c r="E36" i="25"/>
  <c r="E32" i="25"/>
  <c r="E28" i="25"/>
  <c r="D42" i="25"/>
  <c r="D38" i="25"/>
  <c r="D34" i="25"/>
  <c r="D30" i="25"/>
  <c r="D26" i="25"/>
  <c r="E53" i="25"/>
  <c r="E49" i="25"/>
  <c r="E45" i="25"/>
  <c r="D54" i="25"/>
  <c r="D50" i="25"/>
  <c r="D46" i="25"/>
  <c r="C55" i="25"/>
  <c r="C51" i="25"/>
  <c r="C47" i="25"/>
  <c r="B56" i="25"/>
  <c r="B52" i="25"/>
  <c r="B48" i="25"/>
  <c r="B44" i="25"/>
  <c r="D41" i="25"/>
  <c r="D37" i="25"/>
  <c r="D33" i="25"/>
  <c r="D29" i="25"/>
  <c r="D25" i="25"/>
  <c r="C25" i="25"/>
  <c r="B25" i="25"/>
  <c r="E24" i="25"/>
  <c r="D24" i="25"/>
  <c r="B24" i="25"/>
  <c r="B37" i="5"/>
  <c r="B38" i="5"/>
  <c r="B39" i="5"/>
  <c r="B40" i="5"/>
  <c r="B41" i="5"/>
  <c r="B42" i="5"/>
  <c r="B43" i="5"/>
  <c r="B44" i="5"/>
  <c r="B45" i="5"/>
  <c r="B46" i="5"/>
  <c r="B47" i="5"/>
  <c r="B48" i="5"/>
  <c r="B49" i="5"/>
  <c r="B50" i="5"/>
  <c r="B51" i="5"/>
  <c r="B52" i="5"/>
  <c r="B53" i="5"/>
  <c r="B54" i="5"/>
  <c r="B55" i="5"/>
  <c r="B56" i="5"/>
  <c r="B57" i="5"/>
  <c r="B58" i="5"/>
  <c r="B59" i="5"/>
  <c r="B36" i="5"/>
  <c r="B35" i="5"/>
  <c r="B34" i="5"/>
  <c r="B33" i="5"/>
  <c r="B32" i="5"/>
  <c r="B31" i="5"/>
  <c r="B30" i="5"/>
  <c r="B29" i="5"/>
  <c r="B28" i="5"/>
  <c r="B27" i="5"/>
  <c r="B26" i="5"/>
  <c r="B25" i="5"/>
  <c r="B24" i="5"/>
  <c r="B23" i="5"/>
  <c r="B22" i="5"/>
  <c r="B21" i="5"/>
  <c r="B20" i="5"/>
  <c r="B19" i="5"/>
  <c r="B18" i="5"/>
  <c r="B17" i="5"/>
  <c r="B16" i="5"/>
  <c r="B15" i="5"/>
  <c r="B14" i="5"/>
  <c r="B13" i="5"/>
  <c r="B12" i="5"/>
  <c r="B11" i="5"/>
  <c r="B3" i="5"/>
  <c r="B4" i="5"/>
  <c r="B5" i="5"/>
  <c r="B6" i="5"/>
  <c r="B7" i="5"/>
  <c r="B8" i="5"/>
  <c r="B9" i="5"/>
  <c r="B10" i="5"/>
  <c r="B2" i="5"/>
  <c r="B3" i="3"/>
  <c r="B4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55" i="3"/>
  <c r="B56" i="3"/>
  <c r="B57" i="3"/>
  <c r="B58" i="3"/>
  <c r="B59" i="3"/>
  <c r="B60" i="3"/>
  <c r="B61" i="3"/>
  <c r="B62" i="3"/>
  <c r="B63" i="3"/>
  <c r="B64" i="3"/>
  <c r="B65" i="3"/>
  <c r="B66" i="3"/>
  <c r="B67" i="3"/>
  <c r="B68" i="3"/>
  <c r="B69" i="3"/>
  <c r="B70" i="3"/>
  <c r="B71" i="3"/>
  <c r="B72" i="3"/>
  <c r="A5" i="25"/>
  <c r="A3" i="25"/>
  <c r="A4" i="25"/>
  <c r="A6" i="25"/>
  <c r="A7" i="25"/>
  <c r="A8" i="25"/>
  <c r="A9" i="25"/>
  <c r="A10" i="25"/>
  <c r="A11" i="25"/>
  <c r="A12" i="25"/>
  <c r="A13" i="25"/>
  <c r="A14" i="25"/>
  <c r="A15" i="25"/>
  <c r="A16" i="25"/>
  <c r="A17" i="25"/>
  <c r="A18" i="25"/>
  <c r="A19" i="25"/>
  <c r="A20" i="25"/>
  <c r="A21" i="25"/>
  <c r="A22" i="25"/>
  <c r="A23" i="25"/>
  <c r="A77" i="25"/>
  <c r="A78" i="25"/>
  <c r="A79" i="25"/>
  <c r="A80" i="25"/>
  <c r="A81" i="25"/>
  <c r="A82" i="25"/>
  <c r="A83" i="25"/>
  <c r="A84" i="25"/>
  <c r="A85" i="25"/>
  <c r="A86" i="25"/>
  <c r="A87" i="25"/>
  <c r="A88" i="25"/>
  <c r="A89" i="25"/>
  <c r="A90" i="25"/>
  <c r="A91" i="25"/>
  <c r="A92" i="25"/>
  <c r="A93" i="25"/>
  <c r="A94" i="25"/>
  <c r="A95" i="25"/>
  <c r="A96" i="25"/>
  <c r="B2" i="25"/>
  <c r="C2" i="25"/>
  <c r="B3" i="25"/>
  <c r="C3" i="25"/>
  <c r="D3" i="25"/>
  <c r="E3" i="25"/>
  <c r="B4" i="25"/>
  <c r="C4" i="25"/>
  <c r="D4" i="25"/>
  <c r="E4" i="25"/>
  <c r="B5" i="25"/>
  <c r="C5" i="25"/>
  <c r="D5" i="25"/>
  <c r="E5" i="25"/>
  <c r="B6" i="25"/>
  <c r="C6" i="25"/>
  <c r="D6" i="25"/>
  <c r="E6" i="25"/>
  <c r="B7" i="25"/>
  <c r="C7" i="25"/>
  <c r="D7" i="25"/>
  <c r="E7" i="25"/>
  <c r="B8" i="25"/>
  <c r="C8" i="25"/>
  <c r="D8" i="25"/>
  <c r="E8" i="25"/>
  <c r="B9" i="25"/>
  <c r="C9" i="25"/>
  <c r="D9" i="25"/>
  <c r="E9" i="25"/>
  <c r="B10" i="25"/>
  <c r="C10" i="25"/>
  <c r="D10" i="25"/>
  <c r="E10" i="25"/>
  <c r="B11" i="25"/>
  <c r="C11" i="25"/>
  <c r="D11" i="25"/>
  <c r="E11" i="25"/>
  <c r="B12" i="25"/>
  <c r="C12" i="25"/>
  <c r="D12" i="25"/>
  <c r="E12" i="25"/>
  <c r="B13" i="25"/>
  <c r="C13" i="25"/>
  <c r="D13" i="25"/>
  <c r="E13" i="25"/>
  <c r="B14" i="25"/>
  <c r="C14" i="25"/>
  <c r="D14" i="25"/>
  <c r="E14" i="25"/>
  <c r="B15" i="25"/>
  <c r="C15" i="25"/>
  <c r="D15" i="25"/>
  <c r="E15" i="25"/>
  <c r="B16" i="25"/>
  <c r="C16" i="25"/>
  <c r="D16" i="25"/>
  <c r="E16" i="25"/>
  <c r="B17" i="25"/>
  <c r="C17" i="25"/>
  <c r="D17" i="25"/>
  <c r="E17" i="25"/>
  <c r="B18" i="25"/>
  <c r="C18" i="25"/>
  <c r="D18" i="25"/>
  <c r="E18" i="25"/>
  <c r="B19" i="25"/>
  <c r="C19" i="25"/>
  <c r="D19" i="25"/>
  <c r="E19" i="25"/>
  <c r="B20" i="25"/>
  <c r="C20" i="25"/>
  <c r="D20" i="25"/>
  <c r="E20" i="25"/>
  <c r="B21" i="25"/>
  <c r="C21" i="25"/>
  <c r="D21" i="25"/>
  <c r="E21" i="25"/>
  <c r="B22" i="25"/>
  <c r="C22" i="25"/>
  <c r="D22" i="25"/>
  <c r="E22" i="25"/>
  <c r="B23" i="25"/>
  <c r="C23" i="25"/>
  <c r="D23" i="25"/>
  <c r="E23" i="25"/>
  <c r="B77" i="25"/>
  <c r="C77" i="25"/>
  <c r="D77" i="25"/>
  <c r="E77" i="25"/>
  <c r="B78" i="25"/>
  <c r="C78" i="25"/>
  <c r="D78" i="25"/>
  <c r="E78" i="25"/>
  <c r="B79" i="25"/>
  <c r="C79" i="25"/>
  <c r="D79" i="25"/>
  <c r="E79" i="25"/>
  <c r="B80" i="25"/>
  <c r="C80" i="25"/>
  <c r="D80" i="25"/>
  <c r="E80" i="25"/>
  <c r="B81" i="25"/>
  <c r="C81" i="25"/>
  <c r="D81" i="25"/>
  <c r="E81" i="25"/>
  <c r="B82" i="25"/>
  <c r="C82" i="25"/>
  <c r="D82" i="25"/>
  <c r="E82" i="25"/>
  <c r="B83" i="25"/>
  <c r="C83" i="25"/>
  <c r="D83" i="25"/>
  <c r="E83" i="25"/>
  <c r="B84" i="25"/>
  <c r="C84" i="25"/>
  <c r="D84" i="25"/>
  <c r="E84" i="25"/>
  <c r="B85" i="25"/>
  <c r="C85" i="25"/>
  <c r="D85" i="25"/>
  <c r="E85" i="25"/>
  <c r="B86" i="25"/>
  <c r="C86" i="25"/>
  <c r="D86" i="25"/>
  <c r="E86" i="25"/>
  <c r="B87" i="25"/>
  <c r="C87" i="25"/>
  <c r="D87" i="25"/>
  <c r="E87" i="25"/>
  <c r="B88" i="25"/>
  <c r="C88" i="25"/>
  <c r="D88" i="25"/>
  <c r="E88" i="25"/>
  <c r="B89" i="25"/>
  <c r="C89" i="25"/>
  <c r="D89" i="25"/>
  <c r="E89" i="25"/>
  <c r="B90" i="25"/>
  <c r="C90" i="25"/>
  <c r="D90" i="25"/>
  <c r="E90" i="25"/>
  <c r="B91" i="25"/>
  <c r="C91" i="25"/>
  <c r="D91" i="25"/>
  <c r="E91" i="25"/>
  <c r="B92" i="25"/>
  <c r="C92" i="25"/>
  <c r="D92" i="25"/>
  <c r="E92" i="25"/>
  <c r="B93" i="25"/>
  <c r="C93" i="25"/>
  <c r="D93" i="25"/>
  <c r="E93" i="25"/>
  <c r="B94" i="25"/>
  <c r="C94" i="25"/>
  <c r="D94" i="25"/>
  <c r="E94" i="25"/>
  <c r="B95" i="25"/>
  <c r="C95" i="25"/>
  <c r="D95" i="25"/>
  <c r="E95" i="25"/>
  <c r="B96" i="25"/>
  <c r="C96" i="25"/>
  <c r="D96" i="25"/>
  <c r="E96" i="25"/>
  <c r="E2" i="25"/>
  <c r="D2" i="25"/>
  <c r="R50" i="27"/>
  <c r="R54" i="27"/>
  <c r="Q50" i="27"/>
  <c r="Q54" i="27"/>
  <c r="P50" i="27"/>
  <c r="P54" i="27"/>
  <c r="O50" i="27"/>
  <c r="O54" i="27"/>
  <c r="N50" i="27"/>
  <c r="N54" i="27"/>
  <c r="M50" i="27"/>
  <c r="M54" i="27"/>
  <c r="L50" i="27"/>
  <c r="L54" i="27"/>
  <c r="K50" i="27"/>
  <c r="K52" i="27"/>
  <c r="J50" i="27"/>
  <c r="J54" i="27"/>
  <c r="I50" i="27"/>
  <c r="I54" i="27"/>
  <c r="H50" i="27"/>
  <c r="H54" i="27"/>
  <c r="G50" i="27"/>
  <c r="G54" i="27"/>
  <c r="F50" i="27"/>
  <c r="F54" i="27"/>
  <c r="E50" i="27"/>
  <c r="E54" i="27"/>
  <c r="D50" i="27"/>
  <c r="D54" i="27"/>
  <c r="C50" i="27"/>
  <c r="C53" i="27"/>
  <c r="B50" i="27"/>
  <c r="B54" i="27"/>
  <c r="Q53" i="27"/>
  <c r="O53" i="27"/>
  <c r="K53" i="27"/>
  <c r="G53" i="27"/>
  <c r="Q52" i="27"/>
  <c r="O52" i="27"/>
  <c r="G52" i="27"/>
  <c r="R51" i="27"/>
  <c r="Q51" i="27"/>
  <c r="O51" i="27"/>
  <c r="K51" i="27"/>
  <c r="J51" i="27"/>
  <c r="G51" i="27"/>
  <c r="A50" i="27"/>
  <c r="W49" i="27"/>
  <c r="V49" i="27"/>
  <c r="U49" i="27"/>
  <c r="T49" i="27"/>
  <c r="S49" i="27"/>
  <c r="W48" i="27"/>
  <c r="V48" i="27"/>
  <c r="U48" i="27"/>
  <c r="T48" i="27"/>
  <c r="S48" i="27"/>
  <c r="W47" i="27"/>
  <c r="V47" i="27"/>
  <c r="U47" i="27"/>
  <c r="T47" i="27"/>
  <c r="S47" i="27"/>
  <c r="W46" i="27"/>
  <c r="V46" i="27"/>
  <c r="U46" i="27"/>
  <c r="T46" i="27"/>
  <c r="S46" i="27"/>
  <c r="W45" i="27"/>
  <c r="V45" i="27"/>
  <c r="U45" i="27"/>
  <c r="T45" i="27"/>
  <c r="S45" i="27"/>
  <c r="W44" i="27"/>
  <c r="V44" i="27"/>
  <c r="U44" i="27"/>
  <c r="T44" i="27"/>
  <c r="S44" i="27"/>
  <c r="W43" i="27"/>
  <c r="V43" i="27"/>
  <c r="U43" i="27"/>
  <c r="T43" i="27"/>
  <c r="S43" i="27"/>
  <c r="W42" i="27"/>
  <c r="V42" i="27"/>
  <c r="U42" i="27"/>
  <c r="T42" i="27"/>
  <c r="S42" i="27"/>
  <c r="W41" i="27"/>
  <c r="V41" i="27"/>
  <c r="U41" i="27"/>
  <c r="T41" i="27"/>
  <c r="S41" i="27"/>
  <c r="W40" i="27"/>
  <c r="V40" i="27"/>
  <c r="U40" i="27"/>
  <c r="T40" i="27"/>
  <c r="S40" i="27"/>
  <c r="W39" i="27"/>
  <c r="V39" i="27"/>
  <c r="U39" i="27"/>
  <c r="T39" i="27"/>
  <c r="S39" i="27"/>
  <c r="W38" i="27"/>
  <c r="V38" i="27"/>
  <c r="U38" i="27"/>
  <c r="T38" i="27"/>
  <c r="S38" i="27"/>
  <c r="W37" i="27"/>
  <c r="V37" i="27"/>
  <c r="U37" i="27"/>
  <c r="T37" i="27"/>
  <c r="S37" i="27"/>
  <c r="W36" i="27"/>
  <c r="V36" i="27"/>
  <c r="U36" i="27"/>
  <c r="T36" i="27"/>
  <c r="S36" i="27"/>
  <c r="W35" i="27"/>
  <c r="V35" i="27"/>
  <c r="U35" i="27"/>
  <c r="T35" i="27"/>
  <c r="S35" i="27"/>
  <c r="W34" i="27"/>
  <c r="V34" i="27"/>
  <c r="U34" i="27"/>
  <c r="T34" i="27"/>
  <c r="S34" i="27"/>
  <c r="W33" i="27"/>
  <c r="V33" i="27"/>
  <c r="U33" i="27"/>
  <c r="T33" i="27"/>
  <c r="S33" i="27"/>
  <c r="W32" i="27"/>
  <c r="V32" i="27"/>
  <c r="U32" i="27"/>
  <c r="T32" i="27"/>
  <c r="S32" i="27"/>
  <c r="W31" i="27"/>
  <c r="V31" i="27"/>
  <c r="U31" i="27"/>
  <c r="T31" i="27"/>
  <c r="S31" i="27"/>
  <c r="W30" i="27"/>
  <c r="V30" i="27"/>
  <c r="U30" i="27"/>
  <c r="T30" i="27"/>
  <c r="S30" i="27"/>
  <c r="W29" i="27"/>
  <c r="V29" i="27"/>
  <c r="U29" i="27"/>
  <c r="T29" i="27"/>
  <c r="S29" i="27"/>
  <c r="W28" i="27"/>
  <c r="V28" i="27"/>
  <c r="U28" i="27"/>
  <c r="T28" i="27"/>
  <c r="S28" i="27"/>
  <c r="W27" i="27"/>
  <c r="V27" i="27"/>
  <c r="U27" i="27"/>
  <c r="T27" i="27"/>
  <c r="S27" i="27"/>
  <c r="W26" i="27"/>
  <c r="V26" i="27"/>
  <c r="U26" i="27"/>
  <c r="T26" i="27"/>
  <c r="S26" i="27"/>
  <c r="W25" i="27"/>
  <c r="V25" i="27"/>
  <c r="U25" i="27"/>
  <c r="T25" i="27"/>
  <c r="S25" i="27"/>
  <c r="W24" i="27"/>
  <c r="V24" i="27"/>
  <c r="U24" i="27"/>
  <c r="T24" i="27"/>
  <c r="S24" i="27"/>
  <c r="W23" i="27"/>
  <c r="V23" i="27"/>
  <c r="U23" i="27"/>
  <c r="T23" i="27"/>
  <c r="S23" i="27"/>
  <c r="W22" i="27"/>
  <c r="V22" i="27"/>
  <c r="U22" i="27"/>
  <c r="T22" i="27"/>
  <c r="S22" i="27"/>
  <c r="W21" i="27"/>
  <c r="V21" i="27"/>
  <c r="U21" i="27"/>
  <c r="T21" i="27"/>
  <c r="S21" i="27"/>
  <c r="W20" i="27"/>
  <c r="V20" i="27"/>
  <c r="U20" i="27"/>
  <c r="T20" i="27"/>
  <c r="S20" i="27"/>
  <c r="W19" i="27"/>
  <c r="V19" i="27"/>
  <c r="U19" i="27"/>
  <c r="T19" i="27"/>
  <c r="S19" i="27"/>
  <c r="W18" i="27"/>
  <c r="V18" i="27"/>
  <c r="U18" i="27"/>
  <c r="T18" i="27"/>
  <c r="S18" i="27"/>
  <c r="W17" i="27"/>
  <c r="V17" i="27"/>
  <c r="U17" i="27"/>
  <c r="T17" i="27"/>
  <c r="S17" i="27"/>
  <c r="W16" i="27"/>
  <c r="V16" i="27"/>
  <c r="U16" i="27"/>
  <c r="T16" i="27"/>
  <c r="S16" i="27"/>
  <c r="W15" i="27"/>
  <c r="V15" i="27"/>
  <c r="U15" i="27"/>
  <c r="T15" i="27"/>
  <c r="S15" i="27"/>
  <c r="W14" i="27"/>
  <c r="V14" i="27"/>
  <c r="U14" i="27"/>
  <c r="T14" i="27"/>
  <c r="S14" i="27"/>
  <c r="W13" i="27"/>
  <c r="V13" i="27"/>
  <c r="U13" i="27"/>
  <c r="T13" i="27"/>
  <c r="S13" i="27"/>
  <c r="W12" i="27"/>
  <c r="V12" i="27"/>
  <c r="U12" i="27"/>
  <c r="T12" i="27"/>
  <c r="S12" i="27"/>
  <c r="W11" i="27"/>
  <c r="V11" i="27"/>
  <c r="U11" i="27"/>
  <c r="T11" i="27"/>
  <c r="S11" i="27"/>
  <c r="W10" i="27"/>
  <c r="V10" i="27"/>
  <c r="U10" i="27"/>
  <c r="T10" i="27"/>
  <c r="S10" i="27"/>
  <c r="W9" i="27"/>
  <c r="V9" i="27"/>
  <c r="U9" i="27"/>
  <c r="T9" i="27"/>
  <c r="S9" i="27"/>
  <c r="W8" i="27"/>
  <c r="V8" i="27"/>
  <c r="U8" i="27"/>
  <c r="T8" i="27"/>
  <c r="S8" i="27"/>
  <c r="W7" i="27"/>
  <c r="V7" i="27"/>
  <c r="U7" i="27"/>
  <c r="T7" i="27"/>
  <c r="S7" i="27"/>
  <c r="W6" i="27"/>
  <c r="V6" i="27"/>
  <c r="U6" i="27"/>
  <c r="T6" i="27"/>
  <c r="S6" i="27"/>
  <c r="W5" i="27"/>
  <c r="V5" i="27"/>
  <c r="U5" i="27"/>
  <c r="T5" i="27"/>
  <c r="S5" i="27"/>
  <c r="W4" i="27"/>
  <c r="V4" i="27"/>
  <c r="U4" i="27"/>
  <c r="T4" i="27"/>
  <c r="S4" i="27"/>
  <c r="W3" i="27"/>
  <c r="V3" i="27"/>
  <c r="U3" i="27"/>
  <c r="T3" i="27"/>
  <c r="S3" i="27"/>
  <c r="W2" i="27"/>
  <c r="V2" i="27"/>
  <c r="U2" i="27"/>
  <c r="T2" i="27"/>
  <c r="S2" i="27"/>
  <c r="W3" i="24"/>
  <c r="W4" i="24"/>
  <c r="W5" i="24"/>
  <c r="W6" i="24"/>
  <c r="W7" i="24"/>
  <c r="W8" i="24"/>
  <c r="W9" i="24"/>
  <c r="W10" i="24"/>
  <c r="W11" i="24"/>
  <c r="W12" i="24"/>
  <c r="W13" i="24"/>
  <c r="W14" i="24"/>
  <c r="W15" i="24"/>
  <c r="W16" i="24"/>
  <c r="W17" i="24"/>
  <c r="W18" i="24"/>
  <c r="W19" i="24"/>
  <c r="W20" i="24"/>
  <c r="W21" i="24"/>
  <c r="W22" i="24"/>
  <c r="V3" i="24"/>
  <c r="V4" i="24"/>
  <c r="V5" i="24"/>
  <c r="V6" i="24"/>
  <c r="V7" i="24"/>
  <c r="V8" i="24"/>
  <c r="V9" i="24"/>
  <c r="V10" i="24"/>
  <c r="V11" i="24"/>
  <c r="V12" i="24"/>
  <c r="V13" i="24"/>
  <c r="V14" i="24"/>
  <c r="V15" i="24"/>
  <c r="V16" i="24"/>
  <c r="V17" i="24"/>
  <c r="V18" i="24"/>
  <c r="V19" i="24"/>
  <c r="V20" i="24"/>
  <c r="V21" i="24"/>
  <c r="V22" i="24"/>
  <c r="U3" i="24"/>
  <c r="U4" i="24"/>
  <c r="U5" i="24"/>
  <c r="U6" i="24"/>
  <c r="U7" i="24"/>
  <c r="U8" i="24"/>
  <c r="U9" i="24"/>
  <c r="U10" i="24"/>
  <c r="U11" i="24"/>
  <c r="U12" i="24"/>
  <c r="U13" i="24"/>
  <c r="U14" i="24"/>
  <c r="U15" i="24"/>
  <c r="U16" i="24"/>
  <c r="U17" i="24"/>
  <c r="U18" i="24"/>
  <c r="U19" i="24"/>
  <c r="U20" i="24"/>
  <c r="U21" i="24"/>
  <c r="U22" i="24"/>
  <c r="W2" i="24"/>
  <c r="V2" i="24"/>
  <c r="U2" i="24"/>
  <c r="T3" i="24"/>
  <c r="T4" i="24"/>
  <c r="T5" i="24"/>
  <c r="T6" i="24"/>
  <c r="T7" i="24"/>
  <c r="T8" i="24"/>
  <c r="T9" i="24"/>
  <c r="T10" i="24"/>
  <c r="T11" i="24"/>
  <c r="T12" i="24"/>
  <c r="T13" i="24"/>
  <c r="T14" i="24"/>
  <c r="T15" i="24"/>
  <c r="T16" i="24"/>
  <c r="T17" i="24"/>
  <c r="T18" i="24"/>
  <c r="T19" i="24"/>
  <c r="T20" i="24"/>
  <c r="T21" i="24"/>
  <c r="T22" i="24"/>
  <c r="T2" i="24"/>
  <c r="B101" i="24"/>
  <c r="B102" i="24"/>
  <c r="C101" i="24"/>
  <c r="C102" i="24"/>
  <c r="D101" i="24"/>
  <c r="D102" i="24"/>
  <c r="E101" i="24"/>
  <c r="E103" i="24"/>
  <c r="F101" i="24"/>
  <c r="F104" i="24"/>
  <c r="G101" i="24"/>
  <c r="G104" i="24"/>
  <c r="H101" i="24"/>
  <c r="H104" i="24"/>
  <c r="I101" i="24"/>
  <c r="I105" i="24"/>
  <c r="J101" i="24"/>
  <c r="J104" i="24"/>
  <c r="K101" i="24"/>
  <c r="K103" i="24"/>
  <c r="L101" i="24"/>
  <c r="L105" i="24"/>
  <c r="M101" i="24"/>
  <c r="M102" i="24"/>
  <c r="N101" i="24"/>
  <c r="N102" i="24"/>
  <c r="O101" i="24"/>
  <c r="O102" i="24"/>
  <c r="P101" i="24"/>
  <c r="P105" i="24"/>
  <c r="Q101" i="24"/>
  <c r="Q104" i="24"/>
  <c r="R101" i="24"/>
  <c r="R104" i="24"/>
  <c r="S3" i="24"/>
  <c r="S4" i="24"/>
  <c r="S5" i="24"/>
  <c r="S6" i="24"/>
  <c r="S7" i="24"/>
  <c r="S8" i="24"/>
  <c r="S9" i="24"/>
  <c r="S10" i="24"/>
  <c r="S11" i="24"/>
  <c r="S12" i="24"/>
  <c r="S13" i="24"/>
  <c r="S14" i="24"/>
  <c r="S15" i="24"/>
  <c r="S16" i="24"/>
  <c r="S17" i="24"/>
  <c r="S18" i="24"/>
  <c r="S19" i="24"/>
  <c r="S20" i="24"/>
  <c r="S21" i="24"/>
  <c r="S22" i="24"/>
  <c r="S2" i="24"/>
  <c r="S6" i="1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B106" i="16"/>
  <c r="B109" i="17"/>
  <c r="B108" i="17"/>
  <c r="B107" i="17"/>
  <c r="B106" i="17"/>
  <c r="B109" i="18"/>
  <c r="B108" i="18"/>
  <c r="B107" i="18"/>
  <c r="B106" i="18"/>
  <c r="B109" i="16"/>
  <c r="B108" i="16"/>
  <c r="B107" i="16"/>
  <c r="B106" i="11"/>
  <c r="B108" i="12"/>
  <c r="B107" i="12"/>
  <c r="B106" i="12"/>
  <c r="B107" i="13"/>
  <c r="B106" i="10"/>
  <c r="B107" i="10"/>
  <c r="B109" i="23"/>
  <c r="B108" i="23"/>
  <c r="B107" i="23"/>
  <c r="B106" i="23"/>
  <c r="B110" i="22"/>
  <c r="B109" i="22"/>
  <c r="B108" i="22"/>
  <c r="B107" i="22"/>
  <c r="B110" i="21"/>
  <c r="B109" i="21"/>
  <c r="B108" i="21"/>
  <c r="B107" i="21"/>
  <c r="B110" i="19"/>
  <c r="B109" i="19"/>
  <c r="B108" i="19"/>
  <c r="B107" i="19"/>
  <c r="B110" i="15"/>
  <c r="B109" i="15"/>
  <c r="B108" i="15"/>
  <c r="B107" i="15"/>
  <c r="B110" i="13"/>
  <c r="B109" i="13"/>
  <c r="B108" i="13"/>
  <c r="B109" i="10"/>
  <c r="B108" i="10"/>
  <c r="B113" i="9"/>
  <c r="B112" i="9"/>
  <c r="B111" i="9"/>
  <c r="B110" i="9"/>
  <c r="B112" i="8"/>
  <c r="B111" i="8"/>
  <c r="B110" i="8"/>
  <c r="B109" i="8"/>
  <c r="B113" i="7"/>
  <c r="B112" i="7"/>
  <c r="B111" i="7"/>
  <c r="B113" i="5"/>
  <c r="B112" i="5"/>
  <c r="B111" i="5"/>
  <c r="B110" i="5"/>
  <c r="B114" i="3"/>
  <c r="B113" i="3"/>
  <c r="B112" i="3"/>
  <c r="B111" i="3"/>
  <c r="G105" i="24"/>
  <c r="L102" i="24"/>
  <c r="G103" i="24"/>
  <c r="O105" i="24"/>
  <c r="G102" i="24"/>
  <c r="O104" i="24"/>
  <c r="I103" i="24"/>
  <c r="E104" i="24"/>
  <c r="D53" i="27"/>
  <c r="F51" i="27"/>
  <c r="L53" i="27"/>
  <c r="R105" i="24"/>
  <c r="R102" i="24"/>
  <c r="H103" i="24"/>
  <c r="N104" i="24"/>
  <c r="F102" i="24"/>
  <c r="F103" i="24"/>
  <c r="D104" i="24"/>
  <c r="Q105" i="24"/>
  <c r="Q103" i="24"/>
  <c r="E102" i="24"/>
  <c r="E52" i="27"/>
  <c r="I53" i="27"/>
  <c r="M105" i="24"/>
  <c r="B51" i="27"/>
  <c r="I51" i="27"/>
  <c r="I52" i="27"/>
  <c r="C54" i="27"/>
  <c r="I104" i="24"/>
  <c r="E51" i="27"/>
  <c r="M52" i="27"/>
  <c r="C104" i="24"/>
  <c r="C105" i="24"/>
  <c r="B104" i="24"/>
  <c r="B103" i="24"/>
  <c r="B105" i="24"/>
  <c r="K105" i="24"/>
  <c r="R103" i="24"/>
  <c r="J102" i="24"/>
  <c r="N105" i="24"/>
  <c r="L104" i="24"/>
  <c r="N103" i="24"/>
  <c r="J105" i="24"/>
  <c r="J103" i="24"/>
  <c r="F105" i="24"/>
  <c r="K54" i="27"/>
  <c r="M103" i="24"/>
  <c r="Q102" i="24"/>
  <c r="I102" i="24"/>
  <c r="E105" i="24"/>
  <c r="M104" i="24"/>
  <c r="P102" i="24"/>
  <c r="K102" i="24"/>
  <c r="P104" i="24"/>
  <c r="O103" i="24"/>
  <c r="K104" i="24"/>
  <c r="D105" i="24"/>
  <c r="L103" i="24"/>
  <c r="D103" i="24"/>
  <c r="H102" i="24"/>
  <c r="P103" i="24"/>
  <c r="C103" i="24"/>
  <c r="H105" i="24"/>
  <c r="P53" i="27"/>
  <c r="E53" i="27"/>
  <c r="M51" i="27"/>
  <c r="C51" i="27"/>
  <c r="N51" i="27"/>
  <c r="C52" i="27"/>
  <c r="H53" i="27"/>
  <c r="M53" i="27"/>
  <c r="B52" i="27"/>
  <c r="F52" i="27"/>
  <c r="J52" i="27"/>
  <c r="N52" i="27"/>
  <c r="R52" i="27"/>
  <c r="D51" i="27"/>
  <c r="H51" i="27"/>
  <c r="L51" i="27"/>
  <c r="P51" i="27"/>
  <c r="B53" i="27"/>
  <c r="F53" i="27"/>
  <c r="J53" i="27"/>
  <c r="N53" i="27"/>
  <c r="R53" i="27"/>
  <c r="D52" i="27"/>
  <c r="H52" i="27"/>
  <c r="L52" i="27"/>
  <c r="P52" i="27"/>
</calcChain>
</file>

<file path=xl/sharedStrings.xml><?xml version="1.0" encoding="utf-8"?>
<sst xmlns="http://schemas.openxmlformats.org/spreadsheetml/2006/main" count="1121" uniqueCount="265">
  <si>
    <t>DE SELLE Elouan</t>
  </si>
  <si>
    <t>flute traversière</t>
  </si>
  <si>
    <t>hautbois</t>
  </si>
  <si>
    <t>clarinette</t>
  </si>
  <si>
    <t>basson</t>
  </si>
  <si>
    <t>saxo</t>
  </si>
  <si>
    <t>violon</t>
  </si>
  <si>
    <t>alto</t>
  </si>
  <si>
    <t>violoncelle</t>
  </si>
  <si>
    <t>contrebasse</t>
  </si>
  <si>
    <t>trompette</t>
  </si>
  <si>
    <t>cor</t>
  </si>
  <si>
    <t>trombone</t>
  </si>
  <si>
    <t>tuba</t>
  </si>
  <si>
    <t>percus</t>
  </si>
  <si>
    <t>guitare</t>
  </si>
  <si>
    <t>harpe</t>
  </si>
  <si>
    <t>piano</t>
  </si>
  <si>
    <t xml:space="preserve">Nom et prénom / instrument </t>
  </si>
  <si>
    <t>Flûte traversière</t>
  </si>
  <si>
    <t>Hautbois</t>
  </si>
  <si>
    <t>Clarinette</t>
  </si>
  <si>
    <t>Basson</t>
  </si>
  <si>
    <t>Saxo</t>
  </si>
  <si>
    <t xml:space="preserve">harpe </t>
  </si>
  <si>
    <t>percussions</t>
  </si>
  <si>
    <t>1 séance = 30 minutes</t>
  </si>
  <si>
    <t>période</t>
  </si>
  <si>
    <t>ALBANO-FABLET Ninon</t>
  </si>
  <si>
    <t>BERANGER Liam</t>
  </si>
  <si>
    <t>BERNET Cécile</t>
  </si>
  <si>
    <t>BERTELLE Jeremy</t>
  </si>
  <si>
    <t>BOUFFAY BALAGUIER Georgia</t>
  </si>
  <si>
    <t>BUIRON Justine</t>
  </si>
  <si>
    <t>BUIRON-ROUVIER Juliette</t>
  </si>
  <si>
    <t>BUN Lucas</t>
  </si>
  <si>
    <t>CARRON Arthur</t>
  </si>
  <si>
    <t>CATALAO PACHECO Mercedes</t>
  </si>
  <si>
    <t>CHAMPAGNAT Clément</t>
  </si>
  <si>
    <t>CUI Elina</t>
  </si>
  <si>
    <t>DAVID DE SAUZEA Gaël</t>
  </si>
  <si>
    <t>DE LA POMMERAYE Loïc</t>
  </si>
  <si>
    <t>DE SOLA - BOUILLO Manon</t>
  </si>
  <si>
    <t>DONETTI Thomas</t>
  </si>
  <si>
    <t>DOUZIECH Manon</t>
  </si>
  <si>
    <t>FONDRETON Arthur</t>
  </si>
  <si>
    <t>GARRIGUES  Rémi</t>
  </si>
  <si>
    <t>GENEVOIS Loan</t>
  </si>
  <si>
    <t xml:space="preserve">GEORGEL Bastien </t>
  </si>
  <si>
    <t>GONZALEZ Eva</t>
  </si>
  <si>
    <t>GREMILLON Charlotte</t>
  </si>
  <si>
    <t>GUYOT Natacha</t>
  </si>
  <si>
    <t>HACHICHI Hillele</t>
  </si>
  <si>
    <t>IPATOVA Alisa</t>
  </si>
  <si>
    <t>JAUSSAUD FURMANSKI Tristan</t>
  </si>
  <si>
    <t>KARAGIANNIS Clervie</t>
  </si>
  <si>
    <t>KOHLER Nils</t>
  </si>
  <si>
    <t>LEGENDRE Arthur</t>
  </si>
  <si>
    <t>LUCAS CAMILLETTI Luna</t>
  </si>
  <si>
    <t>MACCARY Camille</t>
  </si>
  <si>
    <t>PAYELLE Mélinée</t>
  </si>
  <si>
    <t>PEJOAN Louise</t>
  </si>
  <si>
    <t>PERDRIEU Romy</t>
  </si>
  <si>
    <t>PERRONE Victoire</t>
  </si>
  <si>
    <t>RAHMANI Sarah</t>
  </si>
  <si>
    <t>RAJAONA YAELLE</t>
  </si>
  <si>
    <t>REINQUIN Camille</t>
  </si>
  <si>
    <t>ROCA Martin</t>
  </si>
  <si>
    <t>ROSALES Pénélope</t>
  </si>
  <si>
    <t>SCREMIN Joanie</t>
  </si>
  <si>
    <t>THAUNAT Eugene</t>
  </si>
  <si>
    <t>P1 du 21/01 au 16/02</t>
  </si>
  <si>
    <t>P2 du 4/03 au 30/03</t>
  </si>
  <si>
    <t>P3 du 1er/04 au 11/05</t>
  </si>
  <si>
    <t>P4 du 13/05 au 8/06</t>
  </si>
  <si>
    <t xml:space="preserve">BARONNET Charlotte </t>
  </si>
  <si>
    <t xml:space="preserve">MAZLOUM Naya </t>
  </si>
  <si>
    <t xml:space="preserve">MARMORET Khémis </t>
  </si>
  <si>
    <t xml:space="preserve">RICHARD Léonard </t>
  </si>
  <si>
    <t>P2</t>
  </si>
  <si>
    <t>p3</t>
  </si>
  <si>
    <t>p4</t>
  </si>
  <si>
    <t>p1</t>
  </si>
  <si>
    <t>p2</t>
  </si>
  <si>
    <t>minimum 1 séance par instrument obligatoire - libre à chacun de faire plus de séances</t>
  </si>
  <si>
    <t>minimum 1 séance par élève</t>
  </si>
  <si>
    <t>Colonne1</t>
  </si>
  <si>
    <t>VŒUX</t>
  </si>
  <si>
    <t>flûte traversière</t>
  </si>
  <si>
    <t>TOTAL</t>
  </si>
  <si>
    <t>ARRAGAIN Adèle</t>
  </si>
  <si>
    <t>AUCLAIR Héloïse</t>
  </si>
  <si>
    <t>BALAIS Zoé</t>
  </si>
  <si>
    <t>BARBI NEYROUD Alicia</t>
  </si>
  <si>
    <t>BARBU WILDBRETT Charlotte</t>
  </si>
  <si>
    <t>BAZOGE Edgar</t>
  </si>
  <si>
    <t>BEAREZ Thelma</t>
  </si>
  <si>
    <t>BENKHALFOUN Aya</t>
  </si>
  <si>
    <t>BENOIT Anatole</t>
  </si>
  <si>
    <t>BERTHIER Inès</t>
  </si>
  <si>
    <t>BLEHAUT Anna</t>
  </si>
  <si>
    <t>BOSSAN Emma</t>
  </si>
  <si>
    <t>BRANDYK TAGLIAVIA Julia</t>
  </si>
  <si>
    <t>CARION Léonie</t>
  </si>
  <si>
    <t>CATALAO PACHECO Tomas</t>
  </si>
  <si>
    <t>CHAGNY Elise</t>
  </si>
  <si>
    <t>CHALET Ninon</t>
  </si>
  <si>
    <t>CHAREYRON Elsa</t>
  </si>
  <si>
    <t>CHARON Gabriel</t>
  </si>
  <si>
    <t>CHASSAGNY Philippine</t>
  </si>
  <si>
    <t>CHATILLON Apolline</t>
  </si>
  <si>
    <t>CHENE Louise</t>
  </si>
  <si>
    <t>CHEVALIER BUN Lyne</t>
  </si>
  <si>
    <t>COLLET SOLARY Maxime</t>
  </si>
  <si>
    <t>COMETTO Ulysse</t>
  </si>
  <si>
    <t>COQUET Eléanore</t>
  </si>
  <si>
    <t>COQUILLION Achille</t>
  </si>
  <si>
    <t>CORBEL Swann</t>
  </si>
  <si>
    <t>CORBI Alice</t>
  </si>
  <si>
    <t>COUGOULIC Eva</t>
  </si>
  <si>
    <t>CUI Evan</t>
  </si>
  <si>
    <t>DEBERDT Eliott</t>
  </si>
  <si>
    <t>DEBEVER Gauthier</t>
  </si>
  <si>
    <t>DELACROIX Lou</t>
  </si>
  <si>
    <t>DELHAYE Thomas</t>
  </si>
  <si>
    <t>DERU Johan</t>
  </si>
  <si>
    <t>DIAR Ramine</t>
  </si>
  <si>
    <t>DUBOIS Margot</t>
  </si>
  <si>
    <t>DURY Noé</t>
  </si>
  <si>
    <t>FAURE Méline</t>
  </si>
  <si>
    <t>FENOL Flavien</t>
  </si>
  <si>
    <t>GIRODET Julia</t>
  </si>
  <si>
    <t>GOIX Laetitia</t>
  </si>
  <si>
    <t>GUCCIARDI Léo</t>
  </si>
  <si>
    <t>HAMITRI Nahel</t>
  </si>
  <si>
    <t>HAVET Camille</t>
  </si>
  <si>
    <t>KIENER Maxime</t>
  </si>
  <si>
    <t>LAGIER Alexandre</t>
  </si>
  <si>
    <t>LARBI Alya</t>
  </si>
  <si>
    <t>LE GUILLOU Jeanne</t>
  </si>
  <si>
    <t>LEFEUVRE Eliott</t>
  </si>
  <si>
    <t>LEPOUTRE Achille</t>
  </si>
  <si>
    <t>LEVON Mathilde</t>
  </si>
  <si>
    <t>LITTARDI Anna</t>
  </si>
  <si>
    <t>LORDENIMUS Anna</t>
  </si>
  <si>
    <t>LOUNIS Jalwan</t>
  </si>
  <si>
    <t>MARC Léopold</t>
  </si>
  <si>
    <t>MARCHAL Nicolas</t>
  </si>
  <si>
    <t>MARCONNET Clément</t>
  </si>
  <si>
    <t>MARSANNE Victor</t>
  </si>
  <si>
    <t>MARTIN VUADELLE Juliette</t>
  </si>
  <si>
    <t xml:space="preserve">MARTINEZ Léo </t>
  </si>
  <si>
    <t>MERIEUX Théophile</t>
  </si>
  <si>
    <t>MILANI Vitor</t>
  </si>
  <si>
    <t>MILLET Augustine</t>
  </si>
  <si>
    <t>MORARD Zoé</t>
  </si>
  <si>
    <t>MULLER Hugo</t>
  </si>
  <si>
    <t>MULTEDO Felix</t>
  </si>
  <si>
    <t>PANDIN Juliette</t>
  </si>
  <si>
    <t>PECQUERIE Louis</t>
  </si>
  <si>
    <t>PECQUERIE Raphaël</t>
  </si>
  <si>
    <t>PEJOAN Juliette</t>
  </si>
  <si>
    <t>PICHOT-DELAHAYE Louise</t>
  </si>
  <si>
    <t>POINT BOYRIVENT Baptiste</t>
  </si>
  <si>
    <t>POLO Emma</t>
  </si>
  <si>
    <t>RENAND Louis</t>
  </si>
  <si>
    <t>RIVET Léa</t>
  </si>
  <si>
    <t>ROULLIER Theophane</t>
  </si>
  <si>
    <t>ROUSSEL-ROQUES Achille</t>
  </si>
  <si>
    <t>ROUSSEL-ROQUES Zacharie</t>
  </si>
  <si>
    <t>ROUSSET Mathilde</t>
  </si>
  <si>
    <t>ROUSSILLON Marin</t>
  </si>
  <si>
    <t>ROUX Elina</t>
  </si>
  <si>
    <t>ROYER  Alban</t>
  </si>
  <si>
    <t>SAINT-PAUL Léonie</t>
  </si>
  <si>
    <t>SCHMID Maélyne</t>
  </si>
  <si>
    <t>SHIN Ian</t>
  </si>
  <si>
    <t>SHIN Louane</t>
  </si>
  <si>
    <t>SIGNORELLI Matteo</t>
  </si>
  <si>
    <t>SIMON Stanislas</t>
  </si>
  <si>
    <t>SOULAS Louise</t>
  </si>
  <si>
    <t>TAILHADES ALALI Noa</t>
  </si>
  <si>
    <t>TAKKOUZ Carla</t>
  </si>
  <si>
    <t>TRABLY EL MAHMOUD Coline</t>
  </si>
  <si>
    <t>VERSCHELDE Lucie</t>
  </si>
  <si>
    <t>VIREVAIRE BIDAUT Timéo</t>
  </si>
  <si>
    <t>total pourcentage</t>
  </si>
  <si>
    <t>BERNET Clémence</t>
  </si>
  <si>
    <t>LOUAR Sarah</t>
  </si>
  <si>
    <t>BOSSAN EMMA</t>
  </si>
  <si>
    <t>AUCLAIR HÉLOÏSE</t>
  </si>
  <si>
    <t>BARBI NEYROUD ALICIA</t>
  </si>
  <si>
    <t>BALAIS ZOÉ</t>
  </si>
  <si>
    <t>ARRAGAIN ADÈLE</t>
  </si>
  <si>
    <t>BRANDYK TAGLIAVIA JULIA</t>
  </si>
  <si>
    <t>BENKHALFOUN AYA</t>
  </si>
  <si>
    <t>CARION LÉONIE</t>
  </si>
  <si>
    <t>BARBU WILDBRETT CHARLOTTE</t>
  </si>
  <si>
    <t>BERTHIER INÈS</t>
  </si>
  <si>
    <t>CHAGNY ELISE</t>
  </si>
  <si>
    <t>BENOIT ANATOLE</t>
  </si>
  <si>
    <t>CHALET NINON</t>
  </si>
  <si>
    <t>BAZOGE EDGAR</t>
  </si>
  <si>
    <t>BLEHAUT ANNA</t>
  </si>
  <si>
    <t>CHEVALIER BUN LYNE</t>
  </si>
  <si>
    <t>CATALAO PACHECO TOMAS</t>
  </si>
  <si>
    <t>CHAREYRON ELSA</t>
  </si>
  <si>
    <t>BEAREZ THELMA</t>
  </si>
  <si>
    <t>CHASSAGNY PHILIPPINE</t>
  </si>
  <si>
    <t>COLLET SOLARY MAXIME</t>
  </si>
  <si>
    <t>CHARON GABRIEL</t>
  </si>
  <si>
    <t>CHATILLON APOLLINE</t>
  </si>
  <si>
    <t>CORBI ALICE</t>
  </si>
  <si>
    <t>DEBERDT ELIOTT</t>
  </si>
  <si>
    <t>COQUILLION ACHILLE</t>
  </si>
  <si>
    <t>PEJOAN JULIETTE</t>
  </si>
  <si>
    <t>DELHAYE THOMAS</t>
  </si>
  <si>
    <t>CUI EVAN</t>
  </si>
  <si>
    <t>DEBEVER GAUTHIER</t>
  </si>
  <si>
    <t>CORBEL SWANN</t>
  </si>
  <si>
    <t>COMETTO ULYSSE</t>
  </si>
  <si>
    <t>DIAR RAMINE</t>
  </si>
  <si>
    <t>DERU JOHAN</t>
  </si>
  <si>
    <t>GUCCIARDI LÉO</t>
  </si>
  <si>
    <t>COUGOULIC EVA</t>
  </si>
  <si>
    <t>COQUET ELÉANORE</t>
  </si>
  <si>
    <t>DURY NOÉ</t>
  </si>
  <si>
    <t>FAURE MÉLINE</t>
  </si>
  <si>
    <t>LEPOUTRE ACHILLE</t>
  </si>
  <si>
    <t>DELACROIX LOU</t>
  </si>
  <si>
    <t>FENOL FLAVIEN</t>
  </si>
  <si>
    <t>HAVET CAMILLE</t>
  </si>
  <si>
    <t>HAMITRI NAHEL</t>
  </si>
  <si>
    <t>LITTARDI ANNA</t>
  </si>
  <si>
    <t>DUBOIS MARGOT</t>
  </si>
  <si>
    <t>GIRODET JULIA</t>
  </si>
  <si>
    <t>LEVON MATHILDE</t>
  </si>
  <si>
    <t>KIENER MAXIME</t>
  </si>
  <si>
    <t>LORDENIMUS ANNA</t>
  </si>
  <si>
    <t>GOIX LAETITIA</t>
  </si>
  <si>
    <t>LAGIER ALEXANDRE</t>
  </si>
  <si>
    <t>LE GUILLOU JEANNE</t>
  </si>
  <si>
    <t>LARBI ALYA</t>
  </si>
  <si>
    <t>RENAND LOUIS</t>
  </si>
  <si>
    <t>LEFEUVRE ELIOTT</t>
  </si>
  <si>
    <t>ROULLIER THEOPHANE</t>
  </si>
  <si>
    <t>POLO EMMA</t>
  </si>
  <si>
    <t>ROYER  ALBAN</t>
  </si>
  <si>
    <t>ROUSSEL-ROQUES ACHILLE</t>
  </si>
  <si>
    <t>SIGNORELLI MATTEO</t>
  </si>
  <si>
    <t>ROUSSET MATHILDE</t>
  </si>
  <si>
    <t>ROUSSEL-ROQUES ZACHARIE</t>
  </si>
  <si>
    <t>SOULAS LOUISE</t>
  </si>
  <si>
    <t>ROUSSILLON MARIN</t>
  </si>
  <si>
    <t>SCHMID MAÉLYNE</t>
  </si>
  <si>
    <t>POINT BOYRIVENT BAPTISTE</t>
  </si>
  <si>
    <t>TAKKOUZ CARLA</t>
  </si>
  <si>
    <t>PICHOT-DELAHAYE LOUISE</t>
  </si>
  <si>
    <t>SHIN IAN</t>
  </si>
  <si>
    <t>SHIN LOUANE</t>
  </si>
  <si>
    <t>ROUX ELINA</t>
  </si>
  <si>
    <t>RIVET LÉA</t>
  </si>
  <si>
    <t>TAILHADES ALALI NOA</t>
  </si>
  <si>
    <t>SIMON STANISLAS</t>
  </si>
  <si>
    <t>SAINT-PAUL LÉONIE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</si>
</sst>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indexed="8"/>
      <name val="Helvetica Neue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sz val="11"/>
      <name val="Times New Roman"/>
      <family val="1"/>
    </font>
    <font>
      <b/>
      <u/>
      <sz val="11"/>
      <color theme="1"/>
      <name val="Times New Roman"/>
      <family val="1"/>
    </font>
    <font>
      <sz val="11"/>
      <color theme="0"/>
      <name val="Times New Roman"/>
      <family val="1"/>
    </font>
    <font>
      <b/>
      <sz val="11"/>
      <color theme="1"/>
      <name val="Times New Roman"/>
      <family val="1"/>
    </font>
    <font>
      <sz val="12"/>
      <color rgb="FFFF0000"/>
      <name val="Times New Roman"/>
      <family val="1"/>
    </font>
    <font>
      <sz val="12"/>
      <name val="Times New Roman"/>
      <family val="1"/>
    </font>
  </fonts>
  <fills count="16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7"/>
      </patternFill>
    </fill>
    <fill>
      <patternFill patternType="solid">
        <fgColor theme="9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</fills>
  <borders count="36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10"/>
      </bottom>
      <diagonal/>
    </border>
    <border>
      <left style="medium">
        <color indexed="64"/>
      </left>
      <right style="medium">
        <color indexed="64"/>
      </right>
      <top style="thin">
        <color indexed="10"/>
      </top>
      <bottom style="thin">
        <color indexed="10"/>
      </bottom>
      <diagonal/>
    </border>
    <border>
      <left style="medium">
        <color indexed="64"/>
      </left>
      <right style="medium">
        <color indexed="64"/>
      </right>
      <top style="thin">
        <color indexed="10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1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dashDot">
        <color auto="1"/>
      </left>
      <right style="dashDot">
        <color auto="1"/>
      </right>
      <top style="dashDot">
        <color auto="1"/>
      </top>
      <bottom style="dashDot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1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theme="4" tint="0.39997558519241921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theme="4" tint="0.3999755851924192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10"/>
      </top>
      <bottom style="thin">
        <color indexed="10"/>
      </bottom>
      <diagonal/>
    </border>
    <border>
      <left style="medium">
        <color indexed="64"/>
      </left>
      <right style="medium">
        <color indexed="64"/>
      </right>
      <top style="thin">
        <color indexed="10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6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Border="0" applyAlignment="0" applyProtection="0"/>
    <xf numFmtId="0" fontId="1" fillId="5" borderId="0" applyNumberFormat="0" applyBorder="0" applyAlignment="0" applyProtection="0"/>
    <xf numFmtId="9" fontId="13" fillId="0" borderId="0" applyFont="0" applyFill="0" applyBorder="0" applyAlignment="0" applyProtection="0"/>
  </cellStyleXfs>
  <cellXfs count="552">
    <xf numFmtId="0" fontId="0" fillId="0" borderId="0" xfId="0"/>
    <xf numFmtId="0" fontId="1" fillId="2" borderId="1" xfId="1" applyNumberFormat="1" applyBorder="1"/>
    <xf numFmtId="0" fontId="1" fillId="3" borderId="3" xfId="2" applyNumberFormat="1" applyBorder="1"/>
    <xf numFmtId="0" fontId="1" fillId="4" borderId="4" xfId="3" applyNumberFormat="1" applyBorder="1"/>
    <xf numFmtId="0" fontId="1" fillId="5" borderId="1" xfId="4" applyNumberFormat="1" applyBorder="1"/>
    <xf numFmtId="0" fontId="0" fillId="0" borderId="0" xfId="0" applyNumberForma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0" fillId="0" borderId="8" xfId="0" applyBorder="1"/>
    <xf numFmtId="49" fontId="6" fillId="6" borderId="9" xfId="0" applyNumberFormat="1" applyFont="1" applyFill="1" applyBorder="1" applyAlignment="1">
      <alignment vertical="top"/>
    </xf>
    <xf numFmtId="49" fontId="6" fillId="6" borderId="10" xfId="0" applyNumberFormat="1" applyFont="1" applyFill="1" applyBorder="1" applyAlignment="1">
      <alignment vertical="top"/>
    </xf>
    <xf numFmtId="49" fontId="6" fillId="6" borderId="11" xfId="0" applyNumberFormat="1" applyFont="1" applyFill="1" applyBorder="1" applyAlignment="1">
      <alignment vertical="top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2" xfId="0" applyNumberForma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49" fontId="6" fillId="6" borderId="31" xfId="0" applyNumberFormat="1" applyFont="1" applyFill="1" applyBorder="1" applyAlignment="1">
      <alignment vertical="top"/>
    </xf>
    <xf numFmtId="0" fontId="0" fillId="0" borderId="0" xfId="0" applyNumberFormat="1" applyFill="1"/>
    <xf numFmtId="0" fontId="0" fillId="0" borderId="0" xfId="0" applyAlignment="1">
      <alignment horizontal="left"/>
    </xf>
    <xf numFmtId="0" fontId="1" fillId="7" borderId="1" xfId="1" applyNumberFormat="1" applyFill="1" applyBorder="1"/>
    <xf numFmtId="0" fontId="1" fillId="7" borderId="23" xfId="0" applyNumberFormat="1" applyFont="1" applyFill="1" applyBorder="1" applyAlignment="1">
      <alignment horizontal="center"/>
    </xf>
    <xf numFmtId="0" fontId="1" fillId="6" borderId="16" xfId="0" applyNumberFormat="1" applyFont="1" applyFill="1" applyBorder="1" applyAlignment="1">
      <alignment horizontal="center"/>
    </xf>
    <xf numFmtId="0" fontId="1" fillId="6" borderId="16" xfId="1" applyNumberFormat="1" applyFont="1" applyFill="1" applyBorder="1" applyAlignment="1">
      <alignment horizontal="center"/>
    </xf>
    <xf numFmtId="0" fontId="1" fillId="6" borderId="24" xfId="0" applyNumberFormat="1" applyFont="1" applyFill="1" applyBorder="1" applyAlignment="1">
      <alignment horizontal="center"/>
    </xf>
    <xf numFmtId="0" fontId="1" fillId="6" borderId="15" xfId="2" applyNumberFormat="1" applyFont="1" applyFill="1" applyBorder="1" applyAlignment="1">
      <alignment horizontal="center"/>
    </xf>
    <xf numFmtId="0" fontId="1" fillId="6" borderId="27" xfId="0" applyNumberFormat="1" applyFont="1" applyFill="1" applyBorder="1" applyAlignment="1">
      <alignment horizontal="center"/>
    </xf>
    <xf numFmtId="0" fontId="1" fillId="6" borderId="15" xfId="0" applyNumberFormat="1" applyFont="1" applyFill="1" applyBorder="1" applyAlignment="1">
      <alignment horizontal="center"/>
    </xf>
    <xf numFmtId="0" fontId="1" fillId="6" borderId="17" xfId="3" applyNumberFormat="1" applyFont="1" applyFill="1" applyBorder="1" applyAlignment="1">
      <alignment horizontal="center"/>
    </xf>
    <xf numFmtId="0" fontId="1" fillId="6" borderId="23" xfId="0" applyNumberFormat="1" applyFont="1" applyFill="1" applyBorder="1" applyAlignment="1">
      <alignment horizontal="center"/>
    </xf>
    <xf numFmtId="0" fontId="1" fillId="6" borderId="16" xfId="4" applyNumberFormat="1" applyFont="1" applyFill="1" applyBorder="1" applyAlignment="1">
      <alignment horizontal="center"/>
    </xf>
    <xf numFmtId="0" fontId="1" fillId="6" borderId="17" xfId="0" applyNumberFormat="1" applyFont="1" applyFill="1" applyBorder="1" applyAlignment="1">
      <alignment horizontal="center"/>
    </xf>
    <xf numFmtId="0" fontId="1" fillId="3" borderId="16" xfId="2" applyNumberFormat="1" applyBorder="1" applyAlignment="1">
      <alignment horizontal="center"/>
    </xf>
    <xf numFmtId="0" fontId="1" fillId="4" borderId="16" xfId="3" applyBorder="1" applyAlignment="1">
      <alignment horizontal="center"/>
    </xf>
    <xf numFmtId="0" fontId="1" fillId="5" borderId="15" xfId="4" applyNumberFormat="1" applyBorder="1" applyAlignment="1">
      <alignment horizontal="center"/>
    </xf>
    <xf numFmtId="0" fontId="8" fillId="6" borderId="32" xfId="0" applyNumberFormat="1" applyFont="1" applyFill="1" applyBorder="1" applyAlignment="1">
      <alignment horizontal="center"/>
    </xf>
    <xf numFmtId="0" fontId="8" fillId="6" borderId="32" xfId="1" applyNumberFormat="1" applyFont="1" applyFill="1" applyBorder="1" applyAlignment="1">
      <alignment horizontal="center"/>
    </xf>
    <xf numFmtId="0" fontId="8" fillId="6" borderId="33" xfId="0" applyNumberFormat="1" applyFont="1" applyFill="1" applyBorder="1" applyAlignment="1">
      <alignment horizontal="center"/>
    </xf>
    <xf numFmtId="0" fontId="8" fillId="6" borderId="34" xfId="2" applyNumberFormat="1" applyFont="1" applyFill="1" applyBorder="1" applyAlignment="1">
      <alignment horizontal="center"/>
    </xf>
    <xf numFmtId="0" fontId="8" fillId="6" borderId="35" xfId="0" applyNumberFormat="1" applyFont="1" applyFill="1" applyBorder="1" applyAlignment="1">
      <alignment horizontal="center"/>
    </xf>
    <xf numFmtId="0" fontId="8" fillId="6" borderId="36" xfId="0" applyNumberFormat="1" applyFont="1" applyFill="1" applyBorder="1" applyAlignment="1">
      <alignment horizontal="center"/>
    </xf>
    <xf numFmtId="0" fontId="8" fillId="6" borderId="34" xfId="0" applyNumberFormat="1" applyFont="1" applyFill="1" applyBorder="1" applyAlignment="1">
      <alignment horizontal="center"/>
    </xf>
    <xf numFmtId="0" fontId="8" fillId="6" borderId="37" xfId="3" applyNumberFormat="1" applyFont="1" applyFill="1" applyBorder="1" applyAlignment="1">
      <alignment horizontal="center"/>
    </xf>
    <xf numFmtId="0" fontId="8" fillId="6" borderId="38" xfId="0" applyNumberFormat="1" applyFont="1" applyFill="1" applyBorder="1" applyAlignment="1">
      <alignment horizontal="center"/>
    </xf>
    <xf numFmtId="0" fontId="8" fillId="6" borderId="35" xfId="4" applyNumberFormat="1" applyFont="1" applyFill="1" applyBorder="1" applyAlignment="1">
      <alignment horizontal="center"/>
    </xf>
    <xf numFmtId="0" fontId="8" fillId="0" borderId="3" xfId="0" applyFont="1" applyBorder="1"/>
    <xf numFmtId="0" fontId="8" fillId="0" borderId="1" xfId="0" applyFont="1" applyBorder="1"/>
    <xf numFmtId="0" fontId="8" fillId="0" borderId="4" xfId="0" applyFont="1" applyBorder="1"/>
    <xf numFmtId="0" fontId="8" fillId="0" borderId="5" xfId="0" applyFont="1" applyBorder="1"/>
    <xf numFmtId="0" fontId="8" fillId="6" borderId="25" xfId="0" applyNumberFormat="1" applyFont="1" applyFill="1" applyBorder="1" applyAlignment="1">
      <alignment horizontal="center"/>
    </xf>
    <xf numFmtId="0" fontId="8" fillId="6" borderId="6" xfId="0" applyNumberFormat="1" applyFont="1" applyFill="1" applyBorder="1" applyAlignment="1">
      <alignment horizontal="center"/>
    </xf>
    <xf numFmtId="0" fontId="8" fillId="6" borderId="7" xfId="0" applyNumberFormat="1" applyFont="1" applyFill="1" applyBorder="1" applyAlignment="1">
      <alignment horizontal="center"/>
    </xf>
    <xf numFmtId="0" fontId="8" fillId="6" borderId="18" xfId="0" applyNumberFormat="1" applyFont="1" applyFill="1" applyBorder="1" applyAlignment="1">
      <alignment horizontal="center"/>
    </xf>
    <xf numFmtId="0" fontId="8" fillId="6" borderId="6" xfId="3" applyNumberFormat="1" applyFont="1" applyFill="1" applyBorder="1" applyAlignment="1">
      <alignment horizontal="center"/>
    </xf>
    <xf numFmtId="0" fontId="8" fillId="6" borderId="28" xfId="0" applyNumberFormat="1" applyFont="1" applyFill="1" applyBorder="1" applyAlignment="1">
      <alignment horizontal="center"/>
    </xf>
    <xf numFmtId="0" fontId="8" fillId="6" borderId="19" xfId="4" applyNumberFormat="1" applyFont="1" applyFill="1" applyBorder="1" applyAlignment="1">
      <alignment horizontal="center"/>
    </xf>
    <xf numFmtId="0" fontId="8" fillId="6" borderId="25" xfId="2" applyNumberFormat="1" applyFont="1" applyFill="1" applyBorder="1" applyAlignment="1">
      <alignment horizontal="center"/>
    </xf>
    <xf numFmtId="0" fontId="8" fillId="6" borderId="19" xfId="0" applyNumberFormat="1" applyFont="1" applyFill="1" applyBorder="1" applyAlignment="1">
      <alignment horizontal="center"/>
    </xf>
    <xf numFmtId="0" fontId="8" fillId="6" borderId="6" xfId="1" applyNumberFormat="1" applyFont="1" applyFill="1" applyBorder="1" applyAlignment="1">
      <alignment horizontal="center"/>
    </xf>
    <xf numFmtId="0" fontId="8" fillId="6" borderId="6" xfId="4" applyNumberFormat="1" applyFont="1" applyFill="1" applyBorder="1" applyAlignment="1">
      <alignment horizontal="center"/>
    </xf>
    <xf numFmtId="0" fontId="8" fillId="6" borderId="6" xfId="2" applyNumberFormat="1" applyFont="1" applyFill="1" applyBorder="1" applyAlignment="1">
      <alignment horizontal="center"/>
    </xf>
    <xf numFmtId="0" fontId="8" fillId="6" borderId="18" xfId="3" applyNumberFormat="1" applyFont="1" applyFill="1" applyBorder="1" applyAlignment="1">
      <alignment horizontal="center"/>
    </xf>
    <xf numFmtId="0" fontId="8" fillId="6" borderId="28" xfId="3" applyNumberFormat="1" applyFont="1" applyFill="1" applyBorder="1" applyAlignment="1">
      <alignment horizontal="center"/>
    </xf>
    <xf numFmtId="0" fontId="8" fillId="6" borderId="18" xfId="2" applyNumberFormat="1" applyFont="1" applyFill="1" applyBorder="1" applyAlignment="1">
      <alignment horizontal="center"/>
    </xf>
    <xf numFmtId="0" fontId="8" fillId="6" borderId="25" xfId="3" applyNumberFormat="1" applyFont="1" applyFill="1" applyBorder="1" applyAlignment="1">
      <alignment horizontal="center"/>
    </xf>
    <xf numFmtId="0" fontId="8" fillId="6" borderId="19" xfId="3" applyNumberFormat="1" applyFont="1" applyFill="1" applyBorder="1" applyAlignment="1">
      <alignment horizontal="center"/>
    </xf>
    <xf numFmtId="0" fontId="8" fillId="6" borderId="7" xfId="1" applyNumberFormat="1" applyFont="1" applyFill="1" applyBorder="1" applyAlignment="1">
      <alignment horizontal="center"/>
    </xf>
    <xf numFmtId="0" fontId="8" fillId="6" borderId="25" xfId="1" applyNumberFormat="1" applyFont="1" applyFill="1" applyBorder="1" applyAlignment="1">
      <alignment horizontal="center"/>
    </xf>
    <xf numFmtId="0" fontId="8" fillId="6" borderId="18" xfId="4" applyNumberFormat="1" applyFont="1" applyFill="1" applyBorder="1" applyAlignment="1">
      <alignment horizontal="center"/>
    </xf>
    <xf numFmtId="0" fontId="8" fillId="6" borderId="28" xfId="4" applyNumberFormat="1" applyFont="1" applyFill="1" applyBorder="1" applyAlignment="1">
      <alignment horizontal="center"/>
    </xf>
    <xf numFmtId="0" fontId="8" fillId="6" borderId="18" xfId="1" applyNumberFormat="1" applyFont="1" applyFill="1" applyBorder="1" applyAlignment="1">
      <alignment horizontal="center"/>
    </xf>
    <xf numFmtId="0" fontId="8" fillId="6" borderId="7" xfId="2" applyNumberFormat="1" applyFont="1" applyFill="1" applyBorder="1" applyAlignment="1">
      <alignment horizontal="center"/>
    </xf>
    <xf numFmtId="0" fontId="8" fillId="6" borderId="39" xfId="2" applyNumberFormat="1" applyFont="1" applyFill="1" applyBorder="1" applyAlignment="1">
      <alignment horizontal="center"/>
    </xf>
    <xf numFmtId="0" fontId="8" fillId="6" borderId="1" xfId="0" applyNumberFormat="1" applyFont="1" applyFill="1" applyBorder="1" applyAlignment="1">
      <alignment horizontal="center"/>
    </xf>
    <xf numFmtId="0" fontId="8" fillId="6" borderId="1" xfId="1" applyNumberFormat="1" applyFont="1" applyFill="1" applyBorder="1" applyAlignment="1">
      <alignment horizontal="center"/>
    </xf>
    <xf numFmtId="0" fontId="8" fillId="6" borderId="2" xfId="0" applyNumberFormat="1" applyFont="1" applyFill="1" applyBorder="1" applyAlignment="1">
      <alignment horizontal="center"/>
    </xf>
    <xf numFmtId="0" fontId="8" fillId="6" borderId="25" xfId="4" applyNumberFormat="1" applyFont="1" applyFill="1" applyBorder="1" applyAlignment="1">
      <alignment horizontal="center"/>
    </xf>
    <xf numFmtId="0" fontId="8" fillId="6" borderId="28" xfId="2" applyNumberFormat="1" applyFont="1" applyFill="1" applyBorder="1" applyAlignment="1">
      <alignment horizontal="center"/>
    </xf>
    <xf numFmtId="0" fontId="8" fillId="6" borderId="26" xfId="3" applyNumberFormat="1" applyFont="1" applyFill="1" applyBorder="1" applyAlignment="1">
      <alignment horizontal="center"/>
    </xf>
    <xf numFmtId="0" fontId="8" fillId="6" borderId="21" xfId="0" applyNumberFormat="1" applyFont="1" applyFill="1" applyBorder="1" applyAlignment="1">
      <alignment horizontal="center"/>
    </xf>
    <xf numFmtId="0" fontId="8" fillId="6" borderId="20" xfId="0" applyNumberFormat="1" applyFont="1" applyFill="1" applyBorder="1" applyAlignment="1">
      <alignment horizontal="center"/>
    </xf>
    <xf numFmtId="0" fontId="8" fillId="6" borderId="29" xfId="2" applyNumberFormat="1" applyFont="1" applyFill="1" applyBorder="1" applyAlignment="1">
      <alignment horizontal="center"/>
    </xf>
    <xf numFmtId="0" fontId="8" fillId="6" borderId="22" xfId="0" applyNumberFormat="1" applyFont="1" applyFill="1" applyBorder="1" applyAlignment="1">
      <alignment horizontal="center"/>
    </xf>
    <xf numFmtId="0" fontId="1" fillId="6" borderId="16" xfId="2" applyNumberFormat="1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1" fillId="6" borderId="15" xfId="4" applyNumberFormat="1" applyFill="1" applyBorder="1" applyAlignment="1">
      <alignment horizontal="center"/>
    </xf>
    <xf numFmtId="0" fontId="1" fillId="6" borderId="16" xfId="3" applyFill="1" applyBorder="1" applyAlignment="1">
      <alignment horizontal="center"/>
    </xf>
    <xf numFmtId="0" fontId="0" fillId="0" borderId="42" xfId="0" applyBorder="1"/>
    <xf numFmtId="0" fontId="7" fillId="0" borderId="0" xfId="0" applyFont="1"/>
    <xf numFmtId="0" fontId="0" fillId="0" borderId="0" xfId="0" applyAlignment="1">
      <alignment shrinkToFit="1"/>
    </xf>
    <xf numFmtId="0" fontId="8" fillId="6" borderId="28" xfId="0" applyNumberFormat="1" applyFont="1" applyFill="1" applyBorder="1" applyAlignment="1">
      <alignment horizontal="center" vertical="center" wrapText="1"/>
    </xf>
    <xf numFmtId="0" fontId="8" fillId="6" borderId="28" xfId="3" applyNumberFormat="1" applyFont="1" applyFill="1" applyBorder="1" applyAlignment="1">
      <alignment horizontal="center" vertical="center" wrapText="1"/>
    </xf>
    <xf numFmtId="0" fontId="8" fillId="6" borderId="28" xfId="2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 shrinkToFit="1"/>
    </xf>
    <xf numFmtId="0" fontId="1" fillId="7" borderId="46" xfId="0" applyNumberFormat="1" applyFont="1" applyFill="1" applyBorder="1" applyAlignment="1">
      <alignment horizontal="center" vertical="center" wrapText="1"/>
    </xf>
    <xf numFmtId="0" fontId="1" fillId="5" borderId="46" xfId="4" applyNumberForma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6" borderId="46" xfId="0" applyNumberFormat="1" applyFont="1" applyFill="1" applyBorder="1" applyAlignment="1">
      <alignment horizontal="center" vertical="center" wrapText="1"/>
    </xf>
    <xf numFmtId="0" fontId="1" fillId="3" borderId="46" xfId="2" applyNumberFormat="1" applyBorder="1" applyAlignment="1">
      <alignment horizontal="center" vertical="center" wrapText="1"/>
    </xf>
    <xf numFmtId="0" fontId="8" fillId="6" borderId="46" xfId="1" applyNumberFormat="1" applyFont="1" applyFill="1" applyBorder="1" applyAlignment="1">
      <alignment horizontal="center" vertical="center" wrapText="1"/>
    </xf>
    <xf numFmtId="0" fontId="1" fillId="4" borderId="46" xfId="3" applyBorder="1" applyAlignment="1">
      <alignment horizontal="center" vertical="center" wrapText="1"/>
    </xf>
    <xf numFmtId="0" fontId="8" fillId="6" borderId="46" xfId="2" applyNumberFormat="1" applyFont="1" applyFill="1" applyBorder="1" applyAlignment="1">
      <alignment horizontal="center" vertical="center" wrapText="1"/>
    </xf>
    <xf numFmtId="0" fontId="8" fillId="6" borderId="46" xfId="3" applyNumberFormat="1" applyFont="1" applyFill="1" applyBorder="1" applyAlignment="1">
      <alignment horizontal="center" vertical="center" wrapText="1"/>
    </xf>
    <xf numFmtId="0" fontId="1" fillId="6" borderId="46" xfId="0" applyNumberFormat="1" applyFont="1" applyFill="1" applyBorder="1" applyAlignment="1">
      <alignment horizontal="center" vertical="center" wrapText="1"/>
    </xf>
    <xf numFmtId="0" fontId="1" fillId="6" borderId="46" xfId="4" applyNumberFormat="1" applyFill="1" applyBorder="1" applyAlignment="1">
      <alignment horizontal="center" vertical="center" wrapText="1"/>
    </xf>
    <xf numFmtId="0" fontId="1" fillId="6" borderId="46" xfId="1" applyNumberFormat="1" applyFont="1" applyFill="1" applyBorder="1" applyAlignment="1">
      <alignment horizontal="center" vertical="center" wrapText="1"/>
    </xf>
    <xf numFmtId="0" fontId="1" fillId="6" borderId="46" xfId="3" applyFill="1" applyBorder="1" applyAlignment="1">
      <alignment horizontal="center" vertical="center" wrapText="1"/>
    </xf>
    <xf numFmtId="0" fontId="1" fillId="6" borderId="46" xfId="2" applyNumberFormat="1" applyFont="1" applyFill="1" applyBorder="1" applyAlignment="1">
      <alignment horizontal="center" vertical="center" wrapText="1"/>
    </xf>
    <xf numFmtId="0" fontId="8" fillId="6" borderId="46" xfId="4" applyNumberFormat="1" applyFont="1" applyFill="1" applyBorder="1" applyAlignment="1">
      <alignment horizontal="center" vertical="center" wrapText="1"/>
    </xf>
    <xf numFmtId="0" fontId="1" fillId="6" borderId="46" xfId="2" applyNumberFormat="1" applyFill="1" applyBorder="1" applyAlignment="1">
      <alignment horizontal="center" vertical="center" wrapText="1"/>
    </xf>
    <xf numFmtId="0" fontId="1" fillId="6" borderId="46" xfId="3" applyNumberFormat="1" applyFont="1" applyFill="1" applyBorder="1" applyAlignment="1">
      <alignment horizontal="center" vertical="center" wrapText="1"/>
    </xf>
    <xf numFmtId="0" fontId="1" fillId="6" borderId="46" xfId="4" applyNumberFormat="1" applyFont="1" applyFill="1" applyBorder="1" applyAlignment="1">
      <alignment horizontal="center" vertical="center" wrapText="1"/>
    </xf>
    <xf numFmtId="0" fontId="1" fillId="5" borderId="28" xfId="4" applyNumberFormat="1" applyBorder="1" applyAlignment="1">
      <alignment horizontal="center" vertical="center" wrapText="1"/>
    </xf>
    <xf numFmtId="0" fontId="1" fillId="7" borderId="28" xfId="0" applyNumberFormat="1" applyFont="1" applyFill="1" applyBorder="1" applyAlignment="1">
      <alignment horizontal="center" vertical="center" wrapText="1"/>
    </xf>
    <xf numFmtId="0" fontId="1" fillId="3" borderId="28" xfId="2" applyNumberFormat="1" applyBorder="1" applyAlignment="1">
      <alignment horizontal="center" vertical="center" wrapText="1"/>
    </xf>
    <xf numFmtId="0" fontId="1" fillId="4" borderId="28" xfId="3" applyBorder="1" applyAlignment="1">
      <alignment horizontal="center" vertical="center" wrapText="1"/>
    </xf>
    <xf numFmtId="49" fontId="6" fillId="6" borderId="48" xfId="0" applyNumberFormat="1" applyFont="1" applyFill="1" applyBorder="1" applyAlignment="1">
      <alignment horizontal="center" vertical="center" wrapText="1" shrinkToFit="1"/>
    </xf>
    <xf numFmtId="49" fontId="6" fillId="6" borderId="49" xfId="0" applyNumberFormat="1" applyFont="1" applyFill="1" applyBorder="1" applyAlignment="1">
      <alignment horizontal="center" vertical="center" wrapText="1" shrinkToFit="1"/>
    </xf>
    <xf numFmtId="0" fontId="1" fillId="7" borderId="13" xfId="0" applyNumberFormat="1" applyFont="1" applyFill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6" borderId="13" xfId="0" applyNumberFormat="1" applyFont="1" applyFill="1" applyBorder="1" applyAlignment="1">
      <alignment horizontal="center" vertical="center" wrapText="1"/>
    </xf>
    <xf numFmtId="0" fontId="1" fillId="5" borderId="13" xfId="4" applyNumberFormat="1" applyBorder="1" applyAlignment="1">
      <alignment horizontal="center" vertical="center" wrapText="1"/>
    </xf>
    <xf numFmtId="0" fontId="1" fillId="3" borderId="13" xfId="2" applyNumberFormat="1" applyBorder="1" applyAlignment="1">
      <alignment horizontal="center" vertical="center" wrapText="1"/>
    </xf>
    <xf numFmtId="0" fontId="1" fillId="4" borderId="13" xfId="3" applyBorder="1" applyAlignment="1">
      <alignment horizontal="center" vertical="center" wrapText="1"/>
    </xf>
    <xf numFmtId="0" fontId="8" fillId="6" borderId="13" xfId="3" applyNumberFormat="1" applyFont="1" applyFill="1" applyBorder="1" applyAlignment="1">
      <alignment horizontal="center" vertical="center" wrapText="1"/>
    </xf>
    <xf numFmtId="0" fontId="8" fillId="6" borderId="8" xfId="0" applyNumberFormat="1" applyFont="1" applyFill="1" applyBorder="1" applyAlignment="1">
      <alignment horizontal="center" vertical="center" wrapText="1"/>
    </xf>
    <xf numFmtId="0" fontId="0" fillId="0" borderId="47" xfId="0" applyBorder="1" applyAlignment="1">
      <alignment wrapText="1"/>
    </xf>
    <xf numFmtId="0" fontId="0" fillId="0" borderId="41" xfId="0" applyNumberFormat="1" applyBorder="1" applyAlignment="1">
      <alignment horizontal="center" vertical="center" wrapText="1"/>
    </xf>
    <xf numFmtId="0" fontId="0" fillId="0" borderId="41" xfId="0" applyBorder="1" applyAlignment="1">
      <alignment horizontal="center" vertical="center" wrapText="1"/>
    </xf>
    <xf numFmtId="0" fontId="0" fillId="0" borderId="50" xfId="0" applyBorder="1" applyAlignment="1">
      <alignment horizontal="center" vertical="center" wrapText="1"/>
    </xf>
    <xf numFmtId="0" fontId="8" fillId="6" borderId="13" xfId="4" applyNumberFormat="1" applyFont="1" applyFill="1" applyBorder="1" applyAlignment="1">
      <alignment horizontal="center" vertical="center" wrapText="1"/>
    </xf>
    <xf numFmtId="0" fontId="8" fillId="6" borderId="13" xfId="1" applyNumberFormat="1" applyFont="1" applyFill="1" applyBorder="1" applyAlignment="1">
      <alignment horizontal="center" vertical="center" wrapText="1"/>
    </xf>
    <xf numFmtId="0" fontId="0" fillId="0" borderId="28" xfId="0" applyBorder="1"/>
    <xf numFmtId="0" fontId="0" fillId="0" borderId="46" xfId="0" applyBorder="1"/>
    <xf numFmtId="0" fontId="1" fillId="2" borderId="48" xfId="1" applyNumberFormat="1" applyBorder="1"/>
    <xf numFmtId="0" fontId="0" fillId="0" borderId="47" xfId="0" applyBorder="1"/>
    <xf numFmtId="0" fontId="1" fillId="3" borderId="48" xfId="2" applyNumberFormat="1" applyBorder="1"/>
    <xf numFmtId="0" fontId="1" fillId="4" borderId="48" xfId="3" applyNumberFormat="1" applyBorder="1"/>
    <xf numFmtId="0" fontId="1" fillId="5" borderId="49" xfId="4" applyNumberFormat="1" applyBorder="1"/>
    <xf numFmtId="0" fontId="1" fillId="9" borderId="3" xfId="2" applyNumberFormat="1" applyFill="1" applyBorder="1"/>
    <xf numFmtId="0" fontId="10" fillId="0" borderId="46" xfId="0" applyNumberFormat="1" applyFont="1" applyFill="1" applyBorder="1" applyAlignment="1">
      <alignment horizontal="center" vertical="center"/>
    </xf>
    <xf numFmtId="0" fontId="10" fillId="0" borderId="28" xfId="0" applyNumberFormat="1" applyFont="1" applyFill="1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44" xfId="0" applyBorder="1" applyAlignment="1">
      <alignment horizontal="center" vertical="center" shrinkToFit="1"/>
    </xf>
    <xf numFmtId="0" fontId="0" fillId="0" borderId="45" xfId="0" applyBorder="1" applyAlignment="1">
      <alignment horizontal="center" vertical="center" shrinkToFit="1"/>
    </xf>
    <xf numFmtId="0" fontId="0" fillId="0" borderId="43" xfId="0" applyBorder="1" applyAlignment="1">
      <alignment horizontal="center" vertical="center" shrinkToFit="1"/>
    </xf>
    <xf numFmtId="0" fontId="0" fillId="0" borderId="40" xfId="0" applyBorder="1" applyAlignment="1">
      <alignment horizontal="center" vertical="center" shrinkToFit="1"/>
    </xf>
    <xf numFmtId="0" fontId="0" fillId="0" borderId="43" xfId="0" applyNumberFormat="1" applyBorder="1" applyAlignment="1">
      <alignment horizontal="center" vertical="center" shrinkToFit="1"/>
    </xf>
    <xf numFmtId="0" fontId="11" fillId="2" borderId="1" xfId="1" applyNumberFormat="1" applyFont="1" applyBorder="1" applyAlignment="1">
      <alignment horizontal="center"/>
    </xf>
    <xf numFmtId="0" fontId="12" fillId="0" borderId="52" xfId="0" applyFont="1" applyBorder="1" applyAlignment="1">
      <alignment horizontal="center" vertical="center"/>
    </xf>
    <xf numFmtId="0" fontId="12" fillId="0" borderId="49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49" fontId="6" fillId="6" borderId="53" xfId="0" applyNumberFormat="1" applyFont="1" applyFill="1" applyBorder="1" applyAlignment="1">
      <alignment horizontal="left" vertical="top"/>
    </xf>
    <xf numFmtId="0" fontId="10" fillId="10" borderId="53" xfId="0" applyNumberFormat="1" applyFont="1" applyFill="1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9" fontId="0" fillId="11" borderId="53" xfId="5" applyFont="1" applyFill="1" applyBorder="1" applyAlignment="1">
      <alignment horizontal="center" vertical="center"/>
    </xf>
    <xf numFmtId="0" fontId="14" fillId="0" borderId="15" xfId="0" applyFont="1" applyBorder="1"/>
    <xf numFmtId="0" fontId="14" fillId="0" borderId="54" xfId="0" applyFont="1" applyBorder="1"/>
    <xf numFmtId="0" fontId="14" fillId="0" borderId="55" xfId="0" applyFont="1" applyBorder="1"/>
    <xf numFmtId="0" fontId="14" fillId="0" borderId="53" xfId="0" applyFont="1" applyBorder="1"/>
    <xf numFmtId="0" fontId="12" fillId="11" borderId="53" xfId="0" applyFont="1" applyFill="1" applyBorder="1" applyAlignment="1">
      <alignment horizontal="center" vertical="center"/>
    </xf>
    <xf numFmtId="9" fontId="0" fillId="0" borderId="0" xfId="0" applyNumberFormat="1"/>
    <xf numFmtId="0" fontId="12" fillId="11" borderId="53" xfId="0" applyFont="1" applyFill="1" applyBorder="1" applyAlignment="1">
      <alignment horizontal="center"/>
    </xf>
    <xf numFmtId="0" fontId="7" fillId="11" borderId="53" xfId="0" applyFont="1" applyFill="1" applyBorder="1" applyAlignment="1">
      <alignment horizontal="center"/>
    </xf>
    <xf numFmtId="0" fontId="7" fillId="0" borderId="53" xfId="0" applyFont="1" applyBorder="1" applyAlignment="1">
      <alignment horizontal="center"/>
    </xf>
    <xf numFmtId="0" fontId="15" fillId="0" borderId="53" xfId="0" applyFont="1" applyBorder="1"/>
    <xf numFmtId="0" fontId="16" fillId="0" borderId="53" xfId="0" applyFont="1" applyBorder="1"/>
    <xf numFmtId="49" fontId="17" fillId="6" borderId="53" xfId="0" applyNumberFormat="1" applyFont="1" applyFill="1" applyBorder="1" applyAlignment="1">
      <alignment horizontal="left" vertical="top"/>
    </xf>
    <xf numFmtId="0" fontId="18" fillId="10" borderId="53" xfId="0" applyNumberFormat="1" applyFont="1" applyFill="1" applyBorder="1" applyAlignment="1">
      <alignment horizontal="center" vertical="center"/>
    </xf>
    <xf numFmtId="0" fontId="15" fillId="0" borderId="0" xfId="0" applyFont="1"/>
    <xf numFmtId="0" fontId="15" fillId="0" borderId="0" xfId="0" applyFont="1" applyBorder="1"/>
    <xf numFmtId="0" fontId="19" fillId="0" borderId="0" xfId="0" applyFont="1"/>
    <xf numFmtId="0" fontId="20" fillId="2" borderId="1" xfId="1" applyNumberFormat="1" applyFont="1" applyBorder="1"/>
    <xf numFmtId="0" fontId="21" fillId="0" borderId="0" xfId="0" applyFont="1"/>
    <xf numFmtId="0" fontId="20" fillId="6" borderId="1" xfId="1" applyNumberFormat="1" applyFont="1" applyFill="1" applyBorder="1"/>
    <xf numFmtId="0" fontId="20" fillId="2" borderId="41" xfId="1" applyNumberFormat="1" applyFont="1" applyBorder="1"/>
    <xf numFmtId="0" fontId="15" fillId="0" borderId="36" xfId="0" applyFont="1" applyBorder="1"/>
    <xf numFmtId="49" fontId="17" fillId="6" borderId="53" xfId="0" applyNumberFormat="1" applyFont="1" applyFill="1" applyBorder="1" applyAlignment="1">
      <alignment vertical="top"/>
    </xf>
    <xf numFmtId="0" fontId="18" fillId="0" borderId="46" xfId="0" applyNumberFormat="1" applyFont="1" applyFill="1" applyBorder="1" applyAlignment="1">
      <alignment horizontal="center" vertical="center"/>
    </xf>
    <xf numFmtId="0" fontId="20" fillId="3" borderId="3" xfId="2" applyNumberFormat="1" applyFont="1" applyBorder="1"/>
    <xf numFmtId="0" fontId="20" fillId="4" borderId="4" xfId="3" applyNumberFormat="1" applyFont="1" applyBorder="1"/>
    <xf numFmtId="0" fontId="20" fillId="5" borderId="1" xfId="4" applyNumberFormat="1" applyFont="1" applyBorder="1"/>
    <xf numFmtId="49" fontId="17" fillId="6" borderId="41" xfId="0" applyNumberFormat="1" applyFont="1" applyFill="1" applyBorder="1" applyAlignment="1">
      <alignment horizontal="left" vertical="top"/>
    </xf>
    <xf numFmtId="0" fontId="18" fillId="0" borderId="28" xfId="0" applyNumberFormat="1" applyFont="1" applyFill="1" applyBorder="1" applyAlignment="1">
      <alignment horizontal="center" vertical="center"/>
    </xf>
    <xf numFmtId="0" fontId="18" fillId="0" borderId="2" xfId="0" applyNumberFormat="1" applyFont="1" applyFill="1" applyBorder="1" applyAlignment="1">
      <alignment horizontal="center" vertical="center"/>
    </xf>
    <xf numFmtId="49" fontId="17" fillId="6" borderId="41" xfId="0" applyNumberFormat="1" applyFont="1" applyFill="1" applyBorder="1" applyAlignment="1">
      <alignment vertical="top"/>
    </xf>
    <xf numFmtId="0" fontId="15" fillId="0" borderId="46" xfId="0" applyFont="1" applyBorder="1"/>
    <xf numFmtId="0" fontId="15" fillId="0" borderId="28" xfId="0" applyFont="1" applyBorder="1"/>
    <xf numFmtId="0" fontId="15" fillId="0" borderId="2" xfId="0" applyFont="1" applyBorder="1"/>
    <xf numFmtId="0" fontId="17" fillId="6" borderId="46" xfId="0" applyNumberFormat="1" applyFont="1" applyFill="1" applyBorder="1" applyAlignment="1">
      <alignment vertical="top"/>
    </xf>
    <xf numFmtId="0" fontId="16" fillId="12" borderId="53" xfId="0" applyFont="1" applyFill="1" applyBorder="1"/>
    <xf numFmtId="0" fontId="18" fillId="0" borderId="46" xfId="2" applyNumberFormat="1" applyFont="1" applyFill="1" applyBorder="1" applyAlignment="1">
      <alignment horizontal="center" vertical="center"/>
    </xf>
    <xf numFmtId="0" fontId="18" fillId="0" borderId="46" xfId="3" applyFont="1" applyFill="1" applyBorder="1" applyAlignment="1">
      <alignment horizontal="center" vertical="center"/>
    </xf>
    <xf numFmtId="0" fontId="18" fillId="0" borderId="46" xfId="3" applyNumberFormat="1" applyFont="1" applyFill="1" applyBorder="1" applyAlignment="1">
      <alignment horizontal="center" vertical="center"/>
    </xf>
    <xf numFmtId="0" fontId="18" fillId="0" borderId="46" xfId="4" applyNumberFormat="1" applyFont="1" applyFill="1" applyBorder="1" applyAlignment="1">
      <alignment horizontal="center" vertical="center"/>
    </xf>
    <xf numFmtId="0" fontId="21" fillId="0" borderId="46" xfId="0" applyFont="1" applyBorder="1" applyAlignment="1">
      <alignment horizontal="center" vertical="center"/>
    </xf>
    <xf numFmtId="0" fontId="15" fillId="0" borderId="46" xfId="0" applyNumberFormat="1" applyFont="1" applyBorder="1"/>
    <xf numFmtId="0" fontId="20" fillId="7" borderId="1" xfId="1" applyNumberFormat="1" applyFont="1" applyFill="1" applyBorder="1"/>
    <xf numFmtId="0" fontId="23" fillId="2" borderId="1" xfId="1" applyNumberFormat="1" applyFont="1" applyBorder="1" applyAlignment="1">
      <alignment horizontal="center"/>
    </xf>
    <xf numFmtId="0" fontId="16" fillId="0" borderId="15" xfId="0" applyFont="1" applyBorder="1" applyAlignment="1">
      <alignment horizontal="center" vertical="center"/>
    </xf>
    <xf numFmtId="0" fontId="16" fillId="0" borderId="54" xfId="0" applyFont="1" applyBorder="1" applyAlignment="1">
      <alignment horizontal="center" vertical="center"/>
    </xf>
    <xf numFmtId="0" fontId="16" fillId="0" borderId="55" xfId="0" applyFont="1" applyBorder="1" applyAlignment="1">
      <alignment horizontal="center" vertical="center"/>
    </xf>
    <xf numFmtId="0" fontId="16" fillId="0" borderId="56" xfId="0" applyFont="1" applyBorder="1" applyAlignment="1">
      <alignment horizontal="center" vertical="center"/>
    </xf>
    <xf numFmtId="0" fontId="16" fillId="0" borderId="5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6" fillId="0" borderId="58" xfId="0" applyFont="1" applyBorder="1" applyAlignment="1">
      <alignment horizontal="center" vertical="center"/>
    </xf>
    <xf numFmtId="0" fontId="16" fillId="0" borderId="53" xfId="0" applyFont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6" fillId="0" borderId="59" xfId="0" applyFont="1" applyBorder="1" applyAlignment="1">
      <alignment horizontal="center" vertical="center"/>
    </xf>
    <xf numFmtId="0" fontId="16" fillId="0" borderId="60" xfId="0" applyFont="1" applyBorder="1" applyAlignment="1">
      <alignment horizontal="center" vertical="center"/>
    </xf>
    <xf numFmtId="0" fontId="16" fillId="0" borderId="61" xfId="0" applyFont="1" applyBorder="1" applyAlignment="1">
      <alignment horizontal="center" vertical="center"/>
    </xf>
    <xf numFmtId="0" fontId="16" fillId="0" borderId="62" xfId="0" applyFont="1" applyBorder="1" applyAlignment="1">
      <alignment horizontal="center" vertical="center"/>
    </xf>
    <xf numFmtId="0" fontId="16" fillId="0" borderId="63" xfId="0" applyFont="1" applyBorder="1" applyAlignment="1">
      <alignment horizontal="center" vertical="center"/>
    </xf>
    <xf numFmtId="0" fontId="16" fillId="0" borderId="64" xfId="0" applyFont="1" applyBorder="1" applyAlignment="1">
      <alignment horizontal="center" vertical="center"/>
    </xf>
    <xf numFmtId="0" fontId="16" fillId="0" borderId="65" xfId="0" applyFont="1" applyBorder="1" applyAlignment="1">
      <alignment horizontal="center" vertical="center"/>
    </xf>
    <xf numFmtId="0" fontId="16" fillId="0" borderId="66" xfId="0" applyFont="1" applyBorder="1" applyAlignment="1">
      <alignment horizontal="center" vertical="center"/>
    </xf>
    <xf numFmtId="0" fontId="16" fillId="0" borderId="67" xfId="0" applyFont="1" applyBorder="1" applyAlignment="1">
      <alignment horizontal="center" vertical="center"/>
    </xf>
    <xf numFmtId="0" fontId="16" fillId="0" borderId="68" xfId="0" applyFont="1" applyBorder="1" applyAlignment="1">
      <alignment horizontal="center" vertical="center"/>
    </xf>
    <xf numFmtId="0" fontId="16" fillId="0" borderId="69" xfId="0" applyFont="1" applyBorder="1" applyAlignment="1">
      <alignment horizontal="center" vertical="center"/>
    </xf>
    <xf numFmtId="0" fontId="16" fillId="0" borderId="70" xfId="0" applyFont="1" applyBorder="1" applyAlignment="1">
      <alignment horizontal="center" vertical="center"/>
    </xf>
    <xf numFmtId="0" fontId="16" fillId="0" borderId="71" xfId="0" applyFont="1" applyBorder="1" applyAlignment="1">
      <alignment horizontal="center" vertical="center"/>
    </xf>
    <xf numFmtId="0" fontId="16" fillId="0" borderId="72" xfId="0" applyFont="1" applyBorder="1" applyAlignment="1">
      <alignment horizontal="center" vertical="center"/>
    </xf>
    <xf numFmtId="0" fontId="16" fillId="0" borderId="73" xfId="0" applyFont="1" applyBorder="1" applyAlignment="1">
      <alignment horizontal="center" vertical="center"/>
    </xf>
    <xf numFmtId="0" fontId="16" fillId="0" borderId="74" xfId="0" applyFont="1" applyBorder="1" applyAlignment="1">
      <alignment horizontal="center" vertical="center"/>
    </xf>
    <xf numFmtId="0" fontId="16" fillId="0" borderId="75" xfId="0" applyFont="1" applyBorder="1" applyAlignment="1">
      <alignment horizontal="center" vertical="center"/>
    </xf>
    <xf numFmtId="0" fontId="16" fillId="0" borderId="76" xfId="0" applyFont="1" applyBorder="1" applyAlignment="1">
      <alignment horizontal="center" vertical="center"/>
    </xf>
    <xf numFmtId="0" fontId="16" fillId="0" borderId="77" xfId="0" applyFont="1" applyBorder="1" applyAlignment="1">
      <alignment horizontal="center" vertical="center"/>
    </xf>
    <xf numFmtId="0" fontId="16" fillId="0" borderId="78" xfId="0" applyFont="1" applyBorder="1" applyAlignment="1">
      <alignment horizontal="center" vertical="center"/>
    </xf>
    <xf numFmtId="0" fontId="16" fillId="0" borderId="79" xfId="0" applyFont="1" applyBorder="1" applyAlignment="1">
      <alignment horizontal="center" vertical="center"/>
    </xf>
    <xf numFmtId="0" fontId="16" fillId="0" borderId="80" xfId="0" applyFont="1" applyBorder="1" applyAlignment="1">
      <alignment horizontal="center" vertical="center"/>
    </xf>
    <xf numFmtId="0" fontId="16" fillId="0" borderId="81" xfId="0" applyFont="1" applyBorder="1" applyAlignment="1">
      <alignment horizontal="center" vertical="center"/>
    </xf>
    <xf numFmtId="0" fontId="16" fillId="0" borderId="82" xfId="0" applyFont="1" applyBorder="1" applyAlignment="1">
      <alignment horizontal="center" vertical="center"/>
    </xf>
    <xf numFmtId="0" fontId="16" fillId="0" borderId="83" xfId="0" applyFont="1" applyBorder="1" applyAlignment="1">
      <alignment horizontal="center" vertical="center"/>
    </xf>
    <xf numFmtId="0" fontId="16" fillId="0" borderId="84" xfId="0" applyFont="1" applyBorder="1" applyAlignment="1">
      <alignment horizontal="center" vertical="center"/>
    </xf>
    <xf numFmtId="0" fontId="16" fillId="0" borderId="85" xfId="0" applyFont="1" applyBorder="1" applyAlignment="1">
      <alignment horizontal="center" vertical="center"/>
    </xf>
    <xf numFmtId="0" fontId="16" fillId="0" borderId="86" xfId="0" applyFont="1" applyBorder="1" applyAlignment="1">
      <alignment horizontal="center" vertical="center"/>
    </xf>
    <xf numFmtId="0" fontId="16" fillId="0" borderId="87" xfId="0" applyFont="1" applyBorder="1" applyAlignment="1">
      <alignment horizontal="center" vertical="center"/>
    </xf>
    <xf numFmtId="0" fontId="16" fillId="0" borderId="88" xfId="0" applyFont="1" applyBorder="1" applyAlignment="1">
      <alignment horizontal="center" vertical="center"/>
    </xf>
    <xf numFmtId="0" fontId="16" fillId="0" borderId="89" xfId="0" applyFont="1" applyBorder="1" applyAlignment="1">
      <alignment horizontal="center" vertical="center"/>
    </xf>
    <xf numFmtId="0" fontId="16" fillId="0" borderId="90" xfId="0" applyFont="1" applyBorder="1" applyAlignment="1">
      <alignment horizontal="center" vertical="center"/>
    </xf>
    <xf numFmtId="0" fontId="16" fillId="0" borderId="91" xfId="0" applyFont="1" applyBorder="1" applyAlignment="1">
      <alignment horizontal="center" vertical="center"/>
    </xf>
    <xf numFmtId="0" fontId="16" fillId="0" borderId="92" xfId="0" applyFont="1" applyBorder="1" applyAlignment="1">
      <alignment horizontal="center" vertical="center"/>
    </xf>
    <xf numFmtId="0" fontId="16" fillId="0" borderId="93" xfId="0" applyFont="1" applyBorder="1" applyAlignment="1">
      <alignment horizontal="center" vertical="center"/>
    </xf>
    <xf numFmtId="0" fontId="16" fillId="0" borderId="94" xfId="0" applyFont="1" applyBorder="1" applyAlignment="1">
      <alignment horizontal="center" vertical="center"/>
    </xf>
    <xf numFmtId="0" fontId="16" fillId="0" borderId="95" xfId="0" applyFont="1" applyBorder="1" applyAlignment="1">
      <alignment horizontal="center" vertical="center"/>
    </xf>
    <xf numFmtId="0" fontId="16" fillId="0" borderId="96" xfId="0" applyFont="1" applyBorder="1" applyAlignment="1">
      <alignment horizontal="center" vertical="center"/>
    </xf>
    <xf numFmtId="0" fontId="16" fillId="0" borderId="97" xfId="0" applyFont="1" applyBorder="1" applyAlignment="1">
      <alignment horizontal="center" vertical="center"/>
    </xf>
    <xf numFmtId="0" fontId="16" fillId="0" borderId="98" xfId="0" applyFont="1" applyBorder="1" applyAlignment="1">
      <alignment horizontal="center" vertical="center"/>
    </xf>
    <xf numFmtId="0" fontId="16" fillId="0" borderId="99" xfId="0" applyFont="1" applyBorder="1" applyAlignment="1">
      <alignment horizontal="center" vertical="center"/>
    </xf>
    <xf numFmtId="0" fontId="16" fillId="0" borderId="100" xfId="0" applyFont="1" applyBorder="1" applyAlignment="1">
      <alignment horizontal="center" vertical="center"/>
    </xf>
    <xf numFmtId="0" fontId="16" fillId="0" borderId="101" xfId="0" applyFont="1" applyBorder="1" applyAlignment="1">
      <alignment horizontal="center" vertical="center"/>
    </xf>
    <xf numFmtId="0" fontId="16" fillId="0" borderId="102" xfId="0" applyFont="1" applyBorder="1" applyAlignment="1">
      <alignment horizontal="center" vertical="center"/>
    </xf>
    <xf numFmtId="0" fontId="16" fillId="0" borderId="103" xfId="0" applyFont="1" applyBorder="1" applyAlignment="1">
      <alignment horizontal="center" vertical="center"/>
    </xf>
    <xf numFmtId="0" fontId="16" fillId="0" borderId="104" xfId="0" applyFont="1" applyBorder="1" applyAlignment="1">
      <alignment horizontal="center" vertical="center"/>
    </xf>
    <xf numFmtId="0" fontId="16" fillId="0" borderId="105" xfId="0" applyFont="1" applyBorder="1" applyAlignment="1">
      <alignment horizontal="center" vertical="center"/>
    </xf>
    <xf numFmtId="0" fontId="16" fillId="0" borderId="106" xfId="0" applyFont="1" applyBorder="1" applyAlignment="1">
      <alignment horizontal="center" vertical="center"/>
    </xf>
    <xf numFmtId="0" fontId="16" fillId="0" borderId="107" xfId="0" applyFont="1" applyBorder="1" applyAlignment="1">
      <alignment horizontal="center" vertical="center"/>
    </xf>
    <xf numFmtId="0" fontId="16" fillId="0" borderId="108" xfId="0" applyFont="1" applyBorder="1" applyAlignment="1">
      <alignment horizontal="center" vertical="center"/>
    </xf>
    <xf numFmtId="0" fontId="16" fillId="0" borderId="109" xfId="0" applyFont="1" applyBorder="1" applyAlignment="1">
      <alignment horizontal="center" vertical="center"/>
    </xf>
    <xf numFmtId="0" fontId="16" fillId="0" borderId="110" xfId="0" applyFont="1" applyBorder="1" applyAlignment="1">
      <alignment horizontal="center" vertical="center"/>
    </xf>
    <xf numFmtId="0" fontId="16" fillId="0" borderId="111" xfId="0" applyFont="1" applyBorder="1" applyAlignment="1">
      <alignment horizontal="center" vertical="center"/>
    </xf>
    <xf numFmtId="0" fontId="16" fillId="0" borderId="112" xfId="0" applyFont="1" applyBorder="1" applyAlignment="1">
      <alignment horizontal="center" vertical="center"/>
    </xf>
    <xf numFmtId="0" fontId="16" fillId="0" borderId="113" xfId="0" applyFont="1" applyBorder="1" applyAlignment="1">
      <alignment horizontal="center" vertical="center"/>
    </xf>
    <xf numFmtId="0" fontId="16" fillId="0" borderId="114" xfId="0" applyFont="1" applyBorder="1" applyAlignment="1">
      <alignment horizontal="center" vertical="center"/>
    </xf>
    <xf numFmtId="0" fontId="16" fillId="0" borderId="115" xfId="0" applyFont="1" applyBorder="1" applyAlignment="1">
      <alignment horizontal="center" vertical="center"/>
    </xf>
    <xf numFmtId="0" fontId="16" fillId="0" borderId="116" xfId="0" applyFont="1" applyBorder="1" applyAlignment="1">
      <alignment horizontal="center" vertical="center"/>
    </xf>
    <xf numFmtId="0" fontId="16" fillId="0" borderId="117" xfId="0" applyFont="1" applyBorder="1" applyAlignment="1">
      <alignment horizontal="center" vertical="center"/>
    </xf>
    <xf numFmtId="0" fontId="16" fillId="0" borderId="118" xfId="0" applyFont="1" applyBorder="1" applyAlignment="1">
      <alignment horizontal="center" vertical="center"/>
    </xf>
    <xf numFmtId="0" fontId="16" fillId="0" borderId="119" xfId="0" applyFont="1" applyBorder="1" applyAlignment="1">
      <alignment horizontal="center" vertical="center"/>
    </xf>
    <xf numFmtId="0" fontId="16" fillId="0" borderId="120" xfId="0" applyFont="1" applyBorder="1" applyAlignment="1">
      <alignment horizontal="center" vertical="center"/>
    </xf>
    <xf numFmtId="0" fontId="16" fillId="0" borderId="121" xfId="0" applyFont="1" applyBorder="1" applyAlignment="1">
      <alignment horizontal="center" vertical="center"/>
    </xf>
    <xf numFmtId="0" fontId="16" fillId="0" borderId="122" xfId="0" applyFont="1" applyBorder="1" applyAlignment="1">
      <alignment horizontal="center" vertical="center"/>
    </xf>
    <xf numFmtId="0" fontId="16" fillId="0" borderId="123" xfId="0" applyFont="1" applyBorder="1" applyAlignment="1">
      <alignment horizontal="center" vertical="center"/>
    </xf>
    <xf numFmtId="0" fontId="16" fillId="0" borderId="124" xfId="0" applyFont="1" applyBorder="1" applyAlignment="1">
      <alignment horizontal="center" vertical="center"/>
    </xf>
    <xf numFmtId="0" fontId="16" fillId="0" borderId="125" xfId="0" applyFont="1" applyBorder="1" applyAlignment="1">
      <alignment horizontal="center" vertical="center"/>
    </xf>
    <xf numFmtId="0" fontId="16" fillId="0" borderId="126" xfId="0" applyFont="1" applyBorder="1" applyAlignment="1">
      <alignment horizontal="center" vertical="center"/>
    </xf>
    <xf numFmtId="0" fontId="16" fillId="0" borderId="127" xfId="0" applyFont="1" applyBorder="1" applyAlignment="1">
      <alignment horizontal="center" vertical="center"/>
    </xf>
    <xf numFmtId="0" fontId="16" fillId="0" borderId="128" xfId="0" applyFont="1" applyBorder="1" applyAlignment="1">
      <alignment horizontal="center" vertical="center"/>
    </xf>
    <xf numFmtId="0" fontId="16" fillId="0" borderId="129" xfId="0" applyFont="1" applyBorder="1" applyAlignment="1">
      <alignment horizontal="center" vertical="center"/>
    </xf>
    <xf numFmtId="0" fontId="16" fillId="0" borderId="130" xfId="0" applyFont="1" applyBorder="1" applyAlignment="1">
      <alignment horizontal="center" vertical="center"/>
    </xf>
    <xf numFmtId="0" fontId="16" fillId="0" borderId="131" xfId="0" applyFont="1" applyBorder="1" applyAlignment="1">
      <alignment horizontal="center" vertical="center"/>
    </xf>
    <xf numFmtId="0" fontId="16" fillId="0" borderId="132" xfId="0" applyFont="1" applyBorder="1" applyAlignment="1">
      <alignment horizontal="center" vertical="center"/>
    </xf>
    <xf numFmtId="0" fontId="16" fillId="0" borderId="133" xfId="0" applyFont="1" applyBorder="1" applyAlignment="1">
      <alignment horizontal="center" vertical="center"/>
    </xf>
    <xf numFmtId="0" fontId="16" fillId="0" borderId="134" xfId="0" applyFont="1" applyBorder="1" applyAlignment="1">
      <alignment horizontal="center" vertical="center"/>
    </xf>
    <xf numFmtId="0" fontId="16" fillId="0" borderId="135" xfId="0" applyFont="1" applyBorder="1" applyAlignment="1">
      <alignment horizontal="center" vertical="center"/>
    </xf>
    <xf numFmtId="0" fontId="16" fillId="0" borderId="136" xfId="0" applyFont="1" applyBorder="1" applyAlignment="1">
      <alignment horizontal="center" vertical="center"/>
    </xf>
    <xf numFmtId="0" fontId="16" fillId="0" borderId="137" xfId="0" applyFont="1" applyBorder="1" applyAlignment="1">
      <alignment horizontal="center" vertical="center"/>
    </xf>
    <xf numFmtId="0" fontId="16" fillId="0" borderId="138" xfId="0" applyFont="1" applyBorder="1" applyAlignment="1">
      <alignment horizontal="center" vertical="center"/>
    </xf>
    <xf numFmtId="0" fontId="16" fillId="0" borderId="139" xfId="0" applyFont="1" applyBorder="1" applyAlignment="1">
      <alignment horizontal="center" vertical="center"/>
    </xf>
    <xf numFmtId="0" fontId="16" fillId="0" borderId="140" xfId="0" applyFont="1" applyBorder="1" applyAlignment="1">
      <alignment horizontal="center" vertical="center"/>
    </xf>
    <xf numFmtId="0" fontId="16" fillId="0" borderId="141" xfId="0" applyFont="1" applyBorder="1" applyAlignment="1">
      <alignment horizontal="center" vertical="center"/>
    </xf>
    <xf numFmtId="0" fontId="16" fillId="0" borderId="142" xfId="0" applyFont="1" applyBorder="1" applyAlignment="1">
      <alignment horizontal="center" vertical="center"/>
    </xf>
    <xf numFmtId="0" fontId="16" fillId="0" borderId="143" xfId="0" applyFont="1" applyBorder="1" applyAlignment="1">
      <alignment horizontal="center" vertical="center"/>
    </xf>
    <xf numFmtId="0" fontId="16" fillId="0" borderId="144" xfId="0" applyFont="1" applyBorder="1" applyAlignment="1">
      <alignment horizontal="center" vertical="center"/>
    </xf>
    <xf numFmtId="0" fontId="16" fillId="0" borderId="145" xfId="0" applyFont="1" applyBorder="1" applyAlignment="1">
      <alignment horizontal="center" vertical="center"/>
    </xf>
    <xf numFmtId="0" fontId="16" fillId="0" borderId="146" xfId="0" applyFont="1" applyBorder="1" applyAlignment="1">
      <alignment horizontal="center" vertical="center"/>
    </xf>
    <xf numFmtId="0" fontId="16" fillId="0" borderId="147" xfId="0" applyFont="1" applyBorder="1" applyAlignment="1">
      <alignment horizontal="center" vertical="center"/>
    </xf>
    <xf numFmtId="0" fontId="16" fillId="0" borderId="148" xfId="0" applyFont="1" applyBorder="1" applyAlignment="1">
      <alignment horizontal="center" vertical="center"/>
    </xf>
    <xf numFmtId="0" fontId="16" fillId="0" borderId="149" xfId="0" applyFont="1" applyBorder="1" applyAlignment="1">
      <alignment horizontal="center" vertical="center"/>
    </xf>
    <xf numFmtId="0" fontId="16" fillId="0" borderId="150" xfId="0" applyFont="1" applyBorder="1" applyAlignment="1">
      <alignment horizontal="center" vertical="center"/>
    </xf>
    <xf numFmtId="0" fontId="16" fillId="0" borderId="151" xfId="0" applyFont="1" applyBorder="1" applyAlignment="1">
      <alignment horizontal="center" vertical="center"/>
    </xf>
    <xf numFmtId="0" fontId="16" fillId="0" borderId="152" xfId="0" applyFont="1" applyBorder="1" applyAlignment="1">
      <alignment horizontal="center" vertical="center"/>
    </xf>
    <xf numFmtId="0" fontId="16" fillId="0" borderId="153" xfId="0" applyFont="1" applyBorder="1" applyAlignment="1">
      <alignment horizontal="center" vertical="center"/>
    </xf>
    <xf numFmtId="0" fontId="16" fillId="0" borderId="154" xfId="0" applyFont="1" applyBorder="1" applyAlignment="1">
      <alignment horizontal="center" vertical="center"/>
    </xf>
    <xf numFmtId="0" fontId="16" fillId="0" borderId="155" xfId="0" applyFont="1" applyBorder="1" applyAlignment="1">
      <alignment horizontal="center" vertical="center"/>
    </xf>
    <xf numFmtId="0" fontId="16" fillId="0" borderId="156" xfId="0" applyFont="1" applyBorder="1" applyAlignment="1">
      <alignment horizontal="center" vertical="center"/>
    </xf>
    <xf numFmtId="0" fontId="16" fillId="0" borderId="157" xfId="0" applyFont="1" applyBorder="1" applyAlignment="1">
      <alignment horizontal="center" vertical="center"/>
    </xf>
    <xf numFmtId="0" fontId="16" fillId="0" borderId="158" xfId="0" applyFont="1" applyBorder="1" applyAlignment="1">
      <alignment horizontal="center" vertical="center"/>
    </xf>
    <xf numFmtId="0" fontId="16" fillId="0" borderId="159" xfId="0" applyFont="1" applyBorder="1" applyAlignment="1">
      <alignment horizontal="center" vertical="center"/>
    </xf>
    <xf numFmtId="0" fontId="16" fillId="0" borderId="160" xfId="0" applyFont="1" applyBorder="1" applyAlignment="1">
      <alignment horizontal="center" vertical="center"/>
    </xf>
    <xf numFmtId="0" fontId="16" fillId="0" borderId="161" xfId="0" applyFont="1" applyBorder="1" applyAlignment="1">
      <alignment horizontal="center" vertical="center"/>
    </xf>
    <xf numFmtId="0" fontId="16" fillId="0" borderId="162" xfId="0" applyFont="1" applyBorder="1" applyAlignment="1">
      <alignment horizontal="center" vertical="center"/>
    </xf>
    <xf numFmtId="0" fontId="16" fillId="0" borderId="163" xfId="0" applyFont="1" applyBorder="1" applyAlignment="1">
      <alignment horizontal="center" vertical="center"/>
    </xf>
    <xf numFmtId="0" fontId="16" fillId="0" borderId="164" xfId="0" applyFont="1" applyBorder="1" applyAlignment="1">
      <alignment horizontal="center" vertical="center"/>
    </xf>
    <xf numFmtId="0" fontId="16" fillId="0" borderId="165" xfId="0" applyFont="1" applyBorder="1" applyAlignment="1">
      <alignment horizontal="center" vertical="center"/>
    </xf>
    <xf numFmtId="0" fontId="16" fillId="0" borderId="166" xfId="0" applyFont="1" applyBorder="1" applyAlignment="1">
      <alignment horizontal="center" vertical="center"/>
    </xf>
    <xf numFmtId="0" fontId="16" fillId="0" borderId="167" xfId="0" applyFont="1" applyBorder="1" applyAlignment="1">
      <alignment horizontal="center" vertical="center"/>
    </xf>
    <xf numFmtId="0" fontId="16" fillId="0" borderId="168" xfId="0" applyFont="1" applyBorder="1" applyAlignment="1">
      <alignment horizontal="center" vertical="center"/>
    </xf>
    <xf numFmtId="0" fontId="16" fillId="0" borderId="169" xfId="0" applyFont="1" applyBorder="1" applyAlignment="1">
      <alignment horizontal="center" vertical="center"/>
    </xf>
    <xf numFmtId="0" fontId="16" fillId="0" borderId="170" xfId="0" applyFont="1" applyBorder="1" applyAlignment="1">
      <alignment horizontal="center" vertical="center"/>
    </xf>
    <xf numFmtId="0" fontId="16" fillId="0" borderId="171" xfId="0" applyFont="1" applyBorder="1" applyAlignment="1">
      <alignment horizontal="center" vertical="center"/>
    </xf>
    <xf numFmtId="0" fontId="16" fillId="0" borderId="172" xfId="0" applyFont="1" applyBorder="1" applyAlignment="1">
      <alignment horizontal="center" vertical="center"/>
    </xf>
    <xf numFmtId="0" fontId="16" fillId="0" borderId="173" xfId="0" applyFont="1" applyBorder="1" applyAlignment="1">
      <alignment horizontal="center" vertical="center"/>
    </xf>
    <xf numFmtId="0" fontId="16" fillId="0" borderId="174" xfId="0" applyFont="1" applyBorder="1" applyAlignment="1">
      <alignment horizontal="center" vertical="center"/>
    </xf>
    <xf numFmtId="0" fontId="16" fillId="0" borderId="175" xfId="0" applyFont="1" applyBorder="1" applyAlignment="1">
      <alignment horizontal="center" vertical="center"/>
    </xf>
    <xf numFmtId="0" fontId="16" fillId="0" borderId="176" xfId="0" applyFont="1" applyBorder="1" applyAlignment="1">
      <alignment horizontal="center" vertical="center"/>
    </xf>
    <xf numFmtId="0" fontId="16" fillId="0" borderId="177" xfId="0" applyFont="1" applyBorder="1" applyAlignment="1">
      <alignment horizontal="center" vertical="center"/>
    </xf>
    <xf numFmtId="0" fontId="16" fillId="0" borderId="178" xfId="0" applyFont="1" applyBorder="1" applyAlignment="1">
      <alignment horizontal="center" vertical="center"/>
    </xf>
    <xf numFmtId="0" fontId="16" fillId="0" borderId="179" xfId="0" applyFont="1" applyBorder="1" applyAlignment="1">
      <alignment horizontal="center" vertical="center"/>
    </xf>
    <xf numFmtId="0" fontId="16" fillId="0" borderId="180" xfId="0" applyFont="1" applyBorder="1" applyAlignment="1">
      <alignment horizontal="center" vertical="center"/>
    </xf>
    <xf numFmtId="0" fontId="16" fillId="0" borderId="181" xfId="0" applyFont="1" applyBorder="1" applyAlignment="1">
      <alignment horizontal="center" vertical="center"/>
    </xf>
    <xf numFmtId="0" fontId="16" fillId="0" borderId="182" xfId="0" applyFont="1" applyBorder="1" applyAlignment="1">
      <alignment horizontal="center" vertical="center"/>
    </xf>
    <xf numFmtId="0" fontId="16" fillId="0" borderId="183" xfId="0" applyFont="1" applyBorder="1" applyAlignment="1">
      <alignment horizontal="center" vertical="center"/>
    </xf>
    <xf numFmtId="0" fontId="16" fillId="0" borderId="184" xfId="0" applyFont="1" applyBorder="1" applyAlignment="1">
      <alignment horizontal="center" vertical="center"/>
    </xf>
    <xf numFmtId="0" fontId="16" fillId="0" borderId="185" xfId="0" applyFont="1" applyBorder="1" applyAlignment="1">
      <alignment horizontal="center" vertical="center"/>
    </xf>
    <xf numFmtId="0" fontId="16" fillId="0" borderId="186" xfId="0" applyFont="1" applyBorder="1" applyAlignment="1">
      <alignment horizontal="center" vertical="center"/>
    </xf>
    <xf numFmtId="0" fontId="16" fillId="0" borderId="187" xfId="0" applyFont="1" applyBorder="1" applyAlignment="1">
      <alignment horizontal="center" vertical="center"/>
    </xf>
    <xf numFmtId="0" fontId="16" fillId="0" borderId="188" xfId="0" applyFont="1" applyBorder="1" applyAlignment="1">
      <alignment horizontal="center" vertical="center"/>
    </xf>
    <xf numFmtId="0" fontId="16" fillId="0" borderId="189" xfId="0" applyFont="1" applyBorder="1" applyAlignment="1">
      <alignment horizontal="center" vertical="center"/>
    </xf>
    <xf numFmtId="0" fontId="16" fillId="0" borderId="190" xfId="0" applyFont="1" applyBorder="1" applyAlignment="1">
      <alignment horizontal="center" vertical="center"/>
    </xf>
    <xf numFmtId="0" fontId="16" fillId="0" borderId="191" xfId="0" applyFont="1" applyBorder="1" applyAlignment="1">
      <alignment horizontal="center" vertical="center"/>
    </xf>
    <xf numFmtId="0" fontId="16" fillId="0" borderId="192" xfId="0" applyFont="1" applyBorder="1" applyAlignment="1">
      <alignment horizontal="center" vertical="center"/>
    </xf>
    <xf numFmtId="0" fontId="16" fillId="0" borderId="193" xfId="0" applyFont="1" applyBorder="1" applyAlignment="1">
      <alignment horizontal="center" vertical="center"/>
    </xf>
    <xf numFmtId="0" fontId="16" fillId="0" borderId="194" xfId="0" applyFont="1" applyBorder="1" applyAlignment="1">
      <alignment horizontal="center" vertical="center"/>
    </xf>
    <xf numFmtId="0" fontId="16" fillId="0" borderId="195" xfId="0" applyFont="1" applyBorder="1" applyAlignment="1">
      <alignment horizontal="center" vertical="center"/>
    </xf>
    <xf numFmtId="0" fontId="16" fillId="0" borderId="196" xfId="0" applyFont="1" applyBorder="1" applyAlignment="1">
      <alignment horizontal="center" vertical="center"/>
    </xf>
    <xf numFmtId="0" fontId="16" fillId="0" borderId="197" xfId="0" applyFont="1" applyBorder="1" applyAlignment="1">
      <alignment horizontal="center" vertical="center"/>
    </xf>
    <xf numFmtId="0" fontId="16" fillId="0" borderId="198" xfId="0" applyFont="1" applyBorder="1" applyAlignment="1">
      <alignment horizontal="center" vertical="center"/>
    </xf>
    <xf numFmtId="0" fontId="16" fillId="0" borderId="199" xfId="0" applyFont="1" applyBorder="1" applyAlignment="1">
      <alignment horizontal="center" vertical="center"/>
    </xf>
    <xf numFmtId="0" fontId="16" fillId="0" borderId="200" xfId="0" applyFont="1" applyBorder="1" applyAlignment="1">
      <alignment horizontal="center" vertical="center"/>
    </xf>
    <xf numFmtId="0" fontId="16" fillId="0" borderId="201" xfId="0" applyFont="1" applyBorder="1" applyAlignment="1">
      <alignment horizontal="center" vertical="center"/>
    </xf>
    <xf numFmtId="0" fontId="16" fillId="0" borderId="202" xfId="0" applyFont="1" applyBorder="1" applyAlignment="1">
      <alignment horizontal="center" vertical="center"/>
    </xf>
    <xf numFmtId="0" fontId="16" fillId="0" borderId="203" xfId="0" applyFont="1" applyBorder="1" applyAlignment="1">
      <alignment horizontal="center" vertical="center"/>
    </xf>
    <xf numFmtId="0" fontId="16" fillId="0" borderId="204" xfId="0" applyFont="1" applyBorder="1" applyAlignment="1">
      <alignment horizontal="center" vertical="center"/>
    </xf>
    <xf numFmtId="0" fontId="16" fillId="0" borderId="205" xfId="0" applyFont="1" applyBorder="1" applyAlignment="1">
      <alignment horizontal="center" vertical="center"/>
    </xf>
    <xf numFmtId="0" fontId="16" fillId="0" borderId="206" xfId="0" applyFont="1" applyBorder="1" applyAlignment="1">
      <alignment horizontal="center" vertical="center"/>
    </xf>
    <xf numFmtId="0" fontId="16" fillId="0" borderId="207" xfId="0" applyFont="1" applyBorder="1" applyAlignment="1">
      <alignment horizontal="center" vertical="center"/>
    </xf>
    <xf numFmtId="0" fontId="16" fillId="0" borderId="208" xfId="0" applyFont="1" applyBorder="1" applyAlignment="1">
      <alignment horizontal="center" vertical="center"/>
    </xf>
    <xf numFmtId="0" fontId="16" fillId="0" borderId="209" xfId="0" applyFont="1" applyBorder="1" applyAlignment="1">
      <alignment horizontal="center" vertical="center"/>
    </xf>
    <xf numFmtId="0" fontId="16" fillId="0" borderId="210" xfId="0" applyFont="1" applyBorder="1" applyAlignment="1">
      <alignment horizontal="center" vertical="center"/>
    </xf>
    <xf numFmtId="0" fontId="16" fillId="0" borderId="211" xfId="0" applyFont="1" applyBorder="1" applyAlignment="1">
      <alignment horizontal="center" vertical="center"/>
    </xf>
    <xf numFmtId="0" fontId="16" fillId="0" borderId="212" xfId="0" applyFont="1" applyBorder="1" applyAlignment="1">
      <alignment horizontal="center" vertical="center"/>
    </xf>
    <xf numFmtId="0" fontId="16" fillId="0" borderId="213" xfId="0" applyFont="1" applyBorder="1" applyAlignment="1">
      <alignment horizontal="center" vertical="center"/>
    </xf>
    <xf numFmtId="0" fontId="16" fillId="0" borderId="214" xfId="0" applyFont="1" applyBorder="1" applyAlignment="1">
      <alignment horizontal="center" vertical="center"/>
    </xf>
    <xf numFmtId="0" fontId="16" fillId="0" borderId="215" xfId="0" applyFont="1" applyBorder="1" applyAlignment="1">
      <alignment horizontal="center" vertical="center"/>
    </xf>
    <xf numFmtId="0" fontId="16" fillId="0" borderId="216" xfId="0" applyFont="1" applyBorder="1" applyAlignment="1">
      <alignment horizontal="center" vertical="center"/>
    </xf>
    <xf numFmtId="0" fontId="16" fillId="0" borderId="217" xfId="0" applyFont="1" applyBorder="1" applyAlignment="1">
      <alignment horizontal="center" vertical="center"/>
    </xf>
    <xf numFmtId="0" fontId="16" fillId="0" borderId="218" xfId="0" applyFont="1" applyBorder="1" applyAlignment="1">
      <alignment horizontal="center" vertical="center"/>
    </xf>
    <xf numFmtId="0" fontId="16" fillId="0" borderId="219" xfId="0" applyFont="1" applyBorder="1" applyAlignment="1">
      <alignment horizontal="center" vertical="center"/>
    </xf>
    <xf numFmtId="0" fontId="16" fillId="0" borderId="220" xfId="0" applyFont="1" applyBorder="1" applyAlignment="1">
      <alignment horizontal="center" vertical="center"/>
    </xf>
    <xf numFmtId="0" fontId="16" fillId="0" borderId="221" xfId="0" applyFont="1" applyBorder="1" applyAlignment="1">
      <alignment horizontal="center" vertical="center"/>
    </xf>
    <xf numFmtId="0" fontId="16" fillId="0" borderId="222" xfId="0" applyFont="1" applyBorder="1" applyAlignment="1">
      <alignment horizontal="center" vertical="center"/>
    </xf>
    <xf numFmtId="0" fontId="16" fillId="0" borderId="223" xfId="0" applyFont="1" applyBorder="1" applyAlignment="1">
      <alignment horizontal="center" vertical="center"/>
    </xf>
    <xf numFmtId="0" fontId="16" fillId="0" borderId="224" xfId="0" applyFont="1" applyBorder="1" applyAlignment="1">
      <alignment horizontal="center" vertical="center"/>
    </xf>
    <xf numFmtId="0" fontId="16" fillId="0" borderId="225" xfId="0" applyFont="1" applyBorder="1" applyAlignment="1">
      <alignment horizontal="center" vertical="center"/>
    </xf>
    <xf numFmtId="0" fontId="16" fillId="0" borderId="226" xfId="0" applyFont="1" applyBorder="1" applyAlignment="1">
      <alignment horizontal="center" vertical="center"/>
    </xf>
    <xf numFmtId="0" fontId="16" fillId="0" borderId="227" xfId="0" applyFont="1" applyBorder="1" applyAlignment="1">
      <alignment horizontal="center" vertical="center"/>
    </xf>
    <xf numFmtId="0" fontId="16" fillId="0" borderId="228" xfId="0" applyFont="1" applyBorder="1" applyAlignment="1">
      <alignment horizontal="center" vertical="center"/>
    </xf>
    <xf numFmtId="0" fontId="16" fillId="0" borderId="229" xfId="0" applyFont="1" applyBorder="1" applyAlignment="1">
      <alignment horizontal="center" vertical="center"/>
    </xf>
    <xf numFmtId="0" fontId="16" fillId="0" borderId="230" xfId="0" applyFont="1" applyBorder="1" applyAlignment="1">
      <alignment horizontal="center" vertical="center"/>
    </xf>
    <xf numFmtId="0" fontId="16" fillId="0" borderId="231" xfId="0" applyFont="1" applyBorder="1" applyAlignment="1">
      <alignment horizontal="center" vertical="center"/>
    </xf>
    <xf numFmtId="0" fontId="16" fillId="0" borderId="232" xfId="0" applyFont="1" applyBorder="1" applyAlignment="1">
      <alignment horizontal="center" vertical="center"/>
    </xf>
    <xf numFmtId="0" fontId="16" fillId="0" borderId="233" xfId="0" applyFont="1" applyBorder="1" applyAlignment="1">
      <alignment horizontal="center" vertical="center"/>
    </xf>
    <xf numFmtId="0" fontId="16" fillId="0" borderId="234" xfId="0" applyFont="1" applyBorder="1" applyAlignment="1">
      <alignment horizontal="center" vertical="center"/>
    </xf>
    <xf numFmtId="0" fontId="16" fillId="0" borderId="235" xfId="0" applyFont="1" applyBorder="1" applyAlignment="1">
      <alignment horizontal="center" vertical="center"/>
    </xf>
    <xf numFmtId="0" fontId="16" fillId="0" borderId="236" xfId="0" applyFont="1" applyBorder="1" applyAlignment="1">
      <alignment horizontal="center" vertical="center"/>
    </xf>
    <xf numFmtId="0" fontId="16" fillId="0" borderId="237" xfId="0" applyFont="1" applyBorder="1" applyAlignment="1">
      <alignment horizontal="center" vertical="center"/>
    </xf>
    <xf numFmtId="0" fontId="16" fillId="0" borderId="238" xfId="0" applyFont="1" applyBorder="1" applyAlignment="1">
      <alignment horizontal="center" vertical="center"/>
    </xf>
    <xf numFmtId="0" fontId="16" fillId="0" borderId="239" xfId="0" applyFont="1" applyBorder="1" applyAlignment="1">
      <alignment horizontal="center" vertical="center"/>
    </xf>
    <xf numFmtId="0" fontId="16" fillId="0" borderId="240" xfId="0" applyFont="1" applyBorder="1" applyAlignment="1">
      <alignment horizontal="center" vertical="center"/>
    </xf>
    <xf numFmtId="0" fontId="16" fillId="0" borderId="241" xfId="0" applyFont="1" applyBorder="1" applyAlignment="1">
      <alignment horizontal="center" vertical="center"/>
    </xf>
    <xf numFmtId="0" fontId="16" fillId="0" borderId="242" xfId="0" applyFont="1" applyBorder="1" applyAlignment="1">
      <alignment horizontal="center" vertical="center"/>
    </xf>
    <xf numFmtId="0" fontId="16" fillId="0" borderId="243" xfId="0" applyFont="1" applyBorder="1" applyAlignment="1">
      <alignment horizontal="center" vertical="center"/>
    </xf>
    <xf numFmtId="0" fontId="16" fillId="0" borderId="244" xfId="0" applyFont="1" applyBorder="1" applyAlignment="1">
      <alignment horizontal="center" vertical="center"/>
    </xf>
    <xf numFmtId="0" fontId="16" fillId="0" borderId="245" xfId="0" applyFont="1" applyBorder="1" applyAlignment="1">
      <alignment horizontal="center" vertical="center"/>
    </xf>
    <xf numFmtId="0" fontId="16" fillId="0" borderId="246" xfId="0" applyFont="1" applyBorder="1" applyAlignment="1">
      <alignment horizontal="center" vertical="center"/>
    </xf>
    <xf numFmtId="0" fontId="16" fillId="0" borderId="247" xfId="0" applyFont="1" applyBorder="1" applyAlignment="1">
      <alignment horizontal="center" vertical="center"/>
    </xf>
    <xf numFmtId="0" fontId="16" fillId="0" borderId="248" xfId="0" applyFont="1" applyBorder="1" applyAlignment="1">
      <alignment horizontal="center" vertical="center"/>
    </xf>
    <xf numFmtId="0" fontId="16" fillId="0" borderId="249" xfId="0" applyFont="1" applyBorder="1" applyAlignment="1">
      <alignment horizontal="center" vertical="center"/>
    </xf>
    <xf numFmtId="0" fontId="16" fillId="0" borderId="250" xfId="0" applyFont="1" applyBorder="1" applyAlignment="1">
      <alignment horizontal="center" vertical="center"/>
    </xf>
    <xf numFmtId="0" fontId="16" fillId="0" borderId="251" xfId="0" applyFont="1" applyBorder="1" applyAlignment="1">
      <alignment horizontal="center" vertical="center"/>
    </xf>
    <xf numFmtId="0" fontId="16" fillId="0" borderId="252" xfId="0" applyFont="1" applyBorder="1" applyAlignment="1">
      <alignment horizontal="center" vertical="center"/>
    </xf>
    <xf numFmtId="0" fontId="16" fillId="0" borderId="253" xfId="0" applyFont="1" applyBorder="1" applyAlignment="1">
      <alignment horizontal="center" vertical="center"/>
    </xf>
    <xf numFmtId="0" fontId="16" fillId="0" borderId="254" xfId="0" applyFont="1" applyBorder="1" applyAlignment="1">
      <alignment horizontal="center" vertical="center"/>
    </xf>
    <xf numFmtId="0" fontId="16" fillId="0" borderId="255" xfId="0" applyFont="1" applyBorder="1" applyAlignment="1">
      <alignment horizontal="center" vertical="center"/>
    </xf>
    <xf numFmtId="0" fontId="16" fillId="0" borderId="256" xfId="0" applyFont="1" applyBorder="1" applyAlignment="1">
      <alignment horizontal="center" vertical="center"/>
    </xf>
    <xf numFmtId="0" fontId="16" fillId="0" borderId="257" xfId="0" applyFont="1" applyBorder="1" applyAlignment="1">
      <alignment horizontal="center" vertical="center"/>
    </xf>
    <xf numFmtId="0" fontId="16" fillId="0" borderId="258" xfId="0" applyFont="1" applyBorder="1" applyAlignment="1">
      <alignment horizontal="center" vertical="center"/>
    </xf>
    <xf numFmtId="0" fontId="16" fillId="0" borderId="259" xfId="0" applyFont="1" applyBorder="1" applyAlignment="1">
      <alignment horizontal="center" vertical="center"/>
    </xf>
    <xf numFmtId="0" fontId="16" fillId="0" borderId="260" xfId="0" applyFont="1" applyBorder="1" applyAlignment="1">
      <alignment horizontal="center" vertical="center"/>
    </xf>
    <xf numFmtId="0" fontId="16" fillId="0" borderId="261" xfId="0" applyFont="1" applyBorder="1" applyAlignment="1">
      <alignment horizontal="center" vertical="center"/>
    </xf>
    <xf numFmtId="0" fontId="16" fillId="0" borderId="262" xfId="0" applyFont="1" applyBorder="1" applyAlignment="1">
      <alignment horizontal="center" vertical="center"/>
    </xf>
    <xf numFmtId="0" fontId="16" fillId="0" borderId="263" xfId="0" applyFont="1" applyBorder="1" applyAlignment="1">
      <alignment horizontal="center" vertical="center"/>
    </xf>
    <xf numFmtId="0" fontId="16" fillId="0" borderId="264" xfId="0" applyFont="1" applyBorder="1" applyAlignment="1">
      <alignment horizontal="center" vertical="center"/>
    </xf>
    <xf numFmtId="0" fontId="16" fillId="0" borderId="265" xfId="0" applyFont="1" applyBorder="1" applyAlignment="1">
      <alignment horizontal="center" vertical="center"/>
    </xf>
    <xf numFmtId="0" fontId="16" fillId="0" borderId="266" xfId="0" applyFont="1" applyBorder="1" applyAlignment="1">
      <alignment horizontal="center" vertical="center"/>
    </xf>
    <xf numFmtId="0" fontId="16" fillId="0" borderId="267" xfId="0" applyFont="1" applyBorder="1" applyAlignment="1">
      <alignment horizontal="center" vertical="center"/>
    </xf>
    <xf numFmtId="0" fontId="16" fillId="0" borderId="268" xfId="0" applyFont="1" applyBorder="1" applyAlignment="1">
      <alignment horizontal="center" vertical="center"/>
    </xf>
    <xf numFmtId="0" fontId="16" fillId="0" borderId="269" xfId="0" applyFont="1" applyBorder="1" applyAlignment="1">
      <alignment horizontal="center" vertical="center"/>
    </xf>
    <xf numFmtId="0" fontId="16" fillId="0" borderId="270" xfId="0" applyFont="1" applyBorder="1" applyAlignment="1">
      <alignment horizontal="center" vertical="center"/>
    </xf>
    <xf numFmtId="0" fontId="16" fillId="0" borderId="271" xfId="0" applyFont="1" applyBorder="1" applyAlignment="1">
      <alignment horizontal="center" vertical="center"/>
    </xf>
    <xf numFmtId="0" fontId="16" fillId="0" borderId="272" xfId="0" applyFont="1" applyBorder="1" applyAlignment="1">
      <alignment horizontal="center" vertical="center"/>
    </xf>
    <xf numFmtId="0" fontId="16" fillId="0" borderId="273" xfId="0" applyFont="1" applyBorder="1" applyAlignment="1">
      <alignment horizontal="center" vertical="center"/>
    </xf>
    <xf numFmtId="0" fontId="16" fillId="0" borderId="274" xfId="0" applyFont="1" applyBorder="1" applyAlignment="1">
      <alignment horizontal="center" vertical="center"/>
    </xf>
    <xf numFmtId="0" fontId="16" fillId="0" borderId="275" xfId="0" applyFont="1" applyBorder="1" applyAlignment="1">
      <alignment horizontal="center" vertical="center"/>
    </xf>
    <xf numFmtId="0" fontId="16" fillId="0" borderId="276" xfId="0" applyFont="1" applyBorder="1" applyAlignment="1">
      <alignment horizontal="center" vertical="center"/>
    </xf>
    <xf numFmtId="0" fontId="16" fillId="0" borderId="277" xfId="0" applyFont="1" applyBorder="1" applyAlignment="1">
      <alignment horizontal="center" vertical="center"/>
    </xf>
    <xf numFmtId="0" fontId="16" fillId="0" borderId="278" xfId="0" applyFont="1" applyBorder="1" applyAlignment="1">
      <alignment horizontal="center" vertical="center"/>
    </xf>
    <xf numFmtId="0" fontId="16" fillId="0" borderId="279" xfId="0" applyFont="1" applyBorder="1" applyAlignment="1">
      <alignment horizontal="center" vertical="center"/>
    </xf>
    <xf numFmtId="0" fontId="16" fillId="0" borderId="280" xfId="0" applyFont="1" applyBorder="1" applyAlignment="1">
      <alignment horizontal="center" vertical="center"/>
    </xf>
    <xf numFmtId="0" fontId="16" fillId="0" borderId="281" xfId="0" applyFont="1" applyBorder="1" applyAlignment="1">
      <alignment horizontal="center" vertical="center"/>
    </xf>
    <xf numFmtId="0" fontId="16" fillId="0" borderId="282" xfId="0" applyFont="1" applyBorder="1" applyAlignment="1">
      <alignment horizontal="center" vertical="center"/>
    </xf>
    <xf numFmtId="0" fontId="16" fillId="0" borderId="283" xfId="0" applyFont="1" applyBorder="1" applyAlignment="1">
      <alignment horizontal="center" vertical="center"/>
    </xf>
    <xf numFmtId="0" fontId="16" fillId="0" borderId="284" xfId="0" applyFont="1" applyBorder="1" applyAlignment="1">
      <alignment horizontal="center" vertical="center"/>
    </xf>
    <xf numFmtId="0" fontId="16" fillId="0" borderId="285" xfId="0" applyFont="1" applyBorder="1" applyAlignment="1">
      <alignment horizontal="center" vertical="center"/>
    </xf>
    <xf numFmtId="0" fontId="16" fillId="0" borderId="286" xfId="0" applyFont="1" applyBorder="1" applyAlignment="1">
      <alignment horizontal="center" vertical="center"/>
    </xf>
    <xf numFmtId="0" fontId="16" fillId="0" borderId="287" xfId="0" applyFont="1" applyBorder="1" applyAlignment="1">
      <alignment horizontal="center" vertical="center"/>
    </xf>
    <xf numFmtId="0" fontId="16" fillId="0" borderId="288" xfId="0" applyFont="1" applyBorder="1" applyAlignment="1">
      <alignment horizontal="center" vertical="center"/>
    </xf>
    <xf numFmtId="0" fontId="16" fillId="0" borderId="289" xfId="0" applyFont="1" applyBorder="1" applyAlignment="1">
      <alignment horizontal="center" vertical="center"/>
    </xf>
    <xf numFmtId="0" fontId="16" fillId="0" borderId="290" xfId="0" applyFont="1" applyBorder="1" applyAlignment="1">
      <alignment horizontal="center" vertical="center"/>
    </xf>
    <xf numFmtId="0" fontId="16" fillId="0" borderId="291" xfId="0" applyFont="1" applyBorder="1" applyAlignment="1">
      <alignment horizontal="center" vertical="center"/>
    </xf>
    <xf numFmtId="0" fontId="16" fillId="0" borderId="292" xfId="0" applyFont="1" applyBorder="1" applyAlignment="1">
      <alignment horizontal="center" vertical="center"/>
    </xf>
    <xf numFmtId="0" fontId="16" fillId="0" borderId="293" xfId="0" applyFont="1" applyBorder="1" applyAlignment="1">
      <alignment horizontal="center" vertical="center"/>
    </xf>
    <xf numFmtId="0" fontId="16" fillId="0" borderId="294" xfId="0" applyFont="1" applyBorder="1" applyAlignment="1">
      <alignment horizontal="center" vertical="center"/>
    </xf>
    <xf numFmtId="0" fontId="16" fillId="0" borderId="295" xfId="0" applyFont="1" applyBorder="1" applyAlignment="1">
      <alignment horizontal="center" vertical="center"/>
    </xf>
    <xf numFmtId="0" fontId="16" fillId="0" borderId="296" xfId="0" applyFont="1" applyBorder="1" applyAlignment="1">
      <alignment horizontal="center" vertical="center"/>
    </xf>
    <xf numFmtId="0" fontId="16" fillId="0" borderId="297" xfId="0" applyFont="1" applyBorder="1" applyAlignment="1">
      <alignment horizontal="center" vertical="center"/>
    </xf>
    <xf numFmtId="0" fontId="16" fillId="0" borderId="298" xfId="0" applyFont="1" applyBorder="1" applyAlignment="1">
      <alignment horizontal="center" vertical="center"/>
    </xf>
    <xf numFmtId="0" fontId="16" fillId="0" borderId="299" xfId="0" applyFont="1" applyBorder="1" applyAlignment="1">
      <alignment horizontal="center" vertical="center"/>
    </xf>
    <xf numFmtId="0" fontId="16" fillId="0" borderId="300" xfId="0" applyFont="1" applyBorder="1" applyAlignment="1">
      <alignment horizontal="center" vertical="center"/>
    </xf>
    <xf numFmtId="0" fontId="16" fillId="0" borderId="301" xfId="0" applyFont="1" applyBorder="1" applyAlignment="1">
      <alignment horizontal="center" vertical="center"/>
    </xf>
    <xf numFmtId="0" fontId="16" fillId="0" borderId="302" xfId="0" applyFont="1" applyBorder="1" applyAlignment="1">
      <alignment horizontal="center" vertical="center"/>
    </xf>
    <xf numFmtId="0" fontId="16" fillId="0" borderId="303" xfId="0" applyFont="1" applyBorder="1" applyAlignment="1">
      <alignment horizontal="center" vertical="center"/>
    </xf>
    <xf numFmtId="0" fontId="16" fillId="0" borderId="304" xfId="0" applyFont="1" applyBorder="1" applyAlignment="1">
      <alignment horizontal="center" vertical="center"/>
    </xf>
    <xf numFmtId="0" fontId="16" fillId="0" borderId="305" xfId="0" applyFont="1" applyBorder="1" applyAlignment="1">
      <alignment horizontal="center" vertical="center"/>
    </xf>
    <xf numFmtId="0" fontId="16" fillId="0" borderId="306" xfId="0" applyFont="1" applyBorder="1" applyAlignment="1">
      <alignment horizontal="center" vertical="center"/>
    </xf>
    <xf numFmtId="0" fontId="16" fillId="0" borderId="307" xfId="0" applyFont="1" applyBorder="1" applyAlignment="1">
      <alignment horizontal="center" vertical="center"/>
    </xf>
    <xf numFmtId="0" fontId="16" fillId="0" borderId="308" xfId="0" applyFont="1" applyBorder="1" applyAlignment="1">
      <alignment horizontal="center" vertical="center"/>
    </xf>
    <xf numFmtId="0" fontId="16" fillId="0" borderId="309" xfId="0" applyFont="1" applyBorder="1" applyAlignment="1">
      <alignment horizontal="center" vertical="center"/>
    </xf>
    <xf numFmtId="0" fontId="16" fillId="0" borderId="310" xfId="0" applyFont="1" applyBorder="1" applyAlignment="1">
      <alignment horizontal="center" vertical="center"/>
    </xf>
    <xf numFmtId="0" fontId="16" fillId="0" borderId="311" xfId="0" applyFont="1" applyBorder="1" applyAlignment="1">
      <alignment horizontal="center" vertical="center"/>
    </xf>
    <xf numFmtId="0" fontId="16" fillId="0" borderId="312" xfId="0" applyFont="1" applyBorder="1" applyAlignment="1">
      <alignment horizontal="center" vertical="center"/>
    </xf>
    <xf numFmtId="0" fontId="16" fillId="0" borderId="313" xfId="0" applyFont="1" applyBorder="1" applyAlignment="1">
      <alignment horizontal="center" vertical="center"/>
    </xf>
    <xf numFmtId="0" fontId="16" fillId="0" borderId="314" xfId="0" applyFont="1" applyBorder="1" applyAlignment="1">
      <alignment horizontal="center" vertical="center"/>
    </xf>
    <xf numFmtId="0" fontId="16" fillId="0" borderId="315" xfId="0" applyFont="1" applyBorder="1" applyAlignment="1">
      <alignment horizontal="center" vertical="center"/>
    </xf>
    <xf numFmtId="0" fontId="16" fillId="0" borderId="316" xfId="0" applyFont="1" applyBorder="1" applyAlignment="1">
      <alignment horizontal="center" vertical="center"/>
    </xf>
    <xf numFmtId="0" fontId="16" fillId="0" borderId="317" xfId="0" applyFont="1" applyBorder="1" applyAlignment="1">
      <alignment horizontal="center" vertical="center"/>
    </xf>
    <xf numFmtId="0" fontId="16" fillId="0" borderId="318" xfId="0" applyFont="1" applyBorder="1" applyAlignment="1">
      <alignment horizontal="center" vertical="center"/>
    </xf>
    <xf numFmtId="0" fontId="16" fillId="0" borderId="319" xfId="0" applyFont="1" applyBorder="1" applyAlignment="1">
      <alignment horizontal="center" vertical="center"/>
    </xf>
    <xf numFmtId="0" fontId="16" fillId="0" borderId="320" xfId="0" applyFont="1" applyBorder="1" applyAlignment="1">
      <alignment horizontal="center" vertical="center"/>
    </xf>
    <xf numFmtId="0" fontId="16" fillId="0" borderId="321" xfId="0" applyFont="1" applyBorder="1" applyAlignment="1">
      <alignment horizontal="center" vertical="center"/>
    </xf>
    <xf numFmtId="0" fontId="16" fillId="0" borderId="322" xfId="0" applyFont="1" applyBorder="1" applyAlignment="1">
      <alignment horizontal="center" vertical="center"/>
    </xf>
    <xf numFmtId="0" fontId="16" fillId="0" borderId="323" xfId="0" applyFont="1" applyBorder="1" applyAlignment="1">
      <alignment horizontal="center" vertical="center"/>
    </xf>
    <xf numFmtId="0" fontId="16" fillId="0" borderId="324" xfId="0" applyFont="1" applyBorder="1" applyAlignment="1">
      <alignment horizontal="center" vertical="center"/>
    </xf>
    <xf numFmtId="0" fontId="16" fillId="0" borderId="325" xfId="0" applyFont="1" applyBorder="1" applyAlignment="1">
      <alignment horizontal="center" vertical="center"/>
    </xf>
    <xf numFmtId="0" fontId="16" fillId="0" borderId="326" xfId="0" applyFont="1" applyBorder="1" applyAlignment="1">
      <alignment horizontal="center" vertical="center"/>
    </xf>
    <xf numFmtId="0" fontId="16" fillId="0" borderId="327" xfId="0" applyFont="1" applyBorder="1" applyAlignment="1">
      <alignment horizontal="center" vertical="center"/>
    </xf>
    <xf numFmtId="0" fontId="16" fillId="0" borderId="328" xfId="0" applyFont="1" applyBorder="1" applyAlignment="1">
      <alignment horizontal="center" vertical="center"/>
    </xf>
    <xf numFmtId="0" fontId="16" fillId="0" borderId="329" xfId="0" applyFont="1" applyBorder="1" applyAlignment="1">
      <alignment horizontal="center" vertical="center"/>
    </xf>
    <xf numFmtId="0" fontId="16" fillId="0" borderId="330" xfId="0" applyFont="1" applyBorder="1" applyAlignment="1">
      <alignment horizontal="center" vertical="center"/>
    </xf>
    <xf numFmtId="0" fontId="16" fillId="0" borderId="331" xfId="0" applyFont="1" applyBorder="1" applyAlignment="1">
      <alignment horizontal="center" vertical="center"/>
    </xf>
    <xf numFmtId="0" fontId="16" fillId="0" borderId="332" xfId="0" applyFont="1" applyBorder="1" applyAlignment="1">
      <alignment horizontal="center" vertical="center"/>
    </xf>
    <xf numFmtId="0" fontId="16" fillId="0" borderId="333" xfId="0" applyFont="1" applyBorder="1" applyAlignment="1">
      <alignment horizontal="center" vertical="center"/>
    </xf>
    <xf numFmtId="0" fontId="16" fillId="0" borderId="334" xfId="0" applyFont="1" applyBorder="1" applyAlignment="1">
      <alignment horizontal="center" vertical="center"/>
    </xf>
    <xf numFmtId="0" fontId="16" fillId="0" borderId="335" xfId="0" applyFont="1" applyBorder="1" applyAlignment="1">
      <alignment horizontal="center" vertical="center"/>
    </xf>
    <xf numFmtId="0" fontId="16" fillId="0" borderId="336" xfId="0" applyFont="1" applyBorder="1" applyAlignment="1">
      <alignment horizontal="center" vertical="center"/>
    </xf>
    <xf numFmtId="0" fontId="16" fillId="0" borderId="337" xfId="0" applyFont="1" applyBorder="1" applyAlignment="1">
      <alignment horizontal="center" vertical="center"/>
    </xf>
    <xf numFmtId="0" fontId="16" fillId="0" borderId="338" xfId="0" applyFont="1" applyBorder="1" applyAlignment="1">
      <alignment horizontal="center" vertical="center"/>
    </xf>
    <xf numFmtId="0" fontId="14" fillId="0" borderId="0" xfId="0" applyFont="1"/>
    <xf numFmtId="0" fontId="14" fillId="0" borderId="51" xfId="0" applyNumberFormat="1" applyFont="1" applyFill="1" applyBorder="1" applyAlignment="1">
      <alignment horizontal="center" vertical="center"/>
    </xf>
    <xf numFmtId="0" fontId="14" fillId="0" borderId="0" xfId="0" applyNumberFormat="1" applyFont="1"/>
    <xf numFmtId="0" fontId="16" fillId="6" borderId="53" xfId="0" applyFont="1" applyFill="1" applyBorder="1"/>
    <xf numFmtId="0" fontId="15" fillId="0" borderId="340" xfId="0" applyFont="1" applyBorder="1"/>
    <xf numFmtId="0" fontId="15" fillId="0" borderId="341" xfId="0" applyFont="1" applyBorder="1"/>
    <xf numFmtId="0" fontId="15" fillId="0" borderId="40" xfId="0" applyFont="1" applyBorder="1"/>
    <xf numFmtId="0" fontId="15" fillId="0" borderId="342" xfId="0" applyFont="1" applyBorder="1"/>
    <xf numFmtId="0" fontId="9" fillId="8" borderId="345" xfId="0" applyFont="1" applyFill="1" applyBorder="1"/>
    <xf numFmtId="0" fontId="9" fillId="8" borderId="40" xfId="0" applyFont="1" applyFill="1" applyBorder="1"/>
    <xf numFmtId="0" fontId="9" fillId="8" borderId="346" xfId="0" applyFont="1" applyFill="1" applyBorder="1"/>
    <xf numFmtId="49" fontId="17" fillId="6" borderId="0" xfId="0" applyNumberFormat="1" applyFont="1" applyFill="1" applyBorder="1" applyAlignment="1">
      <alignment vertical="top"/>
    </xf>
    <xf numFmtId="0" fontId="17" fillId="6" borderId="40" xfId="0" applyNumberFormat="1" applyFont="1" applyFill="1" applyBorder="1" applyAlignment="1">
      <alignment vertical="top"/>
    </xf>
    <xf numFmtId="49" fontId="17" fillId="6" borderId="40" xfId="0" applyNumberFormat="1" applyFont="1" applyFill="1" applyBorder="1" applyAlignment="1">
      <alignment vertical="top"/>
    </xf>
    <xf numFmtId="49" fontId="17" fillId="6" borderId="347" xfId="0" applyNumberFormat="1" applyFont="1" applyFill="1" applyBorder="1" applyAlignment="1">
      <alignment vertical="top"/>
    </xf>
    <xf numFmtId="49" fontId="17" fillId="6" borderId="344" xfId="0" applyNumberFormat="1" applyFont="1" applyFill="1" applyBorder="1" applyAlignment="1">
      <alignment vertical="top"/>
    </xf>
    <xf numFmtId="49" fontId="17" fillId="6" borderId="340" xfId="0" applyNumberFormat="1" applyFont="1" applyFill="1" applyBorder="1" applyAlignment="1">
      <alignment vertical="top"/>
    </xf>
    <xf numFmtId="0" fontId="17" fillId="6" borderId="347" xfId="0" applyNumberFormat="1" applyFont="1" applyFill="1" applyBorder="1" applyAlignment="1">
      <alignment vertical="top"/>
    </xf>
    <xf numFmtId="49" fontId="6" fillId="6" borderId="349" xfId="3" applyNumberFormat="1" applyFont="1" applyFill="1" applyBorder="1" applyAlignment="1">
      <alignment vertical="top"/>
    </xf>
    <xf numFmtId="49" fontId="17" fillId="6" borderId="50" xfId="0" applyNumberFormat="1" applyFont="1" applyFill="1" applyBorder="1" applyAlignment="1">
      <alignment horizontal="left" vertical="top"/>
    </xf>
    <xf numFmtId="49" fontId="6" fillId="6" borderId="350" xfId="3" applyNumberFormat="1" applyFont="1" applyFill="1" applyBorder="1" applyAlignment="1">
      <alignment vertical="top"/>
    </xf>
    <xf numFmtId="49" fontId="17" fillId="6" borderId="339" xfId="0" applyNumberFormat="1" applyFont="1" applyFill="1" applyBorder="1" applyAlignment="1">
      <alignment horizontal="left" vertical="top"/>
    </xf>
    <xf numFmtId="49" fontId="6" fillId="6" borderId="40" xfId="3" applyNumberFormat="1" applyFont="1" applyFill="1" applyBorder="1" applyAlignment="1">
      <alignment vertical="top"/>
    </xf>
    <xf numFmtId="49" fontId="17" fillId="6" borderId="348" xfId="0" applyNumberFormat="1" applyFont="1" applyFill="1" applyBorder="1" applyAlignment="1">
      <alignment horizontal="left" vertical="top"/>
    </xf>
    <xf numFmtId="49" fontId="6" fillId="6" borderId="343" xfId="3" applyNumberFormat="1" applyFont="1" applyFill="1" applyBorder="1" applyAlignment="1">
      <alignment vertical="top"/>
    </xf>
    <xf numFmtId="49" fontId="17" fillId="6" borderId="351" xfId="0" applyNumberFormat="1" applyFont="1" applyFill="1" applyBorder="1" applyAlignment="1">
      <alignment horizontal="left" vertical="top"/>
    </xf>
    <xf numFmtId="0" fontId="7" fillId="0" borderId="53" xfId="0" applyFont="1" applyBorder="1" applyAlignment="1">
      <alignment horizontal="center" vertical="center"/>
    </xf>
    <xf numFmtId="49" fontId="17" fillId="6" borderId="352" xfId="0" applyNumberFormat="1" applyFont="1" applyFill="1" applyBorder="1" applyAlignment="1">
      <alignment horizontal="left" vertical="top"/>
    </xf>
    <xf numFmtId="0" fontId="7" fillId="0" borderId="352" xfId="0" applyFont="1" applyBorder="1" applyAlignment="1">
      <alignment horizontal="center" vertical="center"/>
    </xf>
    <xf numFmtId="49" fontId="17" fillId="6" borderId="353" xfId="0" applyNumberFormat="1" applyFont="1" applyFill="1" applyBorder="1" applyAlignment="1">
      <alignment horizontal="left" vertical="top"/>
    </xf>
    <xf numFmtId="0" fontId="7" fillId="0" borderId="353" xfId="0" applyFont="1" applyBorder="1" applyAlignment="1">
      <alignment horizontal="center" vertical="center"/>
    </xf>
    <xf numFmtId="49" fontId="17" fillId="6" borderId="354" xfId="0" applyNumberFormat="1" applyFont="1" applyFill="1" applyBorder="1" applyAlignment="1">
      <alignment horizontal="left" vertical="top"/>
    </xf>
    <xf numFmtId="0" fontId="7" fillId="0" borderId="354" xfId="0" applyFont="1" applyBorder="1" applyAlignment="1">
      <alignment horizontal="center" vertical="center"/>
    </xf>
    <xf numFmtId="49" fontId="17" fillId="6" borderId="355" xfId="0" applyNumberFormat="1" applyFont="1" applyFill="1" applyBorder="1" applyAlignment="1">
      <alignment horizontal="left" vertical="top"/>
    </xf>
    <xf numFmtId="0" fontId="7" fillId="0" borderId="355" xfId="0" applyFont="1" applyBorder="1" applyAlignment="1">
      <alignment horizontal="center" vertical="center"/>
    </xf>
    <xf numFmtId="0" fontId="14" fillId="0" borderId="358" xfId="0" applyFont="1" applyBorder="1"/>
    <xf numFmtId="0" fontId="14" fillId="0" borderId="357" xfId="0" applyFont="1" applyBorder="1"/>
    <xf numFmtId="0" fontId="14" fillId="0" borderId="356" xfId="0" applyFont="1" applyBorder="1"/>
    <xf numFmtId="0" fontId="16" fillId="12" borderId="358" xfId="0" applyFont="1" applyFill="1" applyBorder="1"/>
    <xf numFmtId="0" fontId="16" fillId="12" borderId="357" xfId="0" applyFont="1" applyFill="1" applyBorder="1"/>
    <xf numFmtId="0" fontId="16" fillId="12" borderId="356" xfId="0" applyFont="1" applyFill="1" applyBorder="1"/>
    <xf numFmtId="0" fontId="16" fillId="0" borderId="358" xfId="0" applyFont="1" applyBorder="1"/>
    <xf numFmtId="0" fontId="16" fillId="0" borderId="357" xfId="0" applyFont="1" applyBorder="1"/>
    <xf numFmtId="0" fontId="16" fillId="0" borderId="356" xfId="0" applyFont="1" applyBorder="1"/>
    <xf numFmtId="0" fontId="16" fillId="6" borderId="357" xfId="0" applyFont="1" applyFill="1" applyBorder="1"/>
    <xf numFmtId="0" fontId="16" fillId="6" borderId="356" xfId="0" applyFont="1" applyFill="1" applyBorder="1"/>
    <xf numFmtId="0" fontId="22" fillId="12" borderId="358" xfId="0" applyFont="1" applyFill="1" applyBorder="1"/>
    <xf numFmtId="0" fontId="16" fillId="12" borderId="359" xfId="0" applyFont="1" applyFill="1" applyBorder="1"/>
    <xf numFmtId="0" fontId="14" fillId="14" borderId="55" xfId="0" applyFont="1" applyFill="1" applyBorder="1"/>
    <xf numFmtId="0" fontId="16" fillId="15" borderId="357" xfId="0" applyFont="1" applyFill="1" applyBorder="1"/>
    <xf numFmtId="0" fontId="14" fillId="0" borderId="360" xfId="0" applyFont="1" applyBorder="1"/>
    <xf numFmtId="0" fontId="16" fillId="9" borderId="357" xfId="0" applyFont="1" applyFill="1" applyBorder="1"/>
    <xf numFmtId="0" fontId="16" fillId="13" borderId="357" xfId="0" applyFont="1" applyFill="1" applyBorder="1"/>
    <xf numFmtId="0" fontId="16" fillId="0" borderId="361" xfId="0" applyFont="1" applyBorder="1"/>
    <xf numFmtId="0" fontId="16" fillId="0" borderId="362" xfId="0" applyFont="1" applyBorder="1"/>
    <xf numFmtId="0" fontId="16" fillId="0" borderId="363" xfId="0" applyFont="1" applyBorder="1"/>
    <xf numFmtId="0" fontId="16" fillId="12" borderId="362" xfId="0" applyFont="1" applyFill="1" applyBorder="1"/>
    <xf numFmtId="0" fontId="16" fillId="12" borderId="363" xfId="0" applyFont="1" applyFill="1" applyBorder="1"/>
    <xf numFmtId="0" fontId="18" fillId="0" borderId="53" xfId="0" applyFont="1" applyBorder="1" applyAlignment="1">
      <alignment horizontal="center" vertical="center"/>
    </xf>
    <xf numFmtId="0" fontId="18" fillId="0" borderId="53" xfId="2" applyNumberFormat="1" applyFont="1" applyFill="1" applyBorder="1" applyAlignment="1">
      <alignment horizontal="center" vertical="center"/>
    </xf>
    <xf numFmtId="0" fontId="18" fillId="0" borderId="53" xfId="3" applyFont="1" applyFill="1" applyBorder="1" applyAlignment="1">
      <alignment horizontal="center" vertical="center"/>
    </xf>
    <xf numFmtId="0" fontId="18" fillId="0" borderId="53" xfId="4" applyNumberFormat="1" applyFont="1" applyFill="1" applyBorder="1" applyAlignment="1">
      <alignment horizontal="center" vertical="center"/>
    </xf>
    <xf numFmtId="0" fontId="18" fillId="0" borderId="28" xfId="0" applyFont="1" applyBorder="1" applyAlignment="1">
      <alignment horizontal="center" vertical="center"/>
    </xf>
  </cellXfs>
  <cellStyles count="6">
    <cellStyle name="Accent1" xfId="1" builtinId="29"/>
    <cellStyle name="Accent2" xfId="2" builtinId="33"/>
    <cellStyle name="Accent4" xfId="3" builtinId="41" customBuiltin="1"/>
    <cellStyle name="Accent6" xfId="4" builtinId="49"/>
    <cellStyle name="Normal" xfId="0" builtinId="0"/>
    <cellStyle name="Pourcentage" xfId="5" builtinId="5"/>
  </cellStyles>
  <dxfs count="264"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9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Helvetica Neue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left" vertical="top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bottom style="thin">
          <color auto="1"/>
        </bottom>
      </border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9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Helvetica Neue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left" vertical="top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bottom style="thin">
          <color auto="1"/>
        </bottom>
      </border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9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Helvetica Neue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left" vertical="top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bottom style="thin">
          <color auto="1"/>
        </bottom>
      </border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9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Helvetica Neue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left" vertical="top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bottom style="thin">
          <color auto="1"/>
        </bottom>
      </border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9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Helvetica Neue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left" vertical="top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bottom style="thin">
          <color auto="1"/>
        </bottom>
      </border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9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Helvetica Neue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left" vertical="top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bottom style="thin">
          <color auto="1"/>
        </bottom>
      </border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9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Helvetica Neue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left" vertical="top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bottom style="thin">
          <color auto="1"/>
        </bottom>
      </border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9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Helvetica Neue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left" vertical="top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bottom style="thin">
          <color auto="1"/>
        </bottom>
      </border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9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Helvetica Neue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left" vertical="top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bottom style="thin">
          <color auto="1"/>
        </bottom>
      </border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9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Helvetica Neue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left" vertical="top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bottom style="thin">
          <color auto="1"/>
        </bottom>
      </border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9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Helvetica Neue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left" vertical="top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bottom style="thin">
          <color auto="1"/>
        </bottom>
      </border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9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Helvetica Neue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left" vertical="top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bottom style="thin">
          <color auto="1"/>
        </bottom>
      </border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9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Helvetica Neue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left" vertical="top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bottom style="thin">
          <color auto="1"/>
        </bottom>
      </border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9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Helvetica Neue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left" vertical="top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bottom style="thin">
          <color auto="1"/>
        </bottom>
      </border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9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Helvetica Neue"/>
        <scheme val="none"/>
      </font>
      <numFmt numFmtId="30" formatCode="@"/>
      <fill>
        <patternFill patternType="solid">
          <fgColor indexed="64"/>
          <bgColor theme="0"/>
        </patternFill>
      </fill>
      <alignment horizontal="general" vertical="top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9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9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Helvetica Neue"/>
        <scheme val="none"/>
      </font>
      <numFmt numFmtId="30" formatCode="@"/>
      <fill>
        <patternFill patternType="solid">
          <fgColor indexed="64"/>
          <bgColor theme="0"/>
        </patternFill>
      </fill>
      <alignment horizontal="general" vertical="top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10"/>
        </top>
        <bottom style="thin">
          <color indexed="1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Times New Roman"/>
        <family val="1"/>
        <scheme val="none"/>
      </font>
      <numFmt numFmtId="30" formatCode="@"/>
      <fill>
        <patternFill patternType="solid">
          <fgColor indexed="64"/>
          <bgColor theme="0"/>
        </patternFill>
      </fill>
      <alignment horizontal="left" vertical="top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9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9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Helvetica Neue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left" vertical="top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9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textRotation="0" wrapText="1" indent="0" justifyLastLine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top style="thin">
          <color auto="1"/>
        </top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textRotation="0" wrapText="1" indent="0" justifyLastLine="0" readingOrder="0"/>
    </dxf>
    <dxf>
      <border outline="0"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Helvetica Neue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Helvetica Neue"/>
        <scheme val="none"/>
      </font>
      <numFmt numFmtId="30" formatCode="@"/>
      <fill>
        <patternFill patternType="solid">
          <fgColor indexed="64"/>
          <bgColor theme="0"/>
        </patternFill>
      </fill>
      <alignment horizontal="general" vertical="top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scheme val="none"/>
      </font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scheme val="none"/>
      </font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scheme val="none"/>
      </font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border outline="0">
        <top style="thin">
          <color theme="4" tint="0.39997558519241921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scheme val="none"/>
      </font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Helvetica Neue"/>
        <scheme val="none"/>
      </font>
      <numFmt numFmtId="30" formatCode="@"/>
      <fill>
        <patternFill patternType="solid">
          <fgColor indexed="64"/>
          <bgColor theme="0"/>
        </patternFill>
      </fill>
      <alignment horizontal="general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top style="thin">
          <color auto="1"/>
        </top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9"/>
        </patternFill>
      </fill>
    </dxf>
    <dxf>
      <font>
        <color rgb="FF9C0006"/>
      </font>
      <fill>
        <patternFill>
          <bgColor rgb="FFFFC7CE"/>
        </patternFill>
      </fill>
    </dxf>
    <dxf>
      <font>
        <strike val="0"/>
        <outline val="0"/>
        <shadow val="0"/>
        <vertAlign val="baseline"/>
        <name val="Times New Roman"/>
        <family val="1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name val="Times New Roman"/>
        <family val="1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name val="Times New Roman"/>
        <family val="1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name val="Times New Roman"/>
        <family val="1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name val="Times New Roman"/>
        <family val="1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name val="Times New Roman"/>
        <family val="1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name val="Times New Roman"/>
        <family val="1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name val="Times New Roman"/>
        <family val="1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name val="Times New Roman"/>
        <family val="1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name val="Times New Roman"/>
        <family val="1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name val="Times New Roman"/>
        <family val="1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name val="Times New Roman"/>
        <family val="1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name val="Times New Roman"/>
        <family val="1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name val="Times New Roman"/>
        <family val="1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name val="Times New Roman"/>
        <family val="1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name val="Times New Roman"/>
        <family val="1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name val="Times New Roman"/>
        <family val="1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Times New Roman"/>
        <family val="1"/>
        <scheme val="none"/>
      </font>
      <numFmt numFmtId="30" formatCode="@"/>
      <fill>
        <patternFill patternType="solid">
          <fgColor indexed="64"/>
          <bgColor theme="0"/>
        </patternFill>
      </fill>
      <alignment horizontal="general" vertical="top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right style="medium">
          <color auto="1"/>
        </right>
        <top style="thin">
          <color indexed="64"/>
        </top>
      </border>
    </dxf>
    <dxf>
      <font>
        <strike val="0"/>
        <outline val="0"/>
        <shadow val="0"/>
        <vertAlign val="baseline"/>
        <name val="Times New Roman"/>
        <family val="1"/>
        <scheme val="none"/>
      </font>
    </dxf>
    <dxf>
      <border outline="0"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809624</xdr:colOff>
      <xdr:row>27</xdr:row>
      <xdr:rowOff>47623</xdr:rowOff>
    </xdr:from>
    <xdr:to>
      <xdr:col>1</xdr:col>
      <xdr:colOff>261936</xdr:colOff>
      <xdr:row>29</xdr:row>
      <xdr:rowOff>154780</xdr:rowOff>
    </xdr:to>
    <xdr:sp macro="[0]!main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1BCF0989-3A78-4395-A526-320D9DBC9C37}"/>
            </a:ext>
          </a:extLst>
        </xdr:cNvPr>
        <xdr:cNvSpPr/>
      </xdr:nvSpPr>
      <xdr:spPr>
        <a:xfrm>
          <a:off x="809624" y="5345904"/>
          <a:ext cx="1833562" cy="488157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REPARTITION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1AFD7BE-D35C-4DF2-9968-2EE64E15717B}" name="Tableau4" displayName="Tableau4" ref="A3:R102" totalsRowShown="0" headerRowDxfId="263" dataDxfId="261" headerRowBorderDxfId="262" tableBorderDxfId="260">
  <autoFilter ref="A3:R102" xr:uid="{000A2697-4B21-436D-B2EC-9F7CE224E6E1}"/>
  <tableColumns count="18">
    <tableColumn id="1" xr3:uid="{B14F0613-DCD7-44C1-9AD8-82844FDB61C5}" name="VŒUX" dataDxfId="259"/>
    <tableColumn id="2" xr3:uid="{68814FB2-8257-4B86-943D-FCF9CE2237E1}" name="flute traversière" dataDxfId="258"/>
    <tableColumn id="3" xr3:uid="{0682313B-F45C-46BD-9412-62D505085258}" name="hautbois" dataDxfId="257"/>
    <tableColumn id="4" xr3:uid="{A76851A3-A1A7-40ED-AF07-5262021D4B84}" name="clarinette" dataDxfId="256"/>
    <tableColumn id="5" xr3:uid="{07ED7823-3488-4A0B-B4BD-26B9A2B877D4}" name="basson" dataDxfId="255"/>
    <tableColumn id="6" xr3:uid="{DED9D68E-B6B0-41C6-BC3C-5154DBD42F68}" name="saxo" dataDxfId="254"/>
    <tableColumn id="7" xr3:uid="{A4A5D122-08F2-4583-91C2-0B95E92E3DCD}" name="violon" dataDxfId="253"/>
    <tableColumn id="8" xr3:uid="{55056E1E-AE5C-4E79-A82B-FFA5D3C2BE32}" name="alto" dataDxfId="252"/>
    <tableColumn id="9" xr3:uid="{D31BC5B7-5577-4A84-926F-00610259E778}" name="violoncelle" dataDxfId="251"/>
    <tableColumn id="10" xr3:uid="{6495A003-53FD-46AB-8293-F193C9B0956D}" name="contrebasse" dataDxfId="250"/>
    <tableColumn id="11" xr3:uid="{E2A0762D-519C-44E7-97A9-8CA2F60FD577}" name="trompette" dataDxfId="249"/>
    <tableColumn id="12" xr3:uid="{E7336065-CAC6-43D8-98FF-458AAD8F8807}" name="cor" dataDxfId="248"/>
    <tableColumn id="13" xr3:uid="{DD439F9E-C02B-48C9-8DBF-82AB733D1D55}" name="trombone" dataDxfId="247"/>
    <tableColumn id="14" xr3:uid="{37CA8B93-8757-46C1-A137-9ACB45BF1E67}" name="tuba" dataDxfId="246"/>
    <tableColumn id="15" xr3:uid="{9AA63DEB-2EC5-4F52-91D4-8F4EDAAB5844}" name="percus" dataDxfId="245"/>
    <tableColumn id="16" xr3:uid="{44947915-F236-4351-968C-76702A798D83}" name="guitare" dataDxfId="244"/>
    <tableColumn id="17" xr3:uid="{DD4CE6C7-E424-4B6A-A204-063E003653D2}" name="harpe" dataDxfId="243"/>
    <tableColumn id="18" xr3:uid="{DC250A16-4BAB-4458-BAE5-2A1FD2769631}" name="piano" dataDxfId="24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2DE9C9A-3A72-4EEA-98D6-D556EA9D1C25}" name="Tableau1" displayName="Tableau1" ref="A1:R100" totalsRowShown="0" headerRowDxfId="236" tableBorderDxfId="235">
  <autoFilter ref="A1:R100" xr:uid="{10269CD4-C210-46A4-AFDE-72E34B5F0950}"/>
  <tableColumns count="18">
    <tableColumn id="1" xr3:uid="{BD57CE65-53FC-4E30-A9F7-F76B52DE1B9A}" name="Nom et prénom / instrument " dataDxfId="234">
      <calculatedColumnFormula>IF(ISBLANK('Voeux élèves'!A4),"",'Voeux élèves'!A4)</calculatedColumnFormula>
    </tableColumn>
    <tableColumn id="2" xr3:uid="{F3D75BB8-DC36-4EF1-8F8A-D2B53EE8E4AA}" name="flûte traversière" dataDxfId="233" dataCellStyle="Accent4"/>
    <tableColumn id="3" xr3:uid="{82E2396B-5542-41B8-AEAA-7FB52DB07FFA}" name="hautbois" dataDxfId="232"/>
    <tableColumn id="4" xr3:uid="{00459777-BEBB-4A1B-9886-5731C74376BE}" name="clarinette" dataDxfId="231"/>
    <tableColumn id="5" xr3:uid="{0D3EC3DB-3B23-4491-9C7A-6B3825D670E3}" name="basson" dataDxfId="230"/>
    <tableColumn id="6" xr3:uid="{B217374A-9EA0-47EA-8C39-F0A8F6B71EE2}" name="saxo" dataDxfId="229"/>
    <tableColumn id="7" xr3:uid="{F1AAB3CB-C8C0-4A3E-A6AB-DF2921A7AB70}" name="violon" dataDxfId="228"/>
    <tableColumn id="8" xr3:uid="{578A49A5-F6AE-4B4C-9CD6-72DCB8759D60}" name="alto" dataDxfId="227"/>
    <tableColumn id="9" xr3:uid="{2CCFFEB6-2F28-4A06-9444-E3E8917102FB}" name="violoncelle" dataDxfId="226"/>
    <tableColumn id="10" xr3:uid="{CC9AF21C-9046-4DF5-842C-57F605233AD6}" name="contrebasse" dataDxfId="225" dataCellStyle="Accent2"/>
    <tableColumn id="11" xr3:uid="{8CDD4182-C184-4ED6-95D9-0AAB545B3030}" name="trompette" dataDxfId="224"/>
    <tableColumn id="12" xr3:uid="{99B228FD-A025-4F06-9398-A89D6082F115}" name="cor" dataDxfId="223"/>
    <tableColumn id="13" xr3:uid="{75B9E7DE-8D86-409D-9A17-8785DA4590EB}" name="trombone" dataDxfId="222" dataCellStyle="Accent1"/>
    <tableColumn id="14" xr3:uid="{263D7B7E-42DC-44E2-A461-B91500CE9E6B}" name="tuba" dataDxfId="221"/>
    <tableColumn id="15" xr3:uid="{65A8F21B-8974-43B0-89C1-047BE0F43F1E}" name="percus" dataDxfId="220" dataCellStyle="Accent4"/>
    <tableColumn id="16" xr3:uid="{E4D020A5-4090-433B-B011-78901415CDAA}" name="guitare" dataDxfId="219"/>
    <tableColumn id="17" xr3:uid="{965A2D27-BC74-458D-B90D-1457596EE07A}" name="harpe" dataDxfId="218"/>
    <tableColumn id="18" xr3:uid="{ED210D82-D5B7-4DA6-8E4D-8FE3E2A7F300}" name="piano" dataDxfId="217"/>
  </tableColumns>
  <tableStyleInfo showFirstColumn="1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25E525FF-C387-4EA8-8FEB-369AFBA358A6}" name="Tableau23" displayName="Tableau23" ref="A2:Q102" totalsRowShown="0" headerRowDxfId="216" dataDxfId="214" headerRowBorderDxfId="215" tableBorderDxfId="213">
  <autoFilter ref="A2:Q102" xr:uid="{6A8653DF-229C-4D3A-B001-25EE20AE98BB}"/>
  <tableColumns count="17">
    <tableColumn id="1" xr3:uid="{AE3156AA-65F6-4F7A-A62C-C352F8EE67DE}" name="flûte traversière" dataDxfId="212"/>
    <tableColumn id="2" xr3:uid="{756180BC-3760-4ECD-AC96-93BE6465DC49}" name="Hautbois" dataDxfId="211"/>
    <tableColumn id="3" xr3:uid="{267F4177-9524-4690-B820-EEE000E957B5}" name="Clarinette" dataDxfId="210"/>
    <tableColumn id="4" xr3:uid="{201EF051-1E22-4BDA-85FF-CE3E5B851BAD}" name="Basson" dataDxfId="209"/>
    <tableColumn id="5" xr3:uid="{A35B0B67-B851-4AB9-A00E-717099AA307E}" name="Saxo" dataDxfId="208"/>
    <tableColumn id="6" xr3:uid="{25D9F4F7-C193-47A5-9F3C-6DA60A7F26EB}" name="violon" dataDxfId="207"/>
    <tableColumn id="7" xr3:uid="{1E2B3533-9B02-4012-BE8F-B1EA3567EB12}" name="alto" dataDxfId="206"/>
    <tableColumn id="8" xr3:uid="{2FA55600-E356-49C6-B6FA-5C6AEE5C0BBC}" name="violoncelle" dataDxfId="205"/>
    <tableColumn id="9" xr3:uid="{9468F08B-569C-4DC3-8407-ADF27E8D0DC3}" name="contrebasse" dataDxfId="204"/>
    <tableColumn id="10" xr3:uid="{3CB968BF-BE2C-46F8-92FB-1F94804D2969}" name="trompette" dataDxfId="203"/>
    <tableColumn id="11" xr3:uid="{9F6D58F9-CD78-4B03-863E-E9AC8B670842}" name="cor" dataDxfId="202"/>
    <tableColumn id="12" xr3:uid="{DC29A5A6-5387-4111-9D2A-8CCC41F422AC}" name="trombone" dataDxfId="201"/>
    <tableColumn id="13" xr3:uid="{D15CEFDA-5EF0-45DC-A8A7-FF07486B1BE6}" name="tuba" dataDxfId="200"/>
    <tableColumn id="14" xr3:uid="{00B496F4-0F11-4B23-9A8C-B0A043DF3C07}" name="percussions" dataDxfId="199"/>
    <tableColumn id="15" xr3:uid="{F9940920-CDE6-4ABB-AAF9-5BAB18D6AEE1}" name="guitare" dataDxfId="198"/>
    <tableColumn id="16" xr3:uid="{A3EC0580-7772-4B94-A865-FD0C9424F705}" name="harpe " dataDxfId="197"/>
    <tableColumn id="17" xr3:uid="{03C742BA-A97C-4E9C-92D6-E60B93F72ACD}" name="piano" dataDxfId="196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8B69042C-2215-4CBD-8078-EA11BA7669FE}" name="Tableau5" displayName="Tableau5" ref="A1:E100" totalsRowShown="0" headerRowDxfId="195" headerRowBorderDxfId="194" tableBorderDxfId="193" totalsRowBorderDxfId="192" headerRowCellStyle="Accent4">
  <autoFilter ref="A1:E100" xr:uid="{CA967148-9E1D-4E54-9524-CE8BBD5DC6B9}"/>
  <tableColumns count="5">
    <tableColumn id="1" xr3:uid="{BD182196-A4B9-4D85-A57A-B1622A4E69EF}" name="Nom et prénom / instrument " dataDxfId="191">
      <calculatedColumnFormula>'Voeux élèves'!A4</calculatedColumnFormula>
    </tableColumn>
    <tableColumn id="2" xr3:uid="{1D12C62D-816F-4B0F-9A26-5250278F3BB7}" name="P1 du 21/01 au 16/02" dataDxfId="190">
      <calculatedColumnFormula>INDEX(tInstruments,1,MATCH("p1",Tableau1[#This Row],0))</calculatedColumnFormula>
    </tableColumn>
    <tableColumn id="3" xr3:uid="{EE917AD5-181E-4AEA-9E33-51144FA7615C}" name="P2 du 4/03 au 30/03" dataDxfId="189">
      <calculatedColumnFormula>INDEX(tInstruments,1,MATCH("p2",Tableau1[#This Row],0))</calculatedColumnFormula>
    </tableColumn>
    <tableColumn id="4" xr3:uid="{471B383A-FF04-422E-9BFD-741BBF9B51BC}" name="P3 du 1er/04 au 11/05" dataDxfId="188">
      <calculatedColumnFormula>INDEX(tInstruments,1,MATCH("p3",Tableau1[#This Row],0))</calculatedColumnFormula>
    </tableColumn>
    <tableColumn id="5" xr3:uid="{22B9B4B7-BC68-4EF4-B5B0-E2FDE7E0F14B}" name="P4 du 13/05 au 8/06" dataDxfId="187">
      <calculatedColumnFormula>INDEX(tInstruments,1,MATCH("p4",Tableau1[#This Row],0))</calculatedColumnFormula>
    </tableColumn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4122040-7527-413D-A8A1-9F5E85428289}" name="Tableau2" displayName="Tableau2" ref="Y1:BU18" totalsRowShown="0" headerRowDxfId="185" dataDxfId="183" headerRowBorderDxfId="184" tableBorderDxfId="182" totalsRowBorderDxfId="181">
  <autoFilter ref="Y1:BU18" xr:uid="{C1139B87-5DB1-4B9B-82B3-795D4CCF43D0}"/>
  <sortState ref="Y2:BU18">
    <sortCondition ref="Y1:Y18"/>
  </sortState>
  <tableColumns count="49">
    <tableColumn id="1" xr3:uid="{22DF90D8-0BB2-457D-A622-816274228FEC}" name="Colonne1" dataDxfId="180"/>
    <tableColumn id="2" xr3:uid="{A3230E42-BB64-43DA-9BFB-B0F8A489840E}" name="ALBANO-FABLET Ninon" dataDxfId="179" dataCellStyle="Accent6"/>
    <tableColumn id="3" xr3:uid="{2B27EE7B-1C21-415C-9ADE-F132B20CE05B}" name="BARONNET Charlotte " dataDxfId="178" dataCellStyle="Accent6"/>
    <tableColumn id="4" xr3:uid="{98A8F419-D8A3-484D-A6C9-71CD60910FFD}" name="BERANGER Liam" dataDxfId="177"/>
    <tableColumn id="5" xr3:uid="{BCCA74A1-3038-409E-9059-D18DE1B43BFA}" name="BERNET Cécile" dataDxfId="176"/>
    <tableColumn id="6" xr3:uid="{E0945328-51FB-4253-A751-E616F37CB643}" name="BERTELLE Jeremy" dataDxfId="175"/>
    <tableColumn id="7" xr3:uid="{01B6EEBA-FABF-483C-A0C4-7618385451D0}" name="BOUFFAY BALAGUIER Georgia" dataDxfId="174" dataCellStyle="Accent4"/>
    <tableColumn id="8" xr3:uid="{E0C29AC9-F1FB-481E-848E-C1C5B5505F4E}" name="BUIRON Justine" dataDxfId="173"/>
    <tableColumn id="9" xr3:uid="{E9E9DE8A-4037-4318-8179-ADA51DCE5153}" name="BUIRON-ROUVIER Juliette" dataDxfId="172"/>
    <tableColumn id="10" xr3:uid="{B18C8E39-CAF8-4FCE-8B61-9CA30A62F947}" name="BUN Lucas" dataDxfId="171"/>
    <tableColumn id="11" xr3:uid="{1C8CC23F-ED4B-4429-A0B2-9DA136470AE9}" name="CARRON Arthur" dataDxfId="170"/>
    <tableColumn id="12" xr3:uid="{9D2A78E5-7B0B-4DE9-8C67-401E6F55A197}" name="CATALAO PACHECO Mercedes" dataDxfId="169"/>
    <tableColumn id="13" xr3:uid="{EF4E2A96-232F-4523-BBA1-3E9A2AE4EBD6}" name="CHAMPAGNAT Clément" dataDxfId="168"/>
    <tableColumn id="14" xr3:uid="{B6488C50-8D65-4F83-8BF3-C7CFD12CF9B7}" name="CUI Elina" dataDxfId="167" dataCellStyle="Accent6"/>
    <tableColumn id="15" xr3:uid="{BD8CE5E5-493C-497A-84D5-18E17C37B83F}" name="DAVID DE SAUZEA Gaël" dataDxfId="166"/>
    <tableColumn id="16" xr3:uid="{7AF47CFD-DFEF-417B-9E2A-7AB3B176C8C6}" name="DE LA POMMERAYE Loïc" dataDxfId="165" dataCellStyle="Accent6"/>
    <tableColumn id="17" xr3:uid="{1CE294C3-82B3-4001-A6B3-FD225232FBC6}" name="DE SELLE Elouan" dataDxfId="164"/>
    <tableColumn id="18" xr3:uid="{2315B5AD-3D77-40D1-8675-ED3732557963}" name="DE SOLA - BOUILLO Manon" dataDxfId="163"/>
    <tableColumn id="19" xr3:uid="{304DA827-DE02-4E88-BAAE-8E792239EFCB}" name="DONETTI Thomas" dataDxfId="162"/>
    <tableColumn id="20" xr3:uid="{097C723D-1A4B-4739-8DDC-BC40C6B804A5}" name="DOUZIECH Manon" dataDxfId="161"/>
    <tableColumn id="21" xr3:uid="{F57032E5-E636-45AF-BBC9-7F48C8074D34}" name="FONDRETON Arthur" dataDxfId="160" dataCellStyle="Accent4"/>
    <tableColumn id="22" xr3:uid="{15F4401B-859A-439B-9FB9-D33E5BA8C424}" name="GARRIGUES  Rémi" dataDxfId="159"/>
    <tableColumn id="23" xr3:uid="{F67F0498-CC86-4558-954B-887E8922C7EA}" name="GENEVOIS Loan" dataDxfId="158"/>
    <tableColumn id="24" xr3:uid="{035E5D84-E619-48F2-8CFF-1A41FF308DB2}" name="GEORGEL Bastien " dataDxfId="157"/>
    <tableColumn id="25" xr3:uid="{135AAD67-6EC2-4782-B950-95AC4A895B01}" name="GONZALEZ Eva" dataDxfId="156"/>
    <tableColumn id="26" xr3:uid="{09DAFEBD-C5F8-4CE0-81D1-8097B9449DAC}" name="GREMILLON Charlotte" dataDxfId="155" dataCellStyle="Accent1"/>
    <tableColumn id="27" xr3:uid="{B67974BC-2EFB-4409-9AD3-5660CCFFF40A}" name="GUYOT Natacha" dataDxfId="154"/>
    <tableColumn id="28" xr3:uid="{CEDF3E25-1CB4-439F-A374-B9FC5ADDA413}" name="HACHICHI Hillele" dataDxfId="153"/>
    <tableColumn id="29" xr3:uid="{C10E343A-E5FE-4F7B-8517-BEFA7ABE1370}" name="IPATOVA Alisa" dataDxfId="152"/>
    <tableColumn id="30" xr3:uid="{CD821E8E-4E3E-4563-9491-F5EC6F4B7F35}" name="JAUSSAUD FURMANSKI Tristan" dataDxfId="151"/>
    <tableColumn id="31" xr3:uid="{067DC626-94E4-4FC4-87F3-0C999832B23C}" name="KARAGIANNIS Clervie" dataDxfId="150"/>
    <tableColumn id="32" xr3:uid="{69D2CC9F-C944-4B5B-AA52-282658C6AFF0}" name="KOHLER Nils" dataDxfId="149"/>
    <tableColumn id="33" xr3:uid="{EE83DC76-699A-4419-8284-9294B74A8BE9}" name="LEGENDRE Arthur" dataDxfId="148"/>
    <tableColumn id="34" xr3:uid="{9926EC9E-2F08-4188-A00B-3F12FE6B9BB5}" name="LUCAS CAMILLETTI Luna" dataDxfId="147"/>
    <tableColumn id="35" xr3:uid="{8C334103-774D-4ACF-B659-605E4D6BA6F9}" name="MACCARY Camille" dataDxfId="146"/>
    <tableColumn id="36" xr3:uid="{91E900A2-B49B-4BC4-9EAE-FF19355A01C6}" name="MARMORET Khémis " dataDxfId="145"/>
    <tableColumn id="37" xr3:uid="{6393064B-EF71-46ED-8700-993FEBD5C77C}" name="MAZLOUM Naya " dataDxfId="144"/>
    <tableColumn id="38" xr3:uid="{757BDA22-388E-438A-B4BA-8488145B2C97}" name="PAYELLE Mélinée" dataDxfId="143"/>
    <tableColumn id="39" xr3:uid="{7675D0A7-25A5-4EB6-A8B9-662FA4BD73FA}" name="PEJOAN Louise" dataDxfId="142"/>
    <tableColumn id="40" xr3:uid="{E3065181-E882-450E-B7FF-4DF31EED16A7}" name="PERDRIEU Romy" dataDxfId="141"/>
    <tableColumn id="41" xr3:uid="{D8A9EEC3-DB6B-402D-9CE5-BEBD93153EDC}" name="PERRONE Victoire" dataDxfId="140"/>
    <tableColumn id="42" xr3:uid="{878C4DD2-B1F0-489C-8ECE-982951C51E49}" name="RAHMANI Sarah" dataDxfId="139"/>
    <tableColumn id="43" xr3:uid="{899EAE29-8135-4E5A-8DD4-BBF5844AB2BA}" name="RAJAONA YAELLE" dataDxfId="138"/>
    <tableColumn id="44" xr3:uid="{E1AD4BBB-CF45-4168-BD2C-D18C8C2ABEE0}" name="REINQUIN Camille" dataDxfId="137"/>
    <tableColumn id="45" xr3:uid="{49481D59-72A7-4D0D-8D41-B3B39F9E7692}" name="RICHARD Léonard " dataDxfId="136"/>
    <tableColumn id="46" xr3:uid="{4688EB20-2179-4566-A29F-D15E09ED6807}" name="ROCA Martin" dataDxfId="135" dataCellStyle="Accent2"/>
    <tableColumn id="47" xr3:uid="{EEED57EC-ECD8-4A18-926A-49C50A5EEB30}" name="ROSALES Pénélope" dataDxfId="134"/>
    <tableColumn id="48" xr3:uid="{AC0AFE7D-7502-43A7-B442-5EDDAE89CFB0}" name="SCREMIN Joanie" dataDxfId="133"/>
    <tableColumn id="49" xr3:uid="{648182E0-21AF-43BB-999C-63A43BDDE43A}" name="THAUNAT Eugene" dataDxfId="132"/>
  </tableColumns>
  <tableStyleInfo name="TableStyleLight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CF9954F-B077-4548-AA22-2A51A38B07EB}" name="Tableau3" displayName="Tableau3" ref="A1:B100" totalsRowShown="0" headerRowDxfId="127" headerRowBorderDxfId="126" tableBorderDxfId="125" totalsRowBorderDxfId="124">
  <autoFilter ref="A1:B100" xr:uid="{A47C3D53-BA37-41E6-9FCD-74EB94A3E503}">
    <filterColumn colId="1">
      <filters>
        <filter val="p1"/>
        <filter val="p2"/>
        <filter val="p3"/>
        <filter val="p4"/>
      </filters>
    </filterColumn>
  </autoFilter>
  <tableColumns count="2">
    <tableColumn id="1" xr3:uid="{9B9F8227-E64F-43E7-9928-EF833EC984FC}" name="Flûte traversière" dataDxfId="123">
      <calculatedColumnFormula>'Voeux élèves'!A4</calculatedColumnFormula>
    </tableColumn>
    <tableColumn id="2" xr3:uid="{BFD845B8-1FDB-482B-9328-C0A64A32FC22}" name="période" dataDxfId="122">
      <calculatedColumnFormula>Tableau1[[#This Row],[flûte traversière]]</calculatedColumnFormula>
    </tableColumn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B14FA56D-5DBD-4D62-BAFB-6C4E1538FB77}" name="Tableau6" displayName="Tableau6" ref="A1:B100" totalsRowShown="0" headerRowDxfId="113">
  <autoFilter ref="A1:B100" xr:uid="{EE261090-EDCD-4A0D-966D-405B1E185A95}">
    <filterColumn colId="1">
      <filters>
        <filter val="p1"/>
        <filter val="p2"/>
        <filter val="p3"/>
        <filter val="p4"/>
      </filters>
    </filterColumn>
  </autoFilter>
  <sortState ref="A2:B59">
    <sortCondition ref="A1:A59"/>
  </sortState>
  <tableColumns count="2">
    <tableColumn id="1" xr3:uid="{F93C2C71-456D-447C-96C7-215F7E174894}" name="Hautbois" dataDxfId="112">
      <calculatedColumnFormula>'Voeux élèves'!A4</calculatedColumnFormula>
    </tableColumn>
    <tableColumn id="2" xr3:uid="{B88FD2FA-1B9F-4589-96DC-1D2E0F851DAE}" name="période" dataDxfId="111" dataCellStyle="Accent4">
      <calculatedColumnFormula>Tableau1[[#This Row],[hautbois]]</calculatedColumnFormula>
    </tableColumn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4AEB2B96-4615-402C-8D05-698225B6F993}" name="Tableau7" displayName="Tableau7" ref="A1:B100" totalsRowShown="0">
  <autoFilter ref="A1:B100" xr:uid="{E13324F7-82DD-46D3-A591-AF57D0E28697}">
    <filterColumn colId="1">
      <filters>
        <filter val="p1"/>
        <filter val="p2"/>
        <filter val="p3"/>
        <filter val="p4"/>
      </filters>
    </filterColumn>
  </autoFilter>
  <tableColumns count="2">
    <tableColumn id="1" xr3:uid="{8D0C97D5-CAE6-4354-A863-3BD0E78B9A12}" name="Clarinette" dataDxfId="102">
      <calculatedColumnFormula>'Voeux élèves'!A4</calculatedColumnFormula>
    </tableColumn>
    <tableColumn id="2" xr3:uid="{99DDC17B-3C85-4C2A-AF9B-4A175C34DA6B}" name="période">
      <calculatedColumnFormula>Tableau1[[#This Row],[clarinette]]</calculatedColumnFormula>
    </tableColumn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49422C08-4425-42B2-ABCA-D093607D2C16}" name="Tableau8" displayName="Tableau8" ref="A1:B100" totalsRowShown="0" tableBorderDxfId="97">
  <autoFilter ref="A1:B100" xr:uid="{5703650B-1F1A-4D5F-9642-8355B8F45D08}">
    <filterColumn colId="1">
      <filters>
        <filter val="p1"/>
        <filter val="p2"/>
        <filter val="p3"/>
        <filter val="p4"/>
      </filters>
    </filterColumn>
  </autoFilter>
  <sortState ref="A2:B100">
    <sortCondition ref="A1:A100"/>
  </sortState>
  <tableColumns count="2">
    <tableColumn id="1" xr3:uid="{27E0E08E-E46C-4DBE-B94B-38E00C44024E}" name="Basson" dataDxfId="96">
      <calculatedColumnFormula>'Voeux élèves'!A4</calculatedColumnFormula>
    </tableColumn>
    <tableColumn id="2" xr3:uid="{C6D1E2AE-8B84-4FA0-B43A-AE15B6FFA0FC}" name="période" dataDxfId="95">
      <calculatedColumnFormula>Tableau1[[#This Row],[basson]]</calculatedColumnFormula>
    </tableColumn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FCC25C6-C1ED-49BC-BD48-399CC7CE7B7C}" name="Tableau9" displayName="Tableau9" ref="A1:B100" totalsRowShown="0" tableBorderDxfId="90">
  <autoFilter ref="A1:B100" xr:uid="{061CAE26-CE03-4433-B323-494295A8A6F5}">
    <filterColumn colId="1">
      <filters>
        <filter val="p1"/>
        <filter val="p2"/>
        <filter val="p3"/>
        <filter val="p4"/>
      </filters>
    </filterColumn>
  </autoFilter>
  <tableColumns count="2">
    <tableColumn id="1" xr3:uid="{1FD5B0FC-BEEE-425A-9A6A-F1F289654D54}" name="Saxo" dataDxfId="89">
      <calculatedColumnFormula>'Voeux élèves'!A4</calculatedColumnFormula>
    </tableColumn>
    <tableColumn id="2" xr3:uid="{C9BF762F-8784-4BD5-83D0-50E1B8C9C585}" name="période" dataDxfId="88">
      <calculatedColumnFormula>Tableau1[[#This Row],[saxo]]</calculatedColumnFormula>
    </tableColumn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8EBC7BE2-5771-4897-BFC5-9A5D2811B671}" name="Tableau10" displayName="Tableau10" ref="A1:B100" totalsRowShown="0" tableBorderDxfId="83">
  <autoFilter ref="A1:B100" xr:uid="{7FCAB83D-7C29-4DD5-B2E4-05371017E7C8}">
    <filterColumn colId="1">
      <filters>
        <filter val="p1"/>
        <filter val="p2"/>
        <filter val="p3"/>
        <filter val="p4"/>
      </filters>
    </filterColumn>
  </autoFilter>
  <tableColumns count="2">
    <tableColumn id="1" xr3:uid="{5905071D-71DE-4F64-A7FF-6A2C0767E5E5}" name="violon" dataDxfId="82">
      <calculatedColumnFormula>'Voeux élèves'!A4</calculatedColumnFormula>
    </tableColumn>
    <tableColumn id="2" xr3:uid="{D3D88100-893F-4A0C-955E-58530530DE54}" name="période" dataDxfId="81">
      <calculatedColumnFormula>Tableau1[[#This Row],[violon]]</calculatedColumnFormula>
    </tableColumn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1E67547-6117-41FC-82C1-990B1632E094}" name="Tableau11" displayName="Tableau11" ref="A1:B100" totalsRowShown="0" tableBorderDxfId="76">
  <autoFilter ref="A1:B100" xr:uid="{FB8F1B93-3B39-488A-9E40-BCA20454DB6B}">
    <filterColumn colId="1">
      <filters>
        <filter val="p1"/>
        <filter val="p2"/>
        <filter val="p3"/>
        <filter val="p4"/>
      </filters>
    </filterColumn>
  </autoFilter>
  <tableColumns count="2">
    <tableColumn id="1" xr3:uid="{F406AA93-EFA8-49E0-990B-988D902ABB42}" name="alto" dataDxfId="75">
      <calculatedColumnFormula>'Voeux élèves'!A4</calculatedColumnFormula>
    </tableColumn>
    <tableColumn id="2" xr3:uid="{4A01AF6E-A25F-416C-BE4A-E3E9435507E4}" name="période" dataDxfId="74">
      <calculatedColumnFormula>Tableau1[[#This Row],[alto]]</calculatedColumnFormula>
    </tableColumn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D5DE8F73-CE50-4953-BA29-60DB6938492D}" name="Tableau12" displayName="Tableau12" ref="A1:B100" totalsRowShown="0" tableBorderDxfId="69">
  <autoFilter ref="A1:B100" xr:uid="{60261E61-F0EE-42F4-9C40-5573594EDC4E}">
    <filterColumn colId="1">
      <filters>
        <filter val="p1"/>
        <filter val="p2"/>
        <filter val="p3"/>
        <filter val="p4"/>
      </filters>
    </filterColumn>
  </autoFilter>
  <tableColumns count="2">
    <tableColumn id="1" xr3:uid="{BD8C7842-B686-4A19-82C1-A9C55671FFC9}" name="violoncelle" dataDxfId="68">
      <calculatedColumnFormula>'Voeux élèves'!A4</calculatedColumnFormula>
    </tableColumn>
    <tableColumn id="2" xr3:uid="{FD9B6192-07B0-4C5B-A5ED-BED13E505139}" name="période" dataDxfId="67">
      <calculatedColumnFormula>Tableau1[[#This Row],[violoncelle]]</calculatedColumnFormula>
    </tableColumn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A5F11356-4009-4171-9EC1-01A484EA5F05}" name="Tableau13" displayName="Tableau13" ref="A1:B100" totalsRowShown="0" tableBorderDxfId="62">
  <autoFilter ref="A1:B100" xr:uid="{8954EEF8-9D09-43FC-AF91-3E4D07E005E9}">
    <filterColumn colId="1">
      <filters>
        <filter val="p1"/>
        <filter val="p2"/>
        <filter val="p3"/>
        <filter val="p4"/>
      </filters>
    </filterColumn>
  </autoFilter>
  <tableColumns count="2">
    <tableColumn id="1" xr3:uid="{03250169-998C-45E6-A6C7-8BE8315565A6}" name="contrebasse" dataDxfId="61">
      <calculatedColumnFormula>'Voeux élèves'!A4</calculatedColumnFormula>
    </tableColumn>
    <tableColumn id="2" xr3:uid="{3903ED33-5540-40FB-94AE-934097300971}" name="période" dataDxfId="60">
      <calculatedColumnFormula>Tableau1[[#This Row],[contrebasse]]</calculatedColumnFormula>
    </tableColumn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5B7E091E-6B57-4B25-9330-80583F020070}" name="Tableau14" displayName="Tableau14" ref="A1:B100" totalsRowShown="0" tableBorderDxfId="55">
  <autoFilter ref="A1:B100" xr:uid="{72F3DD14-DFFA-434E-8FDF-1AFD0CB2A03E}">
    <filterColumn colId="1">
      <filters>
        <filter val="p1"/>
        <filter val="p2"/>
        <filter val="p3"/>
        <filter val="p4"/>
      </filters>
    </filterColumn>
  </autoFilter>
  <tableColumns count="2">
    <tableColumn id="1" xr3:uid="{ACEAD3F8-FCD2-4FFB-A7C1-6753A5CA7442}" name="trompette" dataDxfId="54">
      <calculatedColumnFormula>'Voeux élèves'!A4</calculatedColumnFormula>
    </tableColumn>
    <tableColumn id="2" xr3:uid="{E0C0BD51-1C76-4B27-B628-16E83053D174}" name="période" dataDxfId="53">
      <calculatedColumnFormula>Tableau1[[#This Row],[trompette]]</calculatedColumnFormula>
    </tableColumn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C147A0BE-8ECE-4952-885A-1D40F6FFD661}" name="Tableau15" displayName="Tableau15" ref="A1:B100" totalsRowShown="0" tableBorderDxfId="48">
  <autoFilter ref="A1:B100" xr:uid="{8C89C031-3C19-442F-9679-AF55762118F8}">
    <filterColumn colId="1">
      <filters>
        <filter val="p1"/>
        <filter val="p2"/>
        <filter val="p3"/>
        <filter val="p4"/>
      </filters>
    </filterColumn>
  </autoFilter>
  <tableColumns count="2">
    <tableColumn id="1" xr3:uid="{6BD33E13-C02E-4D99-BB89-319DD7284CAE}" name="cor" dataDxfId="47">
      <calculatedColumnFormula>'Voeux élèves'!A4</calculatedColumnFormula>
    </tableColumn>
    <tableColumn id="2" xr3:uid="{D53CFDBB-9B37-449F-BEEE-249EC6D6541F}" name="période" dataDxfId="46">
      <calculatedColumnFormula>Tableau1[[#This Row],[cor]]</calculatedColumnFormula>
    </tableColumn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A47F57B3-117A-4075-AF44-4FDC80D340DE}" name="Tableau16" displayName="Tableau16" ref="A1:B100" totalsRowShown="0" tableBorderDxfId="41">
  <autoFilter ref="A1:B100" xr:uid="{06519EB5-3842-449B-8533-FACB00D3F8B3}">
    <filterColumn colId="1">
      <filters>
        <filter val="p1"/>
        <filter val="p2"/>
        <filter val="p3"/>
        <filter val="p4"/>
      </filters>
    </filterColumn>
  </autoFilter>
  <tableColumns count="2">
    <tableColumn id="1" xr3:uid="{9E7312F5-97F8-4F42-923F-1CB69D717F06}" name="trombone" dataDxfId="40">
      <calculatedColumnFormula>'Voeux élèves'!A4</calculatedColumnFormula>
    </tableColumn>
    <tableColumn id="2" xr3:uid="{B843E0C4-8804-40DA-A98F-C3EC7FA92A51}" name="période" dataDxfId="39">
      <calculatedColumnFormula>Tableau1[[#This Row],[trombone]]</calculatedColumnFormula>
    </tableColumn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50A70A4A-28D4-4704-BE51-30BD5E9F6293}" name="Tableau18" displayName="Tableau18" ref="A1:B100" totalsRowShown="0" tableBorderDxfId="34">
  <autoFilter ref="A1:B100" xr:uid="{512AA2A2-F8EE-4EAE-B4AE-9CD8D13AEC24}">
    <filterColumn colId="1">
      <filters>
        <filter val="p1"/>
        <filter val="p2"/>
        <filter val="p3"/>
        <filter val="p4"/>
      </filters>
    </filterColumn>
  </autoFilter>
  <tableColumns count="2">
    <tableColumn id="1" xr3:uid="{0698C6AB-3F14-439A-91B8-9F76E8703655}" name="tuba" dataDxfId="33">
      <calculatedColumnFormula>'Voeux élèves'!A4</calculatedColumnFormula>
    </tableColumn>
    <tableColumn id="2" xr3:uid="{0AA9C34D-6E7F-447D-BA02-BA36E11D614D}" name="période" dataDxfId="32">
      <calculatedColumnFormula>Tableau1[[#This Row],[tuba]]</calculatedColumnFormula>
    </tableColumn>
  </tableColumns>
  <tableStyleInfo name="TableStyleMedium2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41582C5D-CCF8-4DFA-9406-70412DFEDBD4}" name="Tableau17" displayName="Tableau17" ref="A1:B100" totalsRowShown="0" tableBorderDxfId="27">
  <autoFilter ref="A1:B100" xr:uid="{51586A64-C7D2-4A17-B195-DC3B80C5461B}"/>
  <tableColumns count="2">
    <tableColumn id="1" xr3:uid="{6F6CE102-22EC-4755-91D9-9860AF2324CF}" name="percussions" dataDxfId="26">
      <calculatedColumnFormula>'Voeux élèves'!A4</calculatedColumnFormula>
    </tableColumn>
    <tableColumn id="2" xr3:uid="{49F7402C-3101-447F-84C6-FF1D07D92135}" name="période" dataDxfId="25">
      <calculatedColumnFormula>Tableau1[[#This Row],[percus]]</calculatedColumnFormula>
    </tableColumn>
  </tableColumns>
  <tableStyleInfo name="TableStyleMedium2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64E851F0-7DBD-42FD-A661-58D8E9CE10B6}" name="Tableau19" displayName="Tableau19" ref="A1:B100" totalsRowShown="0" tableBorderDxfId="20">
  <autoFilter ref="A1:B100" xr:uid="{2B2C522F-FCE0-4689-8749-FEC75EAA68C8}"/>
  <tableColumns count="2">
    <tableColumn id="1" xr3:uid="{91983B6E-CD67-4E09-8084-63EE422E7829}" name="guitare" dataDxfId="19">
      <calculatedColumnFormula>'Voeux élèves'!A4</calculatedColumnFormula>
    </tableColumn>
    <tableColumn id="2" xr3:uid="{A46B85E3-C57A-452C-BD21-19F699CCF947}" name="période" dataDxfId="18">
      <calculatedColumnFormula>Tableau1[[#This Row],[guitare]]</calculatedColumnFormula>
    </tableColumn>
  </tableColumns>
  <tableStyleInfo name="TableStyleMedium2"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39D06EC3-D165-4177-A618-C553CE213330}" name="Tableau20" displayName="Tableau20" ref="A1:B100" totalsRowShown="0" tableBorderDxfId="13">
  <autoFilter ref="A1:B100" xr:uid="{691624EC-9562-498B-9625-1F95CE935051}"/>
  <tableColumns count="2">
    <tableColumn id="1" xr3:uid="{5609A829-6B14-46F1-883A-6B560A8FA0A2}" name="harpe" dataDxfId="12">
      <calculatedColumnFormula>'Voeux élèves'!A4</calculatedColumnFormula>
    </tableColumn>
    <tableColumn id="2" xr3:uid="{430DD455-FF20-49C1-9D12-2FF6A908C49A}" name="période" dataDxfId="11">
      <calculatedColumnFormula>Tableau1[[#This Row],[harpe]]</calculatedColumnFormula>
    </tableColumn>
  </tableColumns>
  <tableStyleInfo name="TableStyleMedium2" showFirstColumn="0" showLastColumn="0" showRowStripes="1" showColumnStripes="0"/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F2216C56-BFEB-4AA0-9CF9-4C9673FA532A}" name="Tableau21" displayName="Tableau21" ref="A1:B100" totalsRowShown="0" tableBorderDxfId="6">
  <autoFilter ref="A1:B100" xr:uid="{1F8CCDB7-E549-46FC-8426-749A903B0996}"/>
  <tableColumns count="2">
    <tableColumn id="1" xr3:uid="{5FC2759F-837D-4068-809D-059B7C74367D}" name="piano" dataDxfId="5">
      <calculatedColumnFormula>'Voeux élèves'!A4</calculatedColumnFormula>
    </tableColumn>
    <tableColumn id="2" xr3:uid="{B3C879F9-754A-464A-B357-2DD391ED6082}" name="période" dataDxfId="4">
      <calculatedColumnFormula>Tableau1[[#This Row],[piano]]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7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8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9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0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1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pageSetUpPr fitToPage="1"/>
  </sheetPr>
  <dimension ref="A1:S102"/>
  <sheetViews>
    <sheetView zoomScale="60" zoomScaleNormal="60" workbookViewId="0">
      <pane xSplit="1" ySplit="3" topLeftCell="B48" activePane="bottomRight" state="frozen"/>
      <selection pane="topRight" activeCell="B1" sqref="B1"/>
      <selection pane="bottomLeft" activeCell="A2" sqref="A2"/>
      <selection pane="bottomRight" activeCell="O4" sqref="O4:O102"/>
    </sheetView>
  </sheetViews>
  <sheetFormatPr baseColWidth="10" defaultRowHeight="15"/>
  <cols>
    <col min="1" max="1" width="37.28515625" bestFit="1" customWidth="1"/>
    <col min="2" max="2" width="22.85546875" customWidth="1"/>
    <col min="3" max="8" width="15.42578125" customWidth="1"/>
    <col min="9" max="9" width="16.85546875" customWidth="1"/>
    <col min="10" max="10" width="18.5703125" customWidth="1"/>
    <col min="11" max="18" width="15.42578125" customWidth="1"/>
  </cols>
  <sheetData>
    <row r="1" spans="1:19" ht="15.75">
      <c r="A1" s="163" t="s">
        <v>89</v>
      </c>
      <c r="B1" s="161">
        <f>COUNTA(Tableau4[flute traversière])</f>
        <v>28</v>
      </c>
      <c r="C1" s="161">
        <f>COUNTA(Tableau4[hautbois])</f>
        <v>16</v>
      </c>
      <c r="D1" s="161">
        <f>COUNTA(Tableau4[clarinette])</f>
        <v>8</v>
      </c>
      <c r="E1" s="161">
        <f>COUNTA(Tableau4[basson])</f>
        <v>29</v>
      </c>
      <c r="F1" s="161">
        <f>COUNTA(Tableau4[saxo])</f>
        <v>9</v>
      </c>
      <c r="G1" s="161">
        <f>COUNTA(Tableau4[violon])</f>
        <v>39</v>
      </c>
      <c r="H1" s="161">
        <f>COUNTA(Tableau4[alto])</f>
        <v>25</v>
      </c>
      <c r="I1" s="161">
        <f>COUNTA(Tableau4[violoncelle])</f>
        <v>19</v>
      </c>
      <c r="J1" s="161">
        <f>COUNTA(Tableau4[contrebasse])</f>
        <v>14</v>
      </c>
      <c r="K1" s="161">
        <f>COUNTA(Tableau4[trompette])</f>
        <v>40</v>
      </c>
      <c r="L1" s="161">
        <f>COUNTA(Tableau4[cor])</f>
        <v>16</v>
      </c>
      <c r="M1" s="161">
        <f>COUNTA(Tableau4[trombone])</f>
        <v>17</v>
      </c>
      <c r="N1" s="161">
        <f>COUNTA(Tableau4[tuba])</f>
        <v>9</v>
      </c>
      <c r="O1" s="161">
        <f>COUNTA(Tableau4[percus])</f>
        <v>42</v>
      </c>
      <c r="P1" s="161">
        <f>COUNTA(Tableau4[guitare])</f>
        <v>24</v>
      </c>
      <c r="Q1" s="161">
        <f>COUNTA(Tableau4[harpe])</f>
        <v>33</v>
      </c>
      <c r="R1" s="161">
        <f>COUNTA(Tableau4[piano])</f>
        <v>23</v>
      </c>
      <c r="S1">
        <f>SUM(B1:R1)</f>
        <v>391</v>
      </c>
    </row>
    <row r="2" spans="1:19">
      <c r="A2" s="164" t="s">
        <v>186</v>
      </c>
      <c r="B2" s="156">
        <f>(B1/$S$1)</f>
        <v>7.1611253196930943E-2</v>
      </c>
      <c r="C2" s="156">
        <f t="shared" ref="C2:R2" si="0">(C1/$S$1)</f>
        <v>4.0920716112531973E-2</v>
      </c>
      <c r="D2" s="156">
        <f t="shared" si="0"/>
        <v>2.0460358056265986E-2</v>
      </c>
      <c r="E2" s="156">
        <f t="shared" si="0"/>
        <v>7.4168797953964194E-2</v>
      </c>
      <c r="F2" s="156">
        <f t="shared" si="0"/>
        <v>2.3017902813299233E-2</v>
      </c>
      <c r="G2" s="156">
        <f t="shared" si="0"/>
        <v>9.9744245524296671E-2</v>
      </c>
      <c r="H2" s="156">
        <f t="shared" si="0"/>
        <v>6.3938618925831206E-2</v>
      </c>
      <c r="I2" s="156">
        <f t="shared" si="0"/>
        <v>4.859335038363171E-2</v>
      </c>
      <c r="J2" s="156">
        <f t="shared" si="0"/>
        <v>3.5805626598465472E-2</v>
      </c>
      <c r="K2" s="156">
        <f t="shared" si="0"/>
        <v>0.10230179028132992</v>
      </c>
      <c r="L2" s="156">
        <f t="shared" si="0"/>
        <v>4.0920716112531973E-2</v>
      </c>
      <c r="M2" s="156">
        <f t="shared" si="0"/>
        <v>4.3478260869565216E-2</v>
      </c>
      <c r="N2" s="156">
        <f t="shared" si="0"/>
        <v>2.3017902813299233E-2</v>
      </c>
      <c r="O2" s="156">
        <f t="shared" si="0"/>
        <v>0.10741687979539642</v>
      </c>
      <c r="P2" s="156">
        <f t="shared" si="0"/>
        <v>6.1381074168797956E-2</v>
      </c>
      <c r="Q2" s="156">
        <f t="shared" si="0"/>
        <v>8.4398976982097182E-2</v>
      </c>
      <c r="R2" s="156">
        <f t="shared" si="0"/>
        <v>5.8823529411764705E-2</v>
      </c>
      <c r="S2" s="162">
        <f>SUM(B2:R2)</f>
        <v>1</v>
      </c>
    </row>
    <row r="3" spans="1:19">
      <c r="A3" s="165" t="s">
        <v>87</v>
      </c>
      <c r="B3" s="155" t="s">
        <v>1</v>
      </c>
      <c r="C3" s="155" t="s">
        <v>2</v>
      </c>
      <c r="D3" s="155" t="s">
        <v>3</v>
      </c>
      <c r="E3" s="155" t="s">
        <v>4</v>
      </c>
      <c r="F3" s="155" t="s">
        <v>5</v>
      </c>
      <c r="G3" s="155" t="s">
        <v>6</v>
      </c>
      <c r="H3" s="155" t="s">
        <v>7</v>
      </c>
      <c r="I3" s="155" t="s">
        <v>8</v>
      </c>
      <c r="J3" s="155" t="s">
        <v>9</v>
      </c>
      <c r="K3" s="155" t="s">
        <v>10</v>
      </c>
      <c r="L3" s="155" t="s">
        <v>11</v>
      </c>
      <c r="M3" s="155" t="s">
        <v>12</v>
      </c>
      <c r="N3" s="155" t="s">
        <v>13</v>
      </c>
      <c r="O3" s="155" t="s">
        <v>14</v>
      </c>
      <c r="P3" s="155" t="s">
        <v>15</v>
      </c>
      <c r="Q3" s="155" t="s">
        <v>16</v>
      </c>
      <c r="R3" s="155" t="s">
        <v>17</v>
      </c>
    </row>
    <row r="4" spans="1:19" ht="15.75">
      <c r="A4" s="166" t="s">
        <v>90</v>
      </c>
      <c r="B4" s="200"/>
      <c r="C4" s="201"/>
      <c r="D4" s="201"/>
      <c r="E4" s="201">
        <v>1</v>
      </c>
      <c r="F4" s="202">
        <v>1</v>
      </c>
      <c r="G4" s="203"/>
      <c r="H4" s="201"/>
      <c r="I4" s="201">
        <v>1</v>
      </c>
      <c r="J4" s="202"/>
      <c r="K4" s="203"/>
      <c r="L4" s="201"/>
      <c r="M4" s="201">
        <v>1</v>
      </c>
      <c r="N4" s="202"/>
      <c r="O4" s="204">
        <v>1</v>
      </c>
      <c r="P4" s="203"/>
      <c r="Q4" s="201">
        <v>1</v>
      </c>
      <c r="R4" s="202"/>
      <c r="S4" s="205">
        <f>COUNTA(B4:R4)</f>
        <v>6</v>
      </c>
    </row>
    <row r="5" spans="1:19" ht="15.75">
      <c r="A5" s="166" t="s">
        <v>91</v>
      </c>
      <c r="B5" s="206"/>
      <c r="C5" s="207">
        <v>1</v>
      </c>
      <c r="D5" s="207"/>
      <c r="E5" s="207"/>
      <c r="F5" s="208"/>
      <c r="G5" s="206"/>
      <c r="H5" s="207"/>
      <c r="I5" s="207">
        <v>1</v>
      </c>
      <c r="J5" s="208"/>
      <c r="K5" s="206">
        <v>1</v>
      </c>
      <c r="L5" s="207"/>
      <c r="M5" s="207"/>
      <c r="N5" s="208"/>
      <c r="O5" s="209"/>
      <c r="P5" s="206">
        <v>1</v>
      </c>
      <c r="Q5" s="207"/>
      <c r="R5" s="208"/>
      <c r="S5" s="205">
        <f>COUNTA(B5:R5)</f>
        <v>4</v>
      </c>
    </row>
    <row r="6" spans="1:19" ht="15.75">
      <c r="A6" s="166" t="s">
        <v>92</v>
      </c>
      <c r="B6" s="210"/>
      <c r="C6" s="207"/>
      <c r="D6" s="207"/>
      <c r="E6" s="207">
        <v>1</v>
      </c>
      <c r="F6" s="211"/>
      <c r="G6" s="210"/>
      <c r="H6" s="207"/>
      <c r="I6" s="207">
        <v>1</v>
      </c>
      <c r="J6" s="211"/>
      <c r="K6" s="210"/>
      <c r="L6" s="207">
        <v>1</v>
      </c>
      <c r="M6" s="207"/>
      <c r="N6" s="211"/>
      <c r="O6" s="212">
        <v>1</v>
      </c>
      <c r="P6" s="210"/>
      <c r="Q6" s="207"/>
      <c r="R6" s="211"/>
      <c r="S6" s="205">
        <f t="shared" ref="S6:S102" si="1">COUNTA(B6:R6)</f>
        <v>4</v>
      </c>
    </row>
    <row r="7" spans="1:19" ht="15.75">
      <c r="A7" s="166" t="s">
        <v>93</v>
      </c>
      <c r="B7" s="213"/>
      <c r="C7" s="207"/>
      <c r="D7" s="207"/>
      <c r="E7" s="207"/>
      <c r="F7" s="214"/>
      <c r="G7" s="213"/>
      <c r="H7" s="207"/>
      <c r="I7" s="207"/>
      <c r="J7" s="214"/>
      <c r="K7" s="213"/>
      <c r="L7" s="207"/>
      <c r="M7" s="207"/>
      <c r="N7" s="214"/>
      <c r="O7" s="215"/>
      <c r="P7" s="213"/>
      <c r="Q7" s="207"/>
      <c r="R7" s="214"/>
      <c r="S7" s="205">
        <f t="shared" si="1"/>
        <v>0</v>
      </c>
    </row>
    <row r="8" spans="1:19" ht="15.75">
      <c r="A8" s="166" t="s">
        <v>94</v>
      </c>
      <c r="B8" s="216"/>
      <c r="C8" s="207"/>
      <c r="D8" s="207"/>
      <c r="E8" s="207">
        <v>1</v>
      </c>
      <c r="F8" s="217"/>
      <c r="G8" s="216"/>
      <c r="H8" s="207"/>
      <c r="I8" s="207"/>
      <c r="J8" s="217">
        <v>1</v>
      </c>
      <c r="K8" s="216"/>
      <c r="L8" s="207">
        <v>1</v>
      </c>
      <c r="M8" s="207"/>
      <c r="N8" s="217"/>
      <c r="O8" s="218">
        <v>1</v>
      </c>
      <c r="P8" s="216"/>
      <c r="Q8" s="207"/>
      <c r="R8" s="217"/>
      <c r="S8" s="205">
        <f t="shared" si="1"/>
        <v>4</v>
      </c>
    </row>
    <row r="9" spans="1:19" ht="15.75">
      <c r="A9" s="166" t="s">
        <v>95</v>
      </c>
      <c r="B9" s="219"/>
      <c r="C9" s="207"/>
      <c r="D9" s="207"/>
      <c r="E9" s="207">
        <v>1</v>
      </c>
      <c r="F9" s="220"/>
      <c r="G9" s="219"/>
      <c r="H9" s="207"/>
      <c r="I9" s="207"/>
      <c r="J9" s="220">
        <v>1</v>
      </c>
      <c r="K9" s="219"/>
      <c r="L9" s="207">
        <v>1</v>
      </c>
      <c r="M9" s="207"/>
      <c r="N9" s="220"/>
      <c r="O9" s="221">
        <v>1</v>
      </c>
      <c r="P9" s="219"/>
      <c r="Q9" s="207">
        <v>1</v>
      </c>
      <c r="R9" s="220"/>
      <c r="S9" s="205">
        <f t="shared" si="1"/>
        <v>5</v>
      </c>
    </row>
    <row r="10" spans="1:19" ht="15.75">
      <c r="A10" s="166" t="s">
        <v>96</v>
      </c>
      <c r="B10" s="222"/>
      <c r="C10" s="207"/>
      <c r="D10" s="207"/>
      <c r="E10" s="207">
        <v>1</v>
      </c>
      <c r="F10" s="223"/>
      <c r="G10" s="222"/>
      <c r="H10" s="207"/>
      <c r="I10" s="207"/>
      <c r="J10" s="223">
        <v>1</v>
      </c>
      <c r="K10" s="222"/>
      <c r="L10" s="207">
        <v>1</v>
      </c>
      <c r="M10" s="207"/>
      <c r="N10" s="223"/>
      <c r="O10" s="224">
        <v>1</v>
      </c>
      <c r="P10" s="222"/>
      <c r="Q10" s="207">
        <v>1</v>
      </c>
      <c r="R10" s="223"/>
      <c r="S10" s="205">
        <f t="shared" si="1"/>
        <v>5</v>
      </c>
    </row>
    <row r="11" spans="1:19" ht="15.75">
      <c r="A11" s="166" t="s">
        <v>97</v>
      </c>
      <c r="B11" s="225"/>
      <c r="C11" s="207"/>
      <c r="D11" s="207"/>
      <c r="E11" s="207"/>
      <c r="F11" s="226"/>
      <c r="G11" s="225">
        <v>1</v>
      </c>
      <c r="H11" s="207"/>
      <c r="I11" s="207"/>
      <c r="J11" s="226"/>
      <c r="K11" s="225">
        <v>1</v>
      </c>
      <c r="L11" s="207"/>
      <c r="M11" s="207"/>
      <c r="N11" s="226"/>
      <c r="O11" s="227">
        <v>1</v>
      </c>
      <c r="P11" s="225"/>
      <c r="Q11" s="207">
        <v>1</v>
      </c>
      <c r="R11" s="226"/>
      <c r="S11" s="205">
        <f t="shared" si="1"/>
        <v>4</v>
      </c>
    </row>
    <row r="12" spans="1:19" ht="15.75">
      <c r="A12" s="166" t="s">
        <v>98</v>
      </c>
      <c r="B12" s="228"/>
      <c r="C12" s="207">
        <v>1</v>
      </c>
      <c r="D12" s="207"/>
      <c r="E12" s="207"/>
      <c r="F12" s="229"/>
      <c r="G12" s="228"/>
      <c r="H12" s="207"/>
      <c r="I12" s="207">
        <v>1</v>
      </c>
      <c r="J12" s="229"/>
      <c r="K12" s="228">
        <v>1</v>
      </c>
      <c r="L12" s="207"/>
      <c r="M12" s="207"/>
      <c r="N12" s="229"/>
      <c r="O12" s="230">
        <v>1</v>
      </c>
      <c r="P12" s="228"/>
      <c r="Q12" s="207"/>
      <c r="R12" s="229"/>
      <c r="S12" s="205">
        <f t="shared" si="1"/>
        <v>4</v>
      </c>
    </row>
    <row r="13" spans="1:19" ht="15.75">
      <c r="A13" s="166" t="s">
        <v>99</v>
      </c>
      <c r="B13" s="231"/>
      <c r="C13" s="207"/>
      <c r="D13" s="207"/>
      <c r="E13" s="207">
        <v>2</v>
      </c>
      <c r="F13" s="232">
        <v>1</v>
      </c>
      <c r="G13" s="231">
        <v>2</v>
      </c>
      <c r="H13" s="207">
        <v>1</v>
      </c>
      <c r="I13" s="207"/>
      <c r="J13" s="232"/>
      <c r="K13" s="231">
        <v>1</v>
      </c>
      <c r="L13" s="207">
        <v>2</v>
      </c>
      <c r="M13" s="207"/>
      <c r="N13" s="232"/>
      <c r="O13" s="233"/>
      <c r="P13" s="231"/>
      <c r="Q13" s="207">
        <v>2</v>
      </c>
      <c r="R13" s="232">
        <v>1</v>
      </c>
      <c r="S13" s="205">
        <f t="shared" si="1"/>
        <v>8</v>
      </c>
    </row>
    <row r="14" spans="1:19" ht="15.75">
      <c r="A14" s="166" t="s">
        <v>100</v>
      </c>
      <c r="B14" s="234">
        <v>1</v>
      </c>
      <c r="C14" s="207"/>
      <c r="D14" s="207"/>
      <c r="E14" s="207"/>
      <c r="F14" s="235"/>
      <c r="G14" s="234">
        <v>1</v>
      </c>
      <c r="H14" s="207"/>
      <c r="I14" s="207"/>
      <c r="J14" s="235"/>
      <c r="K14" s="234"/>
      <c r="L14" s="207"/>
      <c r="M14" s="207"/>
      <c r="N14" s="235">
        <v>1</v>
      </c>
      <c r="O14" s="236"/>
      <c r="P14" s="234"/>
      <c r="Q14" s="207">
        <v>1</v>
      </c>
      <c r="R14" s="235"/>
      <c r="S14" s="205">
        <f t="shared" si="1"/>
        <v>4</v>
      </c>
    </row>
    <row r="15" spans="1:19" ht="15.75">
      <c r="A15" s="166" t="s">
        <v>101</v>
      </c>
      <c r="B15" s="237">
        <v>1</v>
      </c>
      <c r="C15" s="207"/>
      <c r="D15" s="207"/>
      <c r="E15" s="207"/>
      <c r="F15" s="238"/>
      <c r="G15" s="237"/>
      <c r="H15" s="207">
        <v>1</v>
      </c>
      <c r="I15" s="207"/>
      <c r="J15" s="238"/>
      <c r="K15" s="237">
        <v>1</v>
      </c>
      <c r="L15" s="207"/>
      <c r="M15" s="207"/>
      <c r="N15" s="238"/>
      <c r="O15" s="239"/>
      <c r="P15" s="237">
        <v>1</v>
      </c>
      <c r="Q15" s="207"/>
      <c r="R15" s="238"/>
      <c r="S15" s="205">
        <f t="shared" si="1"/>
        <v>4</v>
      </c>
    </row>
    <row r="16" spans="1:19" ht="15.75">
      <c r="A16" s="166" t="s">
        <v>102</v>
      </c>
      <c r="B16" s="240">
        <v>1</v>
      </c>
      <c r="C16" s="207"/>
      <c r="D16" s="207"/>
      <c r="E16" s="207"/>
      <c r="F16" s="241"/>
      <c r="G16" s="240"/>
      <c r="H16" s="207">
        <v>1</v>
      </c>
      <c r="I16" s="207"/>
      <c r="J16" s="241"/>
      <c r="K16" s="240">
        <v>1</v>
      </c>
      <c r="L16" s="207"/>
      <c r="M16" s="207"/>
      <c r="N16" s="241"/>
      <c r="O16" s="242">
        <v>1</v>
      </c>
      <c r="P16" s="240"/>
      <c r="Q16" s="207"/>
      <c r="R16" s="241">
        <v>1</v>
      </c>
      <c r="S16" s="205">
        <f t="shared" si="1"/>
        <v>5</v>
      </c>
    </row>
    <row r="17" spans="1:19" ht="15.75">
      <c r="A17" s="166" t="s">
        <v>103</v>
      </c>
      <c r="B17" s="243"/>
      <c r="C17" s="207"/>
      <c r="D17" s="207">
        <v>1</v>
      </c>
      <c r="E17" s="207">
        <v>2</v>
      </c>
      <c r="F17" s="244"/>
      <c r="G17" s="243"/>
      <c r="H17" s="207">
        <v>1</v>
      </c>
      <c r="I17" s="207">
        <v>2</v>
      </c>
      <c r="J17" s="244"/>
      <c r="K17" s="243"/>
      <c r="L17" s="207"/>
      <c r="M17" s="207"/>
      <c r="N17" s="244"/>
      <c r="O17" s="245">
        <v>1</v>
      </c>
      <c r="P17" s="243">
        <v>2</v>
      </c>
      <c r="Q17" s="207">
        <v>1</v>
      </c>
      <c r="R17" s="244"/>
      <c r="S17" s="205">
        <f t="shared" si="1"/>
        <v>7</v>
      </c>
    </row>
    <row r="18" spans="1:19" ht="15.75">
      <c r="A18" s="166" t="s">
        <v>104</v>
      </c>
      <c r="B18" s="246"/>
      <c r="C18" s="207">
        <v>1</v>
      </c>
      <c r="D18" s="207"/>
      <c r="E18" s="207">
        <v>1</v>
      </c>
      <c r="F18" s="247"/>
      <c r="G18" s="246"/>
      <c r="H18" s="207">
        <v>1</v>
      </c>
      <c r="I18" s="207"/>
      <c r="J18" s="247"/>
      <c r="K18" s="246">
        <v>1</v>
      </c>
      <c r="L18" s="207"/>
      <c r="M18" s="207"/>
      <c r="N18" s="247"/>
      <c r="O18" s="248"/>
      <c r="P18" s="246"/>
      <c r="Q18" s="207"/>
      <c r="R18" s="247"/>
      <c r="S18" s="205">
        <f t="shared" si="1"/>
        <v>4</v>
      </c>
    </row>
    <row r="19" spans="1:19" ht="15.75">
      <c r="A19" s="166" t="s">
        <v>105</v>
      </c>
      <c r="B19" s="249">
        <v>1</v>
      </c>
      <c r="C19" s="207"/>
      <c r="D19" s="207"/>
      <c r="E19" s="207"/>
      <c r="F19" s="250"/>
      <c r="G19" s="249"/>
      <c r="H19" s="207"/>
      <c r="I19" s="207"/>
      <c r="J19" s="250">
        <v>1</v>
      </c>
      <c r="K19" s="249"/>
      <c r="L19" s="207"/>
      <c r="M19" s="207">
        <v>1</v>
      </c>
      <c r="N19" s="250"/>
      <c r="O19" s="251">
        <v>1</v>
      </c>
      <c r="P19" s="249"/>
      <c r="Q19" s="207"/>
      <c r="R19" s="250">
        <v>1</v>
      </c>
      <c r="S19" s="205">
        <f t="shared" si="1"/>
        <v>5</v>
      </c>
    </row>
    <row r="20" spans="1:19" ht="15.75">
      <c r="A20" s="166" t="s">
        <v>106</v>
      </c>
      <c r="B20" s="252"/>
      <c r="C20" s="207"/>
      <c r="D20" s="207"/>
      <c r="E20" s="207"/>
      <c r="F20" s="253"/>
      <c r="G20" s="252"/>
      <c r="H20" s="207"/>
      <c r="I20" s="207"/>
      <c r="J20" s="253"/>
      <c r="K20" s="252"/>
      <c r="L20" s="207"/>
      <c r="M20" s="207"/>
      <c r="N20" s="253"/>
      <c r="O20" s="254"/>
      <c r="P20" s="252"/>
      <c r="Q20" s="207"/>
      <c r="R20" s="253"/>
      <c r="S20" s="205">
        <f t="shared" si="1"/>
        <v>0</v>
      </c>
    </row>
    <row r="21" spans="1:19" ht="15.75">
      <c r="A21" s="166" t="s">
        <v>107</v>
      </c>
      <c r="B21" s="255"/>
      <c r="C21" s="207"/>
      <c r="D21" s="207"/>
      <c r="E21" s="207"/>
      <c r="F21" s="256"/>
      <c r="G21" s="255"/>
      <c r="H21" s="207"/>
      <c r="I21" s="207"/>
      <c r="J21" s="256"/>
      <c r="K21" s="255"/>
      <c r="L21" s="207"/>
      <c r="M21" s="207"/>
      <c r="N21" s="256"/>
      <c r="O21" s="257"/>
      <c r="P21" s="255"/>
      <c r="Q21" s="207"/>
      <c r="R21" s="256"/>
      <c r="S21" s="205">
        <f t="shared" si="1"/>
        <v>0</v>
      </c>
    </row>
    <row r="22" spans="1:19" ht="15.75">
      <c r="A22" s="166" t="s">
        <v>108</v>
      </c>
      <c r="B22" s="258"/>
      <c r="C22" s="207">
        <v>1</v>
      </c>
      <c r="D22" s="207"/>
      <c r="E22" s="207"/>
      <c r="F22" s="259"/>
      <c r="G22" s="258">
        <v>1</v>
      </c>
      <c r="H22" s="207"/>
      <c r="I22" s="207"/>
      <c r="J22" s="259"/>
      <c r="K22" s="258"/>
      <c r="L22" s="207"/>
      <c r="M22" s="207"/>
      <c r="N22" s="259">
        <v>1</v>
      </c>
      <c r="O22" s="260">
        <v>1</v>
      </c>
      <c r="P22" s="258">
        <v>1</v>
      </c>
      <c r="Q22" s="207"/>
      <c r="R22" s="259"/>
      <c r="S22" s="205">
        <f t="shared" si="1"/>
        <v>5</v>
      </c>
    </row>
    <row r="23" spans="1:19" ht="15.75">
      <c r="A23" s="166" t="s">
        <v>109</v>
      </c>
      <c r="B23" s="261">
        <v>1</v>
      </c>
      <c r="C23" s="207"/>
      <c r="D23" s="207"/>
      <c r="E23" s="207"/>
      <c r="F23" s="262"/>
      <c r="G23" s="261"/>
      <c r="H23" s="207"/>
      <c r="I23" s="207">
        <v>1</v>
      </c>
      <c r="J23" s="262"/>
      <c r="K23" s="261"/>
      <c r="L23" s="207"/>
      <c r="M23" s="207">
        <v>1</v>
      </c>
      <c r="N23" s="262"/>
      <c r="O23" s="263">
        <v>1</v>
      </c>
      <c r="P23" s="261"/>
      <c r="Q23" s="207">
        <v>1</v>
      </c>
      <c r="R23" s="262"/>
      <c r="S23" s="205">
        <f t="shared" si="1"/>
        <v>5</v>
      </c>
    </row>
    <row r="24" spans="1:19" ht="15.75">
      <c r="A24" s="166" t="s">
        <v>110</v>
      </c>
      <c r="B24" s="264"/>
      <c r="C24" s="207"/>
      <c r="D24" s="207"/>
      <c r="E24" s="207"/>
      <c r="F24" s="265"/>
      <c r="G24" s="264"/>
      <c r="H24" s="207"/>
      <c r="I24" s="207">
        <v>1</v>
      </c>
      <c r="J24" s="265"/>
      <c r="K24" s="264"/>
      <c r="L24" s="207"/>
      <c r="M24" s="207"/>
      <c r="N24" s="265"/>
      <c r="O24" s="266">
        <v>1</v>
      </c>
      <c r="P24" s="264"/>
      <c r="Q24" s="207"/>
      <c r="R24" s="265"/>
      <c r="S24" s="205">
        <f t="shared" si="1"/>
        <v>2</v>
      </c>
    </row>
    <row r="25" spans="1:19" ht="15.75">
      <c r="A25" s="166" t="s">
        <v>111</v>
      </c>
      <c r="B25" s="267"/>
      <c r="C25" s="207"/>
      <c r="D25" s="207"/>
      <c r="E25" s="207"/>
      <c r="F25" s="268"/>
      <c r="G25" s="267">
        <v>1</v>
      </c>
      <c r="H25" s="207"/>
      <c r="I25" s="207"/>
      <c r="J25" s="268"/>
      <c r="K25" s="267"/>
      <c r="L25" s="207"/>
      <c r="M25" s="207"/>
      <c r="N25" s="268"/>
      <c r="O25" s="269">
        <v>1</v>
      </c>
      <c r="P25" s="267"/>
      <c r="Q25" s="207"/>
      <c r="R25" s="268">
        <v>1</v>
      </c>
      <c r="S25" s="205">
        <f t="shared" si="1"/>
        <v>3</v>
      </c>
    </row>
    <row r="26" spans="1:19" ht="15.75">
      <c r="A26" s="166" t="s">
        <v>112</v>
      </c>
      <c r="B26" s="270">
        <v>1</v>
      </c>
      <c r="C26" s="207"/>
      <c r="D26" s="207"/>
      <c r="E26" s="207"/>
      <c r="F26" s="271"/>
      <c r="G26" s="270"/>
      <c r="H26" s="207"/>
      <c r="I26" s="207">
        <v>1</v>
      </c>
      <c r="J26" s="271"/>
      <c r="K26" s="270"/>
      <c r="L26" s="207">
        <v>1</v>
      </c>
      <c r="M26" s="207"/>
      <c r="N26" s="271"/>
      <c r="O26" s="272"/>
      <c r="P26" s="270"/>
      <c r="Q26" s="207">
        <v>1</v>
      </c>
      <c r="R26" s="271"/>
      <c r="S26" s="205">
        <f t="shared" si="1"/>
        <v>4</v>
      </c>
    </row>
    <row r="27" spans="1:19" ht="15.75">
      <c r="A27" s="166" t="s">
        <v>113</v>
      </c>
      <c r="B27" s="273">
        <v>1</v>
      </c>
      <c r="C27" s="207"/>
      <c r="D27" s="207"/>
      <c r="E27" s="207"/>
      <c r="F27" s="274"/>
      <c r="G27" s="273"/>
      <c r="H27" s="207">
        <v>1</v>
      </c>
      <c r="I27" s="207"/>
      <c r="J27" s="274"/>
      <c r="K27" s="273">
        <v>1</v>
      </c>
      <c r="L27" s="207"/>
      <c r="M27" s="207"/>
      <c r="N27" s="274"/>
      <c r="O27" s="275">
        <v>1</v>
      </c>
      <c r="P27" s="273"/>
      <c r="Q27" s="207">
        <v>1</v>
      </c>
      <c r="R27" s="274"/>
      <c r="S27" s="205">
        <f t="shared" si="1"/>
        <v>5</v>
      </c>
    </row>
    <row r="28" spans="1:19" ht="15.75">
      <c r="A28" s="166" t="s">
        <v>114</v>
      </c>
      <c r="B28" s="276"/>
      <c r="C28" s="207">
        <v>1</v>
      </c>
      <c r="D28" s="207"/>
      <c r="E28" s="207"/>
      <c r="F28" s="277"/>
      <c r="G28" s="276"/>
      <c r="H28" s="207"/>
      <c r="I28" s="207"/>
      <c r="J28" s="277"/>
      <c r="K28" s="276">
        <v>1</v>
      </c>
      <c r="L28" s="207"/>
      <c r="M28" s="207"/>
      <c r="N28" s="277"/>
      <c r="O28" s="278"/>
      <c r="P28" s="276"/>
      <c r="Q28" s="207"/>
      <c r="R28" s="277">
        <v>1</v>
      </c>
      <c r="S28" s="205">
        <f t="shared" si="1"/>
        <v>3</v>
      </c>
    </row>
    <row r="29" spans="1:19" ht="15.75">
      <c r="A29" s="166" t="s">
        <v>115</v>
      </c>
      <c r="B29" s="279"/>
      <c r="C29" s="207">
        <v>1</v>
      </c>
      <c r="D29" s="207"/>
      <c r="E29" s="207"/>
      <c r="F29" s="280"/>
      <c r="G29" s="279">
        <v>1</v>
      </c>
      <c r="H29" s="207"/>
      <c r="I29" s="207"/>
      <c r="J29" s="280"/>
      <c r="K29" s="279"/>
      <c r="L29" s="207"/>
      <c r="M29" s="207"/>
      <c r="N29" s="280"/>
      <c r="O29" s="281"/>
      <c r="P29" s="279"/>
      <c r="Q29" s="207">
        <v>1</v>
      </c>
      <c r="R29" s="280"/>
      <c r="S29" s="205">
        <f t="shared" si="1"/>
        <v>3</v>
      </c>
    </row>
    <row r="30" spans="1:19" ht="15.75">
      <c r="A30" s="166" t="s">
        <v>116</v>
      </c>
      <c r="B30" s="282">
        <v>1</v>
      </c>
      <c r="C30" s="207"/>
      <c r="D30" s="207"/>
      <c r="E30" s="207"/>
      <c r="F30" s="283"/>
      <c r="G30" s="282">
        <v>1</v>
      </c>
      <c r="H30" s="207"/>
      <c r="I30" s="207"/>
      <c r="J30" s="283"/>
      <c r="K30" s="282">
        <v>1</v>
      </c>
      <c r="L30" s="207"/>
      <c r="M30" s="207"/>
      <c r="N30" s="283"/>
      <c r="O30" s="284"/>
      <c r="P30" s="282"/>
      <c r="Q30" s="207"/>
      <c r="R30" s="283">
        <v>1</v>
      </c>
      <c r="S30" s="205">
        <f t="shared" si="1"/>
        <v>4</v>
      </c>
    </row>
    <row r="31" spans="1:19" ht="15.75">
      <c r="A31" s="166" t="s">
        <v>117</v>
      </c>
      <c r="B31" s="285">
        <v>1</v>
      </c>
      <c r="C31" s="207"/>
      <c r="D31" s="207"/>
      <c r="E31" s="207"/>
      <c r="F31" s="286"/>
      <c r="G31" s="285">
        <v>1</v>
      </c>
      <c r="H31" s="207"/>
      <c r="I31" s="207"/>
      <c r="J31" s="286"/>
      <c r="K31" s="285"/>
      <c r="L31" s="207"/>
      <c r="M31" s="207"/>
      <c r="N31" s="286"/>
      <c r="O31" s="287"/>
      <c r="P31" s="285"/>
      <c r="Q31" s="207"/>
      <c r="R31" s="286">
        <v>1</v>
      </c>
      <c r="S31" s="205">
        <f t="shared" si="1"/>
        <v>3</v>
      </c>
    </row>
    <row r="32" spans="1:19" ht="15.75">
      <c r="A32" s="166" t="s">
        <v>118</v>
      </c>
      <c r="B32" s="288"/>
      <c r="C32" s="207"/>
      <c r="D32" s="207"/>
      <c r="E32" s="207">
        <v>1</v>
      </c>
      <c r="F32" s="289"/>
      <c r="G32" s="288"/>
      <c r="H32" s="207">
        <v>1</v>
      </c>
      <c r="I32" s="207"/>
      <c r="J32" s="289"/>
      <c r="K32" s="288"/>
      <c r="L32" s="207"/>
      <c r="M32" s="207">
        <v>1</v>
      </c>
      <c r="N32" s="289"/>
      <c r="O32" s="290"/>
      <c r="P32" s="288"/>
      <c r="Q32" s="207">
        <v>1</v>
      </c>
      <c r="R32" s="289"/>
      <c r="S32" s="205">
        <f t="shared" si="1"/>
        <v>4</v>
      </c>
    </row>
    <row r="33" spans="1:19" ht="15.75">
      <c r="A33" s="166" t="s">
        <v>119</v>
      </c>
      <c r="B33" s="291">
        <v>1</v>
      </c>
      <c r="C33" s="207"/>
      <c r="D33" s="207"/>
      <c r="E33" s="207"/>
      <c r="F33" s="292"/>
      <c r="G33" s="291">
        <v>1</v>
      </c>
      <c r="H33" s="207"/>
      <c r="I33" s="207"/>
      <c r="J33" s="292"/>
      <c r="K33" s="291">
        <v>1</v>
      </c>
      <c r="L33" s="207"/>
      <c r="M33" s="207"/>
      <c r="N33" s="292"/>
      <c r="O33" s="293"/>
      <c r="P33" s="291"/>
      <c r="Q33" s="207">
        <v>1</v>
      </c>
      <c r="R33" s="292"/>
      <c r="S33" s="205">
        <f t="shared" si="1"/>
        <v>4</v>
      </c>
    </row>
    <row r="34" spans="1:19" ht="15.75">
      <c r="A34" s="166" t="s">
        <v>120</v>
      </c>
      <c r="B34" s="294"/>
      <c r="C34" s="207"/>
      <c r="D34" s="207"/>
      <c r="E34" s="207">
        <v>1</v>
      </c>
      <c r="F34" s="295"/>
      <c r="G34" s="294"/>
      <c r="H34" s="207"/>
      <c r="I34" s="207">
        <v>1</v>
      </c>
      <c r="J34" s="295"/>
      <c r="K34" s="294">
        <v>1</v>
      </c>
      <c r="L34" s="207"/>
      <c r="M34" s="207"/>
      <c r="N34" s="295"/>
      <c r="O34" s="296"/>
      <c r="P34" s="294">
        <v>1</v>
      </c>
      <c r="Q34" s="207"/>
      <c r="R34" s="295"/>
      <c r="S34" s="205">
        <f t="shared" si="1"/>
        <v>4</v>
      </c>
    </row>
    <row r="35" spans="1:19" ht="15.75">
      <c r="A35" s="166" t="s">
        <v>121</v>
      </c>
      <c r="B35" s="297"/>
      <c r="C35" s="207"/>
      <c r="D35" s="207"/>
      <c r="E35" s="207"/>
      <c r="F35" s="298">
        <v>1</v>
      </c>
      <c r="G35" s="297"/>
      <c r="H35" s="207"/>
      <c r="I35" s="207"/>
      <c r="J35" s="298">
        <v>1</v>
      </c>
      <c r="K35" s="297">
        <v>1</v>
      </c>
      <c r="L35" s="207"/>
      <c r="M35" s="207"/>
      <c r="N35" s="298"/>
      <c r="O35" s="299">
        <v>1</v>
      </c>
      <c r="P35" s="297">
        <v>1</v>
      </c>
      <c r="Q35" s="207"/>
      <c r="R35" s="298"/>
      <c r="S35" s="205">
        <f t="shared" si="1"/>
        <v>5</v>
      </c>
    </row>
    <row r="36" spans="1:19" ht="15.75">
      <c r="A36" s="166" t="s">
        <v>122</v>
      </c>
      <c r="B36" s="300"/>
      <c r="C36" s="207"/>
      <c r="D36" s="207"/>
      <c r="E36" s="207"/>
      <c r="F36" s="301"/>
      <c r="G36" s="300">
        <v>1</v>
      </c>
      <c r="H36" s="207"/>
      <c r="I36" s="207"/>
      <c r="J36" s="301"/>
      <c r="K36" s="300"/>
      <c r="L36" s="207"/>
      <c r="M36" s="207"/>
      <c r="N36" s="301"/>
      <c r="O36" s="302">
        <v>1</v>
      </c>
      <c r="P36" s="300">
        <v>1</v>
      </c>
      <c r="Q36" s="207"/>
      <c r="R36" s="301"/>
      <c r="S36" s="205">
        <f t="shared" si="1"/>
        <v>3</v>
      </c>
    </row>
    <row r="37" spans="1:19" ht="15.75">
      <c r="A37" s="166" t="s">
        <v>123</v>
      </c>
      <c r="B37" s="303">
        <v>1</v>
      </c>
      <c r="C37" s="207"/>
      <c r="D37" s="207"/>
      <c r="E37" s="207"/>
      <c r="F37" s="304"/>
      <c r="G37" s="303">
        <v>1</v>
      </c>
      <c r="H37" s="207"/>
      <c r="I37" s="207"/>
      <c r="J37" s="304"/>
      <c r="K37" s="303">
        <v>1</v>
      </c>
      <c r="L37" s="207"/>
      <c r="M37" s="207"/>
      <c r="N37" s="304"/>
      <c r="O37" s="305">
        <v>1</v>
      </c>
      <c r="P37" s="303"/>
      <c r="Q37" s="207">
        <v>1</v>
      </c>
      <c r="R37" s="304"/>
      <c r="S37" s="205">
        <f t="shared" si="1"/>
        <v>5</v>
      </c>
    </row>
    <row r="38" spans="1:19" ht="15.75">
      <c r="A38" s="166" t="s">
        <v>124</v>
      </c>
      <c r="B38" s="306"/>
      <c r="C38" s="207"/>
      <c r="D38" s="207">
        <v>1</v>
      </c>
      <c r="E38" s="207"/>
      <c r="F38" s="307"/>
      <c r="G38" s="306">
        <v>1</v>
      </c>
      <c r="H38" s="207"/>
      <c r="I38" s="207"/>
      <c r="J38" s="307"/>
      <c r="K38" s="306"/>
      <c r="L38" s="207"/>
      <c r="M38" s="207"/>
      <c r="N38" s="307"/>
      <c r="O38" s="308">
        <v>1</v>
      </c>
      <c r="P38" s="306">
        <v>1</v>
      </c>
      <c r="Q38" s="207"/>
      <c r="R38" s="307"/>
      <c r="S38" s="205">
        <f t="shared" si="1"/>
        <v>4</v>
      </c>
    </row>
    <row r="39" spans="1:19" ht="15.75">
      <c r="A39" s="166" t="s">
        <v>125</v>
      </c>
      <c r="B39" s="309"/>
      <c r="C39" s="207"/>
      <c r="D39" s="207"/>
      <c r="E39" s="207">
        <v>1</v>
      </c>
      <c r="F39" s="310"/>
      <c r="G39" s="309">
        <v>1</v>
      </c>
      <c r="H39" s="207"/>
      <c r="I39" s="207"/>
      <c r="J39" s="310"/>
      <c r="K39" s="309"/>
      <c r="L39" s="207"/>
      <c r="M39" s="207">
        <v>1</v>
      </c>
      <c r="N39" s="310"/>
      <c r="O39" s="311">
        <v>1</v>
      </c>
      <c r="P39" s="309"/>
      <c r="Q39" s="207">
        <v>1</v>
      </c>
      <c r="R39" s="310"/>
      <c r="S39" s="205">
        <f t="shared" si="1"/>
        <v>5</v>
      </c>
    </row>
    <row r="40" spans="1:19" ht="15.75">
      <c r="A40" s="166" t="s">
        <v>126</v>
      </c>
      <c r="B40" s="312"/>
      <c r="C40" s="207"/>
      <c r="D40" s="207">
        <v>1</v>
      </c>
      <c r="E40" s="207"/>
      <c r="F40" s="313">
        <v>2</v>
      </c>
      <c r="G40" s="312"/>
      <c r="H40" s="207">
        <v>1</v>
      </c>
      <c r="I40" s="207"/>
      <c r="J40" s="313">
        <v>1</v>
      </c>
      <c r="K40" s="312">
        <v>1</v>
      </c>
      <c r="L40" s="207">
        <v>2</v>
      </c>
      <c r="M40" s="207"/>
      <c r="N40" s="313"/>
      <c r="O40" s="314"/>
      <c r="P40" s="312"/>
      <c r="Q40" s="207">
        <v>1</v>
      </c>
      <c r="R40" s="313">
        <v>2</v>
      </c>
      <c r="S40" s="205">
        <f t="shared" si="1"/>
        <v>8</v>
      </c>
    </row>
    <row r="41" spans="1:19" ht="15.75">
      <c r="A41" s="166" t="s">
        <v>127</v>
      </c>
      <c r="B41" s="315">
        <v>1</v>
      </c>
      <c r="C41" s="207"/>
      <c r="D41" s="207"/>
      <c r="E41" s="207"/>
      <c r="F41" s="316"/>
      <c r="G41" s="315"/>
      <c r="H41" s="207">
        <v>1</v>
      </c>
      <c r="I41" s="207"/>
      <c r="J41" s="316"/>
      <c r="K41" s="315">
        <v>1</v>
      </c>
      <c r="L41" s="207"/>
      <c r="M41" s="207"/>
      <c r="N41" s="316"/>
      <c r="O41" s="317">
        <v>1</v>
      </c>
      <c r="P41" s="315"/>
      <c r="Q41" s="207">
        <v>1</v>
      </c>
      <c r="R41" s="316"/>
      <c r="S41" s="205">
        <f t="shared" si="1"/>
        <v>5</v>
      </c>
    </row>
    <row r="42" spans="1:19" ht="15.75">
      <c r="A42" s="166" t="s">
        <v>128</v>
      </c>
      <c r="B42" s="318"/>
      <c r="C42" s="207"/>
      <c r="D42" s="207"/>
      <c r="E42" s="207"/>
      <c r="F42" s="319"/>
      <c r="G42" s="318"/>
      <c r="H42" s="207"/>
      <c r="I42" s="207"/>
      <c r="J42" s="319">
        <v>1</v>
      </c>
      <c r="K42" s="318"/>
      <c r="L42" s="207">
        <v>1</v>
      </c>
      <c r="M42" s="207"/>
      <c r="N42" s="319"/>
      <c r="O42" s="320">
        <v>1</v>
      </c>
      <c r="P42" s="318"/>
      <c r="Q42" s="207">
        <v>1</v>
      </c>
      <c r="R42" s="319"/>
      <c r="S42" s="205">
        <f t="shared" si="1"/>
        <v>4</v>
      </c>
    </row>
    <row r="43" spans="1:19" ht="15.75">
      <c r="A43" s="166" t="s">
        <v>129</v>
      </c>
      <c r="B43" s="321">
        <v>2</v>
      </c>
      <c r="C43" s="207"/>
      <c r="D43" s="207"/>
      <c r="E43" s="207">
        <v>1</v>
      </c>
      <c r="F43" s="322"/>
      <c r="G43" s="321">
        <v>1</v>
      </c>
      <c r="H43" s="207"/>
      <c r="I43" s="207"/>
      <c r="J43" s="322">
        <v>2</v>
      </c>
      <c r="K43" s="321">
        <v>1</v>
      </c>
      <c r="L43" s="207"/>
      <c r="M43" s="207"/>
      <c r="N43" s="322">
        <v>2</v>
      </c>
      <c r="O43" s="323"/>
      <c r="P43" s="321">
        <v>2</v>
      </c>
      <c r="Q43" s="207">
        <v>1</v>
      </c>
      <c r="R43" s="322"/>
      <c r="S43" s="205">
        <f t="shared" si="1"/>
        <v>8</v>
      </c>
    </row>
    <row r="44" spans="1:19" ht="15.75">
      <c r="A44" s="166" t="s">
        <v>130</v>
      </c>
      <c r="B44" s="324"/>
      <c r="C44" s="207">
        <v>1</v>
      </c>
      <c r="D44" s="207"/>
      <c r="E44" s="207"/>
      <c r="F44" s="325"/>
      <c r="G44" s="324"/>
      <c r="H44" s="207"/>
      <c r="I44" s="207"/>
      <c r="J44" s="325">
        <v>1</v>
      </c>
      <c r="K44" s="324"/>
      <c r="L44" s="207"/>
      <c r="M44" s="207">
        <v>1</v>
      </c>
      <c r="N44" s="325"/>
      <c r="O44" s="326">
        <v>1</v>
      </c>
      <c r="P44" s="324"/>
      <c r="Q44" s="207">
        <v>1</v>
      </c>
      <c r="R44" s="325"/>
      <c r="S44" s="205">
        <f t="shared" si="1"/>
        <v>5</v>
      </c>
    </row>
    <row r="45" spans="1:19" ht="15.75">
      <c r="A45" s="166" t="s">
        <v>131</v>
      </c>
      <c r="B45" s="327"/>
      <c r="C45" s="207"/>
      <c r="D45" s="207"/>
      <c r="E45" s="207"/>
      <c r="F45" s="328"/>
      <c r="G45" s="327">
        <v>1</v>
      </c>
      <c r="H45" s="207"/>
      <c r="I45" s="207"/>
      <c r="J45" s="328"/>
      <c r="K45" s="327"/>
      <c r="L45" s="207"/>
      <c r="M45" s="207"/>
      <c r="N45" s="328"/>
      <c r="O45" s="329"/>
      <c r="P45" s="327"/>
      <c r="Q45" s="207"/>
      <c r="R45" s="328"/>
      <c r="S45" s="205">
        <f t="shared" si="1"/>
        <v>1</v>
      </c>
    </row>
    <row r="46" spans="1:19" ht="15.75">
      <c r="A46" s="166" t="s">
        <v>132</v>
      </c>
      <c r="B46" s="330">
        <v>2</v>
      </c>
      <c r="C46" s="207">
        <v>1</v>
      </c>
      <c r="D46" s="207"/>
      <c r="E46" s="207"/>
      <c r="F46" s="331"/>
      <c r="G46" s="330"/>
      <c r="H46" s="207"/>
      <c r="I46" s="207">
        <v>1</v>
      </c>
      <c r="J46" s="331">
        <v>1</v>
      </c>
      <c r="K46" s="330"/>
      <c r="L46" s="207"/>
      <c r="M46" s="207"/>
      <c r="N46" s="331"/>
      <c r="O46" s="332"/>
      <c r="P46" s="330">
        <v>1</v>
      </c>
      <c r="Q46" s="207"/>
      <c r="R46" s="331"/>
      <c r="S46" s="205">
        <f t="shared" si="1"/>
        <v>5</v>
      </c>
    </row>
    <row r="47" spans="1:19" ht="15.75">
      <c r="A47" s="166" t="s">
        <v>133</v>
      </c>
      <c r="B47" s="333"/>
      <c r="C47" s="207"/>
      <c r="D47" s="207"/>
      <c r="E47" s="207">
        <v>1</v>
      </c>
      <c r="F47" s="334"/>
      <c r="G47" s="333">
        <v>1</v>
      </c>
      <c r="H47" s="207"/>
      <c r="I47" s="207"/>
      <c r="J47" s="334"/>
      <c r="K47" s="333"/>
      <c r="L47" s="207"/>
      <c r="M47" s="207">
        <v>1</v>
      </c>
      <c r="N47" s="334"/>
      <c r="O47" s="335"/>
      <c r="P47" s="333">
        <v>1</v>
      </c>
      <c r="Q47" s="207"/>
      <c r="R47" s="334"/>
      <c r="S47" s="205">
        <f t="shared" si="1"/>
        <v>4</v>
      </c>
    </row>
    <row r="48" spans="1:19" ht="15.75">
      <c r="A48" s="166" t="s">
        <v>134</v>
      </c>
      <c r="B48" s="336"/>
      <c r="C48" s="207"/>
      <c r="D48" s="207"/>
      <c r="E48" s="207">
        <v>1</v>
      </c>
      <c r="F48" s="337"/>
      <c r="G48" s="336"/>
      <c r="H48" s="207">
        <v>1</v>
      </c>
      <c r="I48" s="207"/>
      <c r="J48" s="337"/>
      <c r="K48" s="336"/>
      <c r="L48" s="207"/>
      <c r="M48" s="207">
        <v>1</v>
      </c>
      <c r="N48" s="337"/>
      <c r="O48" s="338"/>
      <c r="P48" s="336">
        <v>1</v>
      </c>
      <c r="Q48" s="207"/>
      <c r="R48" s="337"/>
      <c r="S48" s="205">
        <f t="shared" si="1"/>
        <v>4</v>
      </c>
    </row>
    <row r="49" spans="1:19" ht="15.75">
      <c r="A49" s="166" t="s">
        <v>135</v>
      </c>
      <c r="B49" s="339"/>
      <c r="C49" s="207"/>
      <c r="D49" s="207">
        <v>1</v>
      </c>
      <c r="E49" s="207"/>
      <c r="F49" s="340"/>
      <c r="G49" s="339"/>
      <c r="H49" s="207">
        <v>1</v>
      </c>
      <c r="I49" s="207"/>
      <c r="J49" s="340"/>
      <c r="K49" s="339"/>
      <c r="L49" s="207"/>
      <c r="M49" s="207">
        <v>1</v>
      </c>
      <c r="N49" s="340"/>
      <c r="O49" s="341">
        <v>1</v>
      </c>
      <c r="P49" s="339"/>
      <c r="Q49" s="207">
        <v>1</v>
      </c>
      <c r="R49" s="340"/>
      <c r="S49" s="205">
        <f t="shared" si="1"/>
        <v>5</v>
      </c>
    </row>
    <row r="50" spans="1:19" ht="15.75">
      <c r="A50" s="166" t="s">
        <v>136</v>
      </c>
      <c r="B50" s="342"/>
      <c r="C50" s="207"/>
      <c r="D50" s="207"/>
      <c r="E50" s="207">
        <v>1</v>
      </c>
      <c r="F50" s="343"/>
      <c r="G50" s="342">
        <v>1</v>
      </c>
      <c r="H50" s="207"/>
      <c r="I50" s="207"/>
      <c r="J50" s="343"/>
      <c r="K50" s="342">
        <v>1</v>
      </c>
      <c r="L50" s="207"/>
      <c r="M50" s="207"/>
      <c r="N50" s="343"/>
      <c r="O50" s="344">
        <v>1</v>
      </c>
      <c r="P50" s="342">
        <v>1</v>
      </c>
      <c r="Q50" s="207"/>
      <c r="R50" s="343"/>
      <c r="S50" s="205">
        <f t="shared" si="1"/>
        <v>5</v>
      </c>
    </row>
    <row r="51" spans="1:19" ht="15.75">
      <c r="A51" s="166" t="s">
        <v>137</v>
      </c>
      <c r="B51" s="345"/>
      <c r="C51" s="207"/>
      <c r="D51" s="207"/>
      <c r="E51" s="207">
        <v>1</v>
      </c>
      <c r="F51" s="346"/>
      <c r="G51" s="345">
        <v>1</v>
      </c>
      <c r="H51" s="207"/>
      <c r="I51" s="207"/>
      <c r="J51" s="346"/>
      <c r="K51" s="345">
        <v>1</v>
      </c>
      <c r="L51" s="207"/>
      <c r="M51" s="207"/>
      <c r="N51" s="346"/>
      <c r="O51" s="347"/>
      <c r="P51" s="345">
        <v>1</v>
      </c>
      <c r="Q51" s="207"/>
      <c r="R51" s="346"/>
      <c r="S51" s="205">
        <f t="shared" si="1"/>
        <v>4</v>
      </c>
    </row>
    <row r="52" spans="1:19" ht="15.75">
      <c r="A52" s="166" t="s">
        <v>138</v>
      </c>
      <c r="B52" s="348"/>
      <c r="C52" s="207"/>
      <c r="D52" s="207"/>
      <c r="E52" s="207">
        <v>1</v>
      </c>
      <c r="F52" s="349"/>
      <c r="G52" s="348"/>
      <c r="H52" s="207"/>
      <c r="I52" s="207">
        <v>1</v>
      </c>
      <c r="J52" s="349"/>
      <c r="K52" s="348">
        <v>1</v>
      </c>
      <c r="L52" s="207"/>
      <c r="M52" s="207"/>
      <c r="N52" s="349"/>
      <c r="O52" s="350"/>
      <c r="P52" s="348"/>
      <c r="Q52" s="207"/>
      <c r="R52" s="349">
        <v>1</v>
      </c>
      <c r="S52" s="205">
        <f t="shared" si="1"/>
        <v>4</v>
      </c>
    </row>
    <row r="53" spans="1:19" ht="15.75">
      <c r="A53" s="166" t="s">
        <v>139</v>
      </c>
      <c r="B53" s="351"/>
      <c r="C53" s="207">
        <v>1</v>
      </c>
      <c r="D53" s="207"/>
      <c r="E53" s="207"/>
      <c r="F53" s="352"/>
      <c r="G53" s="351"/>
      <c r="H53" s="207"/>
      <c r="I53" s="207">
        <v>1</v>
      </c>
      <c r="J53" s="352"/>
      <c r="K53" s="351"/>
      <c r="L53" s="207"/>
      <c r="M53" s="207"/>
      <c r="N53" s="352"/>
      <c r="O53" s="353"/>
      <c r="P53" s="351"/>
      <c r="Q53" s="207">
        <v>1</v>
      </c>
      <c r="R53" s="352"/>
      <c r="S53" s="205">
        <f t="shared" si="1"/>
        <v>3</v>
      </c>
    </row>
    <row r="54" spans="1:19" ht="15.75">
      <c r="A54" s="166" t="s">
        <v>140</v>
      </c>
      <c r="B54" s="354">
        <v>1</v>
      </c>
      <c r="C54" s="207"/>
      <c r="D54" s="207"/>
      <c r="E54" s="207">
        <v>2</v>
      </c>
      <c r="F54" s="355"/>
      <c r="G54" s="354">
        <v>2</v>
      </c>
      <c r="H54" s="207">
        <v>1</v>
      </c>
      <c r="I54" s="207"/>
      <c r="J54" s="355"/>
      <c r="K54" s="354">
        <v>1</v>
      </c>
      <c r="L54" s="207"/>
      <c r="M54" s="207"/>
      <c r="N54" s="355">
        <v>2</v>
      </c>
      <c r="O54" s="356"/>
      <c r="P54" s="354"/>
      <c r="Q54" s="207"/>
      <c r="R54" s="355"/>
      <c r="S54" s="205">
        <f t="shared" si="1"/>
        <v>6</v>
      </c>
    </row>
    <row r="55" spans="1:19" ht="15.75">
      <c r="A55" s="166" t="s">
        <v>141</v>
      </c>
      <c r="B55" s="357"/>
      <c r="C55" s="207"/>
      <c r="D55" s="207"/>
      <c r="E55" s="207"/>
      <c r="F55" s="358"/>
      <c r="G55" s="357"/>
      <c r="H55" s="207"/>
      <c r="I55" s="207"/>
      <c r="J55" s="358"/>
      <c r="K55" s="357"/>
      <c r="L55" s="207"/>
      <c r="M55" s="207"/>
      <c r="N55" s="358"/>
      <c r="O55" s="359"/>
      <c r="P55" s="357"/>
      <c r="Q55" s="207"/>
      <c r="R55" s="358"/>
      <c r="S55" s="205">
        <f t="shared" si="1"/>
        <v>0</v>
      </c>
    </row>
    <row r="56" spans="1:19" ht="15.75">
      <c r="A56" s="166" t="s">
        <v>142</v>
      </c>
      <c r="B56" s="360"/>
      <c r="C56" s="207"/>
      <c r="D56" s="207">
        <v>1</v>
      </c>
      <c r="E56" s="207"/>
      <c r="F56" s="361"/>
      <c r="G56" s="360">
        <v>1</v>
      </c>
      <c r="H56" s="207"/>
      <c r="I56" s="207"/>
      <c r="J56" s="361"/>
      <c r="K56" s="360"/>
      <c r="L56" s="207"/>
      <c r="M56" s="207">
        <v>1</v>
      </c>
      <c r="N56" s="361"/>
      <c r="O56" s="362">
        <v>1</v>
      </c>
      <c r="P56" s="360"/>
      <c r="Q56" s="207"/>
      <c r="R56" s="361">
        <v>1</v>
      </c>
      <c r="S56" s="205">
        <f t="shared" si="1"/>
        <v>5</v>
      </c>
    </row>
    <row r="57" spans="1:19" ht="15.75">
      <c r="A57" s="166" t="s">
        <v>143</v>
      </c>
      <c r="B57" s="363"/>
      <c r="C57" s="207"/>
      <c r="D57" s="207"/>
      <c r="E57" s="207"/>
      <c r="F57" s="364"/>
      <c r="G57" s="363"/>
      <c r="H57" s="207">
        <v>1</v>
      </c>
      <c r="I57" s="207"/>
      <c r="J57" s="364"/>
      <c r="K57" s="363"/>
      <c r="L57" s="207"/>
      <c r="M57" s="207">
        <v>1</v>
      </c>
      <c r="N57" s="364"/>
      <c r="O57" s="365">
        <v>1</v>
      </c>
      <c r="P57" s="363"/>
      <c r="Q57" s="207"/>
      <c r="R57" s="364">
        <v>1</v>
      </c>
      <c r="S57" s="205">
        <f t="shared" si="1"/>
        <v>4</v>
      </c>
    </row>
    <row r="58" spans="1:19" ht="15.75">
      <c r="A58" s="166" t="s">
        <v>144</v>
      </c>
      <c r="B58" s="366">
        <v>1</v>
      </c>
      <c r="C58" s="207"/>
      <c r="D58" s="207"/>
      <c r="E58" s="207"/>
      <c r="F58" s="367"/>
      <c r="G58" s="366"/>
      <c r="H58" s="207"/>
      <c r="I58" s="207">
        <v>1</v>
      </c>
      <c r="J58" s="367"/>
      <c r="K58" s="366">
        <v>1</v>
      </c>
      <c r="L58" s="207"/>
      <c r="M58" s="207"/>
      <c r="N58" s="367"/>
      <c r="O58" s="368"/>
      <c r="P58" s="366"/>
      <c r="Q58" s="207">
        <v>1</v>
      </c>
      <c r="R58" s="367"/>
      <c r="S58" s="205">
        <f t="shared" si="1"/>
        <v>4</v>
      </c>
    </row>
    <row r="59" spans="1:19" ht="15.75">
      <c r="A59" s="166" t="s">
        <v>145</v>
      </c>
      <c r="B59" s="369"/>
      <c r="C59" s="207"/>
      <c r="D59" s="207"/>
      <c r="E59" s="207">
        <v>1</v>
      </c>
      <c r="F59" s="370"/>
      <c r="G59" s="369">
        <v>1</v>
      </c>
      <c r="H59" s="207"/>
      <c r="I59" s="207"/>
      <c r="J59" s="370"/>
      <c r="K59" s="369"/>
      <c r="L59" s="207">
        <v>1</v>
      </c>
      <c r="M59" s="207"/>
      <c r="N59" s="370"/>
      <c r="O59" s="371"/>
      <c r="P59" s="369">
        <v>1</v>
      </c>
      <c r="Q59" s="207"/>
      <c r="R59" s="370"/>
      <c r="S59" s="205">
        <f t="shared" si="1"/>
        <v>4</v>
      </c>
    </row>
    <row r="60" spans="1:19" ht="15.75">
      <c r="A60" s="166" t="s">
        <v>146</v>
      </c>
      <c r="B60" s="372">
        <v>1</v>
      </c>
      <c r="C60" s="207"/>
      <c r="D60" s="207"/>
      <c r="E60" s="207"/>
      <c r="F60" s="373"/>
      <c r="G60" s="372"/>
      <c r="H60" s="207">
        <v>1</v>
      </c>
      <c r="I60" s="207"/>
      <c r="J60" s="373"/>
      <c r="K60" s="372">
        <v>1</v>
      </c>
      <c r="L60" s="207"/>
      <c r="M60" s="207"/>
      <c r="N60" s="373"/>
      <c r="O60" s="374"/>
      <c r="P60" s="372"/>
      <c r="Q60" s="207"/>
      <c r="R60" s="373"/>
      <c r="S60" s="205">
        <f t="shared" si="1"/>
        <v>3</v>
      </c>
    </row>
    <row r="61" spans="1:19" ht="15.75">
      <c r="A61" s="166" t="s">
        <v>147</v>
      </c>
      <c r="B61" s="375"/>
      <c r="C61" s="207"/>
      <c r="D61" s="207"/>
      <c r="E61" s="207"/>
      <c r="F61" s="376"/>
      <c r="G61" s="375"/>
      <c r="H61" s="207">
        <v>1</v>
      </c>
      <c r="I61" s="207"/>
      <c r="J61" s="376"/>
      <c r="K61" s="375"/>
      <c r="L61" s="207"/>
      <c r="M61" s="207"/>
      <c r="N61" s="376"/>
      <c r="O61" s="377">
        <v>1</v>
      </c>
      <c r="P61" s="375"/>
      <c r="Q61" s="207"/>
      <c r="R61" s="376"/>
      <c r="S61" s="205">
        <f t="shared" si="1"/>
        <v>2</v>
      </c>
    </row>
    <row r="62" spans="1:19" ht="15.75">
      <c r="A62" s="166" t="s">
        <v>148</v>
      </c>
      <c r="B62" s="378"/>
      <c r="C62" s="207"/>
      <c r="D62" s="207"/>
      <c r="E62" s="207"/>
      <c r="F62" s="379"/>
      <c r="G62" s="378"/>
      <c r="H62" s="207"/>
      <c r="I62" s="207">
        <v>1</v>
      </c>
      <c r="J62" s="379"/>
      <c r="K62" s="378"/>
      <c r="L62" s="207"/>
      <c r="M62" s="207">
        <v>1</v>
      </c>
      <c r="N62" s="379"/>
      <c r="O62" s="380"/>
      <c r="P62" s="378"/>
      <c r="Q62" s="207"/>
      <c r="R62" s="379"/>
      <c r="S62" s="205">
        <f t="shared" si="1"/>
        <v>2</v>
      </c>
    </row>
    <row r="63" spans="1:19" ht="15.75">
      <c r="A63" s="166" t="s">
        <v>149</v>
      </c>
      <c r="B63" s="381"/>
      <c r="C63" s="207"/>
      <c r="D63" s="207"/>
      <c r="E63" s="207">
        <v>1</v>
      </c>
      <c r="F63" s="382"/>
      <c r="G63" s="381">
        <v>1</v>
      </c>
      <c r="H63" s="207"/>
      <c r="I63" s="207"/>
      <c r="J63" s="382"/>
      <c r="K63" s="381">
        <v>1</v>
      </c>
      <c r="L63" s="207"/>
      <c r="M63" s="207"/>
      <c r="N63" s="382"/>
      <c r="O63" s="383"/>
      <c r="P63" s="381">
        <v>1</v>
      </c>
      <c r="Q63" s="207"/>
      <c r="R63" s="382"/>
      <c r="S63" s="205">
        <f t="shared" si="1"/>
        <v>4</v>
      </c>
    </row>
    <row r="64" spans="1:19" ht="15.75">
      <c r="A64" s="166" t="s">
        <v>150</v>
      </c>
      <c r="B64" s="384"/>
      <c r="C64" s="207"/>
      <c r="D64" s="207"/>
      <c r="E64" s="207"/>
      <c r="F64" s="385"/>
      <c r="G64" s="384">
        <v>1</v>
      </c>
      <c r="H64" s="207"/>
      <c r="I64" s="207"/>
      <c r="J64" s="385"/>
      <c r="K64" s="384"/>
      <c r="L64" s="207"/>
      <c r="M64" s="207"/>
      <c r="N64" s="385"/>
      <c r="O64" s="386"/>
      <c r="P64" s="384"/>
      <c r="Q64" s="207"/>
      <c r="R64" s="385"/>
      <c r="S64" s="205">
        <f t="shared" si="1"/>
        <v>1</v>
      </c>
    </row>
    <row r="65" spans="1:19" ht="15.75">
      <c r="A65" s="166" t="s">
        <v>151</v>
      </c>
      <c r="B65" s="387"/>
      <c r="C65" s="207"/>
      <c r="D65" s="207"/>
      <c r="E65" s="207"/>
      <c r="F65" s="388"/>
      <c r="G65" s="387"/>
      <c r="H65" s="207"/>
      <c r="I65" s="207"/>
      <c r="J65" s="388"/>
      <c r="K65" s="387"/>
      <c r="L65" s="207"/>
      <c r="M65" s="207"/>
      <c r="N65" s="388"/>
      <c r="O65" s="389"/>
      <c r="P65" s="387"/>
      <c r="Q65" s="207"/>
      <c r="R65" s="388"/>
      <c r="S65" s="205">
        <f t="shared" si="1"/>
        <v>0</v>
      </c>
    </row>
    <row r="66" spans="1:19" ht="15.75">
      <c r="A66" s="166" t="s">
        <v>152</v>
      </c>
      <c r="B66" s="390">
        <v>1</v>
      </c>
      <c r="C66" s="207"/>
      <c r="D66" s="207"/>
      <c r="E66" s="207">
        <v>1</v>
      </c>
      <c r="F66" s="391"/>
      <c r="G66" s="390"/>
      <c r="H66" s="207">
        <v>1</v>
      </c>
      <c r="I66" s="207"/>
      <c r="J66" s="391"/>
      <c r="K66" s="390">
        <v>1</v>
      </c>
      <c r="L66" s="207">
        <v>1</v>
      </c>
      <c r="M66" s="207"/>
      <c r="N66" s="391"/>
      <c r="O66" s="392">
        <v>1</v>
      </c>
      <c r="P66" s="390">
        <v>1</v>
      </c>
      <c r="Q66" s="207">
        <v>1</v>
      </c>
      <c r="R66" s="391"/>
      <c r="S66" s="205">
        <f t="shared" si="1"/>
        <v>8</v>
      </c>
    </row>
    <row r="67" spans="1:19" ht="15.75">
      <c r="A67" s="166" t="s">
        <v>153</v>
      </c>
      <c r="B67" s="393"/>
      <c r="C67" s="207">
        <v>2</v>
      </c>
      <c r="D67" s="207"/>
      <c r="E67" s="207">
        <v>1</v>
      </c>
      <c r="F67" s="394"/>
      <c r="G67" s="393">
        <v>1</v>
      </c>
      <c r="H67" s="207"/>
      <c r="I67" s="207"/>
      <c r="J67" s="394">
        <v>1</v>
      </c>
      <c r="K67" s="393"/>
      <c r="L67" s="207"/>
      <c r="M67" s="207"/>
      <c r="N67" s="394"/>
      <c r="O67" s="395"/>
      <c r="P67" s="393"/>
      <c r="Q67" s="207"/>
      <c r="R67" s="394">
        <v>1</v>
      </c>
      <c r="S67" s="205">
        <f t="shared" si="1"/>
        <v>5</v>
      </c>
    </row>
    <row r="68" spans="1:19" ht="15.75">
      <c r="A68" s="166" t="s">
        <v>154</v>
      </c>
      <c r="B68" s="396"/>
      <c r="C68" s="207"/>
      <c r="D68" s="207"/>
      <c r="E68" s="207"/>
      <c r="F68" s="397"/>
      <c r="G68" s="396"/>
      <c r="H68" s="207"/>
      <c r="I68" s="207"/>
      <c r="J68" s="397"/>
      <c r="K68" s="396"/>
      <c r="L68" s="207"/>
      <c r="M68" s="207"/>
      <c r="N68" s="397"/>
      <c r="O68" s="398">
        <v>2</v>
      </c>
      <c r="P68" s="396"/>
      <c r="Q68" s="207"/>
      <c r="R68" s="397">
        <v>1</v>
      </c>
      <c r="S68" s="205">
        <f t="shared" si="1"/>
        <v>2</v>
      </c>
    </row>
    <row r="69" spans="1:19" ht="15.75">
      <c r="A69" s="166" t="s">
        <v>155</v>
      </c>
      <c r="B69" s="399">
        <v>2</v>
      </c>
      <c r="C69" s="207">
        <v>1</v>
      </c>
      <c r="D69" s="207"/>
      <c r="E69" s="207"/>
      <c r="F69" s="400"/>
      <c r="G69" s="399"/>
      <c r="H69" s="207">
        <v>2</v>
      </c>
      <c r="I69" s="207">
        <v>1</v>
      </c>
      <c r="J69" s="400"/>
      <c r="K69" s="399">
        <v>2</v>
      </c>
      <c r="L69" s="207"/>
      <c r="M69" s="207">
        <v>1</v>
      </c>
      <c r="N69" s="400"/>
      <c r="O69" s="401"/>
      <c r="P69" s="399"/>
      <c r="Q69" s="207"/>
      <c r="R69" s="400"/>
      <c r="S69" s="205">
        <f t="shared" si="1"/>
        <v>6</v>
      </c>
    </row>
    <row r="70" spans="1:19" ht="15.75">
      <c r="A70" s="166" t="s">
        <v>156</v>
      </c>
      <c r="B70" s="402"/>
      <c r="C70" s="207"/>
      <c r="D70" s="207"/>
      <c r="E70" s="207">
        <v>1</v>
      </c>
      <c r="F70" s="403"/>
      <c r="G70" s="402">
        <v>1</v>
      </c>
      <c r="H70" s="207"/>
      <c r="I70" s="207"/>
      <c r="J70" s="403"/>
      <c r="K70" s="402"/>
      <c r="L70" s="207">
        <v>1</v>
      </c>
      <c r="M70" s="207"/>
      <c r="N70" s="403"/>
      <c r="O70" s="404">
        <v>1</v>
      </c>
      <c r="P70" s="402"/>
      <c r="Q70" s="207"/>
      <c r="R70" s="403">
        <v>1</v>
      </c>
      <c r="S70" s="205">
        <f t="shared" si="1"/>
        <v>5</v>
      </c>
    </row>
    <row r="71" spans="1:19" ht="15.75">
      <c r="A71" s="166" t="s">
        <v>157</v>
      </c>
      <c r="B71" s="405"/>
      <c r="C71" s="207">
        <v>1</v>
      </c>
      <c r="D71" s="207"/>
      <c r="E71" s="207"/>
      <c r="F71" s="406"/>
      <c r="G71" s="405"/>
      <c r="H71" s="207"/>
      <c r="I71" s="207"/>
      <c r="J71" s="406">
        <v>1</v>
      </c>
      <c r="K71" s="405"/>
      <c r="L71" s="207"/>
      <c r="M71" s="207"/>
      <c r="N71" s="406"/>
      <c r="O71" s="407"/>
      <c r="P71" s="405"/>
      <c r="Q71" s="207"/>
      <c r="R71" s="406">
        <v>1</v>
      </c>
      <c r="S71" s="205">
        <f t="shared" si="1"/>
        <v>3</v>
      </c>
    </row>
    <row r="72" spans="1:19" ht="15.75">
      <c r="A72" s="166" t="s">
        <v>158</v>
      </c>
      <c r="B72" s="408">
        <v>1</v>
      </c>
      <c r="C72" s="207"/>
      <c r="D72" s="207"/>
      <c r="E72" s="207"/>
      <c r="F72" s="409">
        <v>2</v>
      </c>
      <c r="G72" s="408">
        <v>1</v>
      </c>
      <c r="H72" s="207">
        <v>2</v>
      </c>
      <c r="I72" s="207"/>
      <c r="J72" s="409"/>
      <c r="K72" s="408">
        <v>2</v>
      </c>
      <c r="L72" s="207">
        <v>1</v>
      </c>
      <c r="M72" s="207"/>
      <c r="N72" s="409"/>
      <c r="O72" s="410"/>
      <c r="P72" s="408"/>
      <c r="Q72" s="207">
        <v>1</v>
      </c>
      <c r="R72" s="409">
        <v>2</v>
      </c>
      <c r="S72" s="205">
        <f t="shared" si="1"/>
        <v>8</v>
      </c>
    </row>
    <row r="73" spans="1:19" ht="15.75">
      <c r="A73" s="166" t="s">
        <v>159</v>
      </c>
      <c r="B73" s="411"/>
      <c r="C73" s="207"/>
      <c r="D73" s="207"/>
      <c r="E73" s="207">
        <v>1</v>
      </c>
      <c r="F73" s="412"/>
      <c r="G73" s="411"/>
      <c r="H73" s="207">
        <v>1</v>
      </c>
      <c r="I73" s="207"/>
      <c r="J73" s="412"/>
      <c r="K73" s="411">
        <v>1</v>
      </c>
      <c r="L73" s="207"/>
      <c r="M73" s="207"/>
      <c r="N73" s="412"/>
      <c r="O73" s="413">
        <v>1</v>
      </c>
      <c r="P73" s="411">
        <v>1</v>
      </c>
      <c r="Q73" s="207"/>
      <c r="R73" s="412"/>
      <c r="S73" s="205">
        <f t="shared" si="1"/>
        <v>5</v>
      </c>
    </row>
    <row r="74" spans="1:19" ht="15.75">
      <c r="A74" s="166" t="s">
        <v>160</v>
      </c>
      <c r="B74" s="414">
        <v>1</v>
      </c>
      <c r="C74" s="207"/>
      <c r="D74" s="207"/>
      <c r="E74" s="207"/>
      <c r="F74" s="415"/>
      <c r="G74" s="414">
        <v>1</v>
      </c>
      <c r="H74" s="207"/>
      <c r="I74" s="207"/>
      <c r="J74" s="415"/>
      <c r="K74" s="414"/>
      <c r="L74" s="207"/>
      <c r="M74" s="207"/>
      <c r="N74" s="415">
        <v>1</v>
      </c>
      <c r="O74" s="416">
        <v>1</v>
      </c>
      <c r="P74" s="414">
        <v>1</v>
      </c>
      <c r="Q74" s="207"/>
      <c r="R74" s="415"/>
      <c r="S74" s="205">
        <f t="shared" si="1"/>
        <v>5</v>
      </c>
    </row>
    <row r="75" spans="1:19" ht="15.75">
      <c r="A75" s="166" t="s">
        <v>161</v>
      </c>
      <c r="B75" s="417"/>
      <c r="C75" s="207">
        <v>1</v>
      </c>
      <c r="D75" s="207"/>
      <c r="E75" s="207"/>
      <c r="F75" s="418"/>
      <c r="G75" s="417">
        <v>1</v>
      </c>
      <c r="H75" s="207"/>
      <c r="I75" s="207"/>
      <c r="J75" s="418"/>
      <c r="K75" s="417">
        <v>1</v>
      </c>
      <c r="L75" s="207"/>
      <c r="M75" s="207"/>
      <c r="N75" s="418"/>
      <c r="O75" s="419"/>
      <c r="P75" s="417"/>
      <c r="Q75" s="207">
        <v>1</v>
      </c>
      <c r="R75" s="418"/>
      <c r="S75" s="205">
        <f t="shared" si="1"/>
        <v>4</v>
      </c>
    </row>
    <row r="76" spans="1:19" ht="15.75">
      <c r="A76" s="166" t="s">
        <v>162</v>
      </c>
      <c r="B76" s="420">
        <v>1</v>
      </c>
      <c r="C76" s="207"/>
      <c r="D76" s="207"/>
      <c r="E76" s="207"/>
      <c r="F76" s="421"/>
      <c r="G76" s="420">
        <v>1</v>
      </c>
      <c r="H76" s="207"/>
      <c r="I76" s="207"/>
      <c r="J76" s="421"/>
      <c r="K76" s="420"/>
      <c r="L76" s="207"/>
      <c r="M76" s="207"/>
      <c r="N76" s="421">
        <v>1</v>
      </c>
      <c r="O76" s="422"/>
      <c r="P76" s="420"/>
      <c r="Q76" s="207">
        <v>1</v>
      </c>
      <c r="R76" s="421"/>
      <c r="S76" s="205">
        <f t="shared" si="1"/>
        <v>4</v>
      </c>
    </row>
    <row r="77" spans="1:19" ht="15.75">
      <c r="A77" s="166" t="s">
        <v>163</v>
      </c>
      <c r="B77" s="423"/>
      <c r="C77" s="207"/>
      <c r="D77" s="207"/>
      <c r="E77" s="207">
        <v>1</v>
      </c>
      <c r="F77" s="424"/>
      <c r="G77" s="423"/>
      <c r="H77" s="207"/>
      <c r="I77" s="207">
        <v>1</v>
      </c>
      <c r="J77" s="424"/>
      <c r="K77" s="423">
        <v>1</v>
      </c>
      <c r="L77" s="207"/>
      <c r="M77" s="207"/>
      <c r="N77" s="424"/>
      <c r="O77" s="425"/>
      <c r="P77" s="423">
        <v>1</v>
      </c>
      <c r="Q77" s="207"/>
      <c r="R77" s="424"/>
      <c r="S77" s="205">
        <f t="shared" si="1"/>
        <v>4</v>
      </c>
    </row>
    <row r="78" spans="1:19" ht="15.75">
      <c r="A78" s="166" t="s">
        <v>164</v>
      </c>
      <c r="B78" s="426">
        <v>1</v>
      </c>
      <c r="C78" s="207"/>
      <c r="D78" s="207"/>
      <c r="E78" s="207"/>
      <c r="F78" s="427"/>
      <c r="G78" s="426"/>
      <c r="H78" s="207">
        <v>1</v>
      </c>
      <c r="I78" s="207"/>
      <c r="J78" s="427"/>
      <c r="K78" s="426"/>
      <c r="L78" s="207">
        <v>1</v>
      </c>
      <c r="M78" s="207"/>
      <c r="N78" s="427"/>
      <c r="O78" s="428"/>
      <c r="P78" s="426"/>
      <c r="Q78" s="207"/>
      <c r="R78" s="427">
        <v>1</v>
      </c>
      <c r="S78" s="205">
        <f t="shared" si="1"/>
        <v>4</v>
      </c>
    </row>
    <row r="79" spans="1:19" ht="15.75">
      <c r="A79" s="166" t="s">
        <v>165</v>
      </c>
      <c r="B79" s="429"/>
      <c r="C79" s="207"/>
      <c r="D79" s="207"/>
      <c r="E79" s="207">
        <v>1</v>
      </c>
      <c r="F79" s="430"/>
      <c r="G79" s="429"/>
      <c r="H79" s="207"/>
      <c r="I79" s="207"/>
      <c r="J79" s="430">
        <v>1</v>
      </c>
      <c r="K79" s="429">
        <v>1</v>
      </c>
      <c r="L79" s="207"/>
      <c r="M79" s="207"/>
      <c r="N79" s="430"/>
      <c r="O79" s="431">
        <v>1</v>
      </c>
      <c r="P79" s="429">
        <v>1</v>
      </c>
      <c r="Q79" s="207"/>
      <c r="R79" s="430"/>
      <c r="S79" s="205">
        <f t="shared" si="1"/>
        <v>5</v>
      </c>
    </row>
    <row r="80" spans="1:19" ht="15.75">
      <c r="A80" s="166" t="s">
        <v>166</v>
      </c>
      <c r="B80" s="432"/>
      <c r="C80" s="207">
        <v>1</v>
      </c>
      <c r="D80" s="207"/>
      <c r="E80" s="207"/>
      <c r="F80" s="433"/>
      <c r="G80" s="432">
        <v>1</v>
      </c>
      <c r="H80" s="207"/>
      <c r="I80" s="207"/>
      <c r="J80" s="433"/>
      <c r="K80" s="432"/>
      <c r="L80" s="207"/>
      <c r="M80" s="207"/>
      <c r="N80" s="433">
        <v>1</v>
      </c>
      <c r="O80" s="434"/>
      <c r="P80" s="432"/>
      <c r="Q80" s="207"/>
      <c r="R80" s="433">
        <v>1</v>
      </c>
      <c r="S80" s="205">
        <f t="shared" si="1"/>
        <v>4</v>
      </c>
    </row>
    <row r="81" spans="1:19" ht="15.75">
      <c r="A81" s="166" t="s">
        <v>167</v>
      </c>
      <c r="B81" s="435"/>
      <c r="C81" s="207"/>
      <c r="D81" s="207"/>
      <c r="E81" s="207"/>
      <c r="F81" s="436">
        <v>1</v>
      </c>
      <c r="G81" s="435"/>
      <c r="H81" s="207">
        <v>1</v>
      </c>
      <c r="I81" s="207"/>
      <c r="J81" s="436"/>
      <c r="K81" s="435">
        <v>1</v>
      </c>
      <c r="L81" s="207"/>
      <c r="M81" s="207"/>
      <c r="N81" s="436"/>
      <c r="O81" s="437">
        <v>1</v>
      </c>
      <c r="P81" s="435">
        <v>1</v>
      </c>
      <c r="Q81" s="207"/>
      <c r="R81" s="436"/>
      <c r="S81" s="205">
        <f t="shared" si="1"/>
        <v>5</v>
      </c>
    </row>
    <row r="82" spans="1:19" ht="15.75">
      <c r="A82" s="166" t="s">
        <v>168</v>
      </c>
      <c r="B82" s="438"/>
      <c r="C82" s="207"/>
      <c r="D82" s="207"/>
      <c r="E82" s="207">
        <v>1</v>
      </c>
      <c r="F82" s="439"/>
      <c r="G82" s="438">
        <v>1</v>
      </c>
      <c r="H82" s="207"/>
      <c r="I82" s="207"/>
      <c r="J82" s="439"/>
      <c r="K82" s="438">
        <v>1</v>
      </c>
      <c r="L82" s="207"/>
      <c r="M82" s="207"/>
      <c r="N82" s="439"/>
      <c r="O82" s="440"/>
      <c r="P82" s="438"/>
      <c r="Q82" s="207">
        <v>1</v>
      </c>
      <c r="R82" s="439"/>
      <c r="S82" s="205">
        <f t="shared" si="1"/>
        <v>4</v>
      </c>
    </row>
    <row r="83" spans="1:19" ht="15.75">
      <c r="A83" s="166" t="s">
        <v>169</v>
      </c>
      <c r="B83" s="441"/>
      <c r="C83" s="207"/>
      <c r="D83" s="207"/>
      <c r="E83" s="207">
        <v>1</v>
      </c>
      <c r="F83" s="442"/>
      <c r="G83" s="441">
        <v>1</v>
      </c>
      <c r="H83" s="207"/>
      <c r="I83" s="207"/>
      <c r="J83" s="442"/>
      <c r="K83" s="441">
        <v>1</v>
      </c>
      <c r="L83" s="207"/>
      <c r="M83" s="207"/>
      <c r="N83" s="442"/>
      <c r="O83" s="443">
        <v>1</v>
      </c>
      <c r="P83" s="441">
        <v>1</v>
      </c>
      <c r="Q83" s="207"/>
      <c r="R83" s="442"/>
      <c r="S83" s="205">
        <f t="shared" si="1"/>
        <v>5</v>
      </c>
    </row>
    <row r="84" spans="1:19" ht="15.75">
      <c r="A84" s="166" t="s">
        <v>170</v>
      </c>
      <c r="B84" s="444">
        <v>1</v>
      </c>
      <c r="C84" s="207"/>
      <c r="D84" s="207"/>
      <c r="E84" s="207"/>
      <c r="F84" s="445"/>
      <c r="G84" s="444">
        <v>1</v>
      </c>
      <c r="H84" s="207"/>
      <c r="I84" s="207"/>
      <c r="J84" s="445"/>
      <c r="K84" s="444"/>
      <c r="L84" s="207"/>
      <c r="M84" s="207">
        <v>1</v>
      </c>
      <c r="N84" s="445"/>
      <c r="O84" s="446"/>
      <c r="P84" s="444"/>
      <c r="Q84" s="207">
        <v>1</v>
      </c>
      <c r="R84" s="445"/>
      <c r="S84" s="205">
        <f t="shared" si="1"/>
        <v>4</v>
      </c>
    </row>
    <row r="85" spans="1:19" ht="15.75">
      <c r="A85" s="166" t="s">
        <v>171</v>
      </c>
      <c r="B85" s="447"/>
      <c r="C85" s="207"/>
      <c r="D85" s="207"/>
      <c r="E85" s="207"/>
      <c r="F85" s="448"/>
      <c r="G85" s="447"/>
      <c r="H85" s="207"/>
      <c r="I85" s="207"/>
      <c r="J85" s="448"/>
      <c r="K85" s="447"/>
      <c r="L85" s="207"/>
      <c r="M85" s="207"/>
      <c r="N85" s="448"/>
      <c r="O85" s="449"/>
      <c r="P85" s="447"/>
      <c r="Q85" s="207"/>
      <c r="R85" s="448"/>
      <c r="S85" s="205">
        <f t="shared" si="1"/>
        <v>0</v>
      </c>
    </row>
    <row r="86" spans="1:19" ht="15.75">
      <c r="A86" s="166" t="s">
        <v>172</v>
      </c>
      <c r="B86" s="450">
        <v>1</v>
      </c>
      <c r="C86" s="207"/>
      <c r="D86" s="207"/>
      <c r="E86" s="207"/>
      <c r="F86" s="451"/>
      <c r="G86" s="450"/>
      <c r="H86" s="207"/>
      <c r="I86" s="207">
        <v>1</v>
      </c>
      <c r="J86" s="451"/>
      <c r="K86" s="450"/>
      <c r="L86" s="207"/>
      <c r="M86" s="207"/>
      <c r="N86" s="451"/>
      <c r="O86" s="452">
        <v>1</v>
      </c>
      <c r="P86" s="450"/>
      <c r="Q86" s="207"/>
      <c r="R86" s="451">
        <v>1</v>
      </c>
      <c r="S86" s="205">
        <f t="shared" si="1"/>
        <v>4</v>
      </c>
    </row>
    <row r="87" spans="1:19" ht="15.75">
      <c r="A87" s="166" t="s">
        <v>173</v>
      </c>
      <c r="B87" s="453"/>
      <c r="C87" s="207">
        <v>2</v>
      </c>
      <c r="D87" s="207"/>
      <c r="E87" s="207"/>
      <c r="F87" s="454">
        <v>1</v>
      </c>
      <c r="G87" s="453">
        <v>2</v>
      </c>
      <c r="H87" s="207">
        <v>1</v>
      </c>
      <c r="I87" s="207"/>
      <c r="J87" s="454"/>
      <c r="K87" s="453">
        <v>1</v>
      </c>
      <c r="L87" s="207"/>
      <c r="M87" s="207">
        <v>2</v>
      </c>
      <c r="N87" s="454"/>
      <c r="O87" s="455">
        <v>1</v>
      </c>
      <c r="P87" s="453"/>
      <c r="Q87" s="207"/>
      <c r="R87" s="454"/>
      <c r="S87" s="205">
        <f t="shared" si="1"/>
        <v>7</v>
      </c>
    </row>
    <row r="88" spans="1:19" ht="15.75">
      <c r="A88" s="166" t="s">
        <v>174</v>
      </c>
      <c r="B88" s="456"/>
      <c r="C88" s="207"/>
      <c r="D88" s="207"/>
      <c r="E88" s="207"/>
      <c r="F88" s="457"/>
      <c r="G88" s="456">
        <v>1</v>
      </c>
      <c r="H88" s="207"/>
      <c r="I88" s="207"/>
      <c r="J88" s="457"/>
      <c r="K88" s="456"/>
      <c r="L88" s="207"/>
      <c r="M88" s="207"/>
      <c r="N88" s="457"/>
      <c r="O88" s="458"/>
      <c r="P88" s="456"/>
      <c r="Q88" s="207"/>
      <c r="R88" s="457"/>
      <c r="S88" s="205">
        <f t="shared" si="1"/>
        <v>1</v>
      </c>
    </row>
    <row r="89" spans="1:19" ht="15.75">
      <c r="A89" s="166" t="s">
        <v>175</v>
      </c>
      <c r="B89" s="459"/>
      <c r="C89" s="207">
        <v>1</v>
      </c>
      <c r="D89" s="207"/>
      <c r="E89" s="207"/>
      <c r="F89" s="460"/>
      <c r="G89" s="459"/>
      <c r="H89" s="207"/>
      <c r="I89" s="207">
        <v>1</v>
      </c>
      <c r="J89" s="460"/>
      <c r="K89" s="459">
        <v>1</v>
      </c>
      <c r="L89" s="207"/>
      <c r="M89" s="207"/>
      <c r="N89" s="460"/>
      <c r="O89" s="461">
        <v>1</v>
      </c>
      <c r="P89" s="459"/>
      <c r="Q89" s="207">
        <v>1</v>
      </c>
      <c r="R89" s="460"/>
      <c r="S89" s="205">
        <f t="shared" si="1"/>
        <v>5</v>
      </c>
    </row>
    <row r="90" spans="1:19" ht="15.75">
      <c r="A90" s="166" t="s">
        <v>176</v>
      </c>
      <c r="B90" s="462"/>
      <c r="C90" s="207"/>
      <c r="D90" s="207"/>
      <c r="E90" s="207"/>
      <c r="F90" s="463"/>
      <c r="G90" s="462"/>
      <c r="H90" s="207">
        <v>1</v>
      </c>
      <c r="I90" s="207"/>
      <c r="J90" s="463"/>
      <c r="K90" s="462"/>
      <c r="L90" s="207">
        <v>1</v>
      </c>
      <c r="M90" s="207"/>
      <c r="N90" s="463"/>
      <c r="O90" s="464"/>
      <c r="P90" s="462"/>
      <c r="Q90" s="207"/>
      <c r="R90" s="463"/>
      <c r="S90" s="205">
        <f t="shared" si="1"/>
        <v>2</v>
      </c>
    </row>
    <row r="91" spans="1:19" ht="15.75">
      <c r="A91" s="166" t="s">
        <v>177</v>
      </c>
      <c r="B91" s="465"/>
      <c r="C91" s="207"/>
      <c r="D91" s="207"/>
      <c r="E91" s="207">
        <v>1</v>
      </c>
      <c r="F91" s="466"/>
      <c r="G91" s="465"/>
      <c r="H91" s="207">
        <v>1</v>
      </c>
      <c r="I91" s="207"/>
      <c r="J91" s="466"/>
      <c r="K91" s="465"/>
      <c r="L91" s="207">
        <v>1</v>
      </c>
      <c r="M91" s="207"/>
      <c r="N91" s="466">
        <v>1</v>
      </c>
      <c r="O91" s="467"/>
      <c r="P91" s="465"/>
      <c r="Q91" s="207"/>
      <c r="R91" s="466">
        <v>1</v>
      </c>
      <c r="S91" s="205">
        <f t="shared" si="1"/>
        <v>5</v>
      </c>
    </row>
    <row r="92" spans="1:19" ht="15.75">
      <c r="A92" s="166" t="s">
        <v>178</v>
      </c>
      <c r="B92" s="468">
        <v>1</v>
      </c>
      <c r="C92" s="207"/>
      <c r="D92" s="207"/>
      <c r="E92" s="207"/>
      <c r="F92" s="469"/>
      <c r="G92" s="468">
        <v>1</v>
      </c>
      <c r="H92" s="207"/>
      <c r="I92" s="207"/>
      <c r="J92" s="469"/>
      <c r="K92" s="468"/>
      <c r="L92" s="207">
        <v>1</v>
      </c>
      <c r="M92" s="207"/>
      <c r="N92" s="469"/>
      <c r="O92" s="470">
        <v>1</v>
      </c>
      <c r="P92" s="468">
        <v>1</v>
      </c>
      <c r="Q92" s="207"/>
      <c r="R92" s="469"/>
      <c r="S92" s="205">
        <f t="shared" si="1"/>
        <v>5</v>
      </c>
    </row>
    <row r="93" spans="1:19" ht="15.75">
      <c r="A93" s="166" t="s">
        <v>179</v>
      </c>
      <c r="B93" s="471"/>
      <c r="C93" s="207"/>
      <c r="D93" s="207"/>
      <c r="E93" s="207"/>
      <c r="F93" s="472"/>
      <c r="G93" s="471"/>
      <c r="H93" s="207"/>
      <c r="I93" s="207"/>
      <c r="J93" s="472"/>
      <c r="K93" s="471"/>
      <c r="L93" s="207"/>
      <c r="M93" s="207"/>
      <c r="N93" s="472"/>
      <c r="O93" s="473"/>
      <c r="P93" s="471"/>
      <c r="Q93" s="207"/>
      <c r="R93" s="472"/>
      <c r="S93" s="205">
        <f t="shared" si="1"/>
        <v>0</v>
      </c>
    </row>
    <row r="94" spans="1:19" ht="15.75">
      <c r="A94" s="166" t="s">
        <v>180</v>
      </c>
      <c r="B94" s="474">
        <v>1</v>
      </c>
      <c r="C94" s="207"/>
      <c r="D94" s="207"/>
      <c r="E94" s="207"/>
      <c r="F94" s="475"/>
      <c r="G94" s="474"/>
      <c r="H94" s="207">
        <v>1</v>
      </c>
      <c r="I94" s="207"/>
      <c r="J94" s="475"/>
      <c r="K94" s="474">
        <v>1</v>
      </c>
      <c r="L94" s="207"/>
      <c r="M94" s="207"/>
      <c r="N94" s="475"/>
      <c r="O94" s="476"/>
      <c r="P94" s="474"/>
      <c r="Q94" s="207"/>
      <c r="R94" s="475">
        <v>1</v>
      </c>
      <c r="S94" s="205">
        <f t="shared" si="1"/>
        <v>4</v>
      </c>
    </row>
    <row r="95" spans="1:19" ht="15.75">
      <c r="A95" s="166" t="s">
        <v>181</v>
      </c>
      <c r="B95" s="477"/>
      <c r="C95" s="207"/>
      <c r="D95" s="207">
        <v>1</v>
      </c>
      <c r="E95" s="207"/>
      <c r="F95" s="478"/>
      <c r="G95" s="477"/>
      <c r="H95" s="207"/>
      <c r="I95" s="207"/>
      <c r="J95" s="478"/>
      <c r="K95" s="477"/>
      <c r="L95" s="207"/>
      <c r="M95" s="207"/>
      <c r="N95" s="478">
        <v>1</v>
      </c>
      <c r="O95" s="479">
        <v>1</v>
      </c>
      <c r="P95" s="477"/>
      <c r="Q95" s="207">
        <v>1</v>
      </c>
      <c r="R95" s="478"/>
      <c r="S95" s="205">
        <f t="shared" si="1"/>
        <v>4</v>
      </c>
    </row>
    <row r="96" spans="1:19" ht="15.75">
      <c r="A96" s="166" t="s">
        <v>182</v>
      </c>
      <c r="B96" s="480">
        <v>1</v>
      </c>
      <c r="C96" s="207"/>
      <c r="D96" s="207"/>
      <c r="E96" s="207"/>
      <c r="F96" s="481"/>
      <c r="G96" s="480">
        <v>1</v>
      </c>
      <c r="H96" s="207"/>
      <c r="I96" s="207"/>
      <c r="J96" s="481"/>
      <c r="K96" s="480">
        <v>1</v>
      </c>
      <c r="L96" s="207"/>
      <c r="M96" s="207"/>
      <c r="N96" s="481"/>
      <c r="O96" s="482">
        <v>1</v>
      </c>
      <c r="P96" s="480"/>
      <c r="Q96" s="207">
        <v>1</v>
      </c>
      <c r="R96" s="481"/>
      <c r="S96" s="205">
        <f t="shared" si="1"/>
        <v>5</v>
      </c>
    </row>
    <row r="97" spans="1:19" ht="15.75">
      <c r="A97" s="166" t="s">
        <v>183</v>
      </c>
      <c r="B97" s="483"/>
      <c r="C97" s="207"/>
      <c r="D97" s="207">
        <v>1</v>
      </c>
      <c r="E97" s="207"/>
      <c r="F97" s="484">
        <v>2</v>
      </c>
      <c r="G97" s="483">
        <v>1</v>
      </c>
      <c r="H97" s="207"/>
      <c r="I97" s="207"/>
      <c r="J97" s="484">
        <v>2</v>
      </c>
      <c r="K97" s="483">
        <v>2</v>
      </c>
      <c r="L97" s="207"/>
      <c r="M97" s="207">
        <v>1</v>
      </c>
      <c r="N97" s="484"/>
      <c r="O97" s="485"/>
      <c r="P97" s="483"/>
      <c r="Q97" s="207"/>
      <c r="R97" s="484">
        <v>1</v>
      </c>
      <c r="S97" s="205">
        <f t="shared" si="1"/>
        <v>7</v>
      </c>
    </row>
    <row r="98" spans="1:19" ht="15.75">
      <c r="A98" s="166" t="s">
        <v>184</v>
      </c>
      <c r="B98" s="486"/>
      <c r="C98" s="207"/>
      <c r="D98" s="207"/>
      <c r="E98" s="207"/>
      <c r="F98" s="487">
        <v>1</v>
      </c>
      <c r="G98" s="486"/>
      <c r="H98" s="207"/>
      <c r="I98" s="207">
        <v>1</v>
      </c>
      <c r="J98" s="487"/>
      <c r="K98" s="486"/>
      <c r="L98" s="207"/>
      <c r="M98" s="207">
        <v>1</v>
      </c>
      <c r="N98" s="487"/>
      <c r="O98" s="488"/>
      <c r="P98" s="486"/>
      <c r="Q98" s="207"/>
      <c r="R98" s="487">
        <v>1</v>
      </c>
      <c r="S98" s="205">
        <f t="shared" si="1"/>
        <v>4</v>
      </c>
    </row>
    <row r="99" spans="1:19" ht="15.75">
      <c r="A99" s="166" t="s">
        <v>185</v>
      </c>
      <c r="B99" s="486"/>
      <c r="C99" s="207"/>
      <c r="D99" s="207">
        <v>1</v>
      </c>
      <c r="E99" s="207"/>
      <c r="F99" s="487"/>
      <c r="G99" s="486">
        <v>1</v>
      </c>
      <c r="H99" s="207"/>
      <c r="I99" s="207"/>
      <c r="J99" s="487"/>
      <c r="K99" s="486">
        <v>1</v>
      </c>
      <c r="L99" s="207"/>
      <c r="M99" s="207"/>
      <c r="N99" s="487"/>
      <c r="O99" s="488"/>
      <c r="P99" s="486"/>
      <c r="Q99" s="207">
        <v>1</v>
      </c>
      <c r="R99" s="487"/>
      <c r="S99" s="205">
        <f t="shared" si="1"/>
        <v>4</v>
      </c>
    </row>
    <row r="100" spans="1:19" ht="15.75">
      <c r="A100" s="166" t="s">
        <v>187</v>
      </c>
      <c r="B100" s="486"/>
      <c r="C100" s="207"/>
      <c r="D100" s="207"/>
      <c r="E100" s="207"/>
      <c r="F100" s="487"/>
      <c r="G100" s="486"/>
      <c r="H100" s="207"/>
      <c r="I100" s="207"/>
      <c r="J100" s="487"/>
      <c r="K100" s="486"/>
      <c r="L100" s="207"/>
      <c r="M100" s="207"/>
      <c r="N100" s="487"/>
      <c r="O100" s="488"/>
      <c r="P100" s="486"/>
      <c r="Q100" s="207"/>
      <c r="R100" s="487"/>
      <c r="S100" s="205">
        <f t="shared" si="1"/>
        <v>0</v>
      </c>
    </row>
    <row r="101" spans="1:19" ht="15.75">
      <c r="A101" s="166" t="s">
        <v>188</v>
      </c>
      <c r="B101" s="486"/>
      <c r="C101" s="207"/>
      <c r="D101" s="207"/>
      <c r="E101" s="207"/>
      <c r="F101" s="487"/>
      <c r="G101" s="486"/>
      <c r="H101" s="207"/>
      <c r="I101" s="207"/>
      <c r="J101" s="487"/>
      <c r="K101" s="486"/>
      <c r="L101" s="207"/>
      <c r="M101" s="207"/>
      <c r="N101" s="487"/>
      <c r="O101" s="488"/>
      <c r="P101" s="486"/>
      <c r="Q101" s="207"/>
      <c r="R101" s="487"/>
      <c r="S101" s="205">
        <f t="shared" si="1"/>
        <v>0</v>
      </c>
    </row>
    <row r="102" spans="1:19" ht="15.75">
      <c r="A102" s="166"/>
      <c r="B102" s="486"/>
      <c r="C102" s="207"/>
      <c r="D102" s="207"/>
      <c r="E102" s="207"/>
      <c r="F102" s="487"/>
      <c r="G102" s="486"/>
      <c r="H102" s="207"/>
      <c r="I102" s="207"/>
      <c r="J102" s="487"/>
      <c r="K102" s="486"/>
      <c r="L102" s="207"/>
      <c r="M102" s="207"/>
      <c r="N102" s="487"/>
      <c r="O102" s="488"/>
      <c r="P102" s="486"/>
      <c r="Q102" s="207"/>
      <c r="R102" s="487"/>
      <c r="S102" s="205">
        <f t="shared" si="1"/>
        <v>0</v>
      </c>
    </row>
  </sheetData>
  <sortState ref="A4:S102">
    <sortCondition ref="A4:A102"/>
  </sortState>
  <phoneticPr fontId="5" type="noConversion"/>
  <conditionalFormatting sqref="A100:A102">
    <cfRule type="iconSet" priority="6">
      <iconSet iconSet="3Signs">
        <cfvo type="percent" val="0"/>
        <cfvo type="percent" val="33"/>
        <cfvo type="percent" val="67"/>
      </iconSet>
    </cfRule>
  </conditionalFormatting>
  <conditionalFormatting sqref="C4">
    <cfRule type="iconSet" priority="5">
      <iconSet iconSet="3Symbols2">
        <cfvo type="percent" val="0"/>
        <cfvo type="percent" val="33"/>
        <cfvo type="percent" val="67"/>
      </iconSet>
    </cfRule>
  </conditionalFormatting>
  <conditionalFormatting sqref="C79 C8 C12 C16 C20 C24 C28 C83 C87 C91 C97">
    <cfRule type="iconSet" priority="4">
      <iconSet iconSet="3Symbols2">
        <cfvo type="percent" val="0"/>
        <cfvo type="percent" val="33"/>
        <cfvo type="percent" val="67"/>
      </iconSet>
    </cfRule>
  </conditionalFormatting>
  <conditionalFormatting sqref="B4:R98">
    <cfRule type="iconSet" priority="3">
      <iconSet iconSet="3Signs">
        <cfvo type="percent" val="0"/>
        <cfvo type="percent" val="33"/>
        <cfvo type="percent" val="67"/>
      </iconSet>
    </cfRule>
  </conditionalFormatting>
  <conditionalFormatting sqref="A4:A99">
    <cfRule type="iconSet" priority="2">
      <iconSet iconSet="3Signs">
        <cfvo type="percent" val="0"/>
        <cfvo type="percent" val="33"/>
        <cfvo type="percent" val="67"/>
      </iconSet>
    </cfRule>
  </conditionalFormatting>
  <conditionalFormatting sqref="B99:R102">
    <cfRule type="iconSet" priority="1">
      <iconSet iconSet="3Signs">
        <cfvo type="percent" val="0"/>
        <cfvo type="percent" val="33"/>
        <cfvo type="percent" val="67"/>
      </iconSet>
    </cfRule>
  </conditionalFormatting>
  <pageMargins left="0.25" right="0.25" top="0.75" bottom="0.75" header="0.3" footer="0.3"/>
  <pageSetup paperSize="9" scale="45" orientation="landscape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>
    <pageSetUpPr fitToPage="1"/>
  </sheetPr>
  <dimension ref="A1:W110"/>
  <sheetViews>
    <sheetView tabSelected="1" zoomScale="60" zoomScaleNormal="60" workbookViewId="0">
      <pane xSplit="1" ySplit="1" topLeftCell="I2" activePane="bottomRight" state="frozen"/>
      <selection activeCell="A80" sqref="A80"/>
      <selection pane="topRight" activeCell="A80" sqref="A80"/>
      <selection pane="bottomLeft" activeCell="A80" sqref="A80"/>
      <selection pane="bottomRight" activeCell="T2" sqref="T2"/>
    </sheetView>
  </sheetViews>
  <sheetFormatPr baseColWidth="10" defaultRowHeight="15.75"/>
  <cols>
    <col min="1" max="1" width="44.140625" bestFit="1" customWidth="1"/>
    <col min="2" max="18" width="20.7109375" customWidth="1"/>
    <col min="19" max="19" width="11.7109375" style="489" customWidth="1"/>
  </cols>
  <sheetData>
    <row r="1" spans="1:23" ht="16.5" thickBot="1">
      <c r="A1" s="88" t="s">
        <v>18</v>
      </c>
      <c r="B1" s="148" t="s">
        <v>88</v>
      </c>
      <c r="C1" s="144" t="s">
        <v>2</v>
      </c>
      <c r="D1" s="144" t="s">
        <v>3</v>
      </c>
      <c r="E1" s="144" t="s">
        <v>4</v>
      </c>
      <c r="F1" s="145" t="s">
        <v>5</v>
      </c>
      <c r="G1" s="146" t="s">
        <v>6</v>
      </c>
      <c r="H1" s="144" t="s">
        <v>7</v>
      </c>
      <c r="I1" s="144" t="s">
        <v>8</v>
      </c>
      <c r="J1" s="145" t="s">
        <v>9</v>
      </c>
      <c r="K1" s="146" t="s">
        <v>10</v>
      </c>
      <c r="L1" s="144" t="s">
        <v>11</v>
      </c>
      <c r="M1" s="144" t="s">
        <v>12</v>
      </c>
      <c r="N1" s="145" t="s">
        <v>13</v>
      </c>
      <c r="O1" s="147" t="s">
        <v>14</v>
      </c>
      <c r="P1" s="144" t="s">
        <v>15</v>
      </c>
      <c r="Q1" s="144" t="s">
        <v>16</v>
      </c>
      <c r="R1" s="145" t="s">
        <v>17</v>
      </c>
      <c r="T1" s="85" t="s">
        <v>82</v>
      </c>
      <c r="U1" s="85" t="s">
        <v>83</v>
      </c>
      <c r="V1" s="85" t="s">
        <v>80</v>
      </c>
      <c r="W1" s="85" t="s">
        <v>81</v>
      </c>
    </row>
    <row r="2" spans="1:23" ht="16.5" thickBot="1">
      <c r="A2" s="190" t="str">
        <f>IF(ISBLANK('Voeux élèves'!A4),"",'Voeux élèves'!A4)</f>
        <v>ARRAGAIN Adèle</v>
      </c>
      <c r="B2" s="157"/>
      <c r="C2" s="158"/>
      <c r="D2" s="158"/>
      <c r="E2" s="158"/>
      <c r="F2" s="537" t="s">
        <v>82</v>
      </c>
      <c r="G2" s="157"/>
      <c r="H2" s="158"/>
      <c r="I2" s="538" t="s">
        <v>81</v>
      </c>
      <c r="J2" s="159"/>
      <c r="K2" s="157"/>
      <c r="L2" s="158"/>
      <c r="M2" s="540" t="s">
        <v>83</v>
      </c>
      <c r="N2" s="159"/>
      <c r="O2" s="539"/>
      <c r="P2" s="157"/>
      <c r="Q2" s="158">
        <v>1</v>
      </c>
      <c r="R2" s="159"/>
      <c r="S2" s="490">
        <f>COUNTA(B2:R2)</f>
        <v>4</v>
      </c>
      <c r="T2" s="143">
        <f>COUNTIF(B2:R2, "p1")</f>
        <v>1</v>
      </c>
      <c r="U2" s="143">
        <f>COUNTIF(B2:R2, "p2")</f>
        <v>1</v>
      </c>
      <c r="V2" s="143">
        <f>COUNTIF(B2:R2, "p3")</f>
        <v>0</v>
      </c>
      <c r="W2" s="143">
        <f>COUNTIF(B2:R2, "p4")</f>
        <v>1</v>
      </c>
    </row>
    <row r="3" spans="1:23" ht="16.5" thickBot="1">
      <c r="A3" s="190" t="str">
        <f>IF(ISBLANK('Voeux élèves'!A5),"",'Voeux élèves'!A5)</f>
        <v>AUCLAIR Héloïse</v>
      </c>
      <c r="B3" s="525"/>
      <c r="C3" s="537" t="s">
        <v>82</v>
      </c>
      <c r="D3" s="160"/>
      <c r="E3" s="160"/>
      <c r="F3" s="526"/>
      <c r="G3" s="525"/>
      <c r="H3" s="160"/>
      <c r="I3" s="538" t="s">
        <v>81</v>
      </c>
      <c r="J3" s="526"/>
      <c r="K3" s="525"/>
      <c r="L3" s="541" t="s">
        <v>80</v>
      </c>
      <c r="M3" s="160"/>
      <c r="N3" s="526"/>
      <c r="O3" s="524"/>
      <c r="P3" s="525">
        <v>1</v>
      </c>
      <c r="Q3" s="160"/>
      <c r="R3" s="526"/>
      <c r="S3" s="490">
        <f t="shared" ref="S3:S22" si="0">COUNTA(B3:R3)</f>
        <v>4</v>
      </c>
      <c r="T3" s="143">
        <f t="shared" ref="T3:T22" si="1">COUNTIF(B3:R3, "p1")</f>
        <v>1</v>
      </c>
      <c r="U3" s="143">
        <f t="shared" ref="U3:U22" si="2">COUNTIF(B3:R3, "p2")</f>
        <v>0</v>
      </c>
      <c r="V3" s="143">
        <f t="shared" ref="V3:V22" si="3">COUNTIF(B3:R3, "p3")</f>
        <v>1</v>
      </c>
      <c r="W3" s="143">
        <f t="shared" ref="W3:W22" si="4">COUNTIF(B3:R3, "p4")</f>
        <v>1</v>
      </c>
    </row>
    <row r="4" spans="1:23" ht="16.5" thickBot="1">
      <c r="A4" s="190" t="str">
        <f>IF(ISBLANK('Voeux élèves'!A6),"",'Voeux élèves'!A6)</f>
        <v>BALAIS Zoé</v>
      </c>
      <c r="B4" s="531"/>
      <c r="C4" s="167"/>
      <c r="D4" s="167"/>
      <c r="E4" s="537" t="s">
        <v>82</v>
      </c>
      <c r="F4" s="532"/>
      <c r="G4" s="531"/>
      <c r="H4" s="167"/>
      <c r="I4" s="538" t="s">
        <v>81</v>
      </c>
      <c r="J4" s="532"/>
      <c r="K4" s="531"/>
      <c r="L4" s="541" t="s">
        <v>80</v>
      </c>
      <c r="M4" s="167"/>
      <c r="N4" s="532"/>
      <c r="O4" s="527">
        <v>1</v>
      </c>
      <c r="P4" s="528"/>
      <c r="Q4" s="191"/>
      <c r="R4" s="529"/>
      <c r="S4" s="490">
        <f t="shared" si="0"/>
        <v>4</v>
      </c>
      <c r="T4" s="143">
        <f t="shared" si="1"/>
        <v>1</v>
      </c>
      <c r="U4" s="143">
        <f t="shared" si="2"/>
        <v>0</v>
      </c>
      <c r="V4" s="143">
        <f t="shared" si="3"/>
        <v>1</v>
      </c>
      <c r="W4" s="143">
        <f t="shared" si="4"/>
        <v>1</v>
      </c>
    </row>
    <row r="5" spans="1:23" ht="16.5" thickBot="1">
      <c r="A5" s="190" t="str">
        <f>IF(ISBLANK('Voeux élèves'!A7),"",'Voeux élèves'!A7)</f>
        <v>BARBI NEYROUD Alicia</v>
      </c>
      <c r="B5" s="531"/>
      <c r="C5" s="167"/>
      <c r="D5" s="537" t="s">
        <v>82</v>
      </c>
      <c r="E5" s="167"/>
      <c r="F5" s="532"/>
      <c r="G5" s="531"/>
      <c r="H5" s="167"/>
      <c r="I5" s="167"/>
      <c r="J5" s="538" t="s">
        <v>81</v>
      </c>
      <c r="K5" s="531"/>
      <c r="L5" s="167"/>
      <c r="M5" s="167"/>
      <c r="N5" s="541" t="s">
        <v>80</v>
      </c>
      <c r="O5" s="527"/>
      <c r="P5" s="528"/>
      <c r="Q5" s="191"/>
      <c r="R5" s="529">
        <v>3</v>
      </c>
      <c r="S5" s="490">
        <f t="shared" si="0"/>
        <v>4</v>
      </c>
      <c r="T5" s="143">
        <f t="shared" si="1"/>
        <v>1</v>
      </c>
      <c r="U5" s="143">
        <f t="shared" si="2"/>
        <v>0</v>
      </c>
      <c r="V5" s="143">
        <f t="shared" si="3"/>
        <v>1</v>
      </c>
      <c r="W5" s="143">
        <f t="shared" si="4"/>
        <v>1</v>
      </c>
    </row>
    <row r="6" spans="1:23" ht="16.5" thickBot="1">
      <c r="A6" s="190" t="str">
        <f>IF(ISBLANK('Voeux élèves'!A8),"",'Voeux élèves'!A8)</f>
        <v>BARBU WILDBRETT Charlotte</v>
      </c>
      <c r="B6" s="531"/>
      <c r="C6" s="167"/>
      <c r="D6" s="167"/>
      <c r="E6" s="537" t="s">
        <v>82</v>
      </c>
      <c r="F6" s="532"/>
      <c r="G6" s="531"/>
      <c r="H6" s="167"/>
      <c r="I6" s="167"/>
      <c r="J6" s="538" t="s">
        <v>81</v>
      </c>
      <c r="K6" s="531"/>
      <c r="L6" s="541" t="s">
        <v>80</v>
      </c>
      <c r="M6" s="167"/>
      <c r="N6" s="532"/>
      <c r="O6" s="527">
        <v>1</v>
      </c>
      <c r="P6" s="528"/>
      <c r="Q6" s="191"/>
      <c r="R6" s="529"/>
      <c r="S6" s="490">
        <f t="shared" si="0"/>
        <v>4</v>
      </c>
      <c r="T6" s="143">
        <f t="shared" si="1"/>
        <v>1</v>
      </c>
      <c r="U6" s="143">
        <f t="shared" si="2"/>
        <v>0</v>
      </c>
      <c r="V6" s="143">
        <f t="shared" si="3"/>
        <v>1</v>
      </c>
      <c r="W6" s="143">
        <f t="shared" si="4"/>
        <v>1</v>
      </c>
    </row>
    <row r="7" spans="1:23" ht="16.5" thickBot="1">
      <c r="A7" s="190" t="str">
        <f>IF(ISBLANK('Voeux élèves'!A9),"",'Voeux élèves'!A9)</f>
        <v>BAZOGE Edgar</v>
      </c>
      <c r="B7" s="531"/>
      <c r="C7" s="167"/>
      <c r="D7" s="167"/>
      <c r="E7" s="537" t="s">
        <v>82</v>
      </c>
      <c r="F7" s="532"/>
      <c r="G7" s="531"/>
      <c r="H7" s="167"/>
      <c r="I7" s="167"/>
      <c r="J7" s="538" t="s">
        <v>81</v>
      </c>
      <c r="K7" s="531"/>
      <c r="L7" s="541" t="s">
        <v>80</v>
      </c>
      <c r="M7" s="167"/>
      <c r="N7" s="532"/>
      <c r="O7" s="530">
        <v>1</v>
      </c>
      <c r="P7" s="531"/>
      <c r="Q7" s="167"/>
      <c r="R7" s="532"/>
      <c r="S7" s="490">
        <f t="shared" si="0"/>
        <v>4</v>
      </c>
      <c r="T7" s="143">
        <f t="shared" si="1"/>
        <v>1</v>
      </c>
      <c r="U7" s="143">
        <f t="shared" si="2"/>
        <v>0</v>
      </c>
      <c r="V7" s="143">
        <f t="shared" si="3"/>
        <v>1</v>
      </c>
      <c r="W7" s="143">
        <f t="shared" si="4"/>
        <v>1</v>
      </c>
    </row>
    <row r="8" spans="1:23" ht="16.5" thickBot="1">
      <c r="A8" s="190" t="str">
        <f>IF(ISBLANK('Voeux élèves'!A10),"",'Voeux élèves'!A10)</f>
        <v>BEAREZ Thelma</v>
      </c>
      <c r="B8" s="531"/>
      <c r="C8" s="167"/>
      <c r="D8" s="167"/>
      <c r="E8" s="537" t="s">
        <v>82</v>
      </c>
      <c r="F8" s="532"/>
      <c r="G8" s="528"/>
      <c r="H8" s="191"/>
      <c r="I8" s="191"/>
      <c r="J8" s="538" t="s">
        <v>81</v>
      </c>
      <c r="K8" s="531"/>
      <c r="L8" s="541" t="s">
        <v>80</v>
      </c>
      <c r="M8" s="167"/>
      <c r="N8" s="532"/>
      <c r="O8" s="530"/>
      <c r="P8" s="528"/>
      <c r="Q8" s="191">
        <v>1</v>
      </c>
      <c r="R8" s="529"/>
      <c r="S8" s="490">
        <f t="shared" si="0"/>
        <v>4</v>
      </c>
      <c r="T8" s="143">
        <f t="shared" si="1"/>
        <v>1</v>
      </c>
      <c r="U8" s="143">
        <f t="shared" si="2"/>
        <v>0</v>
      </c>
      <c r="V8" s="143">
        <f t="shared" si="3"/>
        <v>1</v>
      </c>
      <c r="W8" s="143">
        <f t="shared" si="4"/>
        <v>1</v>
      </c>
    </row>
    <row r="9" spans="1:23" ht="16.5" thickBot="1">
      <c r="A9" s="190" t="str">
        <f>IF(ISBLANK('Voeux élèves'!A11),"",'Voeux élèves'!A11)</f>
        <v>BENKHALFOUN Aya</v>
      </c>
      <c r="B9" s="528"/>
      <c r="C9" s="537" t="s">
        <v>82</v>
      </c>
      <c r="D9" s="191"/>
      <c r="E9" s="191"/>
      <c r="F9" s="529"/>
      <c r="G9" s="538" t="s">
        <v>81</v>
      </c>
      <c r="H9" s="191"/>
      <c r="I9" s="191"/>
      <c r="J9" s="529"/>
      <c r="K9" s="540" t="s">
        <v>83</v>
      </c>
      <c r="L9" s="191"/>
      <c r="M9" s="191"/>
      <c r="N9" s="529"/>
      <c r="O9" s="527"/>
      <c r="P9" s="528"/>
      <c r="Q9" s="191">
        <v>1</v>
      </c>
      <c r="R9" s="529"/>
      <c r="S9" s="490">
        <f t="shared" si="0"/>
        <v>4</v>
      </c>
      <c r="T9" s="143">
        <f t="shared" si="1"/>
        <v>1</v>
      </c>
      <c r="U9" s="143">
        <f t="shared" si="2"/>
        <v>1</v>
      </c>
      <c r="V9" s="143">
        <f t="shared" si="3"/>
        <v>0</v>
      </c>
      <c r="W9" s="143">
        <f t="shared" si="4"/>
        <v>1</v>
      </c>
    </row>
    <row r="10" spans="1:23" ht="16.5" thickBot="1">
      <c r="A10" s="190" t="str">
        <f>IF(ISBLANK('Voeux élèves'!A12),"",'Voeux élèves'!A12)</f>
        <v>BENOIT Anatole</v>
      </c>
      <c r="B10" s="531"/>
      <c r="C10" s="537" t="s">
        <v>82</v>
      </c>
      <c r="D10" s="167"/>
      <c r="E10" s="167"/>
      <c r="F10" s="532"/>
      <c r="G10" s="531"/>
      <c r="H10" s="167"/>
      <c r="I10" s="538" t="s">
        <v>81</v>
      </c>
      <c r="J10" s="532"/>
      <c r="K10" s="540" t="s">
        <v>83</v>
      </c>
      <c r="L10" s="167"/>
      <c r="M10" s="167"/>
      <c r="N10" s="532"/>
      <c r="O10" s="530">
        <v>1</v>
      </c>
      <c r="P10" s="528"/>
      <c r="Q10" s="191"/>
      <c r="R10" s="529"/>
      <c r="S10" s="490">
        <f t="shared" si="0"/>
        <v>4</v>
      </c>
      <c r="T10" s="143">
        <f t="shared" si="1"/>
        <v>1</v>
      </c>
      <c r="U10" s="143">
        <f t="shared" si="2"/>
        <v>1</v>
      </c>
      <c r="V10" s="143">
        <f t="shared" si="3"/>
        <v>0</v>
      </c>
      <c r="W10" s="143">
        <f t="shared" si="4"/>
        <v>1</v>
      </c>
    </row>
    <row r="11" spans="1:23" ht="16.5" thickBot="1">
      <c r="A11" s="190" t="str">
        <f>IF(ISBLANK('Voeux élèves'!A13),"",'Voeux élèves'!A13)</f>
        <v>BERTHIER Inès</v>
      </c>
      <c r="B11" s="528"/>
      <c r="C11" s="191"/>
      <c r="D11" s="191"/>
      <c r="E11" s="191"/>
      <c r="F11" s="537" t="s">
        <v>82</v>
      </c>
      <c r="G11" s="531"/>
      <c r="H11" s="538" t="s">
        <v>81</v>
      </c>
      <c r="I11" s="167"/>
      <c r="J11" s="532"/>
      <c r="K11" s="531"/>
      <c r="L11" s="540" t="s">
        <v>83</v>
      </c>
      <c r="M11" s="167"/>
      <c r="N11" s="532"/>
      <c r="O11" s="530"/>
      <c r="P11" s="531"/>
      <c r="Q11" s="167"/>
      <c r="R11" s="532">
        <v>1</v>
      </c>
      <c r="S11" s="490">
        <f t="shared" si="0"/>
        <v>4</v>
      </c>
      <c r="T11" s="143">
        <f t="shared" si="1"/>
        <v>1</v>
      </c>
      <c r="U11" s="143">
        <f t="shared" si="2"/>
        <v>1</v>
      </c>
      <c r="V11" s="143">
        <f t="shared" si="3"/>
        <v>0</v>
      </c>
      <c r="W11" s="143">
        <f t="shared" si="4"/>
        <v>1</v>
      </c>
    </row>
    <row r="12" spans="1:23" ht="16.5" thickBot="1">
      <c r="A12" s="190" t="str">
        <f>IF(ISBLANK('Voeux élèves'!A14),"",'Voeux élèves'!A14)</f>
        <v>BLEHAUT Anna</v>
      </c>
      <c r="B12" s="531"/>
      <c r="C12" s="167"/>
      <c r="D12" s="167"/>
      <c r="E12" s="167"/>
      <c r="F12" s="537" t="s">
        <v>82</v>
      </c>
      <c r="G12" s="538" t="s">
        <v>81</v>
      </c>
      <c r="H12" s="167"/>
      <c r="I12" s="167"/>
      <c r="J12" s="532"/>
      <c r="K12" s="531"/>
      <c r="L12" s="167"/>
      <c r="M12" s="167"/>
      <c r="N12" s="541" t="s">
        <v>80</v>
      </c>
      <c r="O12" s="530"/>
      <c r="P12" s="531"/>
      <c r="Q12" s="167">
        <v>1</v>
      </c>
      <c r="R12" s="532"/>
      <c r="S12" s="490">
        <f t="shared" si="0"/>
        <v>4</v>
      </c>
      <c r="T12" s="143">
        <f t="shared" si="1"/>
        <v>1</v>
      </c>
      <c r="U12" s="143">
        <f t="shared" si="2"/>
        <v>0</v>
      </c>
      <c r="V12" s="143">
        <f t="shared" si="3"/>
        <v>1</v>
      </c>
      <c r="W12" s="143">
        <f t="shared" si="4"/>
        <v>1</v>
      </c>
    </row>
    <row r="13" spans="1:23" ht="16.5" thickBot="1">
      <c r="A13" s="190" t="str">
        <f>IF(ISBLANK('Voeux élèves'!A15),"",'Voeux élèves'!A15)</f>
        <v>BOSSAN Emma</v>
      </c>
      <c r="B13" s="537" t="s">
        <v>82</v>
      </c>
      <c r="C13" s="167"/>
      <c r="D13" s="167"/>
      <c r="E13" s="167"/>
      <c r="F13" s="532"/>
      <c r="G13" s="531"/>
      <c r="H13" s="538" t="s">
        <v>81</v>
      </c>
      <c r="I13" s="167"/>
      <c r="J13" s="532"/>
      <c r="K13" s="531"/>
      <c r="L13" s="540" t="s">
        <v>83</v>
      </c>
      <c r="M13" s="167"/>
      <c r="N13" s="532"/>
      <c r="O13" s="527"/>
      <c r="P13" s="531">
        <v>1</v>
      </c>
      <c r="Q13" s="167"/>
      <c r="R13" s="532"/>
      <c r="S13" s="490">
        <f t="shared" si="0"/>
        <v>4</v>
      </c>
      <c r="T13" s="143">
        <f t="shared" si="1"/>
        <v>1</v>
      </c>
      <c r="U13" s="143">
        <f t="shared" si="2"/>
        <v>1</v>
      </c>
      <c r="V13" s="143">
        <f t="shared" si="3"/>
        <v>0</v>
      </c>
      <c r="W13" s="143">
        <f t="shared" si="4"/>
        <v>1</v>
      </c>
    </row>
    <row r="14" spans="1:23" ht="16.5" thickBot="1">
      <c r="A14" s="190" t="str">
        <f>IF(ISBLANK('Voeux élèves'!A16),"",'Voeux élèves'!A16)</f>
        <v>BRANDYK TAGLIAVIA Julia</v>
      </c>
      <c r="B14" s="537" t="s">
        <v>82</v>
      </c>
      <c r="C14" s="167"/>
      <c r="D14" s="167"/>
      <c r="E14" s="167"/>
      <c r="F14" s="532"/>
      <c r="G14" s="531"/>
      <c r="H14" s="538" t="s">
        <v>81</v>
      </c>
      <c r="I14" s="167"/>
      <c r="J14" s="532"/>
      <c r="K14" s="540" t="s">
        <v>83</v>
      </c>
      <c r="L14" s="167"/>
      <c r="M14" s="167"/>
      <c r="N14" s="532"/>
      <c r="O14" s="530">
        <v>1</v>
      </c>
      <c r="P14" s="531"/>
      <c r="Q14" s="167"/>
      <c r="R14" s="532"/>
      <c r="S14" s="490">
        <f t="shared" si="0"/>
        <v>4</v>
      </c>
      <c r="T14" s="143">
        <f t="shared" si="1"/>
        <v>1</v>
      </c>
      <c r="U14" s="143">
        <f t="shared" si="2"/>
        <v>1</v>
      </c>
      <c r="V14" s="143">
        <f t="shared" si="3"/>
        <v>0</v>
      </c>
      <c r="W14" s="143">
        <f t="shared" si="4"/>
        <v>1</v>
      </c>
    </row>
    <row r="15" spans="1:23" ht="16.5" thickBot="1">
      <c r="A15" s="190" t="str">
        <f>IF(ISBLANK('Voeux élèves'!A17),"",'Voeux élèves'!A17)</f>
        <v>CARION Léonie</v>
      </c>
      <c r="B15" s="528"/>
      <c r="C15" s="191"/>
      <c r="D15" s="537" t="s">
        <v>82</v>
      </c>
      <c r="E15" s="191"/>
      <c r="F15" s="529"/>
      <c r="G15" s="528"/>
      <c r="H15" s="191"/>
      <c r="I15" s="538" t="s">
        <v>81</v>
      </c>
      <c r="J15" s="529"/>
      <c r="K15" s="533"/>
      <c r="L15" s="540" t="s">
        <v>83</v>
      </c>
      <c r="M15" s="492"/>
      <c r="N15" s="534"/>
      <c r="O15" s="530"/>
      <c r="P15" s="528"/>
      <c r="Q15" s="191">
        <v>1</v>
      </c>
      <c r="R15" s="529"/>
      <c r="S15" s="490">
        <f t="shared" si="0"/>
        <v>4</v>
      </c>
      <c r="T15" s="143">
        <f t="shared" si="1"/>
        <v>1</v>
      </c>
      <c r="U15" s="143">
        <f t="shared" si="2"/>
        <v>1</v>
      </c>
      <c r="V15" s="143">
        <f t="shared" si="3"/>
        <v>0</v>
      </c>
      <c r="W15" s="143">
        <f t="shared" si="4"/>
        <v>1</v>
      </c>
    </row>
    <row r="16" spans="1:23" ht="16.5" thickBot="1">
      <c r="A16" s="190" t="str">
        <f>IF(ISBLANK('Voeux élèves'!A18),"",'Voeux élèves'!A18)</f>
        <v>CATALAO PACHECO Tomas</v>
      </c>
      <c r="B16" s="528"/>
      <c r="C16" s="537" t="s">
        <v>82</v>
      </c>
      <c r="D16" s="191"/>
      <c r="E16" s="191"/>
      <c r="F16" s="529"/>
      <c r="G16" s="531"/>
      <c r="H16" s="538" t="s">
        <v>81</v>
      </c>
      <c r="I16" s="167"/>
      <c r="J16" s="532"/>
      <c r="K16" s="540" t="s">
        <v>83</v>
      </c>
      <c r="L16" s="167"/>
      <c r="M16" s="167"/>
      <c r="N16" s="532"/>
      <c r="O16" s="530"/>
      <c r="P16" s="528">
        <v>3</v>
      </c>
      <c r="Q16" s="191"/>
      <c r="R16" s="529"/>
      <c r="S16" s="490">
        <f t="shared" si="0"/>
        <v>4</v>
      </c>
      <c r="T16" s="143">
        <f t="shared" si="1"/>
        <v>1</v>
      </c>
      <c r="U16" s="143">
        <f t="shared" si="2"/>
        <v>1</v>
      </c>
      <c r="V16" s="143">
        <f t="shared" si="3"/>
        <v>0</v>
      </c>
      <c r="W16" s="143">
        <f t="shared" si="4"/>
        <v>1</v>
      </c>
    </row>
    <row r="17" spans="1:23" ht="16.5" thickBot="1">
      <c r="A17" s="190" t="str">
        <f>IF(ISBLANK('Voeux élèves'!A19),"",'Voeux élèves'!A19)</f>
        <v>CHAGNY Elise</v>
      </c>
      <c r="B17" s="537" t="s">
        <v>82</v>
      </c>
      <c r="C17" s="167"/>
      <c r="D17" s="167"/>
      <c r="E17" s="167"/>
      <c r="F17" s="532"/>
      <c r="G17" s="531"/>
      <c r="H17" s="167"/>
      <c r="I17" s="167"/>
      <c r="J17" s="538" t="s">
        <v>81</v>
      </c>
      <c r="K17" s="531"/>
      <c r="L17" s="167"/>
      <c r="M17" s="541" t="s">
        <v>80</v>
      </c>
      <c r="N17" s="532"/>
      <c r="O17" s="530">
        <v>1</v>
      </c>
      <c r="P17" s="531"/>
      <c r="Q17" s="167"/>
      <c r="R17" s="532"/>
      <c r="S17" s="490">
        <f t="shared" si="0"/>
        <v>4</v>
      </c>
      <c r="T17" s="143">
        <f t="shared" si="1"/>
        <v>1</v>
      </c>
      <c r="U17" s="143">
        <f t="shared" si="2"/>
        <v>0</v>
      </c>
      <c r="V17" s="143">
        <f t="shared" si="3"/>
        <v>1</v>
      </c>
      <c r="W17" s="143">
        <f t="shared" si="4"/>
        <v>1</v>
      </c>
    </row>
    <row r="18" spans="1:23" ht="16.5" thickBot="1">
      <c r="A18" s="190" t="str">
        <f>IF(ISBLANK('Voeux élèves'!A20),"",'Voeux élèves'!A20)</f>
        <v>CHALET Ninon</v>
      </c>
      <c r="B18" s="533"/>
      <c r="C18" s="492"/>
      <c r="D18" s="492"/>
      <c r="E18" s="492"/>
      <c r="F18" s="537" t="s">
        <v>82</v>
      </c>
      <c r="G18" s="533"/>
      <c r="H18" s="492"/>
      <c r="I18" s="538" t="s">
        <v>81</v>
      </c>
      <c r="J18" s="534"/>
      <c r="K18" s="540" t="s">
        <v>83</v>
      </c>
      <c r="L18" s="492"/>
      <c r="M18" s="492"/>
      <c r="N18" s="534"/>
      <c r="O18" s="527"/>
      <c r="P18" s="528"/>
      <c r="Q18" s="191"/>
      <c r="R18" s="529">
        <v>3</v>
      </c>
      <c r="S18" s="490">
        <f t="shared" si="0"/>
        <v>4</v>
      </c>
      <c r="T18" s="143">
        <f t="shared" si="1"/>
        <v>1</v>
      </c>
      <c r="U18" s="143">
        <f t="shared" si="2"/>
        <v>1</v>
      </c>
      <c r="V18" s="143">
        <f t="shared" si="3"/>
        <v>0</v>
      </c>
      <c r="W18" s="143">
        <f t="shared" si="4"/>
        <v>1</v>
      </c>
    </row>
    <row r="19" spans="1:23" ht="16.5" thickBot="1">
      <c r="A19" s="190" t="str">
        <f>IF(ISBLANK('Voeux élèves'!A21),"",'Voeux élèves'!A21)</f>
        <v>CHAREYRON Elsa</v>
      </c>
      <c r="B19" s="528"/>
      <c r="C19" s="191"/>
      <c r="D19" s="537" t="s">
        <v>82</v>
      </c>
      <c r="E19" s="191"/>
      <c r="F19" s="529"/>
      <c r="G19" s="528"/>
      <c r="H19" s="191"/>
      <c r="I19" s="191"/>
      <c r="J19" s="538" t="s">
        <v>81</v>
      </c>
      <c r="K19" s="528"/>
      <c r="L19" s="540" t="s">
        <v>83</v>
      </c>
      <c r="M19" s="191"/>
      <c r="N19" s="529"/>
      <c r="O19" s="527"/>
      <c r="P19" s="528">
        <v>3</v>
      </c>
      <c r="Q19" s="191"/>
      <c r="R19" s="529"/>
      <c r="S19" s="490">
        <f t="shared" si="0"/>
        <v>4</v>
      </c>
      <c r="T19" s="143">
        <f t="shared" si="1"/>
        <v>1</v>
      </c>
      <c r="U19" s="143">
        <f t="shared" si="2"/>
        <v>1</v>
      </c>
      <c r="V19" s="143">
        <f t="shared" si="3"/>
        <v>0</v>
      </c>
      <c r="W19" s="143">
        <f t="shared" si="4"/>
        <v>1</v>
      </c>
    </row>
    <row r="20" spans="1:23" ht="16.5" thickBot="1">
      <c r="A20" s="190" t="str">
        <f>IF(ISBLANK('Voeux élèves'!A22),"",'Voeux élèves'!A22)</f>
        <v>CHARON Gabriel</v>
      </c>
      <c r="B20" s="531"/>
      <c r="C20" s="540" t="s">
        <v>83</v>
      </c>
      <c r="D20" s="167"/>
      <c r="E20" s="167"/>
      <c r="F20" s="532"/>
      <c r="G20" s="528"/>
      <c r="H20" s="191"/>
      <c r="I20" s="537" t="s">
        <v>82</v>
      </c>
      <c r="J20" s="529"/>
      <c r="K20" s="528"/>
      <c r="L20" s="191"/>
      <c r="M20" s="191"/>
      <c r="N20" s="541" t="s">
        <v>80</v>
      </c>
      <c r="O20" s="527"/>
      <c r="P20" s="531">
        <v>1</v>
      </c>
      <c r="Q20" s="167"/>
      <c r="R20" s="532"/>
      <c r="S20" s="490">
        <f t="shared" si="0"/>
        <v>4</v>
      </c>
      <c r="T20" s="143">
        <f t="shared" si="1"/>
        <v>1</v>
      </c>
      <c r="U20" s="143">
        <f t="shared" si="2"/>
        <v>1</v>
      </c>
      <c r="V20" s="143">
        <f t="shared" si="3"/>
        <v>1</v>
      </c>
      <c r="W20" s="143">
        <f t="shared" si="4"/>
        <v>0</v>
      </c>
    </row>
    <row r="21" spans="1:23" ht="16.5" thickBot="1">
      <c r="A21" s="190" t="str">
        <f>IF(ISBLANK('Voeux élèves'!A23),"",'Voeux élèves'!A23)</f>
        <v>CHASSAGNY Philippine</v>
      </c>
      <c r="B21" s="531"/>
      <c r="C21" s="167"/>
      <c r="D21" s="167"/>
      <c r="E21" s="167"/>
      <c r="F21" s="537" t="s">
        <v>82</v>
      </c>
      <c r="G21" s="528"/>
      <c r="H21" s="191"/>
      <c r="I21" s="541" t="s">
        <v>80</v>
      </c>
      <c r="J21" s="529"/>
      <c r="K21" s="531"/>
      <c r="L21" s="167"/>
      <c r="M21" s="540" t="s">
        <v>83</v>
      </c>
      <c r="N21" s="532"/>
      <c r="O21" s="527">
        <v>1</v>
      </c>
      <c r="P21" s="531"/>
      <c r="Q21" s="167"/>
      <c r="R21" s="532"/>
      <c r="S21" s="490">
        <f t="shared" si="0"/>
        <v>4</v>
      </c>
      <c r="T21" s="143">
        <f t="shared" si="1"/>
        <v>1</v>
      </c>
      <c r="U21" s="143">
        <f t="shared" si="2"/>
        <v>1</v>
      </c>
      <c r="V21" s="143">
        <f t="shared" si="3"/>
        <v>1</v>
      </c>
      <c r="W21" s="143">
        <f t="shared" si="4"/>
        <v>0</v>
      </c>
    </row>
    <row r="22" spans="1:23">
      <c r="A22" s="190" t="str">
        <f>IF(ISBLANK('Voeux élèves'!A24),"",'Voeux élèves'!A24)</f>
        <v>CHATILLON Apolline</v>
      </c>
      <c r="B22" s="528"/>
      <c r="C22" s="191"/>
      <c r="D22" s="537" t="s">
        <v>82</v>
      </c>
      <c r="E22" s="191"/>
      <c r="F22" s="529"/>
      <c r="G22" s="531"/>
      <c r="H22" s="167"/>
      <c r="I22" s="541" t="s">
        <v>80</v>
      </c>
      <c r="J22" s="532"/>
      <c r="K22" s="528"/>
      <c r="L22" s="540" t="s">
        <v>83</v>
      </c>
      <c r="M22" s="191"/>
      <c r="N22" s="529"/>
      <c r="O22" s="530">
        <v>1</v>
      </c>
      <c r="P22" s="528"/>
      <c r="Q22" s="191"/>
      <c r="R22" s="529"/>
      <c r="S22" s="490">
        <f t="shared" si="0"/>
        <v>4</v>
      </c>
      <c r="T22" s="143">
        <f t="shared" si="1"/>
        <v>1</v>
      </c>
      <c r="U22" s="143">
        <f t="shared" si="2"/>
        <v>1</v>
      </c>
      <c r="V22" s="143">
        <f t="shared" si="3"/>
        <v>1</v>
      </c>
      <c r="W22" s="143">
        <f t="shared" si="4"/>
        <v>0</v>
      </c>
    </row>
    <row r="23" spans="1:23" ht="16.5" thickBot="1">
      <c r="A23" s="190" t="str">
        <f>IF(ISBLANK('Voeux élèves'!A25),"",'Voeux élèves'!A25)</f>
        <v>CHENE Louise</v>
      </c>
      <c r="B23" s="533"/>
      <c r="C23" s="540" t="s">
        <v>83</v>
      </c>
      <c r="D23" s="492"/>
      <c r="E23" s="492"/>
      <c r="F23" s="534"/>
      <c r="G23" s="538" t="s">
        <v>81</v>
      </c>
      <c r="H23" s="167"/>
      <c r="I23" s="167"/>
      <c r="J23" s="532"/>
      <c r="K23" s="528"/>
      <c r="L23" s="191"/>
      <c r="M23" s="541" t="s">
        <v>80</v>
      </c>
      <c r="N23" s="529"/>
      <c r="O23" s="530">
        <v>1</v>
      </c>
      <c r="P23" s="533"/>
      <c r="Q23" s="492"/>
      <c r="R23" s="534"/>
      <c r="S23" s="490">
        <f t="shared" ref="S23:S86" si="5">COUNTA(B23:R23)</f>
        <v>4</v>
      </c>
      <c r="T23" s="143">
        <f t="shared" ref="T23:T86" si="6">COUNTIF(B23:R23, "p1")</f>
        <v>0</v>
      </c>
      <c r="U23" s="143">
        <f t="shared" ref="U23:U86" si="7">COUNTIF(B23:R23, "p2")</f>
        <v>1</v>
      </c>
      <c r="V23" s="143">
        <f t="shared" ref="V23:V86" si="8">COUNTIF(B23:R23, "p3")</f>
        <v>1</v>
      </c>
      <c r="W23" s="143">
        <f t="shared" ref="W23:W86" si="9">COUNTIF(B23:R23, "p4")</f>
        <v>1</v>
      </c>
    </row>
    <row r="24" spans="1:23" ht="16.5" thickBot="1">
      <c r="A24" s="190" t="str">
        <f>IF(ISBLANK('Voeux élèves'!A26),"",'Voeux élèves'!A26)</f>
        <v>CHEVALIER BUN Lyne</v>
      </c>
      <c r="B24" s="537" t="s">
        <v>82</v>
      </c>
      <c r="C24" s="167"/>
      <c r="D24" s="167"/>
      <c r="E24" s="167"/>
      <c r="F24" s="532"/>
      <c r="G24" s="528"/>
      <c r="H24" s="191"/>
      <c r="I24" s="541" t="s">
        <v>80</v>
      </c>
      <c r="J24" s="529"/>
      <c r="K24" s="533"/>
      <c r="L24" s="540" t="s">
        <v>83</v>
      </c>
      <c r="M24" s="492"/>
      <c r="N24" s="534"/>
      <c r="O24" s="527"/>
      <c r="P24" s="531"/>
      <c r="Q24" s="167">
        <v>1</v>
      </c>
      <c r="R24" s="532"/>
      <c r="S24" s="490">
        <f t="shared" si="5"/>
        <v>4</v>
      </c>
      <c r="T24" s="143">
        <f t="shared" si="6"/>
        <v>1</v>
      </c>
      <c r="U24" s="143">
        <f t="shared" si="7"/>
        <v>1</v>
      </c>
      <c r="V24" s="143">
        <f t="shared" si="8"/>
        <v>1</v>
      </c>
      <c r="W24" s="143">
        <f t="shared" si="9"/>
        <v>0</v>
      </c>
    </row>
    <row r="25" spans="1:23" ht="16.5" thickBot="1">
      <c r="A25" s="190" t="str">
        <f>IF(ISBLANK('Voeux élèves'!A27),"",'Voeux élèves'!A27)</f>
        <v>COLLET SOLARY Maxime</v>
      </c>
      <c r="B25" s="537" t="s">
        <v>82</v>
      </c>
      <c r="C25" s="167"/>
      <c r="D25" s="167"/>
      <c r="E25" s="167"/>
      <c r="F25" s="532"/>
      <c r="G25" s="531"/>
      <c r="H25" s="538" t="s">
        <v>81</v>
      </c>
      <c r="I25" s="167"/>
      <c r="J25" s="532"/>
      <c r="K25" s="531"/>
      <c r="L25" s="167"/>
      <c r="M25" s="167"/>
      <c r="N25" s="541" t="s">
        <v>80</v>
      </c>
      <c r="O25" s="527">
        <v>1</v>
      </c>
      <c r="P25" s="531"/>
      <c r="Q25" s="167"/>
      <c r="R25" s="532"/>
      <c r="S25" s="490">
        <f t="shared" si="5"/>
        <v>4</v>
      </c>
      <c r="T25" s="143">
        <f t="shared" si="6"/>
        <v>1</v>
      </c>
      <c r="U25" s="143">
        <f t="shared" si="7"/>
        <v>0</v>
      </c>
      <c r="V25" s="143">
        <f t="shared" si="8"/>
        <v>1</v>
      </c>
      <c r="W25" s="143">
        <f t="shared" si="9"/>
        <v>1</v>
      </c>
    </row>
    <row r="26" spans="1:23">
      <c r="A26" s="190" t="str">
        <f>IF(ISBLANK('Voeux élèves'!A28),"",'Voeux élèves'!A28)</f>
        <v>COMETTO Ulysse</v>
      </c>
      <c r="B26" s="528"/>
      <c r="C26" s="540" t="s">
        <v>83</v>
      </c>
      <c r="D26" s="191"/>
      <c r="E26" s="191"/>
      <c r="F26" s="529"/>
      <c r="G26" s="528"/>
      <c r="H26" s="191"/>
      <c r="I26" s="537" t="s">
        <v>82</v>
      </c>
      <c r="J26" s="529"/>
      <c r="K26" s="538" t="s">
        <v>81</v>
      </c>
      <c r="L26" s="191"/>
      <c r="M26" s="191"/>
      <c r="N26" s="529"/>
      <c r="O26" s="527"/>
      <c r="P26" s="528"/>
      <c r="Q26" s="191"/>
      <c r="R26" s="529">
        <v>1</v>
      </c>
      <c r="S26" s="490">
        <f t="shared" si="5"/>
        <v>4</v>
      </c>
      <c r="T26" s="143">
        <f t="shared" si="6"/>
        <v>1</v>
      </c>
      <c r="U26" s="143">
        <f t="shared" si="7"/>
        <v>1</v>
      </c>
      <c r="V26" s="143">
        <f t="shared" si="8"/>
        <v>0</v>
      </c>
      <c r="W26" s="143">
        <f t="shared" si="9"/>
        <v>1</v>
      </c>
    </row>
    <row r="27" spans="1:23" ht="16.5" thickBot="1">
      <c r="A27" s="190" t="str">
        <f>IF(ISBLANK('Voeux élèves'!A29),"",'Voeux élèves'!A29)</f>
        <v>COQUET Eléanore</v>
      </c>
      <c r="B27" s="528"/>
      <c r="C27" s="540" t="s">
        <v>83</v>
      </c>
      <c r="D27" s="191"/>
      <c r="E27" s="191"/>
      <c r="F27" s="529"/>
      <c r="G27" s="538" t="s">
        <v>81</v>
      </c>
      <c r="H27" s="167"/>
      <c r="I27" s="167"/>
      <c r="J27" s="532"/>
      <c r="K27" s="528"/>
      <c r="L27" s="191"/>
      <c r="M27" s="191"/>
      <c r="N27" s="541" t="s">
        <v>80</v>
      </c>
      <c r="O27" s="530"/>
      <c r="P27" s="531"/>
      <c r="Q27" s="167">
        <v>1</v>
      </c>
      <c r="R27" s="532"/>
      <c r="S27" s="490">
        <f t="shared" si="5"/>
        <v>4</v>
      </c>
      <c r="T27" s="143">
        <f t="shared" si="6"/>
        <v>0</v>
      </c>
      <c r="U27" s="143">
        <f t="shared" si="7"/>
        <v>1</v>
      </c>
      <c r="V27" s="143">
        <f t="shared" si="8"/>
        <v>1</v>
      </c>
      <c r="W27" s="143">
        <f t="shared" si="9"/>
        <v>1</v>
      </c>
    </row>
    <row r="28" spans="1:23">
      <c r="A28" s="190" t="str">
        <f>IF(ISBLANK('Voeux élèves'!A30),"",'Voeux élèves'!A30)</f>
        <v>COQUILLION Achille</v>
      </c>
      <c r="B28" s="540" t="s">
        <v>83</v>
      </c>
      <c r="C28" s="167"/>
      <c r="D28" s="167"/>
      <c r="E28" s="167"/>
      <c r="F28" s="532"/>
      <c r="G28" s="538" t="s">
        <v>81</v>
      </c>
      <c r="H28" s="167"/>
      <c r="I28" s="167"/>
      <c r="J28" s="532"/>
      <c r="K28" s="531"/>
      <c r="L28" s="167"/>
      <c r="M28" s="167"/>
      <c r="N28" s="537" t="s">
        <v>82</v>
      </c>
      <c r="O28" s="527"/>
      <c r="P28" s="531"/>
      <c r="Q28" s="167"/>
      <c r="R28" s="532">
        <v>1</v>
      </c>
      <c r="S28" s="490">
        <f t="shared" si="5"/>
        <v>4</v>
      </c>
      <c r="T28" s="143">
        <f t="shared" si="6"/>
        <v>1</v>
      </c>
      <c r="U28" s="143">
        <f t="shared" si="7"/>
        <v>1</v>
      </c>
      <c r="V28" s="143">
        <f t="shared" si="8"/>
        <v>0</v>
      </c>
      <c r="W28" s="143">
        <f t="shared" si="9"/>
        <v>1</v>
      </c>
    </row>
    <row r="29" spans="1:23" ht="16.5" thickBot="1">
      <c r="A29" s="190" t="str">
        <f>IF(ISBLANK('Voeux élèves'!A31),"",'Voeux élèves'!A31)</f>
        <v>CORBEL Swann</v>
      </c>
      <c r="B29" s="540" t="s">
        <v>83</v>
      </c>
      <c r="C29" s="191"/>
      <c r="D29" s="191"/>
      <c r="E29" s="191"/>
      <c r="F29" s="529"/>
      <c r="G29" s="538" t="s">
        <v>81</v>
      </c>
      <c r="H29" s="191"/>
      <c r="I29" s="191"/>
      <c r="J29" s="529"/>
      <c r="K29" s="528"/>
      <c r="L29" s="191"/>
      <c r="M29" s="541" t="s">
        <v>80</v>
      </c>
      <c r="N29" s="529"/>
      <c r="O29" s="527"/>
      <c r="P29" s="528"/>
      <c r="Q29" s="191"/>
      <c r="R29" s="529">
        <v>1</v>
      </c>
      <c r="S29" s="490">
        <f t="shared" si="5"/>
        <v>4</v>
      </c>
      <c r="T29" s="143">
        <f t="shared" si="6"/>
        <v>0</v>
      </c>
      <c r="U29" s="143">
        <f t="shared" si="7"/>
        <v>1</v>
      </c>
      <c r="V29" s="143">
        <f t="shared" si="8"/>
        <v>1</v>
      </c>
      <c r="W29" s="143">
        <f t="shared" si="9"/>
        <v>1</v>
      </c>
    </row>
    <row r="30" spans="1:23" ht="16.5" thickBot="1">
      <c r="A30" s="190" t="str">
        <f>IF(ISBLANK('Voeux élèves'!A32),"",'Voeux élèves'!A32)</f>
        <v>CORBI Alice</v>
      </c>
      <c r="B30" s="528"/>
      <c r="C30" s="191"/>
      <c r="D30" s="191"/>
      <c r="E30" s="537" t="s">
        <v>82</v>
      </c>
      <c r="F30" s="529"/>
      <c r="G30" s="531"/>
      <c r="H30" s="538" t="s">
        <v>81</v>
      </c>
      <c r="I30" s="167"/>
      <c r="J30" s="532"/>
      <c r="K30" s="531"/>
      <c r="L30" s="167"/>
      <c r="M30" s="541" t="s">
        <v>80</v>
      </c>
      <c r="N30" s="532"/>
      <c r="O30" s="535"/>
      <c r="P30" s="528"/>
      <c r="Q30" s="191">
        <v>1</v>
      </c>
      <c r="R30" s="529"/>
      <c r="S30" s="490">
        <f t="shared" si="5"/>
        <v>4</v>
      </c>
      <c r="T30" s="143">
        <f t="shared" si="6"/>
        <v>1</v>
      </c>
      <c r="U30" s="143">
        <f t="shared" si="7"/>
        <v>0</v>
      </c>
      <c r="V30" s="143">
        <f t="shared" si="8"/>
        <v>1</v>
      </c>
      <c r="W30" s="143">
        <f t="shared" si="9"/>
        <v>1</v>
      </c>
    </row>
    <row r="31" spans="1:23" ht="16.5" thickBot="1">
      <c r="A31" s="190" t="str">
        <f>IF(ISBLANK('Voeux élèves'!A33),"",'Voeux élèves'!A33)</f>
        <v>COUGOULIC Eva</v>
      </c>
      <c r="B31" s="540" t="s">
        <v>83</v>
      </c>
      <c r="C31" s="167"/>
      <c r="D31" s="167"/>
      <c r="E31" s="167"/>
      <c r="F31" s="532"/>
      <c r="G31" s="541" t="s">
        <v>80</v>
      </c>
      <c r="H31" s="167"/>
      <c r="I31" s="167"/>
      <c r="J31" s="532"/>
      <c r="K31" s="537" t="s">
        <v>82</v>
      </c>
      <c r="L31" s="167"/>
      <c r="M31" s="167"/>
      <c r="N31" s="532"/>
      <c r="O31" s="527"/>
      <c r="P31" s="531"/>
      <c r="Q31" s="167">
        <v>1</v>
      </c>
      <c r="R31" s="532"/>
      <c r="S31" s="490">
        <f t="shared" si="5"/>
        <v>4</v>
      </c>
      <c r="T31" s="143">
        <f t="shared" si="6"/>
        <v>1</v>
      </c>
      <c r="U31" s="143">
        <f t="shared" si="7"/>
        <v>1</v>
      </c>
      <c r="V31" s="143">
        <f t="shared" si="8"/>
        <v>1</v>
      </c>
      <c r="W31" s="143">
        <f t="shared" si="9"/>
        <v>0</v>
      </c>
    </row>
    <row r="32" spans="1:23">
      <c r="A32" s="190" t="str">
        <f>IF(ISBLANK('Voeux élèves'!A34),"",'Voeux élèves'!A34)</f>
        <v>CUI Evan</v>
      </c>
      <c r="B32" s="531"/>
      <c r="C32" s="167"/>
      <c r="D32" s="167"/>
      <c r="E32" s="540" t="s">
        <v>83</v>
      </c>
      <c r="F32" s="532"/>
      <c r="G32" s="531"/>
      <c r="H32" s="167"/>
      <c r="I32" s="537" t="s">
        <v>82</v>
      </c>
      <c r="J32" s="532"/>
      <c r="K32" s="541" t="s">
        <v>80</v>
      </c>
      <c r="L32" s="167"/>
      <c r="M32" s="167"/>
      <c r="N32" s="532"/>
      <c r="O32" s="530"/>
      <c r="P32" s="531">
        <v>1</v>
      </c>
      <c r="Q32" s="167"/>
      <c r="R32" s="532"/>
      <c r="S32" s="490">
        <f t="shared" si="5"/>
        <v>4</v>
      </c>
      <c r="T32" s="143">
        <f t="shared" si="6"/>
        <v>1</v>
      </c>
      <c r="U32" s="143">
        <f t="shared" si="7"/>
        <v>1</v>
      </c>
      <c r="V32" s="143">
        <f t="shared" si="8"/>
        <v>1</v>
      </c>
      <c r="W32" s="143">
        <f t="shared" si="9"/>
        <v>0</v>
      </c>
    </row>
    <row r="33" spans="1:23">
      <c r="A33" s="190" t="str">
        <f>IF(ISBLANK('Voeux élèves'!A35),"",'Voeux élèves'!A35)</f>
        <v>DEBERDT Eliott</v>
      </c>
      <c r="B33" s="528"/>
      <c r="C33" s="191"/>
      <c r="D33" s="191"/>
      <c r="E33" s="191"/>
      <c r="F33" s="540" t="s">
        <v>83</v>
      </c>
      <c r="G33" s="528"/>
      <c r="H33" s="191"/>
      <c r="I33" s="191"/>
      <c r="J33" s="541" t="s">
        <v>80</v>
      </c>
      <c r="K33" s="531"/>
      <c r="L33" s="167"/>
      <c r="M33" s="538" t="s">
        <v>81</v>
      </c>
      <c r="N33" s="532"/>
      <c r="O33" s="530"/>
      <c r="P33" s="528">
        <v>1</v>
      </c>
      <c r="Q33" s="191"/>
      <c r="R33" s="529"/>
      <c r="S33" s="490">
        <f t="shared" si="5"/>
        <v>4</v>
      </c>
      <c r="T33" s="143">
        <f t="shared" si="6"/>
        <v>0</v>
      </c>
      <c r="U33" s="143">
        <f t="shared" si="7"/>
        <v>1</v>
      </c>
      <c r="V33" s="143">
        <f t="shared" si="8"/>
        <v>1</v>
      </c>
      <c r="W33" s="143">
        <f t="shared" si="9"/>
        <v>1</v>
      </c>
    </row>
    <row r="34" spans="1:23" ht="16.5" thickBot="1">
      <c r="A34" s="190" t="str">
        <f>IF(ISBLANK('Voeux élèves'!A36),"",'Voeux élèves'!A36)</f>
        <v>DEBEVER Gauthier</v>
      </c>
      <c r="B34" s="528"/>
      <c r="C34" s="191"/>
      <c r="D34" s="191"/>
      <c r="E34" s="191"/>
      <c r="F34" s="540" t="s">
        <v>83</v>
      </c>
      <c r="G34" s="541" t="s">
        <v>80</v>
      </c>
      <c r="H34" s="191"/>
      <c r="I34" s="191"/>
      <c r="J34" s="529"/>
      <c r="K34" s="528"/>
      <c r="L34" s="191"/>
      <c r="M34" s="191"/>
      <c r="N34" s="538" t="s">
        <v>81</v>
      </c>
      <c r="O34" s="527">
        <v>1</v>
      </c>
      <c r="P34" s="528"/>
      <c r="Q34" s="191"/>
      <c r="R34" s="529"/>
      <c r="S34" s="490">
        <f t="shared" si="5"/>
        <v>4</v>
      </c>
      <c r="T34" s="143">
        <f t="shared" si="6"/>
        <v>0</v>
      </c>
      <c r="U34" s="143">
        <f t="shared" si="7"/>
        <v>1</v>
      </c>
      <c r="V34" s="143">
        <f t="shared" si="8"/>
        <v>1</v>
      </c>
      <c r="W34" s="143">
        <f t="shared" si="9"/>
        <v>1</v>
      </c>
    </row>
    <row r="35" spans="1:23" ht="16.5" thickBot="1">
      <c r="A35" s="190" t="str">
        <f>IF(ISBLANK('Voeux élèves'!A37),"",'Voeux élèves'!A37)</f>
        <v>DELACROIX Lou</v>
      </c>
      <c r="B35" s="540" t="s">
        <v>83</v>
      </c>
      <c r="C35" s="167"/>
      <c r="D35" s="167"/>
      <c r="E35" s="167"/>
      <c r="F35" s="532"/>
      <c r="G35" s="541" t="s">
        <v>80</v>
      </c>
      <c r="H35" s="167"/>
      <c r="I35" s="167"/>
      <c r="J35" s="532"/>
      <c r="K35" s="537" t="s">
        <v>82</v>
      </c>
      <c r="L35" s="167"/>
      <c r="M35" s="167"/>
      <c r="N35" s="532"/>
      <c r="O35" s="527">
        <v>1</v>
      </c>
      <c r="P35" s="531"/>
      <c r="Q35" s="167"/>
      <c r="R35" s="532"/>
      <c r="S35" s="490">
        <f t="shared" si="5"/>
        <v>4</v>
      </c>
      <c r="T35" s="143">
        <f t="shared" si="6"/>
        <v>1</v>
      </c>
      <c r="U35" s="143">
        <f t="shared" si="7"/>
        <v>1</v>
      </c>
      <c r="V35" s="143">
        <f t="shared" si="8"/>
        <v>1</v>
      </c>
      <c r="W35" s="143">
        <f t="shared" si="9"/>
        <v>0</v>
      </c>
    </row>
    <row r="36" spans="1:23">
      <c r="A36" s="190" t="str">
        <f>IF(ISBLANK('Voeux élèves'!A38),"",'Voeux élèves'!A38)</f>
        <v>DELHAYE Thomas</v>
      </c>
      <c r="B36" s="531"/>
      <c r="C36" s="167"/>
      <c r="D36" s="537" t="s">
        <v>82</v>
      </c>
      <c r="E36" s="167"/>
      <c r="F36" s="532"/>
      <c r="G36" s="541" t="s">
        <v>80</v>
      </c>
      <c r="H36" s="191"/>
      <c r="I36" s="191"/>
      <c r="J36" s="529"/>
      <c r="K36" s="528"/>
      <c r="L36" s="191"/>
      <c r="M36" s="191"/>
      <c r="N36" s="538" t="s">
        <v>81</v>
      </c>
      <c r="O36" s="527">
        <v>1</v>
      </c>
      <c r="P36" s="528"/>
      <c r="Q36" s="191"/>
      <c r="R36" s="529"/>
      <c r="S36" s="490">
        <f t="shared" si="5"/>
        <v>4</v>
      </c>
      <c r="T36" s="143">
        <f t="shared" si="6"/>
        <v>1</v>
      </c>
      <c r="U36" s="143">
        <f t="shared" si="7"/>
        <v>0</v>
      </c>
      <c r="V36" s="143">
        <f t="shared" si="8"/>
        <v>1</v>
      </c>
      <c r="W36" s="143">
        <f t="shared" si="9"/>
        <v>1</v>
      </c>
    </row>
    <row r="37" spans="1:23" ht="16.5" thickBot="1">
      <c r="A37" s="190" t="str">
        <f>IF(ISBLANK('Voeux élèves'!A39),"",'Voeux élèves'!A39)</f>
        <v>DERU Johan</v>
      </c>
      <c r="B37" s="531"/>
      <c r="C37" s="167"/>
      <c r="D37" s="167"/>
      <c r="E37" s="540" t="s">
        <v>83</v>
      </c>
      <c r="F37" s="532"/>
      <c r="G37" s="531"/>
      <c r="H37" s="167"/>
      <c r="I37" s="167"/>
      <c r="J37" s="541" t="s">
        <v>80</v>
      </c>
      <c r="K37" s="531"/>
      <c r="L37" s="167"/>
      <c r="M37" s="538" t="s">
        <v>81</v>
      </c>
      <c r="N37" s="532"/>
      <c r="O37" s="530">
        <v>1</v>
      </c>
      <c r="P37" s="531"/>
      <c r="Q37" s="167"/>
      <c r="R37" s="532"/>
      <c r="S37" s="490">
        <f t="shared" si="5"/>
        <v>4</v>
      </c>
      <c r="T37" s="143">
        <f t="shared" si="6"/>
        <v>0</v>
      </c>
      <c r="U37" s="143">
        <f t="shared" si="7"/>
        <v>1</v>
      </c>
      <c r="V37" s="143">
        <f t="shared" si="8"/>
        <v>1</v>
      </c>
      <c r="W37" s="143">
        <f t="shared" si="9"/>
        <v>1</v>
      </c>
    </row>
    <row r="38" spans="1:23" ht="16.5" thickBot="1">
      <c r="A38" s="190" t="str">
        <f>IF(ISBLANK('Voeux élèves'!A40),"",'Voeux élèves'!A40)</f>
        <v>DIAR Ramine</v>
      </c>
      <c r="B38" s="531"/>
      <c r="C38" s="167"/>
      <c r="D38" s="540" t="s">
        <v>83</v>
      </c>
      <c r="E38" s="167"/>
      <c r="F38" s="532"/>
      <c r="G38" s="531"/>
      <c r="H38" s="537" t="s">
        <v>82</v>
      </c>
      <c r="I38" s="167"/>
      <c r="J38" s="532"/>
      <c r="K38" s="531"/>
      <c r="L38" s="538" t="s">
        <v>81</v>
      </c>
      <c r="M38" s="167"/>
      <c r="N38" s="532"/>
      <c r="O38" s="527"/>
      <c r="P38" s="528"/>
      <c r="Q38" s="191">
        <v>1</v>
      </c>
      <c r="R38" s="529"/>
      <c r="S38" s="490">
        <f t="shared" si="5"/>
        <v>4</v>
      </c>
      <c r="T38" s="143">
        <f t="shared" si="6"/>
        <v>1</v>
      </c>
      <c r="U38" s="143">
        <f t="shared" si="7"/>
        <v>1</v>
      </c>
      <c r="V38" s="143">
        <f t="shared" si="8"/>
        <v>0</v>
      </c>
      <c r="W38" s="143">
        <f t="shared" si="9"/>
        <v>1</v>
      </c>
    </row>
    <row r="39" spans="1:23" ht="16.5" thickBot="1">
      <c r="A39" s="190" t="str">
        <f>IF(ISBLANK('Voeux élèves'!A41),"",'Voeux élèves'!A41)</f>
        <v>DUBOIS Margot</v>
      </c>
      <c r="B39" s="540" t="s">
        <v>83</v>
      </c>
      <c r="C39" s="167"/>
      <c r="D39" s="167"/>
      <c r="E39" s="167"/>
      <c r="F39" s="532"/>
      <c r="G39" s="531"/>
      <c r="H39" s="537" t="s">
        <v>82</v>
      </c>
      <c r="I39" s="167"/>
      <c r="J39" s="532"/>
      <c r="K39" s="541" t="s">
        <v>80</v>
      </c>
      <c r="L39" s="167"/>
      <c r="M39" s="167"/>
      <c r="N39" s="532"/>
      <c r="O39" s="530">
        <v>1</v>
      </c>
      <c r="P39" s="531"/>
      <c r="Q39" s="167"/>
      <c r="R39" s="532"/>
      <c r="S39" s="490">
        <f t="shared" si="5"/>
        <v>4</v>
      </c>
      <c r="T39" s="143">
        <f t="shared" si="6"/>
        <v>1</v>
      </c>
      <c r="U39" s="143">
        <f t="shared" si="7"/>
        <v>1</v>
      </c>
      <c r="V39" s="143">
        <f t="shared" si="8"/>
        <v>1</v>
      </c>
      <c r="W39" s="143">
        <f t="shared" si="9"/>
        <v>0</v>
      </c>
    </row>
    <row r="40" spans="1:23">
      <c r="A40" s="190" t="str">
        <f>IF(ISBLANK('Voeux élèves'!A42),"",'Voeux élèves'!A42)</f>
        <v>DURY Noé</v>
      </c>
      <c r="B40" s="533"/>
      <c r="C40" s="492"/>
      <c r="D40" s="540" t="s">
        <v>83</v>
      </c>
      <c r="E40" s="492"/>
      <c r="F40" s="534"/>
      <c r="G40" s="531"/>
      <c r="H40" s="167"/>
      <c r="I40" s="167"/>
      <c r="J40" s="541" t="s">
        <v>80</v>
      </c>
      <c r="K40" s="531"/>
      <c r="L40" s="537" t="s">
        <v>82</v>
      </c>
      <c r="M40" s="167"/>
      <c r="N40" s="532"/>
      <c r="O40" s="530"/>
      <c r="P40" s="531"/>
      <c r="Q40" s="167">
        <v>1</v>
      </c>
      <c r="R40" s="532"/>
      <c r="S40" s="490">
        <f t="shared" si="5"/>
        <v>4</v>
      </c>
      <c r="T40" s="143">
        <f t="shared" si="6"/>
        <v>1</v>
      </c>
      <c r="U40" s="143">
        <f t="shared" si="7"/>
        <v>1</v>
      </c>
      <c r="V40" s="143">
        <f t="shared" si="8"/>
        <v>1</v>
      </c>
      <c r="W40" s="143">
        <f t="shared" si="9"/>
        <v>0</v>
      </c>
    </row>
    <row r="41" spans="1:23" ht="16.5" thickBot="1">
      <c r="A41" s="190" t="str">
        <f>IF(ISBLANK('Voeux élèves'!A43),"",'Voeux élèves'!A43)</f>
        <v>FAURE Méline</v>
      </c>
      <c r="B41" s="531"/>
      <c r="C41" s="167"/>
      <c r="D41" s="167"/>
      <c r="E41" s="540" t="s">
        <v>83</v>
      </c>
      <c r="F41" s="532"/>
      <c r="G41" s="531"/>
      <c r="H41" s="167"/>
      <c r="I41" s="167"/>
      <c r="J41" s="541" t="s">
        <v>80</v>
      </c>
      <c r="K41" s="531"/>
      <c r="L41" s="167"/>
      <c r="M41" s="167"/>
      <c r="N41" s="538" t="s">
        <v>81</v>
      </c>
      <c r="O41" s="527"/>
      <c r="P41" s="531"/>
      <c r="Q41" s="167">
        <v>1</v>
      </c>
      <c r="R41" s="532"/>
      <c r="S41" s="490">
        <f t="shared" si="5"/>
        <v>4</v>
      </c>
      <c r="T41" s="143">
        <f t="shared" si="6"/>
        <v>0</v>
      </c>
      <c r="U41" s="143">
        <f t="shared" si="7"/>
        <v>1</v>
      </c>
      <c r="V41" s="143">
        <f t="shared" si="8"/>
        <v>1</v>
      </c>
      <c r="W41" s="143">
        <f t="shared" si="9"/>
        <v>1</v>
      </c>
    </row>
    <row r="42" spans="1:23" ht="16.5" thickBot="1">
      <c r="A42" s="190" t="str">
        <f>IF(ISBLANK('Voeux élèves'!A44),"",'Voeux élèves'!A44)</f>
        <v>FENOL Flavien</v>
      </c>
      <c r="B42" s="531"/>
      <c r="C42" s="540" t="s">
        <v>83</v>
      </c>
      <c r="D42" s="167"/>
      <c r="E42" s="167"/>
      <c r="F42" s="532"/>
      <c r="G42" s="531"/>
      <c r="H42" s="167"/>
      <c r="I42" s="167"/>
      <c r="J42" s="541" t="s">
        <v>80</v>
      </c>
      <c r="K42" s="531"/>
      <c r="L42" s="167"/>
      <c r="M42" s="537" t="s">
        <v>82</v>
      </c>
      <c r="N42" s="532"/>
      <c r="O42" s="530"/>
      <c r="P42" s="531"/>
      <c r="Q42" s="167">
        <v>1</v>
      </c>
      <c r="R42" s="532"/>
      <c r="S42" s="490">
        <f t="shared" si="5"/>
        <v>4</v>
      </c>
      <c r="T42" s="143">
        <f t="shared" si="6"/>
        <v>1</v>
      </c>
      <c r="U42" s="143">
        <f t="shared" si="7"/>
        <v>1</v>
      </c>
      <c r="V42" s="143">
        <f t="shared" si="8"/>
        <v>1</v>
      </c>
      <c r="W42" s="143">
        <f t="shared" si="9"/>
        <v>0</v>
      </c>
    </row>
    <row r="43" spans="1:23">
      <c r="A43" s="190" t="str">
        <f>IF(ISBLANK('Voeux élèves'!A45),"",'Voeux élèves'!A45)</f>
        <v>GIRODET Julia</v>
      </c>
      <c r="B43" s="533"/>
      <c r="C43" s="541" t="s">
        <v>80</v>
      </c>
      <c r="D43" s="492"/>
      <c r="E43" s="492"/>
      <c r="F43" s="534"/>
      <c r="G43" s="537" t="s">
        <v>82</v>
      </c>
      <c r="H43" s="167"/>
      <c r="I43" s="167"/>
      <c r="J43" s="532"/>
      <c r="K43" s="528"/>
      <c r="L43" s="538" t="s">
        <v>81</v>
      </c>
      <c r="M43" s="191"/>
      <c r="N43" s="529"/>
      <c r="O43" s="527"/>
      <c r="P43" s="528"/>
      <c r="Q43" s="191"/>
      <c r="R43" s="529">
        <v>3</v>
      </c>
      <c r="S43" s="490">
        <f t="shared" si="5"/>
        <v>4</v>
      </c>
      <c r="T43" s="143">
        <f t="shared" si="6"/>
        <v>1</v>
      </c>
      <c r="U43" s="143">
        <f t="shared" si="7"/>
        <v>0</v>
      </c>
      <c r="V43" s="143">
        <f t="shared" si="8"/>
        <v>1</v>
      </c>
      <c r="W43" s="143">
        <f t="shared" si="9"/>
        <v>1</v>
      </c>
    </row>
    <row r="44" spans="1:23" ht="16.5" thickBot="1">
      <c r="A44" s="190" t="str">
        <f>IF(ISBLANK('Voeux élèves'!A46),"",'Voeux élèves'!A46)</f>
        <v>GOIX Laetitia</v>
      </c>
      <c r="B44" s="531"/>
      <c r="C44" s="541" t="s">
        <v>80</v>
      </c>
      <c r="D44" s="167"/>
      <c r="E44" s="167"/>
      <c r="F44" s="532"/>
      <c r="G44" s="531"/>
      <c r="H44" s="167"/>
      <c r="I44" s="167"/>
      <c r="J44" s="540" t="s">
        <v>83</v>
      </c>
      <c r="K44" s="528"/>
      <c r="L44" s="191"/>
      <c r="M44" s="191"/>
      <c r="N44" s="538" t="s">
        <v>81</v>
      </c>
      <c r="O44" s="530"/>
      <c r="P44" s="531">
        <v>1</v>
      </c>
      <c r="Q44" s="167"/>
      <c r="R44" s="532"/>
      <c r="S44" s="490">
        <f t="shared" si="5"/>
        <v>4</v>
      </c>
      <c r="T44" s="143">
        <f t="shared" si="6"/>
        <v>0</v>
      </c>
      <c r="U44" s="143">
        <f t="shared" si="7"/>
        <v>1</v>
      </c>
      <c r="V44" s="143">
        <f t="shared" si="8"/>
        <v>1</v>
      </c>
      <c r="W44" s="143">
        <f t="shared" si="9"/>
        <v>1</v>
      </c>
    </row>
    <row r="45" spans="1:23" ht="16.5" thickBot="1">
      <c r="A45" s="190" t="str">
        <f>IF(ISBLANK('Voeux élèves'!A47),"",'Voeux élèves'!A47)</f>
        <v>GUCCIARDI Léo</v>
      </c>
      <c r="B45" s="531"/>
      <c r="C45" s="167"/>
      <c r="D45" s="167"/>
      <c r="E45" s="167"/>
      <c r="F45" s="540" t="s">
        <v>83</v>
      </c>
      <c r="G45" s="537" t="s">
        <v>82</v>
      </c>
      <c r="H45" s="191"/>
      <c r="I45" s="191"/>
      <c r="J45" s="529"/>
      <c r="K45" s="531"/>
      <c r="L45" s="167"/>
      <c r="M45" s="541" t="s">
        <v>80</v>
      </c>
      <c r="N45" s="532"/>
      <c r="O45" s="530"/>
      <c r="P45" s="531">
        <v>1</v>
      </c>
      <c r="Q45" s="167"/>
      <c r="R45" s="532"/>
      <c r="S45" s="490">
        <f t="shared" si="5"/>
        <v>4</v>
      </c>
      <c r="T45" s="143">
        <f t="shared" si="6"/>
        <v>1</v>
      </c>
      <c r="U45" s="143">
        <f t="shared" si="7"/>
        <v>1</v>
      </c>
      <c r="V45" s="143">
        <f t="shared" si="8"/>
        <v>1</v>
      </c>
      <c r="W45" s="143">
        <f t="shared" si="9"/>
        <v>0</v>
      </c>
    </row>
    <row r="46" spans="1:23" ht="16.5" thickBot="1">
      <c r="A46" s="190" t="str">
        <f>IF(ISBLANK('Voeux élèves'!A48),"",'Voeux élèves'!A48)</f>
        <v>HAMITRI Nahel</v>
      </c>
      <c r="B46" s="531"/>
      <c r="C46" s="167"/>
      <c r="D46" s="167"/>
      <c r="E46" s="540" t="s">
        <v>83</v>
      </c>
      <c r="F46" s="532"/>
      <c r="G46" s="531"/>
      <c r="H46" s="537" t="s">
        <v>82</v>
      </c>
      <c r="I46" s="167"/>
      <c r="J46" s="532"/>
      <c r="K46" s="531"/>
      <c r="L46" s="167"/>
      <c r="M46" s="538" t="s">
        <v>81</v>
      </c>
      <c r="N46" s="532"/>
      <c r="O46" s="530"/>
      <c r="P46" s="531">
        <v>1</v>
      </c>
      <c r="Q46" s="167"/>
      <c r="R46" s="532"/>
      <c r="S46" s="490">
        <f t="shared" si="5"/>
        <v>4</v>
      </c>
      <c r="T46" s="143">
        <f t="shared" si="6"/>
        <v>1</v>
      </c>
      <c r="U46" s="143">
        <f t="shared" si="7"/>
        <v>1</v>
      </c>
      <c r="V46" s="143">
        <f t="shared" si="8"/>
        <v>0</v>
      </c>
      <c r="W46" s="143">
        <f t="shared" si="9"/>
        <v>1</v>
      </c>
    </row>
    <row r="47" spans="1:23">
      <c r="A47" s="190" t="str">
        <f>IF(ISBLANK('Voeux élèves'!A49),"",'Voeux élèves'!A49)</f>
        <v>HAVET Camille</v>
      </c>
      <c r="B47" s="531"/>
      <c r="C47" s="167"/>
      <c r="D47" s="540" t="s">
        <v>83</v>
      </c>
      <c r="E47" s="167"/>
      <c r="F47" s="532"/>
      <c r="G47" s="528"/>
      <c r="H47" s="537" t="s">
        <v>82</v>
      </c>
      <c r="I47" s="191"/>
      <c r="J47" s="529"/>
      <c r="K47" s="531"/>
      <c r="L47" s="167"/>
      <c r="M47" s="538" t="s">
        <v>81</v>
      </c>
      <c r="N47" s="532"/>
      <c r="O47" s="530"/>
      <c r="P47" s="531"/>
      <c r="Q47" s="167">
        <v>1</v>
      </c>
      <c r="R47" s="532"/>
      <c r="S47" s="490">
        <f t="shared" si="5"/>
        <v>4</v>
      </c>
      <c r="T47" s="143">
        <f t="shared" si="6"/>
        <v>1</v>
      </c>
      <c r="U47" s="143">
        <f t="shared" si="7"/>
        <v>1</v>
      </c>
      <c r="V47" s="143">
        <f t="shared" si="8"/>
        <v>0</v>
      </c>
      <c r="W47" s="143">
        <f t="shared" si="9"/>
        <v>1</v>
      </c>
    </row>
    <row r="48" spans="1:23" ht="16.5" thickBot="1">
      <c r="A48" s="190" t="str">
        <f>IF(ISBLANK('Voeux élèves'!A50),"",'Voeux élèves'!A50)</f>
        <v>KIENER Maxime</v>
      </c>
      <c r="B48" s="531"/>
      <c r="C48" s="167"/>
      <c r="D48" s="167"/>
      <c r="E48" s="540" t="s">
        <v>83</v>
      </c>
      <c r="F48" s="532"/>
      <c r="G48" s="531"/>
      <c r="H48" s="167"/>
      <c r="I48" s="167"/>
      <c r="J48" s="541" t="s">
        <v>80</v>
      </c>
      <c r="K48" s="538" t="s">
        <v>81</v>
      </c>
      <c r="L48" s="167"/>
      <c r="M48" s="167"/>
      <c r="N48" s="532"/>
      <c r="O48" s="530">
        <v>1</v>
      </c>
      <c r="P48" s="531"/>
      <c r="Q48" s="167"/>
      <c r="R48" s="532"/>
      <c r="S48" s="490">
        <f t="shared" si="5"/>
        <v>4</v>
      </c>
      <c r="T48" s="143">
        <f t="shared" si="6"/>
        <v>0</v>
      </c>
      <c r="U48" s="143">
        <f t="shared" si="7"/>
        <v>1</v>
      </c>
      <c r="V48" s="143">
        <f t="shared" si="8"/>
        <v>1</v>
      </c>
      <c r="W48" s="143">
        <f t="shared" si="9"/>
        <v>1</v>
      </c>
    </row>
    <row r="49" spans="1:23">
      <c r="A49" s="190" t="str">
        <f>IF(ISBLANK('Voeux élèves'!A51),"",'Voeux élèves'!A51)</f>
        <v>LAGIER Alexandre</v>
      </c>
      <c r="B49" s="531"/>
      <c r="C49" s="167"/>
      <c r="D49" s="167"/>
      <c r="E49" s="541" t="s">
        <v>80</v>
      </c>
      <c r="F49" s="532"/>
      <c r="G49" s="531"/>
      <c r="H49" s="540" t="s">
        <v>83</v>
      </c>
      <c r="I49" s="167"/>
      <c r="J49" s="532"/>
      <c r="K49" s="537" t="s">
        <v>82</v>
      </c>
      <c r="L49" s="167"/>
      <c r="M49" s="167"/>
      <c r="N49" s="532"/>
      <c r="O49" s="530"/>
      <c r="P49" s="531">
        <v>1</v>
      </c>
      <c r="Q49" s="167"/>
      <c r="R49" s="532"/>
      <c r="S49" s="490">
        <f t="shared" si="5"/>
        <v>4</v>
      </c>
      <c r="T49" s="143">
        <f t="shared" si="6"/>
        <v>1</v>
      </c>
      <c r="U49" s="143">
        <f t="shared" si="7"/>
        <v>1</v>
      </c>
      <c r="V49" s="143">
        <f t="shared" si="8"/>
        <v>1</v>
      </c>
      <c r="W49" s="143">
        <f t="shared" si="9"/>
        <v>0</v>
      </c>
    </row>
    <row r="50" spans="1:23" ht="16.5" thickBot="1">
      <c r="A50" s="190" t="str">
        <f>IF(ISBLANK('Voeux élèves'!A52),"",'Voeux élèves'!A52)</f>
        <v>LARBI Alya</v>
      </c>
      <c r="B50" s="531"/>
      <c r="C50" s="167"/>
      <c r="D50" s="167"/>
      <c r="E50" s="541" t="s">
        <v>80</v>
      </c>
      <c r="F50" s="532"/>
      <c r="G50" s="531"/>
      <c r="H50" s="167"/>
      <c r="I50" s="540" t="s">
        <v>83</v>
      </c>
      <c r="J50" s="532"/>
      <c r="K50" s="531"/>
      <c r="L50" s="167"/>
      <c r="M50" s="167"/>
      <c r="N50" s="538" t="s">
        <v>81</v>
      </c>
      <c r="O50" s="530"/>
      <c r="P50" s="528"/>
      <c r="Q50" s="191"/>
      <c r="R50" s="529">
        <v>1</v>
      </c>
      <c r="S50" s="490">
        <f t="shared" si="5"/>
        <v>4</v>
      </c>
      <c r="T50" s="143">
        <f t="shared" si="6"/>
        <v>0</v>
      </c>
      <c r="U50" s="143">
        <f t="shared" si="7"/>
        <v>1</v>
      </c>
      <c r="V50" s="143">
        <f t="shared" si="8"/>
        <v>1</v>
      </c>
      <c r="W50" s="143">
        <f t="shared" si="9"/>
        <v>1</v>
      </c>
    </row>
    <row r="51" spans="1:23" ht="16.5" thickBot="1">
      <c r="A51" s="190" t="str">
        <f>IF(ISBLANK('Voeux élèves'!A53),"",'Voeux élèves'!A53)</f>
        <v>LE GUILLOU Jeanne</v>
      </c>
      <c r="B51" s="531"/>
      <c r="C51" s="541" t="s">
        <v>80</v>
      </c>
      <c r="D51" s="167"/>
      <c r="E51" s="167"/>
      <c r="F51" s="532"/>
      <c r="G51" s="531"/>
      <c r="H51" s="167"/>
      <c r="I51" s="540" t="s">
        <v>83</v>
      </c>
      <c r="J51" s="532"/>
      <c r="K51" s="528"/>
      <c r="L51" s="191"/>
      <c r="M51" s="191"/>
      <c r="N51" s="537" t="s">
        <v>82</v>
      </c>
      <c r="O51" s="530"/>
      <c r="P51" s="531"/>
      <c r="Q51" s="167">
        <v>1</v>
      </c>
      <c r="R51" s="532"/>
      <c r="S51" s="490">
        <f t="shared" si="5"/>
        <v>4</v>
      </c>
      <c r="T51" s="143">
        <f t="shared" si="6"/>
        <v>1</v>
      </c>
      <c r="U51" s="143">
        <f t="shared" si="7"/>
        <v>1</v>
      </c>
      <c r="V51" s="143">
        <f t="shared" si="8"/>
        <v>1</v>
      </c>
      <c r="W51" s="143">
        <f t="shared" si="9"/>
        <v>0</v>
      </c>
    </row>
    <row r="52" spans="1:23" ht="16.5" thickBot="1">
      <c r="A52" s="190" t="str">
        <f>IF(ISBLANK('Voeux élèves'!A54),"",'Voeux élèves'!A54)</f>
        <v>LEFEUVRE Eliott</v>
      </c>
      <c r="B52" s="531"/>
      <c r="C52" s="167"/>
      <c r="D52" s="540" t="s">
        <v>83</v>
      </c>
      <c r="E52" s="167"/>
      <c r="F52" s="532"/>
      <c r="G52" s="531"/>
      <c r="H52" s="537" t="s">
        <v>82</v>
      </c>
      <c r="I52" s="167"/>
      <c r="J52" s="532"/>
      <c r="K52" s="531"/>
      <c r="L52" s="167"/>
      <c r="M52" s="167"/>
      <c r="N52" s="538" t="s">
        <v>81</v>
      </c>
      <c r="O52" s="527"/>
      <c r="P52" s="528">
        <v>3</v>
      </c>
      <c r="Q52" s="191"/>
      <c r="R52" s="529"/>
      <c r="S52" s="490">
        <f t="shared" si="5"/>
        <v>4</v>
      </c>
      <c r="T52" s="143">
        <f t="shared" si="6"/>
        <v>1</v>
      </c>
      <c r="U52" s="143">
        <f t="shared" si="7"/>
        <v>1</v>
      </c>
      <c r="V52" s="143">
        <f t="shared" si="8"/>
        <v>0</v>
      </c>
      <c r="W52" s="143">
        <f t="shared" si="9"/>
        <v>1</v>
      </c>
    </row>
    <row r="53" spans="1:23" ht="16.5" thickBot="1">
      <c r="A53" s="190" t="str">
        <f>IF(ISBLANK('Voeux élèves'!A55),"",'Voeux élèves'!A55)</f>
        <v>LEPOUTRE Achille</v>
      </c>
      <c r="B53" s="528"/>
      <c r="C53" s="191"/>
      <c r="D53" s="191"/>
      <c r="E53" s="541" t="s">
        <v>80</v>
      </c>
      <c r="F53" s="529"/>
      <c r="G53" s="533"/>
      <c r="H53" s="540" t="s">
        <v>83</v>
      </c>
      <c r="I53" s="492"/>
      <c r="J53" s="534"/>
      <c r="K53" s="533"/>
      <c r="L53" s="492"/>
      <c r="M53" s="537" t="s">
        <v>82</v>
      </c>
      <c r="N53" s="534"/>
      <c r="O53" s="527"/>
      <c r="P53" s="528"/>
      <c r="Q53" s="191"/>
      <c r="R53" s="529">
        <v>1</v>
      </c>
      <c r="S53" s="490">
        <f t="shared" si="5"/>
        <v>4</v>
      </c>
      <c r="T53" s="143">
        <f t="shared" si="6"/>
        <v>1</v>
      </c>
      <c r="U53" s="143">
        <f t="shared" si="7"/>
        <v>1</v>
      </c>
      <c r="V53" s="143">
        <f t="shared" si="8"/>
        <v>1</v>
      </c>
      <c r="W53" s="143">
        <f t="shared" si="9"/>
        <v>0</v>
      </c>
    </row>
    <row r="54" spans="1:23" ht="16.5" thickBot="1">
      <c r="A54" s="190" t="str">
        <f>IF(ISBLANK('Voeux élèves'!A56),"",'Voeux élèves'!A56)</f>
        <v>LEVON Mathilde</v>
      </c>
      <c r="B54" s="531"/>
      <c r="C54" s="167"/>
      <c r="D54" s="541" t="s">
        <v>80</v>
      </c>
      <c r="E54" s="167"/>
      <c r="F54" s="532"/>
      <c r="G54" s="537" t="s">
        <v>82</v>
      </c>
      <c r="H54" s="167"/>
      <c r="I54" s="167"/>
      <c r="J54" s="532"/>
      <c r="K54" s="531"/>
      <c r="L54" s="167"/>
      <c r="M54" s="540" t="s">
        <v>83</v>
      </c>
      <c r="N54" s="532"/>
      <c r="O54" s="530">
        <v>1</v>
      </c>
      <c r="P54" s="531"/>
      <c r="Q54" s="167"/>
      <c r="R54" s="532"/>
      <c r="S54" s="490">
        <f t="shared" si="5"/>
        <v>4</v>
      </c>
      <c r="T54" s="143">
        <f t="shared" si="6"/>
        <v>1</v>
      </c>
      <c r="U54" s="143">
        <f t="shared" si="7"/>
        <v>1</v>
      </c>
      <c r="V54" s="143">
        <f t="shared" si="8"/>
        <v>1</v>
      </c>
      <c r="W54" s="143">
        <f t="shared" si="9"/>
        <v>0</v>
      </c>
    </row>
    <row r="55" spans="1:23">
      <c r="A55" s="190" t="str">
        <f>IF(ISBLANK('Voeux élèves'!A57),"",'Voeux élèves'!A57)</f>
        <v>LITTARDI Anna</v>
      </c>
      <c r="B55" s="528"/>
      <c r="C55" s="191"/>
      <c r="D55" s="191"/>
      <c r="E55" s="191"/>
      <c r="F55" s="540" t="s">
        <v>83</v>
      </c>
      <c r="G55" s="531"/>
      <c r="H55" s="541" t="s">
        <v>80</v>
      </c>
      <c r="I55" s="167"/>
      <c r="J55" s="532"/>
      <c r="K55" s="528"/>
      <c r="L55" s="191"/>
      <c r="M55" s="537" t="s">
        <v>82</v>
      </c>
      <c r="N55" s="529"/>
      <c r="O55" s="530">
        <v>1</v>
      </c>
      <c r="P55" s="528"/>
      <c r="Q55" s="191"/>
      <c r="R55" s="529"/>
      <c r="S55" s="490">
        <f t="shared" si="5"/>
        <v>4</v>
      </c>
      <c r="T55" s="143">
        <f t="shared" si="6"/>
        <v>1</v>
      </c>
      <c r="U55" s="143">
        <f t="shared" si="7"/>
        <v>1</v>
      </c>
      <c r="V55" s="143">
        <f t="shared" si="8"/>
        <v>1</v>
      </c>
      <c r="W55" s="143">
        <f t="shared" si="9"/>
        <v>0</v>
      </c>
    </row>
    <row r="56" spans="1:23" ht="16.5" thickBot="1">
      <c r="A56" s="190" t="str">
        <f>IF(ISBLANK('Voeux élèves'!A58),"",'Voeux élèves'!A58)</f>
        <v>LORDENIMUS Anna</v>
      </c>
      <c r="B56" s="541" t="s">
        <v>80</v>
      </c>
      <c r="C56" s="191"/>
      <c r="D56" s="191"/>
      <c r="E56" s="191"/>
      <c r="F56" s="529"/>
      <c r="G56" s="528"/>
      <c r="H56" s="191"/>
      <c r="I56" s="540" t="s">
        <v>83</v>
      </c>
      <c r="J56" s="529"/>
      <c r="K56" s="531"/>
      <c r="L56" s="538" t="s">
        <v>81</v>
      </c>
      <c r="M56" s="167"/>
      <c r="N56" s="532"/>
      <c r="O56" s="527"/>
      <c r="P56" s="531"/>
      <c r="Q56" s="167">
        <v>1</v>
      </c>
      <c r="R56" s="532"/>
      <c r="S56" s="490">
        <f t="shared" si="5"/>
        <v>4</v>
      </c>
      <c r="T56" s="143">
        <f t="shared" si="6"/>
        <v>0</v>
      </c>
      <c r="U56" s="143">
        <f t="shared" si="7"/>
        <v>1</v>
      </c>
      <c r="V56" s="143">
        <f t="shared" si="8"/>
        <v>1</v>
      </c>
      <c r="W56" s="143">
        <f t="shared" si="9"/>
        <v>1</v>
      </c>
    </row>
    <row r="57" spans="1:23">
      <c r="A57" s="190" t="str">
        <f>IF(ISBLANK('Voeux élèves'!A59),"",'Voeux élèves'!A59)</f>
        <v>LOUNIS Jalwan</v>
      </c>
      <c r="B57" s="531"/>
      <c r="C57" s="167"/>
      <c r="D57" s="541" t="s">
        <v>80</v>
      </c>
      <c r="E57" s="167"/>
      <c r="F57" s="532"/>
      <c r="G57" s="537" t="s">
        <v>82</v>
      </c>
      <c r="H57" s="191"/>
      <c r="I57" s="191"/>
      <c r="J57" s="529"/>
      <c r="K57" s="531"/>
      <c r="L57" s="538" t="s">
        <v>81</v>
      </c>
      <c r="M57" s="167"/>
      <c r="N57" s="532"/>
      <c r="O57" s="530"/>
      <c r="P57" s="531">
        <v>1</v>
      </c>
      <c r="Q57" s="167"/>
      <c r="R57" s="532"/>
      <c r="S57" s="490">
        <f t="shared" si="5"/>
        <v>4</v>
      </c>
      <c r="T57" s="143">
        <f t="shared" si="6"/>
        <v>1</v>
      </c>
      <c r="U57" s="143">
        <f t="shared" si="7"/>
        <v>0</v>
      </c>
      <c r="V57" s="143">
        <f t="shared" si="8"/>
        <v>1</v>
      </c>
      <c r="W57" s="143">
        <f t="shared" si="9"/>
        <v>1</v>
      </c>
    </row>
    <row r="58" spans="1:23" ht="16.5" thickBot="1">
      <c r="A58" s="190" t="str">
        <f>IF(ISBLANK('Voeux élèves'!A60),"",'Voeux élèves'!A60)</f>
        <v>MARC Léopold</v>
      </c>
      <c r="B58" s="541" t="s">
        <v>80</v>
      </c>
      <c r="C58" s="167"/>
      <c r="D58" s="167"/>
      <c r="E58" s="167"/>
      <c r="F58" s="532"/>
      <c r="G58" s="531"/>
      <c r="H58" s="540" t="s">
        <v>83</v>
      </c>
      <c r="I58" s="167"/>
      <c r="J58" s="532"/>
      <c r="K58" s="538" t="s">
        <v>81</v>
      </c>
      <c r="L58" s="167"/>
      <c r="M58" s="167"/>
      <c r="N58" s="532"/>
      <c r="O58" s="527"/>
      <c r="P58" s="528"/>
      <c r="Q58" s="191"/>
      <c r="R58" s="529">
        <v>3</v>
      </c>
      <c r="S58" s="490">
        <f t="shared" si="5"/>
        <v>4</v>
      </c>
      <c r="T58" s="143">
        <f t="shared" si="6"/>
        <v>0</v>
      </c>
      <c r="U58" s="143">
        <f t="shared" si="7"/>
        <v>1</v>
      </c>
      <c r="V58" s="143">
        <f t="shared" si="8"/>
        <v>1</v>
      </c>
      <c r="W58" s="143">
        <f t="shared" si="9"/>
        <v>1</v>
      </c>
    </row>
    <row r="59" spans="1:23" ht="16.5" thickBot="1">
      <c r="A59" s="190" t="str">
        <f>IF(ISBLANK('Voeux élèves'!A61),"",'Voeux élèves'!A61)</f>
        <v>MARCHAL Nicolas</v>
      </c>
      <c r="B59" s="533"/>
      <c r="C59" s="492"/>
      <c r="D59" s="492"/>
      <c r="E59" s="492"/>
      <c r="F59" s="540" t="s">
        <v>83</v>
      </c>
      <c r="G59" s="531"/>
      <c r="H59" s="537" t="s">
        <v>82</v>
      </c>
      <c r="I59" s="167"/>
      <c r="J59" s="532"/>
      <c r="K59" s="528"/>
      <c r="L59" s="538" t="s">
        <v>81</v>
      </c>
      <c r="M59" s="191"/>
      <c r="N59" s="529"/>
      <c r="O59" s="530">
        <v>1</v>
      </c>
      <c r="P59" s="528"/>
      <c r="Q59" s="191"/>
      <c r="R59" s="529"/>
      <c r="S59" s="490">
        <f t="shared" si="5"/>
        <v>4</v>
      </c>
      <c r="T59" s="143">
        <f t="shared" si="6"/>
        <v>1</v>
      </c>
      <c r="U59" s="143">
        <f t="shared" si="7"/>
        <v>1</v>
      </c>
      <c r="V59" s="143">
        <f t="shared" si="8"/>
        <v>0</v>
      </c>
      <c r="W59" s="143">
        <f t="shared" si="9"/>
        <v>1</v>
      </c>
    </row>
    <row r="60" spans="1:23" ht="16.5" thickBot="1">
      <c r="A60" s="190" t="str">
        <f>IF(ISBLANK('Voeux élèves'!A62),"",'Voeux élèves'!A62)</f>
        <v>MARCONNET Clément</v>
      </c>
      <c r="B60" s="528"/>
      <c r="C60" s="191"/>
      <c r="D60" s="541" t="s">
        <v>80</v>
      </c>
      <c r="E60" s="191"/>
      <c r="F60" s="529"/>
      <c r="G60" s="531"/>
      <c r="H60" s="167"/>
      <c r="I60" s="540" t="s">
        <v>83</v>
      </c>
      <c r="J60" s="532"/>
      <c r="K60" s="531"/>
      <c r="L60" s="167"/>
      <c r="M60" s="537" t="s">
        <v>82</v>
      </c>
      <c r="N60" s="532"/>
      <c r="O60" s="530"/>
      <c r="P60" s="528">
        <v>3</v>
      </c>
      <c r="Q60" s="191"/>
      <c r="R60" s="529"/>
      <c r="S60" s="490">
        <f t="shared" si="5"/>
        <v>4</v>
      </c>
      <c r="T60" s="143">
        <f t="shared" si="6"/>
        <v>1</v>
      </c>
      <c r="U60" s="143">
        <f t="shared" si="7"/>
        <v>1</v>
      </c>
      <c r="V60" s="143">
        <f t="shared" si="8"/>
        <v>1</v>
      </c>
      <c r="W60" s="143">
        <f t="shared" si="9"/>
        <v>0</v>
      </c>
    </row>
    <row r="61" spans="1:23" ht="16.5" thickBot="1">
      <c r="A61" s="190" t="str">
        <f>IF(ISBLANK('Voeux élèves'!A63),"",'Voeux élèves'!A63)</f>
        <v>MARSANNE Victor</v>
      </c>
      <c r="B61" s="533"/>
      <c r="C61" s="492"/>
      <c r="D61" s="492"/>
      <c r="E61" s="541" t="s">
        <v>80</v>
      </c>
      <c r="F61" s="534"/>
      <c r="G61" s="537" t="s">
        <v>82</v>
      </c>
      <c r="H61" s="167"/>
      <c r="I61" s="167"/>
      <c r="J61" s="532"/>
      <c r="K61" s="538" t="s">
        <v>81</v>
      </c>
      <c r="L61" s="167"/>
      <c r="M61" s="167"/>
      <c r="N61" s="532"/>
      <c r="O61" s="530"/>
      <c r="P61" s="528">
        <v>1</v>
      </c>
      <c r="Q61" s="191"/>
      <c r="R61" s="529"/>
      <c r="S61" s="490">
        <f t="shared" si="5"/>
        <v>4</v>
      </c>
      <c r="T61" s="143">
        <f t="shared" si="6"/>
        <v>1</v>
      </c>
      <c r="U61" s="143">
        <f t="shared" si="7"/>
        <v>0</v>
      </c>
      <c r="V61" s="143">
        <f t="shared" si="8"/>
        <v>1</v>
      </c>
      <c r="W61" s="143">
        <f t="shared" si="9"/>
        <v>1</v>
      </c>
    </row>
    <row r="62" spans="1:23">
      <c r="A62" s="190" t="str">
        <f>IF(ISBLANK('Voeux élèves'!A64),"",'Voeux élèves'!A64)</f>
        <v>MARTIN VUADELLE Juliette</v>
      </c>
      <c r="B62" s="533"/>
      <c r="C62" s="492"/>
      <c r="D62" s="492"/>
      <c r="E62" s="492"/>
      <c r="F62" s="541" t="s">
        <v>80</v>
      </c>
      <c r="G62" s="537" t="s">
        <v>82</v>
      </c>
      <c r="H62" s="191"/>
      <c r="I62" s="191"/>
      <c r="J62" s="529"/>
      <c r="K62" s="528"/>
      <c r="L62" s="538" t="s">
        <v>81</v>
      </c>
      <c r="M62" s="191"/>
      <c r="N62" s="529"/>
      <c r="O62" s="530"/>
      <c r="P62" s="528"/>
      <c r="Q62" s="191"/>
      <c r="R62" s="529">
        <v>3</v>
      </c>
      <c r="S62" s="490">
        <f t="shared" si="5"/>
        <v>4</v>
      </c>
      <c r="T62" s="143">
        <f t="shared" si="6"/>
        <v>1</v>
      </c>
      <c r="U62" s="143">
        <f t="shared" si="7"/>
        <v>0</v>
      </c>
      <c r="V62" s="143">
        <f t="shared" si="8"/>
        <v>1</v>
      </c>
      <c r="W62" s="143">
        <f t="shared" si="9"/>
        <v>1</v>
      </c>
    </row>
    <row r="63" spans="1:23" ht="16.5" thickBot="1">
      <c r="A63" s="190" t="str">
        <f>IF(ISBLANK('Voeux élèves'!A65),"",'Voeux élèves'!A65)</f>
        <v xml:space="preserve">MARTINEZ Léo </v>
      </c>
      <c r="B63" s="533"/>
      <c r="C63" s="492"/>
      <c r="D63" s="492"/>
      <c r="E63" s="492"/>
      <c r="F63" s="541" t="s">
        <v>80</v>
      </c>
      <c r="G63" s="533"/>
      <c r="H63" s="492"/>
      <c r="I63" s="540" t="s">
        <v>83</v>
      </c>
      <c r="J63" s="534"/>
      <c r="K63" s="533"/>
      <c r="L63" s="492"/>
      <c r="M63" s="538" t="s">
        <v>81</v>
      </c>
      <c r="N63" s="534"/>
      <c r="O63" s="530"/>
      <c r="P63" s="533"/>
      <c r="Q63" s="492"/>
      <c r="R63" s="534">
        <v>3</v>
      </c>
      <c r="S63" s="490">
        <f t="shared" si="5"/>
        <v>4</v>
      </c>
      <c r="T63" s="143">
        <f t="shared" si="6"/>
        <v>0</v>
      </c>
      <c r="U63" s="143">
        <f t="shared" si="7"/>
        <v>1</v>
      </c>
      <c r="V63" s="143">
        <f t="shared" si="8"/>
        <v>1</v>
      </c>
      <c r="W63" s="143">
        <f t="shared" si="9"/>
        <v>1</v>
      </c>
    </row>
    <row r="64" spans="1:23" ht="16.5" thickBot="1">
      <c r="A64" s="190" t="str">
        <f>IF(ISBLANK('Voeux élèves'!A66),"",'Voeux élèves'!A66)</f>
        <v>MERIEUX Théophile</v>
      </c>
      <c r="B64" s="533"/>
      <c r="C64" s="492"/>
      <c r="D64" s="492"/>
      <c r="E64" s="541" t="s">
        <v>80</v>
      </c>
      <c r="F64" s="534"/>
      <c r="G64" s="531"/>
      <c r="H64" s="540" t="s">
        <v>83</v>
      </c>
      <c r="I64" s="167"/>
      <c r="J64" s="532"/>
      <c r="K64" s="531"/>
      <c r="L64" s="537" t="s">
        <v>82</v>
      </c>
      <c r="M64" s="167"/>
      <c r="N64" s="532"/>
      <c r="O64" s="530">
        <v>1</v>
      </c>
      <c r="P64" s="531"/>
      <c r="Q64" s="167"/>
      <c r="R64" s="532"/>
      <c r="S64" s="490">
        <f t="shared" si="5"/>
        <v>4</v>
      </c>
      <c r="T64" s="143">
        <f t="shared" si="6"/>
        <v>1</v>
      </c>
      <c r="U64" s="143">
        <f t="shared" si="7"/>
        <v>1</v>
      </c>
      <c r="V64" s="143">
        <f t="shared" si="8"/>
        <v>1</v>
      </c>
      <c r="W64" s="143">
        <f t="shared" si="9"/>
        <v>0</v>
      </c>
    </row>
    <row r="65" spans="1:23" ht="16.5" thickBot="1">
      <c r="A65" s="190" t="str">
        <f>IF(ISBLANK('Voeux élèves'!A67),"",'Voeux élèves'!A67)</f>
        <v>MILANI Vitor</v>
      </c>
      <c r="B65" s="531"/>
      <c r="C65" s="541" t="s">
        <v>80</v>
      </c>
      <c r="D65" s="167"/>
      <c r="E65" s="167"/>
      <c r="F65" s="532"/>
      <c r="G65" s="531"/>
      <c r="H65" s="167"/>
      <c r="I65" s="167"/>
      <c r="J65" s="540" t="s">
        <v>83</v>
      </c>
      <c r="K65" s="528"/>
      <c r="L65" s="191"/>
      <c r="M65" s="191"/>
      <c r="N65" s="537" t="s">
        <v>82</v>
      </c>
      <c r="O65" s="527"/>
      <c r="P65" s="528"/>
      <c r="Q65" s="191"/>
      <c r="R65" s="529">
        <v>1</v>
      </c>
      <c r="S65" s="490">
        <f t="shared" si="5"/>
        <v>4</v>
      </c>
      <c r="T65" s="143">
        <f t="shared" si="6"/>
        <v>1</v>
      </c>
      <c r="U65" s="143">
        <f t="shared" si="7"/>
        <v>1</v>
      </c>
      <c r="V65" s="143">
        <f t="shared" si="8"/>
        <v>1</v>
      </c>
      <c r="W65" s="143">
        <f t="shared" si="9"/>
        <v>0</v>
      </c>
    </row>
    <row r="66" spans="1:23">
      <c r="A66" s="190" t="str">
        <f>IF(ISBLANK('Voeux élèves'!A68),"",'Voeux élèves'!A68)</f>
        <v>MILLET Augustine</v>
      </c>
      <c r="B66" s="533"/>
      <c r="C66" s="492"/>
      <c r="D66" s="492"/>
      <c r="E66" s="492"/>
      <c r="F66" s="541" t="s">
        <v>80</v>
      </c>
      <c r="G66" s="528"/>
      <c r="H66" s="191"/>
      <c r="I66" s="191"/>
      <c r="J66" s="540" t="s">
        <v>83</v>
      </c>
      <c r="K66" s="533"/>
      <c r="L66" s="492"/>
      <c r="M66" s="492"/>
      <c r="N66" s="537" t="s">
        <v>82</v>
      </c>
      <c r="O66" s="527">
        <v>1</v>
      </c>
      <c r="P66" s="528"/>
      <c r="Q66" s="191"/>
      <c r="R66" s="529"/>
      <c r="S66" s="490">
        <f t="shared" si="5"/>
        <v>4</v>
      </c>
      <c r="T66" s="143">
        <f t="shared" si="6"/>
        <v>1</v>
      </c>
      <c r="U66" s="143">
        <f t="shared" si="7"/>
        <v>1</v>
      </c>
      <c r="V66" s="143">
        <f t="shared" si="8"/>
        <v>1</v>
      </c>
      <c r="W66" s="143">
        <f t="shared" si="9"/>
        <v>0</v>
      </c>
    </row>
    <row r="67" spans="1:23" ht="16.5" thickBot="1">
      <c r="A67" s="190" t="str">
        <f>IF(ISBLANK('Voeux élèves'!A69),"",'Voeux élèves'!A69)</f>
        <v>MORARD Zoé</v>
      </c>
      <c r="B67" s="531"/>
      <c r="C67" s="541" t="s">
        <v>80</v>
      </c>
      <c r="D67" s="167"/>
      <c r="E67" s="167"/>
      <c r="F67" s="532"/>
      <c r="G67" s="531"/>
      <c r="H67" s="167"/>
      <c r="I67" s="540" t="s">
        <v>83</v>
      </c>
      <c r="J67" s="532"/>
      <c r="K67" s="531"/>
      <c r="L67" s="167"/>
      <c r="M67" s="538" t="s">
        <v>81</v>
      </c>
      <c r="N67" s="532"/>
      <c r="O67" s="527"/>
      <c r="P67" s="528"/>
      <c r="Q67" s="191"/>
      <c r="R67" s="529">
        <v>3</v>
      </c>
      <c r="S67" s="490">
        <f t="shared" si="5"/>
        <v>4</v>
      </c>
      <c r="T67" s="143">
        <f t="shared" si="6"/>
        <v>0</v>
      </c>
      <c r="U67" s="143">
        <f t="shared" si="7"/>
        <v>1</v>
      </c>
      <c r="V67" s="143">
        <f t="shared" si="8"/>
        <v>1</v>
      </c>
      <c r="W67" s="143">
        <f t="shared" si="9"/>
        <v>1</v>
      </c>
    </row>
    <row r="68" spans="1:23">
      <c r="A68" s="190" t="str">
        <f>IF(ISBLANK('Voeux élèves'!A70),"",'Voeux élèves'!A70)</f>
        <v>MULLER Hugo</v>
      </c>
      <c r="B68" s="531"/>
      <c r="C68" s="167"/>
      <c r="D68" s="167"/>
      <c r="E68" s="538" t="s">
        <v>81</v>
      </c>
      <c r="F68" s="532"/>
      <c r="G68" s="540" t="s">
        <v>83</v>
      </c>
      <c r="H68" s="167"/>
      <c r="I68" s="167"/>
      <c r="J68" s="532"/>
      <c r="K68" s="531"/>
      <c r="L68" s="537" t="s">
        <v>82</v>
      </c>
      <c r="M68" s="167"/>
      <c r="N68" s="532"/>
      <c r="O68" s="530">
        <v>1</v>
      </c>
      <c r="P68" s="531"/>
      <c r="Q68" s="167"/>
      <c r="R68" s="532"/>
      <c r="S68" s="490">
        <f t="shared" si="5"/>
        <v>4</v>
      </c>
      <c r="T68" s="143">
        <f t="shared" si="6"/>
        <v>1</v>
      </c>
      <c r="U68" s="143">
        <f t="shared" si="7"/>
        <v>1</v>
      </c>
      <c r="V68" s="143">
        <f t="shared" si="8"/>
        <v>0</v>
      </c>
      <c r="W68" s="143">
        <f t="shared" si="9"/>
        <v>1</v>
      </c>
    </row>
    <row r="69" spans="1:23" ht="16.5" thickBot="1">
      <c r="A69" s="190" t="str">
        <f>IF(ISBLANK('Voeux élèves'!A71),"",'Voeux élèves'!A71)</f>
        <v>MULTEDO Felix</v>
      </c>
      <c r="B69" s="531"/>
      <c r="C69" s="538" t="s">
        <v>81</v>
      </c>
      <c r="D69" s="167"/>
      <c r="E69" s="167"/>
      <c r="F69" s="532"/>
      <c r="G69" s="531"/>
      <c r="H69" s="167"/>
      <c r="I69" s="167"/>
      <c r="J69" s="540" t="s">
        <v>83</v>
      </c>
      <c r="K69" s="528"/>
      <c r="L69" s="191"/>
      <c r="M69" s="191"/>
      <c r="N69" s="541" t="s">
        <v>80</v>
      </c>
      <c r="O69" s="530"/>
      <c r="P69" s="531"/>
      <c r="Q69" s="167"/>
      <c r="R69" s="532">
        <v>1</v>
      </c>
      <c r="S69" s="490">
        <f t="shared" si="5"/>
        <v>4</v>
      </c>
      <c r="T69" s="143">
        <f t="shared" si="6"/>
        <v>0</v>
      </c>
      <c r="U69" s="143">
        <f t="shared" si="7"/>
        <v>1</v>
      </c>
      <c r="V69" s="143">
        <f t="shared" si="8"/>
        <v>1</v>
      </c>
      <c r="W69" s="143">
        <f t="shared" si="9"/>
        <v>1</v>
      </c>
    </row>
    <row r="70" spans="1:23" ht="16.5" thickBot="1">
      <c r="A70" s="190" t="str">
        <f>IF(ISBLANK('Voeux élèves'!A72),"",'Voeux élèves'!A72)</f>
        <v>PANDIN Juliette</v>
      </c>
      <c r="B70" s="541" t="s">
        <v>80</v>
      </c>
      <c r="C70" s="167"/>
      <c r="D70" s="167"/>
      <c r="E70" s="167"/>
      <c r="F70" s="532"/>
      <c r="G70" s="531"/>
      <c r="H70" s="167"/>
      <c r="I70" s="167"/>
      <c r="J70" s="540" t="s">
        <v>83</v>
      </c>
      <c r="K70" s="531"/>
      <c r="L70" s="537" t="s">
        <v>82</v>
      </c>
      <c r="M70" s="167"/>
      <c r="N70" s="532"/>
      <c r="O70" s="530"/>
      <c r="P70" s="531"/>
      <c r="Q70" s="167">
        <v>1</v>
      </c>
      <c r="R70" s="532"/>
      <c r="S70" s="490">
        <f t="shared" si="5"/>
        <v>4</v>
      </c>
      <c r="T70" s="143">
        <f t="shared" si="6"/>
        <v>1</v>
      </c>
      <c r="U70" s="143">
        <f t="shared" si="7"/>
        <v>1</v>
      </c>
      <c r="V70" s="143">
        <f t="shared" si="8"/>
        <v>1</v>
      </c>
      <c r="W70" s="143">
        <f t="shared" si="9"/>
        <v>0</v>
      </c>
    </row>
    <row r="71" spans="1:23" ht="16.5" thickBot="1">
      <c r="A71" s="190" t="str">
        <f>IF(ISBLANK('Voeux élèves'!A73),"",'Voeux élèves'!A73)</f>
        <v>PECQUERIE Louis</v>
      </c>
      <c r="B71" s="531"/>
      <c r="C71" s="167"/>
      <c r="D71" s="541" t="s">
        <v>80</v>
      </c>
      <c r="E71" s="167"/>
      <c r="F71" s="532"/>
      <c r="G71" s="531"/>
      <c r="H71" s="540" t="s">
        <v>83</v>
      </c>
      <c r="I71" s="167"/>
      <c r="J71" s="532"/>
      <c r="K71" s="537" t="s">
        <v>82</v>
      </c>
      <c r="L71" s="167"/>
      <c r="M71" s="167"/>
      <c r="N71" s="532"/>
      <c r="O71" s="530"/>
      <c r="P71" s="531">
        <v>1</v>
      </c>
      <c r="Q71" s="167"/>
      <c r="R71" s="532"/>
      <c r="S71" s="490">
        <f t="shared" si="5"/>
        <v>4</v>
      </c>
      <c r="T71" s="143">
        <f t="shared" si="6"/>
        <v>1</v>
      </c>
      <c r="U71" s="143">
        <f t="shared" si="7"/>
        <v>1</v>
      </c>
      <c r="V71" s="143">
        <f t="shared" si="8"/>
        <v>1</v>
      </c>
      <c r="W71" s="143">
        <f t="shared" si="9"/>
        <v>0</v>
      </c>
    </row>
    <row r="72" spans="1:23">
      <c r="A72" s="190" t="str">
        <f>IF(ISBLANK('Voeux élèves'!A74),"",'Voeux élèves'!A74)</f>
        <v>PECQUERIE Raphaël</v>
      </c>
      <c r="B72" s="541" t="s">
        <v>80</v>
      </c>
      <c r="C72" s="167"/>
      <c r="D72" s="167"/>
      <c r="E72" s="167"/>
      <c r="F72" s="532"/>
      <c r="G72" s="531"/>
      <c r="H72" s="167"/>
      <c r="I72" s="167"/>
      <c r="J72" s="540" t="s">
        <v>83</v>
      </c>
      <c r="K72" s="531"/>
      <c r="L72" s="167"/>
      <c r="M72" s="167"/>
      <c r="N72" s="537" t="s">
        <v>82</v>
      </c>
      <c r="O72" s="530"/>
      <c r="P72" s="531">
        <v>1</v>
      </c>
      <c r="Q72" s="167"/>
      <c r="R72" s="532"/>
      <c r="S72" s="490">
        <f t="shared" si="5"/>
        <v>4</v>
      </c>
      <c r="T72" s="143">
        <f t="shared" si="6"/>
        <v>1</v>
      </c>
      <c r="U72" s="143">
        <f t="shared" si="7"/>
        <v>1</v>
      </c>
      <c r="V72" s="143">
        <f t="shared" si="8"/>
        <v>1</v>
      </c>
      <c r="W72" s="143">
        <f t="shared" si="9"/>
        <v>0</v>
      </c>
    </row>
    <row r="73" spans="1:23" ht="16.5" thickBot="1">
      <c r="A73" s="190" t="str">
        <f>IF(ISBLANK('Voeux élèves'!A75),"",'Voeux élèves'!A75)</f>
        <v>PEJOAN Juliette</v>
      </c>
      <c r="B73" s="531"/>
      <c r="C73" s="538" t="s">
        <v>81</v>
      </c>
      <c r="D73" s="167"/>
      <c r="E73" s="167"/>
      <c r="F73" s="532"/>
      <c r="G73" s="540" t="s">
        <v>83</v>
      </c>
      <c r="H73" s="167"/>
      <c r="I73" s="167"/>
      <c r="J73" s="532"/>
      <c r="K73" s="541" t="s">
        <v>80</v>
      </c>
      <c r="L73" s="167"/>
      <c r="M73" s="167"/>
      <c r="N73" s="532"/>
      <c r="O73" s="530"/>
      <c r="P73" s="531"/>
      <c r="Q73" s="167">
        <v>1</v>
      </c>
      <c r="R73" s="532"/>
      <c r="S73" s="490">
        <f t="shared" si="5"/>
        <v>4</v>
      </c>
      <c r="T73" s="143">
        <f t="shared" si="6"/>
        <v>0</v>
      </c>
      <c r="U73" s="143">
        <f t="shared" si="7"/>
        <v>1</v>
      </c>
      <c r="V73" s="143">
        <f t="shared" si="8"/>
        <v>1</v>
      </c>
      <c r="W73" s="143">
        <f t="shared" si="9"/>
        <v>1</v>
      </c>
    </row>
    <row r="74" spans="1:23">
      <c r="A74" s="190" t="str">
        <f>IF(ISBLANK('Voeux élèves'!A76),"",'Voeux élèves'!A76)</f>
        <v>PICHOT-DELAHAYE Louise</v>
      </c>
      <c r="B74" s="541" t="s">
        <v>80</v>
      </c>
      <c r="C74" s="167"/>
      <c r="D74" s="167"/>
      <c r="E74" s="167"/>
      <c r="F74" s="532"/>
      <c r="G74" s="531"/>
      <c r="H74" s="167"/>
      <c r="I74" s="167"/>
      <c r="J74" s="537" t="s">
        <v>82</v>
      </c>
      <c r="K74" s="531"/>
      <c r="L74" s="167"/>
      <c r="M74" s="167"/>
      <c r="N74" s="540" t="s">
        <v>83</v>
      </c>
      <c r="O74" s="530"/>
      <c r="P74" s="531"/>
      <c r="Q74" s="167">
        <v>1</v>
      </c>
      <c r="R74" s="532"/>
      <c r="S74" s="490">
        <f t="shared" si="5"/>
        <v>4</v>
      </c>
      <c r="T74" s="143">
        <f t="shared" si="6"/>
        <v>1</v>
      </c>
      <c r="U74" s="143">
        <f t="shared" si="7"/>
        <v>1</v>
      </c>
      <c r="V74" s="143">
        <f t="shared" si="8"/>
        <v>1</v>
      </c>
      <c r="W74" s="143">
        <f t="shared" si="9"/>
        <v>0</v>
      </c>
    </row>
    <row r="75" spans="1:23" ht="16.5" thickBot="1">
      <c r="A75" s="190" t="str">
        <f>IF(ISBLANK('Voeux élèves'!A77),"",'Voeux élèves'!A77)</f>
        <v>POINT BOYRIVENT Baptiste</v>
      </c>
      <c r="B75" s="531"/>
      <c r="C75" s="167"/>
      <c r="D75" s="167"/>
      <c r="E75" s="538" t="s">
        <v>81</v>
      </c>
      <c r="F75" s="532"/>
      <c r="G75" s="531"/>
      <c r="H75" s="167"/>
      <c r="I75" s="541" t="s">
        <v>80</v>
      </c>
      <c r="J75" s="532"/>
      <c r="K75" s="540" t="s">
        <v>83</v>
      </c>
      <c r="L75" s="167"/>
      <c r="M75" s="167"/>
      <c r="N75" s="532"/>
      <c r="O75" s="527"/>
      <c r="P75" s="531">
        <v>1</v>
      </c>
      <c r="Q75" s="167"/>
      <c r="R75" s="532"/>
      <c r="S75" s="490">
        <f t="shared" si="5"/>
        <v>4</v>
      </c>
      <c r="T75" s="143">
        <f t="shared" si="6"/>
        <v>0</v>
      </c>
      <c r="U75" s="143">
        <f t="shared" si="7"/>
        <v>1</v>
      </c>
      <c r="V75" s="143">
        <f t="shared" si="8"/>
        <v>1</v>
      </c>
      <c r="W75" s="143">
        <f t="shared" si="9"/>
        <v>1</v>
      </c>
    </row>
    <row r="76" spans="1:23" ht="16.5" thickBot="1">
      <c r="A76" s="190" t="str">
        <f>IF(ISBLANK('Voeux élèves'!A78),"",'Voeux élèves'!A78)</f>
        <v>POLO Emma</v>
      </c>
      <c r="B76" s="538" t="s">
        <v>81</v>
      </c>
      <c r="C76" s="167"/>
      <c r="D76" s="167"/>
      <c r="E76" s="167"/>
      <c r="F76" s="532"/>
      <c r="G76" s="531"/>
      <c r="H76" s="541" t="s">
        <v>80</v>
      </c>
      <c r="I76" s="167"/>
      <c r="J76" s="532"/>
      <c r="K76" s="531"/>
      <c r="L76" s="537" t="s">
        <v>82</v>
      </c>
      <c r="M76" s="167"/>
      <c r="N76" s="532"/>
      <c r="O76" s="527"/>
      <c r="P76" s="528"/>
      <c r="Q76" s="191"/>
      <c r="R76" s="529">
        <v>1</v>
      </c>
      <c r="S76" s="490">
        <f t="shared" si="5"/>
        <v>4</v>
      </c>
      <c r="T76" s="143">
        <f t="shared" si="6"/>
        <v>1</v>
      </c>
      <c r="U76" s="143">
        <f t="shared" si="7"/>
        <v>0</v>
      </c>
      <c r="V76" s="143">
        <f t="shared" si="8"/>
        <v>1</v>
      </c>
      <c r="W76" s="143">
        <f t="shared" si="9"/>
        <v>1</v>
      </c>
    </row>
    <row r="77" spans="1:23" ht="16.5" thickBot="1">
      <c r="A77" s="190" t="str">
        <f>IF(ISBLANK('Voeux élèves'!A79),"",'Voeux élèves'!A79)</f>
        <v>RENAND Louis</v>
      </c>
      <c r="B77" s="528"/>
      <c r="C77" s="191"/>
      <c r="D77" s="191"/>
      <c r="E77" s="538" t="s">
        <v>81</v>
      </c>
      <c r="F77" s="529"/>
      <c r="G77" s="528"/>
      <c r="H77" s="191"/>
      <c r="I77" s="191"/>
      <c r="J77" s="537" t="s">
        <v>82</v>
      </c>
      <c r="K77" s="541" t="s">
        <v>80</v>
      </c>
      <c r="L77" s="191"/>
      <c r="M77" s="191"/>
      <c r="N77" s="529"/>
      <c r="O77" s="530"/>
      <c r="P77" s="531">
        <v>1</v>
      </c>
      <c r="Q77" s="167"/>
      <c r="R77" s="532"/>
      <c r="S77" s="490">
        <f t="shared" si="5"/>
        <v>4</v>
      </c>
      <c r="T77" s="143">
        <f t="shared" si="6"/>
        <v>1</v>
      </c>
      <c r="U77" s="143">
        <f t="shared" si="7"/>
        <v>0</v>
      </c>
      <c r="V77" s="143">
        <f t="shared" si="8"/>
        <v>1</v>
      </c>
      <c r="W77" s="143">
        <f t="shared" si="9"/>
        <v>1</v>
      </c>
    </row>
    <row r="78" spans="1:23">
      <c r="A78" s="190" t="str">
        <f>IF(ISBLANK('Voeux élèves'!A80),"",'Voeux élèves'!A80)</f>
        <v>RIVET Léa</v>
      </c>
      <c r="B78" s="531"/>
      <c r="C78" s="538" t="s">
        <v>81</v>
      </c>
      <c r="D78" s="167"/>
      <c r="E78" s="167"/>
      <c r="F78" s="532"/>
      <c r="G78" s="540" t="s">
        <v>83</v>
      </c>
      <c r="H78" s="167"/>
      <c r="I78" s="167"/>
      <c r="J78" s="532"/>
      <c r="K78" s="531"/>
      <c r="L78" s="167"/>
      <c r="M78" s="167"/>
      <c r="N78" s="537" t="s">
        <v>82</v>
      </c>
      <c r="O78" s="530"/>
      <c r="P78" s="531"/>
      <c r="Q78" s="167"/>
      <c r="R78" s="532">
        <v>1</v>
      </c>
      <c r="S78" s="490">
        <f t="shared" si="5"/>
        <v>4</v>
      </c>
      <c r="T78" s="143">
        <f t="shared" si="6"/>
        <v>1</v>
      </c>
      <c r="U78" s="143">
        <f t="shared" si="7"/>
        <v>1</v>
      </c>
      <c r="V78" s="143">
        <f t="shared" si="8"/>
        <v>0</v>
      </c>
      <c r="W78" s="143">
        <f t="shared" si="9"/>
        <v>1</v>
      </c>
    </row>
    <row r="79" spans="1:23">
      <c r="A79" s="190" t="str">
        <f>IF(ISBLANK('Voeux élèves'!A81),"",'Voeux élèves'!A81)</f>
        <v>ROULLIER Theophane</v>
      </c>
      <c r="B79" s="531"/>
      <c r="C79" s="167"/>
      <c r="D79" s="167"/>
      <c r="E79" s="167"/>
      <c r="F79" s="541" t="s">
        <v>80</v>
      </c>
      <c r="G79" s="531"/>
      <c r="H79" s="540" t="s">
        <v>83</v>
      </c>
      <c r="I79" s="167"/>
      <c r="J79" s="532"/>
      <c r="K79" s="538" t="s">
        <v>81</v>
      </c>
      <c r="L79" s="167"/>
      <c r="M79" s="167"/>
      <c r="N79" s="532"/>
      <c r="O79" s="530"/>
      <c r="P79" s="528">
        <v>1</v>
      </c>
      <c r="Q79" s="191"/>
      <c r="R79" s="529"/>
      <c r="S79" s="490">
        <f t="shared" si="5"/>
        <v>4</v>
      </c>
      <c r="T79" s="143">
        <f t="shared" si="6"/>
        <v>0</v>
      </c>
      <c r="U79" s="143">
        <f t="shared" si="7"/>
        <v>1</v>
      </c>
      <c r="V79" s="143">
        <f t="shared" si="8"/>
        <v>1</v>
      </c>
      <c r="W79" s="143">
        <f t="shared" si="9"/>
        <v>1</v>
      </c>
    </row>
    <row r="80" spans="1:23" ht="16.5" thickBot="1">
      <c r="A80" s="190" t="str">
        <f>IF(ISBLANK('Voeux élèves'!A82),"",'Voeux élèves'!A82)</f>
        <v>ROUSSEL-ROQUES Achille</v>
      </c>
      <c r="B80" s="531"/>
      <c r="C80" s="167"/>
      <c r="D80" s="541" t="s">
        <v>80</v>
      </c>
      <c r="E80" s="167"/>
      <c r="F80" s="532"/>
      <c r="G80" s="540" t="s">
        <v>83</v>
      </c>
      <c r="H80" s="167"/>
      <c r="I80" s="167"/>
      <c r="J80" s="532"/>
      <c r="K80" s="538" t="s">
        <v>81</v>
      </c>
      <c r="L80" s="167"/>
      <c r="M80" s="167"/>
      <c r="N80" s="532"/>
      <c r="O80" s="527"/>
      <c r="P80" s="531"/>
      <c r="Q80" s="167">
        <v>1</v>
      </c>
      <c r="R80" s="532"/>
      <c r="S80" s="490">
        <f t="shared" si="5"/>
        <v>4</v>
      </c>
      <c r="T80" s="143">
        <f t="shared" si="6"/>
        <v>0</v>
      </c>
      <c r="U80" s="143">
        <f t="shared" si="7"/>
        <v>1</v>
      </c>
      <c r="V80" s="143">
        <f t="shared" si="8"/>
        <v>1</v>
      </c>
      <c r="W80" s="143">
        <f t="shared" si="9"/>
        <v>1</v>
      </c>
    </row>
    <row r="81" spans="1:23" ht="16.5" thickBot="1">
      <c r="A81" s="190" t="str">
        <f>IF(ISBLANK('Voeux élèves'!A83),"",'Voeux élèves'!A83)</f>
        <v>ROUSSEL-ROQUES Zacharie</v>
      </c>
      <c r="B81" s="531"/>
      <c r="C81" s="167"/>
      <c r="D81" s="167"/>
      <c r="E81" s="538" t="s">
        <v>81</v>
      </c>
      <c r="F81" s="532"/>
      <c r="G81" s="531"/>
      <c r="H81" s="167"/>
      <c r="I81" s="541" t="s">
        <v>80</v>
      </c>
      <c r="J81" s="532"/>
      <c r="K81" s="537" t="s">
        <v>82</v>
      </c>
      <c r="L81" s="167"/>
      <c r="M81" s="167"/>
      <c r="N81" s="532"/>
      <c r="O81" s="527"/>
      <c r="P81" s="531">
        <v>1</v>
      </c>
      <c r="Q81" s="167"/>
      <c r="R81" s="532"/>
      <c r="S81" s="490">
        <f t="shared" si="5"/>
        <v>4</v>
      </c>
      <c r="T81" s="143">
        <f t="shared" si="6"/>
        <v>1</v>
      </c>
      <c r="U81" s="143">
        <f t="shared" si="7"/>
        <v>0</v>
      </c>
      <c r="V81" s="143">
        <f t="shared" si="8"/>
        <v>1</v>
      </c>
      <c r="W81" s="143">
        <f t="shared" si="9"/>
        <v>1</v>
      </c>
    </row>
    <row r="82" spans="1:23" ht="16.5" thickBot="1">
      <c r="A82" s="190" t="str">
        <f>IF(ISBLANK('Voeux élèves'!A84),"",'Voeux élèves'!A84)</f>
        <v>ROUSSET Mathilde</v>
      </c>
      <c r="B82" s="531"/>
      <c r="C82" s="167"/>
      <c r="D82" s="538" t="s">
        <v>81</v>
      </c>
      <c r="E82" s="167"/>
      <c r="F82" s="532"/>
      <c r="G82" s="540" t="s">
        <v>83</v>
      </c>
      <c r="H82" s="167"/>
      <c r="I82" s="167"/>
      <c r="J82" s="532"/>
      <c r="K82" s="531"/>
      <c r="L82" s="167"/>
      <c r="M82" s="537" t="s">
        <v>82</v>
      </c>
      <c r="N82" s="532"/>
      <c r="O82" s="527"/>
      <c r="P82" s="531"/>
      <c r="Q82" s="167">
        <v>1</v>
      </c>
      <c r="R82" s="532"/>
      <c r="S82" s="490">
        <f t="shared" si="5"/>
        <v>4</v>
      </c>
      <c r="T82" s="143">
        <f t="shared" si="6"/>
        <v>1</v>
      </c>
      <c r="U82" s="143">
        <f t="shared" si="7"/>
        <v>1</v>
      </c>
      <c r="V82" s="143">
        <f t="shared" si="8"/>
        <v>0</v>
      </c>
      <c r="W82" s="143">
        <f t="shared" si="9"/>
        <v>1</v>
      </c>
    </row>
    <row r="83" spans="1:23">
      <c r="A83" s="190" t="str">
        <f>IF(ISBLANK('Voeux élèves'!A85),"",'Voeux élèves'!A85)</f>
        <v>ROUSSILLON Marin</v>
      </c>
      <c r="B83" s="528"/>
      <c r="C83" s="191"/>
      <c r="D83" s="191"/>
      <c r="E83" s="191"/>
      <c r="F83" s="538" t="s">
        <v>81</v>
      </c>
      <c r="G83" s="533"/>
      <c r="H83" s="492"/>
      <c r="I83" s="492"/>
      <c r="J83" s="537" t="s">
        <v>82</v>
      </c>
      <c r="K83" s="528"/>
      <c r="L83" s="191"/>
      <c r="M83" s="191"/>
      <c r="N83" s="540" t="s">
        <v>83</v>
      </c>
      <c r="O83" s="527"/>
      <c r="P83" s="528"/>
      <c r="Q83" s="191"/>
      <c r="R83" s="529">
        <v>3</v>
      </c>
      <c r="S83" s="490">
        <f t="shared" si="5"/>
        <v>4</v>
      </c>
      <c r="T83" s="143">
        <f t="shared" si="6"/>
        <v>1</v>
      </c>
      <c r="U83" s="143">
        <f t="shared" si="7"/>
        <v>1</v>
      </c>
      <c r="V83" s="143">
        <f t="shared" si="8"/>
        <v>0</v>
      </c>
      <c r="W83" s="143">
        <f t="shared" si="9"/>
        <v>1</v>
      </c>
    </row>
    <row r="84" spans="1:23">
      <c r="A84" s="190" t="str">
        <f>IF(ISBLANK('Voeux élèves'!A86),"",'Voeux élèves'!A86)</f>
        <v>ROUX Elina</v>
      </c>
      <c r="B84" s="538" t="s">
        <v>81</v>
      </c>
      <c r="C84" s="167"/>
      <c r="D84" s="167"/>
      <c r="E84" s="167"/>
      <c r="F84" s="532"/>
      <c r="G84" s="531"/>
      <c r="H84" s="167"/>
      <c r="I84" s="541" t="s">
        <v>80</v>
      </c>
      <c r="J84" s="532"/>
      <c r="K84" s="528"/>
      <c r="L84" s="191"/>
      <c r="M84" s="191"/>
      <c r="N84" s="540" t="s">
        <v>83</v>
      </c>
      <c r="O84" s="530">
        <v>1</v>
      </c>
      <c r="P84" s="531"/>
      <c r="Q84" s="167"/>
      <c r="R84" s="532"/>
      <c r="S84" s="490">
        <f t="shared" si="5"/>
        <v>4</v>
      </c>
      <c r="T84" s="143">
        <f t="shared" si="6"/>
        <v>0</v>
      </c>
      <c r="U84" s="143">
        <f t="shared" si="7"/>
        <v>1</v>
      </c>
      <c r="V84" s="143">
        <f t="shared" si="8"/>
        <v>1</v>
      </c>
      <c r="W84" s="143">
        <f t="shared" si="9"/>
        <v>1</v>
      </c>
    </row>
    <row r="85" spans="1:23" ht="16.5" thickBot="1">
      <c r="A85" s="190" t="str">
        <f>IF(ISBLANK('Voeux élèves'!A87),"",'Voeux élèves'!A87)</f>
        <v>ROYER  Alban</v>
      </c>
      <c r="B85" s="531"/>
      <c r="C85" s="167"/>
      <c r="D85" s="167"/>
      <c r="E85" s="167"/>
      <c r="F85" s="538" t="s">
        <v>81</v>
      </c>
      <c r="G85" s="531"/>
      <c r="H85" s="541" t="s">
        <v>80</v>
      </c>
      <c r="I85" s="167"/>
      <c r="J85" s="532"/>
      <c r="K85" s="531"/>
      <c r="L85" s="167"/>
      <c r="M85" s="540" t="s">
        <v>83</v>
      </c>
      <c r="N85" s="532"/>
      <c r="O85" s="527"/>
      <c r="P85" s="528">
        <v>1</v>
      </c>
      <c r="Q85" s="191"/>
      <c r="R85" s="529"/>
      <c r="S85" s="490">
        <f t="shared" si="5"/>
        <v>4</v>
      </c>
      <c r="T85" s="143">
        <f t="shared" si="6"/>
        <v>0</v>
      </c>
      <c r="U85" s="143">
        <f t="shared" si="7"/>
        <v>1</v>
      </c>
      <c r="V85" s="143">
        <f t="shared" si="8"/>
        <v>1</v>
      </c>
      <c r="W85" s="143">
        <f t="shared" si="9"/>
        <v>1</v>
      </c>
    </row>
    <row r="86" spans="1:23" ht="16.5" thickBot="1">
      <c r="A86" s="190" t="str">
        <f>IF(ISBLANK('Voeux élèves'!A88),"",'Voeux élèves'!A88)</f>
        <v>SAINT-PAUL Léonie</v>
      </c>
      <c r="B86" s="528"/>
      <c r="C86" s="191"/>
      <c r="D86" s="191"/>
      <c r="E86" s="191"/>
      <c r="F86" s="538" t="s">
        <v>81</v>
      </c>
      <c r="G86" s="540" t="s">
        <v>83</v>
      </c>
      <c r="H86" s="167"/>
      <c r="I86" s="167"/>
      <c r="J86" s="532"/>
      <c r="K86" s="528"/>
      <c r="L86" s="191"/>
      <c r="M86" s="537" t="s">
        <v>82</v>
      </c>
      <c r="N86" s="529"/>
      <c r="O86" s="527"/>
      <c r="P86" s="528"/>
      <c r="Q86" s="191"/>
      <c r="R86" s="529">
        <v>3</v>
      </c>
      <c r="S86" s="490">
        <f t="shared" si="5"/>
        <v>4</v>
      </c>
      <c r="T86" s="143">
        <f t="shared" si="6"/>
        <v>1</v>
      </c>
      <c r="U86" s="143">
        <f t="shared" si="7"/>
        <v>1</v>
      </c>
      <c r="V86" s="143">
        <f t="shared" si="8"/>
        <v>0</v>
      </c>
      <c r="W86" s="143">
        <f t="shared" si="9"/>
        <v>1</v>
      </c>
    </row>
    <row r="87" spans="1:23" ht="16.5" thickBot="1">
      <c r="A87" s="190" t="str">
        <f>IF(ISBLANK('Voeux élèves'!A89),"",'Voeux élèves'!A89)</f>
        <v>SCHMID Maélyne</v>
      </c>
      <c r="B87" s="531"/>
      <c r="C87" s="538" t="s">
        <v>81</v>
      </c>
      <c r="D87" s="167"/>
      <c r="E87" s="167"/>
      <c r="F87" s="532"/>
      <c r="G87" s="531"/>
      <c r="H87" s="167"/>
      <c r="I87" s="537" t="s">
        <v>82</v>
      </c>
      <c r="J87" s="532"/>
      <c r="K87" s="541" t="s">
        <v>80</v>
      </c>
      <c r="L87" s="167"/>
      <c r="M87" s="167"/>
      <c r="N87" s="532"/>
      <c r="O87" s="530"/>
      <c r="P87" s="531"/>
      <c r="Q87" s="167">
        <v>1</v>
      </c>
      <c r="R87" s="532"/>
      <c r="S87" s="490">
        <f t="shared" ref="S87:S100" si="10">COUNTA(B87:R87)</f>
        <v>4</v>
      </c>
      <c r="T87" s="143">
        <f t="shared" ref="T87:T100" si="11">COUNTIF(B87:R87, "p1")</f>
        <v>1</v>
      </c>
      <c r="U87" s="143">
        <f t="shared" ref="U87:U100" si="12">COUNTIF(B87:R87, "p2")</f>
        <v>0</v>
      </c>
      <c r="V87" s="143">
        <f t="shared" ref="V87:V100" si="13">COUNTIF(B87:R87, "p3")</f>
        <v>1</v>
      </c>
      <c r="W87" s="143">
        <f t="shared" ref="W87:W100" si="14">COUNTIF(B87:R87, "p4")</f>
        <v>1</v>
      </c>
    </row>
    <row r="88" spans="1:23">
      <c r="A88" s="190" t="str">
        <f>IF(ISBLANK('Voeux élèves'!A90),"",'Voeux élèves'!A90)</f>
        <v>SHIN Ian</v>
      </c>
      <c r="B88" s="533"/>
      <c r="C88" s="492"/>
      <c r="D88" s="538" t="s">
        <v>81</v>
      </c>
      <c r="E88" s="492"/>
      <c r="F88" s="534"/>
      <c r="G88" s="531"/>
      <c r="H88" s="541" t="s">
        <v>80</v>
      </c>
      <c r="I88" s="167"/>
      <c r="J88" s="532"/>
      <c r="K88" s="531"/>
      <c r="L88" s="537" t="s">
        <v>82</v>
      </c>
      <c r="M88" s="167"/>
      <c r="N88" s="532"/>
      <c r="O88" s="530"/>
      <c r="P88" s="533"/>
      <c r="Q88" s="492"/>
      <c r="R88" s="534">
        <v>3</v>
      </c>
      <c r="S88" s="490">
        <f t="shared" si="10"/>
        <v>4</v>
      </c>
      <c r="T88" s="143">
        <f t="shared" si="11"/>
        <v>1</v>
      </c>
      <c r="U88" s="143">
        <f t="shared" si="12"/>
        <v>0</v>
      </c>
      <c r="V88" s="143">
        <f t="shared" si="13"/>
        <v>1</v>
      </c>
      <c r="W88" s="143">
        <f t="shared" si="14"/>
        <v>1</v>
      </c>
    </row>
    <row r="89" spans="1:23" ht="16.5" thickBot="1">
      <c r="A89" s="190" t="str">
        <f>IF(ISBLANK('Voeux élèves'!A91),"",'Voeux élèves'!A91)</f>
        <v>SHIN Louane</v>
      </c>
      <c r="B89" s="531"/>
      <c r="C89" s="167"/>
      <c r="D89" s="167"/>
      <c r="E89" s="538" t="s">
        <v>81</v>
      </c>
      <c r="F89" s="532"/>
      <c r="G89" s="531"/>
      <c r="H89" s="541" t="s">
        <v>80</v>
      </c>
      <c r="I89" s="167"/>
      <c r="J89" s="532"/>
      <c r="K89" s="531"/>
      <c r="L89" s="167"/>
      <c r="M89" s="167"/>
      <c r="N89" s="540" t="s">
        <v>83</v>
      </c>
      <c r="O89" s="530"/>
      <c r="P89" s="531"/>
      <c r="Q89" s="167"/>
      <c r="R89" s="532">
        <v>1</v>
      </c>
      <c r="S89" s="490">
        <f t="shared" si="10"/>
        <v>4</v>
      </c>
      <c r="T89" s="143">
        <f t="shared" si="11"/>
        <v>0</v>
      </c>
      <c r="U89" s="143">
        <f t="shared" si="12"/>
        <v>1</v>
      </c>
      <c r="V89" s="143">
        <f t="shared" si="13"/>
        <v>1</v>
      </c>
      <c r="W89" s="143">
        <f t="shared" si="14"/>
        <v>1</v>
      </c>
    </row>
    <row r="90" spans="1:23">
      <c r="A90" s="190" t="str">
        <f>IF(ISBLANK('Voeux élèves'!A92),"",'Voeux élèves'!A92)</f>
        <v>SIGNORELLI Matteo</v>
      </c>
      <c r="B90" s="538" t="s">
        <v>81</v>
      </c>
      <c r="C90" s="191"/>
      <c r="D90" s="191"/>
      <c r="E90" s="191"/>
      <c r="F90" s="529"/>
      <c r="G90" s="531"/>
      <c r="H90" s="167"/>
      <c r="I90" s="167"/>
      <c r="J90" s="537" t="s">
        <v>82</v>
      </c>
      <c r="K90" s="531"/>
      <c r="L90" s="541" t="s">
        <v>80</v>
      </c>
      <c r="M90" s="167"/>
      <c r="N90" s="532"/>
      <c r="O90" s="530"/>
      <c r="P90" s="531">
        <v>1</v>
      </c>
      <c r="Q90" s="167"/>
      <c r="R90" s="532"/>
      <c r="S90" s="490">
        <f t="shared" si="10"/>
        <v>4</v>
      </c>
      <c r="T90" s="143">
        <f t="shared" si="11"/>
        <v>1</v>
      </c>
      <c r="U90" s="143">
        <f t="shared" si="12"/>
        <v>0</v>
      </c>
      <c r="V90" s="143">
        <f t="shared" si="13"/>
        <v>1</v>
      </c>
      <c r="W90" s="143">
        <f t="shared" si="14"/>
        <v>1</v>
      </c>
    </row>
    <row r="91" spans="1:23" ht="16.5" thickBot="1">
      <c r="A91" s="190" t="str">
        <f>IF(ISBLANK('Voeux élèves'!A93),"",'Voeux élèves'!A93)</f>
        <v>SIMON Stanislas</v>
      </c>
      <c r="B91" s="533"/>
      <c r="C91" s="538" t="s">
        <v>81</v>
      </c>
      <c r="D91" s="492"/>
      <c r="E91" s="492"/>
      <c r="F91" s="534"/>
      <c r="G91" s="541" t="s">
        <v>80</v>
      </c>
      <c r="H91" s="492"/>
      <c r="I91" s="492"/>
      <c r="J91" s="534"/>
      <c r="K91" s="528"/>
      <c r="L91" s="191"/>
      <c r="M91" s="540" t="s">
        <v>83</v>
      </c>
      <c r="N91" s="529"/>
      <c r="O91" s="530"/>
      <c r="P91" s="528">
        <v>1</v>
      </c>
      <c r="Q91" s="191"/>
      <c r="R91" s="529"/>
      <c r="S91" s="490">
        <f t="shared" si="10"/>
        <v>4</v>
      </c>
      <c r="T91" s="143">
        <f t="shared" si="11"/>
        <v>0</v>
      </c>
      <c r="U91" s="143">
        <f t="shared" si="12"/>
        <v>1</v>
      </c>
      <c r="V91" s="143">
        <f t="shared" si="13"/>
        <v>1</v>
      </c>
      <c r="W91" s="143">
        <f t="shared" si="14"/>
        <v>1</v>
      </c>
    </row>
    <row r="92" spans="1:23" ht="16.5" thickBot="1">
      <c r="A92" s="190" t="str">
        <f>IF(ISBLANK('Voeux élèves'!A94),"",'Voeux élèves'!A94)</f>
        <v>SOULAS Louise</v>
      </c>
      <c r="B92" s="538" t="s">
        <v>81</v>
      </c>
      <c r="C92" s="167"/>
      <c r="D92" s="167"/>
      <c r="E92" s="167"/>
      <c r="F92" s="532"/>
      <c r="G92" s="531"/>
      <c r="H92" s="541" t="s">
        <v>80</v>
      </c>
      <c r="I92" s="167"/>
      <c r="J92" s="532"/>
      <c r="K92" s="537" t="s">
        <v>82</v>
      </c>
      <c r="L92" s="167"/>
      <c r="M92" s="167"/>
      <c r="N92" s="532"/>
      <c r="O92" s="530"/>
      <c r="P92" s="531"/>
      <c r="Q92" s="167"/>
      <c r="R92" s="532">
        <v>1</v>
      </c>
      <c r="S92" s="490">
        <f t="shared" si="10"/>
        <v>4</v>
      </c>
      <c r="T92" s="143">
        <f t="shared" si="11"/>
        <v>1</v>
      </c>
      <c r="U92" s="143">
        <f t="shared" si="12"/>
        <v>0</v>
      </c>
      <c r="V92" s="143">
        <f t="shared" si="13"/>
        <v>1</v>
      </c>
      <c r="W92" s="143">
        <f t="shared" si="14"/>
        <v>1</v>
      </c>
    </row>
    <row r="93" spans="1:23" ht="16.5" thickBot="1">
      <c r="A93" s="190" t="str">
        <f>IF(ISBLANK('Voeux élèves'!A95),"",'Voeux élèves'!A95)</f>
        <v>TAILHADES ALALI Noa</v>
      </c>
      <c r="B93" s="528"/>
      <c r="C93" s="191"/>
      <c r="D93" s="538" t="s">
        <v>81</v>
      </c>
      <c r="E93" s="191"/>
      <c r="F93" s="529"/>
      <c r="G93" s="533"/>
      <c r="H93" s="492"/>
      <c r="I93" s="492"/>
      <c r="J93" s="537" t="s">
        <v>82</v>
      </c>
      <c r="K93" s="531"/>
      <c r="L93" s="167"/>
      <c r="M93" s="167"/>
      <c r="N93" s="540" t="s">
        <v>83</v>
      </c>
      <c r="O93" s="530"/>
      <c r="P93" s="531"/>
      <c r="Q93" s="167">
        <v>1</v>
      </c>
      <c r="R93" s="532"/>
      <c r="S93" s="490">
        <f t="shared" si="10"/>
        <v>4</v>
      </c>
      <c r="T93" s="143">
        <f t="shared" si="11"/>
        <v>1</v>
      </c>
      <c r="U93" s="143">
        <f t="shared" si="12"/>
        <v>1</v>
      </c>
      <c r="V93" s="143">
        <f t="shared" si="13"/>
        <v>0</v>
      </c>
      <c r="W93" s="143">
        <f t="shared" si="14"/>
        <v>1</v>
      </c>
    </row>
    <row r="94" spans="1:23" ht="16.5" thickBot="1">
      <c r="A94" s="190" t="str">
        <f>IF(ISBLANK('Voeux élèves'!A96),"",'Voeux élèves'!A96)</f>
        <v>TAKKOUZ Carla</v>
      </c>
      <c r="B94" s="538" t="s">
        <v>81</v>
      </c>
      <c r="C94" s="167"/>
      <c r="D94" s="167"/>
      <c r="E94" s="167"/>
      <c r="F94" s="532"/>
      <c r="G94" s="531"/>
      <c r="H94" s="167"/>
      <c r="I94" s="537" t="s">
        <v>82</v>
      </c>
      <c r="J94" s="532"/>
      <c r="K94" s="541" t="s">
        <v>80</v>
      </c>
      <c r="L94" s="167"/>
      <c r="M94" s="167"/>
      <c r="N94" s="532"/>
      <c r="O94" s="527">
        <v>1</v>
      </c>
      <c r="P94" s="531"/>
      <c r="Q94" s="167"/>
      <c r="R94" s="532"/>
      <c r="S94" s="490">
        <f t="shared" si="10"/>
        <v>4</v>
      </c>
      <c r="T94" s="143">
        <f t="shared" si="11"/>
        <v>1</v>
      </c>
      <c r="U94" s="143">
        <f t="shared" si="12"/>
        <v>0</v>
      </c>
      <c r="V94" s="143">
        <f t="shared" si="13"/>
        <v>1</v>
      </c>
      <c r="W94" s="143">
        <f t="shared" si="14"/>
        <v>1</v>
      </c>
    </row>
    <row r="95" spans="1:23" ht="16.5" thickBot="1">
      <c r="A95" s="190" t="str">
        <f>IF(ISBLANK('Voeux élèves'!A97),"",'Voeux élèves'!A97)</f>
        <v>TRABLY EL MAHMOUD Coline</v>
      </c>
      <c r="B95" s="531"/>
      <c r="C95" s="167"/>
      <c r="D95" s="538" t="s">
        <v>81</v>
      </c>
      <c r="E95" s="167"/>
      <c r="F95" s="532"/>
      <c r="G95" s="531"/>
      <c r="H95" s="167"/>
      <c r="I95" s="167"/>
      <c r="J95" s="537" t="s">
        <v>82</v>
      </c>
      <c r="K95" s="531"/>
      <c r="L95" s="167"/>
      <c r="M95" s="540" t="s">
        <v>83</v>
      </c>
      <c r="N95" s="532"/>
      <c r="O95" s="530"/>
      <c r="P95" s="528"/>
      <c r="Q95" s="191"/>
      <c r="R95" s="529">
        <v>1</v>
      </c>
      <c r="S95" s="490">
        <f t="shared" si="10"/>
        <v>4</v>
      </c>
      <c r="T95" s="143">
        <f t="shared" si="11"/>
        <v>1</v>
      </c>
      <c r="U95" s="143">
        <f t="shared" si="12"/>
        <v>1</v>
      </c>
      <c r="V95" s="143">
        <f t="shared" si="13"/>
        <v>0</v>
      </c>
      <c r="W95" s="143">
        <f t="shared" si="14"/>
        <v>1</v>
      </c>
    </row>
    <row r="96" spans="1:23">
      <c r="A96" s="190" t="str">
        <f>IF(ISBLANK('Voeux élèves'!A98),"",'Voeux élèves'!A98)</f>
        <v>VERSCHELDE Lucie</v>
      </c>
      <c r="B96" s="528"/>
      <c r="C96" s="191"/>
      <c r="D96" s="191"/>
      <c r="E96" s="191"/>
      <c r="F96" s="538" t="s">
        <v>81</v>
      </c>
      <c r="G96" s="531"/>
      <c r="H96" s="167"/>
      <c r="I96" s="537" t="s">
        <v>82</v>
      </c>
      <c r="J96" s="532"/>
      <c r="K96" s="528"/>
      <c r="L96" s="191"/>
      <c r="M96" s="541" t="s">
        <v>80</v>
      </c>
      <c r="N96" s="529"/>
      <c r="O96" s="527"/>
      <c r="P96" s="531"/>
      <c r="Q96" s="167"/>
      <c r="R96" s="532">
        <v>1</v>
      </c>
      <c r="S96" s="490">
        <f t="shared" si="10"/>
        <v>4</v>
      </c>
      <c r="T96" s="143">
        <f t="shared" si="11"/>
        <v>1</v>
      </c>
      <c r="U96" s="143">
        <f t="shared" si="12"/>
        <v>0</v>
      </c>
      <c r="V96" s="143">
        <f t="shared" si="13"/>
        <v>1</v>
      </c>
      <c r="W96" s="143">
        <f t="shared" si="14"/>
        <v>1</v>
      </c>
    </row>
    <row r="97" spans="1:23" ht="16.5" thickBot="1">
      <c r="A97" s="190" t="str">
        <f>IF(ISBLANK('Voeux élèves'!A99),"",'Voeux élèves'!A99)</f>
        <v>VIREVAIRE BIDAUT Timéo</v>
      </c>
      <c r="B97" s="542"/>
      <c r="C97" s="543"/>
      <c r="D97" s="538" t="s">
        <v>81</v>
      </c>
      <c r="E97" s="543"/>
      <c r="F97" s="544"/>
      <c r="G97" s="541" t="s">
        <v>80</v>
      </c>
      <c r="H97" s="545"/>
      <c r="I97" s="545"/>
      <c r="J97" s="546"/>
      <c r="K97" s="542"/>
      <c r="L97" s="543"/>
      <c r="M97" s="543"/>
      <c r="N97" s="540" t="s">
        <v>83</v>
      </c>
      <c r="O97" s="536"/>
      <c r="P97" s="542"/>
      <c r="Q97" s="543">
        <v>1</v>
      </c>
      <c r="R97" s="544"/>
      <c r="S97" s="490">
        <f t="shared" si="10"/>
        <v>4</v>
      </c>
      <c r="T97" s="143">
        <f t="shared" si="11"/>
        <v>0</v>
      </c>
      <c r="U97" s="143">
        <f t="shared" si="12"/>
        <v>1</v>
      </c>
      <c r="V97" s="143">
        <f t="shared" si="13"/>
        <v>1</v>
      </c>
      <c r="W97" s="143">
        <f t="shared" si="14"/>
        <v>1</v>
      </c>
    </row>
    <row r="98" spans="1:23">
      <c r="A98" s="190" t="str">
        <f>IF(ISBLANK('Voeux élèves'!A100),"",'Voeux élèves'!A100)</f>
        <v>BERNET Clémence</v>
      </c>
      <c r="B98" s="547"/>
      <c r="C98" s="547"/>
      <c r="D98" s="547"/>
      <c r="E98" s="547"/>
      <c r="F98" s="547"/>
      <c r="G98" s="548"/>
      <c r="H98" s="547"/>
      <c r="I98" s="548"/>
      <c r="J98" s="547"/>
      <c r="K98" s="547"/>
      <c r="L98" s="547"/>
      <c r="M98" s="549"/>
      <c r="N98" s="549"/>
      <c r="O98" s="547"/>
      <c r="P98" s="550"/>
      <c r="Q98" s="550"/>
      <c r="R98" s="551"/>
      <c r="S98" s="490">
        <f t="shared" si="10"/>
        <v>0</v>
      </c>
      <c r="T98" s="143">
        <f t="shared" si="11"/>
        <v>0</v>
      </c>
      <c r="U98" s="143">
        <f t="shared" si="12"/>
        <v>0</v>
      </c>
      <c r="V98" s="143">
        <f t="shared" si="13"/>
        <v>0</v>
      </c>
      <c r="W98" s="143">
        <f t="shared" si="14"/>
        <v>0</v>
      </c>
    </row>
    <row r="99" spans="1:23">
      <c r="A99" s="190" t="str">
        <f>IF(ISBLANK('Voeux élèves'!A101),"",'Voeux élèves'!A101)</f>
        <v>LOUAR Sarah</v>
      </c>
      <c r="B99" s="547"/>
      <c r="C99" s="547"/>
      <c r="D99" s="547"/>
      <c r="E99" s="547"/>
      <c r="F99" s="547"/>
      <c r="G99" s="548"/>
      <c r="H99" s="547"/>
      <c r="I99" s="548"/>
      <c r="J99" s="547"/>
      <c r="K99" s="547"/>
      <c r="L99" s="547"/>
      <c r="M99" s="549"/>
      <c r="N99" s="549"/>
      <c r="O99" s="547"/>
      <c r="P99" s="550"/>
      <c r="Q99" s="550"/>
      <c r="R99" s="551"/>
      <c r="S99" s="490">
        <f t="shared" si="10"/>
        <v>0</v>
      </c>
      <c r="T99" s="143">
        <f t="shared" si="11"/>
        <v>0</v>
      </c>
      <c r="U99" s="143">
        <f t="shared" si="12"/>
        <v>0</v>
      </c>
      <c r="V99" s="143">
        <f t="shared" si="13"/>
        <v>0</v>
      </c>
      <c r="W99" s="143">
        <f t="shared" si="14"/>
        <v>0</v>
      </c>
    </row>
    <row r="100" spans="1:23">
      <c r="A100" s="190" t="str">
        <f>IF(ISBLANK('Voeux élèves'!A102),"",'Voeux élèves'!A102)</f>
        <v/>
      </c>
      <c r="B100" s="179"/>
      <c r="C100" s="179"/>
      <c r="D100" s="179"/>
      <c r="E100" s="179"/>
      <c r="F100" s="179"/>
      <c r="G100" s="192"/>
      <c r="H100" s="179"/>
      <c r="I100" s="192"/>
      <c r="J100" s="179"/>
      <c r="K100" s="179"/>
      <c r="L100" s="179"/>
      <c r="M100" s="193"/>
      <c r="N100" s="194"/>
      <c r="O100" s="179"/>
      <c r="P100" s="195"/>
      <c r="Q100" s="195"/>
      <c r="R100" s="184"/>
      <c r="S100" s="490">
        <f t="shared" si="10"/>
        <v>0</v>
      </c>
      <c r="T100" s="143">
        <f t="shared" si="11"/>
        <v>0</v>
      </c>
      <c r="U100" s="143">
        <f t="shared" si="12"/>
        <v>0</v>
      </c>
      <c r="V100" s="143">
        <f t="shared" si="13"/>
        <v>0</v>
      </c>
      <c r="W100" s="143">
        <f t="shared" si="14"/>
        <v>0</v>
      </c>
    </row>
    <row r="101" spans="1:23">
      <c r="A101" s="196" t="str">
        <f>'Voeux élèves'!A2</f>
        <v>total pourcentage</v>
      </c>
      <c r="B101" s="197">
        <f t="shared" ref="B101:R101" si="15">COUNTA(B2:B100)</f>
        <v>20</v>
      </c>
      <c r="C101" s="197">
        <f t="shared" si="15"/>
        <v>19</v>
      </c>
      <c r="D101" s="197">
        <f t="shared" si="15"/>
        <v>19</v>
      </c>
      <c r="E101" s="197">
        <f t="shared" si="15"/>
        <v>20</v>
      </c>
      <c r="F101" s="197">
        <f t="shared" si="15"/>
        <v>18</v>
      </c>
      <c r="G101" s="197">
        <f t="shared" si="15"/>
        <v>24</v>
      </c>
      <c r="H101" s="197">
        <f t="shared" si="15"/>
        <v>24</v>
      </c>
      <c r="I101" s="197">
        <f t="shared" si="15"/>
        <v>24</v>
      </c>
      <c r="J101" s="197">
        <f t="shared" si="15"/>
        <v>24</v>
      </c>
      <c r="K101" s="197">
        <f t="shared" si="15"/>
        <v>24</v>
      </c>
      <c r="L101" s="197">
        <f t="shared" si="15"/>
        <v>24</v>
      </c>
      <c r="M101" s="197">
        <f t="shared" si="15"/>
        <v>24</v>
      </c>
      <c r="N101" s="197">
        <f t="shared" si="15"/>
        <v>24</v>
      </c>
      <c r="O101" s="197">
        <f t="shared" si="15"/>
        <v>24</v>
      </c>
      <c r="P101" s="197">
        <f t="shared" si="15"/>
        <v>24</v>
      </c>
      <c r="Q101" s="197">
        <f t="shared" si="15"/>
        <v>24</v>
      </c>
      <c r="R101" s="197">
        <f t="shared" si="15"/>
        <v>24</v>
      </c>
      <c r="S101" s="491"/>
    </row>
    <row r="102" spans="1:23">
      <c r="A102" s="198" t="s">
        <v>71</v>
      </c>
      <c r="B102" s="199">
        <f t="shared" ref="B102:R102" si="16">COUNTIF(B2:B101,"P1")</f>
        <v>5</v>
      </c>
      <c r="C102" s="199">
        <f t="shared" si="16"/>
        <v>4</v>
      </c>
      <c r="D102" s="199">
        <f t="shared" si="16"/>
        <v>5</v>
      </c>
      <c r="E102" s="199">
        <f t="shared" si="16"/>
        <v>5</v>
      </c>
      <c r="F102" s="199">
        <f t="shared" si="16"/>
        <v>5</v>
      </c>
      <c r="G102" s="199">
        <f t="shared" si="16"/>
        <v>6</v>
      </c>
      <c r="H102" s="199">
        <f t="shared" si="16"/>
        <v>6</v>
      </c>
      <c r="I102" s="199">
        <f t="shared" si="16"/>
        <v>6</v>
      </c>
      <c r="J102" s="199">
        <f t="shared" si="16"/>
        <v>6</v>
      </c>
      <c r="K102" s="199">
        <f t="shared" si="16"/>
        <v>6</v>
      </c>
      <c r="L102" s="199">
        <f t="shared" si="16"/>
        <v>6</v>
      </c>
      <c r="M102" s="199">
        <f t="shared" si="16"/>
        <v>6</v>
      </c>
      <c r="N102" s="199">
        <f t="shared" si="16"/>
        <v>6</v>
      </c>
      <c r="O102" s="199">
        <f t="shared" si="16"/>
        <v>0</v>
      </c>
      <c r="P102" s="199">
        <f t="shared" si="16"/>
        <v>0</v>
      </c>
      <c r="Q102" s="199">
        <f t="shared" si="16"/>
        <v>0</v>
      </c>
      <c r="R102" s="199">
        <f t="shared" si="16"/>
        <v>0</v>
      </c>
      <c r="S102" s="491"/>
    </row>
    <row r="103" spans="1:23">
      <c r="A103" s="140" t="s">
        <v>72</v>
      </c>
      <c r="B103" s="149">
        <f t="shared" ref="B103:R103" si="17">COUNTIF(B2:B101,"P2")</f>
        <v>5</v>
      </c>
      <c r="C103" s="149">
        <f t="shared" si="17"/>
        <v>5</v>
      </c>
      <c r="D103" s="149">
        <f t="shared" si="17"/>
        <v>4</v>
      </c>
      <c r="E103" s="149">
        <f t="shared" si="17"/>
        <v>5</v>
      </c>
      <c r="F103" s="149">
        <f t="shared" si="17"/>
        <v>5</v>
      </c>
      <c r="G103" s="149">
        <f t="shared" si="17"/>
        <v>6</v>
      </c>
      <c r="H103" s="149">
        <f t="shared" si="17"/>
        <v>6</v>
      </c>
      <c r="I103" s="149">
        <f t="shared" si="17"/>
        <v>6</v>
      </c>
      <c r="J103" s="149">
        <f t="shared" si="17"/>
        <v>6</v>
      </c>
      <c r="K103" s="149">
        <f t="shared" si="17"/>
        <v>6</v>
      </c>
      <c r="L103" s="149">
        <f t="shared" si="17"/>
        <v>6</v>
      </c>
      <c r="M103" s="149">
        <f t="shared" si="17"/>
        <v>6</v>
      </c>
      <c r="N103" s="149">
        <f t="shared" si="17"/>
        <v>6</v>
      </c>
      <c r="O103" s="149">
        <f t="shared" si="17"/>
        <v>0</v>
      </c>
      <c r="P103" s="149">
        <f t="shared" si="17"/>
        <v>0</v>
      </c>
      <c r="Q103" s="149">
        <f t="shared" si="17"/>
        <v>0</v>
      </c>
      <c r="R103" s="149">
        <f t="shared" si="17"/>
        <v>0</v>
      </c>
    </row>
    <row r="104" spans="1:23">
      <c r="A104" s="3" t="s">
        <v>73</v>
      </c>
      <c r="B104" s="149">
        <f t="shared" ref="B104:R104" si="18">COUNTIF(B2:B101,"P3")</f>
        <v>5</v>
      </c>
      <c r="C104" s="149">
        <f t="shared" si="18"/>
        <v>5</v>
      </c>
      <c r="D104" s="149">
        <f t="shared" si="18"/>
        <v>5</v>
      </c>
      <c r="E104" s="149">
        <f t="shared" si="18"/>
        <v>5</v>
      </c>
      <c r="F104" s="149">
        <f t="shared" si="18"/>
        <v>4</v>
      </c>
      <c r="G104" s="149">
        <f t="shared" si="18"/>
        <v>6</v>
      </c>
      <c r="H104" s="149">
        <f t="shared" si="18"/>
        <v>6</v>
      </c>
      <c r="I104" s="149">
        <f t="shared" si="18"/>
        <v>6</v>
      </c>
      <c r="J104" s="149">
        <f t="shared" si="18"/>
        <v>6</v>
      </c>
      <c r="K104" s="149">
        <f t="shared" si="18"/>
        <v>6</v>
      </c>
      <c r="L104" s="149">
        <f t="shared" si="18"/>
        <v>6</v>
      </c>
      <c r="M104" s="149">
        <f t="shared" si="18"/>
        <v>6</v>
      </c>
      <c r="N104" s="149">
        <f t="shared" si="18"/>
        <v>6</v>
      </c>
      <c r="O104" s="149">
        <f t="shared" si="18"/>
        <v>0</v>
      </c>
      <c r="P104" s="149">
        <f t="shared" si="18"/>
        <v>0</v>
      </c>
      <c r="Q104" s="149">
        <f t="shared" si="18"/>
        <v>0</v>
      </c>
      <c r="R104" s="149">
        <f t="shared" si="18"/>
        <v>0</v>
      </c>
    </row>
    <row r="105" spans="1:23">
      <c r="A105" s="4" t="s">
        <v>74</v>
      </c>
      <c r="B105" s="149">
        <f t="shared" ref="B105:R105" si="19">COUNTIF(B2:B101,"P4")</f>
        <v>5</v>
      </c>
      <c r="C105" s="149">
        <f t="shared" si="19"/>
        <v>5</v>
      </c>
      <c r="D105" s="149">
        <f t="shared" si="19"/>
        <v>5</v>
      </c>
      <c r="E105" s="149">
        <f t="shared" si="19"/>
        <v>5</v>
      </c>
      <c r="F105" s="149">
        <f t="shared" si="19"/>
        <v>4</v>
      </c>
      <c r="G105" s="149">
        <f t="shared" si="19"/>
        <v>6</v>
      </c>
      <c r="H105" s="149">
        <f t="shared" si="19"/>
        <v>6</v>
      </c>
      <c r="I105" s="149">
        <f t="shared" si="19"/>
        <v>6</v>
      </c>
      <c r="J105" s="149">
        <f t="shared" si="19"/>
        <v>6</v>
      </c>
      <c r="K105" s="149">
        <f t="shared" si="19"/>
        <v>6</v>
      </c>
      <c r="L105" s="149">
        <f t="shared" si="19"/>
        <v>6</v>
      </c>
      <c r="M105" s="149">
        <f t="shared" si="19"/>
        <v>6</v>
      </c>
      <c r="N105" s="149">
        <f t="shared" si="19"/>
        <v>6</v>
      </c>
      <c r="O105" s="149">
        <f t="shared" si="19"/>
        <v>0</v>
      </c>
      <c r="P105" s="149">
        <f t="shared" si="19"/>
        <v>0</v>
      </c>
      <c r="Q105" s="149">
        <f t="shared" si="19"/>
        <v>0</v>
      </c>
      <c r="R105" s="149">
        <f t="shared" si="19"/>
        <v>0</v>
      </c>
    </row>
    <row r="108" spans="1:23" ht="23.25">
      <c r="C108" s="8"/>
      <c r="D108" s="8"/>
      <c r="E108" s="8"/>
      <c r="F108" s="8"/>
      <c r="G108" s="8" t="s">
        <v>84</v>
      </c>
      <c r="H108" s="8"/>
      <c r="I108" s="8"/>
      <c r="J108" s="8"/>
      <c r="K108" s="8"/>
      <c r="L108" s="8"/>
      <c r="M108" s="8"/>
      <c r="O108" s="8"/>
      <c r="P108" s="8"/>
    </row>
    <row r="109" spans="1:23" ht="23.25">
      <c r="C109" s="6"/>
      <c r="L109" s="8"/>
    </row>
    <row r="110" spans="1:23" ht="23.25">
      <c r="C110" s="6"/>
    </row>
  </sheetData>
  <phoneticPr fontId="5" type="noConversion"/>
  <conditionalFormatting sqref="S2:S100">
    <cfRule type="colorScale" priority="1997">
      <colorScale>
        <cfvo type="min"/>
        <cfvo type="max"/>
        <color theme="0"/>
        <color theme="0"/>
      </colorScale>
    </cfRule>
    <cfRule type="dataBar" priority="1998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{71C6A39D-1ADE-442F-ACEF-A3DD60C05A1B}</x14:id>
        </ext>
      </extLst>
    </cfRule>
    <cfRule type="colorScale" priority="1999">
      <colorScale>
        <cfvo type="min"/>
        <cfvo type="max"/>
        <color rgb="FFFF7128"/>
        <color rgb="FFFFEF9C"/>
      </colorScale>
    </cfRule>
    <cfRule type="colorScale" priority="2000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241" priority="2193" operator="equal">
      <formula>3</formula>
    </cfRule>
  </conditionalFormatting>
  <conditionalFormatting sqref="A102">
    <cfRule type="iconSet" priority="2028">
      <iconSet iconSet="3Symbols2">
        <cfvo type="percent" val="0"/>
        <cfvo type="percent" val="33"/>
        <cfvo type="percent" val="67"/>
      </iconSet>
    </cfRule>
  </conditionalFormatting>
  <conditionalFormatting sqref="A102">
    <cfRule type="colorScale" priority="2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102">
    <cfRule type="colorScale" priority="2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103">
    <cfRule type="iconSet" priority="2025">
      <iconSet iconSet="3Symbols2">
        <cfvo type="percent" val="0"/>
        <cfvo type="percent" val="33"/>
        <cfvo type="percent" val="67"/>
      </iconSet>
    </cfRule>
  </conditionalFormatting>
  <conditionalFormatting sqref="A103">
    <cfRule type="colorScale" priority="2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104">
    <cfRule type="iconSet" priority="2023">
      <iconSet iconSet="3Symbols2">
        <cfvo type="percent" val="0"/>
        <cfvo type="percent" val="33"/>
        <cfvo type="percent" val="67"/>
      </iconSet>
    </cfRule>
  </conditionalFormatting>
  <conditionalFormatting sqref="A105">
    <cfRule type="iconSet" priority="2022">
      <iconSet iconSet="3Symbols2">
        <cfvo type="percent" val="0"/>
        <cfvo type="percent" val="33"/>
        <cfvo type="percent" val="67"/>
      </iconSet>
    </cfRule>
  </conditionalFormatting>
  <conditionalFormatting sqref="B102:R105">
    <cfRule type="iconSet" priority="2209">
      <iconSet iconSet="3Symbols2">
        <cfvo type="percent" val="0"/>
        <cfvo type="percent" val="33"/>
        <cfvo type="percent" val="67"/>
      </iconSet>
    </cfRule>
  </conditionalFormatting>
  <conditionalFormatting sqref="B102:R105">
    <cfRule type="colorScale" priority="2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0:R100">
    <cfRule type="iconSet" priority="2001">
      <iconSet iconSet="3Symbols2">
        <cfvo type="percent" val="0"/>
        <cfvo type="percent" val="33"/>
        <cfvo type="percent" val="67"/>
      </iconSet>
    </cfRule>
  </conditionalFormatting>
  <conditionalFormatting sqref="B100:R100">
    <cfRule type="cellIs" dxfId="240" priority="1417" operator="equal">
      <formula>"P4"</formula>
    </cfRule>
    <cfRule type="cellIs" dxfId="239" priority="1418" operator="equal">
      <formula>"P3"</formula>
    </cfRule>
    <cfRule type="cellIs" dxfId="238" priority="1419" operator="equal">
      <formula>"P2"</formula>
    </cfRule>
    <cfRule type="cellIs" dxfId="237" priority="1420" operator="equal">
      <formula>"P1"</formula>
    </cfRule>
    <cfRule type="iconSet" priority="1981">
      <iconSet iconSet="4TrafficLights">
        <cfvo type="percent" val="0"/>
        <cfvo type="percent" val="25"/>
        <cfvo type="percent" val="50"/>
        <cfvo type="percent" val="75"/>
      </iconSet>
    </cfRule>
  </conditionalFormatting>
  <conditionalFormatting sqref="T2">
    <cfRule type="iconSet" priority="1413">
      <iconSet iconSet="3Symbols2">
        <cfvo type="percent" val="0"/>
        <cfvo type="num" val="1" gte="0"/>
        <cfvo type="num" val="1"/>
      </iconSet>
    </cfRule>
  </conditionalFormatting>
  <conditionalFormatting sqref="U2:W2">
    <cfRule type="iconSet" priority="1412">
      <iconSet iconSet="3Symbols2">
        <cfvo type="percent" val="0"/>
        <cfvo type="num" val="1" gte="0"/>
        <cfvo type="num" val="1"/>
      </iconSet>
    </cfRule>
  </conditionalFormatting>
  <conditionalFormatting sqref="T3:T100">
    <cfRule type="iconSet" priority="1411">
      <iconSet iconSet="3Symbols2">
        <cfvo type="percent" val="0"/>
        <cfvo type="num" val="1" gte="0"/>
        <cfvo type="num" val="1"/>
      </iconSet>
    </cfRule>
  </conditionalFormatting>
  <conditionalFormatting sqref="U3:W100">
    <cfRule type="iconSet" priority="1410">
      <iconSet iconSet="3Symbols2">
        <cfvo type="percent" val="0"/>
        <cfvo type="num" val="1" gte="0"/>
        <cfvo type="num" val="1"/>
      </iconSet>
    </cfRule>
  </conditionalFormatting>
  <conditionalFormatting sqref="B98:R99">
    <cfRule type="iconSet" priority="715">
      <iconSet iconSet="3Symbols2">
        <cfvo type="percent" val="0"/>
        <cfvo type="percent" val="33"/>
        <cfvo type="percent" val="67"/>
      </iconSet>
    </cfRule>
  </conditionalFormatting>
  <conditionalFormatting sqref="B98:R99">
    <cfRule type="cellIs" dxfId="3" priority="710" operator="equal">
      <formula>"P4"</formula>
    </cfRule>
    <cfRule type="cellIs" dxfId="2" priority="711" operator="equal">
      <formula>"P3"</formula>
    </cfRule>
    <cfRule type="cellIs" dxfId="1" priority="712" operator="equal">
      <formula>"P2"</formula>
    </cfRule>
    <cfRule type="cellIs" dxfId="0" priority="713" operator="equal">
      <formula>"P1"</formula>
    </cfRule>
    <cfRule type="iconSet" priority="714">
      <iconSet iconSet="4TrafficLights">
        <cfvo type="percent" val="0"/>
        <cfvo type="percent" val="25"/>
        <cfvo type="percent" val="50"/>
        <cfvo type="percent" val="75"/>
      </iconSet>
    </cfRule>
  </conditionalFormatting>
  <conditionalFormatting sqref="C2">
    <cfRule type="iconSet" priority="709">
      <iconSet iconSet="3Symbols2">
        <cfvo type="percent" val="0"/>
        <cfvo type="percent" val="33"/>
        <cfvo type="percent" val="67"/>
      </iconSet>
    </cfRule>
  </conditionalFormatting>
  <conditionalFormatting sqref="C77 C14 C18 C22 C26 C81 C85 C89 C95">
    <cfRule type="iconSet" priority="708">
      <iconSet iconSet="3Symbols2">
        <cfvo type="percent" val="0"/>
        <cfvo type="percent" val="33"/>
        <cfvo type="percent" val="67"/>
      </iconSet>
    </cfRule>
  </conditionalFormatting>
  <conditionalFormatting sqref="B2:F3 B8:F9 B11:F45 B56:F57 B48:F53 B59:F70 B73:F97 K8:R9 K56:R57 K2:R3 K59:R70 K48:R53 K73:R97 K11:R45">
    <cfRule type="iconSet" priority="707">
      <iconSet iconSet="3Signs">
        <cfvo type="percent" val="0"/>
        <cfvo type="percent" val="33"/>
        <cfvo type="percent" val="67"/>
      </iconSet>
    </cfRule>
  </conditionalFormatting>
  <conditionalFormatting sqref="B47:F47 K47:R47">
    <cfRule type="iconSet" priority="706">
      <iconSet iconSet="3Signs">
        <cfvo type="percent" val="0"/>
        <cfvo type="percent" val="33"/>
        <cfvo type="percent" val="67"/>
      </iconSet>
    </cfRule>
  </conditionalFormatting>
  <conditionalFormatting sqref="B55:F55 K55:R55">
    <cfRule type="iconSet" priority="705">
      <iconSet iconSet="3Signs">
        <cfvo type="percent" val="0"/>
        <cfvo type="percent" val="33"/>
        <cfvo type="percent" val="67"/>
      </iconSet>
    </cfRule>
  </conditionalFormatting>
  <conditionalFormatting sqref="B58:F58 K58:R58">
    <cfRule type="iconSet" priority="704">
      <iconSet iconSet="3Signs">
        <cfvo type="percent" val="0"/>
        <cfvo type="percent" val="33"/>
        <cfvo type="percent" val="67"/>
      </iconSet>
    </cfRule>
  </conditionalFormatting>
  <conditionalFormatting sqref="B4:F4 K4:R4">
    <cfRule type="iconSet" priority="703">
      <iconSet iconSet="3Signs">
        <cfvo type="percent" val="0"/>
        <cfvo type="percent" val="33"/>
        <cfvo type="percent" val="67"/>
      </iconSet>
    </cfRule>
  </conditionalFormatting>
  <conditionalFormatting sqref="B5:F5 K5:R5">
    <cfRule type="iconSet" priority="702">
      <iconSet iconSet="3Signs">
        <cfvo type="percent" val="0"/>
        <cfvo type="percent" val="33"/>
        <cfvo type="percent" val="67"/>
      </iconSet>
    </cfRule>
  </conditionalFormatting>
  <conditionalFormatting sqref="C6">
    <cfRule type="iconSet" priority="701">
      <iconSet iconSet="3Symbols2">
        <cfvo type="percent" val="0"/>
        <cfvo type="percent" val="33"/>
        <cfvo type="percent" val="67"/>
      </iconSet>
    </cfRule>
  </conditionalFormatting>
  <conditionalFormatting sqref="B6:F6 K6:R6">
    <cfRule type="iconSet" priority="700">
      <iconSet iconSet="3Signs">
        <cfvo type="percent" val="0"/>
        <cfvo type="percent" val="33"/>
        <cfvo type="percent" val="67"/>
      </iconSet>
    </cfRule>
  </conditionalFormatting>
  <conditionalFormatting sqref="C10">
    <cfRule type="iconSet" priority="699">
      <iconSet iconSet="3Symbols2">
        <cfvo type="percent" val="0"/>
        <cfvo type="percent" val="33"/>
        <cfvo type="percent" val="67"/>
      </iconSet>
    </cfRule>
  </conditionalFormatting>
  <conditionalFormatting sqref="B10:F10 K10:R10">
    <cfRule type="iconSet" priority="698">
      <iconSet iconSet="3Signs">
        <cfvo type="percent" val="0"/>
        <cfvo type="percent" val="33"/>
        <cfvo type="percent" val="67"/>
      </iconSet>
    </cfRule>
  </conditionalFormatting>
  <conditionalFormatting sqref="B46:F46 K46:R46">
    <cfRule type="iconSet" priority="697">
      <iconSet iconSet="3Signs">
        <cfvo type="percent" val="0"/>
        <cfvo type="percent" val="33"/>
        <cfvo type="percent" val="67"/>
      </iconSet>
    </cfRule>
  </conditionalFormatting>
  <conditionalFormatting sqref="B54:F54 K54:R54">
    <cfRule type="iconSet" priority="696">
      <iconSet iconSet="3Signs">
        <cfvo type="percent" val="0"/>
        <cfvo type="percent" val="33"/>
        <cfvo type="percent" val="67"/>
      </iconSet>
    </cfRule>
  </conditionalFormatting>
  <conditionalFormatting sqref="B71:F72 K71:R72">
    <cfRule type="iconSet" priority="695">
      <iconSet iconSet="3Signs">
        <cfvo type="percent" val="0"/>
        <cfvo type="percent" val="33"/>
        <cfvo type="percent" val="67"/>
      </iconSet>
    </cfRule>
  </conditionalFormatting>
  <conditionalFormatting sqref="B7:F7 K7:R7">
    <cfRule type="iconSet" priority="694">
      <iconSet iconSet="3Signs">
        <cfvo type="percent" val="0"/>
        <cfvo type="percent" val="33"/>
        <cfvo type="percent" val="67"/>
      </iconSet>
    </cfRule>
  </conditionalFormatting>
  <conditionalFormatting sqref="G2:J97">
    <cfRule type="iconSet" priority="693">
      <iconSet iconSet="3Signs">
        <cfvo type="percent" val="0"/>
        <cfvo type="percent" val="33"/>
        <cfvo type="percent" val="67"/>
      </iconSet>
    </cfRule>
  </conditionalFormatting>
  <conditionalFormatting sqref="B2:R97">
    <cfRule type="iconSet" priority="692">
      <iconSet iconSet="3Signs">
        <cfvo type="percent" val="0"/>
        <cfvo type="percent" val="33"/>
        <cfvo type="percent" val="67"/>
      </iconSet>
    </cfRule>
  </conditionalFormatting>
  <conditionalFormatting sqref="E4">
    <cfRule type="iconSet" priority="691">
      <iconSet iconSet="3Signs">
        <cfvo type="percent" val="0"/>
        <cfvo type="percent" val="33"/>
        <cfvo type="percent" val="67"/>
      </iconSet>
    </cfRule>
  </conditionalFormatting>
  <conditionalFormatting sqref="E6">
    <cfRule type="iconSet" priority="690">
      <iconSet iconSet="3Signs">
        <cfvo type="percent" val="0"/>
        <cfvo type="percent" val="33"/>
        <cfvo type="percent" val="67"/>
      </iconSet>
    </cfRule>
  </conditionalFormatting>
  <conditionalFormatting sqref="D5">
    <cfRule type="iconSet" priority="689">
      <iconSet iconSet="3Signs">
        <cfvo type="percent" val="0"/>
        <cfvo type="percent" val="33"/>
        <cfvo type="percent" val="67"/>
      </iconSet>
    </cfRule>
  </conditionalFormatting>
  <conditionalFormatting sqref="C10">
    <cfRule type="iconSet" priority="688">
      <iconSet iconSet="3Signs">
        <cfvo type="percent" val="0"/>
        <cfvo type="percent" val="33"/>
        <cfvo type="percent" val="67"/>
      </iconSet>
    </cfRule>
  </conditionalFormatting>
  <conditionalFormatting sqref="E7">
    <cfRule type="iconSet" priority="687">
      <iconSet iconSet="3Signs">
        <cfvo type="percent" val="0"/>
        <cfvo type="percent" val="33"/>
        <cfvo type="percent" val="67"/>
      </iconSet>
    </cfRule>
  </conditionalFormatting>
  <conditionalFormatting sqref="C27">
    <cfRule type="iconSet" priority="686">
      <iconSet iconSet="3Symbols2">
        <cfvo type="percent" val="0"/>
        <cfvo type="percent" val="33"/>
        <cfvo type="percent" val="67"/>
      </iconSet>
    </cfRule>
  </conditionalFormatting>
  <conditionalFormatting sqref="C42">
    <cfRule type="iconSet" priority="685">
      <iconSet iconSet="3Symbols2">
        <cfvo type="percent" val="0"/>
        <cfvo type="percent" val="33"/>
        <cfvo type="percent" val="67"/>
      </iconSet>
    </cfRule>
  </conditionalFormatting>
  <conditionalFormatting sqref="D38">
    <cfRule type="iconSet" priority="684">
      <iconSet iconSet="3Symbols2">
        <cfvo type="percent" val="0"/>
        <cfvo type="percent" val="33"/>
        <cfvo type="percent" val="67"/>
      </iconSet>
    </cfRule>
  </conditionalFormatting>
  <conditionalFormatting sqref="D40">
    <cfRule type="iconSet" priority="683">
      <iconSet iconSet="3Symbols2">
        <cfvo type="percent" val="0"/>
        <cfvo type="percent" val="33"/>
        <cfvo type="percent" val="67"/>
      </iconSet>
    </cfRule>
  </conditionalFormatting>
  <conditionalFormatting sqref="D47">
    <cfRule type="iconSet" priority="682">
      <iconSet iconSet="3Symbols2">
        <cfvo type="percent" val="0"/>
        <cfvo type="percent" val="33"/>
        <cfvo type="percent" val="67"/>
      </iconSet>
    </cfRule>
  </conditionalFormatting>
  <conditionalFormatting sqref="D47">
    <cfRule type="iconSet" priority="681">
      <iconSet iconSet="3Signs">
        <cfvo type="percent" val="0"/>
        <cfvo type="percent" val="33"/>
        <cfvo type="percent" val="67"/>
      </iconSet>
    </cfRule>
  </conditionalFormatting>
  <conditionalFormatting sqref="D52">
    <cfRule type="iconSet" priority="680">
      <iconSet iconSet="3Symbols2">
        <cfvo type="percent" val="0"/>
        <cfvo type="percent" val="33"/>
        <cfvo type="percent" val="67"/>
      </iconSet>
    </cfRule>
  </conditionalFormatting>
  <conditionalFormatting sqref="E32">
    <cfRule type="iconSet" priority="679">
      <iconSet iconSet="3Symbols2">
        <cfvo type="percent" val="0"/>
        <cfvo type="percent" val="33"/>
        <cfvo type="percent" val="67"/>
      </iconSet>
    </cfRule>
  </conditionalFormatting>
  <conditionalFormatting sqref="E37">
    <cfRule type="iconSet" priority="678">
      <iconSet iconSet="3Symbols2">
        <cfvo type="percent" val="0"/>
        <cfvo type="percent" val="33"/>
        <cfvo type="percent" val="67"/>
      </iconSet>
    </cfRule>
  </conditionalFormatting>
  <conditionalFormatting sqref="E41">
    <cfRule type="iconSet" priority="677">
      <iconSet iconSet="3Symbols2">
        <cfvo type="percent" val="0"/>
        <cfvo type="percent" val="33"/>
        <cfvo type="percent" val="67"/>
      </iconSet>
    </cfRule>
  </conditionalFormatting>
  <conditionalFormatting sqref="E46">
    <cfRule type="iconSet" priority="676">
      <iconSet iconSet="3Symbols2">
        <cfvo type="percent" val="0"/>
        <cfvo type="percent" val="33"/>
        <cfvo type="percent" val="67"/>
      </iconSet>
    </cfRule>
  </conditionalFormatting>
  <conditionalFormatting sqref="E46">
    <cfRule type="iconSet" priority="675">
      <iconSet iconSet="3Signs">
        <cfvo type="percent" val="0"/>
        <cfvo type="percent" val="33"/>
        <cfvo type="percent" val="67"/>
      </iconSet>
    </cfRule>
  </conditionalFormatting>
  <conditionalFormatting sqref="E48">
    <cfRule type="iconSet" priority="674">
      <iconSet iconSet="3Symbols2">
        <cfvo type="percent" val="0"/>
        <cfvo type="percent" val="33"/>
        <cfvo type="percent" val="67"/>
      </iconSet>
    </cfRule>
  </conditionalFormatting>
  <conditionalFormatting sqref="F33">
    <cfRule type="iconSet" priority="673">
      <iconSet iconSet="3Symbols2">
        <cfvo type="percent" val="0"/>
        <cfvo type="percent" val="33"/>
        <cfvo type="percent" val="67"/>
      </iconSet>
    </cfRule>
  </conditionalFormatting>
  <conditionalFormatting sqref="F34">
    <cfRule type="iconSet" priority="672">
      <iconSet iconSet="3Symbols2">
        <cfvo type="percent" val="0"/>
        <cfvo type="percent" val="33"/>
        <cfvo type="percent" val="67"/>
      </iconSet>
    </cfRule>
  </conditionalFormatting>
  <conditionalFormatting sqref="F45">
    <cfRule type="iconSet" priority="671">
      <iconSet iconSet="3Symbols2">
        <cfvo type="percent" val="0"/>
        <cfvo type="percent" val="33"/>
        <cfvo type="percent" val="67"/>
      </iconSet>
    </cfRule>
  </conditionalFormatting>
  <conditionalFormatting sqref="F55">
    <cfRule type="iconSet" priority="670">
      <iconSet iconSet="3Symbols2">
        <cfvo type="percent" val="0"/>
        <cfvo type="percent" val="33"/>
        <cfvo type="percent" val="67"/>
      </iconSet>
    </cfRule>
  </conditionalFormatting>
  <conditionalFormatting sqref="F55">
    <cfRule type="iconSet" priority="669">
      <iconSet iconSet="3Signs">
        <cfvo type="percent" val="0"/>
        <cfvo type="percent" val="33"/>
        <cfvo type="percent" val="67"/>
      </iconSet>
    </cfRule>
  </conditionalFormatting>
  <conditionalFormatting sqref="F59">
    <cfRule type="iconSet" priority="668">
      <iconSet iconSet="3Symbols2">
        <cfvo type="percent" val="0"/>
        <cfvo type="percent" val="33"/>
        <cfvo type="percent" val="67"/>
      </iconSet>
    </cfRule>
  </conditionalFormatting>
  <conditionalFormatting sqref="B58">
    <cfRule type="iconSet" priority="667">
      <iconSet iconSet="3Signs">
        <cfvo type="percent" val="0"/>
        <cfvo type="percent" val="33"/>
        <cfvo type="percent" val="67"/>
      </iconSet>
    </cfRule>
  </conditionalFormatting>
  <conditionalFormatting sqref="B72">
    <cfRule type="iconSet" priority="666">
      <iconSet iconSet="3Signs">
        <cfvo type="percent" val="0"/>
        <cfvo type="percent" val="33"/>
        <cfvo type="percent" val="67"/>
      </iconSet>
    </cfRule>
  </conditionalFormatting>
  <conditionalFormatting sqref="D54">
    <cfRule type="iconSet" priority="665">
      <iconSet iconSet="3Signs">
        <cfvo type="percent" val="0"/>
        <cfvo type="percent" val="33"/>
        <cfvo type="percent" val="67"/>
      </iconSet>
    </cfRule>
  </conditionalFormatting>
  <conditionalFormatting sqref="D71">
    <cfRule type="iconSet" priority="664">
      <iconSet iconSet="3Signs">
        <cfvo type="percent" val="0"/>
        <cfvo type="percent" val="33"/>
        <cfvo type="percent" val="67"/>
      </iconSet>
    </cfRule>
  </conditionalFormatting>
  <conditionalFormatting sqref="I2">
    <cfRule type="iconSet" priority="663">
      <iconSet iconSet="3Signs">
        <cfvo type="percent" val="0"/>
        <cfvo type="percent" val="33"/>
        <cfvo type="percent" val="67"/>
      </iconSet>
    </cfRule>
  </conditionalFormatting>
  <conditionalFormatting sqref="I3">
    <cfRule type="iconSet" priority="662">
      <iconSet iconSet="3Signs">
        <cfvo type="percent" val="0"/>
        <cfvo type="percent" val="33"/>
        <cfvo type="percent" val="67"/>
      </iconSet>
    </cfRule>
  </conditionalFormatting>
  <conditionalFormatting sqref="I4">
    <cfRule type="iconSet" priority="661">
      <iconSet iconSet="3Signs">
        <cfvo type="percent" val="0"/>
        <cfvo type="percent" val="33"/>
        <cfvo type="percent" val="67"/>
      </iconSet>
    </cfRule>
  </conditionalFormatting>
  <conditionalFormatting sqref="I10">
    <cfRule type="iconSet" priority="660">
      <iconSet iconSet="3Signs">
        <cfvo type="percent" val="0"/>
        <cfvo type="percent" val="33"/>
        <cfvo type="percent" val="67"/>
      </iconSet>
    </cfRule>
  </conditionalFormatting>
  <conditionalFormatting sqref="I15">
    <cfRule type="iconSet" priority="659">
      <iconSet iconSet="3Signs">
        <cfvo type="percent" val="0"/>
        <cfvo type="percent" val="33"/>
        <cfvo type="percent" val="67"/>
      </iconSet>
    </cfRule>
  </conditionalFormatting>
  <conditionalFormatting sqref="I18">
    <cfRule type="iconSet" priority="658">
      <iconSet iconSet="3Signs">
        <cfvo type="percent" val="0"/>
        <cfvo type="percent" val="33"/>
        <cfvo type="percent" val="67"/>
      </iconSet>
    </cfRule>
  </conditionalFormatting>
  <conditionalFormatting sqref="J5">
    <cfRule type="iconSet" priority="657">
      <iconSet iconSet="3Signs">
        <cfvo type="percent" val="0"/>
        <cfvo type="percent" val="33"/>
        <cfvo type="percent" val="67"/>
      </iconSet>
    </cfRule>
  </conditionalFormatting>
  <conditionalFormatting sqref="J6">
    <cfRule type="iconSet" priority="656">
      <iconSet iconSet="3Signs">
        <cfvo type="percent" val="0"/>
        <cfvo type="percent" val="33"/>
        <cfvo type="percent" val="67"/>
      </iconSet>
    </cfRule>
  </conditionalFormatting>
  <conditionalFormatting sqref="J7">
    <cfRule type="iconSet" priority="655">
      <iconSet iconSet="3Signs">
        <cfvo type="percent" val="0"/>
        <cfvo type="percent" val="33"/>
        <cfvo type="percent" val="67"/>
      </iconSet>
    </cfRule>
  </conditionalFormatting>
  <conditionalFormatting sqref="J8">
    <cfRule type="iconSet" priority="654">
      <iconSet iconSet="3Signs">
        <cfvo type="percent" val="0"/>
        <cfvo type="percent" val="33"/>
        <cfvo type="percent" val="67"/>
      </iconSet>
    </cfRule>
  </conditionalFormatting>
  <conditionalFormatting sqref="J17">
    <cfRule type="iconSet" priority="653">
      <iconSet iconSet="3Signs">
        <cfvo type="percent" val="0"/>
        <cfvo type="percent" val="33"/>
        <cfvo type="percent" val="67"/>
      </iconSet>
    </cfRule>
  </conditionalFormatting>
  <conditionalFormatting sqref="J19">
    <cfRule type="iconSet" priority="652">
      <iconSet iconSet="3Signs">
        <cfvo type="percent" val="0"/>
        <cfvo type="percent" val="33"/>
        <cfvo type="percent" val="67"/>
      </iconSet>
    </cfRule>
  </conditionalFormatting>
  <conditionalFormatting sqref="G9">
    <cfRule type="iconSet" priority="651">
      <iconSet iconSet="3Signs">
        <cfvo type="percent" val="0"/>
        <cfvo type="percent" val="33"/>
        <cfvo type="percent" val="67"/>
      </iconSet>
    </cfRule>
  </conditionalFormatting>
  <conditionalFormatting sqref="G12">
    <cfRule type="iconSet" priority="650">
      <iconSet iconSet="3Signs">
        <cfvo type="percent" val="0"/>
        <cfvo type="percent" val="33"/>
        <cfvo type="percent" val="67"/>
      </iconSet>
    </cfRule>
  </conditionalFormatting>
  <conditionalFormatting sqref="G23">
    <cfRule type="iconSet" priority="649">
      <iconSet iconSet="3Signs">
        <cfvo type="percent" val="0"/>
        <cfvo type="percent" val="33"/>
        <cfvo type="percent" val="67"/>
      </iconSet>
    </cfRule>
  </conditionalFormatting>
  <conditionalFormatting sqref="G27">
    <cfRule type="iconSet" priority="648">
      <iconSet iconSet="3Signs">
        <cfvo type="percent" val="0"/>
        <cfvo type="percent" val="33"/>
        <cfvo type="percent" val="67"/>
      </iconSet>
    </cfRule>
  </conditionalFormatting>
  <conditionalFormatting sqref="G28">
    <cfRule type="iconSet" priority="647">
      <iconSet iconSet="3Signs">
        <cfvo type="percent" val="0"/>
        <cfvo type="percent" val="33"/>
        <cfvo type="percent" val="67"/>
      </iconSet>
    </cfRule>
  </conditionalFormatting>
  <conditionalFormatting sqref="G29">
    <cfRule type="iconSet" priority="646">
      <iconSet iconSet="3Signs">
        <cfvo type="percent" val="0"/>
        <cfvo type="percent" val="33"/>
        <cfvo type="percent" val="67"/>
      </iconSet>
    </cfRule>
  </conditionalFormatting>
  <conditionalFormatting sqref="H11">
    <cfRule type="iconSet" priority="645">
      <iconSet iconSet="3Signs">
        <cfvo type="percent" val="0"/>
        <cfvo type="percent" val="33"/>
        <cfvo type="percent" val="67"/>
      </iconSet>
    </cfRule>
  </conditionalFormatting>
  <conditionalFormatting sqref="H13">
    <cfRule type="iconSet" priority="644">
      <iconSet iconSet="3Signs">
        <cfvo type="percent" val="0"/>
        <cfvo type="percent" val="33"/>
        <cfvo type="percent" val="67"/>
      </iconSet>
    </cfRule>
  </conditionalFormatting>
  <conditionalFormatting sqref="H14">
    <cfRule type="iconSet" priority="643">
      <iconSet iconSet="3Signs">
        <cfvo type="percent" val="0"/>
        <cfvo type="percent" val="33"/>
        <cfvo type="percent" val="67"/>
      </iconSet>
    </cfRule>
  </conditionalFormatting>
  <conditionalFormatting sqref="H16">
    <cfRule type="iconSet" priority="642">
      <iconSet iconSet="3Signs">
        <cfvo type="percent" val="0"/>
        <cfvo type="percent" val="33"/>
        <cfvo type="percent" val="67"/>
      </iconSet>
    </cfRule>
  </conditionalFormatting>
  <conditionalFormatting sqref="H25">
    <cfRule type="iconSet" priority="641">
      <iconSet iconSet="3Signs">
        <cfvo type="percent" val="0"/>
        <cfvo type="percent" val="33"/>
        <cfvo type="percent" val="67"/>
      </iconSet>
    </cfRule>
  </conditionalFormatting>
  <conditionalFormatting sqref="H30">
    <cfRule type="iconSet" priority="640">
      <iconSet iconSet="3Signs">
        <cfvo type="percent" val="0"/>
        <cfvo type="percent" val="33"/>
        <cfvo type="percent" val="67"/>
      </iconSet>
    </cfRule>
  </conditionalFormatting>
  <conditionalFormatting sqref="G31">
    <cfRule type="iconSet" priority="639">
      <iconSet iconSet="3Signs">
        <cfvo type="percent" val="0"/>
        <cfvo type="percent" val="33"/>
        <cfvo type="percent" val="67"/>
      </iconSet>
    </cfRule>
  </conditionalFormatting>
  <conditionalFormatting sqref="G34">
    <cfRule type="iconSet" priority="638">
      <iconSet iconSet="3Signs">
        <cfvo type="percent" val="0"/>
        <cfvo type="percent" val="33"/>
        <cfvo type="percent" val="67"/>
      </iconSet>
    </cfRule>
  </conditionalFormatting>
  <conditionalFormatting sqref="G35">
    <cfRule type="iconSet" priority="637">
      <iconSet iconSet="3Signs">
        <cfvo type="percent" val="0"/>
        <cfvo type="percent" val="33"/>
        <cfvo type="percent" val="67"/>
      </iconSet>
    </cfRule>
  </conditionalFormatting>
  <conditionalFormatting sqref="G36">
    <cfRule type="iconSet" priority="636">
      <iconSet iconSet="3Signs">
        <cfvo type="percent" val="0"/>
        <cfvo type="percent" val="33"/>
        <cfvo type="percent" val="67"/>
      </iconSet>
    </cfRule>
  </conditionalFormatting>
  <conditionalFormatting sqref="G97">
    <cfRule type="iconSet" priority="635">
      <iconSet iconSet="3Signs">
        <cfvo type="percent" val="0"/>
        <cfvo type="percent" val="33"/>
        <cfvo type="percent" val="67"/>
      </iconSet>
    </cfRule>
  </conditionalFormatting>
  <conditionalFormatting sqref="G91">
    <cfRule type="iconSet" priority="634">
      <iconSet iconSet="3Signs">
        <cfvo type="percent" val="0"/>
        <cfvo type="percent" val="33"/>
        <cfvo type="percent" val="67"/>
      </iconSet>
    </cfRule>
  </conditionalFormatting>
  <conditionalFormatting sqref="G86">
    <cfRule type="iconSet" priority="633">
      <iconSet iconSet="3Signs">
        <cfvo type="percent" val="0"/>
        <cfvo type="percent" val="33"/>
        <cfvo type="percent" val="67"/>
      </iconSet>
    </cfRule>
  </conditionalFormatting>
  <conditionalFormatting sqref="G86">
    <cfRule type="iconSet" priority="632">
      <iconSet iconSet="3Symbols2">
        <cfvo type="percent" val="0"/>
        <cfvo type="percent" val="33"/>
        <cfvo type="percent" val="67"/>
      </iconSet>
    </cfRule>
  </conditionalFormatting>
  <conditionalFormatting sqref="G82">
    <cfRule type="iconSet" priority="631">
      <iconSet iconSet="3Signs">
        <cfvo type="percent" val="0"/>
        <cfvo type="percent" val="33"/>
        <cfvo type="percent" val="67"/>
      </iconSet>
    </cfRule>
  </conditionalFormatting>
  <conditionalFormatting sqref="G82">
    <cfRule type="iconSet" priority="630">
      <iconSet iconSet="3Symbols2">
        <cfvo type="percent" val="0"/>
        <cfvo type="percent" val="33"/>
        <cfvo type="percent" val="67"/>
      </iconSet>
    </cfRule>
  </conditionalFormatting>
  <conditionalFormatting sqref="G80">
    <cfRule type="iconSet" priority="629">
      <iconSet iconSet="3Signs">
        <cfvo type="percent" val="0"/>
        <cfvo type="percent" val="33"/>
        <cfvo type="percent" val="67"/>
      </iconSet>
    </cfRule>
  </conditionalFormatting>
  <conditionalFormatting sqref="G80">
    <cfRule type="iconSet" priority="628">
      <iconSet iconSet="3Symbols2">
        <cfvo type="percent" val="0"/>
        <cfvo type="percent" val="33"/>
        <cfvo type="percent" val="67"/>
      </iconSet>
    </cfRule>
  </conditionalFormatting>
  <conditionalFormatting sqref="G78">
    <cfRule type="iconSet" priority="627">
      <iconSet iconSet="3Signs">
        <cfvo type="percent" val="0"/>
        <cfvo type="percent" val="33"/>
        <cfvo type="percent" val="67"/>
      </iconSet>
    </cfRule>
  </conditionalFormatting>
  <conditionalFormatting sqref="G78">
    <cfRule type="iconSet" priority="626">
      <iconSet iconSet="3Symbols2">
        <cfvo type="percent" val="0"/>
        <cfvo type="percent" val="33"/>
        <cfvo type="percent" val="67"/>
      </iconSet>
    </cfRule>
  </conditionalFormatting>
  <conditionalFormatting sqref="G73">
    <cfRule type="iconSet" priority="625">
      <iconSet iconSet="3Signs">
        <cfvo type="percent" val="0"/>
        <cfvo type="percent" val="33"/>
        <cfvo type="percent" val="67"/>
      </iconSet>
    </cfRule>
  </conditionalFormatting>
  <conditionalFormatting sqref="G73">
    <cfRule type="iconSet" priority="624">
      <iconSet iconSet="3Symbols2">
        <cfvo type="percent" val="0"/>
        <cfvo type="percent" val="33"/>
        <cfvo type="percent" val="67"/>
      </iconSet>
    </cfRule>
  </conditionalFormatting>
  <conditionalFormatting sqref="G68">
    <cfRule type="iconSet" priority="623">
      <iconSet iconSet="3Signs">
        <cfvo type="percent" val="0"/>
        <cfvo type="percent" val="33"/>
        <cfvo type="percent" val="67"/>
      </iconSet>
    </cfRule>
  </conditionalFormatting>
  <conditionalFormatting sqref="G68">
    <cfRule type="iconSet" priority="622">
      <iconSet iconSet="3Symbols2">
        <cfvo type="percent" val="0"/>
        <cfvo type="percent" val="33"/>
        <cfvo type="percent" val="67"/>
      </iconSet>
    </cfRule>
  </conditionalFormatting>
  <conditionalFormatting sqref="G43">
    <cfRule type="iconSet" priority="621">
      <iconSet iconSet="3Signs">
        <cfvo type="percent" val="0"/>
        <cfvo type="percent" val="33"/>
        <cfvo type="percent" val="67"/>
      </iconSet>
    </cfRule>
  </conditionalFormatting>
  <conditionalFormatting sqref="G45">
    <cfRule type="iconSet" priority="620">
      <iconSet iconSet="3Signs">
        <cfvo type="percent" val="0"/>
        <cfvo type="percent" val="33"/>
        <cfvo type="percent" val="67"/>
      </iconSet>
    </cfRule>
  </conditionalFormatting>
  <conditionalFormatting sqref="G54">
    <cfRule type="iconSet" priority="619">
      <iconSet iconSet="3Signs">
        <cfvo type="percent" val="0"/>
        <cfvo type="percent" val="33"/>
        <cfvo type="percent" val="67"/>
      </iconSet>
    </cfRule>
  </conditionalFormatting>
  <conditionalFormatting sqref="G57">
    <cfRule type="iconSet" priority="618">
      <iconSet iconSet="3Signs">
        <cfvo type="percent" val="0"/>
        <cfvo type="percent" val="33"/>
        <cfvo type="percent" val="67"/>
      </iconSet>
    </cfRule>
  </conditionalFormatting>
  <conditionalFormatting sqref="G61">
    <cfRule type="iconSet" priority="617">
      <iconSet iconSet="3Signs">
        <cfvo type="percent" val="0"/>
        <cfvo type="percent" val="33"/>
        <cfvo type="percent" val="67"/>
      </iconSet>
    </cfRule>
  </conditionalFormatting>
  <conditionalFormatting sqref="G62">
    <cfRule type="iconSet" priority="616">
      <iconSet iconSet="3Signs">
        <cfvo type="percent" val="0"/>
        <cfvo type="percent" val="33"/>
        <cfvo type="percent" val="67"/>
      </iconSet>
    </cfRule>
  </conditionalFormatting>
  <conditionalFormatting sqref="H38">
    <cfRule type="iconSet" priority="615">
      <iconSet iconSet="3Signs">
        <cfvo type="percent" val="0"/>
        <cfvo type="percent" val="33"/>
        <cfvo type="percent" val="67"/>
      </iconSet>
    </cfRule>
  </conditionalFormatting>
  <conditionalFormatting sqref="H39">
    <cfRule type="iconSet" priority="614">
      <iconSet iconSet="3Signs">
        <cfvo type="percent" val="0"/>
        <cfvo type="percent" val="33"/>
        <cfvo type="percent" val="67"/>
      </iconSet>
    </cfRule>
  </conditionalFormatting>
  <conditionalFormatting sqref="H46">
    <cfRule type="iconSet" priority="613">
      <iconSet iconSet="3Signs">
        <cfvo type="percent" val="0"/>
        <cfvo type="percent" val="33"/>
        <cfvo type="percent" val="67"/>
      </iconSet>
    </cfRule>
  </conditionalFormatting>
  <conditionalFormatting sqref="H47">
    <cfRule type="iconSet" priority="612">
      <iconSet iconSet="3Signs">
        <cfvo type="percent" val="0"/>
        <cfvo type="percent" val="33"/>
        <cfvo type="percent" val="67"/>
      </iconSet>
    </cfRule>
  </conditionalFormatting>
  <conditionalFormatting sqref="H49">
    <cfRule type="iconSet" priority="611">
      <iconSet iconSet="3Signs">
        <cfvo type="percent" val="0"/>
        <cfvo type="percent" val="33"/>
        <cfvo type="percent" val="67"/>
      </iconSet>
    </cfRule>
  </conditionalFormatting>
  <conditionalFormatting sqref="H52">
    <cfRule type="iconSet" priority="610">
      <iconSet iconSet="3Signs">
        <cfvo type="percent" val="0"/>
        <cfvo type="percent" val="33"/>
        <cfvo type="percent" val="67"/>
      </iconSet>
    </cfRule>
  </conditionalFormatting>
  <conditionalFormatting sqref="H53">
    <cfRule type="iconSet" priority="609">
      <iconSet iconSet="3Signs">
        <cfvo type="percent" val="0"/>
        <cfvo type="percent" val="33"/>
        <cfvo type="percent" val="67"/>
      </iconSet>
    </cfRule>
  </conditionalFormatting>
  <conditionalFormatting sqref="H53">
    <cfRule type="iconSet" priority="608">
      <iconSet iconSet="3Symbols2">
        <cfvo type="percent" val="0"/>
        <cfvo type="percent" val="33"/>
        <cfvo type="percent" val="67"/>
      </iconSet>
    </cfRule>
  </conditionalFormatting>
  <conditionalFormatting sqref="H53">
    <cfRule type="iconSet" priority="607">
      <iconSet iconSet="3Signs">
        <cfvo type="percent" val="0"/>
        <cfvo type="percent" val="33"/>
        <cfvo type="percent" val="67"/>
      </iconSet>
    </cfRule>
  </conditionalFormatting>
  <conditionalFormatting sqref="H92">
    <cfRule type="iconSet" priority="606">
      <iconSet iconSet="3Signs">
        <cfvo type="percent" val="0"/>
        <cfvo type="percent" val="33"/>
        <cfvo type="percent" val="67"/>
      </iconSet>
    </cfRule>
  </conditionalFormatting>
  <conditionalFormatting sqref="H92">
    <cfRule type="iconSet" priority="605">
      <iconSet iconSet="3Symbols2">
        <cfvo type="percent" val="0"/>
        <cfvo type="percent" val="33"/>
        <cfvo type="percent" val="67"/>
      </iconSet>
    </cfRule>
  </conditionalFormatting>
  <conditionalFormatting sqref="H92">
    <cfRule type="iconSet" priority="604">
      <iconSet iconSet="3Signs">
        <cfvo type="percent" val="0"/>
        <cfvo type="percent" val="33"/>
        <cfvo type="percent" val="67"/>
      </iconSet>
    </cfRule>
  </conditionalFormatting>
  <conditionalFormatting sqref="H89">
    <cfRule type="iconSet" priority="603">
      <iconSet iconSet="3Signs">
        <cfvo type="percent" val="0"/>
        <cfvo type="percent" val="33"/>
        <cfvo type="percent" val="67"/>
      </iconSet>
    </cfRule>
  </conditionalFormatting>
  <conditionalFormatting sqref="H89">
    <cfRule type="iconSet" priority="602">
      <iconSet iconSet="3Symbols2">
        <cfvo type="percent" val="0"/>
        <cfvo type="percent" val="33"/>
        <cfvo type="percent" val="67"/>
      </iconSet>
    </cfRule>
  </conditionalFormatting>
  <conditionalFormatting sqref="H89">
    <cfRule type="iconSet" priority="601">
      <iconSet iconSet="3Signs">
        <cfvo type="percent" val="0"/>
        <cfvo type="percent" val="33"/>
        <cfvo type="percent" val="67"/>
      </iconSet>
    </cfRule>
  </conditionalFormatting>
  <conditionalFormatting sqref="H88">
    <cfRule type="iconSet" priority="600">
      <iconSet iconSet="3Signs">
        <cfvo type="percent" val="0"/>
        <cfvo type="percent" val="33"/>
        <cfvo type="percent" val="67"/>
      </iconSet>
    </cfRule>
  </conditionalFormatting>
  <conditionalFormatting sqref="H88">
    <cfRule type="iconSet" priority="599">
      <iconSet iconSet="3Symbols2">
        <cfvo type="percent" val="0"/>
        <cfvo type="percent" val="33"/>
        <cfvo type="percent" val="67"/>
      </iconSet>
    </cfRule>
  </conditionalFormatting>
  <conditionalFormatting sqref="H88">
    <cfRule type="iconSet" priority="598">
      <iconSet iconSet="3Signs">
        <cfvo type="percent" val="0"/>
        <cfvo type="percent" val="33"/>
        <cfvo type="percent" val="67"/>
      </iconSet>
    </cfRule>
  </conditionalFormatting>
  <conditionalFormatting sqref="H85">
    <cfRule type="iconSet" priority="597">
      <iconSet iconSet="3Signs">
        <cfvo type="percent" val="0"/>
        <cfvo type="percent" val="33"/>
        <cfvo type="percent" val="67"/>
      </iconSet>
    </cfRule>
  </conditionalFormatting>
  <conditionalFormatting sqref="H85">
    <cfRule type="iconSet" priority="596">
      <iconSet iconSet="3Symbols2">
        <cfvo type="percent" val="0"/>
        <cfvo type="percent" val="33"/>
        <cfvo type="percent" val="67"/>
      </iconSet>
    </cfRule>
  </conditionalFormatting>
  <conditionalFormatting sqref="H85">
    <cfRule type="iconSet" priority="595">
      <iconSet iconSet="3Signs">
        <cfvo type="percent" val="0"/>
        <cfvo type="percent" val="33"/>
        <cfvo type="percent" val="67"/>
      </iconSet>
    </cfRule>
  </conditionalFormatting>
  <conditionalFormatting sqref="H79">
    <cfRule type="iconSet" priority="594">
      <iconSet iconSet="3Signs">
        <cfvo type="percent" val="0"/>
        <cfvo type="percent" val="33"/>
        <cfvo type="percent" val="67"/>
      </iconSet>
    </cfRule>
  </conditionalFormatting>
  <conditionalFormatting sqref="H79">
    <cfRule type="iconSet" priority="593">
      <iconSet iconSet="3Symbols2">
        <cfvo type="percent" val="0"/>
        <cfvo type="percent" val="33"/>
        <cfvo type="percent" val="67"/>
      </iconSet>
    </cfRule>
  </conditionalFormatting>
  <conditionalFormatting sqref="H79">
    <cfRule type="iconSet" priority="592">
      <iconSet iconSet="3Signs">
        <cfvo type="percent" val="0"/>
        <cfvo type="percent" val="33"/>
        <cfvo type="percent" val="67"/>
      </iconSet>
    </cfRule>
  </conditionalFormatting>
  <conditionalFormatting sqref="H55">
    <cfRule type="iconSet" priority="591">
      <iconSet iconSet="3Signs">
        <cfvo type="percent" val="0"/>
        <cfvo type="percent" val="33"/>
        <cfvo type="percent" val="67"/>
      </iconSet>
    </cfRule>
  </conditionalFormatting>
  <conditionalFormatting sqref="H76">
    <cfRule type="iconSet" priority="590">
      <iconSet iconSet="3Signs">
        <cfvo type="percent" val="0"/>
        <cfvo type="percent" val="33"/>
        <cfvo type="percent" val="67"/>
      </iconSet>
    </cfRule>
  </conditionalFormatting>
  <conditionalFormatting sqref="H92">
    <cfRule type="iconSet" priority="589">
      <iconSet iconSet="3Signs">
        <cfvo type="percent" val="0"/>
        <cfvo type="percent" val="33"/>
        <cfvo type="percent" val="67"/>
      </iconSet>
    </cfRule>
  </conditionalFormatting>
  <conditionalFormatting sqref="H89">
    <cfRule type="iconSet" priority="588">
      <iconSet iconSet="3Signs">
        <cfvo type="percent" val="0"/>
        <cfvo type="percent" val="33"/>
        <cfvo type="percent" val="67"/>
      </iconSet>
    </cfRule>
  </conditionalFormatting>
  <conditionalFormatting sqref="H88">
    <cfRule type="iconSet" priority="587">
      <iconSet iconSet="3Signs">
        <cfvo type="percent" val="0"/>
        <cfvo type="percent" val="33"/>
        <cfvo type="percent" val="67"/>
      </iconSet>
    </cfRule>
  </conditionalFormatting>
  <conditionalFormatting sqref="H85">
    <cfRule type="iconSet" priority="586">
      <iconSet iconSet="3Signs">
        <cfvo type="percent" val="0"/>
        <cfvo type="percent" val="33"/>
        <cfvo type="percent" val="67"/>
      </iconSet>
    </cfRule>
  </conditionalFormatting>
  <conditionalFormatting sqref="H71">
    <cfRule type="iconSet" priority="585">
      <iconSet iconSet="3Signs">
        <cfvo type="percent" val="0"/>
        <cfvo type="percent" val="33"/>
        <cfvo type="percent" val="67"/>
      </iconSet>
    </cfRule>
  </conditionalFormatting>
  <conditionalFormatting sqref="H71">
    <cfRule type="iconSet" priority="584">
      <iconSet iconSet="3Symbols2">
        <cfvo type="percent" val="0"/>
        <cfvo type="percent" val="33"/>
        <cfvo type="percent" val="67"/>
      </iconSet>
    </cfRule>
  </conditionalFormatting>
  <conditionalFormatting sqref="H64">
    <cfRule type="iconSet" priority="583">
      <iconSet iconSet="3Signs">
        <cfvo type="percent" val="0"/>
        <cfvo type="percent" val="33"/>
        <cfvo type="percent" val="67"/>
      </iconSet>
    </cfRule>
  </conditionalFormatting>
  <conditionalFormatting sqref="H64">
    <cfRule type="iconSet" priority="582">
      <iconSet iconSet="3Symbols2">
        <cfvo type="percent" val="0"/>
        <cfvo type="percent" val="33"/>
        <cfvo type="percent" val="67"/>
      </iconSet>
    </cfRule>
  </conditionalFormatting>
  <conditionalFormatting sqref="H58">
    <cfRule type="iconSet" priority="581">
      <iconSet iconSet="3Signs">
        <cfvo type="percent" val="0"/>
        <cfvo type="percent" val="33"/>
        <cfvo type="percent" val="67"/>
      </iconSet>
    </cfRule>
  </conditionalFormatting>
  <conditionalFormatting sqref="H58">
    <cfRule type="iconSet" priority="580">
      <iconSet iconSet="3Symbols2">
        <cfvo type="percent" val="0"/>
        <cfvo type="percent" val="33"/>
        <cfvo type="percent" val="67"/>
      </iconSet>
    </cfRule>
  </conditionalFormatting>
  <conditionalFormatting sqref="H49">
    <cfRule type="iconSet" priority="579">
      <iconSet iconSet="3Signs">
        <cfvo type="percent" val="0"/>
        <cfvo type="percent" val="33"/>
        <cfvo type="percent" val="67"/>
      </iconSet>
    </cfRule>
  </conditionalFormatting>
  <conditionalFormatting sqref="H49">
    <cfRule type="iconSet" priority="578">
      <iconSet iconSet="3Symbols2">
        <cfvo type="percent" val="0"/>
        <cfvo type="percent" val="33"/>
        <cfvo type="percent" val="67"/>
      </iconSet>
    </cfRule>
  </conditionalFormatting>
  <conditionalFormatting sqref="H59">
    <cfRule type="iconSet" priority="577">
      <iconSet iconSet="3Signs">
        <cfvo type="percent" val="0"/>
        <cfvo type="percent" val="33"/>
        <cfvo type="percent" val="67"/>
      </iconSet>
    </cfRule>
  </conditionalFormatting>
  <conditionalFormatting sqref="I96">
    <cfRule type="iconSet" priority="576">
      <iconSet iconSet="3Signs">
        <cfvo type="percent" val="0"/>
        <cfvo type="percent" val="33"/>
        <cfvo type="percent" val="67"/>
      </iconSet>
    </cfRule>
  </conditionalFormatting>
  <conditionalFormatting sqref="I96">
    <cfRule type="iconSet" priority="575">
      <iconSet iconSet="3Symbols2">
        <cfvo type="percent" val="0"/>
        <cfvo type="percent" val="33"/>
        <cfvo type="percent" val="67"/>
      </iconSet>
    </cfRule>
  </conditionalFormatting>
  <conditionalFormatting sqref="I96">
    <cfRule type="iconSet" priority="574">
      <iconSet iconSet="3Signs">
        <cfvo type="percent" val="0"/>
        <cfvo type="percent" val="33"/>
        <cfvo type="percent" val="67"/>
      </iconSet>
    </cfRule>
  </conditionalFormatting>
  <conditionalFormatting sqref="I96">
    <cfRule type="iconSet" priority="573">
      <iconSet iconSet="3Signs">
        <cfvo type="percent" val="0"/>
        <cfvo type="percent" val="33"/>
        <cfvo type="percent" val="67"/>
      </iconSet>
    </cfRule>
  </conditionalFormatting>
  <conditionalFormatting sqref="I94">
    <cfRule type="iconSet" priority="572">
      <iconSet iconSet="3Signs">
        <cfvo type="percent" val="0"/>
        <cfvo type="percent" val="33"/>
        <cfvo type="percent" val="67"/>
      </iconSet>
    </cfRule>
  </conditionalFormatting>
  <conditionalFormatting sqref="I94">
    <cfRule type="iconSet" priority="571">
      <iconSet iconSet="3Symbols2">
        <cfvo type="percent" val="0"/>
        <cfvo type="percent" val="33"/>
        <cfvo type="percent" val="67"/>
      </iconSet>
    </cfRule>
  </conditionalFormatting>
  <conditionalFormatting sqref="I94">
    <cfRule type="iconSet" priority="570">
      <iconSet iconSet="3Signs">
        <cfvo type="percent" val="0"/>
        <cfvo type="percent" val="33"/>
        <cfvo type="percent" val="67"/>
      </iconSet>
    </cfRule>
  </conditionalFormatting>
  <conditionalFormatting sqref="I94">
    <cfRule type="iconSet" priority="569">
      <iconSet iconSet="3Signs">
        <cfvo type="percent" val="0"/>
        <cfvo type="percent" val="33"/>
        <cfvo type="percent" val="67"/>
      </iconSet>
    </cfRule>
  </conditionalFormatting>
  <conditionalFormatting sqref="I87">
    <cfRule type="iconSet" priority="568">
      <iconSet iconSet="3Signs">
        <cfvo type="percent" val="0"/>
        <cfvo type="percent" val="33"/>
        <cfvo type="percent" val="67"/>
      </iconSet>
    </cfRule>
  </conditionalFormatting>
  <conditionalFormatting sqref="I87">
    <cfRule type="iconSet" priority="567">
      <iconSet iconSet="3Symbols2">
        <cfvo type="percent" val="0"/>
        <cfvo type="percent" val="33"/>
        <cfvo type="percent" val="67"/>
      </iconSet>
    </cfRule>
  </conditionalFormatting>
  <conditionalFormatting sqref="I87">
    <cfRule type="iconSet" priority="566">
      <iconSet iconSet="3Signs">
        <cfvo type="percent" val="0"/>
        <cfvo type="percent" val="33"/>
        <cfvo type="percent" val="67"/>
      </iconSet>
    </cfRule>
  </conditionalFormatting>
  <conditionalFormatting sqref="I87">
    <cfRule type="iconSet" priority="565">
      <iconSet iconSet="3Signs">
        <cfvo type="percent" val="0"/>
        <cfvo type="percent" val="33"/>
        <cfvo type="percent" val="67"/>
      </iconSet>
    </cfRule>
  </conditionalFormatting>
  <conditionalFormatting sqref="I84">
    <cfRule type="iconSet" priority="564">
      <iconSet iconSet="3Signs">
        <cfvo type="percent" val="0"/>
        <cfvo type="percent" val="33"/>
        <cfvo type="percent" val="67"/>
      </iconSet>
    </cfRule>
  </conditionalFormatting>
  <conditionalFormatting sqref="I84">
    <cfRule type="iconSet" priority="563">
      <iconSet iconSet="3Symbols2">
        <cfvo type="percent" val="0"/>
        <cfvo type="percent" val="33"/>
        <cfvo type="percent" val="67"/>
      </iconSet>
    </cfRule>
  </conditionalFormatting>
  <conditionalFormatting sqref="I84">
    <cfRule type="iconSet" priority="562">
      <iconSet iconSet="3Signs">
        <cfvo type="percent" val="0"/>
        <cfvo type="percent" val="33"/>
        <cfvo type="percent" val="67"/>
      </iconSet>
    </cfRule>
  </conditionalFormatting>
  <conditionalFormatting sqref="I84">
    <cfRule type="iconSet" priority="561">
      <iconSet iconSet="3Signs">
        <cfvo type="percent" val="0"/>
        <cfvo type="percent" val="33"/>
        <cfvo type="percent" val="67"/>
      </iconSet>
    </cfRule>
  </conditionalFormatting>
  <conditionalFormatting sqref="I81">
    <cfRule type="iconSet" priority="560">
      <iconSet iconSet="3Signs">
        <cfvo type="percent" val="0"/>
        <cfvo type="percent" val="33"/>
        <cfvo type="percent" val="67"/>
      </iconSet>
    </cfRule>
  </conditionalFormatting>
  <conditionalFormatting sqref="I81">
    <cfRule type="iconSet" priority="559">
      <iconSet iconSet="3Symbols2">
        <cfvo type="percent" val="0"/>
        <cfvo type="percent" val="33"/>
        <cfvo type="percent" val="67"/>
      </iconSet>
    </cfRule>
  </conditionalFormatting>
  <conditionalFormatting sqref="I81">
    <cfRule type="iconSet" priority="558">
      <iconSet iconSet="3Signs">
        <cfvo type="percent" val="0"/>
        <cfvo type="percent" val="33"/>
        <cfvo type="percent" val="67"/>
      </iconSet>
    </cfRule>
  </conditionalFormatting>
  <conditionalFormatting sqref="I81">
    <cfRule type="iconSet" priority="557">
      <iconSet iconSet="3Signs">
        <cfvo type="percent" val="0"/>
        <cfvo type="percent" val="33"/>
        <cfvo type="percent" val="67"/>
      </iconSet>
    </cfRule>
  </conditionalFormatting>
  <conditionalFormatting sqref="I75">
    <cfRule type="iconSet" priority="556">
      <iconSet iconSet="3Signs">
        <cfvo type="percent" val="0"/>
        <cfvo type="percent" val="33"/>
        <cfvo type="percent" val="67"/>
      </iconSet>
    </cfRule>
  </conditionalFormatting>
  <conditionalFormatting sqref="I75">
    <cfRule type="iconSet" priority="555">
      <iconSet iconSet="3Symbols2">
        <cfvo type="percent" val="0"/>
        <cfvo type="percent" val="33"/>
        <cfvo type="percent" val="67"/>
      </iconSet>
    </cfRule>
  </conditionalFormatting>
  <conditionalFormatting sqref="I75">
    <cfRule type="iconSet" priority="554">
      <iconSet iconSet="3Signs">
        <cfvo type="percent" val="0"/>
        <cfvo type="percent" val="33"/>
        <cfvo type="percent" val="67"/>
      </iconSet>
    </cfRule>
  </conditionalFormatting>
  <conditionalFormatting sqref="I75">
    <cfRule type="iconSet" priority="553">
      <iconSet iconSet="3Signs">
        <cfvo type="percent" val="0"/>
        <cfvo type="percent" val="33"/>
        <cfvo type="percent" val="67"/>
      </iconSet>
    </cfRule>
  </conditionalFormatting>
  <conditionalFormatting sqref="I67">
    <cfRule type="iconSet" priority="552">
      <iconSet iconSet="3Signs">
        <cfvo type="percent" val="0"/>
        <cfvo type="percent" val="33"/>
        <cfvo type="percent" val="67"/>
      </iconSet>
    </cfRule>
  </conditionalFormatting>
  <conditionalFormatting sqref="I67">
    <cfRule type="iconSet" priority="551">
      <iconSet iconSet="3Symbols2">
        <cfvo type="percent" val="0"/>
        <cfvo type="percent" val="33"/>
        <cfvo type="percent" val="67"/>
      </iconSet>
    </cfRule>
  </conditionalFormatting>
  <conditionalFormatting sqref="I63">
    <cfRule type="iconSet" priority="550">
      <iconSet iconSet="3Signs">
        <cfvo type="percent" val="0"/>
        <cfvo type="percent" val="33"/>
        <cfvo type="percent" val="67"/>
      </iconSet>
    </cfRule>
  </conditionalFormatting>
  <conditionalFormatting sqref="I63">
    <cfRule type="iconSet" priority="549">
      <iconSet iconSet="3Symbols2">
        <cfvo type="percent" val="0"/>
        <cfvo type="percent" val="33"/>
        <cfvo type="percent" val="67"/>
      </iconSet>
    </cfRule>
  </conditionalFormatting>
  <conditionalFormatting sqref="I60">
    <cfRule type="iconSet" priority="548">
      <iconSet iconSet="3Signs">
        <cfvo type="percent" val="0"/>
        <cfvo type="percent" val="33"/>
        <cfvo type="percent" val="67"/>
      </iconSet>
    </cfRule>
  </conditionalFormatting>
  <conditionalFormatting sqref="I60">
    <cfRule type="iconSet" priority="547">
      <iconSet iconSet="3Symbols2">
        <cfvo type="percent" val="0"/>
        <cfvo type="percent" val="33"/>
        <cfvo type="percent" val="67"/>
      </iconSet>
    </cfRule>
  </conditionalFormatting>
  <conditionalFormatting sqref="I56">
    <cfRule type="iconSet" priority="546">
      <iconSet iconSet="3Signs">
        <cfvo type="percent" val="0"/>
        <cfvo type="percent" val="33"/>
        <cfvo type="percent" val="67"/>
      </iconSet>
    </cfRule>
  </conditionalFormatting>
  <conditionalFormatting sqref="I56">
    <cfRule type="iconSet" priority="545">
      <iconSet iconSet="3Symbols2">
        <cfvo type="percent" val="0"/>
        <cfvo type="percent" val="33"/>
        <cfvo type="percent" val="67"/>
      </iconSet>
    </cfRule>
  </conditionalFormatting>
  <conditionalFormatting sqref="I51">
    <cfRule type="iconSet" priority="544">
      <iconSet iconSet="3Signs">
        <cfvo type="percent" val="0"/>
        <cfvo type="percent" val="33"/>
        <cfvo type="percent" val="67"/>
      </iconSet>
    </cfRule>
  </conditionalFormatting>
  <conditionalFormatting sqref="I51">
    <cfRule type="iconSet" priority="543">
      <iconSet iconSet="3Symbols2">
        <cfvo type="percent" val="0"/>
        <cfvo type="percent" val="33"/>
        <cfvo type="percent" val="67"/>
      </iconSet>
    </cfRule>
  </conditionalFormatting>
  <conditionalFormatting sqref="I50">
    <cfRule type="iconSet" priority="542">
      <iconSet iconSet="3Signs">
        <cfvo type="percent" val="0"/>
        <cfvo type="percent" val="33"/>
        <cfvo type="percent" val="67"/>
      </iconSet>
    </cfRule>
  </conditionalFormatting>
  <conditionalFormatting sqref="I50">
    <cfRule type="iconSet" priority="541">
      <iconSet iconSet="3Symbols2">
        <cfvo type="percent" val="0"/>
        <cfvo type="percent" val="33"/>
        <cfvo type="percent" val="67"/>
      </iconSet>
    </cfRule>
  </conditionalFormatting>
  <conditionalFormatting sqref="I20">
    <cfRule type="iconSet" priority="540">
      <iconSet iconSet="3Signs">
        <cfvo type="percent" val="0"/>
        <cfvo type="percent" val="33"/>
        <cfvo type="percent" val="67"/>
      </iconSet>
    </cfRule>
  </conditionalFormatting>
  <conditionalFormatting sqref="I26">
    <cfRule type="iconSet" priority="539">
      <iconSet iconSet="3Signs">
        <cfvo type="percent" val="0"/>
        <cfvo type="percent" val="33"/>
        <cfvo type="percent" val="67"/>
      </iconSet>
    </cfRule>
  </conditionalFormatting>
  <conditionalFormatting sqref="I32">
    <cfRule type="iconSet" priority="538">
      <iconSet iconSet="3Signs">
        <cfvo type="percent" val="0"/>
        <cfvo type="percent" val="33"/>
        <cfvo type="percent" val="67"/>
      </iconSet>
    </cfRule>
  </conditionalFormatting>
  <conditionalFormatting sqref="I96">
    <cfRule type="iconSet" priority="537">
      <iconSet iconSet="3Signs">
        <cfvo type="percent" val="0"/>
        <cfvo type="percent" val="33"/>
        <cfvo type="percent" val="67"/>
      </iconSet>
    </cfRule>
  </conditionalFormatting>
  <conditionalFormatting sqref="I94">
    <cfRule type="iconSet" priority="536">
      <iconSet iconSet="3Signs">
        <cfvo type="percent" val="0"/>
        <cfvo type="percent" val="33"/>
        <cfvo type="percent" val="67"/>
      </iconSet>
    </cfRule>
  </conditionalFormatting>
  <conditionalFormatting sqref="I87">
    <cfRule type="iconSet" priority="535">
      <iconSet iconSet="3Signs">
        <cfvo type="percent" val="0"/>
        <cfvo type="percent" val="33"/>
        <cfvo type="percent" val="67"/>
      </iconSet>
    </cfRule>
  </conditionalFormatting>
  <conditionalFormatting sqref="I24">
    <cfRule type="iconSet" priority="534">
      <iconSet iconSet="3Signs">
        <cfvo type="percent" val="0"/>
        <cfvo type="percent" val="33"/>
        <cfvo type="percent" val="67"/>
      </iconSet>
    </cfRule>
  </conditionalFormatting>
  <conditionalFormatting sqref="I24">
    <cfRule type="iconSet" priority="533">
      <iconSet iconSet="3Symbols2">
        <cfvo type="percent" val="0"/>
        <cfvo type="percent" val="33"/>
        <cfvo type="percent" val="67"/>
      </iconSet>
    </cfRule>
  </conditionalFormatting>
  <conditionalFormatting sqref="I24">
    <cfRule type="iconSet" priority="532">
      <iconSet iconSet="3Signs">
        <cfvo type="percent" val="0"/>
        <cfvo type="percent" val="33"/>
        <cfvo type="percent" val="67"/>
      </iconSet>
    </cfRule>
  </conditionalFormatting>
  <conditionalFormatting sqref="I24">
    <cfRule type="iconSet" priority="531">
      <iconSet iconSet="3Signs">
        <cfvo type="percent" val="0"/>
        <cfvo type="percent" val="33"/>
        <cfvo type="percent" val="67"/>
      </iconSet>
    </cfRule>
  </conditionalFormatting>
  <conditionalFormatting sqref="I22">
    <cfRule type="iconSet" priority="530">
      <iconSet iconSet="3Signs">
        <cfvo type="percent" val="0"/>
        <cfvo type="percent" val="33"/>
        <cfvo type="percent" val="67"/>
      </iconSet>
    </cfRule>
  </conditionalFormatting>
  <conditionalFormatting sqref="I22">
    <cfRule type="iconSet" priority="529">
      <iconSet iconSet="3Symbols2">
        <cfvo type="percent" val="0"/>
        <cfvo type="percent" val="33"/>
        <cfvo type="percent" val="67"/>
      </iconSet>
    </cfRule>
  </conditionalFormatting>
  <conditionalFormatting sqref="I22">
    <cfRule type="iconSet" priority="528">
      <iconSet iconSet="3Signs">
        <cfvo type="percent" val="0"/>
        <cfvo type="percent" val="33"/>
        <cfvo type="percent" val="67"/>
      </iconSet>
    </cfRule>
  </conditionalFormatting>
  <conditionalFormatting sqref="I22">
    <cfRule type="iconSet" priority="527">
      <iconSet iconSet="3Signs">
        <cfvo type="percent" val="0"/>
        <cfvo type="percent" val="33"/>
        <cfvo type="percent" val="67"/>
      </iconSet>
    </cfRule>
  </conditionalFormatting>
  <conditionalFormatting sqref="I21">
    <cfRule type="iconSet" priority="526">
      <iconSet iconSet="3Signs">
        <cfvo type="percent" val="0"/>
        <cfvo type="percent" val="33"/>
        <cfvo type="percent" val="67"/>
      </iconSet>
    </cfRule>
  </conditionalFormatting>
  <conditionalFormatting sqref="I21">
    <cfRule type="iconSet" priority="525">
      <iconSet iconSet="3Symbols2">
        <cfvo type="percent" val="0"/>
        <cfvo type="percent" val="33"/>
        <cfvo type="percent" val="67"/>
      </iconSet>
    </cfRule>
  </conditionalFormatting>
  <conditionalFormatting sqref="I21">
    <cfRule type="iconSet" priority="524">
      <iconSet iconSet="3Signs">
        <cfvo type="percent" val="0"/>
        <cfvo type="percent" val="33"/>
        <cfvo type="percent" val="67"/>
      </iconSet>
    </cfRule>
  </conditionalFormatting>
  <conditionalFormatting sqref="I21">
    <cfRule type="iconSet" priority="523">
      <iconSet iconSet="3Signs">
        <cfvo type="percent" val="0"/>
        <cfvo type="percent" val="33"/>
        <cfvo type="percent" val="67"/>
      </iconSet>
    </cfRule>
  </conditionalFormatting>
  <conditionalFormatting sqref="J95">
    <cfRule type="iconSet" priority="522">
      <iconSet iconSet="3Signs">
        <cfvo type="percent" val="0"/>
        <cfvo type="percent" val="33"/>
        <cfvo type="percent" val="67"/>
      </iconSet>
    </cfRule>
  </conditionalFormatting>
  <conditionalFormatting sqref="J95">
    <cfRule type="iconSet" priority="521">
      <iconSet iconSet="3Symbols2">
        <cfvo type="percent" val="0"/>
        <cfvo type="percent" val="33"/>
        <cfvo type="percent" val="67"/>
      </iconSet>
    </cfRule>
  </conditionalFormatting>
  <conditionalFormatting sqref="J95">
    <cfRule type="iconSet" priority="520">
      <iconSet iconSet="3Signs">
        <cfvo type="percent" val="0"/>
        <cfvo type="percent" val="33"/>
        <cfvo type="percent" val="67"/>
      </iconSet>
    </cfRule>
  </conditionalFormatting>
  <conditionalFormatting sqref="J95">
    <cfRule type="iconSet" priority="519">
      <iconSet iconSet="3Signs">
        <cfvo type="percent" val="0"/>
        <cfvo type="percent" val="33"/>
        <cfvo type="percent" val="67"/>
      </iconSet>
    </cfRule>
  </conditionalFormatting>
  <conditionalFormatting sqref="J95">
    <cfRule type="iconSet" priority="518">
      <iconSet iconSet="3Signs">
        <cfvo type="percent" val="0"/>
        <cfvo type="percent" val="33"/>
        <cfvo type="percent" val="67"/>
      </iconSet>
    </cfRule>
  </conditionalFormatting>
  <conditionalFormatting sqref="J93">
    <cfRule type="iconSet" priority="517">
      <iconSet iconSet="3Signs">
        <cfvo type="percent" val="0"/>
        <cfvo type="percent" val="33"/>
        <cfvo type="percent" val="67"/>
      </iconSet>
    </cfRule>
  </conditionalFormatting>
  <conditionalFormatting sqref="J93">
    <cfRule type="iconSet" priority="516">
      <iconSet iconSet="3Symbols2">
        <cfvo type="percent" val="0"/>
        <cfvo type="percent" val="33"/>
        <cfvo type="percent" val="67"/>
      </iconSet>
    </cfRule>
  </conditionalFormatting>
  <conditionalFormatting sqref="J93">
    <cfRule type="iconSet" priority="515">
      <iconSet iconSet="3Signs">
        <cfvo type="percent" val="0"/>
        <cfvo type="percent" val="33"/>
        <cfvo type="percent" val="67"/>
      </iconSet>
    </cfRule>
  </conditionalFormatting>
  <conditionalFormatting sqref="J93">
    <cfRule type="iconSet" priority="514">
      <iconSet iconSet="3Signs">
        <cfvo type="percent" val="0"/>
        <cfvo type="percent" val="33"/>
        <cfvo type="percent" val="67"/>
      </iconSet>
    </cfRule>
  </conditionalFormatting>
  <conditionalFormatting sqref="J93">
    <cfRule type="iconSet" priority="513">
      <iconSet iconSet="3Signs">
        <cfvo type="percent" val="0"/>
        <cfvo type="percent" val="33"/>
        <cfvo type="percent" val="67"/>
      </iconSet>
    </cfRule>
  </conditionalFormatting>
  <conditionalFormatting sqref="J90">
    <cfRule type="iconSet" priority="512">
      <iconSet iconSet="3Signs">
        <cfvo type="percent" val="0"/>
        <cfvo type="percent" val="33"/>
        <cfvo type="percent" val="67"/>
      </iconSet>
    </cfRule>
  </conditionalFormatting>
  <conditionalFormatting sqref="J90">
    <cfRule type="iconSet" priority="511">
      <iconSet iconSet="3Symbols2">
        <cfvo type="percent" val="0"/>
        <cfvo type="percent" val="33"/>
        <cfvo type="percent" val="67"/>
      </iconSet>
    </cfRule>
  </conditionalFormatting>
  <conditionalFormatting sqref="J90">
    <cfRule type="iconSet" priority="510">
      <iconSet iconSet="3Signs">
        <cfvo type="percent" val="0"/>
        <cfvo type="percent" val="33"/>
        <cfvo type="percent" val="67"/>
      </iconSet>
    </cfRule>
  </conditionalFormatting>
  <conditionalFormatting sqref="J90">
    <cfRule type="iconSet" priority="509">
      <iconSet iconSet="3Signs">
        <cfvo type="percent" val="0"/>
        <cfvo type="percent" val="33"/>
        <cfvo type="percent" val="67"/>
      </iconSet>
    </cfRule>
  </conditionalFormatting>
  <conditionalFormatting sqref="J90">
    <cfRule type="iconSet" priority="508">
      <iconSet iconSet="3Signs">
        <cfvo type="percent" val="0"/>
        <cfvo type="percent" val="33"/>
        <cfvo type="percent" val="67"/>
      </iconSet>
    </cfRule>
  </conditionalFormatting>
  <conditionalFormatting sqref="J83">
    <cfRule type="iconSet" priority="507">
      <iconSet iconSet="3Signs">
        <cfvo type="percent" val="0"/>
        <cfvo type="percent" val="33"/>
        <cfvo type="percent" val="67"/>
      </iconSet>
    </cfRule>
  </conditionalFormatting>
  <conditionalFormatting sqref="J83">
    <cfRule type="iconSet" priority="506">
      <iconSet iconSet="3Symbols2">
        <cfvo type="percent" val="0"/>
        <cfvo type="percent" val="33"/>
        <cfvo type="percent" val="67"/>
      </iconSet>
    </cfRule>
  </conditionalFormatting>
  <conditionalFormatting sqref="J83">
    <cfRule type="iconSet" priority="505">
      <iconSet iconSet="3Signs">
        <cfvo type="percent" val="0"/>
        <cfvo type="percent" val="33"/>
        <cfvo type="percent" val="67"/>
      </iconSet>
    </cfRule>
  </conditionalFormatting>
  <conditionalFormatting sqref="J83">
    <cfRule type="iconSet" priority="504">
      <iconSet iconSet="3Signs">
        <cfvo type="percent" val="0"/>
        <cfvo type="percent" val="33"/>
        <cfvo type="percent" val="67"/>
      </iconSet>
    </cfRule>
  </conditionalFormatting>
  <conditionalFormatting sqref="J83">
    <cfRule type="iconSet" priority="503">
      <iconSet iconSet="3Signs">
        <cfvo type="percent" val="0"/>
        <cfvo type="percent" val="33"/>
        <cfvo type="percent" val="67"/>
      </iconSet>
    </cfRule>
  </conditionalFormatting>
  <conditionalFormatting sqref="J77">
    <cfRule type="iconSet" priority="502">
      <iconSet iconSet="3Signs">
        <cfvo type="percent" val="0"/>
        <cfvo type="percent" val="33"/>
        <cfvo type="percent" val="67"/>
      </iconSet>
    </cfRule>
  </conditionalFormatting>
  <conditionalFormatting sqref="J77">
    <cfRule type="iconSet" priority="501">
      <iconSet iconSet="3Symbols2">
        <cfvo type="percent" val="0"/>
        <cfvo type="percent" val="33"/>
        <cfvo type="percent" val="67"/>
      </iconSet>
    </cfRule>
  </conditionalFormatting>
  <conditionalFormatting sqref="J77">
    <cfRule type="iconSet" priority="500">
      <iconSet iconSet="3Signs">
        <cfvo type="percent" val="0"/>
        <cfvo type="percent" val="33"/>
        <cfvo type="percent" val="67"/>
      </iconSet>
    </cfRule>
  </conditionalFormatting>
  <conditionalFormatting sqref="J77">
    <cfRule type="iconSet" priority="499">
      <iconSet iconSet="3Signs">
        <cfvo type="percent" val="0"/>
        <cfvo type="percent" val="33"/>
        <cfvo type="percent" val="67"/>
      </iconSet>
    </cfRule>
  </conditionalFormatting>
  <conditionalFormatting sqref="J77">
    <cfRule type="iconSet" priority="498">
      <iconSet iconSet="3Signs">
        <cfvo type="percent" val="0"/>
        <cfvo type="percent" val="33"/>
        <cfvo type="percent" val="67"/>
      </iconSet>
    </cfRule>
  </conditionalFormatting>
  <conditionalFormatting sqref="J74">
    <cfRule type="iconSet" priority="497">
      <iconSet iconSet="3Signs">
        <cfvo type="percent" val="0"/>
        <cfvo type="percent" val="33"/>
        <cfvo type="percent" val="67"/>
      </iconSet>
    </cfRule>
  </conditionalFormatting>
  <conditionalFormatting sqref="J74">
    <cfRule type="iconSet" priority="496">
      <iconSet iconSet="3Symbols2">
        <cfvo type="percent" val="0"/>
        <cfvo type="percent" val="33"/>
        <cfvo type="percent" val="67"/>
      </iconSet>
    </cfRule>
  </conditionalFormatting>
  <conditionalFormatting sqref="J74">
    <cfRule type="iconSet" priority="495">
      <iconSet iconSet="3Signs">
        <cfvo type="percent" val="0"/>
        <cfvo type="percent" val="33"/>
        <cfvo type="percent" val="67"/>
      </iconSet>
    </cfRule>
  </conditionalFormatting>
  <conditionalFormatting sqref="J74">
    <cfRule type="iconSet" priority="494">
      <iconSet iconSet="3Signs">
        <cfvo type="percent" val="0"/>
        <cfvo type="percent" val="33"/>
        <cfvo type="percent" val="67"/>
      </iconSet>
    </cfRule>
  </conditionalFormatting>
  <conditionalFormatting sqref="J74">
    <cfRule type="iconSet" priority="493">
      <iconSet iconSet="3Signs">
        <cfvo type="percent" val="0"/>
        <cfvo type="percent" val="33"/>
        <cfvo type="percent" val="67"/>
      </iconSet>
    </cfRule>
  </conditionalFormatting>
  <conditionalFormatting sqref="J44">
    <cfRule type="iconSet" priority="492">
      <iconSet iconSet="3Signs">
        <cfvo type="percent" val="0"/>
        <cfvo type="percent" val="33"/>
        <cfvo type="percent" val="67"/>
      </iconSet>
    </cfRule>
  </conditionalFormatting>
  <conditionalFormatting sqref="J44">
    <cfRule type="iconSet" priority="491">
      <iconSet iconSet="3Symbols2">
        <cfvo type="percent" val="0"/>
        <cfvo type="percent" val="33"/>
        <cfvo type="percent" val="67"/>
      </iconSet>
    </cfRule>
  </conditionalFormatting>
  <conditionalFormatting sqref="J65">
    <cfRule type="iconSet" priority="490">
      <iconSet iconSet="3Signs">
        <cfvo type="percent" val="0"/>
        <cfvo type="percent" val="33"/>
        <cfvo type="percent" val="67"/>
      </iconSet>
    </cfRule>
  </conditionalFormatting>
  <conditionalFormatting sqref="J65">
    <cfRule type="iconSet" priority="489">
      <iconSet iconSet="3Symbols2">
        <cfvo type="percent" val="0"/>
        <cfvo type="percent" val="33"/>
        <cfvo type="percent" val="67"/>
      </iconSet>
    </cfRule>
  </conditionalFormatting>
  <conditionalFormatting sqref="J66">
    <cfRule type="iconSet" priority="488">
      <iconSet iconSet="3Signs">
        <cfvo type="percent" val="0"/>
        <cfvo type="percent" val="33"/>
        <cfvo type="percent" val="67"/>
      </iconSet>
    </cfRule>
  </conditionalFormatting>
  <conditionalFormatting sqref="J66">
    <cfRule type="iconSet" priority="487">
      <iconSet iconSet="3Symbols2">
        <cfvo type="percent" val="0"/>
        <cfvo type="percent" val="33"/>
        <cfvo type="percent" val="67"/>
      </iconSet>
    </cfRule>
  </conditionalFormatting>
  <conditionalFormatting sqref="J69">
    <cfRule type="iconSet" priority="486">
      <iconSet iconSet="3Signs">
        <cfvo type="percent" val="0"/>
        <cfvo type="percent" val="33"/>
        <cfvo type="percent" val="67"/>
      </iconSet>
    </cfRule>
  </conditionalFormatting>
  <conditionalFormatting sqref="J69">
    <cfRule type="iconSet" priority="485">
      <iconSet iconSet="3Symbols2">
        <cfvo type="percent" val="0"/>
        <cfvo type="percent" val="33"/>
        <cfvo type="percent" val="67"/>
      </iconSet>
    </cfRule>
  </conditionalFormatting>
  <conditionalFormatting sqref="J70">
    <cfRule type="iconSet" priority="484">
      <iconSet iconSet="3Signs">
        <cfvo type="percent" val="0"/>
        <cfvo type="percent" val="33"/>
        <cfvo type="percent" val="67"/>
      </iconSet>
    </cfRule>
  </conditionalFormatting>
  <conditionalFormatting sqref="J70">
    <cfRule type="iconSet" priority="483">
      <iconSet iconSet="3Symbols2">
        <cfvo type="percent" val="0"/>
        <cfvo type="percent" val="33"/>
        <cfvo type="percent" val="67"/>
      </iconSet>
    </cfRule>
  </conditionalFormatting>
  <conditionalFormatting sqref="J72">
    <cfRule type="iconSet" priority="482">
      <iconSet iconSet="3Signs">
        <cfvo type="percent" val="0"/>
        <cfvo type="percent" val="33"/>
        <cfvo type="percent" val="67"/>
      </iconSet>
    </cfRule>
  </conditionalFormatting>
  <conditionalFormatting sqref="J72">
    <cfRule type="iconSet" priority="481">
      <iconSet iconSet="3Symbols2">
        <cfvo type="percent" val="0"/>
        <cfvo type="percent" val="33"/>
        <cfvo type="percent" val="67"/>
      </iconSet>
    </cfRule>
  </conditionalFormatting>
  <conditionalFormatting sqref="J48">
    <cfRule type="iconSet" priority="480">
      <iconSet iconSet="3Signs">
        <cfvo type="percent" val="0"/>
        <cfvo type="percent" val="33"/>
        <cfvo type="percent" val="67"/>
      </iconSet>
    </cfRule>
  </conditionalFormatting>
  <conditionalFormatting sqref="J48">
    <cfRule type="iconSet" priority="479">
      <iconSet iconSet="3Symbols2">
        <cfvo type="percent" val="0"/>
        <cfvo type="percent" val="33"/>
        <cfvo type="percent" val="67"/>
      </iconSet>
    </cfRule>
  </conditionalFormatting>
  <conditionalFormatting sqref="J48">
    <cfRule type="iconSet" priority="478">
      <iconSet iconSet="3Signs">
        <cfvo type="percent" val="0"/>
        <cfvo type="percent" val="33"/>
        <cfvo type="percent" val="67"/>
      </iconSet>
    </cfRule>
  </conditionalFormatting>
  <conditionalFormatting sqref="J48">
    <cfRule type="iconSet" priority="477">
      <iconSet iconSet="3Signs">
        <cfvo type="percent" val="0"/>
        <cfvo type="percent" val="33"/>
        <cfvo type="percent" val="67"/>
      </iconSet>
    </cfRule>
  </conditionalFormatting>
  <conditionalFormatting sqref="J42">
    <cfRule type="iconSet" priority="476">
      <iconSet iconSet="3Signs">
        <cfvo type="percent" val="0"/>
        <cfvo type="percent" val="33"/>
        <cfvo type="percent" val="67"/>
      </iconSet>
    </cfRule>
  </conditionalFormatting>
  <conditionalFormatting sqref="J42">
    <cfRule type="iconSet" priority="475">
      <iconSet iconSet="3Symbols2">
        <cfvo type="percent" val="0"/>
        <cfvo type="percent" val="33"/>
        <cfvo type="percent" val="67"/>
      </iconSet>
    </cfRule>
  </conditionalFormatting>
  <conditionalFormatting sqref="J42">
    <cfRule type="iconSet" priority="474">
      <iconSet iconSet="3Signs">
        <cfvo type="percent" val="0"/>
        <cfvo type="percent" val="33"/>
        <cfvo type="percent" val="67"/>
      </iconSet>
    </cfRule>
  </conditionalFormatting>
  <conditionalFormatting sqref="J42">
    <cfRule type="iconSet" priority="473">
      <iconSet iconSet="3Signs">
        <cfvo type="percent" val="0"/>
        <cfvo type="percent" val="33"/>
        <cfvo type="percent" val="67"/>
      </iconSet>
    </cfRule>
  </conditionalFormatting>
  <conditionalFormatting sqref="J41">
    <cfRule type="iconSet" priority="472">
      <iconSet iconSet="3Signs">
        <cfvo type="percent" val="0"/>
        <cfvo type="percent" val="33"/>
        <cfvo type="percent" val="67"/>
      </iconSet>
    </cfRule>
  </conditionalFormatting>
  <conditionalFormatting sqref="J41">
    <cfRule type="iconSet" priority="471">
      <iconSet iconSet="3Symbols2">
        <cfvo type="percent" val="0"/>
        <cfvo type="percent" val="33"/>
        <cfvo type="percent" val="67"/>
      </iconSet>
    </cfRule>
  </conditionalFormatting>
  <conditionalFormatting sqref="J41">
    <cfRule type="iconSet" priority="470">
      <iconSet iconSet="3Signs">
        <cfvo type="percent" val="0"/>
        <cfvo type="percent" val="33"/>
        <cfvo type="percent" val="67"/>
      </iconSet>
    </cfRule>
  </conditionalFormatting>
  <conditionalFormatting sqref="J41">
    <cfRule type="iconSet" priority="469">
      <iconSet iconSet="3Signs">
        <cfvo type="percent" val="0"/>
        <cfvo type="percent" val="33"/>
        <cfvo type="percent" val="67"/>
      </iconSet>
    </cfRule>
  </conditionalFormatting>
  <conditionalFormatting sqref="J40">
    <cfRule type="iconSet" priority="468">
      <iconSet iconSet="3Signs">
        <cfvo type="percent" val="0"/>
        <cfvo type="percent" val="33"/>
        <cfvo type="percent" val="67"/>
      </iconSet>
    </cfRule>
  </conditionalFormatting>
  <conditionalFormatting sqref="J40">
    <cfRule type="iconSet" priority="467">
      <iconSet iconSet="3Symbols2">
        <cfvo type="percent" val="0"/>
        <cfvo type="percent" val="33"/>
        <cfvo type="percent" val="67"/>
      </iconSet>
    </cfRule>
  </conditionalFormatting>
  <conditionalFormatting sqref="J40">
    <cfRule type="iconSet" priority="466">
      <iconSet iconSet="3Signs">
        <cfvo type="percent" val="0"/>
        <cfvo type="percent" val="33"/>
        <cfvo type="percent" val="67"/>
      </iconSet>
    </cfRule>
  </conditionalFormatting>
  <conditionalFormatting sqref="J40">
    <cfRule type="iconSet" priority="465">
      <iconSet iconSet="3Signs">
        <cfvo type="percent" val="0"/>
        <cfvo type="percent" val="33"/>
        <cfvo type="percent" val="67"/>
      </iconSet>
    </cfRule>
  </conditionalFormatting>
  <conditionalFormatting sqref="J37">
    <cfRule type="iconSet" priority="464">
      <iconSet iconSet="3Signs">
        <cfvo type="percent" val="0"/>
        <cfvo type="percent" val="33"/>
        <cfvo type="percent" val="67"/>
      </iconSet>
    </cfRule>
  </conditionalFormatting>
  <conditionalFormatting sqref="J37">
    <cfRule type="iconSet" priority="463">
      <iconSet iconSet="3Symbols2">
        <cfvo type="percent" val="0"/>
        <cfvo type="percent" val="33"/>
        <cfvo type="percent" val="67"/>
      </iconSet>
    </cfRule>
  </conditionalFormatting>
  <conditionalFormatting sqref="J37">
    <cfRule type="iconSet" priority="462">
      <iconSet iconSet="3Signs">
        <cfvo type="percent" val="0"/>
        <cfvo type="percent" val="33"/>
        <cfvo type="percent" val="67"/>
      </iconSet>
    </cfRule>
  </conditionalFormatting>
  <conditionalFormatting sqref="J37">
    <cfRule type="iconSet" priority="461">
      <iconSet iconSet="3Signs">
        <cfvo type="percent" val="0"/>
        <cfvo type="percent" val="33"/>
        <cfvo type="percent" val="67"/>
      </iconSet>
    </cfRule>
  </conditionalFormatting>
  <conditionalFormatting sqref="J33">
    <cfRule type="iconSet" priority="460">
      <iconSet iconSet="3Signs">
        <cfvo type="percent" val="0"/>
        <cfvo type="percent" val="33"/>
        <cfvo type="percent" val="67"/>
      </iconSet>
    </cfRule>
  </conditionalFormatting>
  <conditionalFormatting sqref="J33">
    <cfRule type="iconSet" priority="459">
      <iconSet iconSet="3Symbols2">
        <cfvo type="percent" val="0"/>
        <cfvo type="percent" val="33"/>
        <cfvo type="percent" val="67"/>
      </iconSet>
    </cfRule>
  </conditionalFormatting>
  <conditionalFormatting sqref="J33">
    <cfRule type="iconSet" priority="458">
      <iconSet iconSet="3Signs">
        <cfvo type="percent" val="0"/>
        <cfvo type="percent" val="33"/>
        <cfvo type="percent" val="67"/>
      </iconSet>
    </cfRule>
  </conditionalFormatting>
  <conditionalFormatting sqref="J33">
    <cfRule type="iconSet" priority="457">
      <iconSet iconSet="3Signs">
        <cfvo type="percent" val="0"/>
        <cfvo type="percent" val="33"/>
        <cfvo type="percent" val="67"/>
      </iconSet>
    </cfRule>
  </conditionalFormatting>
  <conditionalFormatting sqref="K10">
    <cfRule type="iconSet" priority="456">
      <iconSet iconSet="3Signs">
        <cfvo type="percent" val="0"/>
        <cfvo type="percent" val="33"/>
        <cfvo type="percent" val="67"/>
      </iconSet>
    </cfRule>
  </conditionalFormatting>
  <conditionalFormatting sqref="K31">
    <cfRule type="iconSet" priority="455">
      <iconSet iconSet="3Signs">
        <cfvo type="percent" val="0"/>
        <cfvo type="percent" val="33"/>
        <cfvo type="percent" val="67"/>
      </iconSet>
    </cfRule>
  </conditionalFormatting>
  <conditionalFormatting sqref="K31">
    <cfRule type="iconSet" priority="454">
      <iconSet iconSet="3Signs">
        <cfvo type="percent" val="0"/>
        <cfvo type="percent" val="33"/>
        <cfvo type="percent" val="67"/>
      </iconSet>
    </cfRule>
  </conditionalFormatting>
  <conditionalFormatting sqref="K35">
    <cfRule type="iconSet" priority="453">
      <iconSet iconSet="3Signs">
        <cfvo type="percent" val="0"/>
        <cfvo type="percent" val="33"/>
        <cfvo type="percent" val="67"/>
      </iconSet>
    </cfRule>
  </conditionalFormatting>
  <conditionalFormatting sqref="K35">
    <cfRule type="iconSet" priority="452">
      <iconSet iconSet="3Signs">
        <cfvo type="percent" val="0"/>
        <cfvo type="percent" val="33"/>
        <cfvo type="percent" val="67"/>
      </iconSet>
    </cfRule>
  </conditionalFormatting>
  <conditionalFormatting sqref="K48">
    <cfRule type="iconSet" priority="451">
      <iconSet iconSet="3Signs">
        <cfvo type="percent" val="0"/>
        <cfvo type="percent" val="33"/>
        <cfvo type="percent" val="67"/>
      </iconSet>
    </cfRule>
  </conditionalFormatting>
  <conditionalFormatting sqref="K48">
    <cfRule type="iconSet" priority="450">
      <iconSet iconSet="3Signs">
        <cfvo type="percent" val="0"/>
        <cfvo type="percent" val="33"/>
        <cfvo type="percent" val="67"/>
      </iconSet>
    </cfRule>
  </conditionalFormatting>
  <conditionalFormatting sqref="K49">
    <cfRule type="iconSet" priority="449">
      <iconSet iconSet="3Signs">
        <cfvo type="percent" val="0"/>
        <cfvo type="percent" val="33"/>
        <cfvo type="percent" val="67"/>
      </iconSet>
    </cfRule>
  </conditionalFormatting>
  <conditionalFormatting sqref="K49">
    <cfRule type="iconSet" priority="448">
      <iconSet iconSet="3Signs">
        <cfvo type="percent" val="0"/>
        <cfvo type="percent" val="33"/>
        <cfvo type="percent" val="67"/>
      </iconSet>
    </cfRule>
  </conditionalFormatting>
  <conditionalFormatting sqref="K58">
    <cfRule type="iconSet" priority="447">
      <iconSet iconSet="3Signs">
        <cfvo type="percent" val="0"/>
        <cfvo type="percent" val="33"/>
        <cfvo type="percent" val="67"/>
      </iconSet>
    </cfRule>
  </conditionalFormatting>
  <conditionalFormatting sqref="K58">
    <cfRule type="iconSet" priority="446">
      <iconSet iconSet="3Signs">
        <cfvo type="percent" val="0"/>
        <cfvo type="percent" val="33"/>
        <cfvo type="percent" val="67"/>
      </iconSet>
    </cfRule>
  </conditionalFormatting>
  <conditionalFormatting sqref="K71">
    <cfRule type="iconSet" priority="445">
      <iconSet iconSet="3Signs">
        <cfvo type="percent" val="0"/>
        <cfvo type="percent" val="33"/>
        <cfvo type="percent" val="67"/>
      </iconSet>
    </cfRule>
  </conditionalFormatting>
  <conditionalFormatting sqref="K71">
    <cfRule type="iconSet" priority="444">
      <iconSet iconSet="3Signs">
        <cfvo type="percent" val="0"/>
        <cfvo type="percent" val="33"/>
        <cfvo type="percent" val="67"/>
      </iconSet>
    </cfRule>
  </conditionalFormatting>
  <conditionalFormatting sqref="K26">
    <cfRule type="iconSet" priority="443">
      <iconSet iconSet="3Signs">
        <cfvo type="percent" val="0"/>
        <cfvo type="percent" val="33"/>
        <cfvo type="percent" val="67"/>
      </iconSet>
    </cfRule>
  </conditionalFormatting>
  <conditionalFormatting sqref="K26">
    <cfRule type="iconSet" priority="442">
      <iconSet iconSet="3Signs">
        <cfvo type="percent" val="0"/>
        <cfvo type="percent" val="33"/>
        <cfvo type="percent" val="67"/>
      </iconSet>
    </cfRule>
  </conditionalFormatting>
  <conditionalFormatting sqref="K26">
    <cfRule type="iconSet" priority="441">
      <iconSet iconSet="3Symbols2">
        <cfvo type="percent" val="0"/>
        <cfvo type="percent" val="33"/>
        <cfvo type="percent" val="67"/>
      </iconSet>
    </cfRule>
  </conditionalFormatting>
  <conditionalFormatting sqref="K26">
    <cfRule type="iconSet" priority="440">
      <iconSet iconSet="3Signs">
        <cfvo type="percent" val="0"/>
        <cfvo type="percent" val="33"/>
        <cfvo type="percent" val="67"/>
      </iconSet>
    </cfRule>
  </conditionalFormatting>
  <conditionalFormatting sqref="K26">
    <cfRule type="iconSet" priority="439">
      <iconSet iconSet="3Signs">
        <cfvo type="percent" val="0"/>
        <cfvo type="percent" val="33"/>
        <cfvo type="percent" val="67"/>
      </iconSet>
    </cfRule>
  </conditionalFormatting>
  <conditionalFormatting sqref="K32">
    <cfRule type="iconSet" priority="438">
      <iconSet iconSet="3Signs">
        <cfvo type="percent" val="0"/>
        <cfvo type="percent" val="33"/>
        <cfvo type="percent" val="67"/>
      </iconSet>
    </cfRule>
  </conditionalFormatting>
  <conditionalFormatting sqref="K32">
    <cfRule type="iconSet" priority="437">
      <iconSet iconSet="3Signs">
        <cfvo type="percent" val="0"/>
        <cfvo type="percent" val="33"/>
        <cfvo type="percent" val="67"/>
      </iconSet>
    </cfRule>
  </conditionalFormatting>
  <conditionalFormatting sqref="K32">
    <cfRule type="iconSet" priority="436">
      <iconSet iconSet="3Symbols2">
        <cfvo type="percent" val="0"/>
        <cfvo type="percent" val="33"/>
        <cfvo type="percent" val="67"/>
      </iconSet>
    </cfRule>
  </conditionalFormatting>
  <conditionalFormatting sqref="K32">
    <cfRule type="iconSet" priority="435">
      <iconSet iconSet="3Signs">
        <cfvo type="percent" val="0"/>
        <cfvo type="percent" val="33"/>
        <cfvo type="percent" val="67"/>
      </iconSet>
    </cfRule>
  </conditionalFormatting>
  <conditionalFormatting sqref="K32">
    <cfRule type="iconSet" priority="434">
      <iconSet iconSet="3Signs">
        <cfvo type="percent" val="0"/>
        <cfvo type="percent" val="33"/>
        <cfvo type="percent" val="67"/>
      </iconSet>
    </cfRule>
  </conditionalFormatting>
  <conditionalFormatting sqref="K39">
    <cfRule type="iconSet" priority="433">
      <iconSet iconSet="3Signs">
        <cfvo type="percent" val="0"/>
        <cfvo type="percent" val="33"/>
        <cfvo type="percent" val="67"/>
      </iconSet>
    </cfRule>
  </conditionalFormatting>
  <conditionalFormatting sqref="K39">
    <cfRule type="iconSet" priority="432">
      <iconSet iconSet="3Signs">
        <cfvo type="percent" val="0"/>
        <cfvo type="percent" val="33"/>
        <cfvo type="percent" val="67"/>
      </iconSet>
    </cfRule>
  </conditionalFormatting>
  <conditionalFormatting sqref="K39">
    <cfRule type="iconSet" priority="431">
      <iconSet iconSet="3Symbols2">
        <cfvo type="percent" val="0"/>
        <cfvo type="percent" val="33"/>
        <cfvo type="percent" val="67"/>
      </iconSet>
    </cfRule>
  </conditionalFormatting>
  <conditionalFormatting sqref="K39">
    <cfRule type="iconSet" priority="430">
      <iconSet iconSet="3Signs">
        <cfvo type="percent" val="0"/>
        <cfvo type="percent" val="33"/>
        <cfvo type="percent" val="67"/>
      </iconSet>
    </cfRule>
  </conditionalFormatting>
  <conditionalFormatting sqref="K39">
    <cfRule type="iconSet" priority="429">
      <iconSet iconSet="3Signs">
        <cfvo type="percent" val="0"/>
        <cfvo type="percent" val="33"/>
        <cfvo type="percent" val="67"/>
      </iconSet>
    </cfRule>
  </conditionalFormatting>
  <conditionalFormatting sqref="K73">
    <cfRule type="iconSet" priority="428">
      <iconSet iconSet="3Signs">
        <cfvo type="percent" val="0"/>
        <cfvo type="percent" val="33"/>
        <cfvo type="percent" val="67"/>
      </iconSet>
    </cfRule>
  </conditionalFormatting>
  <conditionalFormatting sqref="K73">
    <cfRule type="iconSet" priority="427">
      <iconSet iconSet="3Signs">
        <cfvo type="percent" val="0"/>
        <cfvo type="percent" val="33"/>
        <cfvo type="percent" val="67"/>
      </iconSet>
    </cfRule>
  </conditionalFormatting>
  <conditionalFormatting sqref="K73">
    <cfRule type="iconSet" priority="426">
      <iconSet iconSet="3Symbols2">
        <cfvo type="percent" val="0"/>
        <cfvo type="percent" val="33"/>
        <cfvo type="percent" val="67"/>
      </iconSet>
    </cfRule>
  </conditionalFormatting>
  <conditionalFormatting sqref="K73">
    <cfRule type="iconSet" priority="425">
      <iconSet iconSet="3Signs">
        <cfvo type="percent" val="0"/>
        <cfvo type="percent" val="33"/>
        <cfvo type="percent" val="67"/>
      </iconSet>
    </cfRule>
  </conditionalFormatting>
  <conditionalFormatting sqref="K73">
    <cfRule type="iconSet" priority="424">
      <iconSet iconSet="3Signs">
        <cfvo type="percent" val="0"/>
        <cfvo type="percent" val="33"/>
        <cfvo type="percent" val="67"/>
      </iconSet>
    </cfRule>
  </conditionalFormatting>
  <conditionalFormatting sqref="K77">
    <cfRule type="iconSet" priority="423">
      <iconSet iconSet="3Signs">
        <cfvo type="percent" val="0"/>
        <cfvo type="percent" val="33"/>
        <cfvo type="percent" val="67"/>
      </iconSet>
    </cfRule>
  </conditionalFormatting>
  <conditionalFormatting sqref="K77">
    <cfRule type="iconSet" priority="422">
      <iconSet iconSet="3Signs">
        <cfvo type="percent" val="0"/>
        <cfvo type="percent" val="33"/>
        <cfvo type="percent" val="67"/>
      </iconSet>
    </cfRule>
  </conditionalFormatting>
  <conditionalFormatting sqref="K77">
    <cfRule type="iconSet" priority="421">
      <iconSet iconSet="3Symbols2">
        <cfvo type="percent" val="0"/>
        <cfvo type="percent" val="33"/>
        <cfvo type="percent" val="67"/>
      </iconSet>
    </cfRule>
  </conditionalFormatting>
  <conditionalFormatting sqref="K77">
    <cfRule type="iconSet" priority="420">
      <iconSet iconSet="3Signs">
        <cfvo type="percent" val="0"/>
        <cfvo type="percent" val="33"/>
        <cfvo type="percent" val="67"/>
      </iconSet>
    </cfRule>
  </conditionalFormatting>
  <conditionalFormatting sqref="K77">
    <cfRule type="iconSet" priority="419">
      <iconSet iconSet="3Signs">
        <cfvo type="percent" val="0"/>
        <cfvo type="percent" val="33"/>
        <cfvo type="percent" val="67"/>
      </iconSet>
    </cfRule>
  </conditionalFormatting>
  <conditionalFormatting sqref="K87">
    <cfRule type="iconSet" priority="418">
      <iconSet iconSet="3Signs">
        <cfvo type="percent" val="0"/>
        <cfvo type="percent" val="33"/>
        <cfvo type="percent" val="67"/>
      </iconSet>
    </cfRule>
  </conditionalFormatting>
  <conditionalFormatting sqref="K87">
    <cfRule type="iconSet" priority="417">
      <iconSet iconSet="3Signs">
        <cfvo type="percent" val="0"/>
        <cfvo type="percent" val="33"/>
        <cfvo type="percent" val="67"/>
      </iconSet>
    </cfRule>
  </conditionalFormatting>
  <conditionalFormatting sqref="K87">
    <cfRule type="iconSet" priority="416">
      <iconSet iconSet="3Symbols2">
        <cfvo type="percent" val="0"/>
        <cfvo type="percent" val="33"/>
        <cfvo type="percent" val="67"/>
      </iconSet>
    </cfRule>
  </conditionalFormatting>
  <conditionalFormatting sqref="K87">
    <cfRule type="iconSet" priority="415">
      <iconSet iconSet="3Signs">
        <cfvo type="percent" val="0"/>
        <cfvo type="percent" val="33"/>
        <cfvo type="percent" val="67"/>
      </iconSet>
    </cfRule>
  </conditionalFormatting>
  <conditionalFormatting sqref="K87">
    <cfRule type="iconSet" priority="414">
      <iconSet iconSet="3Signs">
        <cfvo type="percent" val="0"/>
        <cfvo type="percent" val="33"/>
        <cfvo type="percent" val="67"/>
      </iconSet>
    </cfRule>
  </conditionalFormatting>
  <conditionalFormatting sqref="K58">
    <cfRule type="iconSet" priority="413">
      <iconSet iconSet="3Signs">
        <cfvo type="percent" val="0"/>
        <cfvo type="percent" val="33"/>
        <cfvo type="percent" val="67"/>
      </iconSet>
    </cfRule>
  </conditionalFormatting>
  <conditionalFormatting sqref="K92">
    <cfRule type="iconSet" priority="412">
      <iconSet iconSet="3Signs">
        <cfvo type="percent" val="0"/>
        <cfvo type="percent" val="33"/>
        <cfvo type="percent" val="67"/>
      </iconSet>
    </cfRule>
  </conditionalFormatting>
  <conditionalFormatting sqref="K92">
    <cfRule type="iconSet" priority="411">
      <iconSet iconSet="3Signs">
        <cfvo type="percent" val="0"/>
        <cfvo type="percent" val="33"/>
        <cfvo type="percent" val="67"/>
      </iconSet>
    </cfRule>
  </conditionalFormatting>
  <conditionalFormatting sqref="K92">
    <cfRule type="iconSet" priority="410">
      <iconSet iconSet="3Symbols2">
        <cfvo type="percent" val="0"/>
        <cfvo type="percent" val="33"/>
        <cfvo type="percent" val="67"/>
      </iconSet>
    </cfRule>
  </conditionalFormatting>
  <conditionalFormatting sqref="K92">
    <cfRule type="iconSet" priority="409">
      <iconSet iconSet="3Signs">
        <cfvo type="percent" val="0"/>
        <cfvo type="percent" val="33"/>
        <cfvo type="percent" val="67"/>
      </iconSet>
    </cfRule>
  </conditionalFormatting>
  <conditionalFormatting sqref="K92">
    <cfRule type="iconSet" priority="408">
      <iconSet iconSet="3Signs">
        <cfvo type="percent" val="0"/>
        <cfvo type="percent" val="33"/>
        <cfvo type="percent" val="67"/>
      </iconSet>
    </cfRule>
  </conditionalFormatting>
  <conditionalFormatting sqref="K92">
    <cfRule type="iconSet" priority="407">
      <iconSet iconSet="3Signs">
        <cfvo type="percent" val="0"/>
        <cfvo type="percent" val="33"/>
        <cfvo type="percent" val="67"/>
      </iconSet>
    </cfRule>
  </conditionalFormatting>
  <conditionalFormatting sqref="K81">
    <cfRule type="iconSet" priority="406">
      <iconSet iconSet="3Signs">
        <cfvo type="percent" val="0"/>
        <cfvo type="percent" val="33"/>
        <cfvo type="percent" val="67"/>
      </iconSet>
    </cfRule>
  </conditionalFormatting>
  <conditionalFormatting sqref="K81">
    <cfRule type="iconSet" priority="405">
      <iconSet iconSet="3Signs">
        <cfvo type="percent" val="0"/>
        <cfvo type="percent" val="33"/>
        <cfvo type="percent" val="67"/>
      </iconSet>
    </cfRule>
  </conditionalFormatting>
  <conditionalFormatting sqref="K81">
    <cfRule type="iconSet" priority="404">
      <iconSet iconSet="3Symbols2">
        <cfvo type="percent" val="0"/>
        <cfvo type="percent" val="33"/>
        <cfvo type="percent" val="67"/>
      </iconSet>
    </cfRule>
  </conditionalFormatting>
  <conditionalFormatting sqref="K81">
    <cfRule type="iconSet" priority="403">
      <iconSet iconSet="3Signs">
        <cfvo type="percent" val="0"/>
        <cfvo type="percent" val="33"/>
        <cfvo type="percent" val="67"/>
      </iconSet>
    </cfRule>
  </conditionalFormatting>
  <conditionalFormatting sqref="K81">
    <cfRule type="iconSet" priority="402">
      <iconSet iconSet="3Signs">
        <cfvo type="percent" val="0"/>
        <cfvo type="percent" val="33"/>
        <cfvo type="percent" val="67"/>
      </iconSet>
    </cfRule>
  </conditionalFormatting>
  <conditionalFormatting sqref="K81">
    <cfRule type="iconSet" priority="401">
      <iconSet iconSet="3Signs">
        <cfvo type="percent" val="0"/>
        <cfvo type="percent" val="33"/>
        <cfvo type="percent" val="67"/>
      </iconSet>
    </cfRule>
  </conditionalFormatting>
  <conditionalFormatting sqref="K26">
    <cfRule type="iconSet" priority="400">
      <iconSet iconSet="3Signs">
        <cfvo type="percent" val="0"/>
        <cfvo type="percent" val="33"/>
        <cfvo type="percent" val="67"/>
      </iconSet>
    </cfRule>
  </conditionalFormatting>
  <conditionalFormatting sqref="K26">
    <cfRule type="iconSet" priority="399">
      <iconSet iconSet="3Signs">
        <cfvo type="percent" val="0"/>
        <cfvo type="percent" val="33"/>
        <cfvo type="percent" val="67"/>
      </iconSet>
    </cfRule>
  </conditionalFormatting>
  <conditionalFormatting sqref="K61">
    <cfRule type="iconSet" priority="398">
      <iconSet iconSet="3Signs">
        <cfvo type="percent" val="0"/>
        <cfvo type="percent" val="33"/>
        <cfvo type="percent" val="67"/>
      </iconSet>
    </cfRule>
  </conditionalFormatting>
  <conditionalFormatting sqref="K61">
    <cfRule type="iconSet" priority="397">
      <iconSet iconSet="3Signs">
        <cfvo type="percent" val="0"/>
        <cfvo type="percent" val="33"/>
        <cfvo type="percent" val="67"/>
      </iconSet>
    </cfRule>
  </conditionalFormatting>
  <conditionalFormatting sqref="K61">
    <cfRule type="iconSet" priority="396">
      <iconSet iconSet="3Signs">
        <cfvo type="percent" val="0"/>
        <cfvo type="percent" val="33"/>
        <cfvo type="percent" val="67"/>
      </iconSet>
    </cfRule>
  </conditionalFormatting>
  <conditionalFormatting sqref="K61">
    <cfRule type="iconSet" priority="395">
      <iconSet iconSet="3Signs">
        <cfvo type="percent" val="0"/>
        <cfvo type="percent" val="33"/>
        <cfvo type="percent" val="67"/>
      </iconSet>
    </cfRule>
  </conditionalFormatting>
  <conditionalFormatting sqref="K94">
    <cfRule type="iconSet" priority="394">
      <iconSet iconSet="3Signs">
        <cfvo type="percent" val="0"/>
        <cfvo type="percent" val="33"/>
        <cfvo type="percent" val="67"/>
      </iconSet>
    </cfRule>
  </conditionalFormatting>
  <conditionalFormatting sqref="K94">
    <cfRule type="iconSet" priority="393">
      <iconSet iconSet="3Signs">
        <cfvo type="percent" val="0"/>
        <cfvo type="percent" val="33"/>
        <cfvo type="percent" val="67"/>
      </iconSet>
    </cfRule>
  </conditionalFormatting>
  <conditionalFormatting sqref="K94">
    <cfRule type="iconSet" priority="392">
      <iconSet iconSet="3Symbols2">
        <cfvo type="percent" val="0"/>
        <cfvo type="percent" val="33"/>
        <cfvo type="percent" val="67"/>
      </iconSet>
    </cfRule>
  </conditionalFormatting>
  <conditionalFormatting sqref="K75">
    <cfRule type="iconSet" priority="391">
      <iconSet iconSet="3Signs">
        <cfvo type="percent" val="0"/>
        <cfvo type="percent" val="33"/>
        <cfvo type="percent" val="67"/>
      </iconSet>
    </cfRule>
  </conditionalFormatting>
  <conditionalFormatting sqref="K75">
    <cfRule type="iconSet" priority="390">
      <iconSet iconSet="3Signs">
        <cfvo type="percent" val="0"/>
        <cfvo type="percent" val="33"/>
        <cfvo type="percent" val="67"/>
      </iconSet>
    </cfRule>
  </conditionalFormatting>
  <conditionalFormatting sqref="K75">
    <cfRule type="iconSet" priority="389">
      <iconSet iconSet="3Symbols2">
        <cfvo type="percent" val="0"/>
        <cfvo type="percent" val="33"/>
        <cfvo type="percent" val="67"/>
      </iconSet>
    </cfRule>
  </conditionalFormatting>
  <conditionalFormatting sqref="K94">
    <cfRule type="iconSet" priority="388">
      <iconSet iconSet="3Signs">
        <cfvo type="percent" val="0"/>
        <cfvo type="percent" val="33"/>
        <cfvo type="percent" val="67"/>
      </iconSet>
    </cfRule>
  </conditionalFormatting>
  <conditionalFormatting sqref="K94">
    <cfRule type="iconSet" priority="387">
      <iconSet iconSet="3Signs">
        <cfvo type="percent" val="0"/>
        <cfvo type="percent" val="33"/>
        <cfvo type="percent" val="67"/>
      </iconSet>
    </cfRule>
  </conditionalFormatting>
  <conditionalFormatting sqref="K94">
    <cfRule type="iconSet" priority="386">
      <iconSet iconSet="3Symbols2">
        <cfvo type="percent" val="0"/>
        <cfvo type="percent" val="33"/>
        <cfvo type="percent" val="67"/>
      </iconSet>
    </cfRule>
  </conditionalFormatting>
  <conditionalFormatting sqref="K94">
    <cfRule type="iconSet" priority="385">
      <iconSet iconSet="3Signs">
        <cfvo type="percent" val="0"/>
        <cfvo type="percent" val="33"/>
        <cfvo type="percent" val="67"/>
      </iconSet>
    </cfRule>
  </conditionalFormatting>
  <conditionalFormatting sqref="K94">
    <cfRule type="iconSet" priority="384">
      <iconSet iconSet="3Signs">
        <cfvo type="percent" val="0"/>
        <cfvo type="percent" val="33"/>
        <cfvo type="percent" val="67"/>
      </iconSet>
    </cfRule>
  </conditionalFormatting>
  <conditionalFormatting sqref="L90">
    <cfRule type="iconSet" priority="383">
      <iconSet iconSet="3Signs">
        <cfvo type="percent" val="0"/>
        <cfvo type="percent" val="33"/>
        <cfvo type="percent" val="67"/>
      </iconSet>
    </cfRule>
  </conditionalFormatting>
  <conditionalFormatting sqref="L90">
    <cfRule type="iconSet" priority="382">
      <iconSet iconSet="3Signs">
        <cfvo type="percent" val="0"/>
        <cfvo type="percent" val="33"/>
        <cfvo type="percent" val="67"/>
      </iconSet>
    </cfRule>
  </conditionalFormatting>
  <conditionalFormatting sqref="L90">
    <cfRule type="iconSet" priority="381">
      <iconSet iconSet="3Symbols2">
        <cfvo type="percent" val="0"/>
        <cfvo type="percent" val="33"/>
        <cfvo type="percent" val="67"/>
      </iconSet>
    </cfRule>
  </conditionalFormatting>
  <conditionalFormatting sqref="L90">
    <cfRule type="iconSet" priority="380">
      <iconSet iconSet="3Signs">
        <cfvo type="percent" val="0"/>
        <cfvo type="percent" val="33"/>
        <cfvo type="percent" val="67"/>
      </iconSet>
    </cfRule>
  </conditionalFormatting>
  <conditionalFormatting sqref="L90">
    <cfRule type="iconSet" priority="379">
      <iconSet iconSet="3Signs">
        <cfvo type="percent" val="0"/>
        <cfvo type="percent" val="33"/>
        <cfvo type="percent" val="67"/>
      </iconSet>
    </cfRule>
  </conditionalFormatting>
  <conditionalFormatting sqref="L88">
    <cfRule type="iconSet" priority="378">
      <iconSet iconSet="3Signs">
        <cfvo type="percent" val="0"/>
        <cfvo type="percent" val="33"/>
        <cfvo type="percent" val="67"/>
      </iconSet>
    </cfRule>
  </conditionalFormatting>
  <conditionalFormatting sqref="L88">
    <cfRule type="iconSet" priority="377">
      <iconSet iconSet="3Signs">
        <cfvo type="percent" val="0"/>
        <cfvo type="percent" val="33"/>
        <cfvo type="percent" val="67"/>
      </iconSet>
    </cfRule>
  </conditionalFormatting>
  <conditionalFormatting sqref="L88">
    <cfRule type="iconSet" priority="376">
      <iconSet iconSet="3Symbols2">
        <cfvo type="percent" val="0"/>
        <cfvo type="percent" val="33"/>
        <cfvo type="percent" val="67"/>
      </iconSet>
    </cfRule>
  </conditionalFormatting>
  <conditionalFormatting sqref="L88">
    <cfRule type="iconSet" priority="375">
      <iconSet iconSet="3Signs">
        <cfvo type="percent" val="0"/>
        <cfvo type="percent" val="33"/>
        <cfvo type="percent" val="67"/>
      </iconSet>
    </cfRule>
  </conditionalFormatting>
  <conditionalFormatting sqref="L88">
    <cfRule type="iconSet" priority="374">
      <iconSet iconSet="3Signs">
        <cfvo type="percent" val="0"/>
        <cfvo type="percent" val="33"/>
        <cfvo type="percent" val="67"/>
      </iconSet>
    </cfRule>
  </conditionalFormatting>
  <conditionalFormatting sqref="L88">
    <cfRule type="iconSet" priority="373">
      <iconSet iconSet="3Signs">
        <cfvo type="percent" val="0"/>
        <cfvo type="percent" val="33"/>
        <cfvo type="percent" val="67"/>
      </iconSet>
    </cfRule>
  </conditionalFormatting>
  <conditionalFormatting sqref="L88">
    <cfRule type="iconSet" priority="372">
      <iconSet iconSet="3Signs">
        <cfvo type="percent" val="0"/>
        <cfvo type="percent" val="33"/>
        <cfvo type="percent" val="67"/>
      </iconSet>
    </cfRule>
  </conditionalFormatting>
  <conditionalFormatting sqref="L88">
    <cfRule type="iconSet" priority="371">
      <iconSet iconSet="3Symbols2">
        <cfvo type="percent" val="0"/>
        <cfvo type="percent" val="33"/>
        <cfvo type="percent" val="67"/>
      </iconSet>
    </cfRule>
  </conditionalFormatting>
  <conditionalFormatting sqref="L88">
    <cfRule type="iconSet" priority="370">
      <iconSet iconSet="3Signs">
        <cfvo type="percent" val="0"/>
        <cfvo type="percent" val="33"/>
        <cfvo type="percent" val="67"/>
      </iconSet>
    </cfRule>
  </conditionalFormatting>
  <conditionalFormatting sqref="L88">
    <cfRule type="iconSet" priority="369">
      <iconSet iconSet="3Signs">
        <cfvo type="percent" val="0"/>
        <cfvo type="percent" val="33"/>
        <cfvo type="percent" val="67"/>
      </iconSet>
    </cfRule>
  </conditionalFormatting>
  <conditionalFormatting sqref="L88">
    <cfRule type="iconSet" priority="368">
      <iconSet iconSet="3Signs">
        <cfvo type="percent" val="0"/>
        <cfvo type="percent" val="33"/>
        <cfvo type="percent" val="67"/>
      </iconSet>
    </cfRule>
  </conditionalFormatting>
  <conditionalFormatting sqref="L76">
    <cfRule type="iconSet" priority="367">
      <iconSet iconSet="3Signs">
        <cfvo type="percent" val="0"/>
        <cfvo type="percent" val="33"/>
        <cfvo type="percent" val="67"/>
      </iconSet>
    </cfRule>
  </conditionalFormatting>
  <conditionalFormatting sqref="L76">
    <cfRule type="iconSet" priority="366">
      <iconSet iconSet="3Signs">
        <cfvo type="percent" val="0"/>
        <cfvo type="percent" val="33"/>
        <cfvo type="percent" val="67"/>
      </iconSet>
    </cfRule>
  </conditionalFormatting>
  <conditionalFormatting sqref="L76">
    <cfRule type="iconSet" priority="365">
      <iconSet iconSet="3Symbols2">
        <cfvo type="percent" val="0"/>
        <cfvo type="percent" val="33"/>
        <cfvo type="percent" val="67"/>
      </iconSet>
    </cfRule>
  </conditionalFormatting>
  <conditionalFormatting sqref="L76">
    <cfRule type="iconSet" priority="364">
      <iconSet iconSet="3Signs">
        <cfvo type="percent" val="0"/>
        <cfvo type="percent" val="33"/>
        <cfvo type="percent" val="67"/>
      </iconSet>
    </cfRule>
  </conditionalFormatting>
  <conditionalFormatting sqref="L76">
    <cfRule type="iconSet" priority="363">
      <iconSet iconSet="3Signs">
        <cfvo type="percent" val="0"/>
        <cfvo type="percent" val="33"/>
        <cfvo type="percent" val="67"/>
      </iconSet>
    </cfRule>
  </conditionalFormatting>
  <conditionalFormatting sqref="L76">
    <cfRule type="iconSet" priority="362">
      <iconSet iconSet="3Signs">
        <cfvo type="percent" val="0"/>
        <cfvo type="percent" val="33"/>
        <cfvo type="percent" val="67"/>
      </iconSet>
    </cfRule>
  </conditionalFormatting>
  <conditionalFormatting sqref="L76">
    <cfRule type="iconSet" priority="361">
      <iconSet iconSet="3Signs">
        <cfvo type="percent" val="0"/>
        <cfvo type="percent" val="33"/>
        <cfvo type="percent" val="67"/>
      </iconSet>
    </cfRule>
  </conditionalFormatting>
  <conditionalFormatting sqref="L76">
    <cfRule type="iconSet" priority="360">
      <iconSet iconSet="3Symbols2">
        <cfvo type="percent" val="0"/>
        <cfvo type="percent" val="33"/>
        <cfvo type="percent" val="67"/>
      </iconSet>
    </cfRule>
  </conditionalFormatting>
  <conditionalFormatting sqref="L76">
    <cfRule type="iconSet" priority="359">
      <iconSet iconSet="3Signs">
        <cfvo type="percent" val="0"/>
        <cfvo type="percent" val="33"/>
        <cfvo type="percent" val="67"/>
      </iconSet>
    </cfRule>
  </conditionalFormatting>
  <conditionalFormatting sqref="L76">
    <cfRule type="iconSet" priority="358">
      <iconSet iconSet="3Signs">
        <cfvo type="percent" val="0"/>
        <cfvo type="percent" val="33"/>
        <cfvo type="percent" val="67"/>
      </iconSet>
    </cfRule>
  </conditionalFormatting>
  <conditionalFormatting sqref="L76">
    <cfRule type="iconSet" priority="357">
      <iconSet iconSet="3Signs">
        <cfvo type="percent" val="0"/>
        <cfvo type="percent" val="33"/>
        <cfvo type="percent" val="67"/>
      </iconSet>
    </cfRule>
  </conditionalFormatting>
  <conditionalFormatting sqref="L70">
    <cfRule type="iconSet" priority="356">
      <iconSet iconSet="3Signs">
        <cfvo type="percent" val="0"/>
        <cfvo type="percent" val="33"/>
        <cfvo type="percent" val="67"/>
      </iconSet>
    </cfRule>
  </conditionalFormatting>
  <conditionalFormatting sqref="L70">
    <cfRule type="iconSet" priority="355">
      <iconSet iconSet="3Signs">
        <cfvo type="percent" val="0"/>
        <cfvo type="percent" val="33"/>
        <cfvo type="percent" val="67"/>
      </iconSet>
    </cfRule>
  </conditionalFormatting>
  <conditionalFormatting sqref="L70">
    <cfRule type="iconSet" priority="354">
      <iconSet iconSet="3Symbols2">
        <cfvo type="percent" val="0"/>
        <cfvo type="percent" val="33"/>
        <cfvo type="percent" val="67"/>
      </iconSet>
    </cfRule>
  </conditionalFormatting>
  <conditionalFormatting sqref="L70">
    <cfRule type="iconSet" priority="353">
      <iconSet iconSet="3Signs">
        <cfvo type="percent" val="0"/>
        <cfvo type="percent" val="33"/>
        <cfvo type="percent" val="67"/>
      </iconSet>
    </cfRule>
  </conditionalFormatting>
  <conditionalFormatting sqref="L70">
    <cfRule type="iconSet" priority="352">
      <iconSet iconSet="3Signs">
        <cfvo type="percent" val="0"/>
        <cfvo type="percent" val="33"/>
        <cfvo type="percent" val="67"/>
      </iconSet>
    </cfRule>
  </conditionalFormatting>
  <conditionalFormatting sqref="L70">
    <cfRule type="iconSet" priority="351">
      <iconSet iconSet="3Signs">
        <cfvo type="percent" val="0"/>
        <cfvo type="percent" val="33"/>
        <cfvo type="percent" val="67"/>
      </iconSet>
    </cfRule>
  </conditionalFormatting>
  <conditionalFormatting sqref="L70">
    <cfRule type="iconSet" priority="350">
      <iconSet iconSet="3Signs">
        <cfvo type="percent" val="0"/>
        <cfvo type="percent" val="33"/>
        <cfvo type="percent" val="67"/>
      </iconSet>
    </cfRule>
  </conditionalFormatting>
  <conditionalFormatting sqref="L70">
    <cfRule type="iconSet" priority="349">
      <iconSet iconSet="3Symbols2">
        <cfvo type="percent" val="0"/>
        <cfvo type="percent" val="33"/>
        <cfvo type="percent" val="67"/>
      </iconSet>
    </cfRule>
  </conditionalFormatting>
  <conditionalFormatting sqref="L70">
    <cfRule type="iconSet" priority="348">
      <iconSet iconSet="3Signs">
        <cfvo type="percent" val="0"/>
        <cfvo type="percent" val="33"/>
        <cfvo type="percent" val="67"/>
      </iconSet>
    </cfRule>
  </conditionalFormatting>
  <conditionalFormatting sqref="L70">
    <cfRule type="iconSet" priority="347">
      <iconSet iconSet="3Signs">
        <cfvo type="percent" val="0"/>
        <cfvo type="percent" val="33"/>
        <cfvo type="percent" val="67"/>
      </iconSet>
    </cfRule>
  </conditionalFormatting>
  <conditionalFormatting sqref="L70">
    <cfRule type="iconSet" priority="346">
      <iconSet iconSet="3Signs">
        <cfvo type="percent" val="0"/>
        <cfvo type="percent" val="33"/>
        <cfvo type="percent" val="67"/>
      </iconSet>
    </cfRule>
  </conditionalFormatting>
  <conditionalFormatting sqref="L68">
    <cfRule type="iconSet" priority="345">
      <iconSet iconSet="3Signs">
        <cfvo type="percent" val="0"/>
        <cfvo type="percent" val="33"/>
        <cfvo type="percent" val="67"/>
      </iconSet>
    </cfRule>
  </conditionalFormatting>
  <conditionalFormatting sqref="L68">
    <cfRule type="iconSet" priority="344">
      <iconSet iconSet="3Signs">
        <cfvo type="percent" val="0"/>
        <cfvo type="percent" val="33"/>
        <cfvo type="percent" val="67"/>
      </iconSet>
    </cfRule>
  </conditionalFormatting>
  <conditionalFormatting sqref="L68">
    <cfRule type="iconSet" priority="343">
      <iconSet iconSet="3Symbols2">
        <cfvo type="percent" val="0"/>
        <cfvo type="percent" val="33"/>
        <cfvo type="percent" val="67"/>
      </iconSet>
    </cfRule>
  </conditionalFormatting>
  <conditionalFormatting sqref="L68">
    <cfRule type="iconSet" priority="342">
      <iconSet iconSet="3Signs">
        <cfvo type="percent" val="0"/>
        <cfvo type="percent" val="33"/>
        <cfvo type="percent" val="67"/>
      </iconSet>
    </cfRule>
  </conditionalFormatting>
  <conditionalFormatting sqref="L68">
    <cfRule type="iconSet" priority="341">
      <iconSet iconSet="3Signs">
        <cfvo type="percent" val="0"/>
        <cfvo type="percent" val="33"/>
        <cfvo type="percent" val="67"/>
      </iconSet>
    </cfRule>
  </conditionalFormatting>
  <conditionalFormatting sqref="L68">
    <cfRule type="iconSet" priority="340">
      <iconSet iconSet="3Signs">
        <cfvo type="percent" val="0"/>
        <cfvo type="percent" val="33"/>
        <cfvo type="percent" val="67"/>
      </iconSet>
    </cfRule>
  </conditionalFormatting>
  <conditionalFormatting sqref="L68">
    <cfRule type="iconSet" priority="339">
      <iconSet iconSet="3Signs">
        <cfvo type="percent" val="0"/>
        <cfvo type="percent" val="33"/>
        <cfvo type="percent" val="67"/>
      </iconSet>
    </cfRule>
  </conditionalFormatting>
  <conditionalFormatting sqref="L68">
    <cfRule type="iconSet" priority="338">
      <iconSet iconSet="3Symbols2">
        <cfvo type="percent" val="0"/>
        <cfvo type="percent" val="33"/>
        <cfvo type="percent" val="67"/>
      </iconSet>
    </cfRule>
  </conditionalFormatting>
  <conditionalFormatting sqref="L68">
    <cfRule type="iconSet" priority="337">
      <iconSet iconSet="3Signs">
        <cfvo type="percent" val="0"/>
        <cfvo type="percent" val="33"/>
        <cfvo type="percent" val="67"/>
      </iconSet>
    </cfRule>
  </conditionalFormatting>
  <conditionalFormatting sqref="L68">
    <cfRule type="iconSet" priority="336">
      <iconSet iconSet="3Signs">
        <cfvo type="percent" val="0"/>
        <cfvo type="percent" val="33"/>
        <cfvo type="percent" val="67"/>
      </iconSet>
    </cfRule>
  </conditionalFormatting>
  <conditionalFormatting sqref="L68">
    <cfRule type="iconSet" priority="335">
      <iconSet iconSet="3Signs">
        <cfvo type="percent" val="0"/>
        <cfvo type="percent" val="33"/>
        <cfvo type="percent" val="67"/>
      </iconSet>
    </cfRule>
  </conditionalFormatting>
  <conditionalFormatting sqref="L64">
    <cfRule type="iconSet" priority="334">
      <iconSet iconSet="3Signs">
        <cfvo type="percent" val="0"/>
        <cfvo type="percent" val="33"/>
        <cfvo type="percent" val="67"/>
      </iconSet>
    </cfRule>
  </conditionalFormatting>
  <conditionalFormatting sqref="L64">
    <cfRule type="iconSet" priority="333">
      <iconSet iconSet="3Signs">
        <cfvo type="percent" val="0"/>
        <cfvo type="percent" val="33"/>
        <cfvo type="percent" val="67"/>
      </iconSet>
    </cfRule>
  </conditionalFormatting>
  <conditionalFormatting sqref="L64">
    <cfRule type="iconSet" priority="332">
      <iconSet iconSet="3Symbols2">
        <cfvo type="percent" val="0"/>
        <cfvo type="percent" val="33"/>
        <cfvo type="percent" val="67"/>
      </iconSet>
    </cfRule>
  </conditionalFormatting>
  <conditionalFormatting sqref="L64">
    <cfRule type="iconSet" priority="331">
      <iconSet iconSet="3Signs">
        <cfvo type="percent" val="0"/>
        <cfvo type="percent" val="33"/>
        <cfvo type="percent" val="67"/>
      </iconSet>
    </cfRule>
  </conditionalFormatting>
  <conditionalFormatting sqref="L64">
    <cfRule type="iconSet" priority="330">
      <iconSet iconSet="3Signs">
        <cfvo type="percent" val="0"/>
        <cfvo type="percent" val="33"/>
        <cfvo type="percent" val="67"/>
      </iconSet>
    </cfRule>
  </conditionalFormatting>
  <conditionalFormatting sqref="L64">
    <cfRule type="iconSet" priority="329">
      <iconSet iconSet="3Signs">
        <cfvo type="percent" val="0"/>
        <cfvo type="percent" val="33"/>
        <cfvo type="percent" val="67"/>
      </iconSet>
    </cfRule>
  </conditionalFormatting>
  <conditionalFormatting sqref="L64">
    <cfRule type="iconSet" priority="328">
      <iconSet iconSet="3Signs">
        <cfvo type="percent" val="0"/>
        <cfvo type="percent" val="33"/>
        <cfvo type="percent" val="67"/>
      </iconSet>
    </cfRule>
  </conditionalFormatting>
  <conditionalFormatting sqref="L64">
    <cfRule type="iconSet" priority="327">
      <iconSet iconSet="3Symbols2">
        <cfvo type="percent" val="0"/>
        <cfvo type="percent" val="33"/>
        <cfvo type="percent" val="67"/>
      </iconSet>
    </cfRule>
  </conditionalFormatting>
  <conditionalFormatting sqref="L64">
    <cfRule type="iconSet" priority="326">
      <iconSet iconSet="3Signs">
        <cfvo type="percent" val="0"/>
        <cfvo type="percent" val="33"/>
        <cfvo type="percent" val="67"/>
      </iconSet>
    </cfRule>
  </conditionalFormatting>
  <conditionalFormatting sqref="L64">
    <cfRule type="iconSet" priority="325">
      <iconSet iconSet="3Signs">
        <cfvo type="percent" val="0"/>
        <cfvo type="percent" val="33"/>
        <cfvo type="percent" val="67"/>
      </iconSet>
    </cfRule>
  </conditionalFormatting>
  <conditionalFormatting sqref="L64">
    <cfRule type="iconSet" priority="324">
      <iconSet iconSet="3Signs">
        <cfvo type="percent" val="0"/>
        <cfvo type="percent" val="33"/>
        <cfvo type="percent" val="67"/>
      </iconSet>
    </cfRule>
  </conditionalFormatting>
  <conditionalFormatting sqref="L40">
    <cfRule type="iconSet" priority="323">
      <iconSet iconSet="3Signs">
        <cfvo type="percent" val="0"/>
        <cfvo type="percent" val="33"/>
        <cfvo type="percent" val="67"/>
      </iconSet>
    </cfRule>
  </conditionalFormatting>
  <conditionalFormatting sqref="L40">
    <cfRule type="iconSet" priority="322">
      <iconSet iconSet="3Signs">
        <cfvo type="percent" val="0"/>
        <cfvo type="percent" val="33"/>
        <cfvo type="percent" val="67"/>
      </iconSet>
    </cfRule>
  </conditionalFormatting>
  <conditionalFormatting sqref="L40">
    <cfRule type="iconSet" priority="321">
      <iconSet iconSet="3Symbols2">
        <cfvo type="percent" val="0"/>
        <cfvo type="percent" val="33"/>
        <cfvo type="percent" val="67"/>
      </iconSet>
    </cfRule>
  </conditionalFormatting>
  <conditionalFormatting sqref="L40">
    <cfRule type="iconSet" priority="320">
      <iconSet iconSet="3Signs">
        <cfvo type="percent" val="0"/>
        <cfvo type="percent" val="33"/>
        <cfvo type="percent" val="67"/>
      </iconSet>
    </cfRule>
  </conditionalFormatting>
  <conditionalFormatting sqref="L40">
    <cfRule type="iconSet" priority="319">
      <iconSet iconSet="3Signs">
        <cfvo type="percent" val="0"/>
        <cfvo type="percent" val="33"/>
        <cfvo type="percent" val="67"/>
      </iconSet>
    </cfRule>
  </conditionalFormatting>
  <conditionalFormatting sqref="L40">
    <cfRule type="iconSet" priority="318">
      <iconSet iconSet="3Signs">
        <cfvo type="percent" val="0"/>
        <cfvo type="percent" val="33"/>
        <cfvo type="percent" val="67"/>
      </iconSet>
    </cfRule>
  </conditionalFormatting>
  <conditionalFormatting sqref="L40">
    <cfRule type="iconSet" priority="317">
      <iconSet iconSet="3Signs">
        <cfvo type="percent" val="0"/>
        <cfvo type="percent" val="33"/>
        <cfvo type="percent" val="67"/>
      </iconSet>
    </cfRule>
  </conditionalFormatting>
  <conditionalFormatting sqref="L40">
    <cfRule type="iconSet" priority="316">
      <iconSet iconSet="3Symbols2">
        <cfvo type="percent" val="0"/>
        <cfvo type="percent" val="33"/>
        <cfvo type="percent" val="67"/>
      </iconSet>
    </cfRule>
  </conditionalFormatting>
  <conditionalFormatting sqref="L40">
    <cfRule type="iconSet" priority="315">
      <iconSet iconSet="3Signs">
        <cfvo type="percent" val="0"/>
        <cfvo type="percent" val="33"/>
        <cfvo type="percent" val="67"/>
      </iconSet>
    </cfRule>
  </conditionalFormatting>
  <conditionalFormatting sqref="L40">
    <cfRule type="iconSet" priority="314">
      <iconSet iconSet="3Signs">
        <cfvo type="percent" val="0"/>
        <cfvo type="percent" val="33"/>
        <cfvo type="percent" val="67"/>
      </iconSet>
    </cfRule>
  </conditionalFormatting>
  <conditionalFormatting sqref="L40">
    <cfRule type="iconSet" priority="313">
      <iconSet iconSet="3Signs">
        <cfvo type="percent" val="0"/>
        <cfvo type="percent" val="33"/>
        <cfvo type="percent" val="67"/>
      </iconSet>
    </cfRule>
  </conditionalFormatting>
  <conditionalFormatting sqref="L3">
    <cfRule type="iconSet" priority="312">
      <iconSet iconSet="3Signs">
        <cfvo type="percent" val="0"/>
        <cfvo type="percent" val="33"/>
        <cfvo type="percent" val="67"/>
      </iconSet>
    </cfRule>
  </conditionalFormatting>
  <conditionalFormatting sqref="L3">
    <cfRule type="iconSet" priority="311">
      <iconSet iconSet="3Signs">
        <cfvo type="percent" val="0"/>
        <cfvo type="percent" val="33"/>
        <cfvo type="percent" val="67"/>
      </iconSet>
    </cfRule>
  </conditionalFormatting>
  <conditionalFormatting sqref="L3">
    <cfRule type="iconSet" priority="310">
      <iconSet iconSet="3Symbols2">
        <cfvo type="percent" val="0"/>
        <cfvo type="percent" val="33"/>
        <cfvo type="percent" val="67"/>
      </iconSet>
    </cfRule>
  </conditionalFormatting>
  <conditionalFormatting sqref="L3">
    <cfRule type="iconSet" priority="309">
      <iconSet iconSet="3Signs">
        <cfvo type="percent" val="0"/>
        <cfvo type="percent" val="33"/>
        <cfvo type="percent" val="67"/>
      </iconSet>
    </cfRule>
  </conditionalFormatting>
  <conditionalFormatting sqref="L3">
    <cfRule type="iconSet" priority="308">
      <iconSet iconSet="3Signs">
        <cfvo type="percent" val="0"/>
        <cfvo type="percent" val="33"/>
        <cfvo type="percent" val="67"/>
      </iconSet>
    </cfRule>
  </conditionalFormatting>
  <conditionalFormatting sqref="L4">
    <cfRule type="iconSet" priority="307">
      <iconSet iconSet="3Signs">
        <cfvo type="percent" val="0"/>
        <cfvo type="percent" val="33"/>
        <cfvo type="percent" val="67"/>
      </iconSet>
    </cfRule>
  </conditionalFormatting>
  <conditionalFormatting sqref="L4">
    <cfRule type="iconSet" priority="306">
      <iconSet iconSet="3Signs">
        <cfvo type="percent" val="0"/>
        <cfvo type="percent" val="33"/>
        <cfvo type="percent" val="67"/>
      </iconSet>
    </cfRule>
  </conditionalFormatting>
  <conditionalFormatting sqref="L4">
    <cfRule type="iconSet" priority="305">
      <iconSet iconSet="3Signs">
        <cfvo type="percent" val="0"/>
        <cfvo type="percent" val="33"/>
        <cfvo type="percent" val="67"/>
      </iconSet>
    </cfRule>
  </conditionalFormatting>
  <conditionalFormatting sqref="L4">
    <cfRule type="iconSet" priority="304">
      <iconSet iconSet="3Symbols2">
        <cfvo type="percent" val="0"/>
        <cfvo type="percent" val="33"/>
        <cfvo type="percent" val="67"/>
      </iconSet>
    </cfRule>
  </conditionalFormatting>
  <conditionalFormatting sqref="L4">
    <cfRule type="iconSet" priority="303">
      <iconSet iconSet="3Signs">
        <cfvo type="percent" val="0"/>
        <cfvo type="percent" val="33"/>
        <cfvo type="percent" val="67"/>
      </iconSet>
    </cfRule>
  </conditionalFormatting>
  <conditionalFormatting sqref="L4">
    <cfRule type="iconSet" priority="302">
      <iconSet iconSet="3Signs">
        <cfvo type="percent" val="0"/>
        <cfvo type="percent" val="33"/>
        <cfvo type="percent" val="67"/>
      </iconSet>
    </cfRule>
  </conditionalFormatting>
  <conditionalFormatting sqref="L6">
    <cfRule type="iconSet" priority="301">
      <iconSet iconSet="3Signs">
        <cfvo type="percent" val="0"/>
        <cfvo type="percent" val="33"/>
        <cfvo type="percent" val="67"/>
      </iconSet>
    </cfRule>
  </conditionalFormatting>
  <conditionalFormatting sqref="L6">
    <cfRule type="iconSet" priority="300">
      <iconSet iconSet="3Signs">
        <cfvo type="percent" val="0"/>
        <cfvo type="percent" val="33"/>
        <cfvo type="percent" val="67"/>
      </iconSet>
    </cfRule>
  </conditionalFormatting>
  <conditionalFormatting sqref="L6">
    <cfRule type="iconSet" priority="299">
      <iconSet iconSet="3Signs">
        <cfvo type="percent" val="0"/>
        <cfvo type="percent" val="33"/>
        <cfvo type="percent" val="67"/>
      </iconSet>
    </cfRule>
  </conditionalFormatting>
  <conditionalFormatting sqref="L6">
    <cfRule type="iconSet" priority="298">
      <iconSet iconSet="3Symbols2">
        <cfvo type="percent" val="0"/>
        <cfvo type="percent" val="33"/>
        <cfvo type="percent" val="67"/>
      </iconSet>
    </cfRule>
  </conditionalFormatting>
  <conditionalFormatting sqref="L6">
    <cfRule type="iconSet" priority="297">
      <iconSet iconSet="3Signs">
        <cfvo type="percent" val="0"/>
        <cfvo type="percent" val="33"/>
        <cfvo type="percent" val="67"/>
      </iconSet>
    </cfRule>
  </conditionalFormatting>
  <conditionalFormatting sqref="L6">
    <cfRule type="iconSet" priority="296">
      <iconSet iconSet="3Signs">
        <cfvo type="percent" val="0"/>
        <cfvo type="percent" val="33"/>
        <cfvo type="percent" val="67"/>
      </iconSet>
    </cfRule>
  </conditionalFormatting>
  <conditionalFormatting sqref="L7">
    <cfRule type="iconSet" priority="295">
      <iconSet iconSet="3Signs">
        <cfvo type="percent" val="0"/>
        <cfvo type="percent" val="33"/>
        <cfvo type="percent" val="67"/>
      </iconSet>
    </cfRule>
  </conditionalFormatting>
  <conditionalFormatting sqref="L7">
    <cfRule type="iconSet" priority="294">
      <iconSet iconSet="3Signs">
        <cfvo type="percent" val="0"/>
        <cfvo type="percent" val="33"/>
        <cfvo type="percent" val="67"/>
      </iconSet>
    </cfRule>
  </conditionalFormatting>
  <conditionalFormatting sqref="L7">
    <cfRule type="iconSet" priority="293">
      <iconSet iconSet="3Signs">
        <cfvo type="percent" val="0"/>
        <cfvo type="percent" val="33"/>
        <cfvo type="percent" val="67"/>
      </iconSet>
    </cfRule>
  </conditionalFormatting>
  <conditionalFormatting sqref="L7">
    <cfRule type="iconSet" priority="292">
      <iconSet iconSet="3Symbols2">
        <cfvo type="percent" val="0"/>
        <cfvo type="percent" val="33"/>
        <cfvo type="percent" val="67"/>
      </iconSet>
    </cfRule>
  </conditionalFormatting>
  <conditionalFormatting sqref="L7">
    <cfRule type="iconSet" priority="291">
      <iconSet iconSet="3Signs">
        <cfvo type="percent" val="0"/>
        <cfvo type="percent" val="33"/>
        <cfvo type="percent" val="67"/>
      </iconSet>
    </cfRule>
  </conditionalFormatting>
  <conditionalFormatting sqref="L7">
    <cfRule type="iconSet" priority="290">
      <iconSet iconSet="3Signs">
        <cfvo type="percent" val="0"/>
        <cfvo type="percent" val="33"/>
        <cfvo type="percent" val="67"/>
      </iconSet>
    </cfRule>
  </conditionalFormatting>
  <conditionalFormatting sqref="L8">
    <cfRule type="iconSet" priority="289">
      <iconSet iconSet="3Signs">
        <cfvo type="percent" val="0"/>
        <cfvo type="percent" val="33"/>
        <cfvo type="percent" val="67"/>
      </iconSet>
    </cfRule>
  </conditionalFormatting>
  <conditionalFormatting sqref="L8">
    <cfRule type="iconSet" priority="288">
      <iconSet iconSet="3Signs">
        <cfvo type="percent" val="0"/>
        <cfvo type="percent" val="33"/>
        <cfvo type="percent" val="67"/>
      </iconSet>
    </cfRule>
  </conditionalFormatting>
  <conditionalFormatting sqref="L8">
    <cfRule type="iconSet" priority="287">
      <iconSet iconSet="3Symbols2">
        <cfvo type="percent" val="0"/>
        <cfvo type="percent" val="33"/>
        <cfvo type="percent" val="67"/>
      </iconSet>
    </cfRule>
  </conditionalFormatting>
  <conditionalFormatting sqref="L8">
    <cfRule type="iconSet" priority="286">
      <iconSet iconSet="3Signs">
        <cfvo type="percent" val="0"/>
        <cfvo type="percent" val="33"/>
        <cfvo type="percent" val="67"/>
      </iconSet>
    </cfRule>
  </conditionalFormatting>
  <conditionalFormatting sqref="L8">
    <cfRule type="iconSet" priority="285">
      <iconSet iconSet="3Signs">
        <cfvo type="percent" val="0"/>
        <cfvo type="percent" val="33"/>
        <cfvo type="percent" val="67"/>
      </iconSet>
    </cfRule>
  </conditionalFormatting>
  <conditionalFormatting sqref="L11">
    <cfRule type="iconSet" priority="284">
      <iconSet iconSet="3Signs">
        <cfvo type="percent" val="0"/>
        <cfvo type="percent" val="33"/>
        <cfvo type="percent" val="67"/>
      </iconSet>
    </cfRule>
  </conditionalFormatting>
  <conditionalFormatting sqref="L11">
    <cfRule type="iconSet" priority="283">
      <iconSet iconSet="3Signs">
        <cfvo type="percent" val="0"/>
        <cfvo type="percent" val="33"/>
        <cfvo type="percent" val="67"/>
      </iconSet>
    </cfRule>
  </conditionalFormatting>
  <conditionalFormatting sqref="L11">
    <cfRule type="iconSet" priority="282">
      <iconSet iconSet="3Symbols2">
        <cfvo type="percent" val="0"/>
        <cfvo type="percent" val="33"/>
        <cfvo type="percent" val="67"/>
      </iconSet>
    </cfRule>
  </conditionalFormatting>
  <conditionalFormatting sqref="L11">
    <cfRule type="iconSet" priority="281">
      <iconSet iconSet="3Signs">
        <cfvo type="percent" val="0"/>
        <cfvo type="percent" val="33"/>
        <cfvo type="percent" val="67"/>
      </iconSet>
    </cfRule>
  </conditionalFormatting>
  <conditionalFormatting sqref="L11">
    <cfRule type="iconSet" priority="280">
      <iconSet iconSet="3Signs">
        <cfvo type="percent" val="0"/>
        <cfvo type="percent" val="33"/>
        <cfvo type="percent" val="67"/>
      </iconSet>
    </cfRule>
  </conditionalFormatting>
  <conditionalFormatting sqref="L11">
    <cfRule type="iconSet" priority="279">
      <iconSet iconSet="3Signs">
        <cfvo type="percent" val="0"/>
        <cfvo type="percent" val="33"/>
        <cfvo type="percent" val="67"/>
      </iconSet>
    </cfRule>
  </conditionalFormatting>
  <conditionalFormatting sqref="L11">
    <cfRule type="iconSet" priority="278">
      <iconSet iconSet="3Signs">
        <cfvo type="percent" val="0"/>
        <cfvo type="percent" val="33"/>
        <cfvo type="percent" val="67"/>
      </iconSet>
    </cfRule>
  </conditionalFormatting>
  <conditionalFormatting sqref="L11">
    <cfRule type="iconSet" priority="277">
      <iconSet iconSet="3Symbols2">
        <cfvo type="percent" val="0"/>
        <cfvo type="percent" val="33"/>
        <cfvo type="percent" val="67"/>
      </iconSet>
    </cfRule>
  </conditionalFormatting>
  <conditionalFormatting sqref="L13">
    <cfRule type="iconSet" priority="276">
      <iconSet iconSet="3Signs">
        <cfvo type="percent" val="0"/>
        <cfvo type="percent" val="33"/>
        <cfvo type="percent" val="67"/>
      </iconSet>
    </cfRule>
  </conditionalFormatting>
  <conditionalFormatting sqref="L13">
    <cfRule type="iconSet" priority="275">
      <iconSet iconSet="3Signs">
        <cfvo type="percent" val="0"/>
        <cfvo type="percent" val="33"/>
        <cfvo type="percent" val="67"/>
      </iconSet>
    </cfRule>
  </conditionalFormatting>
  <conditionalFormatting sqref="L13">
    <cfRule type="iconSet" priority="274">
      <iconSet iconSet="3Symbols2">
        <cfvo type="percent" val="0"/>
        <cfvo type="percent" val="33"/>
        <cfvo type="percent" val="67"/>
      </iconSet>
    </cfRule>
  </conditionalFormatting>
  <conditionalFormatting sqref="L15">
    <cfRule type="iconSet" priority="273">
      <iconSet iconSet="3Signs">
        <cfvo type="percent" val="0"/>
        <cfvo type="percent" val="33"/>
        <cfvo type="percent" val="67"/>
      </iconSet>
    </cfRule>
  </conditionalFormatting>
  <conditionalFormatting sqref="L15">
    <cfRule type="iconSet" priority="272">
      <iconSet iconSet="3Signs">
        <cfvo type="percent" val="0"/>
        <cfvo type="percent" val="33"/>
        <cfvo type="percent" val="67"/>
      </iconSet>
    </cfRule>
  </conditionalFormatting>
  <conditionalFormatting sqref="L15">
    <cfRule type="iconSet" priority="271">
      <iconSet iconSet="3Symbols2">
        <cfvo type="percent" val="0"/>
        <cfvo type="percent" val="33"/>
        <cfvo type="percent" val="67"/>
      </iconSet>
    </cfRule>
  </conditionalFormatting>
  <conditionalFormatting sqref="L19">
    <cfRule type="iconSet" priority="270">
      <iconSet iconSet="3Signs">
        <cfvo type="percent" val="0"/>
        <cfvo type="percent" val="33"/>
        <cfvo type="percent" val="67"/>
      </iconSet>
    </cfRule>
  </conditionalFormatting>
  <conditionalFormatting sqref="L19">
    <cfRule type="iconSet" priority="269">
      <iconSet iconSet="3Signs">
        <cfvo type="percent" val="0"/>
        <cfvo type="percent" val="33"/>
        <cfvo type="percent" val="67"/>
      </iconSet>
    </cfRule>
  </conditionalFormatting>
  <conditionalFormatting sqref="L19">
    <cfRule type="iconSet" priority="268">
      <iconSet iconSet="3Symbols2">
        <cfvo type="percent" val="0"/>
        <cfvo type="percent" val="33"/>
        <cfvo type="percent" val="67"/>
      </iconSet>
    </cfRule>
  </conditionalFormatting>
  <conditionalFormatting sqref="L22">
    <cfRule type="iconSet" priority="267">
      <iconSet iconSet="3Signs">
        <cfvo type="percent" val="0"/>
        <cfvo type="percent" val="33"/>
        <cfvo type="percent" val="67"/>
      </iconSet>
    </cfRule>
  </conditionalFormatting>
  <conditionalFormatting sqref="L22">
    <cfRule type="iconSet" priority="266">
      <iconSet iconSet="3Signs">
        <cfvo type="percent" val="0"/>
        <cfvo type="percent" val="33"/>
        <cfvo type="percent" val="67"/>
      </iconSet>
    </cfRule>
  </conditionalFormatting>
  <conditionalFormatting sqref="L22">
    <cfRule type="iconSet" priority="265">
      <iconSet iconSet="3Symbols2">
        <cfvo type="percent" val="0"/>
        <cfvo type="percent" val="33"/>
        <cfvo type="percent" val="67"/>
      </iconSet>
    </cfRule>
  </conditionalFormatting>
  <conditionalFormatting sqref="L24">
    <cfRule type="iconSet" priority="264">
      <iconSet iconSet="3Signs">
        <cfvo type="percent" val="0"/>
        <cfvo type="percent" val="33"/>
        <cfvo type="percent" val="67"/>
      </iconSet>
    </cfRule>
  </conditionalFormatting>
  <conditionalFormatting sqref="L24">
    <cfRule type="iconSet" priority="263">
      <iconSet iconSet="3Signs">
        <cfvo type="percent" val="0"/>
        <cfvo type="percent" val="33"/>
        <cfvo type="percent" val="67"/>
      </iconSet>
    </cfRule>
  </conditionalFormatting>
  <conditionalFormatting sqref="L24">
    <cfRule type="iconSet" priority="262">
      <iconSet iconSet="3Symbols2">
        <cfvo type="percent" val="0"/>
        <cfvo type="percent" val="33"/>
        <cfvo type="percent" val="67"/>
      </iconSet>
    </cfRule>
  </conditionalFormatting>
  <conditionalFormatting sqref="M2">
    <cfRule type="iconSet" priority="261">
      <iconSet iconSet="3Signs">
        <cfvo type="percent" val="0"/>
        <cfvo type="percent" val="33"/>
        <cfvo type="percent" val="67"/>
      </iconSet>
    </cfRule>
  </conditionalFormatting>
  <conditionalFormatting sqref="M2">
    <cfRule type="iconSet" priority="260">
      <iconSet iconSet="3Signs">
        <cfvo type="percent" val="0"/>
        <cfvo type="percent" val="33"/>
        <cfvo type="percent" val="67"/>
      </iconSet>
    </cfRule>
  </conditionalFormatting>
  <conditionalFormatting sqref="M2">
    <cfRule type="iconSet" priority="259">
      <iconSet iconSet="3Symbols2">
        <cfvo type="percent" val="0"/>
        <cfvo type="percent" val="33"/>
        <cfvo type="percent" val="67"/>
      </iconSet>
    </cfRule>
  </conditionalFormatting>
  <conditionalFormatting sqref="M2">
    <cfRule type="iconSet" priority="258">
      <iconSet iconSet="3Signs">
        <cfvo type="percent" val="0"/>
        <cfvo type="percent" val="33"/>
        <cfvo type="percent" val="67"/>
      </iconSet>
    </cfRule>
  </conditionalFormatting>
  <conditionalFormatting sqref="M2">
    <cfRule type="iconSet" priority="257">
      <iconSet iconSet="3Signs">
        <cfvo type="percent" val="0"/>
        <cfvo type="percent" val="33"/>
        <cfvo type="percent" val="67"/>
      </iconSet>
    </cfRule>
  </conditionalFormatting>
  <conditionalFormatting sqref="M17">
    <cfRule type="iconSet" priority="256">
      <iconSet iconSet="3Signs">
        <cfvo type="percent" val="0"/>
        <cfvo type="percent" val="33"/>
        <cfvo type="percent" val="67"/>
      </iconSet>
    </cfRule>
  </conditionalFormatting>
  <conditionalFormatting sqref="M17">
    <cfRule type="iconSet" priority="255">
      <iconSet iconSet="3Signs">
        <cfvo type="percent" val="0"/>
        <cfvo type="percent" val="33"/>
        <cfvo type="percent" val="67"/>
      </iconSet>
    </cfRule>
  </conditionalFormatting>
  <conditionalFormatting sqref="M17">
    <cfRule type="iconSet" priority="254">
      <iconSet iconSet="3Symbols2">
        <cfvo type="percent" val="0"/>
        <cfvo type="percent" val="33"/>
        <cfvo type="percent" val="67"/>
      </iconSet>
    </cfRule>
  </conditionalFormatting>
  <conditionalFormatting sqref="M17">
    <cfRule type="iconSet" priority="253">
      <iconSet iconSet="3Signs">
        <cfvo type="percent" val="0"/>
        <cfvo type="percent" val="33"/>
        <cfvo type="percent" val="67"/>
      </iconSet>
    </cfRule>
  </conditionalFormatting>
  <conditionalFormatting sqref="M17">
    <cfRule type="iconSet" priority="252">
      <iconSet iconSet="3Signs">
        <cfvo type="percent" val="0"/>
        <cfvo type="percent" val="33"/>
        <cfvo type="percent" val="67"/>
      </iconSet>
    </cfRule>
  </conditionalFormatting>
  <conditionalFormatting sqref="M23">
    <cfRule type="iconSet" priority="251">
      <iconSet iconSet="3Signs">
        <cfvo type="percent" val="0"/>
        <cfvo type="percent" val="33"/>
        <cfvo type="percent" val="67"/>
      </iconSet>
    </cfRule>
  </conditionalFormatting>
  <conditionalFormatting sqref="M23">
    <cfRule type="iconSet" priority="250">
      <iconSet iconSet="3Signs">
        <cfvo type="percent" val="0"/>
        <cfvo type="percent" val="33"/>
        <cfvo type="percent" val="67"/>
      </iconSet>
    </cfRule>
  </conditionalFormatting>
  <conditionalFormatting sqref="M23">
    <cfRule type="iconSet" priority="249">
      <iconSet iconSet="3Symbols2">
        <cfvo type="percent" val="0"/>
        <cfvo type="percent" val="33"/>
        <cfvo type="percent" val="67"/>
      </iconSet>
    </cfRule>
  </conditionalFormatting>
  <conditionalFormatting sqref="M23">
    <cfRule type="iconSet" priority="248">
      <iconSet iconSet="3Signs">
        <cfvo type="percent" val="0"/>
        <cfvo type="percent" val="33"/>
        <cfvo type="percent" val="67"/>
      </iconSet>
    </cfRule>
  </conditionalFormatting>
  <conditionalFormatting sqref="M23">
    <cfRule type="iconSet" priority="247">
      <iconSet iconSet="3Signs">
        <cfvo type="percent" val="0"/>
        <cfvo type="percent" val="33"/>
        <cfvo type="percent" val="67"/>
      </iconSet>
    </cfRule>
  </conditionalFormatting>
  <conditionalFormatting sqref="M29">
    <cfRule type="iconSet" priority="246">
      <iconSet iconSet="3Signs">
        <cfvo type="percent" val="0"/>
        <cfvo type="percent" val="33"/>
        <cfvo type="percent" val="67"/>
      </iconSet>
    </cfRule>
  </conditionalFormatting>
  <conditionalFormatting sqref="M29">
    <cfRule type="iconSet" priority="245">
      <iconSet iconSet="3Signs">
        <cfvo type="percent" val="0"/>
        <cfvo type="percent" val="33"/>
        <cfvo type="percent" val="67"/>
      </iconSet>
    </cfRule>
  </conditionalFormatting>
  <conditionalFormatting sqref="M29">
    <cfRule type="iconSet" priority="244">
      <iconSet iconSet="3Symbols2">
        <cfvo type="percent" val="0"/>
        <cfvo type="percent" val="33"/>
        <cfvo type="percent" val="67"/>
      </iconSet>
    </cfRule>
  </conditionalFormatting>
  <conditionalFormatting sqref="M29">
    <cfRule type="iconSet" priority="243">
      <iconSet iconSet="3Signs">
        <cfvo type="percent" val="0"/>
        <cfvo type="percent" val="33"/>
        <cfvo type="percent" val="67"/>
      </iconSet>
    </cfRule>
  </conditionalFormatting>
  <conditionalFormatting sqref="M29">
    <cfRule type="iconSet" priority="242">
      <iconSet iconSet="3Signs">
        <cfvo type="percent" val="0"/>
        <cfvo type="percent" val="33"/>
        <cfvo type="percent" val="67"/>
      </iconSet>
    </cfRule>
  </conditionalFormatting>
  <conditionalFormatting sqref="M30">
    <cfRule type="iconSet" priority="241">
      <iconSet iconSet="3Signs">
        <cfvo type="percent" val="0"/>
        <cfvo type="percent" val="33"/>
        <cfvo type="percent" val="67"/>
      </iconSet>
    </cfRule>
  </conditionalFormatting>
  <conditionalFormatting sqref="M30">
    <cfRule type="iconSet" priority="240">
      <iconSet iconSet="3Signs">
        <cfvo type="percent" val="0"/>
        <cfvo type="percent" val="33"/>
        <cfvo type="percent" val="67"/>
      </iconSet>
    </cfRule>
  </conditionalFormatting>
  <conditionalFormatting sqref="M30">
    <cfRule type="iconSet" priority="239">
      <iconSet iconSet="3Symbols2">
        <cfvo type="percent" val="0"/>
        <cfvo type="percent" val="33"/>
        <cfvo type="percent" val="67"/>
      </iconSet>
    </cfRule>
  </conditionalFormatting>
  <conditionalFormatting sqref="M30">
    <cfRule type="iconSet" priority="238">
      <iconSet iconSet="3Signs">
        <cfvo type="percent" val="0"/>
        <cfvo type="percent" val="33"/>
        <cfvo type="percent" val="67"/>
      </iconSet>
    </cfRule>
  </conditionalFormatting>
  <conditionalFormatting sqref="M30">
    <cfRule type="iconSet" priority="237">
      <iconSet iconSet="3Signs">
        <cfvo type="percent" val="0"/>
        <cfvo type="percent" val="33"/>
        <cfvo type="percent" val="67"/>
      </iconSet>
    </cfRule>
  </conditionalFormatting>
  <conditionalFormatting sqref="M45">
    <cfRule type="iconSet" priority="236">
      <iconSet iconSet="3Signs">
        <cfvo type="percent" val="0"/>
        <cfvo type="percent" val="33"/>
        <cfvo type="percent" val="67"/>
      </iconSet>
    </cfRule>
  </conditionalFormatting>
  <conditionalFormatting sqref="M45">
    <cfRule type="iconSet" priority="235">
      <iconSet iconSet="3Signs">
        <cfvo type="percent" val="0"/>
        <cfvo type="percent" val="33"/>
        <cfvo type="percent" val="67"/>
      </iconSet>
    </cfRule>
  </conditionalFormatting>
  <conditionalFormatting sqref="M45">
    <cfRule type="iconSet" priority="234">
      <iconSet iconSet="3Symbols2">
        <cfvo type="percent" val="0"/>
        <cfvo type="percent" val="33"/>
        <cfvo type="percent" val="67"/>
      </iconSet>
    </cfRule>
  </conditionalFormatting>
  <conditionalFormatting sqref="M45">
    <cfRule type="iconSet" priority="233">
      <iconSet iconSet="3Signs">
        <cfvo type="percent" val="0"/>
        <cfvo type="percent" val="33"/>
        <cfvo type="percent" val="67"/>
      </iconSet>
    </cfRule>
  </conditionalFormatting>
  <conditionalFormatting sqref="M45">
    <cfRule type="iconSet" priority="232">
      <iconSet iconSet="3Signs">
        <cfvo type="percent" val="0"/>
        <cfvo type="percent" val="33"/>
        <cfvo type="percent" val="67"/>
      </iconSet>
    </cfRule>
  </conditionalFormatting>
  <conditionalFormatting sqref="M21">
    <cfRule type="iconSet" priority="231">
      <iconSet iconSet="3Signs">
        <cfvo type="percent" val="0"/>
        <cfvo type="percent" val="33"/>
        <cfvo type="percent" val="67"/>
      </iconSet>
    </cfRule>
  </conditionalFormatting>
  <conditionalFormatting sqref="M21">
    <cfRule type="iconSet" priority="230">
      <iconSet iconSet="3Signs">
        <cfvo type="percent" val="0"/>
        <cfvo type="percent" val="33"/>
        <cfvo type="percent" val="67"/>
      </iconSet>
    </cfRule>
  </conditionalFormatting>
  <conditionalFormatting sqref="M21">
    <cfRule type="iconSet" priority="229">
      <iconSet iconSet="3Symbols2">
        <cfvo type="percent" val="0"/>
        <cfvo type="percent" val="33"/>
        <cfvo type="percent" val="67"/>
      </iconSet>
    </cfRule>
  </conditionalFormatting>
  <conditionalFormatting sqref="M21">
    <cfRule type="iconSet" priority="228">
      <iconSet iconSet="3Signs">
        <cfvo type="percent" val="0"/>
        <cfvo type="percent" val="33"/>
        <cfvo type="percent" val="67"/>
      </iconSet>
    </cfRule>
  </conditionalFormatting>
  <conditionalFormatting sqref="M21">
    <cfRule type="iconSet" priority="227">
      <iconSet iconSet="3Signs">
        <cfvo type="percent" val="0"/>
        <cfvo type="percent" val="33"/>
        <cfvo type="percent" val="67"/>
      </iconSet>
    </cfRule>
  </conditionalFormatting>
  <conditionalFormatting sqref="M21">
    <cfRule type="iconSet" priority="226">
      <iconSet iconSet="3Signs">
        <cfvo type="percent" val="0"/>
        <cfvo type="percent" val="33"/>
        <cfvo type="percent" val="67"/>
      </iconSet>
    </cfRule>
  </conditionalFormatting>
  <conditionalFormatting sqref="M21">
    <cfRule type="iconSet" priority="225">
      <iconSet iconSet="3Signs">
        <cfvo type="percent" val="0"/>
        <cfvo type="percent" val="33"/>
        <cfvo type="percent" val="67"/>
      </iconSet>
    </cfRule>
  </conditionalFormatting>
  <conditionalFormatting sqref="M21">
    <cfRule type="iconSet" priority="224">
      <iconSet iconSet="3Symbols2">
        <cfvo type="percent" val="0"/>
        <cfvo type="percent" val="33"/>
        <cfvo type="percent" val="67"/>
      </iconSet>
    </cfRule>
  </conditionalFormatting>
  <conditionalFormatting sqref="M54">
    <cfRule type="iconSet" priority="223">
      <iconSet iconSet="3Signs">
        <cfvo type="percent" val="0"/>
        <cfvo type="percent" val="33"/>
        <cfvo type="percent" val="67"/>
      </iconSet>
    </cfRule>
  </conditionalFormatting>
  <conditionalFormatting sqref="M54">
    <cfRule type="iconSet" priority="222">
      <iconSet iconSet="3Signs">
        <cfvo type="percent" val="0"/>
        <cfvo type="percent" val="33"/>
        <cfvo type="percent" val="67"/>
      </iconSet>
    </cfRule>
  </conditionalFormatting>
  <conditionalFormatting sqref="M54">
    <cfRule type="iconSet" priority="221">
      <iconSet iconSet="3Signs">
        <cfvo type="percent" val="0"/>
        <cfvo type="percent" val="33"/>
        <cfvo type="percent" val="67"/>
      </iconSet>
    </cfRule>
  </conditionalFormatting>
  <conditionalFormatting sqref="M54">
    <cfRule type="iconSet" priority="220">
      <iconSet iconSet="3Symbols2">
        <cfvo type="percent" val="0"/>
        <cfvo type="percent" val="33"/>
        <cfvo type="percent" val="67"/>
      </iconSet>
    </cfRule>
  </conditionalFormatting>
  <conditionalFormatting sqref="M54">
    <cfRule type="iconSet" priority="219">
      <iconSet iconSet="3Signs">
        <cfvo type="percent" val="0"/>
        <cfvo type="percent" val="33"/>
        <cfvo type="percent" val="67"/>
      </iconSet>
    </cfRule>
  </conditionalFormatting>
  <conditionalFormatting sqref="M54">
    <cfRule type="iconSet" priority="218">
      <iconSet iconSet="3Signs">
        <cfvo type="percent" val="0"/>
        <cfvo type="percent" val="33"/>
        <cfvo type="percent" val="67"/>
      </iconSet>
    </cfRule>
  </conditionalFormatting>
  <conditionalFormatting sqref="M54">
    <cfRule type="iconSet" priority="217">
      <iconSet iconSet="3Signs">
        <cfvo type="percent" val="0"/>
        <cfvo type="percent" val="33"/>
        <cfvo type="percent" val="67"/>
      </iconSet>
    </cfRule>
  </conditionalFormatting>
  <conditionalFormatting sqref="M54">
    <cfRule type="iconSet" priority="216">
      <iconSet iconSet="3Signs">
        <cfvo type="percent" val="0"/>
        <cfvo type="percent" val="33"/>
        <cfvo type="percent" val="67"/>
      </iconSet>
    </cfRule>
  </conditionalFormatting>
  <conditionalFormatting sqref="M54">
    <cfRule type="iconSet" priority="215">
      <iconSet iconSet="3Symbols2">
        <cfvo type="percent" val="0"/>
        <cfvo type="percent" val="33"/>
        <cfvo type="percent" val="67"/>
      </iconSet>
    </cfRule>
  </conditionalFormatting>
  <conditionalFormatting sqref="M85">
    <cfRule type="iconSet" priority="214">
      <iconSet iconSet="3Signs">
        <cfvo type="percent" val="0"/>
        <cfvo type="percent" val="33"/>
        <cfvo type="percent" val="67"/>
      </iconSet>
    </cfRule>
  </conditionalFormatting>
  <conditionalFormatting sqref="M85">
    <cfRule type="iconSet" priority="213">
      <iconSet iconSet="3Signs">
        <cfvo type="percent" val="0"/>
        <cfvo type="percent" val="33"/>
        <cfvo type="percent" val="67"/>
      </iconSet>
    </cfRule>
  </conditionalFormatting>
  <conditionalFormatting sqref="M85">
    <cfRule type="iconSet" priority="212">
      <iconSet iconSet="3Symbols2">
        <cfvo type="percent" val="0"/>
        <cfvo type="percent" val="33"/>
        <cfvo type="percent" val="67"/>
      </iconSet>
    </cfRule>
  </conditionalFormatting>
  <conditionalFormatting sqref="M85">
    <cfRule type="iconSet" priority="211">
      <iconSet iconSet="3Signs">
        <cfvo type="percent" val="0"/>
        <cfvo type="percent" val="33"/>
        <cfvo type="percent" val="67"/>
      </iconSet>
    </cfRule>
  </conditionalFormatting>
  <conditionalFormatting sqref="M85">
    <cfRule type="iconSet" priority="210">
      <iconSet iconSet="3Signs">
        <cfvo type="percent" val="0"/>
        <cfvo type="percent" val="33"/>
        <cfvo type="percent" val="67"/>
      </iconSet>
    </cfRule>
  </conditionalFormatting>
  <conditionalFormatting sqref="M85">
    <cfRule type="iconSet" priority="209">
      <iconSet iconSet="3Signs">
        <cfvo type="percent" val="0"/>
        <cfvo type="percent" val="33"/>
        <cfvo type="percent" val="67"/>
      </iconSet>
    </cfRule>
  </conditionalFormatting>
  <conditionalFormatting sqref="M85">
    <cfRule type="iconSet" priority="208">
      <iconSet iconSet="3Signs">
        <cfvo type="percent" val="0"/>
        <cfvo type="percent" val="33"/>
        <cfvo type="percent" val="67"/>
      </iconSet>
    </cfRule>
  </conditionalFormatting>
  <conditionalFormatting sqref="M85">
    <cfRule type="iconSet" priority="207">
      <iconSet iconSet="3Symbols2">
        <cfvo type="percent" val="0"/>
        <cfvo type="percent" val="33"/>
        <cfvo type="percent" val="67"/>
      </iconSet>
    </cfRule>
  </conditionalFormatting>
  <conditionalFormatting sqref="M91">
    <cfRule type="iconSet" priority="206">
      <iconSet iconSet="3Signs">
        <cfvo type="percent" val="0"/>
        <cfvo type="percent" val="33"/>
        <cfvo type="percent" val="67"/>
      </iconSet>
    </cfRule>
  </conditionalFormatting>
  <conditionalFormatting sqref="M91">
    <cfRule type="iconSet" priority="205">
      <iconSet iconSet="3Signs">
        <cfvo type="percent" val="0"/>
        <cfvo type="percent" val="33"/>
        <cfvo type="percent" val="67"/>
      </iconSet>
    </cfRule>
  </conditionalFormatting>
  <conditionalFormatting sqref="M91">
    <cfRule type="iconSet" priority="204">
      <iconSet iconSet="3Symbols2">
        <cfvo type="percent" val="0"/>
        <cfvo type="percent" val="33"/>
        <cfvo type="percent" val="67"/>
      </iconSet>
    </cfRule>
  </conditionalFormatting>
  <conditionalFormatting sqref="M91">
    <cfRule type="iconSet" priority="203">
      <iconSet iconSet="3Signs">
        <cfvo type="percent" val="0"/>
        <cfvo type="percent" val="33"/>
        <cfvo type="percent" val="67"/>
      </iconSet>
    </cfRule>
  </conditionalFormatting>
  <conditionalFormatting sqref="M91">
    <cfRule type="iconSet" priority="202">
      <iconSet iconSet="3Signs">
        <cfvo type="percent" val="0"/>
        <cfvo type="percent" val="33"/>
        <cfvo type="percent" val="67"/>
      </iconSet>
    </cfRule>
  </conditionalFormatting>
  <conditionalFormatting sqref="M91">
    <cfRule type="iconSet" priority="201">
      <iconSet iconSet="3Signs">
        <cfvo type="percent" val="0"/>
        <cfvo type="percent" val="33"/>
        <cfvo type="percent" val="67"/>
      </iconSet>
    </cfRule>
  </conditionalFormatting>
  <conditionalFormatting sqref="M91">
    <cfRule type="iconSet" priority="200">
      <iconSet iconSet="3Signs">
        <cfvo type="percent" val="0"/>
        <cfvo type="percent" val="33"/>
        <cfvo type="percent" val="67"/>
      </iconSet>
    </cfRule>
  </conditionalFormatting>
  <conditionalFormatting sqref="M91">
    <cfRule type="iconSet" priority="199">
      <iconSet iconSet="3Symbols2">
        <cfvo type="percent" val="0"/>
        <cfvo type="percent" val="33"/>
        <cfvo type="percent" val="67"/>
      </iconSet>
    </cfRule>
  </conditionalFormatting>
  <conditionalFormatting sqref="M95">
    <cfRule type="iconSet" priority="198">
      <iconSet iconSet="3Signs">
        <cfvo type="percent" val="0"/>
        <cfvo type="percent" val="33"/>
        <cfvo type="percent" val="67"/>
      </iconSet>
    </cfRule>
  </conditionalFormatting>
  <conditionalFormatting sqref="M95">
    <cfRule type="iconSet" priority="197">
      <iconSet iconSet="3Signs">
        <cfvo type="percent" val="0"/>
        <cfvo type="percent" val="33"/>
        <cfvo type="percent" val="67"/>
      </iconSet>
    </cfRule>
  </conditionalFormatting>
  <conditionalFormatting sqref="M95">
    <cfRule type="iconSet" priority="196">
      <iconSet iconSet="3Symbols2">
        <cfvo type="percent" val="0"/>
        <cfvo type="percent" val="33"/>
        <cfvo type="percent" val="67"/>
      </iconSet>
    </cfRule>
  </conditionalFormatting>
  <conditionalFormatting sqref="M95">
    <cfRule type="iconSet" priority="195">
      <iconSet iconSet="3Signs">
        <cfvo type="percent" val="0"/>
        <cfvo type="percent" val="33"/>
        <cfvo type="percent" val="67"/>
      </iconSet>
    </cfRule>
  </conditionalFormatting>
  <conditionalFormatting sqref="M95">
    <cfRule type="iconSet" priority="194">
      <iconSet iconSet="3Signs">
        <cfvo type="percent" val="0"/>
        <cfvo type="percent" val="33"/>
        <cfvo type="percent" val="67"/>
      </iconSet>
    </cfRule>
  </conditionalFormatting>
  <conditionalFormatting sqref="M95">
    <cfRule type="iconSet" priority="193">
      <iconSet iconSet="3Signs">
        <cfvo type="percent" val="0"/>
        <cfvo type="percent" val="33"/>
        <cfvo type="percent" val="67"/>
      </iconSet>
    </cfRule>
  </conditionalFormatting>
  <conditionalFormatting sqref="M95">
    <cfRule type="iconSet" priority="192">
      <iconSet iconSet="3Signs">
        <cfvo type="percent" val="0"/>
        <cfvo type="percent" val="33"/>
        <cfvo type="percent" val="67"/>
      </iconSet>
    </cfRule>
  </conditionalFormatting>
  <conditionalFormatting sqref="M95">
    <cfRule type="iconSet" priority="191">
      <iconSet iconSet="3Symbols2">
        <cfvo type="percent" val="0"/>
        <cfvo type="percent" val="33"/>
        <cfvo type="percent" val="67"/>
      </iconSet>
    </cfRule>
  </conditionalFormatting>
  <conditionalFormatting sqref="M2">
    <cfRule type="iconSet" priority="190">
      <iconSet iconSet="3Signs">
        <cfvo type="percent" val="0"/>
        <cfvo type="percent" val="33"/>
        <cfvo type="percent" val="67"/>
      </iconSet>
    </cfRule>
  </conditionalFormatting>
  <conditionalFormatting sqref="M2">
    <cfRule type="iconSet" priority="189">
      <iconSet iconSet="3Signs">
        <cfvo type="percent" val="0"/>
        <cfvo type="percent" val="33"/>
        <cfvo type="percent" val="67"/>
      </iconSet>
    </cfRule>
  </conditionalFormatting>
  <conditionalFormatting sqref="M2">
    <cfRule type="iconSet" priority="188">
      <iconSet iconSet="3Symbols2">
        <cfvo type="percent" val="0"/>
        <cfvo type="percent" val="33"/>
        <cfvo type="percent" val="67"/>
      </iconSet>
    </cfRule>
  </conditionalFormatting>
  <conditionalFormatting sqref="M2">
    <cfRule type="iconSet" priority="187">
      <iconSet iconSet="3Signs">
        <cfvo type="percent" val="0"/>
        <cfvo type="percent" val="33"/>
        <cfvo type="percent" val="67"/>
      </iconSet>
    </cfRule>
  </conditionalFormatting>
  <conditionalFormatting sqref="M2">
    <cfRule type="iconSet" priority="186">
      <iconSet iconSet="3Signs">
        <cfvo type="percent" val="0"/>
        <cfvo type="percent" val="33"/>
        <cfvo type="percent" val="67"/>
      </iconSet>
    </cfRule>
  </conditionalFormatting>
  <conditionalFormatting sqref="M2">
    <cfRule type="iconSet" priority="185">
      <iconSet iconSet="3Signs">
        <cfvo type="percent" val="0"/>
        <cfvo type="percent" val="33"/>
        <cfvo type="percent" val="67"/>
      </iconSet>
    </cfRule>
  </conditionalFormatting>
  <conditionalFormatting sqref="M2">
    <cfRule type="iconSet" priority="184">
      <iconSet iconSet="3Signs">
        <cfvo type="percent" val="0"/>
        <cfvo type="percent" val="33"/>
        <cfvo type="percent" val="67"/>
      </iconSet>
    </cfRule>
  </conditionalFormatting>
  <conditionalFormatting sqref="M2">
    <cfRule type="iconSet" priority="183">
      <iconSet iconSet="3Symbols2">
        <cfvo type="percent" val="0"/>
        <cfvo type="percent" val="33"/>
        <cfvo type="percent" val="67"/>
      </iconSet>
    </cfRule>
  </conditionalFormatting>
  <conditionalFormatting sqref="M96">
    <cfRule type="iconSet" priority="182">
      <iconSet iconSet="3Signs">
        <cfvo type="percent" val="0"/>
        <cfvo type="percent" val="33"/>
        <cfvo type="percent" val="67"/>
      </iconSet>
    </cfRule>
  </conditionalFormatting>
  <conditionalFormatting sqref="M96">
    <cfRule type="iconSet" priority="181">
      <iconSet iconSet="3Signs">
        <cfvo type="percent" val="0"/>
        <cfvo type="percent" val="33"/>
        <cfvo type="percent" val="67"/>
      </iconSet>
    </cfRule>
  </conditionalFormatting>
  <conditionalFormatting sqref="M82">
    <cfRule type="iconSet" priority="180">
      <iconSet iconSet="3Signs">
        <cfvo type="percent" val="0"/>
        <cfvo type="percent" val="33"/>
        <cfvo type="percent" val="67"/>
      </iconSet>
    </cfRule>
  </conditionalFormatting>
  <conditionalFormatting sqref="M82">
    <cfRule type="iconSet" priority="179">
      <iconSet iconSet="3Signs">
        <cfvo type="percent" val="0"/>
        <cfvo type="percent" val="33"/>
        <cfvo type="percent" val="67"/>
      </iconSet>
    </cfRule>
  </conditionalFormatting>
  <conditionalFormatting sqref="M82">
    <cfRule type="iconSet" priority="178">
      <iconSet iconSet="3Symbols2">
        <cfvo type="percent" val="0"/>
        <cfvo type="percent" val="33"/>
        <cfvo type="percent" val="67"/>
      </iconSet>
    </cfRule>
  </conditionalFormatting>
  <conditionalFormatting sqref="M82">
    <cfRule type="iconSet" priority="177">
      <iconSet iconSet="3Signs">
        <cfvo type="percent" val="0"/>
        <cfvo type="percent" val="33"/>
        <cfvo type="percent" val="67"/>
      </iconSet>
    </cfRule>
  </conditionalFormatting>
  <conditionalFormatting sqref="M82">
    <cfRule type="iconSet" priority="176">
      <iconSet iconSet="3Signs">
        <cfvo type="percent" val="0"/>
        <cfvo type="percent" val="33"/>
        <cfvo type="percent" val="67"/>
      </iconSet>
    </cfRule>
  </conditionalFormatting>
  <conditionalFormatting sqref="M82">
    <cfRule type="iconSet" priority="175">
      <iconSet iconSet="3Signs">
        <cfvo type="percent" val="0"/>
        <cfvo type="percent" val="33"/>
        <cfvo type="percent" val="67"/>
      </iconSet>
    </cfRule>
  </conditionalFormatting>
  <conditionalFormatting sqref="M82">
    <cfRule type="iconSet" priority="174">
      <iconSet iconSet="3Signs">
        <cfvo type="percent" val="0"/>
        <cfvo type="percent" val="33"/>
        <cfvo type="percent" val="67"/>
      </iconSet>
    </cfRule>
  </conditionalFormatting>
  <conditionalFormatting sqref="M82">
    <cfRule type="iconSet" priority="173">
      <iconSet iconSet="3Symbols2">
        <cfvo type="percent" val="0"/>
        <cfvo type="percent" val="33"/>
        <cfvo type="percent" val="67"/>
      </iconSet>
    </cfRule>
  </conditionalFormatting>
  <conditionalFormatting sqref="M82">
    <cfRule type="iconSet" priority="172">
      <iconSet iconSet="3Signs">
        <cfvo type="percent" val="0"/>
        <cfvo type="percent" val="33"/>
        <cfvo type="percent" val="67"/>
      </iconSet>
    </cfRule>
  </conditionalFormatting>
  <conditionalFormatting sqref="M82">
    <cfRule type="iconSet" priority="171">
      <iconSet iconSet="3Signs">
        <cfvo type="percent" val="0"/>
        <cfvo type="percent" val="33"/>
        <cfvo type="percent" val="67"/>
      </iconSet>
    </cfRule>
  </conditionalFormatting>
  <conditionalFormatting sqref="M82">
    <cfRule type="iconSet" priority="170">
      <iconSet iconSet="3Signs">
        <cfvo type="percent" val="0"/>
        <cfvo type="percent" val="33"/>
        <cfvo type="percent" val="67"/>
      </iconSet>
    </cfRule>
  </conditionalFormatting>
  <conditionalFormatting sqref="M86">
    <cfRule type="iconSet" priority="169">
      <iconSet iconSet="3Signs">
        <cfvo type="percent" val="0"/>
        <cfvo type="percent" val="33"/>
        <cfvo type="percent" val="67"/>
      </iconSet>
    </cfRule>
  </conditionalFormatting>
  <conditionalFormatting sqref="M86">
    <cfRule type="iconSet" priority="168">
      <iconSet iconSet="3Signs">
        <cfvo type="percent" val="0"/>
        <cfvo type="percent" val="33"/>
        <cfvo type="percent" val="67"/>
      </iconSet>
    </cfRule>
  </conditionalFormatting>
  <conditionalFormatting sqref="M86">
    <cfRule type="iconSet" priority="167">
      <iconSet iconSet="3Symbols2">
        <cfvo type="percent" val="0"/>
        <cfvo type="percent" val="33"/>
        <cfvo type="percent" val="67"/>
      </iconSet>
    </cfRule>
  </conditionalFormatting>
  <conditionalFormatting sqref="M86">
    <cfRule type="iconSet" priority="166">
      <iconSet iconSet="3Signs">
        <cfvo type="percent" val="0"/>
        <cfvo type="percent" val="33"/>
        <cfvo type="percent" val="67"/>
      </iconSet>
    </cfRule>
  </conditionalFormatting>
  <conditionalFormatting sqref="M86">
    <cfRule type="iconSet" priority="165">
      <iconSet iconSet="3Signs">
        <cfvo type="percent" val="0"/>
        <cfvo type="percent" val="33"/>
        <cfvo type="percent" val="67"/>
      </iconSet>
    </cfRule>
  </conditionalFormatting>
  <conditionalFormatting sqref="M86">
    <cfRule type="iconSet" priority="164">
      <iconSet iconSet="3Signs">
        <cfvo type="percent" val="0"/>
        <cfvo type="percent" val="33"/>
        <cfvo type="percent" val="67"/>
      </iconSet>
    </cfRule>
  </conditionalFormatting>
  <conditionalFormatting sqref="M86">
    <cfRule type="iconSet" priority="163">
      <iconSet iconSet="3Signs">
        <cfvo type="percent" val="0"/>
        <cfvo type="percent" val="33"/>
        <cfvo type="percent" val="67"/>
      </iconSet>
    </cfRule>
  </conditionalFormatting>
  <conditionalFormatting sqref="M86">
    <cfRule type="iconSet" priority="162">
      <iconSet iconSet="3Symbols2">
        <cfvo type="percent" val="0"/>
        <cfvo type="percent" val="33"/>
        <cfvo type="percent" val="67"/>
      </iconSet>
    </cfRule>
  </conditionalFormatting>
  <conditionalFormatting sqref="M86">
    <cfRule type="iconSet" priority="161">
      <iconSet iconSet="3Signs">
        <cfvo type="percent" val="0"/>
        <cfvo type="percent" val="33"/>
        <cfvo type="percent" val="67"/>
      </iconSet>
    </cfRule>
  </conditionalFormatting>
  <conditionalFormatting sqref="M86">
    <cfRule type="iconSet" priority="160">
      <iconSet iconSet="3Signs">
        <cfvo type="percent" val="0"/>
        <cfvo type="percent" val="33"/>
        <cfvo type="percent" val="67"/>
      </iconSet>
    </cfRule>
  </conditionalFormatting>
  <conditionalFormatting sqref="M86">
    <cfRule type="iconSet" priority="159">
      <iconSet iconSet="3Signs">
        <cfvo type="percent" val="0"/>
        <cfvo type="percent" val="33"/>
        <cfvo type="percent" val="67"/>
      </iconSet>
    </cfRule>
  </conditionalFormatting>
  <conditionalFormatting sqref="M55">
    <cfRule type="iconSet" priority="158">
      <iconSet iconSet="3Signs">
        <cfvo type="percent" val="0"/>
        <cfvo type="percent" val="33"/>
        <cfvo type="percent" val="67"/>
      </iconSet>
    </cfRule>
  </conditionalFormatting>
  <conditionalFormatting sqref="M47">
    <cfRule type="iconSet" priority="157">
      <iconSet iconSet="3Signs">
        <cfvo type="percent" val="0"/>
        <cfvo type="percent" val="33"/>
        <cfvo type="percent" val="67"/>
      </iconSet>
    </cfRule>
  </conditionalFormatting>
  <conditionalFormatting sqref="M46">
    <cfRule type="iconSet" priority="156">
      <iconSet iconSet="3Signs">
        <cfvo type="percent" val="0"/>
        <cfvo type="percent" val="33"/>
        <cfvo type="percent" val="67"/>
      </iconSet>
    </cfRule>
  </conditionalFormatting>
  <conditionalFormatting sqref="M53">
    <cfRule type="iconSet" priority="155">
      <iconSet iconSet="3Signs">
        <cfvo type="percent" val="0"/>
        <cfvo type="percent" val="33"/>
        <cfvo type="percent" val="67"/>
      </iconSet>
    </cfRule>
  </conditionalFormatting>
  <conditionalFormatting sqref="M53">
    <cfRule type="iconSet" priority="154">
      <iconSet iconSet="3Signs">
        <cfvo type="percent" val="0"/>
        <cfvo type="percent" val="33"/>
        <cfvo type="percent" val="67"/>
      </iconSet>
    </cfRule>
  </conditionalFormatting>
  <conditionalFormatting sqref="M55">
    <cfRule type="iconSet" priority="153">
      <iconSet iconSet="3Signs">
        <cfvo type="percent" val="0"/>
        <cfvo type="percent" val="33"/>
        <cfvo type="percent" val="67"/>
      </iconSet>
    </cfRule>
  </conditionalFormatting>
  <conditionalFormatting sqref="M55">
    <cfRule type="iconSet" priority="152">
      <iconSet iconSet="3Signs">
        <cfvo type="percent" val="0"/>
        <cfvo type="percent" val="33"/>
        <cfvo type="percent" val="67"/>
      </iconSet>
    </cfRule>
  </conditionalFormatting>
  <conditionalFormatting sqref="M60">
    <cfRule type="iconSet" priority="151">
      <iconSet iconSet="3Signs">
        <cfvo type="percent" val="0"/>
        <cfvo type="percent" val="33"/>
        <cfvo type="percent" val="67"/>
      </iconSet>
    </cfRule>
  </conditionalFormatting>
  <conditionalFormatting sqref="M60">
    <cfRule type="iconSet" priority="150">
      <iconSet iconSet="3Signs">
        <cfvo type="percent" val="0"/>
        <cfvo type="percent" val="33"/>
        <cfvo type="percent" val="67"/>
      </iconSet>
    </cfRule>
  </conditionalFormatting>
  <conditionalFormatting sqref="M42">
    <cfRule type="iconSet" priority="149">
      <iconSet iconSet="3Signs">
        <cfvo type="percent" val="0"/>
        <cfvo type="percent" val="33"/>
        <cfvo type="percent" val="67"/>
      </iconSet>
    </cfRule>
  </conditionalFormatting>
  <conditionalFormatting sqref="M42">
    <cfRule type="iconSet" priority="148">
      <iconSet iconSet="3Signs">
        <cfvo type="percent" val="0"/>
        <cfvo type="percent" val="33"/>
        <cfvo type="percent" val="67"/>
      </iconSet>
    </cfRule>
  </conditionalFormatting>
  <conditionalFormatting sqref="N97">
    <cfRule type="iconSet" priority="147">
      <iconSet iconSet="3Signs">
        <cfvo type="percent" val="0"/>
        <cfvo type="percent" val="33"/>
        <cfvo type="percent" val="67"/>
      </iconSet>
    </cfRule>
  </conditionalFormatting>
  <conditionalFormatting sqref="N97">
    <cfRule type="iconSet" priority="146">
      <iconSet iconSet="3Signs">
        <cfvo type="percent" val="0"/>
        <cfvo type="percent" val="33"/>
        <cfvo type="percent" val="67"/>
      </iconSet>
    </cfRule>
  </conditionalFormatting>
  <conditionalFormatting sqref="N97">
    <cfRule type="iconSet" priority="145">
      <iconSet iconSet="3Symbols2">
        <cfvo type="percent" val="0"/>
        <cfvo type="percent" val="33"/>
        <cfvo type="percent" val="67"/>
      </iconSet>
    </cfRule>
  </conditionalFormatting>
  <conditionalFormatting sqref="N97">
    <cfRule type="iconSet" priority="144">
      <iconSet iconSet="3Signs">
        <cfvo type="percent" val="0"/>
        <cfvo type="percent" val="33"/>
        <cfvo type="percent" val="67"/>
      </iconSet>
    </cfRule>
  </conditionalFormatting>
  <conditionalFormatting sqref="N97">
    <cfRule type="iconSet" priority="143">
      <iconSet iconSet="3Signs">
        <cfvo type="percent" val="0"/>
        <cfvo type="percent" val="33"/>
        <cfvo type="percent" val="67"/>
      </iconSet>
    </cfRule>
  </conditionalFormatting>
  <conditionalFormatting sqref="N97">
    <cfRule type="iconSet" priority="142">
      <iconSet iconSet="3Signs">
        <cfvo type="percent" val="0"/>
        <cfvo type="percent" val="33"/>
        <cfvo type="percent" val="67"/>
      </iconSet>
    </cfRule>
  </conditionalFormatting>
  <conditionalFormatting sqref="N97">
    <cfRule type="iconSet" priority="141">
      <iconSet iconSet="3Signs">
        <cfvo type="percent" val="0"/>
        <cfvo type="percent" val="33"/>
        <cfvo type="percent" val="67"/>
      </iconSet>
    </cfRule>
  </conditionalFormatting>
  <conditionalFormatting sqref="N97">
    <cfRule type="iconSet" priority="140">
      <iconSet iconSet="3Symbols2">
        <cfvo type="percent" val="0"/>
        <cfvo type="percent" val="33"/>
        <cfvo type="percent" val="67"/>
      </iconSet>
    </cfRule>
  </conditionalFormatting>
  <conditionalFormatting sqref="N93">
    <cfRule type="iconSet" priority="139">
      <iconSet iconSet="3Signs">
        <cfvo type="percent" val="0"/>
        <cfvo type="percent" val="33"/>
        <cfvo type="percent" val="67"/>
      </iconSet>
    </cfRule>
  </conditionalFormatting>
  <conditionalFormatting sqref="N93">
    <cfRule type="iconSet" priority="138">
      <iconSet iconSet="3Signs">
        <cfvo type="percent" val="0"/>
        <cfvo type="percent" val="33"/>
        <cfvo type="percent" val="67"/>
      </iconSet>
    </cfRule>
  </conditionalFormatting>
  <conditionalFormatting sqref="N93">
    <cfRule type="iconSet" priority="137">
      <iconSet iconSet="3Symbols2">
        <cfvo type="percent" val="0"/>
        <cfvo type="percent" val="33"/>
        <cfvo type="percent" val="67"/>
      </iconSet>
    </cfRule>
  </conditionalFormatting>
  <conditionalFormatting sqref="N93">
    <cfRule type="iconSet" priority="136">
      <iconSet iconSet="3Signs">
        <cfvo type="percent" val="0"/>
        <cfvo type="percent" val="33"/>
        <cfvo type="percent" val="67"/>
      </iconSet>
    </cfRule>
  </conditionalFormatting>
  <conditionalFormatting sqref="N93">
    <cfRule type="iconSet" priority="135">
      <iconSet iconSet="3Signs">
        <cfvo type="percent" val="0"/>
        <cfvo type="percent" val="33"/>
        <cfvo type="percent" val="67"/>
      </iconSet>
    </cfRule>
  </conditionalFormatting>
  <conditionalFormatting sqref="N93">
    <cfRule type="iconSet" priority="134">
      <iconSet iconSet="3Signs">
        <cfvo type="percent" val="0"/>
        <cfvo type="percent" val="33"/>
        <cfvo type="percent" val="67"/>
      </iconSet>
    </cfRule>
  </conditionalFormatting>
  <conditionalFormatting sqref="N93">
    <cfRule type="iconSet" priority="133">
      <iconSet iconSet="3Signs">
        <cfvo type="percent" val="0"/>
        <cfvo type="percent" val="33"/>
        <cfvo type="percent" val="67"/>
      </iconSet>
    </cfRule>
  </conditionalFormatting>
  <conditionalFormatting sqref="N93">
    <cfRule type="iconSet" priority="132">
      <iconSet iconSet="3Symbols2">
        <cfvo type="percent" val="0"/>
        <cfvo type="percent" val="33"/>
        <cfvo type="percent" val="67"/>
      </iconSet>
    </cfRule>
  </conditionalFormatting>
  <conditionalFormatting sqref="N89">
    <cfRule type="iconSet" priority="131">
      <iconSet iconSet="3Signs">
        <cfvo type="percent" val="0"/>
        <cfvo type="percent" val="33"/>
        <cfvo type="percent" val="67"/>
      </iconSet>
    </cfRule>
  </conditionalFormatting>
  <conditionalFormatting sqref="N89">
    <cfRule type="iconSet" priority="130">
      <iconSet iconSet="3Signs">
        <cfvo type="percent" val="0"/>
        <cfvo type="percent" val="33"/>
        <cfvo type="percent" val="67"/>
      </iconSet>
    </cfRule>
  </conditionalFormatting>
  <conditionalFormatting sqref="N89">
    <cfRule type="iconSet" priority="129">
      <iconSet iconSet="3Symbols2">
        <cfvo type="percent" val="0"/>
        <cfvo type="percent" val="33"/>
        <cfvo type="percent" val="67"/>
      </iconSet>
    </cfRule>
  </conditionalFormatting>
  <conditionalFormatting sqref="N89">
    <cfRule type="iconSet" priority="128">
      <iconSet iconSet="3Signs">
        <cfvo type="percent" val="0"/>
        <cfvo type="percent" val="33"/>
        <cfvo type="percent" val="67"/>
      </iconSet>
    </cfRule>
  </conditionalFormatting>
  <conditionalFormatting sqref="N89">
    <cfRule type="iconSet" priority="127">
      <iconSet iconSet="3Signs">
        <cfvo type="percent" val="0"/>
        <cfvo type="percent" val="33"/>
        <cfvo type="percent" val="67"/>
      </iconSet>
    </cfRule>
  </conditionalFormatting>
  <conditionalFormatting sqref="N89">
    <cfRule type="iconSet" priority="126">
      <iconSet iconSet="3Signs">
        <cfvo type="percent" val="0"/>
        <cfvo type="percent" val="33"/>
        <cfvo type="percent" val="67"/>
      </iconSet>
    </cfRule>
  </conditionalFormatting>
  <conditionalFormatting sqref="N89">
    <cfRule type="iconSet" priority="125">
      <iconSet iconSet="3Signs">
        <cfvo type="percent" val="0"/>
        <cfvo type="percent" val="33"/>
        <cfvo type="percent" val="67"/>
      </iconSet>
    </cfRule>
  </conditionalFormatting>
  <conditionalFormatting sqref="N89">
    <cfRule type="iconSet" priority="124">
      <iconSet iconSet="3Symbols2">
        <cfvo type="percent" val="0"/>
        <cfvo type="percent" val="33"/>
        <cfvo type="percent" val="67"/>
      </iconSet>
    </cfRule>
  </conditionalFormatting>
  <conditionalFormatting sqref="N84">
    <cfRule type="iconSet" priority="123">
      <iconSet iconSet="3Signs">
        <cfvo type="percent" val="0"/>
        <cfvo type="percent" val="33"/>
        <cfvo type="percent" val="67"/>
      </iconSet>
    </cfRule>
  </conditionalFormatting>
  <conditionalFormatting sqref="N84">
    <cfRule type="iconSet" priority="122">
      <iconSet iconSet="3Signs">
        <cfvo type="percent" val="0"/>
        <cfvo type="percent" val="33"/>
        <cfvo type="percent" val="67"/>
      </iconSet>
    </cfRule>
  </conditionalFormatting>
  <conditionalFormatting sqref="N84">
    <cfRule type="iconSet" priority="121">
      <iconSet iconSet="3Symbols2">
        <cfvo type="percent" val="0"/>
        <cfvo type="percent" val="33"/>
        <cfvo type="percent" val="67"/>
      </iconSet>
    </cfRule>
  </conditionalFormatting>
  <conditionalFormatting sqref="N84">
    <cfRule type="iconSet" priority="120">
      <iconSet iconSet="3Signs">
        <cfvo type="percent" val="0"/>
        <cfvo type="percent" val="33"/>
        <cfvo type="percent" val="67"/>
      </iconSet>
    </cfRule>
  </conditionalFormatting>
  <conditionalFormatting sqref="N84">
    <cfRule type="iconSet" priority="119">
      <iconSet iconSet="3Signs">
        <cfvo type="percent" val="0"/>
        <cfvo type="percent" val="33"/>
        <cfvo type="percent" val="67"/>
      </iconSet>
    </cfRule>
  </conditionalFormatting>
  <conditionalFormatting sqref="N84">
    <cfRule type="iconSet" priority="118">
      <iconSet iconSet="3Signs">
        <cfvo type="percent" val="0"/>
        <cfvo type="percent" val="33"/>
        <cfvo type="percent" val="67"/>
      </iconSet>
    </cfRule>
  </conditionalFormatting>
  <conditionalFormatting sqref="N84">
    <cfRule type="iconSet" priority="117">
      <iconSet iconSet="3Signs">
        <cfvo type="percent" val="0"/>
        <cfvo type="percent" val="33"/>
        <cfvo type="percent" val="67"/>
      </iconSet>
    </cfRule>
  </conditionalFormatting>
  <conditionalFormatting sqref="N84">
    <cfRule type="iconSet" priority="116">
      <iconSet iconSet="3Symbols2">
        <cfvo type="percent" val="0"/>
        <cfvo type="percent" val="33"/>
        <cfvo type="percent" val="67"/>
      </iconSet>
    </cfRule>
  </conditionalFormatting>
  <conditionalFormatting sqref="N83">
    <cfRule type="iconSet" priority="115">
      <iconSet iconSet="3Signs">
        <cfvo type="percent" val="0"/>
        <cfvo type="percent" val="33"/>
        <cfvo type="percent" val="67"/>
      </iconSet>
    </cfRule>
  </conditionalFormatting>
  <conditionalFormatting sqref="N83">
    <cfRule type="iconSet" priority="114">
      <iconSet iconSet="3Signs">
        <cfvo type="percent" val="0"/>
        <cfvo type="percent" val="33"/>
        <cfvo type="percent" val="67"/>
      </iconSet>
    </cfRule>
  </conditionalFormatting>
  <conditionalFormatting sqref="N83">
    <cfRule type="iconSet" priority="113">
      <iconSet iconSet="3Symbols2">
        <cfvo type="percent" val="0"/>
        <cfvo type="percent" val="33"/>
        <cfvo type="percent" val="67"/>
      </iconSet>
    </cfRule>
  </conditionalFormatting>
  <conditionalFormatting sqref="N83">
    <cfRule type="iconSet" priority="112">
      <iconSet iconSet="3Signs">
        <cfvo type="percent" val="0"/>
        <cfvo type="percent" val="33"/>
        <cfvo type="percent" val="67"/>
      </iconSet>
    </cfRule>
  </conditionalFormatting>
  <conditionalFormatting sqref="N83">
    <cfRule type="iconSet" priority="111">
      <iconSet iconSet="3Signs">
        <cfvo type="percent" val="0"/>
        <cfvo type="percent" val="33"/>
        <cfvo type="percent" val="67"/>
      </iconSet>
    </cfRule>
  </conditionalFormatting>
  <conditionalFormatting sqref="N83">
    <cfRule type="iconSet" priority="110">
      <iconSet iconSet="3Signs">
        <cfvo type="percent" val="0"/>
        <cfvo type="percent" val="33"/>
        <cfvo type="percent" val="67"/>
      </iconSet>
    </cfRule>
  </conditionalFormatting>
  <conditionalFormatting sqref="N83">
    <cfRule type="iconSet" priority="109">
      <iconSet iconSet="3Signs">
        <cfvo type="percent" val="0"/>
        <cfvo type="percent" val="33"/>
        <cfvo type="percent" val="67"/>
      </iconSet>
    </cfRule>
  </conditionalFormatting>
  <conditionalFormatting sqref="N83">
    <cfRule type="iconSet" priority="108">
      <iconSet iconSet="3Symbols2">
        <cfvo type="percent" val="0"/>
        <cfvo type="percent" val="33"/>
        <cfvo type="percent" val="67"/>
      </iconSet>
    </cfRule>
  </conditionalFormatting>
  <conditionalFormatting sqref="N78">
    <cfRule type="iconSet" priority="107">
      <iconSet iconSet="3Signs">
        <cfvo type="percent" val="0"/>
        <cfvo type="percent" val="33"/>
        <cfvo type="percent" val="67"/>
      </iconSet>
    </cfRule>
  </conditionalFormatting>
  <conditionalFormatting sqref="N78">
    <cfRule type="iconSet" priority="106">
      <iconSet iconSet="3Signs">
        <cfvo type="percent" val="0"/>
        <cfvo type="percent" val="33"/>
        <cfvo type="percent" val="67"/>
      </iconSet>
    </cfRule>
  </conditionalFormatting>
  <conditionalFormatting sqref="N78">
    <cfRule type="iconSet" priority="105">
      <iconSet iconSet="3Symbols2">
        <cfvo type="percent" val="0"/>
        <cfvo type="percent" val="33"/>
        <cfvo type="percent" val="67"/>
      </iconSet>
    </cfRule>
  </conditionalFormatting>
  <conditionalFormatting sqref="N78">
    <cfRule type="iconSet" priority="104">
      <iconSet iconSet="3Signs">
        <cfvo type="percent" val="0"/>
        <cfvo type="percent" val="33"/>
        <cfvo type="percent" val="67"/>
      </iconSet>
    </cfRule>
  </conditionalFormatting>
  <conditionalFormatting sqref="N78">
    <cfRule type="iconSet" priority="103">
      <iconSet iconSet="3Signs">
        <cfvo type="percent" val="0"/>
        <cfvo type="percent" val="33"/>
        <cfvo type="percent" val="67"/>
      </iconSet>
    </cfRule>
  </conditionalFormatting>
  <conditionalFormatting sqref="N74">
    <cfRule type="iconSet" priority="102">
      <iconSet iconSet="3Signs">
        <cfvo type="percent" val="0"/>
        <cfvo type="percent" val="33"/>
        <cfvo type="percent" val="67"/>
      </iconSet>
    </cfRule>
  </conditionalFormatting>
  <conditionalFormatting sqref="N74">
    <cfRule type="iconSet" priority="101">
      <iconSet iconSet="3Signs">
        <cfvo type="percent" val="0"/>
        <cfvo type="percent" val="33"/>
        <cfvo type="percent" val="67"/>
      </iconSet>
    </cfRule>
  </conditionalFormatting>
  <conditionalFormatting sqref="N74">
    <cfRule type="iconSet" priority="100">
      <iconSet iconSet="3Symbols2">
        <cfvo type="percent" val="0"/>
        <cfvo type="percent" val="33"/>
        <cfvo type="percent" val="67"/>
      </iconSet>
    </cfRule>
  </conditionalFormatting>
  <conditionalFormatting sqref="N74">
    <cfRule type="iconSet" priority="99">
      <iconSet iconSet="3Signs">
        <cfvo type="percent" val="0"/>
        <cfvo type="percent" val="33"/>
        <cfvo type="percent" val="67"/>
      </iconSet>
    </cfRule>
  </conditionalFormatting>
  <conditionalFormatting sqref="N74">
    <cfRule type="iconSet" priority="98">
      <iconSet iconSet="3Signs">
        <cfvo type="percent" val="0"/>
        <cfvo type="percent" val="33"/>
        <cfvo type="percent" val="67"/>
      </iconSet>
    </cfRule>
  </conditionalFormatting>
  <conditionalFormatting sqref="N74">
    <cfRule type="iconSet" priority="97">
      <iconSet iconSet="3Signs">
        <cfvo type="percent" val="0"/>
        <cfvo type="percent" val="33"/>
        <cfvo type="percent" val="67"/>
      </iconSet>
    </cfRule>
  </conditionalFormatting>
  <conditionalFormatting sqref="N74">
    <cfRule type="iconSet" priority="96">
      <iconSet iconSet="3Signs">
        <cfvo type="percent" val="0"/>
        <cfvo type="percent" val="33"/>
        <cfvo type="percent" val="67"/>
      </iconSet>
    </cfRule>
  </conditionalFormatting>
  <conditionalFormatting sqref="N74">
    <cfRule type="iconSet" priority="95">
      <iconSet iconSet="3Symbols2">
        <cfvo type="percent" val="0"/>
        <cfvo type="percent" val="33"/>
        <cfvo type="percent" val="67"/>
      </iconSet>
    </cfRule>
  </conditionalFormatting>
  <conditionalFormatting sqref="N69">
    <cfRule type="iconSet" priority="94">
      <iconSet iconSet="3Signs">
        <cfvo type="percent" val="0"/>
        <cfvo type="percent" val="33"/>
        <cfvo type="percent" val="67"/>
      </iconSet>
    </cfRule>
  </conditionalFormatting>
  <conditionalFormatting sqref="N69">
    <cfRule type="iconSet" priority="93">
      <iconSet iconSet="3Signs">
        <cfvo type="percent" val="0"/>
        <cfvo type="percent" val="33"/>
        <cfvo type="percent" val="67"/>
      </iconSet>
    </cfRule>
  </conditionalFormatting>
  <conditionalFormatting sqref="N69">
    <cfRule type="iconSet" priority="92">
      <iconSet iconSet="3Symbols2">
        <cfvo type="percent" val="0"/>
        <cfvo type="percent" val="33"/>
        <cfvo type="percent" val="67"/>
      </iconSet>
    </cfRule>
  </conditionalFormatting>
  <conditionalFormatting sqref="N69">
    <cfRule type="iconSet" priority="91">
      <iconSet iconSet="3Signs">
        <cfvo type="percent" val="0"/>
        <cfvo type="percent" val="33"/>
        <cfvo type="percent" val="67"/>
      </iconSet>
    </cfRule>
  </conditionalFormatting>
  <conditionalFormatting sqref="N69">
    <cfRule type="iconSet" priority="90">
      <iconSet iconSet="3Signs">
        <cfvo type="percent" val="0"/>
        <cfvo type="percent" val="33"/>
        <cfvo type="percent" val="67"/>
      </iconSet>
    </cfRule>
  </conditionalFormatting>
  <conditionalFormatting sqref="N28">
    <cfRule type="iconSet" priority="89">
      <iconSet iconSet="3Signs">
        <cfvo type="percent" val="0"/>
        <cfvo type="percent" val="33"/>
        <cfvo type="percent" val="67"/>
      </iconSet>
    </cfRule>
  </conditionalFormatting>
  <conditionalFormatting sqref="N28">
    <cfRule type="iconSet" priority="88">
      <iconSet iconSet="3Signs">
        <cfvo type="percent" val="0"/>
        <cfvo type="percent" val="33"/>
        <cfvo type="percent" val="67"/>
      </iconSet>
    </cfRule>
  </conditionalFormatting>
  <conditionalFormatting sqref="N28">
    <cfRule type="iconSet" priority="87">
      <iconSet iconSet="3Symbols2">
        <cfvo type="percent" val="0"/>
        <cfvo type="percent" val="33"/>
        <cfvo type="percent" val="67"/>
      </iconSet>
    </cfRule>
  </conditionalFormatting>
  <conditionalFormatting sqref="N28">
    <cfRule type="iconSet" priority="86">
      <iconSet iconSet="3Signs">
        <cfvo type="percent" val="0"/>
        <cfvo type="percent" val="33"/>
        <cfvo type="percent" val="67"/>
      </iconSet>
    </cfRule>
  </conditionalFormatting>
  <conditionalFormatting sqref="N28">
    <cfRule type="iconSet" priority="85">
      <iconSet iconSet="3Signs">
        <cfvo type="percent" val="0"/>
        <cfvo type="percent" val="33"/>
        <cfvo type="percent" val="67"/>
      </iconSet>
    </cfRule>
  </conditionalFormatting>
  <conditionalFormatting sqref="N27">
    <cfRule type="iconSet" priority="84">
      <iconSet iconSet="3Signs">
        <cfvo type="percent" val="0"/>
        <cfvo type="percent" val="33"/>
        <cfvo type="percent" val="67"/>
      </iconSet>
    </cfRule>
  </conditionalFormatting>
  <conditionalFormatting sqref="N27">
    <cfRule type="iconSet" priority="83">
      <iconSet iconSet="3Signs">
        <cfvo type="percent" val="0"/>
        <cfvo type="percent" val="33"/>
        <cfvo type="percent" val="67"/>
      </iconSet>
    </cfRule>
  </conditionalFormatting>
  <conditionalFormatting sqref="N27">
    <cfRule type="iconSet" priority="82">
      <iconSet iconSet="3Symbols2">
        <cfvo type="percent" val="0"/>
        <cfvo type="percent" val="33"/>
        <cfvo type="percent" val="67"/>
      </iconSet>
    </cfRule>
  </conditionalFormatting>
  <conditionalFormatting sqref="N27">
    <cfRule type="iconSet" priority="81">
      <iconSet iconSet="3Signs">
        <cfvo type="percent" val="0"/>
        <cfvo type="percent" val="33"/>
        <cfvo type="percent" val="67"/>
      </iconSet>
    </cfRule>
  </conditionalFormatting>
  <conditionalFormatting sqref="N27">
    <cfRule type="iconSet" priority="80">
      <iconSet iconSet="3Signs">
        <cfvo type="percent" val="0"/>
        <cfvo type="percent" val="33"/>
        <cfvo type="percent" val="67"/>
      </iconSet>
    </cfRule>
  </conditionalFormatting>
  <conditionalFormatting sqref="N25">
    <cfRule type="iconSet" priority="79">
      <iconSet iconSet="3Signs">
        <cfvo type="percent" val="0"/>
        <cfvo type="percent" val="33"/>
        <cfvo type="percent" val="67"/>
      </iconSet>
    </cfRule>
  </conditionalFormatting>
  <conditionalFormatting sqref="N25">
    <cfRule type="iconSet" priority="78">
      <iconSet iconSet="3Signs">
        <cfvo type="percent" val="0"/>
        <cfvo type="percent" val="33"/>
        <cfvo type="percent" val="67"/>
      </iconSet>
    </cfRule>
  </conditionalFormatting>
  <conditionalFormatting sqref="N25">
    <cfRule type="iconSet" priority="77">
      <iconSet iconSet="3Symbols2">
        <cfvo type="percent" val="0"/>
        <cfvo type="percent" val="33"/>
        <cfvo type="percent" val="67"/>
      </iconSet>
    </cfRule>
  </conditionalFormatting>
  <conditionalFormatting sqref="N25">
    <cfRule type="iconSet" priority="76">
      <iconSet iconSet="3Signs">
        <cfvo type="percent" val="0"/>
        <cfvo type="percent" val="33"/>
        <cfvo type="percent" val="67"/>
      </iconSet>
    </cfRule>
  </conditionalFormatting>
  <conditionalFormatting sqref="N25">
    <cfRule type="iconSet" priority="75">
      <iconSet iconSet="3Signs">
        <cfvo type="percent" val="0"/>
        <cfvo type="percent" val="33"/>
        <cfvo type="percent" val="67"/>
      </iconSet>
    </cfRule>
  </conditionalFormatting>
  <conditionalFormatting sqref="N20">
    <cfRule type="iconSet" priority="74">
      <iconSet iconSet="3Signs">
        <cfvo type="percent" val="0"/>
        <cfvo type="percent" val="33"/>
        <cfvo type="percent" val="67"/>
      </iconSet>
    </cfRule>
  </conditionalFormatting>
  <conditionalFormatting sqref="N20">
    <cfRule type="iconSet" priority="73">
      <iconSet iconSet="3Signs">
        <cfvo type="percent" val="0"/>
        <cfvo type="percent" val="33"/>
        <cfvo type="percent" val="67"/>
      </iconSet>
    </cfRule>
  </conditionalFormatting>
  <conditionalFormatting sqref="N20">
    <cfRule type="iconSet" priority="72">
      <iconSet iconSet="3Symbols2">
        <cfvo type="percent" val="0"/>
        <cfvo type="percent" val="33"/>
        <cfvo type="percent" val="67"/>
      </iconSet>
    </cfRule>
  </conditionalFormatting>
  <conditionalFormatting sqref="N20">
    <cfRule type="iconSet" priority="71">
      <iconSet iconSet="3Signs">
        <cfvo type="percent" val="0"/>
        <cfvo type="percent" val="33"/>
        <cfvo type="percent" val="67"/>
      </iconSet>
    </cfRule>
  </conditionalFormatting>
  <conditionalFormatting sqref="N20">
    <cfRule type="iconSet" priority="70">
      <iconSet iconSet="3Signs">
        <cfvo type="percent" val="0"/>
        <cfvo type="percent" val="33"/>
        <cfvo type="percent" val="67"/>
      </iconSet>
    </cfRule>
  </conditionalFormatting>
  <conditionalFormatting sqref="N72">
    <cfRule type="iconSet" priority="69">
      <iconSet iconSet="3Signs">
        <cfvo type="percent" val="0"/>
        <cfvo type="percent" val="33"/>
        <cfvo type="percent" val="67"/>
      </iconSet>
    </cfRule>
  </conditionalFormatting>
  <conditionalFormatting sqref="N72">
    <cfRule type="iconSet" priority="68">
      <iconSet iconSet="3Signs">
        <cfvo type="percent" val="0"/>
        <cfvo type="percent" val="33"/>
        <cfvo type="percent" val="67"/>
      </iconSet>
    </cfRule>
  </conditionalFormatting>
  <conditionalFormatting sqref="N72">
    <cfRule type="iconSet" priority="67">
      <iconSet iconSet="3Signs">
        <cfvo type="percent" val="0"/>
        <cfvo type="percent" val="33"/>
        <cfvo type="percent" val="67"/>
      </iconSet>
    </cfRule>
  </conditionalFormatting>
  <conditionalFormatting sqref="N72">
    <cfRule type="iconSet" priority="66">
      <iconSet iconSet="3Symbols2">
        <cfvo type="percent" val="0"/>
        <cfvo type="percent" val="33"/>
        <cfvo type="percent" val="67"/>
      </iconSet>
    </cfRule>
  </conditionalFormatting>
  <conditionalFormatting sqref="N72">
    <cfRule type="iconSet" priority="65">
      <iconSet iconSet="3Signs">
        <cfvo type="percent" val="0"/>
        <cfvo type="percent" val="33"/>
        <cfvo type="percent" val="67"/>
      </iconSet>
    </cfRule>
  </conditionalFormatting>
  <conditionalFormatting sqref="N72">
    <cfRule type="iconSet" priority="64">
      <iconSet iconSet="3Signs">
        <cfvo type="percent" val="0"/>
        <cfvo type="percent" val="33"/>
        <cfvo type="percent" val="67"/>
      </iconSet>
    </cfRule>
  </conditionalFormatting>
  <conditionalFormatting sqref="N72">
    <cfRule type="iconSet" priority="63">
      <iconSet iconSet="3Signs">
        <cfvo type="percent" val="0"/>
        <cfvo type="percent" val="33"/>
        <cfvo type="percent" val="67"/>
      </iconSet>
    </cfRule>
  </conditionalFormatting>
  <conditionalFormatting sqref="N72">
    <cfRule type="iconSet" priority="62">
      <iconSet iconSet="3Signs">
        <cfvo type="percent" val="0"/>
        <cfvo type="percent" val="33"/>
        <cfvo type="percent" val="67"/>
      </iconSet>
    </cfRule>
  </conditionalFormatting>
  <conditionalFormatting sqref="N72">
    <cfRule type="iconSet" priority="61">
      <iconSet iconSet="3Symbols2">
        <cfvo type="percent" val="0"/>
        <cfvo type="percent" val="33"/>
        <cfvo type="percent" val="67"/>
      </iconSet>
    </cfRule>
  </conditionalFormatting>
  <conditionalFormatting sqref="N72">
    <cfRule type="iconSet" priority="60">
      <iconSet iconSet="3Signs">
        <cfvo type="percent" val="0"/>
        <cfvo type="percent" val="33"/>
        <cfvo type="percent" val="67"/>
      </iconSet>
    </cfRule>
  </conditionalFormatting>
  <conditionalFormatting sqref="N72">
    <cfRule type="iconSet" priority="59">
      <iconSet iconSet="3Signs">
        <cfvo type="percent" val="0"/>
        <cfvo type="percent" val="33"/>
        <cfvo type="percent" val="67"/>
      </iconSet>
    </cfRule>
  </conditionalFormatting>
  <conditionalFormatting sqref="N72">
    <cfRule type="iconSet" priority="58">
      <iconSet iconSet="3Signs">
        <cfvo type="percent" val="0"/>
        <cfvo type="percent" val="33"/>
        <cfvo type="percent" val="67"/>
      </iconSet>
    </cfRule>
  </conditionalFormatting>
  <conditionalFormatting sqref="N66">
    <cfRule type="iconSet" priority="57">
      <iconSet iconSet="3Signs">
        <cfvo type="percent" val="0"/>
        <cfvo type="percent" val="33"/>
        <cfvo type="percent" val="67"/>
      </iconSet>
    </cfRule>
  </conditionalFormatting>
  <conditionalFormatting sqref="N66">
    <cfRule type="iconSet" priority="56">
      <iconSet iconSet="3Signs">
        <cfvo type="percent" val="0"/>
        <cfvo type="percent" val="33"/>
        <cfvo type="percent" val="67"/>
      </iconSet>
    </cfRule>
  </conditionalFormatting>
  <conditionalFormatting sqref="N66">
    <cfRule type="iconSet" priority="55">
      <iconSet iconSet="3Symbols2">
        <cfvo type="percent" val="0"/>
        <cfvo type="percent" val="33"/>
        <cfvo type="percent" val="67"/>
      </iconSet>
    </cfRule>
  </conditionalFormatting>
  <conditionalFormatting sqref="N66">
    <cfRule type="iconSet" priority="54">
      <iconSet iconSet="3Signs">
        <cfvo type="percent" val="0"/>
        <cfvo type="percent" val="33"/>
        <cfvo type="percent" val="67"/>
      </iconSet>
    </cfRule>
  </conditionalFormatting>
  <conditionalFormatting sqref="N66">
    <cfRule type="iconSet" priority="53">
      <iconSet iconSet="3Signs">
        <cfvo type="percent" val="0"/>
        <cfvo type="percent" val="33"/>
        <cfvo type="percent" val="67"/>
      </iconSet>
    </cfRule>
  </conditionalFormatting>
  <conditionalFormatting sqref="N66">
    <cfRule type="iconSet" priority="52">
      <iconSet iconSet="3Signs">
        <cfvo type="percent" val="0"/>
        <cfvo type="percent" val="33"/>
        <cfvo type="percent" val="67"/>
      </iconSet>
    </cfRule>
  </conditionalFormatting>
  <conditionalFormatting sqref="N66">
    <cfRule type="iconSet" priority="51">
      <iconSet iconSet="3Signs">
        <cfvo type="percent" val="0"/>
        <cfvo type="percent" val="33"/>
        <cfvo type="percent" val="67"/>
      </iconSet>
    </cfRule>
  </conditionalFormatting>
  <conditionalFormatting sqref="N66">
    <cfRule type="iconSet" priority="50">
      <iconSet iconSet="3Symbols2">
        <cfvo type="percent" val="0"/>
        <cfvo type="percent" val="33"/>
        <cfvo type="percent" val="67"/>
      </iconSet>
    </cfRule>
  </conditionalFormatting>
  <conditionalFormatting sqref="N66">
    <cfRule type="iconSet" priority="49">
      <iconSet iconSet="3Signs">
        <cfvo type="percent" val="0"/>
        <cfvo type="percent" val="33"/>
        <cfvo type="percent" val="67"/>
      </iconSet>
    </cfRule>
  </conditionalFormatting>
  <conditionalFormatting sqref="N66">
    <cfRule type="iconSet" priority="48">
      <iconSet iconSet="3Signs">
        <cfvo type="percent" val="0"/>
        <cfvo type="percent" val="33"/>
        <cfvo type="percent" val="67"/>
      </iconSet>
    </cfRule>
  </conditionalFormatting>
  <conditionalFormatting sqref="N66">
    <cfRule type="iconSet" priority="47">
      <iconSet iconSet="3Signs">
        <cfvo type="percent" val="0"/>
        <cfvo type="percent" val="33"/>
        <cfvo type="percent" val="67"/>
      </iconSet>
    </cfRule>
  </conditionalFormatting>
  <conditionalFormatting sqref="N65">
    <cfRule type="iconSet" priority="46">
      <iconSet iconSet="3Signs">
        <cfvo type="percent" val="0"/>
        <cfvo type="percent" val="33"/>
        <cfvo type="percent" val="67"/>
      </iconSet>
    </cfRule>
  </conditionalFormatting>
  <conditionalFormatting sqref="N65">
    <cfRule type="iconSet" priority="45">
      <iconSet iconSet="3Signs">
        <cfvo type="percent" val="0"/>
        <cfvo type="percent" val="33"/>
        <cfvo type="percent" val="67"/>
      </iconSet>
    </cfRule>
  </conditionalFormatting>
  <conditionalFormatting sqref="N65">
    <cfRule type="iconSet" priority="44">
      <iconSet iconSet="3Symbols2">
        <cfvo type="percent" val="0"/>
        <cfvo type="percent" val="33"/>
        <cfvo type="percent" val="67"/>
      </iconSet>
    </cfRule>
  </conditionalFormatting>
  <conditionalFormatting sqref="N65">
    <cfRule type="iconSet" priority="43">
      <iconSet iconSet="3Signs">
        <cfvo type="percent" val="0"/>
        <cfvo type="percent" val="33"/>
        <cfvo type="percent" val="67"/>
      </iconSet>
    </cfRule>
  </conditionalFormatting>
  <conditionalFormatting sqref="N65">
    <cfRule type="iconSet" priority="42">
      <iconSet iconSet="3Signs">
        <cfvo type="percent" val="0"/>
        <cfvo type="percent" val="33"/>
        <cfvo type="percent" val="67"/>
      </iconSet>
    </cfRule>
  </conditionalFormatting>
  <conditionalFormatting sqref="N65">
    <cfRule type="iconSet" priority="41">
      <iconSet iconSet="3Signs">
        <cfvo type="percent" val="0"/>
        <cfvo type="percent" val="33"/>
        <cfvo type="percent" val="67"/>
      </iconSet>
    </cfRule>
  </conditionalFormatting>
  <conditionalFormatting sqref="N65">
    <cfRule type="iconSet" priority="40">
      <iconSet iconSet="3Signs">
        <cfvo type="percent" val="0"/>
        <cfvo type="percent" val="33"/>
        <cfvo type="percent" val="67"/>
      </iconSet>
    </cfRule>
  </conditionalFormatting>
  <conditionalFormatting sqref="N65">
    <cfRule type="iconSet" priority="39">
      <iconSet iconSet="3Symbols2">
        <cfvo type="percent" val="0"/>
        <cfvo type="percent" val="33"/>
        <cfvo type="percent" val="67"/>
      </iconSet>
    </cfRule>
  </conditionalFormatting>
  <conditionalFormatting sqref="N65">
    <cfRule type="iconSet" priority="38">
      <iconSet iconSet="3Signs">
        <cfvo type="percent" val="0"/>
        <cfvo type="percent" val="33"/>
        <cfvo type="percent" val="67"/>
      </iconSet>
    </cfRule>
  </conditionalFormatting>
  <conditionalFormatting sqref="N65">
    <cfRule type="iconSet" priority="37">
      <iconSet iconSet="3Signs">
        <cfvo type="percent" val="0"/>
        <cfvo type="percent" val="33"/>
        <cfvo type="percent" val="67"/>
      </iconSet>
    </cfRule>
  </conditionalFormatting>
  <conditionalFormatting sqref="N65">
    <cfRule type="iconSet" priority="36">
      <iconSet iconSet="3Signs">
        <cfvo type="percent" val="0"/>
        <cfvo type="percent" val="33"/>
        <cfvo type="percent" val="67"/>
      </iconSet>
    </cfRule>
  </conditionalFormatting>
  <conditionalFormatting sqref="N51">
    <cfRule type="iconSet" priority="35">
      <iconSet iconSet="3Signs">
        <cfvo type="percent" val="0"/>
        <cfvo type="percent" val="33"/>
        <cfvo type="percent" val="67"/>
      </iconSet>
    </cfRule>
  </conditionalFormatting>
  <conditionalFormatting sqref="N51">
    <cfRule type="iconSet" priority="34">
      <iconSet iconSet="3Signs">
        <cfvo type="percent" val="0"/>
        <cfvo type="percent" val="33"/>
        <cfvo type="percent" val="67"/>
      </iconSet>
    </cfRule>
  </conditionalFormatting>
  <conditionalFormatting sqref="N51">
    <cfRule type="iconSet" priority="33">
      <iconSet iconSet="3Symbols2">
        <cfvo type="percent" val="0"/>
        <cfvo type="percent" val="33"/>
        <cfvo type="percent" val="67"/>
      </iconSet>
    </cfRule>
  </conditionalFormatting>
  <conditionalFormatting sqref="N51">
    <cfRule type="iconSet" priority="32">
      <iconSet iconSet="3Signs">
        <cfvo type="percent" val="0"/>
        <cfvo type="percent" val="33"/>
        <cfvo type="percent" val="67"/>
      </iconSet>
    </cfRule>
  </conditionalFormatting>
  <conditionalFormatting sqref="N51">
    <cfRule type="iconSet" priority="31">
      <iconSet iconSet="3Signs">
        <cfvo type="percent" val="0"/>
        <cfvo type="percent" val="33"/>
        <cfvo type="percent" val="67"/>
      </iconSet>
    </cfRule>
  </conditionalFormatting>
  <conditionalFormatting sqref="N51">
    <cfRule type="iconSet" priority="30">
      <iconSet iconSet="3Signs">
        <cfvo type="percent" val="0"/>
        <cfvo type="percent" val="33"/>
        <cfvo type="percent" val="67"/>
      </iconSet>
    </cfRule>
  </conditionalFormatting>
  <conditionalFormatting sqref="N51">
    <cfRule type="iconSet" priority="29">
      <iconSet iconSet="3Signs">
        <cfvo type="percent" val="0"/>
        <cfvo type="percent" val="33"/>
        <cfvo type="percent" val="67"/>
      </iconSet>
    </cfRule>
  </conditionalFormatting>
  <conditionalFormatting sqref="N51">
    <cfRule type="iconSet" priority="28">
      <iconSet iconSet="3Symbols2">
        <cfvo type="percent" val="0"/>
        <cfvo type="percent" val="33"/>
        <cfvo type="percent" val="67"/>
      </iconSet>
    </cfRule>
  </conditionalFormatting>
  <conditionalFormatting sqref="N51">
    <cfRule type="iconSet" priority="27">
      <iconSet iconSet="3Signs">
        <cfvo type="percent" val="0"/>
        <cfvo type="percent" val="33"/>
        <cfvo type="percent" val="67"/>
      </iconSet>
    </cfRule>
  </conditionalFormatting>
  <conditionalFormatting sqref="N51">
    <cfRule type="iconSet" priority="26">
      <iconSet iconSet="3Signs">
        <cfvo type="percent" val="0"/>
        <cfvo type="percent" val="33"/>
        <cfvo type="percent" val="67"/>
      </iconSet>
    </cfRule>
  </conditionalFormatting>
  <conditionalFormatting sqref="N51">
    <cfRule type="iconSet" priority="25">
      <iconSet iconSet="3Signs">
        <cfvo type="percent" val="0"/>
        <cfvo type="percent" val="33"/>
        <cfvo type="percent" val="67"/>
      </iconSet>
    </cfRule>
  </conditionalFormatting>
  <conditionalFormatting sqref="N78">
    <cfRule type="iconSet" priority="24">
      <iconSet iconSet="3Signs">
        <cfvo type="percent" val="0"/>
        <cfvo type="percent" val="33"/>
        <cfvo type="percent" val="67"/>
      </iconSet>
    </cfRule>
  </conditionalFormatting>
  <conditionalFormatting sqref="N78">
    <cfRule type="iconSet" priority="23">
      <iconSet iconSet="3Signs">
        <cfvo type="percent" val="0"/>
        <cfvo type="percent" val="33"/>
        <cfvo type="percent" val="67"/>
      </iconSet>
    </cfRule>
  </conditionalFormatting>
  <conditionalFormatting sqref="N78">
    <cfRule type="iconSet" priority="22">
      <iconSet iconSet="3Symbols2">
        <cfvo type="percent" val="0"/>
        <cfvo type="percent" val="33"/>
        <cfvo type="percent" val="67"/>
      </iconSet>
    </cfRule>
  </conditionalFormatting>
  <conditionalFormatting sqref="N78">
    <cfRule type="iconSet" priority="21">
      <iconSet iconSet="3Signs">
        <cfvo type="percent" val="0"/>
        <cfvo type="percent" val="33"/>
        <cfvo type="percent" val="67"/>
      </iconSet>
    </cfRule>
  </conditionalFormatting>
  <conditionalFormatting sqref="N78">
    <cfRule type="iconSet" priority="20">
      <iconSet iconSet="3Signs">
        <cfvo type="percent" val="0"/>
        <cfvo type="percent" val="33"/>
        <cfvo type="percent" val="67"/>
      </iconSet>
    </cfRule>
  </conditionalFormatting>
  <conditionalFormatting sqref="N78">
    <cfRule type="iconSet" priority="19">
      <iconSet iconSet="3Signs">
        <cfvo type="percent" val="0"/>
        <cfvo type="percent" val="33"/>
        <cfvo type="percent" val="67"/>
      </iconSet>
    </cfRule>
  </conditionalFormatting>
  <conditionalFormatting sqref="N78">
    <cfRule type="iconSet" priority="18">
      <iconSet iconSet="3Signs">
        <cfvo type="percent" val="0"/>
        <cfvo type="percent" val="33"/>
        <cfvo type="percent" val="67"/>
      </iconSet>
    </cfRule>
  </conditionalFormatting>
  <conditionalFormatting sqref="N78">
    <cfRule type="iconSet" priority="17">
      <iconSet iconSet="3Symbols2">
        <cfvo type="percent" val="0"/>
        <cfvo type="percent" val="33"/>
        <cfvo type="percent" val="67"/>
      </iconSet>
    </cfRule>
  </conditionalFormatting>
  <conditionalFormatting sqref="N78">
    <cfRule type="iconSet" priority="16">
      <iconSet iconSet="3Signs">
        <cfvo type="percent" val="0"/>
        <cfvo type="percent" val="33"/>
        <cfvo type="percent" val="67"/>
      </iconSet>
    </cfRule>
  </conditionalFormatting>
  <conditionalFormatting sqref="N78">
    <cfRule type="iconSet" priority="15">
      <iconSet iconSet="3Signs">
        <cfvo type="percent" val="0"/>
        <cfvo type="percent" val="33"/>
        <cfvo type="percent" val="67"/>
      </iconSet>
    </cfRule>
  </conditionalFormatting>
  <conditionalFormatting sqref="N78">
    <cfRule type="iconSet" priority="14">
      <iconSet iconSet="3Signs">
        <cfvo type="percent" val="0"/>
        <cfvo type="percent" val="33"/>
        <cfvo type="percent" val="67"/>
      </iconSet>
    </cfRule>
  </conditionalFormatting>
  <conditionalFormatting sqref="N5">
    <cfRule type="iconSet" priority="13">
      <iconSet iconSet="3Signs">
        <cfvo type="percent" val="0"/>
        <cfvo type="percent" val="33"/>
        <cfvo type="percent" val="67"/>
      </iconSet>
    </cfRule>
  </conditionalFormatting>
  <conditionalFormatting sqref="N5">
    <cfRule type="iconSet" priority="12">
      <iconSet iconSet="3Signs">
        <cfvo type="percent" val="0"/>
        <cfvo type="percent" val="33"/>
        <cfvo type="percent" val="67"/>
      </iconSet>
    </cfRule>
  </conditionalFormatting>
  <conditionalFormatting sqref="N5">
    <cfRule type="iconSet" priority="11">
      <iconSet iconSet="3Signs">
        <cfvo type="percent" val="0"/>
        <cfvo type="percent" val="33"/>
        <cfvo type="percent" val="67"/>
      </iconSet>
    </cfRule>
  </conditionalFormatting>
  <conditionalFormatting sqref="N5">
    <cfRule type="iconSet" priority="10">
      <iconSet iconSet="3Symbols2">
        <cfvo type="percent" val="0"/>
        <cfvo type="percent" val="33"/>
        <cfvo type="percent" val="67"/>
      </iconSet>
    </cfRule>
  </conditionalFormatting>
  <conditionalFormatting sqref="N5">
    <cfRule type="iconSet" priority="9">
      <iconSet iconSet="3Signs">
        <cfvo type="percent" val="0"/>
        <cfvo type="percent" val="33"/>
        <cfvo type="percent" val="67"/>
      </iconSet>
    </cfRule>
  </conditionalFormatting>
  <conditionalFormatting sqref="N5">
    <cfRule type="iconSet" priority="8">
      <iconSet iconSet="3Signs">
        <cfvo type="percent" val="0"/>
        <cfvo type="percent" val="33"/>
        <cfvo type="percent" val="67"/>
      </iconSet>
    </cfRule>
  </conditionalFormatting>
  <conditionalFormatting sqref="N28">
    <cfRule type="iconSet" priority="7">
      <iconSet iconSet="3Signs">
        <cfvo type="percent" val="0"/>
        <cfvo type="percent" val="33"/>
        <cfvo type="percent" val="67"/>
      </iconSet>
    </cfRule>
  </conditionalFormatting>
  <conditionalFormatting sqref="N28">
    <cfRule type="iconSet" priority="6">
      <iconSet iconSet="3Signs">
        <cfvo type="percent" val="0"/>
        <cfvo type="percent" val="33"/>
        <cfvo type="percent" val="67"/>
      </iconSet>
    </cfRule>
  </conditionalFormatting>
  <conditionalFormatting sqref="N12">
    <cfRule type="iconSet" priority="5">
      <iconSet iconSet="3Signs">
        <cfvo type="percent" val="0"/>
        <cfvo type="percent" val="33"/>
        <cfvo type="percent" val="67"/>
      </iconSet>
    </cfRule>
  </conditionalFormatting>
  <conditionalFormatting sqref="N12">
    <cfRule type="iconSet" priority="4">
      <iconSet iconSet="3Signs">
        <cfvo type="percent" val="0"/>
        <cfvo type="percent" val="33"/>
        <cfvo type="percent" val="67"/>
      </iconSet>
    </cfRule>
  </conditionalFormatting>
  <conditionalFormatting sqref="N12">
    <cfRule type="iconSet" priority="3">
      <iconSet iconSet="3Symbols2">
        <cfvo type="percent" val="0"/>
        <cfvo type="percent" val="33"/>
        <cfvo type="percent" val="67"/>
      </iconSet>
    </cfRule>
  </conditionalFormatting>
  <conditionalFormatting sqref="N12">
    <cfRule type="iconSet" priority="2">
      <iconSet iconSet="3Signs">
        <cfvo type="percent" val="0"/>
        <cfvo type="percent" val="33"/>
        <cfvo type="percent" val="67"/>
      </iconSet>
    </cfRule>
  </conditionalFormatting>
  <conditionalFormatting sqref="N12">
    <cfRule type="iconSet" priority="1">
      <iconSet iconSet="3Signs">
        <cfvo type="percent" val="0"/>
        <cfvo type="percent" val="33"/>
        <cfvo type="percent" val="67"/>
      </iconSet>
    </cfRule>
  </conditionalFormatting>
  <pageMargins left="0.25" right="0.25" top="0.75" bottom="0.75" header="0.3" footer="0.3"/>
  <pageSetup paperSize="9" scale="34" orientation="landscape" horizontalDpi="0" verticalDpi="0" copies="2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71C6A39D-1ADE-442F-ACEF-A3DD60C05A1B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S2:S100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pageSetUpPr fitToPage="1"/>
  </sheetPr>
  <dimension ref="A2:R102"/>
  <sheetViews>
    <sheetView topLeftCell="A10" zoomScale="80" zoomScaleNormal="80" workbookViewId="0">
      <selection activeCell="B21" sqref="B21"/>
    </sheetView>
  </sheetViews>
  <sheetFormatPr baseColWidth="10" defaultRowHeight="15"/>
  <cols>
    <col min="1" max="1" width="35.7109375" bestFit="1" customWidth="1"/>
    <col min="2" max="2" width="31.5703125" bestFit="1" customWidth="1"/>
    <col min="3" max="3" width="28" bestFit="1" customWidth="1"/>
    <col min="4" max="4" width="29.5703125" bestFit="1" customWidth="1"/>
    <col min="5" max="6" width="36.28515625" bestFit="1" customWidth="1"/>
    <col min="7" max="7" width="35.7109375" bestFit="1" customWidth="1"/>
    <col min="8" max="8" width="27.140625" bestFit="1" customWidth="1"/>
    <col min="9" max="9" width="36.7109375" bestFit="1" customWidth="1"/>
    <col min="10" max="10" width="35.7109375" bestFit="1" customWidth="1"/>
    <col min="11" max="11" width="36.28515625" bestFit="1" customWidth="1"/>
    <col min="12" max="12" width="35.7109375" bestFit="1" customWidth="1"/>
    <col min="13" max="13" width="32" bestFit="1" customWidth="1"/>
    <col min="14" max="14" width="35.7109375" bestFit="1" customWidth="1"/>
    <col min="15" max="15" width="36.28515625" bestFit="1" customWidth="1"/>
    <col min="16" max="16" width="35.7109375" bestFit="1" customWidth="1"/>
    <col min="17" max="17" width="31.5703125" bestFit="1" customWidth="1"/>
  </cols>
  <sheetData>
    <row r="2" spans="1:18" ht="15.75" thickBot="1">
      <c r="A2" s="497" t="s">
        <v>88</v>
      </c>
      <c r="B2" s="498" t="s">
        <v>20</v>
      </c>
      <c r="C2" s="498" t="s">
        <v>21</v>
      </c>
      <c r="D2" s="498" t="s">
        <v>22</v>
      </c>
      <c r="E2" s="498" t="s">
        <v>23</v>
      </c>
      <c r="F2" s="498" t="s">
        <v>6</v>
      </c>
      <c r="G2" s="498" t="s">
        <v>7</v>
      </c>
      <c r="H2" s="498" t="s">
        <v>8</v>
      </c>
      <c r="I2" s="498" t="s">
        <v>9</v>
      </c>
      <c r="J2" s="498" t="s">
        <v>10</v>
      </c>
      <c r="K2" s="498" t="s">
        <v>11</v>
      </c>
      <c r="L2" s="498" t="s">
        <v>12</v>
      </c>
      <c r="M2" s="498" t="s">
        <v>13</v>
      </c>
      <c r="N2" s="498" t="s">
        <v>25</v>
      </c>
      <c r="O2" s="498" t="s">
        <v>15</v>
      </c>
      <c r="P2" s="498" t="s">
        <v>24</v>
      </c>
      <c r="Q2" s="499" t="s">
        <v>17</v>
      </c>
    </row>
    <row r="3" spans="1:18" ht="16.5" thickBot="1">
      <c r="A3" s="503" t="s">
        <v>189</v>
      </c>
      <c r="B3" s="506" t="s">
        <v>190</v>
      </c>
      <c r="C3" s="503" t="s">
        <v>191</v>
      </c>
      <c r="D3" s="503" t="s">
        <v>192</v>
      </c>
      <c r="E3" s="503" t="s">
        <v>193</v>
      </c>
      <c r="F3" s="503" t="s">
        <v>195</v>
      </c>
      <c r="G3" s="503" t="s">
        <v>198</v>
      </c>
      <c r="H3" s="503" t="s">
        <v>193</v>
      </c>
      <c r="I3" s="500" t="s">
        <v>191</v>
      </c>
      <c r="J3" s="503"/>
      <c r="K3" s="503"/>
      <c r="L3" s="503"/>
      <c r="M3" s="503"/>
      <c r="N3" s="504"/>
      <c r="O3" s="503"/>
      <c r="P3" s="504"/>
      <c r="Q3" s="503"/>
    </row>
    <row r="4" spans="1:18" ht="15.75">
      <c r="A4" s="501" t="s">
        <v>194</v>
      </c>
      <c r="B4" s="501" t="s">
        <v>195</v>
      </c>
      <c r="C4" s="502" t="s">
        <v>196</v>
      </c>
      <c r="D4" s="502" t="s">
        <v>197</v>
      </c>
      <c r="E4" s="502" t="s">
        <v>198</v>
      </c>
      <c r="F4" s="502" t="s">
        <v>203</v>
      </c>
      <c r="G4" s="502" t="s">
        <v>189</v>
      </c>
      <c r="H4" s="502" t="s">
        <v>190</v>
      </c>
      <c r="I4" s="504" t="s">
        <v>197</v>
      </c>
      <c r="J4" s="502"/>
      <c r="K4" s="502"/>
      <c r="L4" s="502"/>
      <c r="M4" s="502"/>
      <c r="N4" s="505"/>
      <c r="O4" s="502"/>
      <c r="P4" s="505"/>
      <c r="Q4" s="502"/>
      <c r="R4" s="170"/>
    </row>
    <row r="5" spans="1:18" ht="15.75">
      <c r="A5" s="501" t="s">
        <v>199</v>
      </c>
      <c r="B5" s="501" t="s">
        <v>200</v>
      </c>
      <c r="C5" s="502" t="s">
        <v>206</v>
      </c>
      <c r="D5" s="502" t="s">
        <v>202</v>
      </c>
      <c r="E5" s="502" t="s">
        <v>203</v>
      </c>
      <c r="F5" s="502" t="s">
        <v>215</v>
      </c>
      <c r="G5" s="502" t="s">
        <v>194</v>
      </c>
      <c r="H5" s="502" t="s">
        <v>192</v>
      </c>
      <c r="I5" s="505" t="s">
        <v>202</v>
      </c>
      <c r="J5" s="502"/>
      <c r="K5" s="502"/>
      <c r="L5" s="502"/>
      <c r="M5" s="502"/>
      <c r="N5" s="505"/>
      <c r="O5" s="502"/>
      <c r="P5" s="505"/>
      <c r="Q5" s="502"/>
      <c r="R5" s="170"/>
    </row>
    <row r="6" spans="1:18" ht="15.75">
      <c r="A6" s="501" t="s">
        <v>204</v>
      </c>
      <c r="B6" s="501" t="s">
        <v>205</v>
      </c>
      <c r="C6" s="502" t="s">
        <v>211</v>
      </c>
      <c r="D6" s="502" t="s">
        <v>207</v>
      </c>
      <c r="E6" s="502" t="s">
        <v>201</v>
      </c>
      <c r="F6" s="502" t="s">
        <v>225</v>
      </c>
      <c r="G6" s="502" t="s">
        <v>205</v>
      </c>
      <c r="H6" s="502" t="s">
        <v>200</v>
      </c>
      <c r="I6" s="505" t="s">
        <v>207</v>
      </c>
      <c r="J6" s="502"/>
      <c r="K6" s="502"/>
      <c r="L6" s="502"/>
      <c r="M6" s="502"/>
      <c r="N6" s="505"/>
      <c r="O6" s="502"/>
      <c r="P6" s="505"/>
      <c r="Q6" s="502"/>
      <c r="R6" s="170"/>
    </row>
    <row r="7" spans="1:18" ht="15.75">
      <c r="A7" s="501" t="s">
        <v>209</v>
      </c>
      <c r="B7" s="501" t="s">
        <v>210</v>
      </c>
      <c r="C7" s="502" t="s">
        <v>216</v>
      </c>
      <c r="D7" s="502" t="s">
        <v>212</v>
      </c>
      <c r="E7" s="502" t="s">
        <v>208</v>
      </c>
      <c r="F7" s="502" t="s">
        <v>214</v>
      </c>
      <c r="G7" s="502" t="s">
        <v>209</v>
      </c>
      <c r="H7" s="502" t="s">
        <v>196</v>
      </c>
      <c r="I7" s="505" t="s">
        <v>199</v>
      </c>
      <c r="J7" s="502"/>
      <c r="K7" s="502"/>
      <c r="L7" s="502"/>
      <c r="M7" s="502"/>
      <c r="N7" s="505"/>
      <c r="O7" s="502"/>
      <c r="P7" s="505"/>
      <c r="Q7" s="502"/>
      <c r="R7" s="170"/>
    </row>
    <row r="8" spans="1:18" ht="15.75">
      <c r="A8" s="501" t="s">
        <v>214</v>
      </c>
      <c r="B8" s="501" t="s">
        <v>215</v>
      </c>
      <c r="C8" s="502" t="s">
        <v>221</v>
      </c>
      <c r="D8" s="502" t="s">
        <v>217</v>
      </c>
      <c r="E8" s="502" t="s">
        <v>213</v>
      </c>
      <c r="F8" s="502" t="s">
        <v>219</v>
      </c>
      <c r="G8" s="502" t="s">
        <v>212</v>
      </c>
      <c r="H8" s="502" t="s">
        <v>201</v>
      </c>
      <c r="I8" s="505" t="s">
        <v>206</v>
      </c>
      <c r="J8" s="502"/>
      <c r="K8" s="502"/>
      <c r="L8" s="502"/>
      <c r="M8" s="502"/>
      <c r="N8" s="505"/>
      <c r="O8" s="502"/>
      <c r="P8" s="505"/>
      <c r="Q8" s="502"/>
      <c r="R8" s="170"/>
    </row>
    <row r="9" spans="1:18" ht="15.75">
      <c r="A9" s="501" t="s">
        <v>219</v>
      </c>
      <c r="B9" s="501" t="s">
        <v>220</v>
      </c>
      <c r="C9" s="502" t="s">
        <v>226</v>
      </c>
      <c r="D9" s="502" t="s">
        <v>222</v>
      </c>
      <c r="E9" s="502" t="s">
        <v>218</v>
      </c>
      <c r="F9" s="502" t="s">
        <v>224</v>
      </c>
      <c r="G9" s="502" t="s">
        <v>221</v>
      </c>
      <c r="H9" s="502" t="s">
        <v>210</v>
      </c>
      <c r="I9" s="505" t="s">
        <v>213</v>
      </c>
      <c r="J9" s="502"/>
      <c r="K9" s="502"/>
      <c r="L9" s="502"/>
      <c r="M9" s="502"/>
      <c r="N9" s="505"/>
      <c r="O9" s="502"/>
      <c r="P9" s="505"/>
      <c r="Q9" s="502"/>
      <c r="R9" s="170"/>
    </row>
    <row r="10" spans="1:18" ht="15.75">
      <c r="A10" s="501" t="s">
        <v>224</v>
      </c>
      <c r="B10" s="501" t="s">
        <v>225</v>
      </c>
      <c r="C10" s="502" t="s">
        <v>231</v>
      </c>
      <c r="D10" s="502" t="s">
        <v>227</v>
      </c>
      <c r="E10" s="502" t="s">
        <v>223</v>
      </c>
      <c r="F10" s="502" t="s">
        <v>218</v>
      </c>
      <c r="G10" s="502" t="s">
        <v>234</v>
      </c>
      <c r="H10" s="502" t="s">
        <v>208</v>
      </c>
      <c r="I10" s="505" t="s">
        <v>222</v>
      </c>
      <c r="J10" s="502"/>
      <c r="K10" s="502"/>
      <c r="L10" s="502"/>
      <c r="M10" s="502"/>
      <c r="N10" s="505"/>
      <c r="O10" s="502"/>
      <c r="P10" s="505"/>
      <c r="Q10" s="502"/>
      <c r="R10" s="170"/>
    </row>
    <row r="11" spans="1:18" ht="15.75">
      <c r="A11" s="501" t="s">
        <v>229</v>
      </c>
      <c r="B11" s="501" t="s">
        <v>230</v>
      </c>
      <c r="C11" s="502" t="s">
        <v>244</v>
      </c>
      <c r="D11" s="502" t="s">
        <v>232</v>
      </c>
      <c r="E11" s="502" t="s">
        <v>233</v>
      </c>
      <c r="F11" s="502" t="s">
        <v>229</v>
      </c>
      <c r="G11" s="502" t="s">
        <v>232</v>
      </c>
      <c r="H11" s="502" t="s">
        <v>211</v>
      </c>
      <c r="I11" s="505" t="s">
        <v>226</v>
      </c>
      <c r="J11" s="502"/>
      <c r="K11" s="502"/>
      <c r="L11" s="502"/>
      <c r="M11" s="502"/>
      <c r="N11" s="505"/>
      <c r="O11" s="502"/>
      <c r="P11" s="505"/>
      <c r="Q11" s="502"/>
      <c r="R11" s="170"/>
    </row>
    <row r="12" spans="1:18" ht="15.75">
      <c r="A12" s="501" t="s">
        <v>234</v>
      </c>
      <c r="B12" s="501" t="s">
        <v>235</v>
      </c>
      <c r="C12" s="502" t="s">
        <v>236</v>
      </c>
      <c r="D12" s="502" t="s">
        <v>237</v>
      </c>
      <c r="E12" s="502" t="s">
        <v>220</v>
      </c>
      <c r="F12" s="502" t="s">
        <v>216</v>
      </c>
      <c r="G12" s="502" t="s">
        <v>231</v>
      </c>
      <c r="H12" s="502" t="s">
        <v>204</v>
      </c>
      <c r="I12" s="505" t="s">
        <v>227</v>
      </c>
      <c r="J12" s="502"/>
      <c r="K12" s="502"/>
      <c r="L12" s="502"/>
      <c r="M12" s="502"/>
      <c r="N12" s="505"/>
      <c r="O12" s="502"/>
      <c r="P12" s="505"/>
      <c r="Q12" s="502"/>
      <c r="R12" s="170"/>
    </row>
    <row r="13" spans="1:18" ht="15.75">
      <c r="A13" s="501" t="s">
        <v>238</v>
      </c>
      <c r="B13" s="501" t="s">
        <v>239</v>
      </c>
      <c r="C13" s="502" t="s">
        <v>204</v>
      </c>
      <c r="D13" s="502" t="s">
        <v>240</v>
      </c>
      <c r="E13" s="502" t="s">
        <v>219</v>
      </c>
      <c r="F13" s="502" t="s">
        <v>235</v>
      </c>
      <c r="G13" s="502" t="s">
        <v>240</v>
      </c>
      <c r="H13" s="502" t="s">
        <v>220</v>
      </c>
      <c r="I13" s="505" t="s">
        <v>230</v>
      </c>
      <c r="J13" s="502"/>
      <c r="K13" s="502"/>
      <c r="L13" s="502"/>
      <c r="M13" s="502"/>
      <c r="N13" s="505"/>
      <c r="O13" s="502"/>
      <c r="P13" s="505"/>
      <c r="Q13" s="502"/>
      <c r="R13" s="170"/>
    </row>
    <row r="14" spans="1:18" ht="15.75">
      <c r="A14" s="501" t="s">
        <v>209</v>
      </c>
      <c r="B14" s="501" t="s">
        <v>241</v>
      </c>
      <c r="C14" s="495" t="s">
        <v>225</v>
      </c>
      <c r="D14" s="495" t="s">
        <v>242</v>
      </c>
      <c r="E14" s="495" t="s">
        <v>212</v>
      </c>
      <c r="F14" s="502" t="s">
        <v>223</v>
      </c>
      <c r="G14" s="502" t="s">
        <v>244</v>
      </c>
      <c r="H14" s="502" t="s">
        <v>217</v>
      </c>
      <c r="I14" s="505" t="s">
        <v>239</v>
      </c>
      <c r="J14" s="502"/>
      <c r="K14" s="502"/>
      <c r="L14" s="502"/>
      <c r="M14" s="502"/>
      <c r="N14" s="505"/>
      <c r="O14" s="502"/>
      <c r="P14" s="505"/>
      <c r="Q14" s="502"/>
      <c r="R14" s="170"/>
    </row>
    <row r="15" spans="1:18">
      <c r="A15" s="495" t="s">
        <v>222</v>
      </c>
      <c r="B15" s="495" t="s">
        <v>217</v>
      </c>
      <c r="C15" s="495" t="s">
        <v>221</v>
      </c>
      <c r="D15" s="495" t="s">
        <v>228</v>
      </c>
      <c r="E15" s="495" t="s">
        <v>213</v>
      </c>
      <c r="F15" s="495" t="s">
        <v>236</v>
      </c>
      <c r="G15" s="495" t="s">
        <v>228</v>
      </c>
      <c r="H15" s="495" t="s">
        <v>242</v>
      </c>
      <c r="I15" s="493" t="s">
        <v>237</v>
      </c>
      <c r="J15" s="495"/>
      <c r="K15" s="495"/>
      <c r="L15" s="495"/>
      <c r="M15" s="495"/>
      <c r="N15" s="493"/>
      <c r="O15" s="495"/>
      <c r="P15" s="493"/>
      <c r="Q15" s="495"/>
      <c r="R15" s="170"/>
    </row>
    <row r="16" spans="1:18">
      <c r="A16" s="495" t="s">
        <v>234</v>
      </c>
      <c r="B16" s="495" t="s">
        <v>218</v>
      </c>
      <c r="C16" s="495" t="s">
        <v>243</v>
      </c>
      <c r="D16" s="495" t="s">
        <v>214</v>
      </c>
      <c r="E16" s="495" t="s">
        <v>246</v>
      </c>
      <c r="F16" s="495" t="s">
        <v>204</v>
      </c>
      <c r="G16" s="495" t="s">
        <v>233</v>
      </c>
      <c r="H16" s="495" t="s">
        <v>241</v>
      </c>
      <c r="I16" s="493" t="s">
        <v>217</v>
      </c>
      <c r="J16" s="495"/>
      <c r="K16" s="495"/>
      <c r="L16" s="495"/>
      <c r="M16" s="495"/>
      <c r="N16" s="493"/>
      <c r="O16" s="495"/>
      <c r="P16" s="493"/>
      <c r="Q16" s="495"/>
      <c r="R16" s="170"/>
    </row>
    <row r="17" spans="1:18">
      <c r="A17" s="495" t="s">
        <v>227</v>
      </c>
      <c r="B17" s="495" t="s">
        <v>216</v>
      </c>
      <c r="C17" s="495" t="s">
        <v>245</v>
      </c>
      <c r="D17" s="495" t="s">
        <v>224</v>
      </c>
      <c r="E17" s="495" t="s">
        <v>248</v>
      </c>
      <c r="F17" s="495" t="s">
        <v>214</v>
      </c>
      <c r="G17" s="495" t="s">
        <v>209</v>
      </c>
      <c r="H17" s="495" t="s">
        <v>238</v>
      </c>
      <c r="I17" s="493" t="s">
        <v>213</v>
      </c>
      <c r="J17" s="495"/>
      <c r="K17" s="495"/>
      <c r="L17" s="495"/>
      <c r="M17" s="495"/>
      <c r="N17" s="493"/>
      <c r="O17" s="495"/>
      <c r="P17" s="493"/>
      <c r="Q17" s="495"/>
      <c r="R17" s="170"/>
    </row>
    <row r="18" spans="1:18">
      <c r="A18" s="495" t="s">
        <v>235</v>
      </c>
      <c r="B18" s="495" t="s">
        <v>226</v>
      </c>
      <c r="C18" s="495" t="s">
        <v>247</v>
      </c>
      <c r="D18" s="495" t="s">
        <v>229</v>
      </c>
      <c r="E18" s="495" t="s">
        <v>250</v>
      </c>
      <c r="F18" s="495" t="s">
        <v>219</v>
      </c>
      <c r="G18" s="495" t="s">
        <v>220</v>
      </c>
      <c r="H18" s="495" t="s">
        <v>225</v>
      </c>
      <c r="I18" s="493" t="s">
        <v>216</v>
      </c>
      <c r="J18" s="495"/>
      <c r="K18" s="495"/>
      <c r="L18" s="495"/>
      <c r="M18" s="495"/>
      <c r="N18" s="493"/>
      <c r="O18" s="495"/>
      <c r="P18" s="493"/>
      <c r="Q18" s="495"/>
      <c r="R18" s="170"/>
    </row>
    <row r="19" spans="1:18">
      <c r="A19" s="495" t="s">
        <v>251</v>
      </c>
      <c r="B19" s="495" t="s">
        <v>255</v>
      </c>
      <c r="C19" s="495" t="s">
        <v>249</v>
      </c>
      <c r="D19" s="495" t="s">
        <v>230</v>
      </c>
      <c r="E19" s="495" t="s">
        <v>253</v>
      </c>
      <c r="F19" s="495" t="s">
        <v>229</v>
      </c>
      <c r="G19" s="495" t="s">
        <v>224</v>
      </c>
      <c r="H19" s="495" t="s">
        <v>212</v>
      </c>
      <c r="I19" s="493" t="s">
        <v>222</v>
      </c>
      <c r="J19" s="495"/>
      <c r="K19" s="495"/>
      <c r="L19" s="495"/>
      <c r="M19" s="495"/>
      <c r="N19" s="493"/>
      <c r="O19" s="495"/>
      <c r="P19" s="493"/>
      <c r="Q19" s="495"/>
      <c r="R19" s="170"/>
    </row>
    <row r="20" spans="1:18">
      <c r="A20" s="495" t="s">
        <v>254</v>
      </c>
      <c r="B20" s="495" t="s">
        <v>260</v>
      </c>
      <c r="C20" s="495" t="s">
        <v>252</v>
      </c>
      <c r="D20" s="495" t="s">
        <v>257</v>
      </c>
      <c r="E20" s="495" t="s">
        <v>262</v>
      </c>
      <c r="F20" s="495" t="s">
        <v>226</v>
      </c>
      <c r="G20" s="495" t="s">
        <v>221</v>
      </c>
      <c r="H20" s="495" t="s">
        <v>218</v>
      </c>
      <c r="I20" s="493" t="s">
        <v>234</v>
      </c>
      <c r="J20" s="495"/>
      <c r="K20" s="495"/>
      <c r="L20" s="495"/>
      <c r="M20" s="495"/>
      <c r="N20" s="493"/>
      <c r="O20" s="495"/>
      <c r="P20" s="493"/>
      <c r="Q20" s="495"/>
      <c r="R20" s="170"/>
    </row>
    <row r="21" spans="1:18">
      <c r="A21" s="495" t="s">
        <v>259</v>
      </c>
      <c r="B21" s="495" t="s">
        <v>258</v>
      </c>
      <c r="C21" s="495" t="s">
        <v>256</v>
      </c>
      <c r="D21" s="495" t="s">
        <v>261</v>
      </c>
      <c r="E21" s="495"/>
      <c r="F21" s="495" t="s">
        <v>255</v>
      </c>
      <c r="G21" s="495" t="s">
        <v>235</v>
      </c>
      <c r="H21" s="495" t="s">
        <v>230</v>
      </c>
      <c r="I21" s="493" t="s">
        <v>227</v>
      </c>
      <c r="J21" s="495"/>
      <c r="K21" s="495"/>
      <c r="L21" s="495"/>
      <c r="M21" s="495"/>
      <c r="N21" s="493"/>
      <c r="O21" s="495"/>
      <c r="P21" s="493"/>
      <c r="Q21" s="495"/>
      <c r="R21" s="170"/>
    </row>
    <row r="22" spans="1:18">
      <c r="A22" s="495" t="s">
        <v>263</v>
      </c>
      <c r="B22" s="495"/>
      <c r="C22" s="495"/>
      <c r="D22" s="495" t="s">
        <v>264</v>
      </c>
      <c r="E22" s="495"/>
      <c r="F22" s="495" t="s">
        <v>243</v>
      </c>
      <c r="G22" s="495" t="s">
        <v>246</v>
      </c>
      <c r="H22" s="495" t="s">
        <v>261</v>
      </c>
      <c r="I22" s="493" t="s">
        <v>257</v>
      </c>
      <c r="J22" s="495"/>
      <c r="K22" s="495"/>
      <c r="L22" s="495"/>
      <c r="M22" s="495"/>
      <c r="N22" s="493"/>
      <c r="O22" s="495"/>
      <c r="P22" s="493"/>
      <c r="Q22" s="495"/>
      <c r="R22" s="170"/>
    </row>
    <row r="23" spans="1:18">
      <c r="A23" s="495"/>
      <c r="B23" s="495"/>
      <c r="C23" s="495"/>
      <c r="D23" s="495"/>
      <c r="E23" s="495"/>
      <c r="F23" s="495" t="s">
        <v>245</v>
      </c>
      <c r="G23" s="495" t="s">
        <v>250</v>
      </c>
      <c r="H23" s="495" t="s">
        <v>251</v>
      </c>
      <c r="I23" s="493" t="s">
        <v>248</v>
      </c>
      <c r="J23" s="495"/>
      <c r="K23" s="495"/>
      <c r="L23" s="495"/>
      <c r="M23" s="495"/>
      <c r="N23" s="493"/>
      <c r="O23" s="495"/>
      <c r="P23" s="493"/>
      <c r="Q23" s="495"/>
      <c r="R23" s="170"/>
    </row>
    <row r="24" spans="1:18">
      <c r="A24" s="495"/>
      <c r="B24" s="495"/>
      <c r="C24" s="495"/>
      <c r="D24" s="495"/>
      <c r="E24" s="495"/>
      <c r="F24" s="495" t="s">
        <v>253</v>
      </c>
      <c r="G24" s="495" t="s">
        <v>247</v>
      </c>
      <c r="H24" s="495" t="s">
        <v>260</v>
      </c>
      <c r="I24" s="493" t="s">
        <v>254</v>
      </c>
      <c r="J24" s="495"/>
      <c r="K24" s="495"/>
      <c r="L24" s="495"/>
      <c r="M24" s="495"/>
      <c r="N24" s="493"/>
      <c r="O24" s="495"/>
      <c r="P24" s="493"/>
      <c r="Q24" s="495"/>
      <c r="R24" s="170"/>
    </row>
    <row r="25" spans="1:18">
      <c r="A25" s="495"/>
      <c r="B25" s="495"/>
      <c r="C25" s="495"/>
      <c r="D25" s="495"/>
      <c r="E25" s="495"/>
      <c r="F25" s="495" t="s">
        <v>258</v>
      </c>
      <c r="G25" s="495" t="s">
        <v>264</v>
      </c>
      <c r="H25" s="495" t="s">
        <v>263</v>
      </c>
      <c r="I25" s="493" t="s">
        <v>249</v>
      </c>
      <c r="J25" s="495"/>
      <c r="K25" s="495"/>
      <c r="L25" s="495"/>
      <c r="M25" s="495"/>
      <c r="N25" s="493"/>
      <c r="O25" s="495"/>
      <c r="P25" s="493"/>
      <c r="Q25" s="495"/>
      <c r="R25" s="170"/>
    </row>
    <row r="26" spans="1:18">
      <c r="A26" s="495"/>
      <c r="B26" s="495"/>
      <c r="C26" s="495"/>
      <c r="D26" s="495"/>
      <c r="E26" s="495"/>
      <c r="F26" s="495" t="s">
        <v>256</v>
      </c>
      <c r="G26" s="495" t="s">
        <v>259</v>
      </c>
      <c r="H26" s="495" t="s">
        <v>262</v>
      </c>
      <c r="I26" s="493" t="s">
        <v>252</v>
      </c>
      <c r="J26" s="495"/>
      <c r="K26" s="495"/>
      <c r="L26" s="495"/>
      <c r="M26" s="495"/>
      <c r="N26" s="493"/>
      <c r="O26" s="495"/>
      <c r="P26" s="493"/>
      <c r="Q26" s="495"/>
      <c r="R26" s="170"/>
    </row>
    <row r="27" spans="1:18" ht="15.75" thickBot="1">
      <c r="A27" s="496"/>
      <c r="B27" s="496"/>
      <c r="C27" s="496"/>
      <c r="D27" s="496"/>
      <c r="E27" s="496"/>
      <c r="F27" s="496"/>
      <c r="G27" s="496"/>
      <c r="H27" s="496"/>
      <c r="I27" s="494"/>
      <c r="J27" s="496"/>
      <c r="K27" s="496"/>
      <c r="L27" s="496"/>
      <c r="M27" s="496"/>
      <c r="N27" s="494"/>
      <c r="O27" s="495"/>
      <c r="P27" s="494"/>
      <c r="Q27" s="495"/>
      <c r="R27" s="170"/>
    </row>
    <row r="28" spans="1:18">
      <c r="A28" s="495"/>
      <c r="B28" s="495"/>
      <c r="C28" s="495"/>
      <c r="D28" s="170"/>
      <c r="E28" s="170"/>
      <c r="F28" s="170"/>
      <c r="G28" s="170"/>
      <c r="H28" s="170"/>
      <c r="I28" s="170"/>
      <c r="J28" s="170"/>
      <c r="K28" s="170"/>
      <c r="L28" s="170"/>
      <c r="M28" s="170"/>
      <c r="N28" s="170"/>
      <c r="O28" s="495"/>
      <c r="P28" s="170"/>
      <c r="Q28" s="495"/>
      <c r="R28" s="170"/>
    </row>
    <row r="29" spans="1:18">
      <c r="A29" s="495"/>
      <c r="B29" s="495"/>
      <c r="C29" s="495"/>
      <c r="D29" s="170"/>
      <c r="E29" s="170"/>
      <c r="F29" s="170"/>
      <c r="G29" s="170"/>
      <c r="H29" s="170"/>
      <c r="I29" s="170"/>
      <c r="J29" s="170"/>
      <c r="K29" s="170"/>
      <c r="L29" s="170"/>
      <c r="M29" s="170"/>
      <c r="N29" s="170"/>
      <c r="O29" s="495"/>
      <c r="P29" s="170"/>
      <c r="Q29" s="495"/>
      <c r="R29" s="170"/>
    </row>
    <row r="30" spans="1:18">
      <c r="A30" s="495"/>
      <c r="B30" s="495"/>
      <c r="C30" s="495"/>
      <c r="D30" s="170"/>
      <c r="E30" s="170"/>
      <c r="F30" s="170"/>
      <c r="G30" s="170"/>
      <c r="H30" s="170"/>
      <c r="I30" s="170"/>
      <c r="J30" s="170"/>
      <c r="K30" s="170"/>
      <c r="L30" s="170"/>
      <c r="M30" s="170"/>
      <c r="N30" s="170"/>
      <c r="O30" s="495"/>
      <c r="P30" s="170"/>
      <c r="Q30" s="495"/>
      <c r="R30" s="170"/>
    </row>
    <row r="31" spans="1:18">
      <c r="A31" s="495"/>
      <c r="B31" s="495"/>
      <c r="C31" s="495"/>
      <c r="D31" s="170"/>
      <c r="E31" s="170"/>
      <c r="F31" s="170"/>
      <c r="G31" s="170"/>
      <c r="H31" s="170"/>
      <c r="I31" s="170"/>
      <c r="J31" s="170"/>
      <c r="K31" s="170"/>
      <c r="L31" s="170"/>
      <c r="M31" s="170"/>
      <c r="N31" s="170"/>
      <c r="O31" s="495"/>
      <c r="P31" s="170"/>
      <c r="Q31" s="495"/>
      <c r="R31" s="170"/>
    </row>
    <row r="32" spans="1:18">
      <c r="A32" s="495"/>
      <c r="B32" s="495"/>
      <c r="C32" s="495"/>
      <c r="D32" s="170"/>
      <c r="E32" s="170"/>
      <c r="F32" s="170"/>
      <c r="G32" s="170"/>
      <c r="H32" s="170"/>
      <c r="I32" s="170"/>
      <c r="J32" s="170"/>
      <c r="K32" s="170"/>
      <c r="L32" s="170"/>
      <c r="M32" s="170"/>
      <c r="N32" s="170"/>
      <c r="O32" s="495"/>
      <c r="P32" s="170"/>
      <c r="Q32" s="495"/>
      <c r="R32" s="170"/>
    </row>
    <row r="33" spans="1:18">
      <c r="A33" s="495"/>
      <c r="B33" s="495"/>
      <c r="C33" s="495"/>
      <c r="D33" s="170"/>
      <c r="E33" s="170"/>
      <c r="F33" s="170"/>
      <c r="G33" s="170"/>
      <c r="H33" s="170"/>
      <c r="I33" s="170"/>
      <c r="J33" s="170"/>
      <c r="K33" s="170"/>
      <c r="L33" s="170"/>
      <c r="M33" s="170"/>
      <c r="N33" s="170"/>
      <c r="O33" s="495"/>
      <c r="P33" s="170"/>
      <c r="Q33" s="495"/>
      <c r="R33" s="170"/>
    </row>
    <row r="34" spans="1:18">
      <c r="A34" s="495"/>
      <c r="B34" s="495"/>
      <c r="C34" s="495"/>
      <c r="D34" s="170"/>
      <c r="E34" s="170"/>
      <c r="F34" s="170"/>
      <c r="G34" s="170"/>
      <c r="H34" s="170"/>
      <c r="I34" s="170"/>
      <c r="J34" s="170"/>
      <c r="K34" s="170"/>
      <c r="L34" s="170"/>
      <c r="M34" s="170"/>
      <c r="N34" s="170"/>
      <c r="O34" s="495"/>
      <c r="P34" s="170"/>
      <c r="Q34" s="495"/>
      <c r="R34" s="170"/>
    </row>
    <row r="35" spans="1:18">
      <c r="A35" s="495"/>
      <c r="B35" s="495"/>
      <c r="C35" s="495"/>
      <c r="D35" s="170"/>
      <c r="E35" s="170"/>
      <c r="F35" s="170"/>
      <c r="G35" s="170"/>
      <c r="H35" s="170"/>
      <c r="I35" s="170"/>
      <c r="J35" s="170"/>
      <c r="K35" s="170"/>
      <c r="L35" s="170"/>
      <c r="M35" s="170"/>
      <c r="N35" s="170"/>
      <c r="O35" s="495"/>
      <c r="P35" s="170"/>
      <c r="Q35" s="495"/>
      <c r="R35" s="170"/>
    </row>
    <row r="36" spans="1:18">
      <c r="A36" s="495"/>
      <c r="B36" s="495"/>
      <c r="C36" s="495"/>
      <c r="D36" s="170"/>
      <c r="E36" s="170"/>
      <c r="F36" s="170"/>
      <c r="G36" s="170"/>
      <c r="H36" s="170"/>
      <c r="I36" s="170"/>
      <c r="J36" s="170"/>
      <c r="K36" s="170"/>
      <c r="L36" s="170"/>
      <c r="M36" s="170"/>
      <c r="N36" s="170"/>
      <c r="O36" s="495"/>
      <c r="P36" s="170"/>
      <c r="Q36" s="495"/>
      <c r="R36" s="170"/>
    </row>
    <row r="37" spans="1:18">
      <c r="A37" s="495"/>
      <c r="B37" s="495"/>
      <c r="C37" s="495"/>
      <c r="D37" s="170"/>
      <c r="E37" s="170"/>
      <c r="F37" s="170"/>
      <c r="G37" s="170"/>
      <c r="H37" s="170"/>
      <c r="I37" s="170"/>
      <c r="J37" s="170"/>
      <c r="K37" s="170"/>
      <c r="L37" s="170"/>
      <c r="M37" s="170"/>
      <c r="N37" s="170"/>
      <c r="O37" s="495"/>
      <c r="P37" s="170"/>
      <c r="Q37" s="495"/>
      <c r="R37" s="170"/>
    </row>
    <row r="38" spans="1:18">
      <c r="A38" s="495"/>
      <c r="B38" s="495"/>
      <c r="C38" s="495"/>
      <c r="D38" s="170"/>
      <c r="E38" s="170"/>
      <c r="F38" s="170"/>
      <c r="G38" s="170"/>
      <c r="H38" s="170"/>
      <c r="I38" s="170"/>
      <c r="J38" s="170"/>
      <c r="K38" s="170"/>
      <c r="L38" s="170"/>
      <c r="M38" s="170"/>
      <c r="N38" s="170"/>
      <c r="O38" s="495"/>
      <c r="P38" s="170"/>
      <c r="Q38" s="495"/>
      <c r="R38" s="170"/>
    </row>
    <row r="39" spans="1:18" ht="15.75" thickBot="1">
      <c r="A39" s="495"/>
      <c r="B39" s="495"/>
      <c r="C39" s="495"/>
      <c r="D39" s="170"/>
      <c r="E39" s="170"/>
      <c r="F39" s="170"/>
      <c r="G39" s="170"/>
      <c r="H39" s="170"/>
      <c r="I39" s="170"/>
      <c r="J39" s="170"/>
      <c r="K39" s="170"/>
      <c r="L39" s="170"/>
      <c r="M39" s="170"/>
      <c r="N39" s="170"/>
      <c r="O39" s="496"/>
      <c r="P39" s="170"/>
      <c r="Q39" s="495"/>
      <c r="R39" s="170"/>
    </row>
    <row r="40" spans="1:18" ht="15.75" thickBot="1">
      <c r="A40" s="495"/>
      <c r="B40" s="495"/>
      <c r="C40" s="495"/>
      <c r="D40" s="170"/>
      <c r="E40" s="170"/>
      <c r="F40" s="170"/>
      <c r="G40" s="170"/>
      <c r="H40" s="170"/>
      <c r="I40" s="170"/>
      <c r="J40" s="170"/>
      <c r="K40" s="170"/>
      <c r="L40" s="170"/>
      <c r="M40" s="170"/>
      <c r="N40" s="170"/>
      <c r="O40" s="170"/>
      <c r="P40" s="170"/>
      <c r="Q40" s="496"/>
      <c r="R40" s="170"/>
    </row>
    <row r="41" spans="1:18">
      <c r="A41" s="495"/>
      <c r="B41" s="495"/>
      <c r="C41" s="495"/>
      <c r="D41" s="170"/>
      <c r="E41" s="170"/>
      <c r="F41" s="170"/>
      <c r="G41" s="170"/>
      <c r="H41" s="170"/>
      <c r="I41" s="170"/>
      <c r="J41" s="170"/>
      <c r="K41" s="170"/>
      <c r="L41" s="170"/>
      <c r="M41" s="170"/>
      <c r="N41" s="170"/>
      <c r="O41" s="170"/>
      <c r="P41" s="170"/>
      <c r="Q41" s="170"/>
      <c r="R41" s="170"/>
    </row>
    <row r="42" spans="1:18">
      <c r="A42" s="495"/>
      <c r="B42" s="495"/>
      <c r="C42" s="495"/>
      <c r="D42" s="170"/>
      <c r="E42" s="170"/>
      <c r="F42" s="170"/>
      <c r="G42" s="170"/>
      <c r="H42" s="170"/>
      <c r="I42" s="170"/>
      <c r="J42" s="170"/>
      <c r="K42" s="170"/>
      <c r="L42" s="170"/>
      <c r="M42" s="170"/>
      <c r="N42" s="170"/>
      <c r="O42" s="170"/>
      <c r="P42" s="170"/>
      <c r="Q42" s="170"/>
      <c r="R42" s="170"/>
    </row>
    <row r="43" spans="1:18">
      <c r="A43" s="495"/>
      <c r="B43" s="495"/>
      <c r="C43" s="495"/>
      <c r="D43" s="170"/>
      <c r="E43" s="170"/>
      <c r="F43" s="170"/>
      <c r="G43" s="170"/>
      <c r="H43" s="170"/>
      <c r="I43" s="170"/>
      <c r="J43" s="170"/>
      <c r="K43" s="170"/>
      <c r="L43" s="170"/>
      <c r="M43" s="170"/>
      <c r="N43" s="170"/>
      <c r="O43" s="170"/>
      <c r="P43" s="170"/>
      <c r="Q43" s="170"/>
      <c r="R43" s="170"/>
    </row>
    <row r="44" spans="1:18">
      <c r="A44" s="495"/>
      <c r="B44" s="495"/>
      <c r="C44" s="495"/>
      <c r="D44" s="170"/>
      <c r="E44" s="170"/>
      <c r="F44" s="170"/>
      <c r="G44" s="170"/>
      <c r="H44" s="170"/>
      <c r="I44" s="170"/>
      <c r="J44" s="170"/>
      <c r="K44" s="170"/>
      <c r="L44" s="170"/>
      <c r="M44" s="170"/>
      <c r="N44" s="170"/>
      <c r="O44" s="170"/>
      <c r="P44" s="170"/>
      <c r="Q44" s="170"/>
      <c r="R44" s="170"/>
    </row>
    <row r="45" spans="1:18">
      <c r="A45" s="495"/>
      <c r="B45" s="495"/>
      <c r="C45" s="495"/>
      <c r="D45" s="170"/>
      <c r="E45" s="170"/>
      <c r="F45" s="170"/>
      <c r="G45" s="170"/>
      <c r="H45" s="170"/>
      <c r="I45" s="170"/>
      <c r="J45" s="170"/>
      <c r="K45" s="170"/>
      <c r="L45" s="170"/>
      <c r="M45" s="170"/>
      <c r="N45" s="170"/>
      <c r="O45" s="170"/>
      <c r="P45" s="170"/>
      <c r="Q45" s="170"/>
      <c r="R45" s="170"/>
    </row>
    <row r="46" spans="1:18">
      <c r="A46" s="495"/>
      <c r="B46" s="495"/>
      <c r="C46" s="495"/>
      <c r="D46" s="170"/>
      <c r="E46" s="170"/>
      <c r="F46" s="170"/>
      <c r="G46" s="170"/>
      <c r="H46" s="170"/>
      <c r="I46" s="170"/>
      <c r="J46" s="170"/>
      <c r="K46" s="170"/>
      <c r="L46" s="170"/>
      <c r="M46" s="170"/>
      <c r="N46" s="170"/>
      <c r="O46" s="170"/>
      <c r="P46" s="170"/>
      <c r="Q46" s="170"/>
      <c r="R46" s="170"/>
    </row>
    <row r="47" spans="1:18">
      <c r="A47" s="495"/>
      <c r="B47" s="495"/>
      <c r="C47" s="495"/>
      <c r="D47" s="170"/>
      <c r="E47" s="170"/>
      <c r="F47" s="170"/>
      <c r="G47" s="170"/>
      <c r="H47" s="170"/>
      <c r="I47" s="170"/>
      <c r="J47" s="170"/>
      <c r="K47" s="170"/>
      <c r="L47" s="170"/>
      <c r="M47" s="170"/>
      <c r="N47" s="170"/>
      <c r="O47" s="170"/>
      <c r="P47" s="170"/>
      <c r="Q47" s="170"/>
      <c r="R47" s="170"/>
    </row>
    <row r="48" spans="1:18">
      <c r="A48" s="495"/>
      <c r="B48" s="495"/>
      <c r="C48" s="495"/>
      <c r="D48" s="170"/>
      <c r="E48" s="170"/>
      <c r="F48" s="170"/>
      <c r="G48" s="170"/>
      <c r="H48" s="170"/>
      <c r="I48" s="170"/>
      <c r="J48" s="170"/>
      <c r="K48" s="170"/>
      <c r="L48" s="170"/>
      <c r="M48" s="170"/>
      <c r="N48" s="170"/>
      <c r="O48" s="170"/>
      <c r="P48" s="170"/>
      <c r="Q48" s="170"/>
      <c r="R48" s="170"/>
    </row>
    <row r="49" spans="1:18">
      <c r="A49" s="495"/>
      <c r="B49" s="495"/>
      <c r="C49" s="495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</row>
    <row r="50" spans="1:18">
      <c r="A50" s="495"/>
      <c r="B50" s="495"/>
      <c r="C50" s="495"/>
      <c r="D50" s="170"/>
      <c r="E50" s="170"/>
      <c r="F50" s="170"/>
      <c r="G50" s="170"/>
      <c r="H50" s="170"/>
      <c r="I50" s="170"/>
      <c r="J50" s="170"/>
      <c r="K50" s="170"/>
      <c r="L50" s="170"/>
      <c r="M50" s="170"/>
      <c r="N50" s="170"/>
      <c r="O50" s="170"/>
      <c r="P50" s="170"/>
      <c r="Q50" s="170"/>
      <c r="R50" s="170"/>
    </row>
    <row r="51" spans="1:18">
      <c r="A51" s="495"/>
      <c r="B51" s="495"/>
      <c r="C51" s="495"/>
      <c r="D51" s="170"/>
      <c r="E51" s="170"/>
      <c r="F51" s="170"/>
      <c r="G51" s="170"/>
      <c r="H51" s="170"/>
      <c r="I51" s="170"/>
      <c r="J51" s="170"/>
      <c r="K51" s="170"/>
      <c r="L51" s="170"/>
      <c r="M51" s="170"/>
      <c r="N51" s="170"/>
      <c r="O51" s="170"/>
      <c r="P51" s="170"/>
      <c r="Q51" s="170"/>
      <c r="R51" s="170"/>
    </row>
    <row r="52" spans="1:18">
      <c r="A52" s="495"/>
      <c r="B52" s="495"/>
      <c r="C52" s="495"/>
      <c r="D52" s="170"/>
      <c r="E52" s="170"/>
      <c r="F52" s="170"/>
      <c r="G52" s="170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</row>
    <row r="53" spans="1:18">
      <c r="A53" s="495"/>
      <c r="B53" s="495"/>
      <c r="C53" s="495"/>
      <c r="D53" s="170"/>
      <c r="E53" s="170"/>
      <c r="F53" s="170"/>
      <c r="G53" s="170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</row>
    <row r="54" spans="1:18">
      <c r="A54" s="495"/>
      <c r="B54" s="495"/>
      <c r="C54" s="495"/>
      <c r="D54" s="170"/>
      <c r="E54" s="170"/>
      <c r="F54" s="170"/>
      <c r="G54" s="170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</row>
    <row r="55" spans="1:18">
      <c r="A55" s="495"/>
      <c r="B55" s="495"/>
      <c r="C55" s="495"/>
      <c r="D55" s="170"/>
      <c r="E55" s="170"/>
      <c r="F55" s="170"/>
      <c r="G55" s="170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</row>
    <row r="56" spans="1:18">
      <c r="A56" s="495"/>
      <c r="B56" s="495"/>
      <c r="C56" s="495"/>
      <c r="D56" s="170"/>
      <c r="E56" s="170"/>
      <c r="F56" s="170"/>
      <c r="G56" s="170"/>
      <c r="H56" s="170"/>
      <c r="I56" s="170"/>
      <c r="J56" s="170"/>
      <c r="K56" s="170"/>
      <c r="L56" s="170"/>
      <c r="M56" s="170"/>
      <c r="N56" s="170"/>
      <c r="O56" s="170"/>
      <c r="P56" s="170"/>
      <c r="Q56" s="170"/>
      <c r="R56" s="170"/>
    </row>
    <row r="57" spans="1:18">
      <c r="A57" s="495"/>
      <c r="B57" s="495"/>
      <c r="C57" s="495"/>
      <c r="D57" s="170"/>
      <c r="E57" s="170"/>
      <c r="F57" s="170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</row>
    <row r="58" spans="1:18">
      <c r="A58" s="495"/>
      <c r="B58" s="495"/>
      <c r="C58" s="495"/>
      <c r="D58" s="170"/>
      <c r="E58" s="170"/>
      <c r="F58" s="170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</row>
    <row r="59" spans="1:18">
      <c r="A59" s="495"/>
      <c r="B59" s="495"/>
      <c r="C59" s="495"/>
      <c r="D59" s="170"/>
      <c r="E59" s="170"/>
      <c r="F59" s="170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</row>
    <row r="60" spans="1:18">
      <c r="A60" s="495"/>
      <c r="B60" s="495"/>
      <c r="C60" s="495"/>
      <c r="D60" s="170"/>
      <c r="E60" s="170"/>
      <c r="F60" s="170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</row>
    <row r="61" spans="1:18">
      <c r="A61" s="495"/>
      <c r="B61" s="495"/>
      <c r="C61" s="495"/>
      <c r="D61" s="170"/>
      <c r="E61" s="170"/>
      <c r="F61" s="170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</row>
    <row r="62" spans="1:18">
      <c r="A62" s="495"/>
      <c r="B62" s="495"/>
      <c r="C62" s="495"/>
      <c r="D62" s="170"/>
      <c r="E62" s="170"/>
      <c r="F62" s="170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</row>
    <row r="63" spans="1:18">
      <c r="A63" s="495"/>
      <c r="B63" s="495"/>
      <c r="C63" s="495"/>
      <c r="D63" s="170"/>
      <c r="E63" s="170"/>
      <c r="F63" s="170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</row>
    <row r="64" spans="1:18">
      <c r="A64" s="495"/>
      <c r="B64" s="495"/>
      <c r="C64" s="495"/>
      <c r="D64" s="170"/>
      <c r="E64" s="170"/>
      <c r="F64" s="170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</row>
    <row r="65" spans="1:18">
      <c r="A65" s="495"/>
      <c r="B65" s="495"/>
      <c r="C65" s="495"/>
      <c r="D65" s="170"/>
      <c r="E65" s="170"/>
      <c r="F65" s="170"/>
      <c r="G65" s="170"/>
      <c r="H65" s="170"/>
      <c r="I65" s="170"/>
      <c r="J65" s="170"/>
      <c r="K65" s="170"/>
      <c r="L65" s="170"/>
      <c r="M65" s="170"/>
      <c r="N65" s="170"/>
      <c r="O65" s="170"/>
      <c r="P65" s="170"/>
      <c r="Q65" s="170"/>
      <c r="R65" s="170"/>
    </row>
    <row r="66" spans="1:18">
      <c r="A66" s="495"/>
      <c r="B66" s="495"/>
      <c r="C66" s="495"/>
      <c r="D66" s="170"/>
      <c r="E66" s="170"/>
      <c r="F66" s="170"/>
      <c r="G66" s="170"/>
      <c r="H66" s="170"/>
      <c r="I66" s="170"/>
      <c r="J66" s="170"/>
      <c r="K66" s="170"/>
      <c r="L66" s="170"/>
      <c r="M66" s="170"/>
      <c r="N66" s="170"/>
      <c r="O66" s="170"/>
      <c r="P66" s="170"/>
      <c r="Q66" s="170"/>
      <c r="R66" s="170"/>
    </row>
    <row r="67" spans="1:18">
      <c r="A67" s="495"/>
      <c r="B67" s="495"/>
      <c r="C67" s="495"/>
      <c r="D67" s="170"/>
      <c r="E67" s="170"/>
      <c r="F67" s="170"/>
      <c r="G67" s="170"/>
      <c r="H67" s="170"/>
      <c r="I67" s="170"/>
      <c r="J67" s="170"/>
      <c r="K67" s="170"/>
      <c r="L67" s="170"/>
      <c r="M67" s="170"/>
      <c r="N67" s="170"/>
      <c r="O67" s="170"/>
      <c r="P67" s="170"/>
      <c r="Q67" s="170"/>
      <c r="R67" s="170"/>
    </row>
    <row r="68" spans="1:18">
      <c r="A68" s="495"/>
      <c r="B68" s="495"/>
      <c r="C68" s="495"/>
      <c r="D68" s="170"/>
      <c r="E68" s="170"/>
      <c r="F68" s="170"/>
      <c r="G68" s="170"/>
      <c r="H68" s="170"/>
      <c r="I68" s="170"/>
      <c r="J68" s="170"/>
      <c r="K68" s="170"/>
      <c r="L68" s="170"/>
      <c r="M68" s="170"/>
      <c r="N68" s="170"/>
      <c r="O68" s="170"/>
      <c r="P68" s="170"/>
      <c r="Q68" s="170"/>
      <c r="R68" s="170"/>
    </row>
    <row r="69" spans="1:18">
      <c r="A69" s="495"/>
      <c r="B69" s="495"/>
      <c r="C69" s="495"/>
      <c r="D69" s="170"/>
      <c r="E69" s="170"/>
      <c r="F69" s="170"/>
      <c r="G69" s="170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0"/>
    </row>
    <row r="70" spans="1:18">
      <c r="A70" s="495"/>
      <c r="B70" s="495"/>
      <c r="C70" s="495"/>
      <c r="D70" s="170"/>
      <c r="E70" s="170"/>
      <c r="F70" s="170"/>
      <c r="G70" s="170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0"/>
    </row>
    <row r="71" spans="1:18">
      <c r="A71" s="495"/>
      <c r="B71" s="495"/>
      <c r="C71" s="495"/>
      <c r="D71" s="170"/>
      <c r="E71" s="170"/>
      <c r="F71" s="170"/>
      <c r="G71" s="170"/>
      <c r="H71" s="170"/>
      <c r="I71" s="170"/>
      <c r="J71" s="170"/>
      <c r="K71" s="170"/>
      <c r="L71" s="170"/>
      <c r="M71" s="170"/>
      <c r="N71" s="170"/>
      <c r="O71" s="170"/>
      <c r="P71" s="170"/>
      <c r="Q71" s="170"/>
      <c r="R71" s="170"/>
    </row>
    <row r="72" spans="1:18">
      <c r="A72" s="495"/>
      <c r="B72" s="495"/>
      <c r="C72" s="495"/>
      <c r="D72" s="170"/>
      <c r="E72" s="170"/>
      <c r="F72" s="170"/>
      <c r="G72" s="170"/>
      <c r="H72" s="170"/>
      <c r="I72" s="170"/>
      <c r="J72" s="170"/>
      <c r="K72" s="170"/>
      <c r="L72" s="170"/>
      <c r="M72" s="170"/>
      <c r="N72" s="170"/>
      <c r="O72" s="170"/>
      <c r="P72" s="170"/>
      <c r="Q72" s="170"/>
      <c r="R72" s="170"/>
    </row>
    <row r="73" spans="1:18">
      <c r="A73" s="495"/>
      <c r="B73" s="495"/>
      <c r="C73" s="495"/>
      <c r="D73" s="170"/>
      <c r="E73" s="170"/>
      <c r="F73" s="170"/>
      <c r="G73" s="170"/>
      <c r="H73" s="170"/>
      <c r="I73" s="170"/>
      <c r="J73" s="170"/>
      <c r="K73" s="170"/>
      <c r="L73" s="170"/>
      <c r="M73" s="170"/>
      <c r="N73" s="170"/>
      <c r="O73" s="170"/>
      <c r="P73" s="170"/>
      <c r="Q73" s="170"/>
      <c r="R73" s="170"/>
    </row>
    <row r="74" spans="1:18">
      <c r="A74" s="495"/>
      <c r="B74" s="495"/>
      <c r="C74" s="495"/>
      <c r="D74" s="170"/>
      <c r="E74" s="170"/>
      <c r="F74" s="170"/>
      <c r="G74" s="170"/>
      <c r="H74" s="170"/>
      <c r="I74" s="170"/>
      <c r="J74" s="170"/>
      <c r="K74" s="170"/>
      <c r="L74" s="170"/>
      <c r="M74" s="170"/>
      <c r="N74" s="170"/>
      <c r="O74" s="170"/>
      <c r="P74" s="170"/>
      <c r="Q74" s="170"/>
      <c r="R74" s="170"/>
    </row>
    <row r="75" spans="1:18">
      <c r="A75" s="495"/>
      <c r="B75" s="495"/>
      <c r="C75" s="495"/>
      <c r="D75" s="170"/>
      <c r="E75" s="170"/>
      <c r="F75" s="170"/>
      <c r="G75" s="170"/>
      <c r="H75" s="170"/>
      <c r="I75" s="170"/>
      <c r="J75" s="170"/>
      <c r="K75" s="170"/>
      <c r="L75" s="170"/>
      <c r="M75" s="170"/>
      <c r="N75" s="170"/>
      <c r="O75" s="170"/>
      <c r="P75" s="170"/>
      <c r="Q75" s="170"/>
      <c r="R75" s="170"/>
    </row>
    <row r="76" spans="1:18">
      <c r="A76" s="495"/>
      <c r="B76" s="495"/>
      <c r="C76" s="495"/>
      <c r="D76" s="170"/>
      <c r="E76" s="170"/>
      <c r="F76" s="170"/>
      <c r="G76" s="170"/>
      <c r="H76" s="170"/>
      <c r="I76" s="170"/>
      <c r="J76" s="170"/>
      <c r="K76" s="170"/>
      <c r="L76" s="170"/>
      <c r="M76" s="170"/>
      <c r="N76" s="170"/>
      <c r="O76" s="170"/>
      <c r="P76" s="170"/>
      <c r="Q76" s="170"/>
      <c r="R76" s="170"/>
    </row>
    <row r="77" spans="1:18">
      <c r="A77" s="495"/>
      <c r="B77" s="495"/>
      <c r="C77" s="495"/>
      <c r="D77" s="170"/>
      <c r="E77" s="170"/>
      <c r="F77" s="170"/>
      <c r="G77" s="170"/>
      <c r="H77" s="170"/>
      <c r="I77" s="170"/>
      <c r="J77" s="170"/>
      <c r="K77" s="170"/>
      <c r="L77" s="170"/>
      <c r="M77" s="170"/>
      <c r="N77" s="170"/>
      <c r="O77" s="170"/>
      <c r="P77" s="170"/>
      <c r="Q77" s="170"/>
      <c r="R77" s="170"/>
    </row>
    <row r="78" spans="1:18">
      <c r="A78" s="495"/>
      <c r="B78" s="495"/>
      <c r="C78" s="495"/>
      <c r="D78" s="170"/>
      <c r="E78" s="170"/>
      <c r="F78" s="170"/>
      <c r="G78" s="170"/>
      <c r="H78" s="170"/>
      <c r="I78" s="170"/>
      <c r="J78" s="170"/>
      <c r="K78" s="170"/>
      <c r="L78" s="170"/>
      <c r="M78" s="170"/>
      <c r="N78" s="170"/>
      <c r="O78" s="170"/>
      <c r="P78" s="170"/>
      <c r="Q78" s="170"/>
      <c r="R78" s="170"/>
    </row>
    <row r="79" spans="1:18">
      <c r="A79" s="495"/>
      <c r="B79" s="495"/>
      <c r="C79" s="495"/>
      <c r="D79" s="170"/>
      <c r="E79" s="170"/>
      <c r="F79" s="170"/>
      <c r="G79" s="170"/>
      <c r="H79" s="170"/>
      <c r="I79" s="170"/>
      <c r="J79" s="170"/>
      <c r="K79" s="170"/>
      <c r="L79" s="170"/>
      <c r="M79" s="170"/>
      <c r="N79" s="170"/>
      <c r="O79" s="170"/>
      <c r="P79" s="170"/>
      <c r="Q79" s="170"/>
      <c r="R79" s="170"/>
    </row>
    <row r="80" spans="1:18">
      <c r="A80" s="495"/>
      <c r="B80" s="495"/>
      <c r="C80" s="495"/>
      <c r="D80" s="170"/>
      <c r="E80" s="170"/>
      <c r="F80" s="170"/>
      <c r="G80" s="170"/>
      <c r="H80" s="170"/>
      <c r="I80" s="170"/>
      <c r="J80" s="170"/>
      <c r="K80" s="170"/>
      <c r="L80" s="170"/>
      <c r="M80" s="170"/>
      <c r="N80" s="170"/>
      <c r="O80" s="170"/>
      <c r="P80" s="170"/>
      <c r="Q80" s="170"/>
      <c r="R80" s="170"/>
    </row>
    <row r="81" spans="1:18">
      <c r="A81" s="495"/>
      <c r="B81" s="495"/>
      <c r="C81" s="495"/>
      <c r="D81" s="170"/>
      <c r="E81" s="170"/>
      <c r="F81" s="170"/>
      <c r="G81" s="170"/>
      <c r="H81" s="170"/>
      <c r="I81" s="170"/>
      <c r="J81" s="170"/>
      <c r="K81" s="170"/>
      <c r="L81" s="170"/>
      <c r="M81" s="170"/>
      <c r="N81" s="170"/>
      <c r="O81" s="170"/>
      <c r="P81" s="170"/>
      <c r="Q81" s="170"/>
      <c r="R81" s="170"/>
    </row>
    <row r="82" spans="1:18">
      <c r="A82" s="495"/>
      <c r="B82" s="495"/>
      <c r="C82" s="495"/>
      <c r="D82" s="170"/>
      <c r="E82" s="170"/>
      <c r="F82" s="170"/>
      <c r="G82" s="170"/>
      <c r="H82" s="170"/>
      <c r="I82" s="170"/>
      <c r="J82" s="170"/>
      <c r="K82" s="170"/>
      <c r="L82" s="170"/>
      <c r="M82" s="170"/>
      <c r="N82" s="170"/>
      <c r="O82" s="170"/>
      <c r="P82" s="170"/>
      <c r="Q82" s="170"/>
      <c r="R82" s="170"/>
    </row>
    <row r="83" spans="1:18">
      <c r="A83" s="495"/>
      <c r="B83" s="495"/>
      <c r="C83" s="495"/>
      <c r="D83" s="170"/>
      <c r="E83" s="170"/>
      <c r="F83" s="170"/>
      <c r="G83" s="170"/>
      <c r="H83" s="170"/>
      <c r="I83" s="170"/>
      <c r="J83" s="170"/>
      <c r="K83" s="170"/>
      <c r="L83" s="170"/>
      <c r="M83" s="170"/>
      <c r="N83" s="170"/>
      <c r="O83" s="170"/>
      <c r="P83" s="170"/>
      <c r="Q83" s="170"/>
      <c r="R83" s="170"/>
    </row>
    <row r="84" spans="1:18">
      <c r="A84" s="495"/>
      <c r="B84" s="495"/>
      <c r="C84" s="495"/>
      <c r="D84" s="170"/>
      <c r="E84" s="170"/>
      <c r="F84" s="170"/>
      <c r="G84" s="170"/>
      <c r="H84" s="170"/>
      <c r="I84" s="170"/>
      <c r="J84" s="170"/>
      <c r="K84" s="170"/>
      <c r="L84" s="170"/>
      <c r="M84" s="170"/>
      <c r="N84" s="170"/>
      <c r="O84" s="170"/>
      <c r="P84" s="170"/>
      <c r="Q84" s="170"/>
      <c r="R84" s="170"/>
    </row>
    <row r="85" spans="1:18">
      <c r="A85" s="495"/>
      <c r="B85" s="495"/>
      <c r="C85" s="495"/>
      <c r="D85" s="170"/>
      <c r="E85" s="170"/>
      <c r="F85" s="170"/>
      <c r="G85" s="170"/>
      <c r="H85" s="170"/>
      <c r="I85" s="170"/>
      <c r="J85" s="170"/>
      <c r="K85" s="170"/>
      <c r="L85" s="170"/>
      <c r="M85" s="170"/>
      <c r="N85" s="170"/>
      <c r="O85" s="170"/>
      <c r="P85" s="170"/>
      <c r="Q85" s="170"/>
      <c r="R85" s="170"/>
    </row>
    <row r="86" spans="1:18">
      <c r="A86" s="495"/>
      <c r="B86" s="495"/>
      <c r="C86" s="495"/>
      <c r="D86" s="170"/>
      <c r="E86" s="170"/>
      <c r="F86" s="170"/>
      <c r="G86" s="170"/>
      <c r="H86" s="170"/>
      <c r="I86" s="170"/>
      <c r="J86" s="170"/>
      <c r="K86" s="170"/>
      <c r="L86" s="170"/>
      <c r="M86" s="170"/>
      <c r="N86" s="170"/>
      <c r="O86" s="170"/>
      <c r="P86" s="170"/>
      <c r="Q86" s="170"/>
      <c r="R86" s="170"/>
    </row>
    <row r="87" spans="1:18">
      <c r="A87" s="495"/>
      <c r="B87" s="495"/>
      <c r="C87" s="495"/>
      <c r="D87" s="170"/>
      <c r="E87" s="170"/>
      <c r="F87" s="170"/>
      <c r="G87" s="170"/>
      <c r="H87" s="170"/>
      <c r="I87" s="170"/>
      <c r="J87" s="170"/>
      <c r="K87" s="170"/>
      <c r="L87" s="170"/>
      <c r="M87" s="170"/>
      <c r="N87" s="170"/>
      <c r="O87" s="170"/>
      <c r="P87" s="170"/>
      <c r="Q87" s="170"/>
      <c r="R87" s="170"/>
    </row>
    <row r="88" spans="1:18">
      <c r="A88" s="495"/>
      <c r="B88" s="495"/>
      <c r="C88" s="495"/>
      <c r="D88" s="170"/>
      <c r="E88" s="170"/>
      <c r="F88" s="170"/>
      <c r="G88" s="170"/>
      <c r="H88" s="170"/>
      <c r="I88" s="170"/>
      <c r="J88" s="170"/>
      <c r="K88" s="170"/>
      <c r="L88" s="170"/>
      <c r="M88" s="170"/>
      <c r="N88" s="170"/>
      <c r="O88" s="170"/>
      <c r="P88" s="170"/>
      <c r="Q88" s="170"/>
      <c r="R88" s="170"/>
    </row>
    <row r="89" spans="1:18">
      <c r="A89" s="495"/>
      <c r="B89" s="495"/>
      <c r="C89" s="495"/>
      <c r="D89" s="170"/>
      <c r="E89" s="170"/>
      <c r="F89" s="170"/>
      <c r="G89" s="170"/>
      <c r="H89" s="170"/>
      <c r="I89" s="170"/>
      <c r="J89" s="170"/>
      <c r="K89" s="170"/>
      <c r="L89" s="170"/>
      <c r="M89" s="170"/>
      <c r="N89" s="170"/>
      <c r="O89" s="170"/>
      <c r="P89" s="170"/>
      <c r="Q89" s="170"/>
      <c r="R89" s="170"/>
    </row>
    <row r="90" spans="1:18">
      <c r="A90" s="495"/>
      <c r="B90" s="495"/>
      <c r="C90" s="495"/>
      <c r="D90" s="170"/>
      <c r="E90" s="170"/>
      <c r="F90" s="170"/>
      <c r="G90" s="170"/>
      <c r="H90" s="170"/>
      <c r="I90" s="170"/>
      <c r="J90" s="170"/>
      <c r="K90" s="170"/>
      <c r="L90" s="170"/>
      <c r="M90" s="170"/>
      <c r="N90" s="170"/>
      <c r="O90" s="170"/>
      <c r="P90" s="170"/>
      <c r="Q90" s="170"/>
      <c r="R90" s="170"/>
    </row>
    <row r="91" spans="1:18">
      <c r="A91" s="495"/>
      <c r="B91" s="495"/>
      <c r="C91" s="495"/>
      <c r="D91" s="170"/>
      <c r="E91" s="170"/>
      <c r="F91" s="170"/>
      <c r="G91" s="170"/>
      <c r="H91" s="170"/>
      <c r="I91" s="170"/>
      <c r="J91" s="170"/>
      <c r="K91" s="170"/>
      <c r="L91" s="170"/>
      <c r="M91" s="170"/>
      <c r="N91" s="170"/>
      <c r="O91" s="170"/>
      <c r="P91" s="170"/>
      <c r="Q91" s="170"/>
      <c r="R91" s="170"/>
    </row>
    <row r="92" spans="1:18">
      <c r="A92" s="495"/>
      <c r="B92" s="495"/>
      <c r="C92" s="495"/>
      <c r="D92" s="170"/>
      <c r="E92" s="170"/>
      <c r="F92" s="170"/>
      <c r="G92" s="170"/>
      <c r="H92" s="170"/>
      <c r="I92" s="170"/>
      <c r="J92" s="170"/>
      <c r="K92" s="170"/>
      <c r="L92" s="170"/>
      <c r="M92" s="170"/>
      <c r="N92" s="170"/>
      <c r="O92" s="170"/>
      <c r="P92" s="170"/>
      <c r="Q92" s="170"/>
      <c r="R92" s="170"/>
    </row>
    <row r="93" spans="1:18">
      <c r="A93" s="495"/>
      <c r="B93" s="495"/>
      <c r="C93" s="495"/>
      <c r="D93" s="170"/>
      <c r="E93" s="170"/>
      <c r="F93" s="170"/>
      <c r="G93" s="170"/>
      <c r="H93" s="170"/>
      <c r="I93" s="170"/>
      <c r="J93" s="170"/>
      <c r="K93" s="170"/>
      <c r="L93" s="170"/>
      <c r="M93" s="170"/>
      <c r="N93" s="170"/>
      <c r="O93" s="170"/>
      <c r="P93" s="170"/>
      <c r="Q93" s="170"/>
      <c r="R93" s="170"/>
    </row>
    <row r="94" spans="1:18">
      <c r="A94" s="495"/>
      <c r="B94" s="495"/>
      <c r="C94" s="495"/>
      <c r="D94" s="170"/>
      <c r="E94" s="170"/>
      <c r="F94" s="170"/>
      <c r="G94" s="170"/>
      <c r="H94" s="170"/>
      <c r="I94" s="170"/>
      <c r="J94" s="170"/>
      <c r="K94" s="170"/>
      <c r="L94" s="170"/>
      <c r="M94" s="170"/>
      <c r="N94" s="170"/>
      <c r="O94" s="170"/>
      <c r="P94" s="170"/>
      <c r="Q94" s="170"/>
      <c r="R94" s="170"/>
    </row>
    <row r="95" spans="1:18">
      <c r="A95" s="495"/>
      <c r="B95" s="495"/>
      <c r="C95" s="495"/>
      <c r="D95" s="170"/>
      <c r="E95" s="170"/>
      <c r="F95" s="170"/>
      <c r="G95" s="170"/>
      <c r="H95" s="170"/>
      <c r="I95" s="170"/>
      <c r="J95" s="170"/>
      <c r="K95" s="170"/>
      <c r="L95" s="170"/>
      <c r="M95" s="170"/>
      <c r="N95" s="170"/>
      <c r="O95" s="170"/>
      <c r="P95" s="170"/>
      <c r="Q95" s="170"/>
      <c r="R95" s="170"/>
    </row>
    <row r="96" spans="1:18">
      <c r="A96" s="495"/>
      <c r="B96" s="495"/>
      <c r="C96" s="495"/>
      <c r="D96" s="170"/>
      <c r="E96" s="170"/>
      <c r="F96" s="170"/>
      <c r="G96" s="170"/>
      <c r="H96" s="170"/>
      <c r="I96" s="170"/>
      <c r="J96" s="170"/>
      <c r="K96" s="170"/>
      <c r="L96" s="170"/>
      <c r="M96" s="170"/>
      <c r="N96" s="170"/>
      <c r="O96" s="170"/>
      <c r="P96" s="170"/>
      <c r="Q96" s="170"/>
      <c r="R96" s="170"/>
    </row>
    <row r="97" spans="1:18">
      <c r="A97" s="495"/>
      <c r="B97" s="495"/>
      <c r="C97" s="495"/>
      <c r="D97" s="170"/>
      <c r="E97" s="170"/>
      <c r="F97" s="170"/>
      <c r="G97" s="170"/>
      <c r="H97" s="170"/>
      <c r="I97" s="170"/>
      <c r="J97" s="170"/>
      <c r="K97" s="170"/>
      <c r="L97" s="170"/>
      <c r="M97" s="170"/>
      <c r="N97" s="170"/>
      <c r="O97" s="170"/>
      <c r="P97" s="170"/>
      <c r="Q97" s="170"/>
      <c r="R97" s="170"/>
    </row>
    <row r="98" spans="1:18">
      <c r="A98" s="495"/>
      <c r="B98" s="495"/>
      <c r="C98" s="495"/>
      <c r="D98" s="170"/>
      <c r="E98" s="170"/>
      <c r="F98" s="170"/>
      <c r="G98" s="170"/>
      <c r="H98" s="170"/>
      <c r="I98" s="170"/>
      <c r="J98" s="170"/>
      <c r="K98" s="170"/>
      <c r="L98" s="170"/>
      <c r="M98" s="170"/>
      <c r="N98" s="170"/>
      <c r="O98" s="170"/>
      <c r="P98" s="170"/>
      <c r="Q98" s="170"/>
      <c r="R98" s="170"/>
    </row>
    <row r="99" spans="1:18">
      <c r="A99" s="495"/>
      <c r="B99" s="495"/>
      <c r="C99" s="495"/>
      <c r="D99" s="170"/>
      <c r="E99" s="170"/>
      <c r="F99" s="170"/>
      <c r="G99" s="170"/>
      <c r="H99" s="170"/>
      <c r="I99" s="170"/>
      <c r="J99" s="170"/>
      <c r="K99" s="170"/>
      <c r="L99" s="170"/>
      <c r="M99" s="170"/>
      <c r="N99" s="170"/>
      <c r="O99" s="170"/>
      <c r="P99" s="170"/>
      <c r="Q99" s="170"/>
      <c r="R99" s="170"/>
    </row>
    <row r="100" spans="1:18">
      <c r="A100" s="495"/>
      <c r="B100" s="495"/>
      <c r="C100" s="495"/>
      <c r="D100" s="170"/>
      <c r="E100" s="170"/>
      <c r="F100" s="170"/>
      <c r="G100" s="170"/>
      <c r="H100" s="170"/>
      <c r="I100" s="170"/>
      <c r="J100" s="170"/>
      <c r="K100" s="170"/>
      <c r="L100" s="170"/>
      <c r="M100" s="170"/>
      <c r="N100" s="170"/>
      <c r="O100" s="170"/>
      <c r="P100" s="170"/>
      <c r="Q100" s="170"/>
      <c r="R100" s="170"/>
    </row>
    <row r="101" spans="1:18">
      <c r="A101" s="495"/>
      <c r="B101" s="495"/>
      <c r="C101" s="495"/>
      <c r="D101" s="170"/>
      <c r="E101" s="170"/>
      <c r="F101" s="170"/>
      <c r="G101" s="170"/>
      <c r="H101" s="170"/>
      <c r="I101" s="170"/>
      <c r="J101" s="170"/>
      <c r="K101" s="170"/>
      <c r="L101" s="170"/>
      <c r="M101" s="170"/>
      <c r="N101" s="170"/>
      <c r="O101" s="170"/>
      <c r="P101" s="170"/>
      <c r="Q101" s="170"/>
      <c r="R101" s="170"/>
    </row>
    <row r="102" spans="1:18">
      <c r="A102" s="495"/>
      <c r="B102" s="495"/>
      <c r="C102" s="495"/>
      <c r="D102" s="170"/>
      <c r="E102" s="170"/>
      <c r="F102" s="170"/>
      <c r="G102" s="170"/>
      <c r="H102" s="170"/>
      <c r="I102" s="170"/>
      <c r="J102" s="170"/>
      <c r="K102" s="170"/>
      <c r="L102" s="170"/>
      <c r="M102" s="170"/>
      <c r="N102" s="170"/>
      <c r="O102" s="170"/>
      <c r="P102" s="170"/>
      <c r="Q102" s="170"/>
      <c r="R102" s="170"/>
    </row>
  </sheetData>
  <phoneticPr fontId="5" type="noConversion"/>
  <pageMargins left="0.7" right="0.7" top="0.75" bottom="0.75" header="0.3" footer="0.3"/>
  <pageSetup paperSize="8" scale="35" orientation="landscape" horizontalDpi="0" verticalDpi="0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R102"/>
  <sheetViews>
    <sheetView workbookViewId="0">
      <selection activeCell="A3" sqref="A3"/>
    </sheetView>
  </sheetViews>
  <sheetFormatPr baseColWidth="10" defaultRowHeight="15"/>
  <cols>
    <col min="1" max="1" width="35.140625" bestFit="1" customWidth="1"/>
    <col min="2" max="2" width="25.42578125" bestFit="1" customWidth="1"/>
    <col min="3" max="3" width="24.42578125" bestFit="1" customWidth="1"/>
    <col min="4" max="4" width="25.42578125" bestFit="1" customWidth="1"/>
    <col min="5" max="5" width="24.42578125" bestFit="1" customWidth="1"/>
  </cols>
  <sheetData>
    <row r="1" spans="1:18">
      <c r="A1" s="136" t="s">
        <v>18</v>
      </c>
      <c r="B1" s="135" t="s">
        <v>71</v>
      </c>
      <c r="C1" s="137" t="s">
        <v>72</v>
      </c>
      <c r="D1" s="138" t="s">
        <v>73</v>
      </c>
      <c r="E1" s="139" t="s">
        <v>74</v>
      </c>
    </row>
    <row r="2" spans="1:18" ht="15.75">
      <c r="A2" s="186" t="str">
        <f>'Voeux élèves'!A4</f>
        <v>ARRAGAIN Adèle</v>
      </c>
      <c r="B2" s="134" t="str">
        <f>INDEX(tInstruments,1,MATCH("p1",Tableau1[#This Row],0))</f>
        <v>saxo</v>
      </c>
      <c r="C2" s="134" t="str">
        <f>INDEX(tInstruments,1,MATCH("p2",Tableau1[#This Row],0))</f>
        <v>trombone</v>
      </c>
      <c r="D2" s="134" t="e">
        <f>INDEX(tInstruments,1,MATCH("p3",Tableau1[#This Row],0))</f>
        <v>#N/A</v>
      </c>
      <c r="E2" s="133" t="str">
        <f>INDEX(tInstruments,1,MATCH("p4",Tableau1[#This Row],0))</f>
        <v>violoncelle</v>
      </c>
    </row>
    <row r="3" spans="1:18" ht="15.75">
      <c r="A3" s="186" t="str">
        <f>'Voeux élèves'!A5</f>
        <v>AUCLAIR Héloïse</v>
      </c>
      <c r="B3" s="134" t="str">
        <f>INDEX(tInstruments,1,MATCH("p1",Tableau1[#This Row],0))</f>
        <v>hautbois</v>
      </c>
      <c r="C3" s="134" t="e">
        <f>INDEX(tInstruments,1,MATCH("p2",Tableau1[#This Row],0))</f>
        <v>#N/A</v>
      </c>
      <c r="D3" s="134" t="str">
        <f>INDEX(tInstruments,1,MATCH("p3",Tableau1[#This Row],0))</f>
        <v>cor</v>
      </c>
      <c r="E3" s="133" t="str">
        <f>INDEX(tInstruments,1,MATCH("p4",Tableau1[#This Row],0))</f>
        <v>violoncelle</v>
      </c>
    </row>
    <row r="4" spans="1:18" ht="15.75">
      <c r="A4" s="186" t="str">
        <f>'Voeux élèves'!A6</f>
        <v>BALAIS Zoé</v>
      </c>
      <c r="B4" s="187" t="str">
        <f>INDEX(tInstruments,1,MATCH("p1",Tableau1[#This Row],0))</f>
        <v>basson</v>
      </c>
      <c r="C4" s="187" t="e">
        <f>INDEX(tInstruments,1,MATCH("p2",Tableau1[#This Row],0))</f>
        <v>#N/A</v>
      </c>
      <c r="D4" s="187" t="str">
        <f>INDEX(tInstruments,1,MATCH("p3",Tableau1[#This Row],0))</f>
        <v>cor</v>
      </c>
      <c r="E4" s="188" t="str">
        <f>INDEX(tInstruments,1,MATCH("p4",Tableau1[#This Row],0))</f>
        <v>violoncelle</v>
      </c>
      <c r="F4" s="170"/>
      <c r="G4" s="170"/>
      <c r="H4" s="170"/>
      <c r="I4" s="170"/>
      <c r="J4" s="170"/>
      <c r="K4" s="170"/>
      <c r="L4" s="170"/>
      <c r="M4" s="170"/>
      <c r="N4" s="170"/>
      <c r="O4" s="170"/>
      <c r="P4" s="170"/>
      <c r="Q4" s="170"/>
      <c r="R4" s="170"/>
    </row>
    <row r="5" spans="1:18" ht="15.75">
      <c r="A5" s="186" t="str">
        <f>'Voeux élèves'!A7</f>
        <v>BARBI NEYROUD Alicia</v>
      </c>
      <c r="B5" s="187" t="str">
        <f>INDEX(tInstruments,1,MATCH("p1",Tableau1[#This Row],0))</f>
        <v>clarinette</v>
      </c>
      <c r="C5" s="187" t="e">
        <f>INDEX(tInstruments,1,MATCH("p2",Tableau1[#This Row],0))</f>
        <v>#N/A</v>
      </c>
      <c r="D5" s="187" t="str">
        <f>INDEX(tInstruments,1,MATCH("p3",Tableau1[#This Row],0))</f>
        <v>tuba</v>
      </c>
      <c r="E5" s="188" t="str">
        <f>INDEX(tInstruments,1,MATCH("p4",Tableau1[#This Row],0))</f>
        <v>contrebasse</v>
      </c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170"/>
      <c r="Q5" s="170"/>
      <c r="R5" s="170"/>
    </row>
    <row r="6" spans="1:18" ht="15.75">
      <c r="A6" s="186" t="str">
        <f>'Voeux élèves'!A8</f>
        <v>BARBU WILDBRETT Charlotte</v>
      </c>
      <c r="B6" s="187" t="str">
        <f>INDEX(tInstruments,1,MATCH("p1",Tableau1[#This Row],0))</f>
        <v>basson</v>
      </c>
      <c r="C6" s="187" t="e">
        <f>INDEX(tInstruments,1,MATCH("p2",Tableau1[#This Row],0))</f>
        <v>#N/A</v>
      </c>
      <c r="D6" s="187" t="str">
        <f>INDEX(tInstruments,1,MATCH("p3",Tableau1[#This Row],0))</f>
        <v>cor</v>
      </c>
      <c r="E6" s="188" t="str">
        <f>INDEX(tInstruments,1,MATCH("p4",Tableau1[#This Row],0))</f>
        <v>contrebasse</v>
      </c>
      <c r="F6" s="170"/>
      <c r="G6" s="170"/>
      <c r="H6" s="170"/>
      <c r="I6" s="170"/>
      <c r="J6" s="170"/>
      <c r="K6" s="170"/>
      <c r="L6" s="170"/>
      <c r="M6" s="170"/>
      <c r="N6" s="170"/>
      <c r="O6" s="170"/>
      <c r="P6" s="170"/>
      <c r="Q6" s="170"/>
      <c r="R6" s="170"/>
    </row>
    <row r="7" spans="1:18" ht="15.75">
      <c r="A7" s="186" t="str">
        <f>'Voeux élèves'!A9</f>
        <v>BAZOGE Edgar</v>
      </c>
      <c r="B7" s="187" t="str">
        <f>INDEX(tInstruments,1,MATCH("p1",Tableau1[#This Row],0))</f>
        <v>basson</v>
      </c>
      <c r="C7" s="187" t="e">
        <f>INDEX(tInstruments,1,MATCH("p2",Tableau1[#This Row],0))</f>
        <v>#N/A</v>
      </c>
      <c r="D7" s="187" t="str">
        <f>INDEX(tInstruments,1,MATCH("p3",Tableau1[#This Row],0))</f>
        <v>cor</v>
      </c>
      <c r="E7" s="188" t="str">
        <f>INDEX(tInstruments,1,MATCH("p4",Tableau1[#This Row],0))</f>
        <v>contrebasse</v>
      </c>
      <c r="F7" s="170"/>
      <c r="G7" s="170"/>
      <c r="H7" s="170"/>
      <c r="I7" s="170"/>
      <c r="J7" s="170"/>
      <c r="K7" s="170"/>
      <c r="L7" s="170"/>
      <c r="M7" s="170"/>
      <c r="N7" s="170"/>
      <c r="O7" s="170"/>
      <c r="P7" s="170"/>
      <c r="Q7" s="170"/>
      <c r="R7" s="170"/>
    </row>
    <row r="8" spans="1:18" ht="15.75">
      <c r="A8" s="186" t="str">
        <f>'Voeux élèves'!A10</f>
        <v>BEAREZ Thelma</v>
      </c>
      <c r="B8" s="187" t="str">
        <f>INDEX(tInstruments,1,MATCH("p1",Tableau1[#This Row],0))</f>
        <v>basson</v>
      </c>
      <c r="C8" s="187" t="e">
        <f>INDEX(tInstruments,1,MATCH("p2",Tableau1[#This Row],0))</f>
        <v>#N/A</v>
      </c>
      <c r="D8" s="187" t="str">
        <f>INDEX(tInstruments,1,MATCH("p3",Tableau1[#This Row],0))</f>
        <v>cor</v>
      </c>
      <c r="E8" s="188" t="str">
        <f>INDEX(tInstruments,1,MATCH("p4",Tableau1[#This Row],0))</f>
        <v>contrebasse</v>
      </c>
      <c r="F8" s="170"/>
      <c r="G8" s="170"/>
      <c r="H8" s="170"/>
      <c r="I8" s="170"/>
      <c r="J8" s="170"/>
      <c r="K8" s="170"/>
      <c r="L8" s="170"/>
      <c r="M8" s="170"/>
      <c r="N8" s="170"/>
      <c r="O8" s="170"/>
      <c r="P8" s="170"/>
      <c r="Q8" s="170"/>
      <c r="R8" s="170"/>
    </row>
    <row r="9" spans="1:18" ht="15.75">
      <c r="A9" s="186" t="str">
        <f>'Voeux élèves'!A11</f>
        <v>BENKHALFOUN Aya</v>
      </c>
      <c r="B9" s="187" t="str">
        <f>INDEX(tInstruments,1,MATCH("p1",Tableau1[#This Row],0))</f>
        <v>hautbois</v>
      </c>
      <c r="C9" s="187" t="str">
        <f>INDEX(tInstruments,1,MATCH("p2",Tableau1[#This Row],0))</f>
        <v>trompette</v>
      </c>
      <c r="D9" s="187" t="e">
        <f>INDEX(tInstruments,1,MATCH("p3",Tableau1[#This Row],0))</f>
        <v>#N/A</v>
      </c>
      <c r="E9" s="188" t="str">
        <f>INDEX(tInstruments,1,MATCH("p4",Tableau1[#This Row],0))</f>
        <v>violon</v>
      </c>
      <c r="F9" s="170"/>
      <c r="G9" s="170"/>
      <c r="H9" s="170"/>
      <c r="I9" s="170"/>
      <c r="J9" s="170"/>
      <c r="K9" s="170"/>
      <c r="L9" s="170"/>
      <c r="M9" s="170"/>
      <c r="N9" s="170"/>
      <c r="O9" s="170"/>
      <c r="P9" s="170"/>
      <c r="Q9" s="170"/>
      <c r="R9" s="170"/>
    </row>
    <row r="10" spans="1:18" ht="15.75">
      <c r="A10" s="186" t="str">
        <f>'Voeux élèves'!A12</f>
        <v>BENOIT Anatole</v>
      </c>
      <c r="B10" s="187" t="str">
        <f>INDEX(tInstruments,1,MATCH("p1",Tableau1[#This Row],0))</f>
        <v>hautbois</v>
      </c>
      <c r="C10" s="187" t="str">
        <f>INDEX(tInstruments,1,MATCH("p2",Tableau1[#This Row],0))</f>
        <v>trompette</v>
      </c>
      <c r="D10" s="187" t="e">
        <f>INDEX(tInstruments,1,MATCH("p3",Tableau1[#This Row],0))</f>
        <v>#N/A</v>
      </c>
      <c r="E10" s="188" t="str">
        <f>INDEX(tInstruments,1,MATCH("p4",Tableau1[#This Row],0))</f>
        <v>violoncelle</v>
      </c>
      <c r="F10" s="170"/>
      <c r="G10" s="170"/>
      <c r="H10" s="170"/>
      <c r="I10" s="170"/>
      <c r="J10" s="170"/>
      <c r="K10" s="170"/>
      <c r="L10" s="170"/>
      <c r="M10" s="170"/>
      <c r="N10" s="170"/>
      <c r="O10" s="170"/>
      <c r="P10" s="170"/>
      <c r="Q10" s="170"/>
      <c r="R10" s="170"/>
    </row>
    <row r="11" spans="1:18" ht="15.75">
      <c r="A11" s="186" t="str">
        <f>'Voeux élèves'!A13</f>
        <v>BERTHIER Inès</v>
      </c>
      <c r="B11" s="187" t="str">
        <f>INDEX(tInstruments,1,MATCH("p1",Tableau1[#This Row],0))</f>
        <v>saxo</v>
      </c>
      <c r="C11" s="187" t="str">
        <f>INDEX(tInstruments,1,MATCH("p2",Tableau1[#This Row],0))</f>
        <v>cor</v>
      </c>
      <c r="D11" s="187" t="e">
        <f>INDEX(tInstruments,1,MATCH("p3",Tableau1[#This Row],0))</f>
        <v>#N/A</v>
      </c>
      <c r="E11" s="188" t="str">
        <f>INDEX(tInstruments,1,MATCH("p4",Tableau1[#This Row],0))</f>
        <v>alto</v>
      </c>
      <c r="F11" s="170"/>
      <c r="G11" s="170"/>
      <c r="H11" s="170"/>
      <c r="I11" s="170"/>
      <c r="J11" s="170"/>
      <c r="K11" s="170"/>
      <c r="L11" s="170"/>
      <c r="M11" s="170"/>
      <c r="N11" s="170"/>
      <c r="O11" s="170"/>
      <c r="P11" s="170"/>
      <c r="Q11" s="170"/>
      <c r="R11" s="170"/>
    </row>
    <row r="12" spans="1:18" ht="15.75">
      <c r="A12" s="186" t="str">
        <f>'Voeux élèves'!A14</f>
        <v>BLEHAUT Anna</v>
      </c>
      <c r="B12" s="187" t="str">
        <f>INDEX(tInstruments,1,MATCH("p1",Tableau1[#This Row],0))</f>
        <v>saxo</v>
      </c>
      <c r="C12" s="187" t="e">
        <f>INDEX(tInstruments,1,MATCH("p2",Tableau1[#This Row],0))</f>
        <v>#N/A</v>
      </c>
      <c r="D12" s="187" t="str">
        <f>INDEX(tInstruments,1,MATCH("p3",Tableau1[#This Row],0))</f>
        <v>tuba</v>
      </c>
      <c r="E12" s="188" t="str">
        <f>INDEX(tInstruments,1,MATCH("p4",Tableau1[#This Row],0))</f>
        <v>violon</v>
      </c>
      <c r="F12" s="170"/>
      <c r="G12" s="170"/>
      <c r="H12" s="170"/>
      <c r="I12" s="170"/>
      <c r="J12" s="170"/>
      <c r="K12" s="170"/>
      <c r="L12" s="170"/>
      <c r="M12" s="170"/>
      <c r="N12" s="170"/>
      <c r="O12" s="170"/>
      <c r="P12" s="170"/>
      <c r="Q12" s="170"/>
      <c r="R12" s="170"/>
    </row>
    <row r="13" spans="1:18" ht="15.75">
      <c r="A13" s="186" t="str">
        <f>'Voeux élèves'!A15</f>
        <v>BOSSAN Emma</v>
      </c>
      <c r="B13" s="187" t="str">
        <f>INDEX(tInstruments,1,MATCH("p1",Tableau1[#This Row],0))</f>
        <v>flûte traversière</v>
      </c>
      <c r="C13" s="187" t="str">
        <f>INDEX(tInstruments,1,MATCH("p2",Tableau1[#This Row],0))</f>
        <v>cor</v>
      </c>
      <c r="D13" s="187" t="e">
        <f>INDEX(tInstruments,1,MATCH("p3",Tableau1[#This Row],0))</f>
        <v>#N/A</v>
      </c>
      <c r="E13" s="188" t="str">
        <f>INDEX(tInstruments,1,MATCH("p4",Tableau1[#This Row],0))</f>
        <v>alto</v>
      </c>
      <c r="F13" s="170"/>
      <c r="G13" s="170"/>
      <c r="H13" s="170"/>
      <c r="I13" s="170"/>
      <c r="J13" s="170"/>
      <c r="K13" s="170"/>
      <c r="L13" s="170"/>
      <c r="M13" s="170"/>
      <c r="N13" s="170"/>
      <c r="O13" s="170"/>
      <c r="P13" s="170"/>
      <c r="Q13" s="170"/>
      <c r="R13" s="170"/>
    </row>
    <row r="14" spans="1:18" ht="15.75">
      <c r="A14" s="186" t="str">
        <f>'Voeux élèves'!A16</f>
        <v>BRANDYK TAGLIAVIA Julia</v>
      </c>
      <c r="B14" s="187" t="str">
        <f>INDEX(tInstruments,1,MATCH("p1",Tableau1[#This Row],0))</f>
        <v>flûte traversière</v>
      </c>
      <c r="C14" s="187" t="str">
        <f>INDEX(tInstruments,1,MATCH("p2",Tableau1[#This Row],0))</f>
        <v>trompette</v>
      </c>
      <c r="D14" s="187" t="e">
        <f>INDEX(tInstruments,1,MATCH("p3",Tableau1[#This Row],0))</f>
        <v>#N/A</v>
      </c>
      <c r="E14" s="188" t="str">
        <f>INDEX(tInstruments,1,MATCH("p4",Tableau1[#This Row],0))</f>
        <v>alto</v>
      </c>
      <c r="F14" s="170"/>
      <c r="G14" s="170"/>
      <c r="H14" s="170"/>
      <c r="I14" s="170"/>
      <c r="J14" s="170"/>
      <c r="K14" s="170"/>
      <c r="L14" s="170"/>
      <c r="M14" s="170"/>
      <c r="N14" s="170"/>
      <c r="O14" s="170"/>
      <c r="P14" s="170"/>
      <c r="Q14" s="170"/>
      <c r="R14" s="170"/>
    </row>
    <row r="15" spans="1:18" ht="15.75">
      <c r="A15" s="186" t="str">
        <f>'Voeux élèves'!A17</f>
        <v>CARION Léonie</v>
      </c>
      <c r="B15" s="187" t="str">
        <f>INDEX(tInstruments,1,MATCH("p1",Tableau1[#This Row],0))</f>
        <v>clarinette</v>
      </c>
      <c r="C15" s="187" t="str">
        <f>INDEX(tInstruments,1,MATCH("p2",Tableau1[#This Row],0))</f>
        <v>cor</v>
      </c>
      <c r="D15" s="187" t="e">
        <f>INDEX(tInstruments,1,MATCH("p3",Tableau1[#This Row],0))</f>
        <v>#N/A</v>
      </c>
      <c r="E15" s="188" t="str">
        <f>INDEX(tInstruments,1,MATCH("p4",Tableau1[#This Row],0))</f>
        <v>violoncelle</v>
      </c>
      <c r="F15" s="170"/>
      <c r="G15" s="170"/>
      <c r="H15" s="170"/>
      <c r="I15" s="170"/>
      <c r="J15" s="170"/>
      <c r="K15" s="170"/>
      <c r="L15" s="170"/>
      <c r="M15" s="170"/>
      <c r="N15" s="170"/>
      <c r="O15" s="170"/>
      <c r="P15" s="170"/>
      <c r="Q15" s="170"/>
      <c r="R15" s="170"/>
    </row>
    <row r="16" spans="1:18" ht="15.75">
      <c r="A16" s="186" t="str">
        <f>'Voeux élèves'!A18</f>
        <v>CATALAO PACHECO Tomas</v>
      </c>
      <c r="B16" s="187" t="str">
        <f>INDEX(tInstruments,1,MATCH("p1",Tableau1[#This Row],0))</f>
        <v>hautbois</v>
      </c>
      <c r="C16" s="187" t="str">
        <f>INDEX(tInstruments,1,MATCH("p2",Tableau1[#This Row],0))</f>
        <v>trompette</v>
      </c>
      <c r="D16" s="187" t="e">
        <f>INDEX(tInstruments,1,MATCH("p3",Tableau1[#This Row],0))</f>
        <v>#N/A</v>
      </c>
      <c r="E16" s="188" t="str">
        <f>INDEX(tInstruments,1,MATCH("p4",Tableau1[#This Row],0))</f>
        <v>alto</v>
      </c>
      <c r="F16" s="170"/>
      <c r="G16" s="170"/>
      <c r="H16" s="170"/>
      <c r="I16" s="170"/>
      <c r="J16" s="170"/>
      <c r="K16" s="170"/>
      <c r="L16" s="170"/>
      <c r="M16" s="170"/>
      <c r="N16" s="170"/>
      <c r="O16" s="170"/>
      <c r="P16" s="170"/>
      <c r="Q16" s="170"/>
      <c r="R16" s="170"/>
    </row>
    <row r="17" spans="1:18" ht="15.75">
      <c r="A17" s="186" t="str">
        <f>'Voeux élèves'!A19</f>
        <v>CHAGNY Elise</v>
      </c>
      <c r="B17" s="187" t="str">
        <f>INDEX(tInstruments,1,MATCH("p1",Tableau1[#This Row],0))</f>
        <v>flûte traversière</v>
      </c>
      <c r="C17" s="187" t="e">
        <f>INDEX(tInstruments,1,MATCH("p2",Tableau1[#This Row],0))</f>
        <v>#N/A</v>
      </c>
      <c r="D17" s="187" t="str">
        <f>INDEX(tInstruments,1,MATCH("p3",Tableau1[#This Row],0))</f>
        <v>trombone</v>
      </c>
      <c r="E17" s="188" t="str">
        <f>INDEX(tInstruments,1,MATCH("p4",Tableau1[#This Row],0))</f>
        <v>contrebasse</v>
      </c>
      <c r="F17" s="170"/>
      <c r="G17" s="170"/>
      <c r="H17" s="170"/>
      <c r="I17" s="170"/>
      <c r="J17" s="170"/>
      <c r="K17" s="170"/>
      <c r="L17" s="170"/>
      <c r="M17" s="170"/>
      <c r="N17" s="170"/>
      <c r="O17" s="170"/>
      <c r="P17" s="170"/>
      <c r="Q17" s="170"/>
      <c r="R17" s="170"/>
    </row>
    <row r="18" spans="1:18" ht="15.75">
      <c r="A18" s="186" t="str">
        <f>'Voeux élèves'!A20</f>
        <v>CHALET Ninon</v>
      </c>
      <c r="B18" s="187" t="str">
        <f>INDEX(tInstruments,1,MATCH("p1",Tableau1[#This Row],0))</f>
        <v>saxo</v>
      </c>
      <c r="C18" s="187" t="str">
        <f>INDEX(tInstruments,1,MATCH("p2",Tableau1[#This Row],0))</f>
        <v>trompette</v>
      </c>
      <c r="D18" s="187" t="e">
        <f>INDEX(tInstruments,1,MATCH("p3",Tableau1[#This Row],0))</f>
        <v>#N/A</v>
      </c>
      <c r="E18" s="188" t="str">
        <f>INDEX(tInstruments,1,MATCH("p4",Tableau1[#This Row],0))</f>
        <v>violoncelle</v>
      </c>
      <c r="F18" s="170"/>
      <c r="G18" s="170"/>
      <c r="H18" s="170"/>
      <c r="I18" s="170"/>
      <c r="J18" s="170"/>
      <c r="K18" s="170"/>
      <c r="L18" s="170"/>
      <c r="M18" s="170"/>
      <c r="N18" s="170"/>
      <c r="O18" s="170"/>
      <c r="P18" s="170"/>
      <c r="Q18" s="170"/>
      <c r="R18" s="170"/>
    </row>
    <row r="19" spans="1:18" ht="15.75">
      <c r="A19" s="186" t="str">
        <f>'Voeux élèves'!A21</f>
        <v>CHAREYRON Elsa</v>
      </c>
      <c r="B19" s="187" t="str">
        <f>INDEX(tInstruments,1,MATCH("p1",Tableau1[#This Row],0))</f>
        <v>clarinette</v>
      </c>
      <c r="C19" s="187" t="str">
        <f>INDEX(tInstruments,1,MATCH("p2",Tableau1[#This Row],0))</f>
        <v>cor</v>
      </c>
      <c r="D19" s="187" t="e">
        <f>INDEX(tInstruments,1,MATCH("p3",Tableau1[#This Row],0))</f>
        <v>#N/A</v>
      </c>
      <c r="E19" s="188" t="str">
        <f>INDEX(tInstruments,1,MATCH("p4",Tableau1[#This Row],0))</f>
        <v>contrebasse</v>
      </c>
      <c r="F19" s="170"/>
      <c r="G19" s="170"/>
      <c r="H19" s="170"/>
      <c r="I19" s="170"/>
      <c r="J19" s="170"/>
      <c r="K19" s="170"/>
      <c r="L19" s="170"/>
      <c r="M19" s="170"/>
      <c r="N19" s="170"/>
      <c r="O19" s="170"/>
      <c r="P19" s="170"/>
      <c r="Q19" s="170"/>
      <c r="R19" s="170"/>
    </row>
    <row r="20" spans="1:18" ht="15.75">
      <c r="A20" s="186" t="str">
        <f>'Voeux élèves'!A22</f>
        <v>CHARON Gabriel</v>
      </c>
      <c r="B20" s="187" t="str">
        <f>INDEX(tInstruments,1,MATCH("p1",Tableau1[#This Row],0))</f>
        <v>violoncelle</v>
      </c>
      <c r="C20" s="187" t="str">
        <f>INDEX(tInstruments,1,MATCH("p2",Tableau1[#This Row],0))</f>
        <v>hautbois</v>
      </c>
      <c r="D20" s="187" t="str">
        <f>INDEX(tInstruments,1,MATCH("p3",Tableau1[#This Row],0))</f>
        <v>tuba</v>
      </c>
      <c r="E20" s="188" t="e">
        <f>INDEX(tInstruments,1,MATCH("p4",Tableau1[#This Row],0))</f>
        <v>#N/A</v>
      </c>
      <c r="F20" s="170"/>
      <c r="G20" s="170"/>
      <c r="H20" s="170"/>
      <c r="I20" s="170"/>
      <c r="J20" s="170"/>
      <c r="K20" s="170"/>
      <c r="L20" s="170"/>
      <c r="M20" s="170"/>
      <c r="N20" s="170"/>
      <c r="O20" s="170"/>
      <c r="P20" s="170"/>
      <c r="Q20" s="170"/>
      <c r="R20" s="170"/>
    </row>
    <row r="21" spans="1:18" ht="15.75">
      <c r="A21" s="186" t="str">
        <f>'Voeux élèves'!A23</f>
        <v>CHASSAGNY Philippine</v>
      </c>
      <c r="B21" s="187" t="str">
        <f>INDEX(tInstruments,1,MATCH("p1",Tableau1[#This Row],0))</f>
        <v>saxo</v>
      </c>
      <c r="C21" s="187" t="str">
        <f>INDEX(tInstruments,1,MATCH("p2",Tableau1[#This Row],0))</f>
        <v>trombone</v>
      </c>
      <c r="D21" s="187" t="str">
        <f>INDEX(tInstruments,1,MATCH("p3",Tableau1[#This Row],0))</f>
        <v>violoncelle</v>
      </c>
      <c r="E21" s="188" t="e">
        <f>INDEX(tInstruments,1,MATCH("p4",Tableau1[#This Row],0))</f>
        <v>#N/A</v>
      </c>
      <c r="F21" s="170"/>
      <c r="G21" s="170"/>
      <c r="H21" s="170"/>
      <c r="I21" s="170"/>
      <c r="J21" s="170"/>
      <c r="K21" s="170"/>
      <c r="L21" s="170"/>
      <c r="M21" s="170"/>
      <c r="N21" s="170"/>
      <c r="O21" s="170"/>
      <c r="P21" s="170"/>
      <c r="Q21" s="170"/>
      <c r="R21" s="170"/>
    </row>
    <row r="22" spans="1:18" ht="15.75">
      <c r="A22" s="186" t="str">
        <f>'Voeux élèves'!A24</f>
        <v>CHATILLON Apolline</v>
      </c>
      <c r="B22" s="187" t="str">
        <f>INDEX(tInstruments,1,MATCH("p1",Tableau1[#This Row],0))</f>
        <v>clarinette</v>
      </c>
      <c r="C22" s="187" t="str">
        <f>INDEX(tInstruments,1,MATCH("p2",Tableau1[#This Row],0))</f>
        <v>cor</v>
      </c>
      <c r="D22" s="187" t="str">
        <f>INDEX(tInstruments,1,MATCH("p3",Tableau1[#This Row],0))</f>
        <v>violoncelle</v>
      </c>
      <c r="E22" s="188" t="e">
        <f>INDEX(tInstruments,1,MATCH("p4",Tableau1[#This Row],0))</f>
        <v>#N/A</v>
      </c>
      <c r="F22" s="170"/>
      <c r="G22" s="170"/>
      <c r="H22" s="170"/>
      <c r="I22" s="170"/>
      <c r="J22" s="170"/>
      <c r="K22" s="170"/>
      <c r="L22" s="170"/>
      <c r="M22" s="170"/>
      <c r="N22" s="170"/>
      <c r="O22" s="170"/>
      <c r="P22" s="170"/>
      <c r="Q22" s="170"/>
      <c r="R22" s="170"/>
    </row>
    <row r="23" spans="1:18" ht="15.75">
      <c r="A23" s="186" t="str">
        <f>'Voeux élèves'!A75</f>
        <v>PEJOAN Juliette</v>
      </c>
      <c r="B23" s="187" t="e">
        <f>INDEX(tInstruments,1,MATCH("p1",Tableau1[#This Row],0))</f>
        <v>#N/A</v>
      </c>
      <c r="C23" s="187" t="str">
        <f>INDEX(tInstruments,1,MATCH("p2",Tableau1[#This Row],0))</f>
        <v>hautbois</v>
      </c>
      <c r="D23" s="187" t="str">
        <f>INDEX(tInstruments,1,MATCH("p3",Tableau1[#This Row],0))</f>
        <v>trombone</v>
      </c>
      <c r="E23" s="188" t="str">
        <f>INDEX(tInstruments,1,MATCH("p4",Tableau1[#This Row],0))</f>
        <v>violon</v>
      </c>
      <c r="F23" s="170"/>
      <c r="G23" s="170"/>
      <c r="H23" s="170"/>
      <c r="I23" s="170"/>
      <c r="J23" s="170"/>
      <c r="K23" s="170"/>
      <c r="L23" s="170"/>
      <c r="M23" s="170"/>
      <c r="N23" s="170"/>
      <c r="O23" s="170"/>
      <c r="P23" s="170"/>
      <c r="Q23" s="170"/>
      <c r="R23" s="170"/>
    </row>
    <row r="24" spans="1:18" ht="15.75">
      <c r="A24" s="186" t="str">
        <f>'Voeux élèves'!A26</f>
        <v>CHEVALIER BUN Lyne</v>
      </c>
      <c r="B24" s="187" t="str">
        <f>INDEX(tInstruments,1,MATCH("p1",Tableau1[#This Row],0))</f>
        <v>flûte traversière</v>
      </c>
      <c r="C24" s="187" t="str">
        <f>INDEX(tInstruments,1,MATCH("p2",Tableau1[#This Row],0))</f>
        <v>cor</v>
      </c>
      <c r="D24" s="187" t="str">
        <f>INDEX(tInstruments,1,MATCH("p3",Tableau1[#This Row],0))</f>
        <v>violoncelle</v>
      </c>
      <c r="E24" s="189" t="e">
        <f>INDEX(tInstruments,1,MATCH("p4",Tableau1[#This Row],0))</f>
        <v>#N/A</v>
      </c>
      <c r="F24" s="170"/>
      <c r="G24" s="170"/>
      <c r="H24" s="170"/>
      <c r="I24" s="170"/>
      <c r="J24" s="170"/>
      <c r="K24" s="170"/>
      <c r="L24" s="170"/>
      <c r="M24" s="170"/>
      <c r="N24" s="170"/>
      <c r="O24" s="170"/>
      <c r="P24" s="170"/>
      <c r="Q24" s="170"/>
      <c r="R24" s="170"/>
    </row>
    <row r="25" spans="1:18" ht="15.75">
      <c r="A25" s="186" t="str">
        <f>'Voeux élèves'!A27</f>
        <v>COLLET SOLARY Maxime</v>
      </c>
      <c r="B25" s="187" t="str">
        <f>INDEX(tInstruments,1,MATCH("p1",Tableau1[#This Row],0))</f>
        <v>flûte traversière</v>
      </c>
      <c r="C25" s="187" t="e">
        <f>INDEX(tInstruments,1,MATCH("p2",Tableau1[#This Row],0))</f>
        <v>#N/A</v>
      </c>
      <c r="D25" s="187" t="str">
        <f>INDEX(tInstruments,1,MATCH("p3",Tableau1[#This Row],0))</f>
        <v>tuba</v>
      </c>
      <c r="E25" s="189" t="str">
        <f>INDEX(tInstruments,1,MATCH("p4",Tableau1[#This Row],0))</f>
        <v>alto</v>
      </c>
      <c r="F25" s="170"/>
      <c r="G25" s="170"/>
      <c r="H25" s="170"/>
      <c r="I25" s="170"/>
      <c r="J25" s="170"/>
      <c r="K25" s="170"/>
      <c r="L25" s="170"/>
      <c r="M25" s="170"/>
      <c r="N25" s="170"/>
      <c r="O25" s="170"/>
      <c r="P25" s="170"/>
      <c r="Q25" s="170"/>
      <c r="R25" s="170"/>
    </row>
    <row r="26" spans="1:18" ht="15.75">
      <c r="A26" s="186" t="str">
        <f>'Voeux élèves'!A28</f>
        <v>COMETTO Ulysse</v>
      </c>
      <c r="B26" s="187" t="str">
        <f>INDEX(tInstruments,1,MATCH("p1",Tableau1[#This Row],0))</f>
        <v>violoncelle</v>
      </c>
      <c r="C26" s="187" t="str">
        <f>INDEX(tInstruments,1,MATCH("p2",Tableau1[#This Row],0))</f>
        <v>hautbois</v>
      </c>
      <c r="D26" s="187" t="e">
        <f>INDEX(tInstruments,1,MATCH("p3",Tableau1[#This Row],0))</f>
        <v>#N/A</v>
      </c>
      <c r="E26" s="189" t="str">
        <f>INDEX(tInstruments,1,MATCH("p4",Tableau1[#This Row],0))</f>
        <v>trompette</v>
      </c>
      <c r="F26" s="170"/>
      <c r="G26" s="170"/>
      <c r="H26" s="170"/>
      <c r="I26" s="170"/>
      <c r="J26" s="170"/>
      <c r="K26" s="170"/>
      <c r="L26" s="170"/>
      <c r="M26" s="170"/>
      <c r="N26" s="170"/>
      <c r="O26" s="170"/>
      <c r="P26" s="170"/>
      <c r="Q26" s="170"/>
      <c r="R26" s="170"/>
    </row>
    <row r="27" spans="1:18" ht="15.75">
      <c r="A27" s="186" t="str">
        <f>'Voeux élèves'!A29</f>
        <v>COQUET Eléanore</v>
      </c>
      <c r="B27" s="187" t="e">
        <f>INDEX(tInstruments,1,MATCH("p1",Tableau1[#This Row],0))</f>
        <v>#N/A</v>
      </c>
      <c r="C27" s="187" t="str">
        <f>INDEX(tInstruments,1,MATCH("p2",Tableau1[#This Row],0))</f>
        <v>hautbois</v>
      </c>
      <c r="D27" s="187" t="str">
        <f>INDEX(tInstruments,1,MATCH("p3",Tableau1[#This Row],0))</f>
        <v>tuba</v>
      </c>
      <c r="E27" s="189" t="str">
        <f>INDEX(tInstruments,1,MATCH("p4",Tableau1[#This Row],0))</f>
        <v>violon</v>
      </c>
      <c r="F27" s="170"/>
      <c r="G27" s="170"/>
      <c r="H27" s="170"/>
      <c r="I27" s="170"/>
      <c r="J27" s="170"/>
      <c r="K27" s="170"/>
      <c r="L27" s="170"/>
      <c r="M27" s="170"/>
      <c r="N27" s="170"/>
      <c r="O27" s="170"/>
      <c r="P27" s="170"/>
      <c r="Q27" s="170"/>
      <c r="R27" s="170"/>
    </row>
    <row r="28" spans="1:18" ht="15.75">
      <c r="A28" s="186" t="str">
        <f>'Voeux élèves'!A30</f>
        <v>COQUILLION Achille</v>
      </c>
      <c r="B28" s="187" t="str">
        <f>INDEX(tInstruments,1,MATCH("p1",Tableau1[#This Row],0))</f>
        <v>tuba</v>
      </c>
      <c r="C28" s="187" t="str">
        <f>INDEX(tInstruments,1,MATCH("p2",Tableau1[#This Row],0))</f>
        <v>flûte traversière</v>
      </c>
      <c r="D28" s="187" t="e">
        <f>INDEX(tInstruments,1,MATCH("p3",Tableau1[#This Row],0))</f>
        <v>#N/A</v>
      </c>
      <c r="E28" s="189" t="str">
        <f>INDEX(tInstruments,1,MATCH("p4",Tableau1[#This Row],0))</f>
        <v>violon</v>
      </c>
      <c r="F28" s="170"/>
      <c r="G28" s="170"/>
      <c r="H28" s="170"/>
      <c r="I28" s="170"/>
      <c r="J28" s="170"/>
      <c r="K28" s="170"/>
      <c r="L28" s="170"/>
      <c r="M28" s="170"/>
      <c r="N28" s="170"/>
      <c r="O28" s="170"/>
      <c r="P28" s="170"/>
      <c r="Q28" s="170"/>
      <c r="R28" s="170"/>
    </row>
    <row r="29" spans="1:18" ht="15.75">
      <c r="A29" s="186" t="str">
        <f>'Voeux élèves'!A31</f>
        <v>CORBEL Swann</v>
      </c>
      <c r="B29" s="187" t="e">
        <f>INDEX(tInstruments,1,MATCH("p1",Tableau1[#This Row],0))</f>
        <v>#N/A</v>
      </c>
      <c r="C29" s="187" t="str">
        <f>INDEX(tInstruments,1,MATCH("p2",Tableau1[#This Row],0))</f>
        <v>flûte traversière</v>
      </c>
      <c r="D29" s="187" t="str">
        <f>INDEX(tInstruments,1,MATCH("p3",Tableau1[#This Row],0))</f>
        <v>trombone</v>
      </c>
      <c r="E29" s="189" t="str">
        <f>INDEX(tInstruments,1,MATCH("p4",Tableau1[#This Row],0))</f>
        <v>violon</v>
      </c>
      <c r="F29" s="170"/>
      <c r="G29" s="170"/>
      <c r="H29" s="170"/>
      <c r="I29" s="170"/>
      <c r="J29" s="170"/>
      <c r="K29" s="170"/>
      <c r="L29" s="170"/>
      <c r="M29" s="170"/>
      <c r="N29" s="170"/>
      <c r="O29" s="170"/>
      <c r="P29" s="170"/>
      <c r="Q29" s="170"/>
      <c r="R29" s="170"/>
    </row>
    <row r="30" spans="1:18" ht="15.75">
      <c r="A30" s="186" t="str">
        <f>'Voeux élèves'!A32</f>
        <v>CORBI Alice</v>
      </c>
      <c r="B30" s="187" t="str">
        <f>INDEX(tInstruments,1,MATCH("p1",Tableau1[#This Row],0))</f>
        <v>basson</v>
      </c>
      <c r="C30" s="187" t="e">
        <f>INDEX(tInstruments,1,MATCH("p2",Tableau1[#This Row],0))</f>
        <v>#N/A</v>
      </c>
      <c r="D30" s="187" t="str">
        <f>INDEX(tInstruments,1,MATCH("p3",Tableau1[#This Row],0))</f>
        <v>trombone</v>
      </c>
      <c r="E30" s="189" t="str">
        <f>INDEX(tInstruments,1,MATCH("p4",Tableau1[#This Row],0))</f>
        <v>alto</v>
      </c>
      <c r="F30" s="170"/>
      <c r="G30" s="170"/>
      <c r="H30" s="170"/>
      <c r="I30" s="170"/>
      <c r="J30" s="170"/>
      <c r="K30" s="170"/>
      <c r="L30" s="170"/>
      <c r="M30" s="170"/>
      <c r="N30" s="170"/>
      <c r="O30" s="170"/>
      <c r="P30" s="170"/>
      <c r="Q30" s="170"/>
      <c r="R30" s="170"/>
    </row>
    <row r="31" spans="1:18" ht="15.75">
      <c r="A31" s="186" t="str">
        <f>'Voeux élèves'!A33</f>
        <v>COUGOULIC Eva</v>
      </c>
      <c r="B31" s="187" t="str">
        <f>INDEX(tInstruments,1,MATCH("p1",Tableau1[#This Row],0))</f>
        <v>trompette</v>
      </c>
      <c r="C31" s="187" t="str">
        <f>INDEX(tInstruments,1,MATCH("p2",Tableau1[#This Row],0))</f>
        <v>flûte traversière</v>
      </c>
      <c r="D31" s="187" t="str">
        <f>INDEX(tInstruments,1,MATCH("p3",Tableau1[#This Row],0))</f>
        <v>violon</v>
      </c>
      <c r="E31" s="189" t="e">
        <f>INDEX(tInstruments,1,MATCH("p4",Tableau1[#This Row],0))</f>
        <v>#N/A</v>
      </c>
      <c r="F31" s="170"/>
      <c r="G31" s="170"/>
      <c r="H31" s="170"/>
      <c r="I31" s="170"/>
      <c r="J31" s="170"/>
      <c r="K31" s="170"/>
      <c r="L31" s="170"/>
      <c r="M31" s="170"/>
      <c r="N31" s="170"/>
      <c r="O31" s="170"/>
      <c r="P31" s="170"/>
      <c r="Q31" s="170"/>
      <c r="R31" s="170"/>
    </row>
    <row r="32" spans="1:18" ht="15.75">
      <c r="A32" s="186" t="str">
        <f>'Voeux élèves'!A34</f>
        <v>CUI Evan</v>
      </c>
      <c r="B32" s="187" t="str">
        <f>INDEX(tInstruments,1,MATCH("p1",Tableau1[#This Row],0))</f>
        <v>violoncelle</v>
      </c>
      <c r="C32" s="187" t="str">
        <f>INDEX(tInstruments,1,MATCH("p2",Tableau1[#This Row],0))</f>
        <v>basson</v>
      </c>
      <c r="D32" s="187" t="str">
        <f>INDEX(tInstruments,1,MATCH("p3",Tableau1[#This Row],0))</f>
        <v>trompette</v>
      </c>
      <c r="E32" s="189" t="e">
        <f>INDEX(tInstruments,1,MATCH("p4",Tableau1[#This Row],0))</f>
        <v>#N/A</v>
      </c>
      <c r="F32" s="170"/>
      <c r="G32" s="170"/>
      <c r="H32" s="170"/>
      <c r="I32" s="170"/>
      <c r="J32" s="170"/>
      <c r="K32" s="170"/>
      <c r="L32" s="170"/>
      <c r="M32" s="170"/>
      <c r="N32" s="170"/>
      <c r="O32" s="170"/>
      <c r="P32" s="170"/>
      <c r="Q32" s="170"/>
      <c r="R32" s="170"/>
    </row>
    <row r="33" spans="1:18" ht="15.75">
      <c r="A33" s="186" t="str">
        <f>'Voeux élèves'!A35</f>
        <v>DEBERDT Eliott</v>
      </c>
      <c r="B33" s="187" t="e">
        <f>INDEX(tInstruments,1,MATCH("p1",Tableau1[#This Row],0))</f>
        <v>#N/A</v>
      </c>
      <c r="C33" s="187" t="str">
        <f>INDEX(tInstruments,1,MATCH("p2",Tableau1[#This Row],0))</f>
        <v>saxo</v>
      </c>
      <c r="D33" s="187" t="str">
        <f>INDEX(tInstruments,1,MATCH("p3",Tableau1[#This Row],0))</f>
        <v>contrebasse</v>
      </c>
      <c r="E33" s="189" t="str">
        <f>INDEX(tInstruments,1,MATCH("p4",Tableau1[#This Row],0))</f>
        <v>trombone</v>
      </c>
      <c r="F33" s="170"/>
      <c r="G33" s="170"/>
      <c r="H33" s="170"/>
      <c r="I33" s="170"/>
      <c r="J33" s="170"/>
      <c r="K33" s="170"/>
      <c r="L33" s="170"/>
      <c r="M33" s="170"/>
      <c r="N33" s="170"/>
      <c r="O33" s="170"/>
      <c r="P33" s="170"/>
      <c r="Q33" s="170"/>
      <c r="R33" s="170"/>
    </row>
    <row r="34" spans="1:18" ht="15.75">
      <c r="A34" s="186" t="str">
        <f>'Voeux élèves'!A36</f>
        <v>DEBEVER Gauthier</v>
      </c>
      <c r="B34" s="187" t="e">
        <f>INDEX(tInstruments,1,MATCH("p1",Tableau1[#This Row],0))</f>
        <v>#N/A</v>
      </c>
      <c r="C34" s="187" t="str">
        <f>INDEX(tInstruments,1,MATCH("p2",Tableau1[#This Row],0))</f>
        <v>saxo</v>
      </c>
      <c r="D34" s="187" t="str">
        <f>INDEX(tInstruments,1,MATCH("p3",Tableau1[#This Row],0))</f>
        <v>violon</v>
      </c>
      <c r="E34" s="189" t="str">
        <f>INDEX(tInstruments,1,MATCH("p4",Tableau1[#This Row],0))</f>
        <v>tuba</v>
      </c>
      <c r="F34" s="170"/>
      <c r="G34" s="170"/>
      <c r="H34" s="170"/>
      <c r="I34" s="170"/>
      <c r="J34" s="170"/>
      <c r="K34" s="170"/>
      <c r="L34" s="170"/>
      <c r="M34" s="170"/>
      <c r="N34" s="170"/>
      <c r="O34" s="170"/>
      <c r="P34" s="170"/>
      <c r="Q34" s="170"/>
      <c r="R34" s="170"/>
    </row>
    <row r="35" spans="1:18" ht="15.75">
      <c r="A35" s="186" t="str">
        <f>'Voeux élèves'!A37</f>
        <v>DELACROIX Lou</v>
      </c>
      <c r="B35" s="187" t="str">
        <f>INDEX(tInstruments,1,MATCH("p1",Tableau1[#This Row],0))</f>
        <v>trompette</v>
      </c>
      <c r="C35" s="187" t="str">
        <f>INDEX(tInstruments,1,MATCH("p2",Tableau1[#This Row],0))</f>
        <v>flûte traversière</v>
      </c>
      <c r="D35" s="187" t="str">
        <f>INDEX(tInstruments,1,MATCH("p3",Tableau1[#This Row],0))</f>
        <v>violon</v>
      </c>
      <c r="E35" s="189" t="e">
        <f>INDEX(tInstruments,1,MATCH("p4",Tableau1[#This Row],0))</f>
        <v>#N/A</v>
      </c>
      <c r="F35" s="170"/>
      <c r="G35" s="170"/>
      <c r="H35" s="170"/>
      <c r="I35" s="170"/>
      <c r="J35" s="170"/>
      <c r="K35" s="170"/>
      <c r="L35" s="170"/>
      <c r="M35" s="170"/>
      <c r="N35" s="170"/>
      <c r="O35" s="170"/>
      <c r="P35" s="170"/>
      <c r="Q35" s="170"/>
      <c r="R35" s="170"/>
    </row>
    <row r="36" spans="1:18" ht="15.75">
      <c r="A36" s="186" t="str">
        <f>'Voeux élèves'!A38</f>
        <v>DELHAYE Thomas</v>
      </c>
      <c r="B36" s="187" t="str">
        <f>INDEX(tInstruments,1,MATCH("p1",Tableau1[#This Row],0))</f>
        <v>clarinette</v>
      </c>
      <c r="C36" s="187" t="e">
        <f>INDEX(tInstruments,1,MATCH("p2",Tableau1[#This Row],0))</f>
        <v>#N/A</v>
      </c>
      <c r="D36" s="187" t="str">
        <f>INDEX(tInstruments,1,MATCH("p3",Tableau1[#This Row],0))</f>
        <v>violon</v>
      </c>
      <c r="E36" s="189" t="str">
        <f>INDEX(tInstruments,1,MATCH("p4",Tableau1[#This Row],0))</f>
        <v>tuba</v>
      </c>
      <c r="F36" s="170"/>
      <c r="G36" s="170"/>
      <c r="H36" s="170"/>
      <c r="I36" s="170"/>
      <c r="J36" s="170"/>
      <c r="K36" s="170"/>
      <c r="L36" s="170"/>
      <c r="M36" s="170"/>
      <c r="N36" s="170"/>
      <c r="O36" s="170"/>
      <c r="P36" s="170"/>
      <c r="Q36" s="170"/>
      <c r="R36" s="170"/>
    </row>
    <row r="37" spans="1:18" ht="15.75">
      <c r="A37" s="186" t="str">
        <f>'Voeux élèves'!A39</f>
        <v>DERU Johan</v>
      </c>
      <c r="B37" s="187" t="e">
        <f>INDEX(tInstruments,1,MATCH("p1",Tableau1[#This Row],0))</f>
        <v>#N/A</v>
      </c>
      <c r="C37" s="187" t="str">
        <f>INDEX(tInstruments,1,MATCH("p2",Tableau1[#This Row],0))</f>
        <v>basson</v>
      </c>
      <c r="D37" s="187" t="str">
        <f>INDEX(tInstruments,1,MATCH("p3",Tableau1[#This Row],0))</f>
        <v>contrebasse</v>
      </c>
      <c r="E37" s="189" t="str">
        <f>INDEX(tInstruments,1,MATCH("p4",Tableau1[#This Row],0))</f>
        <v>trombone</v>
      </c>
      <c r="F37" s="170"/>
      <c r="G37" s="170"/>
      <c r="H37" s="170"/>
      <c r="I37" s="170"/>
      <c r="J37" s="170"/>
      <c r="K37" s="170"/>
      <c r="L37" s="170"/>
      <c r="M37" s="170"/>
      <c r="N37" s="170"/>
      <c r="O37" s="170"/>
      <c r="P37" s="170"/>
      <c r="Q37" s="170"/>
      <c r="R37" s="170"/>
    </row>
    <row r="38" spans="1:18" ht="15.75">
      <c r="A38" s="186" t="str">
        <f>'Voeux élèves'!A40</f>
        <v>DIAR Ramine</v>
      </c>
      <c r="B38" s="187" t="str">
        <f>INDEX(tInstruments,1,MATCH("p1",Tableau1[#This Row],0))</f>
        <v>alto</v>
      </c>
      <c r="C38" s="187" t="str">
        <f>INDEX(tInstruments,1,MATCH("p2",Tableau1[#This Row],0))</f>
        <v>clarinette</v>
      </c>
      <c r="D38" s="187" t="e">
        <f>INDEX(tInstruments,1,MATCH("p3",Tableau1[#This Row],0))</f>
        <v>#N/A</v>
      </c>
      <c r="E38" s="189" t="str">
        <f>INDEX(tInstruments,1,MATCH("p4",Tableau1[#This Row],0))</f>
        <v>cor</v>
      </c>
      <c r="F38" s="170"/>
      <c r="G38" s="170"/>
      <c r="H38" s="170"/>
      <c r="I38" s="170"/>
      <c r="J38" s="170"/>
      <c r="K38" s="170"/>
      <c r="L38" s="170"/>
      <c r="M38" s="170"/>
      <c r="N38" s="170"/>
      <c r="O38" s="170"/>
      <c r="P38" s="170"/>
      <c r="Q38" s="170"/>
      <c r="R38" s="170"/>
    </row>
    <row r="39" spans="1:18" ht="15.75">
      <c r="A39" s="186" t="str">
        <f>'Voeux élèves'!A41</f>
        <v>DUBOIS Margot</v>
      </c>
      <c r="B39" s="187" t="str">
        <f>INDEX(tInstruments,1,MATCH("p1",Tableau1[#This Row],0))</f>
        <v>alto</v>
      </c>
      <c r="C39" s="187" t="str">
        <f>INDEX(tInstruments,1,MATCH("p2",Tableau1[#This Row],0))</f>
        <v>flûte traversière</v>
      </c>
      <c r="D39" s="187" t="str">
        <f>INDEX(tInstruments,1,MATCH("p3",Tableau1[#This Row],0))</f>
        <v>trompette</v>
      </c>
      <c r="E39" s="189" t="e">
        <f>INDEX(tInstruments,1,MATCH("p4",Tableau1[#This Row],0))</f>
        <v>#N/A</v>
      </c>
      <c r="F39" s="170"/>
      <c r="G39" s="170"/>
      <c r="H39" s="170"/>
      <c r="I39" s="170"/>
      <c r="J39" s="170"/>
      <c r="K39" s="170"/>
      <c r="L39" s="170"/>
      <c r="M39" s="170"/>
      <c r="N39" s="170"/>
      <c r="O39" s="170"/>
      <c r="P39" s="170"/>
      <c r="Q39" s="170"/>
      <c r="R39" s="170"/>
    </row>
    <row r="40" spans="1:18" ht="15.75">
      <c r="A40" s="186" t="str">
        <f>'Voeux élèves'!A42</f>
        <v>DURY Noé</v>
      </c>
      <c r="B40" s="187" t="str">
        <f>INDEX(tInstruments,1,MATCH("p1",Tableau1[#This Row],0))</f>
        <v>cor</v>
      </c>
      <c r="C40" s="187" t="str">
        <f>INDEX(tInstruments,1,MATCH("p2",Tableau1[#This Row],0))</f>
        <v>clarinette</v>
      </c>
      <c r="D40" s="187" t="str">
        <f>INDEX(tInstruments,1,MATCH("p3",Tableau1[#This Row],0))</f>
        <v>contrebasse</v>
      </c>
      <c r="E40" s="189" t="e">
        <f>INDEX(tInstruments,1,MATCH("p4",Tableau1[#This Row],0))</f>
        <v>#N/A</v>
      </c>
      <c r="F40" s="170"/>
      <c r="G40" s="170"/>
      <c r="H40" s="170"/>
      <c r="I40" s="170"/>
      <c r="J40" s="170"/>
      <c r="K40" s="170"/>
      <c r="L40" s="170"/>
      <c r="M40" s="170"/>
      <c r="N40" s="170"/>
      <c r="O40" s="170"/>
      <c r="P40" s="170"/>
      <c r="Q40" s="170"/>
      <c r="R40" s="170"/>
    </row>
    <row r="41" spans="1:18" ht="15.75">
      <c r="A41" s="186" t="str">
        <f>'Voeux élèves'!A43</f>
        <v>FAURE Méline</v>
      </c>
      <c r="B41" s="187" t="e">
        <f>INDEX(tInstruments,1,MATCH("p1",Tableau1[#This Row],0))</f>
        <v>#N/A</v>
      </c>
      <c r="C41" s="187" t="str">
        <f>INDEX(tInstruments,1,MATCH("p2",Tableau1[#This Row],0))</f>
        <v>basson</v>
      </c>
      <c r="D41" s="187" t="str">
        <f>INDEX(tInstruments,1,MATCH("p3",Tableau1[#This Row],0))</f>
        <v>contrebasse</v>
      </c>
      <c r="E41" s="189" t="str">
        <f>INDEX(tInstruments,1,MATCH("p4",Tableau1[#This Row],0))</f>
        <v>tuba</v>
      </c>
      <c r="F41" s="170"/>
      <c r="G41" s="170"/>
      <c r="H41" s="170"/>
      <c r="I41" s="170"/>
      <c r="J41" s="170"/>
      <c r="K41" s="170"/>
      <c r="L41" s="170"/>
      <c r="M41" s="170"/>
      <c r="N41" s="170"/>
      <c r="O41" s="170"/>
      <c r="P41" s="170"/>
      <c r="Q41" s="170"/>
      <c r="R41" s="170"/>
    </row>
    <row r="42" spans="1:18" ht="15.75">
      <c r="A42" s="186" t="str">
        <f>'Voeux élèves'!A44</f>
        <v>FENOL Flavien</v>
      </c>
      <c r="B42" s="187" t="str">
        <f>INDEX(tInstruments,1,MATCH("p1",Tableau1[#This Row],0))</f>
        <v>trombone</v>
      </c>
      <c r="C42" s="187" t="str">
        <f>INDEX(tInstruments,1,MATCH("p2",Tableau1[#This Row],0))</f>
        <v>hautbois</v>
      </c>
      <c r="D42" s="187" t="str">
        <f>INDEX(tInstruments,1,MATCH("p3",Tableau1[#This Row],0))</f>
        <v>contrebasse</v>
      </c>
      <c r="E42" s="189" t="e">
        <f>INDEX(tInstruments,1,MATCH("p4",Tableau1[#This Row],0))</f>
        <v>#N/A</v>
      </c>
      <c r="F42" s="170"/>
      <c r="G42" s="170"/>
      <c r="H42" s="170"/>
      <c r="I42" s="170"/>
      <c r="J42" s="170"/>
      <c r="K42" s="170"/>
      <c r="L42" s="170"/>
      <c r="M42" s="170"/>
      <c r="N42" s="170"/>
      <c r="O42" s="170"/>
      <c r="P42" s="170"/>
      <c r="Q42" s="170"/>
      <c r="R42" s="170"/>
    </row>
    <row r="43" spans="1:18" ht="15.75">
      <c r="A43" s="186" t="str">
        <f>'Voeux élèves'!A45</f>
        <v>GIRODET Julia</v>
      </c>
      <c r="B43" s="187" t="str">
        <f>INDEX(tInstruments,1,MATCH("p1",Tableau1[#This Row],0))</f>
        <v>violon</v>
      </c>
      <c r="C43" s="187" t="e">
        <f>INDEX(tInstruments,1,MATCH("p2",Tableau1[#This Row],0))</f>
        <v>#N/A</v>
      </c>
      <c r="D43" s="187" t="str">
        <f>INDEX(tInstruments,1,MATCH("p3",Tableau1[#This Row],0))</f>
        <v>hautbois</v>
      </c>
      <c r="E43" s="189" t="str">
        <f>INDEX(tInstruments,1,MATCH("p4",Tableau1[#This Row],0))</f>
        <v>cor</v>
      </c>
      <c r="F43" s="170"/>
      <c r="G43" s="170"/>
      <c r="H43" s="170"/>
      <c r="I43" s="170"/>
      <c r="J43" s="170"/>
      <c r="K43" s="170"/>
      <c r="L43" s="170"/>
      <c r="M43" s="170"/>
      <c r="N43" s="170"/>
      <c r="O43" s="170"/>
      <c r="P43" s="170"/>
      <c r="Q43" s="170"/>
      <c r="R43" s="170"/>
    </row>
    <row r="44" spans="1:18" ht="15.75">
      <c r="A44" s="186" t="str">
        <f>'Voeux élèves'!A46</f>
        <v>GOIX Laetitia</v>
      </c>
      <c r="B44" s="187" t="e">
        <f>INDEX(tInstruments,1,MATCH("p1",Tableau1[#This Row],0))</f>
        <v>#N/A</v>
      </c>
      <c r="C44" s="187" t="str">
        <f>INDEX(tInstruments,1,MATCH("p2",Tableau1[#This Row],0))</f>
        <v>contrebasse</v>
      </c>
      <c r="D44" s="187" t="str">
        <f>INDEX(tInstruments,1,MATCH("p3",Tableau1[#This Row],0))</f>
        <v>hautbois</v>
      </c>
      <c r="E44" s="189" t="str">
        <f>INDEX(tInstruments,1,MATCH("p4",Tableau1[#This Row],0))</f>
        <v>tuba</v>
      </c>
      <c r="F44" s="170"/>
      <c r="G44" s="170"/>
      <c r="H44" s="170"/>
      <c r="I44" s="170"/>
      <c r="J44" s="170"/>
      <c r="K44" s="170"/>
      <c r="L44" s="170"/>
      <c r="M44" s="170"/>
      <c r="N44" s="170"/>
      <c r="O44" s="170"/>
      <c r="P44" s="170"/>
      <c r="Q44" s="170"/>
      <c r="R44" s="170"/>
    </row>
    <row r="45" spans="1:18" ht="15.75">
      <c r="A45" s="186" t="str">
        <f>'Voeux élèves'!A47</f>
        <v>GUCCIARDI Léo</v>
      </c>
      <c r="B45" s="187" t="str">
        <f>INDEX(tInstruments,1,MATCH("p1",Tableau1[#This Row],0))</f>
        <v>violon</v>
      </c>
      <c r="C45" s="187" t="str">
        <f>INDEX(tInstruments,1,MATCH("p2",Tableau1[#This Row],0))</f>
        <v>saxo</v>
      </c>
      <c r="D45" s="187" t="str">
        <f>INDEX(tInstruments,1,MATCH("p3",Tableau1[#This Row],0))</f>
        <v>trombone</v>
      </c>
      <c r="E45" s="189" t="e">
        <f>INDEX(tInstruments,1,MATCH("p4",Tableau1[#This Row],0))</f>
        <v>#N/A</v>
      </c>
      <c r="F45" s="170"/>
      <c r="G45" s="170"/>
      <c r="H45" s="170"/>
      <c r="I45" s="170"/>
      <c r="J45" s="170"/>
      <c r="K45" s="170"/>
      <c r="L45" s="170"/>
      <c r="M45" s="170"/>
      <c r="N45" s="170"/>
      <c r="O45" s="170"/>
      <c r="P45" s="170"/>
      <c r="Q45" s="170"/>
      <c r="R45" s="170"/>
    </row>
    <row r="46" spans="1:18" ht="15.75">
      <c r="A46" s="186" t="str">
        <f>'Voeux élèves'!A48</f>
        <v>HAMITRI Nahel</v>
      </c>
      <c r="B46" s="187" t="str">
        <f>INDEX(tInstruments,1,MATCH("p1",Tableau1[#This Row],0))</f>
        <v>alto</v>
      </c>
      <c r="C46" s="187" t="str">
        <f>INDEX(tInstruments,1,MATCH("p2",Tableau1[#This Row],0))</f>
        <v>basson</v>
      </c>
      <c r="D46" s="187" t="e">
        <f>INDEX(tInstruments,1,MATCH("p3",Tableau1[#This Row],0))</f>
        <v>#N/A</v>
      </c>
      <c r="E46" s="189" t="str">
        <f>INDEX(tInstruments,1,MATCH("p4",Tableau1[#This Row],0))</f>
        <v>trombone</v>
      </c>
      <c r="F46" s="170"/>
      <c r="G46" s="170"/>
      <c r="H46" s="170"/>
      <c r="I46" s="170"/>
      <c r="J46" s="170"/>
      <c r="K46" s="170"/>
      <c r="L46" s="170"/>
      <c r="M46" s="170"/>
      <c r="N46" s="170"/>
      <c r="O46" s="170"/>
      <c r="P46" s="170"/>
      <c r="Q46" s="170"/>
      <c r="R46" s="170"/>
    </row>
    <row r="47" spans="1:18" ht="15.75">
      <c r="A47" s="186" t="str">
        <f>'Voeux élèves'!A49</f>
        <v>HAVET Camille</v>
      </c>
      <c r="B47" s="187" t="str">
        <f>INDEX(tInstruments,1,MATCH("p1",Tableau1[#This Row],0))</f>
        <v>alto</v>
      </c>
      <c r="C47" s="187" t="str">
        <f>INDEX(tInstruments,1,MATCH("p2",Tableau1[#This Row],0))</f>
        <v>clarinette</v>
      </c>
      <c r="D47" s="187" t="e">
        <f>INDEX(tInstruments,1,MATCH("p3",Tableau1[#This Row],0))</f>
        <v>#N/A</v>
      </c>
      <c r="E47" s="189" t="str">
        <f>INDEX(tInstruments,1,MATCH("p4",Tableau1[#This Row],0))</f>
        <v>trombone</v>
      </c>
      <c r="F47" s="170"/>
      <c r="G47" s="170"/>
      <c r="H47" s="170"/>
      <c r="I47" s="170"/>
      <c r="J47" s="170"/>
      <c r="K47" s="170"/>
      <c r="L47" s="170"/>
      <c r="M47" s="170"/>
      <c r="N47" s="170"/>
      <c r="O47" s="170"/>
      <c r="P47" s="170"/>
      <c r="Q47" s="170"/>
      <c r="R47" s="170"/>
    </row>
    <row r="48" spans="1:18" ht="15.75">
      <c r="A48" s="186" t="str">
        <f>'Voeux élèves'!A50</f>
        <v>KIENER Maxime</v>
      </c>
      <c r="B48" s="187" t="e">
        <f>INDEX(tInstruments,1,MATCH("p1",Tableau1[#This Row],0))</f>
        <v>#N/A</v>
      </c>
      <c r="C48" s="187" t="str">
        <f>INDEX(tInstruments,1,MATCH("p2",Tableau1[#This Row],0))</f>
        <v>basson</v>
      </c>
      <c r="D48" s="187" t="str">
        <f>INDEX(tInstruments,1,MATCH("p3",Tableau1[#This Row],0))</f>
        <v>contrebasse</v>
      </c>
      <c r="E48" s="189" t="str">
        <f>INDEX(tInstruments,1,MATCH("p4",Tableau1[#This Row],0))</f>
        <v>trompette</v>
      </c>
      <c r="F48" s="170"/>
      <c r="G48" s="170"/>
      <c r="H48" s="170"/>
      <c r="I48" s="170"/>
      <c r="J48" s="170"/>
      <c r="K48" s="170"/>
      <c r="L48" s="170"/>
      <c r="M48" s="170"/>
      <c r="N48" s="170"/>
      <c r="O48" s="170"/>
      <c r="P48" s="170"/>
      <c r="Q48" s="170"/>
      <c r="R48" s="170"/>
    </row>
    <row r="49" spans="1:18" ht="15.75">
      <c r="A49" s="186" t="str">
        <f>'Voeux élèves'!A51</f>
        <v>LAGIER Alexandre</v>
      </c>
      <c r="B49" s="187" t="str">
        <f>INDEX(tInstruments,1,MATCH("p1",Tableau1[#This Row],0))</f>
        <v>trompette</v>
      </c>
      <c r="C49" s="187" t="str">
        <f>INDEX(tInstruments,1,MATCH("p2",Tableau1[#This Row],0))</f>
        <v>alto</v>
      </c>
      <c r="D49" s="187" t="str">
        <f>INDEX(tInstruments,1,MATCH("p3",Tableau1[#This Row],0))</f>
        <v>basson</v>
      </c>
      <c r="E49" s="189" t="e">
        <f>INDEX(tInstruments,1,MATCH("p4",Tableau1[#This Row],0))</f>
        <v>#N/A</v>
      </c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</row>
    <row r="50" spans="1:18" ht="15.75">
      <c r="A50" s="186" t="str">
        <f>'Voeux élèves'!A52</f>
        <v>LARBI Alya</v>
      </c>
      <c r="B50" s="187" t="e">
        <f>INDEX(tInstruments,1,MATCH("p1",Tableau1[#This Row],0))</f>
        <v>#N/A</v>
      </c>
      <c r="C50" s="187" t="str">
        <f>INDEX(tInstruments,1,MATCH("p2",Tableau1[#This Row],0))</f>
        <v>violoncelle</v>
      </c>
      <c r="D50" s="187" t="str">
        <f>INDEX(tInstruments,1,MATCH("p3",Tableau1[#This Row],0))</f>
        <v>basson</v>
      </c>
      <c r="E50" s="189" t="str">
        <f>INDEX(tInstruments,1,MATCH("p4",Tableau1[#This Row],0))</f>
        <v>tuba</v>
      </c>
      <c r="F50" s="170"/>
      <c r="G50" s="170"/>
      <c r="H50" s="170"/>
      <c r="I50" s="170"/>
      <c r="J50" s="170"/>
      <c r="K50" s="170"/>
      <c r="L50" s="170"/>
      <c r="M50" s="170"/>
      <c r="N50" s="170"/>
      <c r="O50" s="170"/>
      <c r="P50" s="170"/>
      <c r="Q50" s="170"/>
      <c r="R50" s="170"/>
    </row>
    <row r="51" spans="1:18" ht="15.75">
      <c r="A51" s="186" t="str">
        <f>'Voeux élèves'!A53</f>
        <v>LE GUILLOU Jeanne</v>
      </c>
      <c r="B51" s="187" t="str">
        <f>INDEX(tInstruments,1,MATCH("p1",Tableau1[#This Row],0))</f>
        <v>tuba</v>
      </c>
      <c r="C51" s="187" t="str">
        <f>INDEX(tInstruments,1,MATCH("p2",Tableau1[#This Row],0))</f>
        <v>violoncelle</v>
      </c>
      <c r="D51" s="187" t="str">
        <f>INDEX(tInstruments,1,MATCH("p3",Tableau1[#This Row],0))</f>
        <v>hautbois</v>
      </c>
      <c r="E51" s="189" t="e">
        <f>INDEX(tInstruments,1,MATCH("p4",Tableau1[#This Row],0))</f>
        <v>#N/A</v>
      </c>
      <c r="F51" s="170"/>
      <c r="G51" s="170"/>
      <c r="H51" s="170"/>
      <c r="I51" s="170"/>
      <c r="J51" s="170"/>
      <c r="K51" s="170"/>
      <c r="L51" s="170"/>
      <c r="M51" s="170"/>
      <c r="N51" s="170"/>
      <c r="O51" s="170"/>
      <c r="P51" s="170"/>
      <c r="Q51" s="170"/>
      <c r="R51" s="170"/>
    </row>
    <row r="52" spans="1:18" ht="15.75">
      <c r="A52" s="186" t="str">
        <f>'Voeux élèves'!A54</f>
        <v>LEFEUVRE Eliott</v>
      </c>
      <c r="B52" s="187" t="str">
        <f>INDEX(tInstruments,1,MATCH("p1",Tableau1[#This Row],0))</f>
        <v>alto</v>
      </c>
      <c r="C52" s="187" t="str">
        <f>INDEX(tInstruments,1,MATCH("p2",Tableau1[#This Row],0))</f>
        <v>clarinette</v>
      </c>
      <c r="D52" s="187" t="e">
        <f>INDEX(tInstruments,1,MATCH("p3",Tableau1[#This Row],0))</f>
        <v>#N/A</v>
      </c>
      <c r="E52" s="189" t="str">
        <f>INDEX(tInstruments,1,MATCH("p4",Tableau1[#This Row],0))</f>
        <v>tuba</v>
      </c>
      <c r="F52" s="170"/>
      <c r="G52" s="170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</row>
    <row r="53" spans="1:18" ht="15.75">
      <c r="A53" s="186" t="str">
        <f>'Voeux élèves'!A55</f>
        <v>LEPOUTRE Achille</v>
      </c>
      <c r="B53" s="187" t="str">
        <f>INDEX(tInstruments,1,MATCH("p1",Tableau1[#This Row],0))</f>
        <v>trombone</v>
      </c>
      <c r="C53" s="187" t="str">
        <f>INDEX(tInstruments,1,MATCH("p2",Tableau1[#This Row],0))</f>
        <v>alto</v>
      </c>
      <c r="D53" s="187" t="str">
        <f>INDEX(tInstruments,1,MATCH("p3",Tableau1[#This Row],0))</f>
        <v>basson</v>
      </c>
      <c r="E53" s="189" t="e">
        <f>INDEX(tInstruments,1,MATCH("p4",Tableau1[#This Row],0))</f>
        <v>#N/A</v>
      </c>
      <c r="F53" s="170"/>
      <c r="G53" s="170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</row>
    <row r="54" spans="1:18" ht="15.75">
      <c r="A54" s="186" t="str">
        <f>'Voeux élèves'!A56</f>
        <v>LEVON Mathilde</v>
      </c>
      <c r="B54" s="187" t="str">
        <f>INDEX(tInstruments,1,MATCH("p1",Tableau1[#This Row],0))</f>
        <v>violon</v>
      </c>
      <c r="C54" s="187" t="str">
        <f>INDEX(tInstruments,1,MATCH("p2",Tableau1[#This Row],0))</f>
        <v>trombone</v>
      </c>
      <c r="D54" s="187" t="str">
        <f>INDEX(tInstruments,1,MATCH("p3",Tableau1[#This Row],0))</f>
        <v>clarinette</v>
      </c>
      <c r="E54" s="189" t="e">
        <f>INDEX(tInstruments,1,MATCH("p4",Tableau1[#This Row],0))</f>
        <v>#N/A</v>
      </c>
      <c r="F54" s="170"/>
      <c r="G54" s="170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</row>
    <row r="55" spans="1:18" ht="15.75">
      <c r="A55" s="186" t="str">
        <f>'Voeux élèves'!A57</f>
        <v>LITTARDI Anna</v>
      </c>
      <c r="B55" s="187" t="str">
        <f>INDEX(tInstruments,1,MATCH("p1",Tableau1[#This Row],0))</f>
        <v>trombone</v>
      </c>
      <c r="C55" s="187" t="str">
        <f>INDEX(tInstruments,1,MATCH("p2",Tableau1[#This Row],0))</f>
        <v>saxo</v>
      </c>
      <c r="D55" s="187" t="str">
        <f>INDEX(tInstruments,1,MATCH("p3",Tableau1[#This Row],0))</f>
        <v>alto</v>
      </c>
      <c r="E55" s="189" t="e">
        <f>INDEX(tInstruments,1,MATCH("p4",Tableau1[#This Row],0))</f>
        <v>#N/A</v>
      </c>
      <c r="F55" s="170"/>
      <c r="G55" s="170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</row>
    <row r="56" spans="1:18" ht="15.75">
      <c r="A56" s="186" t="str">
        <f>'Voeux élèves'!A58</f>
        <v>LORDENIMUS Anna</v>
      </c>
      <c r="B56" s="187" t="e">
        <f>INDEX(tInstruments,1,MATCH("p1",Tableau1[#This Row],0))</f>
        <v>#N/A</v>
      </c>
      <c r="C56" s="187" t="str">
        <f>INDEX(tInstruments,1,MATCH("p2",Tableau1[#This Row],0))</f>
        <v>violoncelle</v>
      </c>
      <c r="D56" s="187" t="str">
        <f>INDEX(tInstruments,1,MATCH("p3",Tableau1[#This Row],0))</f>
        <v>flûte traversière</v>
      </c>
      <c r="E56" s="189" t="str">
        <f>INDEX(tInstruments,1,MATCH("p4",Tableau1[#This Row],0))</f>
        <v>cor</v>
      </c>
      <c r="F56" s="170"/>
      <c r="G56" s="170"/>
      <c r="H56" s="170"/>
      <c r="I56" s="170"/>
      <c r="J56" s="170"/>
      <c r="K56" s="170"/>
      <c r="L56" s="170"/>
      <c r="M56" s="170"/>
      <c r="N56" s="170"/>
      <c r="O56" s="170"/>
      <c r="P56" s="170"/>
      <c r="Q56" s="170"/>
      <c r="R56" s="170"/>
    </row>
    <row r="57" spans="1:18" ht="15.75">
      <c r="A57" s="186" t="str">
        <f>'Voeux élèves'!A26</f>
        <v>CHEVALIER BUN Lyne</v>
      </c>
      <c r="B57" s="187" t="str">
        <f>INDEX(tInstruments,1,MATCH("p1",Tableau1[#This Row],0))</f>
        <v>violon</v>
      </c>
      <c r="C57" s="187" t="e">
        <f>INDEX(tInstruments,1,MATCH("p2",Tableau1[#This Row],0))</f>
        <v>#N/A</v>
      </c>
      <c r="D57" s="187" t="str">
        <f>INDEX(tInstruments,1,MATCH("p3",Tableau1[#This Row],0))</f>
        <v>clarinette</v>
      </c>
      <c r="E57" s="189" t="str">
        <f>INDEX(tInstruments,1,MATCH("p4",Tableau1[#This Row],0))</f>
        <v>cor</v>
      </c>
      <c r="F57" s="170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</row>
    <row r="58" spans="1:18" ht="15.75">
      <c r="A58" s="186" t="str">
        <f>'Voeux élèves'!A27</f>
        <v>COLLET SOLARY Maxime</v>
      </c>
      <c r="B58" s="187" t="e">
        <f>INDEX(tInstruments,1,MATCH("p1",Tableau1[#This Row],0))</f>
        <v>#N/A</v>
      </c>
      <c r="C58" s="187" t="str">
        <f>INDEX(tInstruments,1,MATCH("p2",Tableau1[#This Row],0))</f>
        <v>alto</v>
      </c>
      <c r="D58" s="187" t="str">
        <f>INDEX(tInstruments,1,MATCH("p3",Tableau1[#This Row],0))</f>
        <v>flûte traversière</v>
      </c>
      <c r="E58" s="189" t="str">
        <f>INDEX(tInstruments,1,MATCH("p4",Tableau1[#This Row],0))</f>
        <v>trompette</v>
      </c>
      <c r="F58" s="170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</row>
    <row r="59" spans="1:18" ht="15.75">
      <c r="A59" s="186" t="str">
        <f>'Voeux élèves'!A28</f>
        <v>COMETTO Ulysse</v>
      </c>
      <c r="B59" s="187" t="str">
        <f>INDEX(tInstruments,1,MATCH("p1",Tableau1[#This Row],0))</f>
        <v>alto</v>
      </c>
      <c r="C59" s="187" t="str">
        <f>INDEX(tInstruments,1,MATCH("p2",Tableau1[#This Row],0))</f>
        <v>saxo</v>
      </c>
      <c r="D59" s="187" t="e">
        <f>INDEX(tInstruments,1,MATCH("p3",Tableau1[#This Row],0))</f>
        <v>#N/A</v>
      </c>
      <c r="E59" s="189" t="str">
        <f>INDEX(tInstruments,1,MATCH("p4",Tableau1[#This Row],0))</f>
        <v>cor</v>
      </c>
      <c r="F59" s="170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</row>
    <row r="60" spans="1:18" ht="15.75">
      <c r="A60" s="186" t="str">
        <f>'Voeux élèves'!A29</f>
        <v>COQUET Eléanore</v>
      </c>
      <c r="B60" s="187" t="str">
        <f>INDEX(tInstruments,1,MATCH("p1",Tableau1[#This Row],0))</f>
        <v>trombone</v>
      </c>
      <c r="C60" s="187" t="str">
        <f>INDEX(tInstruments,1,MATCH("p2",Tableau1[#This Row],0))</f>
        <v>violoncelle</v>
      </c>
      <c r="D60" s="187" t="str">
        <f>INDEX(tInstruments,1,MATCH("p3",Tableau1[#This Row],0))</f>
        <v>clarinette</v>
      </c>
      <c r="E60" s="189" t="e">
        <f>INDEX(tInstruments,1,MATCH("p4",Tableau1[#This Row],0))</f>
        <v>#N/A</v>
      </c>
      <c r="F60" s="170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</row>
    <row r="61" spans="1:18" ht="15.75">
      <c r="A61" s="186" t="str">
        <f>'Voeux élèves'!A30</f>
        <v>COQUILLION Achille</v>
      </c>
      <c r="B61" s="187" t="str">
        <f>INDEX(tInstruments,1,MATCH("p1",Tableau1[#This Row],0))</f>
        <v>violon</v>
      </c>
      <c r="C61" s="187" t="e">
        <f>INDEX(tInstruments,1,MATCH("p2",Tableau1[#This Row],0))</f>
        <v>#N/A</v>
      </c>
      <c r="D61" s="187" t="str">
        <f>INDEX(tInstruments,1,MATCH("p3",Tableau1[#This Row],0))</f>
        <v>basson</v>
      </c>
      <c r="E61" s="189" t="str">
        <f>INDEX(tInstruments,1,MATCH("p4",Tableau1[#This Row],0))</f>
        <v>trompette</v>
      </c>
      <c r="F61" s="170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</row>
    <row r="62" spans="1:18" ht="15.75">
      <c r="A62" s="186" t="str">
        <f>'Voeux élèves'!A31</f>
        <v>CORBEL Swann</v>
      </c>
      <c r="B62" s="187" t="str">
        <f>INDEX(tInstruments,1,MATCH("p1",Tableau1[#This Row],0))</f>
        <v>violon</v>
      </c>
      <c r="C62" s="187" t="e">
        <f>INDEX(tInstruments,1,MATCH("p2",Tableau1[#This Row],0))</f>
        <v>#N/A</v>
      </c>
      <c r="D62" s="187" t="str">
        <f>INDEX(tInstruments,1,MATCH("p3",Tableau1[#This Row],0))</f>
        <v>saxo</v>
      </c>
      <c r="E62" s="189" t="str">
        <f>INDEX(tInstruments,1,MATCH("p4",Tableau1[#This Row],0))</f>
        <v>cor</v>
      </c>
      <c r="F62" s="170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</row>
    <row r="63" spans="1:18" ht="15.75">
      <c r="A63" s="186" t="str">
        <f>'Voeux élèves'!A32</f>
        <v>CORBI Alice</v>
      </c>
      <c r="B63" s="187" t="e">
        <f>INDEX(tInstruments,1,MATCH("p1",Tableau1[#This Row],0))</f>
        <v>#N/A</v>
      </c>
      <c r="C63" s="187" t="str">
        <f>INDEX(tInstruments,1,MATCH("p2",Tableau1[#This Row],0))</f>
        <v>violoncelle</v>
      </c>
      <c r="D63" s="187" t="str">
        <f>INDEX(tInstruments,1,MATCH("p3",Tableau1[#This Row],0))</f>
        <v>saxo</v>
      </c>
      <c r="E63" s="189" t="str">
        <f>INDEX(tInstruments,1,MATCH("p4",Tableau1[#This Row],0))</f>
        <v>trombone</v>
      </c>
      <c r="F63" s="170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</row>
    <row r="64" spans="1:18" ht="15.75">
      <c r="A64" s="186" t="str">
        <f>'Voeux élèves'!A33</f>
        <v>COUGOULIC Eva</v>
      </c>
      <c r="B64" s="187" t="str">
        <f>INDEX(tInstruments,1,MATCH("p1",Tableau1[#This Row],0))</f>
        <v>cor</v>
      </c>
      <c r="C64" s="187" t="str">
        <f>INDEX(tInstruments,1,MATCH("p2",Tableau1[#This Row],0))</f>
        <v>alto</v>
      </c>
      <c r="D64" s="187" t="str">
        <f>INDEX(tInstruments,1,MATCH("p3",Tableau1[#This Row],0))</f>
        <v>basson</v>
      </c>
      <c r="E64" s="189" t="e">
        <f>INDEX(tInstruments,1,MATCH("p4",Tableau1[#This Row],0))</f>
        <v>#N/A</v>
      </c>
      <c r="F64" s="170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</row>
    <row r="65" spans="1:18" ht="15.75">
      <c r="A65" s="186" t="str">
        <f>'Voeux élèves'!A34</f>
        <v>CUI Evan</v>
      </c>
      <c r="B65" s="187" t="str">
        <f>INDEX(tInstruments,1,MATCH("p1",Tableau1[#This Row],0))</f>
        <v>tuba</v>
      </c>
      <c r="C65" s="187" t="str">
        <f>INDEX(tInstruments,1,MATCH("p2",Tableau1[#This Row],0))</f>
        <v>contrebasse</v>
      </c>
      <c r="D65" s="187" t="str">
        <f>INDEX(tInstruments,1,MATCH("p3",Tableau1[#This Row],0))</f>
        <v>hautbois</v>
      </c>
      <c r="E65" s="189" t="e">
        <f>INDEX(tInstruments,1,MATCH("p4",Tableau1[#This Row],0))</f>
        <v>#N/A</v>
      </c>
      <c r="F65" s="170"/>
      <c r="G65" s="170"/>
      <c r="H65" s="170"/>
      <c r="I65" s="170"/>
      <c r="J65" s="170"/>
      <c r="K65" s="170"/>
      <c r="L65" s="170"/>
      <c r="M65" s="170"/>
      <c r="N65" s="170"/>
      <c r="O65" s="170"/>
      <c r="P65" s="170"/>
      <c r="Q65" s="170"/>
      <c r="R65" s="170"/>
    </row>
    <row r="66" spans="1:18" ht="15.75">
      <c r="A66" s="186" t="str">
        <f>'Voeux élèves'!A35</f>
        <v>DEBERDT Eliott</v>
      </c>
      <c r="B66" s="187" t="str">
        <f>INDEX(tInstruments,1,MATCH("p1",Tableau1[#This Row],0))</f>
        <v>tuba</v>
      </c>
      <c r="C66" s="187" t="str">
        <f>INDEX(tInstruments,1,MATCH("p2",Tableau1[#This Row],0))</f>
        <v>contrebasse</v>
      </c>
      <c r="D66" s="187" t="str">
        <f>INDEX(tInstruments,1,MATCH("p3",Tableau1[#This Row],0))</f>
        <v>saxo</v>
      </c>
      <c r="E66" s="189" t="e">
        <f>INDEX(tInstruments,1,MATCH("p4",Tableau1[#This Row],0))</f>
        <v>#N/A</v>
      </c>
      <c r="F66" s="170"/>
      <c r="G66" s="170"/>
      <c r="H66" s="170"/>
      <c r="I66" s="170"/>
      <c r="J66" s="170"/>
      <c r="K66" s="170"/>
      <c r="L66" s="170"/>
      <c r="M66" s="170"/>
      <c r="N66" s="170"/>
      <c r="O66" s="170"/>
      <c r="P66" s="170"/>
      <c r="Q66" s="170"/>
      <c r="R66" s="170"/>
    </row>
    <row r="67" spans="1:18" ht="15.75">
      <c r="A67" s="186" t="str">
        <f>'Voeux élèves'!A36</f>
        <v>DEBEVER Gauthier</v>
      </c>
      <c r="B67" s="187" t="e">
        <f>INDEX(tInstruments,1,MATCH("p1",Tableau1[#This Row],0))</f>
        <v>#N/A</v>
      </c>
      <c r="C67" s="187" t="str">
        <f>INDEX(tInstruments,1,MATCH("p2",Tableau1[#This Row],0))</f>
        <v>violoncelle</v>
      </c>
      <c r="D67" s="187" t="str">
        <f>INDEX(tInstruments,1,MATCH("p3",Tableau1[#This Row],0))</f>
        <v>hautbois</v>
      </c>
      <c r="E67" s="189" t="str">
        <f>INDEX(tInstruments,1,MATCH("p4",Tableau1[#This Row],0))</f>
        <v>trombone</v>
      </c>
      <c r="F67" s="170"/>
      <c r="G67" s="170"/>
      <c r="H67" s="170"/>
      <c r="I67" s="170"/>
      <c r="J67" s="170"/>
      <c r="K67" s="170"/>
      <c r="L67" s="170"/>
      <c r="M67" s="170"/>
      <c r="N67" s="170"/>
      <c r="O67" s="170"/>
      <c r="P67" s="170"/>
      <c r="Q67" s="170"/>
      <c r="R67" s="170"/>
    </row>
    <row r="68" spans="1:18" ht="15.75">
      <c r="A68" s="186" t="str">
        <f>'Voeux élèves'!A37</f>
        <v>DELACROIX Lou</v>
      </c>
      <c r="B68" s="187" t="str">
        <f>INDEX(tInstruments,1,MATCH("p1",Tableau1[#This Row],0))</f>
        <v>cor</v>
      </c>
      <c r="C68" s="187" t="str">
        <f>INDEX(tInstruments,1,MATCH("p2",Tableau1[#This Row],0))</f>
        <v>violon</v>
      </c>
      <c r="D68" s="187" t="e">
        <f>INDEX(tInstruments,1,MATCH("p3",Tableau1[#This Row],0))</f>
        <v>#N/A</v>
      </c>
      <c r="E68" s="189" t="str">
        <f>INDEX(tInstruments,1,MATCH("p4",Tableau1[#This Row],0))</f>
        <v>basson</v>
      </c>
      <c r="F68" s="170"/>
      <c r="G68" s="170"/>
      <c r="H68" s="170"/>
      <c r="I68" s="170"/>
      <c r="J68" s="170"/>
      <c r="K68" s="170"/>
      <c r="L68" s="170"/>
      <c r="M68" s="170"/>
      <c r="N68" s="170"/>
      <c r="O68" s="170"/>
      <c r="P68" s="170"/>
      <c r="Q68" s="170"/>
      <c r="R68" s="170"/>
    </row>
    <row r="69" spans="1:18" ht="15.75">
      <c r="A69" s="186" t="str">
        <f>'Voeux élèves'!A38</f>
        <v>DELHAYE Thomas</v>
      </c>
      <c r="B69" s="187" t="e">
        <f>INDEX(tInstruments,1,MATCH("p1",Tableau1[#This Row],0))</f>
        <v>#N/A</v>
      </c>
      <c r="C69" s="187" t="str">
        <f>INDEX(tInstruments,1,MATCH("p2",Tableau1[#This Row],0))</f>
        <v>contrebasse</v>
      </c>
      <c r="D69" s="187" t="str">
        <f>INDEX(tInstruments,1,MATCH("p3",Tableau1[#This Row],0))</f>
        <v>tuba</v>
      </c>
      <c r="E69" s="189" t="str">
        <f>INDEX(tInstruments,1,MATCH("p4",Tableau1[#This Row],0))</f>
        <v>hautbois</v>
      </c>
      <c r="F69" s="170"/>
      <c r="G69" s="170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0"/>
    </row>
    <row r="70" spans="1:18" ht="15.75">
      <c r="A70" s="186" t="str">
        <f>'Voeux élèves'!A39</f>
        <v>DERU Johan</v>
      </c>
      <c r="B70" s="187" t="str">
        <f>INDEX(tInstruments,1,MATCH("p1",Tableau1[#This Row],0))</f>
        <v>cor</v>
      </c>
      <c r="C70" s="187" t="str">
        <f>INDEX(tInstruments,1,MATCH("p2",Tableau1[#This Row],0))</f>
        <v>contrebasse</v>
      </c>
      <c r="D70" s="187" t="str">
        <f>INDEX(tInstruments,1,MATCH("p3",Tableau1[#This Row],0))</f>
        <v>flûte traversière</v>
      </c>
      <c r="E70" s="189" t="e">
        <f>INDEX(tInstruments,1,MATCH("p4",Tableau1[#This Row],0))</f>
        <v>#N/A</v>
      </c>
      <c r="F70" s="170"/>
      <c r="G70" s="170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0"/>
    </row>
    <row r="71" spans="1:18" ht="15.75">
      <c r="A71" s="186" t="str">
        <f>'Voeux élèves'!A40</f>
        <v>DIAR Ramine</v>
      </c>
      <c r="B71" s="187" t="str">
        <f>INDEX(tInstruments,1,MATCH("p1",Tableau1[#This Row],0))</f>
        <v>trompette</v>
      </c>
      <c r="C71" s="187" t="str">
        <f>INDEX(tInstruments,1,MATCH("p2",Tableau1[#This Row],0))</f>
        <v>alto</v>
      </c>
      <c r="D71" s="187" t="str">
        <f>INDEX(tInstruments,1,MATCH("p3",Tableau1[#This Row],0))</f>
        <v>clarinette</v>
      </c>
      <c r="E71" s="189" t="e">
        <f>INDEX(tInstruments,1,MATCH("p4",Tableau1[#This Row],0))</f>
        <v>#N/A</v>
      </c>
      <c r="F71" s="170"/>
      <c r="G71" s="170"/>
      <c r="H71" s="170"/>
      <c r="I71" s="170"/>
      <c r="J71" s="170"/>
      <c r="K71" s="170"/>
      <c r="L71" s="170"/>
      <c r="M71" s="170"/>
      <c r="N71" s="170"/>
      <c r="O71" s="170"/>
      <c r="P71" s="170"/>
      <c r="Q71" s="170"/>
      <c r="R71" s="170"/>
    </row>
    <row r="72" spans="1:18" ht="15.75">
      <c r="A72" s="186" t="str">
        <f>'Voeux élèves'!A41</f>
        <v>DUBOIS Margot</v>
      </c>
      <c r="B72" s="187" t="str">
        <f>INDEX(tInstruments,1,MATCH("p1",Tableau1[#This Row],0))</f>
        <v>tuba</v>
      </c>
      <c r="C72" s="187" t="str">
        <f>INDEX(tInstruments,1,MATCH("p2",Tableau1[#This Row],0))</f>
        <v>contrebasse</v>
      </c>
      <c r="D72" s="187" t="str">
        <f>INDEX(tInstruments,1,MATCH("p3",Tableau1[#This Row],0))</f>
        <v>flûte traversière</v>
      </c>
      <c r="E72" s="189" t="e">
        <f>INDEX(tInstruments,1,MATCH("p4",Tableau1[#This Row],0))</f>
        <v>#N/A</v>
      </c>
      <c r="F72" s="170"/>
      <c r="G72" s="170"/>
      <c r="H72" s="170"/>
      <c r="I72" s="170"/>
      <c r="J72" s="170"/>
      <c r="K72" s="170"/>
      <c r="L72" s="170"/>
      <c r="M72" s="170"/>
      <c r="N72" s="170"/>
      <c r="O72" s="170"/>
      <c r="P72" s="170"/>
      <c r="Q72" s="170"/>
      <c r="R72" s="170"/>
    </row>
    <row r="73" spans="1:18" ht="15.75">
      <c r="A73" s="186" t="str">
        <f>'Voeux élèves'!A42</f>
        <v>DURY Noé</v>
      </c>
      <c r="B73" s="187" t="e">
        <f>INDEX(tInstruments,1,MATCH("p1",Tableau1[#This Row],0))</f>
        <v>#N/A</v>
      </c>
      <c r="C73" s="187" t="str">
        <f>INDEX(tInstruments,1,MATCH("p2",Tableau1[#This Row],0))</f>
        <v>violon</v>
      </c>
      <c r="D73" s="187" t="str">
        <f>INDEX(tInstruments,1,MATCH("p3",Tableau1[#This Row],0))</f>
        <v>trompette</v>
      </c>
      <c r="E73" s="189" t="str">
        <f>INDEX(tInstruments,1,MATCH("p4",Tableau1[#This Row],0))</f>
        <v>hautbois</v>
      </c>
      <c r="F73" s="170"/>
      <c r="G73" s="170"/>
      <c r="H73" s="170"/>
      <c r="I73" s="170"/>
      <c r="J73" s="170"/>
      <c r="K73" s="170"/>
      <c r="L73" s="170"/>
      <c r="M73" s="170"/>
      <c r="N73" s="170"/>
      <c r="O73" s="170"/>
      <c r="P73" s="170"/>
      <c r="Q73" s="170"/>
      <c r="R73" s="170"/>
    </row>
    <row r="74" spans="1:18" ht="15.75">
      <c r="A74" s="186" t="str">
        <f>'Voeux élèves'!A43</f>
        <v>FAURE Méline</v>
      </c>
      <c r="B74" s="187" t="str">
        <f>INDEX(tInstruments,1,MATCH("p1",Tableau1[#This Row],0))</f>
        <v>contrebasse</v>
      </c>
      <c r="C74" s="187" t="str">
        <f>INDEX(tInstruments,1,MATCH("p2",Tableau1[#This Row],0))</f>
        <v>tuba</v>
      </c>
      <c r="D74" s="187" t="str">
        <f>INDEX(tInstruments,1,MATCH("p3",Tableau1[#This Row],0))</f>
        <v>flûte traversière</v>
      </c>
      <c r="E74" s="189" t="e">
        <f>INDEX(tInstruments,1,MATCH("p4",Tableau1[#This Row],0))</f>
        <v>#N/A</v>
      </c>
      <c r="F74" s="170"/>
      <c r="G74" s="170"/>
      <c r="H74" s="170"/>
      <c r="I74" s="170"/>
      <c r="J74" s="170"/>
      <c r="K74" s="170"/>
      <c r="L74" s="170"/>
      <c r="M74" s="170"/>
      <c r="N74" s="170"/>
      <c r="O74" s="170"/>
      <c r="P74" s="170"/>
      <c r="Q74" s="170"/>
      <c r="R74" s="170"/>
    </row>
    <row r="75" spans="1:18" ht="15.75">
      <c r="A75" s="186" t="str">
        <f>'Voeux élèves'!A44</f>
        <v>FENOL Flavien</v>
      </c>
      <c r="B75" s="187" t="e">
        <f>INDEX(tInstruments,1,MATCH("p1",Tableau1[#This Row],0))</f>
        <v>#N/A</v>
      </c>
      <c r="C75" s="187" t="str">
        <f>INDEX(tInstruments,1,MATCH("p2",Tableau1[#This Row],0))</f>
        <v>trompette</v>
      </c>
      <c r="D75" s="187" t="str">
        <f>INDEX(tInstruments,1,MATCH("p3",Tableau1[#This Row],0))</f>
        <v>violoncelle</v>
      </c>
      <c r="E75" s="189" t="str">
        <f>INDEX(tInstruments,1,MATCH("p4",Tableau1[#This Row],0))</f>
        <v>basson</v>
      </c>
      <c r="F75" s="170"/>
      <c r="G75" s="170"/>
      <c r="H75" s="170"/>
      <c r="I75" s="170"/>
      <c r="J75" s="170"/>
      <c r="K75" s="170"/>
      <c r="L75" s="170"/>
      <c r="M75" s="170"/>
      <c r="N75" s="170"/>
      <c r="O75" s="170"/>
      <c r="P75" s="170"/>
      <c r="Q75" s="170"/>
      <c r="R75" s="170"/>
    </row>
    <row r="76" spans="1:18" ht="15.75">
      <c r="A76" s="186" t="str">
        <f>'Voeux élèves'!A45</f>
        <v>GIRODET Julia</v>
      </c>
      <c r="B76" s="187" t="str">
        <f>INDEX(tInstruments,1,MATCH("p1",Tableau1[#This Row],0))</f>
        <v>cor</v>
      </c>
      <c r="C76" s="187" t="e">
        <f>INDEX(tInstruments,1,MATCH("p2",Tableau1[#This Row],0))</f>
        <v>#N/A</v>
      </c>
      <c r="D76" s="187" t="str">
        <f>INDEX(tInstruments,1,MATCH("p3",Tableau1[#This Row],0))</f>
        <v>alto</v>
      </c>
      <c r="E76" s="189" t="str">
        <f>INDEX(tInstruments,1,MATCH("p4",Tableau1[#This Row],0))</f>
        <v>flûte traversière</v>
      </c>
      <c r="F76" s="170"/>
      <c r="G76" s="170"/>
      <c r="H76" s="170"/>
      <c r="I76" s="170"/>
      <c r="J76" s="170"/>
      <c r="K76" s="170"/>
      <c r="L76" s="170"/>
      <c r="M76" s="170"/>
      <c r="N76" s="170"/>
      <c r="O76" s="170"/>
      <c r="P76" s="170"/>
      <c r="Q76" s="170"/>
      <c r="R76" s="170"/>
    </row>
    <row r="77" spans="1:18" ht="15.75">
      <c r="A77" s="186" t="str">
        <f>'Voeux élèves'!A76</f>
        <v>PICHOT-DELAHAYE Louise</v>
      </c>
      <c r="B77" s="187" t="str">
        <f>INDEX(tInstruments,1,MATCH("p1",Tableau1[#This Row],0))</f>
        <v>contrebasse</v>
      </c>
      <c r="C77" s="187" t="e">
        <f>INDEX(tInstruments,1,MATCH("p2",Tableau1[#This Row],0))</f>
        <v>#N/A</v>
      </c>
      <c r="D77" s="187" t="str">
        <f>INDEX(tInstruments,1,MATCH("p3",Tableau1[#This Row],0))</f>
        <v>trompette</v>
      </c>
      <c r="E77" s="188" t="str">
        <f>INDEX(tInstruments,1,MATCH("p4",Tableau1[#This Row],0))</f>
        <v>basson</v>
      </c>
      <c r="F77" s="170"/>
      <c r="G77" s="170"/>
      <c r="H77" s="170"/>
      <c r="I77" s="170"/>
      <c r="J77" s="170"/>
      <c r="K77" s="170"/>
      <c r="L77" s="170"/>
      <c r="M77" s="170"/>
      <c r="N77" s="170"/>
      <c r="O77" s="170"/>
      <c r="P77" s="170"/>
      <c r="Q77" s="170"/>
      <c r="R77" s="170"/>
    </row>
    <row r="78" spans="1:18" ht="15.75">
      <c r="A78" s="186" t="str">
        <f>'Voeux élèves'!A77</f>
        <v>POINT BOYRIVENT Baptiste</v>
      </c>
      <c r="B78" s="187" t="str">
        <f>INDEX(tInstruments,1,MATCH("p1",Tableau1[#This Row],0))</f>
        <v>tuba</v>
      </c>
      <c r="C78" s="187" t="str">
        <f>INDEX(tInstruments,1,MATCH("p2",Tableau1[#This Row],0))</f>
        <v>violon</v>
      </c>
      <c r="D78" s="187" t="e">
        <f>INDEX(tInstruments,1,MATCH("p3",Tableau1[#This Row],0))</f>
        <v>#N/A</v>
      </c>
      <c r="E78" s="188" t="str">
        <f>INDEX(tInstruments,1,MATCH("p4",Tableau1[#This Row],0))</f>
        <v>hautbois</v>
      </c>
      <c r="F78" s="170"/>
      <c r="G78" s="170"/>
      <c r="H78" s="170"/>
      <c r="I78" s="170"/>
      <c r="J78" s="170"/>
      <c r="K78" s="170"/>
      <c r="L78" s="170"/>
      <c r="M78" s="170"/>
      <c r="N78" s="170"/>
      <c r="O78" s="170"/>
      <c r="P78" s="170"/>
      <c r="Q78" s="170"/>
      <c r="R78" s="170"/>
    </row>
    <row r="79" spans="1:18" ht="15.75">
      <c r="A79" s="186" t="str">
        <f>'Voeux élèves'!A78</f>
        <v>POLO Emma</v>
      </c>
      <c r="B79" s="187" t="e">
        <f>INDEX(tInstruments,1,MATCH("p1",Tableau1[#This Row],0))</f>
        <v>#N/A</v>
      </c>
      <c r="C79" s="187" t="str">
        <f>INDEX(tInstruments,1,MATCH("p2",Tableau1[#This Row],0))</f>
        <v>alto</v>
      </c>
      <c r="D79" s="187" t="str">
        <f>INDEX(tInstruments,1,MATCH("p3",Tableau1[#This Row],0))</f>
        <v>saxo</v>
      </c>
      <c r="E79" s="188" t="str">
        <f>INDEX(tInstruments,1,MATCH("p4",Tableau1[#This Row],0))</f>
        <v>trompette</v>
      </c>
      <c r="F79" s="170"/>
      <c r="G79" s="170"/>
      <c r="H79" s="170"/>
      <c r="I79" s="170"/>
      <c r="J79" s="170"/>
      <c r="K79" s="170"/>
      <c r="L79" s="170"/>
      <c r="M79" s="170"/>
      <c r="N79" s="170"/>
      <c r="O79" s="170"/>
      <c r="P79" s="170"/>
      <c r="Q79" s="170"/>
      <c r="R79" s="170"/>
    </row>
    <row r="80" spans="1:18" ht="15.75">
      <c r="A80" s="186" t="str">
        <f>'Voeux élèves'!A79</f>
        <v>RENAND Louis</v>
      </c>
      <c r="B80" s="187" t="e">
        <f>INDEX(tInstruments,1,MATCH("p1",Tableau1[#This Row],0))</f>
        <v>#N/A</v>
      </c>
      <c r="C80" s="187" t="str">
        <f>INDEX(tInstruments,1,MATCH("p2",Tableau1[#This Row],0))</f>
        <v>violon</v>
      </c>
      <c r="D80" s="187" t="str">
        <f>INDEX(tInstruments,1,MATCH("p3",Tableau1[#This Row],0))</f>
        <v>clarinette</v>
      </c>
      <c r="E80" s="188" t="str">
        <f>INDEX(tInstruments,1,MATCH("p4",Tableau1[#This Row],0))</f>
        <v>trompette</v>
      </c>
      <c r="F80" s="170"/>
      <c r="G80" s="170"/>
      <c r="H80" s="170"/>
      <c r="I80" s="170"/>
      <c r="J80" s="170"/>
      <c r="K80" s="170"/>
      <c r="L80" s="170"/>
      <c r="M80" s="170"/>
      <c r="N80" s="170"/>
      <c r="O80" s="170"/>
      <c r="P80" s="170"/>
      <c r="Q80" s="170"/>
      <c r="R80" s="170"/>
    </row>
    <row r="81" spans="1:18" ht="15.75">
      <c r="A81" s="186" t="str">
        <f>'Voeux élèves'!A80</f>
        <v>RIVET Léa</v>
      </c>
      <c r="B81" s="187" t="str">
        <f>INDEX(tInstruments,1,MATCH("p1",Tableau1[#This Row],0))</f>
        <v>trompette</v>
      </c>
      <c r="C81" s="187" t="e">
        <f>INDEX(tInstruments,1,MATCH("p2",Tableau1[#This Row],0))</f>
        <v>#N/A</v>
      </c>
      <c r="D81" s="187" t="str">
        <f>INDEX(tInstruments,1,MATCH("p3",Tableau1[#This Row],0))</f>
        <v>violoncelle</v>
      </c>
      <c r="E81" s="188" t="str">
        <f>INDEX(tInstruments,1,MATCH("p4",Tableau1[#This Row],0))</f>
        <v>basson</v>
      </c>
      <c r="F81" s="170"/>
      <c r="G81" s="170"/>
      <c r="H81" s="170"/>
      <c r="I81" s="170"/>
      <c r="J81" s="170"/>
      <c r="K81" s="170"/>
      <c r="L81" s="170"/>
      <c r="M81" s="170"/>
      <c r="N81" s="170"/>
      <c r="O81" s="170"/>
      <c r="P81" s="170"/>
      <c r="Q81" s="170"/>
      <c r="R81" s="170"/>
    </row>
    <row r="82" spans="1:18" ht="15.75">
      <c r="A82" s="186" t="str">
        <f>'Voeux élèves'!A81</f>
        <v>ROULLIER Theophane</v>
      </c>
      <c r="B82" s="187" t="str">
        <f>INDEX(tInstruments,1,MATCH("p1",Tableau1[#This Row],0))</f>
        <v>trombone</v>
      </c>
      <c r="C82" s="187" t="str">
        <f>INDEX(tInstruments,1,MATCH("p2",Tableau1[#This Row],0))</f>
        <v>violon</v>
      </c>
      <c r="D82" s="187" t="e">
        <f>INDEX(tInstruments,1,MATCH("p3",Tableau1[#This Row],0))</f>
        <v>#N/A</v>
      </c>
      <c r="E82" s="188" t="str">
        <f>INDEX(tInstruments,1,MATCH("p4",Tableau1[#This Row],0))</f>
        <v>clarinette</v>
      </c>
      <c r="F82" s="170"/>
      <c r="G82" s="170"/>
      <c r="H82" s="170"/>
      <c r="I82" s="170"/>
      <c r="J82" s="170"/>
      <c r="K82" s="170"/>
      <c r="L82" s="170"/>
      <c r="M82" s="170"/>
      <c r="N82" s="170"/>
      <c r="O82" s="170"/>
      <c r="P82" s="170"/>
      <c r="Q82" s="170"/>
      <c r="R82" s="170"/>
    </row>
    <row r="83" spans="1:18" ht="15.75">
      <c r="A83" s="186" t="str">
        <f>'Voeux élèves'!A82</f>
        <v>ROUSSEL-ROQUES Achille</v>
      </c>
      <c r="B83" s="187" t="str">
        <f>INDEX(tInstruments,1,MATCH("p1",Tableau1[#This Row],0))</f>
        <v>contrebasse</v>
      </c>
      <c r="C83" s="187" t="str">
        <f>INDEX(tInstruments,1,MATCH("p2",Tableau1[#This Row],0))</f>
        <v>tuba</v>
      </c>
      <c r="D83" s="187" t="e">
        <f>INDEX(tInstruments,1,MATCH("p3",Tableau1[#This Row],0))</f>
        <v>#N/A</v>
      </c>
      <c r="E83" s="188" t="str">
        <f>INDEX(tInstruments,1,MATCH("p4",Tableau1[#This Row],0))</f>
        <v>saxo</v>
      </c>
      <c r="F83" s="170"/>
      <c r="G83" s="170"/>
      <c r="H83" s="170"/>
      <c r="I83" s="170"/>
      <c r="J83" s="170"/>
      <c r="K83" s="170"/>
      <c r="L83" s="170"/>
      <c r="M83" s="170"/>
      <c r="N83" s="170"/>
      <c r="O83" s="170"/>
      <c r="P83" s="170"/>
      <c r="Q83" s="170"/>
      <c r="R83" s="170"/>
    </row>
    <row r="84" spans="1:18" ht="15.75">
      <c r="A84" s="186" t="str">
        <f>'Voeux élèves'!A83</f>
        <v>ROUSSEL-ROQUES Zacharie</v>
      </c>
      <c r="B84" s="187" t="e">
        <f>INDEX(tInstruments,1,MATCH("p1",Tableau1[#This Row],0))</f>
        <v>#N/A</v>
      </c>
      <c r="C84" s="187" t="str">
        <f>INDEX(tInstruments,1,MATCH("p2",Tableau1[#This Row],0))</f>
        <v>tuba</v>
      </c>
      <c r="D84" s="187" t="str">
        <f>INDEX(tInstruments,1,MATCH("p3",Tableau1[#This Row],0))</f>
        <v>violoncelle</v>
      </c>
      <c r="E84" s="188" t="str">
        <f>INDEX(tInstruments,1,MATCH("p4",Tableau1[#This Row],0))</f>
        <v>flûte traversière</v>
      </c>
      <c r="F84" s="170"/>
      <c r="G84" s="170"/>
      <c r="H84" s="170"/>
      <c r="I84" s="170"/>
      <c r="J84" s="170"/>
      <c r="K84" s="170"/>
      <c r="L84" s="170"/>
      <c r="M84" s="170"/>
      <c r="N84" s="170"/>
      <c r="O84" s="170"/>
      <c r="P84" s="170"/>
      <c r="Q84" s="170"/>
      <c r="R84" s="170"/>
    </row>
    <row r="85" spans="1:18" ht="15.75">
      <c r="A85" s="186" t="str">
        <f>'Voeux élèves'!A84</f>
        <v>ROUSSET Mathilde</v>
      </c>
      <c r="B85" s="187" t="e">
        <f>INDEX(tInstruments,1,MATCH("p1",Tableau1[#This Row],0))</f>
        <v>#N/A</v>
      </c>
      <c r="C85" s="187" t="str">
        <f>INDEX(tInstruments,1,MATCH("p2",Tableau1[#This Row],0))</f>
        <v>trombone</v>
      </c>
      <c r="D85" s="187" t="str">
        <f>INDEX(tInstruments,1,MATCH("p3",Tableau1[#This Row],0))</f>
        <v>alto</v>
      </c>
      <c r="E85" s="188" t="str">
        <f>INDEX(tInstruments,1,MATCH("p4",Tableau1[#This Row],0))</f>
        <v>saxo</v>
      </c>
      <c r="F85" s="170"/>
      <c r="G85" s="170"/>
      <c r="H85" s="170"/>
      <c r="I85" s="170"/>
      <c r="J85" s="170"/>
      <c r="K85" s="170"/>
      <c r="L85" s="170"/>
      <c r="M85" s="170"/>
      <c r="N85" s="170"/>
      <c r="O85" s="170"/>
      <c r="P85" s="170"/>
      <c r="Q85" s="170"/>
      <c r="R85" s="170"/>
    </row>
    <row r="86" spans="1:18" ht="15.75">
      <c r="A86" s="186" t="str">
        <f>'Voeux élèves'!A85</f>
        <v>ROUSSILLON Marin</v>
      </c>
      <c r="B86" s="187" t="str">
        <f>INDEX(tInstruments,1,MATCH("p1",Tableau1[#This Row],0))</f>
        <v>trombone</v>
      </c>
      <c r="C86" s="187" t="str">
        <f>INDEX(tInstruments,1,MATCH("p2",Tableau1[#This Row],0))</f>
        <v>violon</v>
      </c>
      <c r="D86" s="187" t="e">
        <f>INDEX(tInstruments,1,MATCH("p3",Tableau1[#This Row],0))</f>
        <v>#N/A</v>
      </c>
      <c r="E86" s="188" t="str">
        <f>INDEX(tInstruments,1,MATCH("p4",Tableau1[#This Row],0))</f>
        <v>saxo</v>
      </c>
      <c r="F86" s="170"/>
      <c r="G86" s="170"/>
      <c r="H86" s="170"/>
      <c r="I86" s="170"/>
      <c r="J86" s="170"/>
      <c r="K86" s="170"/>
      <c r="L86" s="170"/>
      <c r="M86" s="170"/>
      <c r="N86" s="170"/>
      <c r="O86" s="170"/>
      <c r="P86" s="170"/>
      <c r="Q86" s="170"/>
      <c r="R86" s="170"/>
    </row>
    <row r="87" spans="1:18" ht="15.75">
      <c r="A87" s="186" t="str">
        <f>'Voeux élèves'!A86</f>
        <v>ROUX Elina</v>
      </c>
      <c r="B87" s="187" t="str">
        <f>INDEX(tInstruments,1,MATCH("p1",Tableau1[#This Row],0))</f>
        <v>violoncelle</v>
      </c>
      <c r="C87" s="187" t="e">
        <f>INDEX(tInstruments,1,MATCH("p2",Tableau1[#This Row],0))</f>
        <v>#N/A</v>
      </c>
      <c r="D87" s="187" t="str">
        <f>INDEX(tInstruments,1,MATCH("p3",Tableau1[#This Row],0))</f>
        <v>trompette</v>
      </c>
      <c r="E87" s="188" t="str">
        <f>INDEX(tInstruments,1,MATCH("p4",Tableau1[#This Row],0))</f>
        <v>hautbois</v>
      </c>
      <c r="F87" s="170"/>
      <c r="G87" s="170"/>
      <c r="H87" s="170"/>
      <c r="I87" s="170"/>
      <c r="J87" s="170"/>
      <c r="K87" s="170"/>
      <c r="L87" s="170"/>
      <c r="M87" s="170"/>
      <c r="N87" s="170"/>
      <c r="O87" s="170"/>
      <c r="P87" s="170"/>
      <c r="Q87" s="170"/>
      <c r="R87" s="170"/>
    </row>
    <row r="88" spans="1:18" ht="15.75">
      <c r="A88" s="186" t="str">
        <f>'Voeux élèves'!A87</f>
        <v>ROYER  Alban</v>
      </c>
      <c r="B88" s="187" t="str">
        <f>INDEX(tInstruments,1,MATCH("p1",Tableau1[#This Row],0))</f>
        <v>cor</v>
      </c>
      <c r="C88" s="187" t="e">
        <f>INDEX(tInstruments,1,MATCH("p2",Tableau1[#This Row],0))</f>
        <v>#N/A</v>
      </c>
      <c r="D88" s="187" t="str">
        <f>INDEX(tInstruments,1,MATCH("p3",Tableau1[#This Row],0))</f>
        <v>alto</v>
      </c>
      <c r="E88" s="188" t="str">
        <f>INDEX(tInstruments,1,MATCH("p4",Tableau1[#This Row],0))</f>
        <v>clarinette</v>
      </c>
      <c r="F88" s="170"/>
      <c r="G88" s="170"/>
      <c r="H88" s="170"/>
      <c r="I88" s="170"/>
      <c r="J88" s="170"/>
      <c r="K88" s="170"/>
      <c r="L88" s="170"/>
      <c r="M88" s="170"/>
      <c r="N88" s="170"/>
      <c r="O88" s="170"/>
      <c r="P88" s="170"/>
      <c r="Q88" s="170"/>
      <c r="R88" s="170"/>
    </row>
    <row r="89" spans="1:18" ht="15.75">
      <c r="A89" s="186" t="str">
        <f>'Voeux élèves'!A88</f>
        <v>SAINT-PAUL Léonie</v>
      </c>
      <c r="B89" s="187" t="e">
        <f>INDEX(tInstruments,1,MATCH("p1",Tableau1[#This Row],0))</f>
        <v>#N/A</v>
      </c>
      <c r="C89" s="187" t="str">
        <f>INDEX(tInstruments,1,MATCH("p2",Tableau1[#This Row],0))</f>
        <v>tuba</v>
      </c>
      <c r="D89" s="187" t="str">
        <f>INDEX(tInstruments,1,MATCH("p3",Tableau1[#This Row],0))</f>
        <v>alto</v>
      </c>
      <c r="E89" s="188" t="str">
        <f>INDEX(tInstruments,1,MATCH("p4",Tableau1[#This Row],0))</f>
        <v>basson</v>
      </c>
      <c r="F89" s="170"/>
      <c r="G89" s="170"/>
      <c r="H89" s="170"/>
      <c r="I89" s="170"/>
      <c r="J89" s="170"/>
      <c r="K89" s="170"/>
      <c r="L89" s="170"/>
      <c r="M89" s="170"/>
      <c r="N89" s="170"/>
      <c r="O89" s="170"/>
      <c r="P89" s="170"/>
      <c r="Q89" s="170"/>
      <c r="R89" s="170"/>
    </row>
    <row r="90" spans="1:18" ht="15.75">
      <c r="A90" s="186" t="str">
        <f>'Voeux élèves'!A89</f>
        <v>SCHMID Maélyne</v>
      </c>
      <c r="B90" s="187" t="str">
        <f>INDEX(tInstruments,1,MATCH("p1",Tableau1[#This Row],0))</f>
        <v>contrebasse</v>
      </c>
      <c r="C90" s="187" t="e">
        <f>INDEX(tInstruments,1,MATCH("p2",Tableau1[#This Row],0))</f>
        <v>#N/A</v>
      </c>
      <c r="D90" s="187" t="str">
        <f>INDEX(tInstruments,1,MATCH("p3",Tableau1[#This Row],0))</f>
        <v>cor</v>
      </c>
      <c r="E90" s="188" t="str">
        <f>INDEX(tInstruments,1,MATCH("p4",Tableau1[#This Row],0))</f>
        <v>flûte traversière</v>
      </c>
      <c r="F90" s="170"/>
      <c r="G90" s="170"/>
      <c r="H90" s="170"/>
      <c r="I90" s="170"/>
      <c r="J90" s="170"/>
      <c r="K90" s="170"/>
      <c r="L90" s="170"/>
      <c r="M90" s="170"/>
      <c r="N90" s="170"/>
      <c r="O90" s="170"/>
      <c r="P90" s="170"/>
      <c r="Q90" s="170"/>
      <c r="R90" s="170"/>
    </row>
    <row r="91" spans="1:18" ht="15.75">
      <c r="A91" s="186" t="str">
        <f>'Voeux élèves'!A90</f>
        <v>SHIN Ian</v>
      </c>
      <c r="B91" s="187" t="e">
        <f>INDEX(tInstruments,1,MATCH("p1",Tableau1[#This Row],0))</f>
        <v>#N/A</v>
      </c>
      <c r="C91" s="187" t="str">
        <f>INDEX(tInstruments,1,MATCH("p2",Tableau1[#This Row],0))</f>
        <v>trombone</v>
      </c>
      <c r="D91" s="187" t="str">
        <f>INDEX(tInstruments,1,MATCH("p3",Tableau1[#This Row],0))</f>
        <v>violon</v>
      </c>
      <c r="E91" s="188" t="str">
        <f>INDEX(tInstruments,1,MATCH("p4",Tableau1[#This Row],0))</f>
        <v>hautbois</v>
      </c>
      <c r="F91" s="170"/>
      <c r="G91" s="170"/>
      <c r="H91" s="170"/>
      <c r="I91" s="170"/>
      <c r="J91" s="170"/>
      <c r="K91" s="170"/>
      <c r="L91" s="170"/>
      <c r="M91" s="170"/>
      <c r="N91" s="170"/>
      <c r="O91" s="170"/>
      <c r="P91" s="170"/>
      <c r="Q91" s="170"/>
      <c r="R91" s="170"/>
    </row>
    <row r="92" spans="1:18" ht="15.75">
      <c r="A92" s="186" t="str">
        <f>'Voeux élèves'!A91</f>
        <v>SHIN Louane</v>
      </c>
      <c r="B92" s="187" t="str">
        <f>INDEX(tInstruments,1,MATCH("p1",Tableau1[#This Row],0))</f>
        <v>trompette</v>
      </c>
      <c r="C92" s="187" t="e">
        <f>INDEX(tInstruments,1,MATCH("p2",Tableau1[#This Row],0))</f>
        <v>#N/A</v>
      </c>
      <c r="D92" s="187" t="str">
        <f>INDEX(tInstruments,1,MATCH("p3",Tableau1[#This Row],0))</f>
        <v>alto</v>
      </c>
      <c r="E92" s="188" t="str">
        <f>INDEX(tInstruments,1,MATCH("p4",Tableau1[#This Row],0))</f>
        <v>flûte traversière</v>
      </c>
      <c r="F92" s="170"/>
      <c r="G92" s="170"/>
      <c r="H92" s="170"/>
      <c r="I92" s="170"/>
      <c r="J92" s="170"/>
      <c r="K92" s="170"/>
      <c r="L92" s="170"/>
      <c r="M92" s="170"/>
      <c r="N92" s="170"/>
      <c r="O92" s="170"/>
      <c r="P92" s="170"/>
      <c r="Q92" s="170"/>
      <c r="R92" s="170"/>
    </row>
    <row r="93" spans="1:18" ht="15.75">
      <c r="A93" s="186" t="str">
        <f>'Voeux élèves'!A92</f>
        <v>SIGNORELLI Matteo</v>
      </c>
      <c r="B93" s="187" t="str">
        <f>INDEX(tInstruments,1,MATCH("p1",Tableau1[#This Row],0))</f>
        <v>contrebasse</v>
      </c>
      <c r="C93" s="187" t="str">
        <f>INDEX(tInstruments,1,MATCH("p2",Tableau1[#This Row],0))</f>
        <v>tuba</v>
      </c>
      <c r="D93" s="187" t="e">
        <f>INDEX(tInstruments,1,MATCH("p3",Tableau1[#This Row],0))</f>
        <v>#N/A</v>
      </c>
      <c r="E93" s="188" t="str">
        <f>INDEX(tInstruments,1,MATCH("p4",Tableau1[#This Row],0))</f>
        <v>clarinette</v>
      </c>
      <c r="F93" s="170"/>
      <c r="G93" s="170"/>
      <c r="H93" s="170"/>
      <c r="I93" s="170"/>
      <c r="J93" s="170"/>
      <c r="K93" s="170"/>
      <c r="L93" s="170"/>
      <c r="M93" s="170"/>
      <c r="N93" s="170"/>
      <c r="O93" s="170"/>
      <c r="P93" s="170"/>
      <c r="Q93" s="170"/>
      <c r="R93" s="170"/>
    </row>
    <row r="94" spans="1:18" ht="15.75">
      <c r="A94" s="186" t="str">
        <f>'Voeux élèves'!A93</f>
        <v>SIMON Stanislas</v>
      </c>
      <c r="B94" s="187" t="str">
        <f>INDEX(tInstruments,1,MATCH("p1",Tableau1[#This Row],0))</f>
        <v>violoncelle</v>
      </c>
      <c r="C94" s="187" t="e">
        <f>INDEX(tInstruments,1,MATCH("p2",Tableau1[#This Row],0))</f>
        <v>#N/A</v>
      </c>
      <c r="D94" s="187" t="str">
        <f>INDEX(tInstruments,1,MATCH("p3",Tableau1[#This Row],0))</f>
        <v>trompette</v>
      </c>
      <c r="E94" s="188" t="str">
        <f>INDEX(tInstruments,1,MATCH("p4",Tableau1[#This Row],0))</f>
        <v>flûte traversière</v>
      </c>
      <c r="F94" s="170"/>
      <c r="G94" s="170"/>
      <c r="H94" s="170"/>
      <c r="I94" s="170"/>
      <c r="J94" s="170"/>
      <c r="K94" s="170"/>
      <c r="L94" s="170"/>
      <c r="M94" s="170"/>
      <c r="N94" s="170"/>
      <c r="O94" s="170"/>
      <c r="P94" s="170"/>
      <c r="Q94" s="170"/>
      <c r="R94" s="170"/>
    </row>
    <row r="95" spans="1:18" ht="15.75">
      <c r="A95" s="186" t="str">
        <f>'Voeux élèves'!A94</f>
        <v>SOULAS Louise</v>
      </c>
      <c r="B95" s="187" t="str">
        <f>INDEX(tInstruments,1,MATCH("p1",Tableau1[#This Row],0))</f>
        <v>contrebasse</v>
      </c>
      <c r="C95" s="187" t="str">
        <f>INDEX(tInstruments,1,MATCH("p2",Tableau1[#This Row],0))</f>
        <v>trombone</v>
      </c>
      <c r="D95" s="187" t="e">
        <f>INDEX(tInstruments,1,MATCH("p3",Tableau1[#This Row],0))</f>
        <v>#N/A</v>
      </c>
      <c r="E95" s="188" t="str">
        <f>INDEX(tInstruments,1,MATCH("p4",Tableau1[#This Row],0))</f>
        <v>clarinette</v>
      </c>
      <c r="F95" s="170"/>
      <c r="G95" s="170"/>
      <c r="H95" s="170"/>
      <c r="I95" s="170"/>
      <c r="J95" s="170"/>
      <c r="K95" s="170"/>
      <c r="L95" s="170"/>
      <c r="M95" s="170"/>
      <c r="N95" s="170"/>
      <c r="O95" s="170"/>
      <c r="P95" s="170"/>
      <c r="Q95" s="170"/>
      <c r="R95" s="170"/>
    </row>
    <row r="96" spans="1:18" ht="15.75">
      <c r="A96" s="186" t="str">
        <f>'Voeux élèves'!A95</f>
        <v>TAILHADES ALALI Noa</v>
      </c>
      <c r="B96" s="187" t="str">
        <f>INDEX(tInstruments,1,MATCH("p1",Tableau1[#This Row],0))</f>
        <v>violoncelle</v>
      </c>
      <c r="C96" s="187" t="e">
        <f>INDEX(tInstruments,1,MATCH("p2",Tableau1[#This Row],0))</f>
        <v>#N/A</v>
      </c>
      <c r="D96" s="187" t="str">
        <f>INDEX(tInstruments,1,MATCH("p3",Tableau1[#This Row],0))</f>
        <v>trombone</v>
      </c>
      <c r="E96" s="188" t="str">
        <f>INDEX(tInstruments,1,MATCH("p4",Tableau1[#This Row],0))</f>
        <v>saxo</v>
      </c>
      <c r="F96" s="170"/>
      <c r="G96" s="170"/>
      <c r="H96" s="170"/>
      <c r="I96" s="170"/>
      <c r="J96" s="170"/>
      <c r="K96" s="170"/>
      <c r="L96" s="170"/>
      <c r="M96" s="170"/>
      <c r="N96" s="170"/>
      <c r="O96" s="170"/>
      <c r="P96" s="170"/>
      <c r="Q96" s="170"/>
      <c r="R96" s="170"/>
    </row>
    <row r="97" spans="1:18" ht="15.75">
      <c r="A97" s="186" t="str">
        <f>'Voeux élèves'!A96</f>
        <v>TAKKOUZ Carla</v>
      </c>
      <c r="B97" s="187" t="e">
        <f>INDEX(tInstruments,1,MATCH("p1",Tableau1[#This Row],0))</f>
        <v>#N/A</v>
      </c>
      <c r="C97" s="187" t="str">
        <f>INDEX(tInstruments,1,MATCH("p2",Tableau1[#This Row],0))</f>
        <v>tuba</v>
      </c>
      <c r="D97" s="187" t="str">
        <f>INDEX(tInstruments,1,MATCH("p3",Tableau1[#This Row],0))</f>
        <v>violon</v>
      </c>
      <c r="E97" s="188" t="str">
        <f>INDEX(tInstruments,1,MATCH("p4",Tableau1[#This Row],0))</f>
        <v>clarinette</v>
      </c>
      <c r="F97" s="170"/>
      <c r="G97" s="170"/>
      <c r="H97" s="170"/>
      <c r="I97" s="170"/>
      <c r="J97" s="170"/>
      <c r="K97" s="170"/>
      <c r="L97" s="170"/>
      <c r="M97" s="170"/>
      <c r="N97" s="170"/>
      <c r="O97" s="170"/>
      <c r="P97" s="170"/>
      <c r="Q97" s="170"/>
      <c r="R97" s="170"/>
    </row>
    <row r="98" spans="1:18" ht="15.75">
      <c r="A98" s="186" t="str">
        <f>'Voeux élèves'!A97</f>
        <v>TRABLY EL MAHMOUD Coline</v>
      </c>
      <c r="B98" s="187" t="e">
        <f>INDEX(tInstruments,1,MATCH("p1",Tableau1[#This Row],0))</f>
        <v>#N/A</v>
      </c>
      <c r="C98" s="187" t="e">
        <f>INDEX(tInstruments,1,MATCH("p2",Tableau1[#This Row],0))</f>
        <v>#N/A</v>
      </c>
      <c r="D98" s="187" t="e">
        <f>INDEX(tInstruments,1,MATCH("p3",Tableau1[#This Row],0))</f>
        <v>#N/A</v>
      </c>
      <c r="E98" s="188" t="e">
        <f>INDEX(tInstruments,1,MATCH("p4",Tableau1[#This Row],0))</f>
        <v>#N/A</v>
      </c>
      <c r="F98" s="170"/>
      <c r="G98" s="170"/>
      <c r="H98" s="170"/>
      <c r="I98" s="170"/>
      <c r="J98" s="170"/>
      <c r="K98" s="170"/>
      <c r="L98" s="170"/>
      <c r="M98" s="170"/>
      <c r="N98" s="170"/>
      <c r="O98" s="170"/>
      <c r="P98" s="170"/>
      <c r="Q98" s="170"/>
      <c r="R98" s="170"/>
    </row>
    <row r="99" spans="1:18" ht="15.75">
      <c r="A99" s="186" t="str">
        <f>'Voeux élèves'!A98</f>
        <v>VERSCHELDE Lucie</v>
      </c>
      <c r="B99" s="187" t="e">
        <f>INDEX(tInstruments,1,MATCH("p1",Tableau1[#This Row],0))</f>
        <v>#N/A</v>
      </c>
      <c r="C99" s="187" t="e">
        <f>INDEX(tInstruments,1,MATCH("p2",Tableau1[#This Row],0))</f>
        <v>#N/A</v>
      </c>
      <c r="D99" s="187" t="e">
        <f>INDEX(tInstruments,1,MATCH("p3",Tableau1[#This Row],0))</f>
        <v>#N/A</v>
      </c>
      <c r="E99" s="188" t="e">
        <f>INDEX(tInstruments,1,MATCH("p4",Tableau1[#This Row],0))</f>
        <v>#N/A</v>
      </c>
      <c r="F99" s="170"/>
      <c r="G99" s="170"/>
      <c r="H99" s="170"/>
      <c r="I99" s="170"/>
      <c r="J99" s="170"/>
      <c r="K99" s="170"/>
      <c r="L99" s="170"/>
      <c r="M99" s="170"/>
      <c r="N99" s="170"/>
      <c r="O99" s="170"/>
      <c r="P99" s="170"/>
      <c r="Q99" s="170"/>
      <c r="R99" s="170"/>
    </row>
    <row r="100" spans="1:18" ht="15.75">
      <c r="A100" s="186" t="str">
        <f>'Voeux élèves'!A99</f>
        <v>VIREVAIRE BIDAUT Timéo</v>
      </c>
      <c r="B100" s="187" t="e">
        <f>INDEX(tInstruments,1,MATCH("p1",Tableau1[#This Row],0))</f>
        <v>#N/A</v>
      </c>
      <c r="C100" s="187" t="e">
        <f>INDEX(tInstruments,1,MATCH("p2",Tableau1[#This Row],0))</f>
        <v>#N/A</v>
      </c>
      <c r="D100" s="187" t="e">
        <f>INDEX(tInstruments,1,MATCH("p3",Tableau1[#This Row],0))</f>
        <v>#N/A</v>
      </c>
      <c r="E100" s="188" t="e">
        <f>INDEX(tInstruments,1,MATCH("p4",Tableau1[#This Row],0))</f>
        <v>#N/A</v>
      </c>
      <c r="F100" s="170"/>
      <c r="G100" s="170"/>
      <c r="H100" s="170"/>
      <c r="I100" s="170"/>
      <c r="J100" s="170"/>
      <c r="K100" s="170"/>
      <c r="L100" s="170"/>
      <c r="M100" s="170"/>
      <c r="N100" s="170"/>
      <c r="O100" s="170"/>
      <c r="P100" s="170"/>
      <c r="Q100" s="170"/>
      <c r="R100" s="170"/>
    </row>
    <row r="101" spans="1:18">
      <c r="A101" s="170"/>
      <c r="B101" s="170"/>
      <c r="C101" s="170"/>
      <c r="D101" s="170"/>
      <c r="E101" s="170"/>
      <c r="F101" s="170"/>
      <c r="G101" s="170"/>
      <c r="H101" s="170"/>
      <c r="I101" s="170"/>
      <c r="J101" s="170"/>
      <c r="K101" s="170"/>
      <c r="L101" s="170"/>
      <c r="M101" s="170"/>
      <c r="N101" s="170"/>
      <c r="O101" s="170"/>
      <c r="P101" s="170"/>
      <c r="Q101" s="170"/>
      <c r="R101" s="170"/>
    </row>
    <row r="102" spans="1:18">
      <c r="A102" s="170"/>
      <c r="B102" s="170"/>
      <c r="C102" s="170"/>
      <c r="D102" s="170"/>
      <c r="E102" s="170"/>
      <c r="F102" s="170"/>
      <c r="G102" s="170"/>
      <c r="H102" s="170"/>
      <c r="I102" s="170"/>
      <c r="J102" s="170"/>
      <c r="K102" s="170"/>
      <c r="L102" s="170"/>
      <c r="M102" s="170"/>
      <c r="N102" s="170"/>
      <c r="O102" s="170"/>
      <c r="P102" s="170"/>
      <c r="Q102" s="170"/>
      <c r="R102" s="170"/>
    </row>
  </sheetData>
  <phoneticPr fontId="5" type="noConversion"/>
  <conditionalFormatting sqref="B1">
    <cfRule type="iconSet" priority="7">
      <iconSet iconSet="3Symbols2">
        <cfvo type="percent" val="0"/>
        <cfvo type="percent" val="33"/>
        <cfvo type="percent" val="67"/>
      </iconSet>
    </cfRule>
  </conditionalFormatting>
  <conditionalFormatting sqref="B1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">
    <cfRule type="iconSet" priority="4">
      <iconSet iconSet="3Symbols2">
        <cfvo type="percent" val="0"/>
        <cfvo type="percent" val="33"/>
        <cfvo type="percent" val="67"/>
      </iconSet>
    </cfRule>
  </conditionalFormatting>
  <conditionalFormatting sqref="C1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">
    <cfRule type="iconSet" priority="2">
      <iconSet iconSet="3Symbols2">
        <cfvo type="percent" val="0"/>
        <cfvo type="percent" val="33"/>
        <cfvo type="percent" val="67"/>
      </iconSet>
    </cfRule>
  </conditionalFormatting>
  <conditionalFormatting sqref="E1">
    <cfRule type="iconSet" priority="1">
      <iconSet iconSet="3Symbols2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8" scale="91" orientation="portrait" horizontalDpi="0" verticalDpi="0" copies="2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7C8F51-C485-4252-B4C1-457236407BC4}">
  <sheetPr codeName="Feuil5"/>
  <dimension ref="A1:BV54"/>
  <sheetViews>
    <sheetView topLeftCell="Y1" zoomScale="60" zoomScaleNormal="60" workbookViewId="0">
      <selection activeCell="AE45" sqref="AE45"/>
    </sheetView>
  </sheetViews>
  <sheetFormatPr baseColWidth="10" defaultRowHeight="15"/>
  <cols>
    <col min="1" max="1" width="37.28515625" hidden="1" customWidth="1"/>
    <col min="2" max="24" width="0" hidden="1" customWidth="1"/>
    <col min="25" max="25" width="16.85546875" bestFit="1" customWidth="1"/>
    <col min="26" max="26" width="35.28515625" style="94" customWidth="1"/>
    <col min="27" max="27" width="32.140625" style="94" customWidth="1"/>
    <col min="28" max="28" width="25.42578125" style="94" customWidth="1"/>
    <col min="29" max="29" width="23.28515625" style="94" customWidth="1"/>
    <col min="30" max="30" width="27.42578125" style="94" customWidth="1"/>
    <col min="31" max="31" width="44.28515625" style="94" customWidth="1"/>
    <col min="32" max="32" width="24.28515625" style="94" customWidth="1"/>
    <col min="33" max="33" width="38.140625" style="94" customWidth="1"/>
    <col min="34" max="34" width="20.7109375" style="94" customWidth="1"/>
    <col min="35" max="35" width="24" style="94" customWidth="1"/>
    <col min="36" max="36" width="44.28515625" style="94" customWidth="1"/>
    <col min="37" max="37" width="34.28515625" style="94" customWidth="1"/>
    <col min="38" max="38" width="20.7109375" style="94" customWidth="1"/>
    <col min="39" max="39" width="34.7109375" style="94" customWidth="1"/>
    <col min="40" max="40" width="36.140625" style="94" customWidth="1"/>
    <col min="41" max="41" width="26.140625" style="94" customWidth="1"/>
    <col min="42" max="42" width="40" style="94" customWidth="1"/>
    <col min="43" max="43" width="26.140625" style="94" customWidth="1"/>
    <col min="44" max="44" width="26.85546875" style="94" customWidth="1"/>
    <col min="45" max="45" width="29.28515625" style="94" customWidth="1"/>
    <col min="46" max="46" width="27.5703125" style="94" customWidth="1"/>
    <col min="47" max="47" width="25" style="94" customWidth="1"/>
    <col min="48" max="48" width="28.28515625" style="94" customWidth="1"/>
    <col min="49" max="49" width="23.85546875" style="94" customWidth="1"/>
    <col min="50" max="50" width="32.42578125" style="94" customWidth="1"/>
    <col min="51" max="52" width="25.28515625" style="94" customWidth="1"/>
    <col min="53" max="53" width="22.85546875" style="94" customWidth="1"/>
    <col min="54" max="54" width="44.7109375" style="94" customWidth="1"/>
    <col min="55" max="55" width="32.140625" style="94" customWidth="1"/>
    <col min="56" max="56" width="20.7109375" style="94" customWidth="1"/>
    <col min="57" max="57" width="26.85546875" style="94" customWidth="1"/>
    <col min="58" max="58" width="36.7109375" style="94" customWidth="1"/>
    <col min="59" max="59" width="27.42578125" style="94" customWidth="1"/>
    <col min="60" max="60" width="30" style="94" customWidth="1"/>
    <col min="61" max="61" width="25.28515625" style="94" customWidth="1"/>
    <col min="62" max="62" width="26.85546875" style="94" customWidth="1"/>
    <col min="63" max="63" width="24" style="94" customWidth="1"/>
    <col min="64" max="64" width="25" style="94" customWidth="1"/>
    <col min="65" max="65" width="27.5703125" style="94" customWidth="1"/>
    <col min="66" max="66" width="24.5703125" style="94" customWidth="1"/>
    <col min="67" max="67" width="27.85546875" style="94" customWidth="1"/>
    <col min="68" max="68" width="26.7109375" style="94" customWidth="1"/>
    <col min="69" max="69" width="28.140625" style="94" customWidth="1"/>
    <col min="70" max="70" width="20.7109375" style="94" customWidth="1"/>
    <col min="71" max="71" width="30" style="94" customWidth="1"/>
    <col min="72" max="72" width="25.28515625" style="94" customWidth="1"/>
    <col min="73" max="73" width="27.140625" style="94" customWidth="1"/>
    <col min="74" max="74" width="30.7109375" style="90" customWidth="1"/>
  </cols>
  <sheetData>
    <row r="1" spans="1:73" ht="31.5" customHeight="1" thickBot="1">
      <c r="A1" s="9" t="s">
        <v>18</v>
      </c>
      <c r="B1" s="16" t="s">
        <v>1</v>
      </c>
      <c r="C1" s="14" t="s">
        <v>2</v>
      </c>
      <c r="D1" s="14" t="s">
        <v>3</v>
      </c>
      <c r="E1" s="14" t="s">
        <v>4</v>
      </c>
      <c r="F1" s="15" t="s">
        <v>5</v>
      </c>
      <c r="G1" s="13" t="s">
        <v>6</v>
      </c>
      <c r="H1" s="14" t="s">
        <v>7</v>
      </c>
      <c r="I1" s="14" t="s">
        <v>8</v>
      </c>
      <c r="J1" s="15" t="s">
        <v>9</v>
      </c>
      <c r="K1" s="13" t="s">
        <v>10</v>
      </c>
      <c r="L1" s="14" t="s">
        <v>11</v>
      </c>
      <c r="M1" s="14" t="s">
        <v>12</v>
      </c>
      <c r="N1" s="15" t="s">
        <v>13</v>
      </c>
      <c r="O1" s="17" t="s">
        <v>14</v>
      </c>
      <c r="P1" s="14" t="s">
        <v>15</v>
      </c>
      <c r="Q1" s="14" t="s">
        <v>16</v>
      </c>
      <c r="R1" s="15" t="s">
        <v>17</v>
      </c>
      <c r="T1" s="85" t="s">
        <v>82</v>
      </c>
      <c r="U1" s="85" t="s">
        <v>83</v>
      </c>
      <c r="V1" s="85" t="s">
        <v>80</v>
      </c>
      <c r="W1" s="85" t="s">
        <v>81</v>
      </c>
      <c r="Y1" s="127" t="s">
        <v>86</v>
      </c>
      <c r="Z1" s="117" t="s">
        <v>28</v>
      </c>
      <c r="AA1" s="117" t="s">
        <v>75</v>
      </c>
      <c r="AB1" s="117" t="s">
        <v>29</v>
      </c>
      <c r="AC1" s="117" t="s">
        <v>30</v>
      </c>
      <c r="AD1" s="117" t="s">
        <v>31</v>
      </c>
      <c r="AE1" s="117" t="s">
        <v>32</v>
      </c>
      <c r="AF1" s="117" t="s">
        <v>33</v>
      </c>
      <c r="AG1" s="117" t="s">
        <v>34</v>
      </c>
      <c r="AH1" s="117" t="s">
        <v>35</v>
      </c>
      <c r="AI1" s="117" t="s">
        <v>36</v>
      </c>
      <c r="AJ1" s="117" t="s">
        <v>37</v>
      </c>
      <c r="AK1" s="117" t="s">
        <v>38</v>
      </c>
      <c r="AL1" s="117" t="s">
        <v>39</v>
      </c>
      <c r="AM1" s="117" t="s">
        <v>40</v>
      </c>
      <c r="AN1" s="117" t="s">
        <v>41</v>
      </c>
      <c r="AO1" s="117" t="s">
        <v>0</v>
      </c>
      <c r="AP1" s="117" t="s">
        <v>42</v>
      </c>
      <c r="AQ1" s="117" t="s">
        <v>43</v>
      </c>
      <c r="AR1" s="117" t="s">
        <v>44</v>
      </c>
      <c r="AS1" s="117" t="s">
        <v>45</v>
      </c>
      <c r="AT1" s="117" t="s">
        <v>46</v>
      </c>
      <c r="AU1" s="117" t="s">
        <v>47</v>
      </c>
      <c r="AV1" s="117" t="s">
        <v>48</v>
      </c>
      <c r="AW1" s="117" t="s">
        <v>49</v>
      </c>
      <c r="AX1" s="117" t="s">
        <v>50</v>
      </c>
      <c r="AY1" s="117" t="s">
        <v>51</v>
      </c>
      <c r="AZ1" s="117" t="s">
        <v>52</v>
      </c>
      <c r="BA1" s="117" t="s">
        <v>53</v>
      </c>
      <c r="BB1" s="117" t="s">
        <v>54</v>
      </c>
      <c r="BC1" s="117" t="s">
        <v>55</v>
      </c>
      <c r="BD1" s="117" t="s">
        <v>56</v>
      </c>
      <c r="BE1" s="117" t="s">
        <v>57</v>
      </c>
      <c r="BF1" s="117" t="s">
        <v>58</v>
      </c>
      <c r="BG1" s="117" t="s">
        <v>59</v>
      </c>
      <c r="BH1" s="117" t="s">
        <v>77</v>
      </c>
      <c r="BI1" s="117" t="s">
        <v>76</v>
      </c>
      <c r="BJ1" s="117" t="s">
        <v>60</v>
      </c>
      <c r="BK1" s="117" t="s">
        <v>61</v>
      </c>
      <c r="BL1" s="117" t="s">
        <v>62</v>
      </c>
      <c r="BM1" s="117" t="s">
        <v>63</v>
      </c>
      <c r="BN1" s="117" t="s">
        <v>64</v>
      </c>
      <c r="BO1" s="117" t="s">
        <v>65</v>
      </c>
      <c r="BP1" s="117" t="s">
        <v>66</v>
      </c>
      <c r="BQ1" s="117" t="s">
        <v>78</v>
      </c>
      <c r="BR1" s="117" t="s">
        <v>67</v>
      </c>
      <c r="BS1" s="117" t="s">
        <v>68</v>
      </c>
      <c r="BT1" s="117" t="s">
        <v>69</v>
      </c>
      <c r="BU1" s="118" t="s">
        <v>70</v>
      </c>
    </row>
    <row r="2" spans="1:73" ht="15.75" thickBot="1">
      <c r="A2" s="10" t="s">
        <v>28</v>
      </c>
      <c r="B2" s="22" t="s">
        <v>82</v>
      </c>
      <c r="C2" s="23"/>
      <c r="D2" s="24"/>
      <c r="E2" s="23"/>
      <c r="F2" s="25"/>
      <c r="G2" s="26"/>
      <c r="H2" s="23"/>
      <c r="I2" s="33" t="s">
        <v>79</v>
      </c>
      <c r="J2" s="27"/>
      <c r="K2" s="28"/>
      <c r="L2" s="23"/>
      <c r="M2" s="34" t="s">
        <v>80</v>
      </c>
      <c r="N2" s="29"/>
      <c r="O2" s="30"/>
      <c r="P2" s="35" t="s">
        <v>81</v>
      </c>
      <c r="Q2" s="31"/>
      <c r="R2" s="32"/>
      <c r="S2" s="19">
        <f>COUNTA(B2:R2)</f>
        <v>4</v>
      </c>
      <c r="T2">
        <f>COUNTIF(B2:R2, "p1")</f>
        <v>1</v>
      </c>
      <c r="U2">
        <f>COUNTIF(B2:R2, "p2")</f>
        <v>1</v>
      </c>
      <c r="V2">
        <f>COUNTIF(B2:R2, "p3")</f>
        <v>1</v>
      </c>
      <c r="W2">
        <f>COUNTIF(B2:R2, "p4")</f>
        <v>1</v>
      </c>
      <c r="Y2" s="129" t="s">
        <v>7</v>
      </c>
      <c r="Z2" s="104"/>
      <c r="AA2" s="98"/>
      <c r="AB2" s="97"/>
      <c r="AC2" s="98"/>
      <c r="AD2" s="97"/>
      <c r="AE2" s="99"/>
      <c r="AF2" s="101"/>
      <c r="AG2" s="98"/>
      <c r="AH2" s="98"/>
      <c r="AI2" s="99"/>
      <c r="AJ2" s="97"/>
      <c r="AK2" s="98"/>
      <c r="AL2" s="98"/>
      <c r="AM2" s="97"/>
      <c r="AN2" s="98"/>
      <c r="AO2" s="97"/>
      <c r="AP2" s="107"/>
      <c r="AQ2" s="97"/>
      <c r="AR2" s="103"/>
      <c r="AS2" s="98"/>
      <c r="AT2" s="101"/>
      <c r="AU2" s="96"/>
      <c r="AV2" s="98"/>
      <c r="AW2" s="97"/>
      <c r="AX2" s="103"/>
      <c r="AY2" s="103"/>
      <c r="AZ2" s="97"/>
      <c r="BA2" s="99"/>
      <c r="BB2" s="98"/>
      <c r="BC2" s="98"/>
      <c r="BD2" s="98"/>
      <c r="BE2" s="98"/>
      <c r="BF2" s="97"/>
      <c r="BG2" s="96"/>
      <c r="BH2" s="95"/>
      <c r="BI2" s="96"/>
      <c r="BJ2" s="98"/>
      <c r="BK2" s="98"/>
      <c r="BL2" s="98"/>
      <c r="BM2" s="95"/>
      <c r="BN2" s="101"/>
      <c r="BO2" s="97"/>
      <c r="BP2" s="98"/>
      <c r="BQ2" s="97"/>
      <c r="BR2" s="98"/>
      <c r="BS2" s="98"/>
      <c r="BT2" s="95"/>
      <c r="BU2" s="91"/>
    </row>
    <row r="3" spans="1:73" ht="15.75" thickBot="1">
      <c r="A3" s="18" t="s">
        <v>75</v>
      </c>
      <c r="B3" s="35" t="s">
        <v>81</v>
      </c>
      <c r="C3" s="36"/>
      <c r="D3" s="37"/>
      <c r="E3" s="36"/>
      <c r="F3" s="38"/>
      <c r="G3" s="39"/>
      <c r="H3" s="40"/>
      <c r="I3" s="33" t="s">
        <v>79</v>
      </c>
      <c r="J3" s="41"/>
      <c r="K3" s="42"/>
      <c r="L3" s="34" t="s">
        <v>80</v>
      </c>
      <c r="M3" s="40"/>
      <c r="N3" s="43"/>
      <c r="O3" s="44"/>
      <c r="P3" s="42"/>
      <c r="Q3" s="45"/>
      <c r="R3" s="22" t="s">
        <v>82</v>
      </c>
      <c r="S3" s="19">
        <f t="shared" ref="S3:S49" si="0">COUNTA(B3:R3)</f>
        <v>4</v>
      </c>
      <c r="T3">
        <f t="shared" ref="T3:T49" si="1">COUNTIF(B3:R3, "p1")</f>
        <v>1</v>
      </c>
      <c r="U3">
        <f t="shared" ref="U3:U49" si="2">COUNTIF(B3:R3, "p2")</f>
        <v>1</v>
      </c>
      <c r="V3">
        <f t="shared" ref="V3:V49" si="3">COUNTIF(B3:R3, "p3")</f>
        <v>1</v>
      </c>
      <c r="W3">
        <f t="shared" ref="W3:W49" si="4">COUNTIF(B3:R3, "p4")</f>
        <v>1</v>
      </c>
      <c r="Y3" s="129" t="s">
        <v>4</v>
      </c>
      <c r="Z3" s="104"/>
      <c r="AA3" s="98"/>
      <c r="AB3" s="97"/>
      <c r="AC3" s="99"/>
      <c r="AD3" s="97"/>
      <c r="AE3" s="100"/>
      <c r="AF3" s="98"/>
      <c r="AG3" s="95"/>
      <c r="AH3" s="100"/>
      <c r="AI3" s="97"/>
      <c r="AJ3" s="97"/>
      <c r="AK3" s="98"/>
      <c r="AL3" s="98"/>
      <c r="AM3" s="97"/>
      <c r="AN3" s="98"/>
      <c r="AO3" s="95"/>
      <c r="AP3" s="97"/>
      <c r="AQ3" s="97"/>
      <c r="AR3" s="98"/>
      <c r="AS3" s="98"/>
      <c r="AT3" s="99"/>
      <c r="AU3" s="99"/>
      <c r="AV3" s="98"/>
      <c r="AW3" s="97"/>
      <c r="AX3" s="102"/>
      <c r="AY3" s="98"/>
      <c r="AZ3" s="97"/>
      <c r="BA3" s="101"/>
      <c r="BB3" s="98"/>
      <c r="BC3" s="96"/>
      <c r="BD3" s="98"/>
      <c r="BE3" s="98"/>
      <c r="BF3" s="97"/>
      <c r="BG3" s="98"/>
      <c r="BH3" s="98"/>
      <c r="BI3" s="101"/>
      <c r="BJ3" s="98"/>
      <c r="BK3" s="98"/>
      <c r="BL3" s="96"/>
      <c r="BM3" s="97"/>
      <c r="BN3" s="98"/>
      <c r="BO3" s="97"/>
      <c r="BP3" s="96"/>
      <c r="BQ3" s="97"/>
      <c r="BR3" s="98"/>
      <c r="BS3" s="98"/>
      <c r="BT3" s="98"/>
      <c r="BU3" s="91"/>
    </row>
    <row r="4" spans="1:73" ht="15.75" thickBot="1">
      <c r="A4" s="11" t="s">
        <v>29</v>
      </c>
      <c r="B4" s="46"/>
      <c r="C4" s="47"/>
      <c r="D4" s="47"/>
      <c r="E4" s="47"/>
      <c r="F4" s="35" t="s">
        <v>81</v>
      </c>
      <c r="G4" s="46"/>
      <c r="H4" s="47"/>
      <c r="I4" s="47"/>
      <c r="J4" s="33" t="s">
        <v>79</v>
      </c>
      <c r="K4" s="46"/>
      <c r="L4" s="47"/>
      <c r="M4" s="47"/>
      <c r="N4" s="22" t="s">
        <v>82</v>
      </c>
      <c r="O4" s="49"/>
      <c r="P4" s="34" t="s">
        <v>80</v>
      </c>
      <c r="Q4" s="47"/>
      <c r="R4" s="48"/>
      <c r="S4" s="19">
        <f t="shared" si="0"/>
        <v>4</v>
      </c>
      <c r="T4">
        <f t="shared" si="1"/>
        <v>1</v>
      </c>
      <c r="U4">
        <f t="shared" si="2"/>
        <v>1</v>
      </c>
      <c r="V4">
        <f t="shared" si="3"/>
        <v>1</v>
      </c>
      <c r="W4">
        <f t="shared" si="4"/>
        <v>1</v>
      </c>
      <c r="Y4" s="129" t="s">
        <v>3</v>
      </c>
      <c r="Z4" s="106"/>
      <c r="AA4" s="100"/>
      <c r="AB4" s="97"/>
      <c r="AC4" s="98"/>
      <c r="AD4" s="95"/>
      <c r="AE4" s="98"/>
      <c r="AF4" s="98"/>
      <c r="AG4" s="98"/>
      <c r="AH4" s="96"/>
      <c r="AI4" s="97"/>
      <c r="AJ4" s="97"/>
      <c r="AK4" s="100"/>
      <c r="AL4" s="100"/>
      <c r="AM4" s="95"/>
      <c r="AN4" s="98"/>
      <c r="AO4" s="97"/>
      <c r="AP4" s="97"/>
      <c r="AQ4" s="99"/>
      <c r="AR4" s="98"/>
      <c r="AS4" s="99"/>
      <c r="AT4" s="98"/>
      <c r="AU4" s="98"/>
      <c r="AV4" s="98"/>
      <c r="AW4" s="97"/>
      <c r="AX4" s="101"/>
      <c r="AY4" s="98"/>
      <c r="AZ4" s="97"/>
      <c r="BA4" s="98"/>
      <c r="BB4" s="98"/>
      <c r="BC4" s="98"/>
      <c r="BD4" s="98"/>
      <c r="BE4" s="101"/>
      <c r="BF4" s="97"/>
      <c r="BG4" s="98"/>
      <c r="BH4" s="96"/>
      <c r="BI4" s="98"/>
      <c r="BJ4" s="107"/>
      <c r="BK4" s="102"/>
      <c r="BL4" s="98"/>
      <c r="BM4" s="97"/>
      <c r="BN4" s="98"/>
      <c r="BO4" s="96"/>
      <c r="BP4" s="98"/>
      <c r="BQ4" s="99"/>
      <c r="BR4" s="98"/>
      <c r="BS4" s="98"/>
      <c r="BT4" s="98"/>
      <c r="BU4" s="91"/>
    </row>
    <row r="5" spans="1:73" ht="15.75" thickBot="1">
      <c r="A5" s="11" t="s">
        <v>30</v>
      </c>
      <c r="B5" s="50"/>
      <c r="C5" s="51"/>
      <c r="D5" s="51"/>
      <c r="E5" s="33" t="s">
        <v>79</v>
      </c>
      <c r="F5" s="52"/>
      <c r="G5" s="53"/>
      <c r="H5" s="51"/>
      <c r="I5" s="22" t="s">
        <v>82</v>
      </c>
      <c r="J5" s="55"/>
      <c r="K5" s="53"/>
      <c r="L5" s="51"/>
      <c r="M5" s="51"/>
      <c r="N5" s="34" t="s">
        <v>80</v>
      </c>
      <c r="O5" s="57"/>
      <c r="P5" s="35" t="s">
        <v>81</v>
      </c>
      <c r="Q5" s="51"/>
      <c r="R5" s="58"/>
      <c r="S5" s="19">
        <f t="shared" si="0"/>
        <v>4</v>
      </c>
      <c r="T5">
        <f t="shared" si="1"/>
        <v>1</v>
      </c>
      <c r="U5">
        <f t="shared" si="2"/>
        <v>1</v>
      </c>
      <c r="V5">
        <f t="shared" si="3"/>
        <v>1</v>
      </c>
      <c r="W5">
        <f t="shared" si="4"/>
        <v>1</v>
      </c>
      <c r="Y5" s="129" t="s">
        <v>9</v>
      </c>
      <c r="Z5" s="104"/>
      <c r="AA5" s="98"/>
      <c r="AB5" s="99"/>
      <c r="AC5" s="98"/>
      <c r="AD5" s="97"/>
      <c r="AE5" s="98"/>
      <c r="AF5" s="98"/>
      <c r="AG5" s="103"/>
      <c r="AH5" s="98"/>
      <c r="AI5" s="97"/>
      <c r="AJ5" s="97"/>
      <c r="AK5" s="99"/>
      <c r="AL5" s="98"/>
      <c r="AM5" s="99"/>
      <c r="AN5" s="96"/>
      <c r="AO5" s="97"/>
      <c r="AP5" s="95"/>
      <c r="AQ5" s="97"/>
      <c r="AR5" s="98"/>
      <c r="AS5" s="109"/>
      <c r="AT5" s="98"/>
      <c r="AU5" s="98"/>
      <c r="AV5" s="98"/>
      <c r="AW5" s="97"/>
      <c r="AX5" s="98"/>
      <c r="AY5" s="98"/>
      <c r="AZ5" s="96"/>
      <c r="BA5" s="98"/>
      <c r="BB5" s="109"/>
      <c r="BC5" s="109"/>
      <c r="BD5" s="96"/>
      <c r="BE5" s="95"/>
      <c r="BF5" s="97"/>
      <c r="BG5" s="98"/>
      <c r="BH5" s="104"/>
      <c r="BI5" s="98"/>
      <c r="BJ5" s="109"/>
      <c r="BK5" s="98"/>
      <c r="BL5" s="101"/>
      <c r="BM5" s="97"/>
      <c r="BN5" s="98"/>
      <c r="BO5" s="97"/>
      <c r="BP5" s="101"/>
      <c r="BQ5" s="101"/>
      <c r="BR5" s="95"/>
      <c r="BS5" s="102"/>
      <c r="BT5" s="102"/>
      <c r="BU5" s="93"/>
    </row>
    <row r="6" spans="1:73" ht="15.75" thickBot="1">
      <c r="A6" s="11" t="s">
        <v>31</v>
      </c>
      <c r="B6" s="46"/>
      <c r="C6" s="47"/>
      <c r="D6" s="22" t="s">
        <v>82</v>
      </c>
      <c r="E6" s="47"/>
      <c r="F6" s="48"/>
      <c r="G6" s="46"/>
      <c r="H6" s="47"/>
      <c r="I6" s="34" t="s">
        <v>80</v>
      </c>
      <c r="J6" s="48"/>
      <c r="K6" s="46"/>
      <c r="L6" s="35" t="s">
        <v>81</v>
      </c>
      <c r="M6" s="47"/>
      <c r="N6" s="48"/>
      <c r="O6" s="33" t="s">
        <v>79</v>
      </c>
      <c r="P6" s="47"/>
      <c r="Q6" s="47"/>
      <c r="R6" s="48"/>
      <c r="S6" s="19">
        <f t="shared" si="0"/>
        <v>4</v>
      </c>
      <c r="T6">
        <f t="shared" si="1"/>
        <v>1</v>
      </c>
      <c r="U6">
        <f t="shared" si="2"/>
        <v>1</v>
      </c>
      <c r="V6">
        <f t="shared" si="3"/>
        <v>1</v>
      </c>
      <c r="W6">
        <f t="shared" si="4"/>
        <v>1</v>
      </c>
      <c r="Y6" s="129" t="s">
        <v>11</v>
      </c>
      <c r="Z6" s="104"/>
      <c r="AA6" s="101"/>
      <c r="AB6" s="97"/>
      <c r="AC6" s="98"/>
      <c r="AD6" s="96"/>
      <c r="AE6" s="98"/>
      <c r="AF6" s="95"/>
      <c r="AG6" s="98"/>
      <c r="AH6" s="109"/>
      <c r="AI6" s="101"/>
      <c r="AJ6" s="97"/>
      <c r="AK6" s="98"/>
      <c r="AL6" s="96"/>
      <c r="AM6" s="97"/>
      <c r="AN6" s="98"/>
      <c r="AO6" s="97"/>
      <c r="AP6" s="97"/>
      <c r="AQ6" s="97"/>
      <c r="AR6" s="101"/>
      <c r="AS6" s="100"/>
      <c r="AT6" s="95"/>
      <c r="AU6" s="98"/>
      <c r="AV6" s="98"/>
      <c r="AW6" s="97"/>
      <c r="AX6" s="98"/>
      <c r="AY6" s="95"/>
      <c r="AZ6" s="97"/>
      <c r="BA6" s="98"/>
      <c r="BB6" s="96"/>
      <c r="BC6" s="100"/>
      <c r="BD6" s="98"/>
      <c r="BE6" s="98"/>
      <c r="BF6" s="99"/>
      <c r="BG6" s="98"/>
      <c r="BH6" s="110"/>
      <c r="BI6" s="98"/>
      <c r="BJ6" s="100"/>
      <c r="BK6" s="99"/>
      <c r="BL6" s="98"/>
      <c r="BM6" s="97"/>
      <c r="BN6" s="98"/>
      <c r="BO6" s="97"/>
      <c r="BP6" s="98"/>
      <c r="BQ6" s="97"/>
      <c r="BR6" s="100"/>
      <c r="BS6" s="98"/>
      <c r="BT6" s="99"/>
      <c r="BU6" s="91"/>
    </row>
    <row r="7" spans="1:73" ht="15.75" thickBot="1">
      <c r="A7" s="11" t="s">
        <v>32</v>
      </c>
      <c r="B7" s="22" t="s">
        <v>82</v>
      </c>
      <c r="C7" s="51"/>
      <c r="D7" s="51"/>
      <c r="E7" s="59"/>
      <c r="F7" s="52"/>
      <c r="G7" s="53"/>
      <c r="H7" s="33" t="s">
        <v>79</v>
      </c>
      <c r="I7" s="51"/>
      <c r="J7" s="55"/>
      <c r="K7" s="35" t="s">
        <v>81</v>
      </c>
      <c r="L7" s="51"/>
      <c r="M7" s="61"/>
      <c r="N7" s="58"/>
      <c r="O7" s="50"/>
      <c r="P7" s="62"/>
      <c r="Q7" s="34" t="s">
        <v>80</v>
      </c>
      <c r="R7" s="58"/>
      <c r="S7" s="19">
        <f t="shared" si="0"/>
        <v>4</v>
      </c>
      <c r="T7">
        <f t="shared" si="1"/>
        <v>1</v>
      </c>
      <c r="U7">
        <f t="shared" si="2"/>
        <v>1</v>
      </c>
      <c r="V7">
        <f t="shared" si="3"/>
        <v>1</v>
      </c>
      <c r="W7">
        <f t="shared" si="4"/>
        <v>1</v>
      </c>
      <c r="Y7" s="128" t="s">
        <v>1</v>
      </c>
      <c r="Z7" s="95"/>
      <c r="AA7" s="96"/>
      <c r="AB7" s="97"/>
      <c r="AC7" s="98"/>
      <c r="AD7" s="97"/>
      <c r="AE7" s="95"/>
      <c r="AF7" s="99"/>
      <c r="AG7" s="98"/>
      <c r="AH7" s="98"/>
      <c r="AI7" s="97"/>
      <c r="AJ7" s="99"/>
      <c r="AK7" s="98"/>
      <c r="AL7" s="98"/>
      <c r="AM7" s="97"/>
      <c r="AN7" s="98"/>
      <c r="AO7" s="97"/>
      <c r="AP7" s="97"/>
      <c r="AQ7" s="97"/>
      <c r="AR7" s="100"/>
      <c r="AS7" s="98"/>
      <c r="AT7" s="98"/>
      <c r="AU7" s="98"/>
      <c r="AV7" s="100"/>
      <c r="AW7" s="101"/>
      <c r="AX7" s="98"/>
      <c r="AY7" s="98"/>
      <c r="AZ7" s="97"/>
      <c r="BA7" s="98"/>
      <c r="BB7" s="102"/>
      <c r="BC7" s="98"/>
      <c r="BD7" s="98"/>
      <c r="BE7" s="98"/>
      <c r="BF7" s="97"/>
      <c r="BG7" s="101"/>
      <c r="BH7" s="98"/>
      <c r="BI7" s="102"/>
      <c r="BJ7" s="98"/>
      <c r="BK7" s="98"/>
      <c r="BL7" s="98"/>
      <c r="BM7" s="97"/>
      <c r="BN7" s="95"/>
      <c r="BO7" s="97"/>
      <c r="BP7" s="103"/>
      <c r="BQ7" s="97"/>
      <c r="BR7" s="98"/>
      <c r="BS7" s="96"/>
      <c r="BT7" s="103"/>
      <c r="BU7" s="92"/>
    </row>
    <row r="8" spans="1:73" ht="15.75" thickBot="1">
      <c r="A8" s="11" t="s">
        <v>33</v>
      </c>
      <c r="B8" s="33" t="s">
        <v>79</v>
      </c>
      <c r="C8" s="59"/>
      <c r="D8" s="51"/>
      <c r="E8" s="51"/>
      <c r="F8" s="52"/>
      <c r="G8" s="53"/>
      <c r="H8" s="34" t="s">
        <v>80</v>
      </c>
      <c r="I8" s="51"/>
      <c r="J8" s="55"/>
      <c r="K8" s="53"/>
      <c r="L8" s="22" t="s">
        <v>82</v>
      </c>
      <c r="M8" s="51"/>
      <c r="N8" s="58"/>
      <c r="O8" s="57"/>
      <c r="P8" s="53"/>
      <c r="Q8" s="51"/>
      <c r="R8" s="35" t="s">
        <v>81</v>
      </c>
      <c r="S8" s="19">
        <f t="shared" si="0"/>
        <v>4</v>
      </c>
      <c r="T8">
        <f t="shared" si="1"/>
        <v>1</v>
      </c>
      <c r="U8">
        <f t="shared" si="2"/>
        <v>1</v>
      </c>
      <c r="V8">
        <f t="shared" si="3"/>
        <v>1</v>
      </c>
      <c r="W8">
        <f t="shared" si="4"/>
        <v>1</v>
      </c>
      <c r="Y8" s="129" t="s">
        <v>15</v>
      </c>
      <c r="Z8" s="96"/>
      <c r="AA8" s="98"/>
      <c r="AB8" s="101"/>
      <c r="AC8" s="96"/>
      <c r="AD8" s="97"/>
      <c r="AE8" s="103"/>
      <c r="AF8" s="98"/>
      <c r="AG8" s="98"/>
      <c r="AH8" s="95"/>
      <c r="AI8" s="97"/>
      <c r="AJ8" s="97"/>
      <c r="AK8" s="98"/>
      <c r="AL8" s="98"/>
      <c r="AM8" s="101"/>
      <c r="AN8" s="98"/>
      <c r="AO8" s="97"/>
      <c r="AP8" s="97"/>
      <c r="AQ8" s="95"/>
      <c r="AR8" s="105"/>
      <c r="AS8" s="103"/>
      <c r="AT8" s="98"/>
      <c r="AU8" s="98"/>
      <c r="AV8" s="98"/>
      <c r="AW8" s="97"/>
      <c r="AX8" s="99"/>
      <c r="AY8" s="98"/>
      <c r="AZ8" s="97"/>
      <c r="BA8" s="98"/>
      <c r="BB8" s="95"/>
      <c r="BC8" s="101"/>
      <c r="BD8" s="109"/>
      <c r="BE8" s="98"/>
      <c r="BF8" s="95"/>
      <c r="BG8" s="98"/>
      <c r="BH8" s="99"/>
      <c r="BI8" s="99"/>
      <c r="BJ8" s="98"/>
      <c r="BK8" s="98"/>
      <c r="BL8" s="98"/>
      <c r="BM8" s="97"/>
      <c r="BN8" s="98"/>
      <c r="BO8" s="97"/>
      <c r="BP8" s="98"/>
      <c r="BQ8" s="97"/>
      <c r="BR8" s="98"/>
      <c r="BS8" s="98"/>
      <c r="BT8" s="98"/>
      <c r="BU8" s="91"/>
    </row>
    <row r="9" spans="1:73" ht="15.75" thickBot="1">
      <c r="A9" s="11" t="s">
        <v>34</v>
      </c>
      <c r="B9" s="50"/>
      <c r="C9" s="51"/>
      <c r="D9" s="51"/>
      <c r="E9" s="22" t="s">
        <v>82</v>
      </c>
      <c r="F9" s="52"/>
      <c r="G9" s="33" t="s">
        <v>79</v>
      </c>
      <c r="H9" s="51"/>
      <c r="I9" s="51"/>
      <c r="J9" s="63"/>
      <c r="K9" s="34" t="s">
        <v>80</v>
      </c>
      <c r="L9" s="51"/>
      <c r="M9" s="51"/>
      <c r="N9" s="58"/>
      <c r="O9" s="50"/>
      <c r="P9" s="53"/>
      <c r="Q9" s="51"/>
      <c r="R9" s="35" t="s">
        <v>81</v>
      </c>
      <c r="S9" s="19">
        <f t="shared" si="0"/>
        <v>4</v>
      </c>
      <c r="T9">
        <f t="shared" si="1"/>
        <v>1</v>
      </c>
      <c r="U9">
        <f t="shared" si="2"/>
        <v>1</v>
      </c>
      <c r="V9">
        <f t="shared" si="3"/>
        <v>1</v>
      </c>
      <c r="W9">
        <f t="shared" si="4"/>
        <v>1</v>
      </c>
      <c r="Y9" s="129" t="s">
        <v>16</v>
      </c>
      <c r="Z9" s="112"/>
      <c r="AA9" s="109"/>
      <c r="AB9" s="97"/>
      <c r="AC9" s="98"/>
      <c r="AD9" s="97"/>
      <c r="AE9" s="101"/>
      <c r="AF9" s="98"/>
      <c r="AG9" s="98"/>
      <c r="AH9" s="98"/>
      <c r="AI9" s="96"/>
      <c r="AJ9" s="97"/>
      <c r="AK9" s="98"/>
      <c r="AL9" s="109"/>
      <c r="AM9" s="97"/>
      <c r="AN9" s="109"/>
      <c r="AO9" s="97"/>
      <c r="AP9" s="97"/>
      <c r="AQ9" s="97"/>
      <c r="AR9" s="98"/>
      <c r="AS9" s="95"/>
      <c r="AT9" s="98"/>
      <c r="AU9" s="101"/>
      <c r="AV9" s="101"/>
      <c r="AW9" s="95"/>
      <c r="AX9" s="100"/>
      <c r="AY9" s="98"/>
      <c r="AZ9" s="99"/>
      <c r="BA9" s="98"/>
      <c r="BB9" s="98"/>
      <c r="BC9" s="98"/>
      <c r="BD9" s="98"/>
      <c r="BE9" s="98"/>
      <c r="BF9" s="97"/>
      <c r="BG9" s="99"/>
      <c r="BH9" s="98"/>
      <c r="BI9" s="98"/>
      <c r="BJ9" s="99"/>
      <c r="BK9" s="98"/>
      <c r="BL9" s="98"/>
      <c r="BM9" s="96"/>
      <c r="BN9" s="96"/>
      <c r="BO9" s="97"/>
      <c r="BP9" s="95"/>
      <c r="BQ9" s="97"/>
      <c r="BR9" s="102"/>
      <c r="BS9" s="98"/>
      <c r="BT9" s="98"/>
      <c r="BU9" s="91"/>
    </row>
    <row r="10" spans="1:73" ht="15.75" thickBot="1">
      <c r="A10" s="11" t="s">
        <v>35</v>
      </c>
      <c r="B10" s="50"/>
      <c r="C10" s="51"/>
      <c r="D10" s="35" t="s">
        <v>81</v>
      </c>
      <c r="E10" s="59"/>
      <c r="F10" s="52"/>
      <c r="G10" s="33" t="s">
        <v>79</v>
      </c>
      <c r="H10" s="51"/>
      <c r="I10" s="51"/>
      <c r="J10" s="55"/>
      <c r="K10" s="53"/>
      <c r="L10" s="60"/>
      <c r="M10" s="34" t="s">
        <v>80</v>
      </c>
      <c r="N10" s="58"/>
      <c r="O10" s="65"/>
      <c r="P10" s="22" t="s">
        <v>82</v>
      </c>
      <c r="Q10" s="51"/>
      <c r="R10" s="58"/>
      <c r="S10" s="19">
        <f t="shared" si="0"/>
        <v>4</v>
      </c>
      <c r="T10">
        <f t="shared" si="1"/>
        <v>1</v>
      </c>
      <c r="U10">
        <f t="shared" si="2"/>
        <v>1</v>
      </c>
      <c r="V10">
        <f t="shared" si="3"/>
        <v>1</v>
      </c>
      <c r="W10">
        <f t="shared" si="4"/>
        <v>1</v>
      </c>
      <c r="Y10" s="129" t="s">
        <v>2</v>
      </c>
      <c r="Z10" s="104"/>
      <c r="AA10" s="98"/>
      <c r="AB10" s="97"/>
      <c r="AC10" s="98"/>
      <c r="AD10" s="97"/>
      <c r="AE10" s="98"/>
      <c r="AF10" s="100"/>
      <c r="AG10" s="98"/>
      <c r="AH10" s="98"/>
      <c r="AI10" s="95"/>
      <c r="AJ10" s="97"/>
      <c r="AK10" s="98"/>
      <c r="AL10" s="99"/>
      <c r="AM10" s="97"/>
      <c r="AN10" s="95"/>
      <c r="AO10" s="97"/>
      <c r="AP10" s="99"/>
      <c r="AQ10" s="97"/>
      <c r="AR10" s="98"/>
      <c r="AS10" s="102"/>
      <c r="AT10" s="98"/>
      <c r="AU10" s="98"/>
      <c r="AV10" s="98"/>
      <c r="AW10" s="97"/>
      <c r="AX10" s="98"/>
      <c r="AY10" s="96"/>
      <c r="AZ10" s="101"/>
      <c r="BA10" s="98"/>
      <c r="BB10" s="98"/>
      <c r="BC10" s="102"/>
      <c r="BD10" s="98"/>
      <c r="BE10" s="98"/>
      <c r="BF10" s="97"/>
      <c r="BG10" s="98"/>
      <c r="BH10" s="105"/>
      <c r="BI10" s="98"/>
      <c r="BJ10" s="101"/>
      <c r="BK10" s="96"/>
      <c r="BL10" s="103"/>
      <c r="BM10" s="101"/>
      <c r="BN10" s="98"/>
      <c r="BO10" s="97"/>
      <c r="BP10" s="98"/>
      <c r="BQ10" s="97"/>
      <c r="BR10" s="98"/>
      <c r="BS10" s="98"/>
      <c r="BT10" s="98"/>
      <c r="BU10" s="91"/>
    </row>
    <row r="11" spans="1:73" ht="15.75" thickBot="1">
      <c r="A11" s="11" t="s">
        <v>36</v>
      </c>
      <c r="B11" s="46"/>
      <c r="C11" s="22" t="s">
        <v>82</v>
      </c>
      <c r="D11" s="47"/>
      <c r="E11" s="47"/>
      <c r="F11" s="48"/>
      <c r="G11" s="46"/>
      <c r="H11" s="33" t="s">
        <v>79</v>
      </c>
      <c r="I11" s="47"/>
      <c r="J11" s="48"/>
      <c r="K11" s="46"/>
      <c r="L11" s="34" t="s">
        <v>80</v>
      </c>
      <c r="M11" s="47"/>
      <c r="N11" s="48"/>
      <c r="O11" s="49"/>
      <c r="P11" s="47"/>
      <c r="Q11" s="35" t="s">
        <v>81</v>
      </c>
      <c r="R11" s="48"/>
      <c r="S11" s="19">
        <f t="shared" si="0"/>
        <v>4</v>
      </c>
      <c r="T11">
        <f t="shared" si="1"/>
        <v>1</v>
      </c>
      <c r="U11">
        <f t="shared" si="2"/>
        <v>1</v>
      </c>
      <c r="V11">
        <f t="shared" si="3"/>
        <v>1</v>
      </c>
      <c r="W11">
        <f t="shared" si="4"/>
        <v>1</v>
      </c>
      <c r="Y11" s="129" t="s">
        <v>14</v>
      </c>
      <c r="Z11" s="104"/>
      <c r="AA11" s="98"/>
      <c r="AB11" s="97"/>
      <c r="AC11" s="102"/>
      <c r="AD11" s="99"/>
      <c r="AE11" s="98"/>
      <c r="AF11" s="102"/>
      <c r="AG11" s="98"/>
      <c r="AH11" s="103"/>
      <c r="AI11" s="97"/>
      <c r="AJ11" s="95"/>
      <c r="AK11" s="96"/>
      <c r="AL11" s="98"/>
      <c r="AM11" s="97"/>
      <c r="AN11" s="99"/>
      <c r="AO11" s="97"/>
      <c r="AP11" s="97"/>
      <c r="AQ11" s="97"/>
      <c r="AR11" s="98"/>
      <c r="AS11" s="98"/>
      <c r="AT11" s="96"/>
      <c r="AU11" s="98"/>
      <c r="AV11" s="102"/>
      <c r="AW11" s="97"/>
      <c r="AX11" s="98"/>
      <c r="AY11" s="98"/>
      <c r="AZ11" s="97"/>
      <c r="BA11" s="98"/>
      <c r="BB11" s="98"/>
      <c r="BC11" s="98"/>
      <c r="BD11" s="95"/>
      <c r="BE11" s="99"/>
      <c r="BF11" s="97"/>
      <c r="BG11" s="98"/>
      <c r="BH11" s="98"/>
      <c r="BI11" s="98"/>
      <c r="BJ11" s="98"/>
      <c r="BK11" s="109"/>
      <c r="BL11" s="98"/>
      <c r="BM11" s="97"/>
      <c r="BN11" s="109"/>
      <c r="BO11" s="97"/>
      <c r="BP11" s="98"/>
      <c r="BQ11" s="95"/>
      <c r="BR11" s="96"/>
      <c r="BS11" s="101"/>
      <c r="BT11" s="101"/>
      <c r="BU11" s="116"/>
    </row>
    <row r="12" spans="1:73" ht="15.75" thickBot="1">
      <c r="A12" s="11" t="s">
        <v>37</v>
      </c>
      <c r="B12" s="33" t="s">
        <v>79</v>
      </c>
      <c r="C12" s="47"/>
      <c r="D12" s="47"/>
      <c r="E12" s="47"/>
      <c r="F12" s="48"/>
      <c r="G12" s="34" t="s">
        <v>80</v>
      </c>
      <c r="H12" s="47"/>
      <c r="I12" s="47"/>
      <c r="J12" s="48"/>
      <c r="K12" s="46"/>
      <c r="L12" s="47"/>
      <c r="M12" s="35" t="s">
        <v>81</v>
      </c>
      <c r="N12" s="48"/>
      <c r="O12" s="22" t="s">
        <v>82</v>
      </c>
      <c r="P12" s="47"/>
      <c r="Q12" s="47"/>
      <c r="R12" s="48"/>
      <c r="S12" s="19">
        <f t="shared" si="0"/>
        <v>4</v>
      </c>
      <c r="T12">
        <f t="shared" si="1"/>
        <v>1</v>
      </c>
      <c r="U12">
        <f t="shared" si="2"/>
        <v>1</v>
      </c>
      <c r="V12">
        <f t="shared" si="3"/>
        <v>1</v>
      </c>
      <c r="W12">
        <f t="shared" si="4"/>
        <v>1</v>
      </c>
      <c r="Y12" s="129" t="s">
        <v>17</v>
      </c>
      <c r="Z12" s="104"/>
      <c r="AA12" s="95"/>
      <c r="AB12" s="97"/>
      <c r="AC12" s="98"/>
      <c r="AD12" s="97"/>
      <c r="AE12" s="98"/>
      <c r="AF12" s="96"/>
      <c r="AG12" s="96"/>
      <c r="AH12" s="98"/>
      <c r="AI12" s="97"/>
      <c r="AJ12" s="97"/>
      <c r="AK12" s="98"/>
      <c r="AL12" s="95"/>
      <c r="AM12" s="97"/>
      <c r="AN12" s="98"/>
      <c r="AO12" s="99"/>
      <c r="AP12" s="101"/>
      <c r="AQ12" s="97"/>
      <c r="AR12" s="96"/>
      <c r="AS12" s="98"/>
      <c r="AT12" s="98"/>
      <c r="AU12" s="98"/>
      <c r="AV12" s="98"/>
      <c r="AW12" s="97"/>
      <c r="AX12" s="98"/>
      <c r="AY12" s="99"/>
      <c r="AZ12" s="97"/>
      <c r="BA12" s="95"/>
      <c r="BB12" s="98"/>
      <c r="BC12" s="98"/>
      <c r="BD12" s="98"/>
      <c r="BE12" s="98"/>
      <c r="BF12" s="97"/>
      <c r="BG12" s="98"/>
      <c r="BH12" s="107"/>
      <c r="BI12" s="103"/>
      <c r="BJ12" s="98"/>
      <c r="BK12" s="101"/>
      <c r="BL12" s="99"/>
      <c r="BM12" s="110"/>
      <c r="BN12" s="98"/>
      <c r="BO12" s="101"/>
      <c r="BP12" s="98"/>
      <c r="BQ12" s="97"/>
      <c r="BR12" s="98"/>
      <c r="BS12" s="98"/>
      <c r="BT12" s="98"/>
      <c r="BU12" s="91"/>
    </row>
    <row r="13" spans="1:73" ht="15.75" thickBot="1">
      <c r="A13" s="11" t="s">
        <v>38</v>
      </c>
      <c r="B13" s="50"/>
      <c r="C13" s="51"/>
      <c r="D13" s="59"/>
      <c r="E13" s="51"/>
      <c r="F13" s="22" t="s">
        <v>82</v>
      </c>
      <c r="G13" s="53"/>
      <c r="H13" s="51"/>
      <c r="I13" s="51"/>
      <c r="J13" s="33" t="s">
        <v>79</v>
      </c>
      <c r="K13" s="64"/>
      <c r="L13" s="51"/>
      <c r="M13" s="51"/>
      <c r="N13" s="34" t="s">
        <v>80</v>
      </c>
      <c r="O13" s="35" t="s">
        <v>81</v>
      </c>
      <c r="P13" s="53"/>
      <c r="Q13" s="51"/>
      <c r="R13" s="58"/>
      <c r="S13" s="19">
        <f t="shared" si="0"/>
        <v>4</v>
      </c>
      <c r="T13">
        <f t="shared" si="1"/>
        <v>1</v>
      </c>
      <c r="U13">
        <f t="shared" si="2"/>
        <v>1</v>
      </c>
      <c r="V13">
        <f t="shared" si="3"/>
        <v>1</v>
      </c>
      <c r="W13">
        <f t="shared" si="4"/>
        <v>1</v>
      </c>
      <c r="Y13" s="129" t="s">
        <v>5</v>
      </c>
      <c r="Z13" s="104"/>
      <c r="AA13" s="98"/>
      <c r="AB13" s="96"/>
      <c r="AC13" s="98"/>
      <c r="AD13" s="97"/>
      <c r="AE13" s="98"/>
      <c r="AF13" s="98"/>
      <c r="AG13" s="98"/>
      <c r="AH13" s="98"/>
      <c r="AI13" s="97"/>
      <c r="AJ13" s="97"/>
      <c r="AK13" s="95"/>
      <c r="AL13" s="98"/>
      <c r="AM13" s="97"/>
      <c r="AN13" s="100"/>
      <c r="AO13" s="97"/>
      <c r="AP13" s="97"/>
      <c r="AQ13" s="97"/>
      <c r="AR13" s="95"/>
      <c r="AS13" s="98"/>
      <c r="AT13" s="100"/>
      <c r="AU13" s="98"/>
      <c r="AV13" s="99"/>
      <c r="AW13" s="97"/>
      <c r="AX13" s="98"/>
      <c r="AY13" s="98"/>
      <c r="AZ13" s="97"/>
      <c r="BA13" s="98"/>
      <c r="BB13" s="99"/>
      <c r="BC13" s="98"/>
      <c r="BD13" s="101"/>
      <c r="BE13" s="98"/>
      <c r="BF13" s="101"/>
      <c r="BG13" s="102"/>
      <c r="BH13" s="102"/>
      <c r="BI13" s="98"/>
      <c r="BJ13" s="98"/>
      <c r="BK13" s="98"/>
      <c r="BL13" s="98"/>
      <c r="BM13" s="97"/>
      <c r="BN13" s="98"/>
      <c r="BO13" s="97"/>
      <c r="BP13" s="98"/>
      <c r="BQ13" s="97"/>
      <c r="BR13" s="101"/>
      <c r="BS13" s="98"/>
      <c r="BT13" s="96"/>
      <c r="BU13" s="113"/>
    </row>
    <row r="14" spans="1:73" ht="15.75" thickBot="1">
      <c r="A14" s="11" t="s">
        <v>39</v>
      </c>
      <c r="B14" s="50"/>
      <c r="C14" s="33" t="s">
        <v>79</v>
      </c>
      <c r="D14" s="59"/>
      <c r="E14" s="51"/>
      <c r="F14" s="52"/>
      <c r="G14" s="64"/>
      <c r="H14" s="51"/>
      <c r="I14" s="34" t="s">
        <v>80</v>
      </c>
      <c r="J14" s="55"/>
      <c r="K14" s="53"/>
      <c r="L14" s="35" t="s">
        <v>81</v>
      </c>
      <c r="M14" s="51"/>
      <c r="N14" s="66"/>
      <c r="O14" s="50"/>
      <c r="P14" s="53"/>
      <c r="Q14" s="60"/>
      <c r="R14" s="22" t="s">
        <v>82</v>
      </c>
      <c r="S14" s="19">
        <f t="shared" si="0"/>
        <v>4</v>
      </c>
      <c r="T14">
        <f t="shared" si="1"/>
        <v>1</v>
      </c>
      <c r="U14">
        <f t="shared" si="2"/>
        <v>1</v>
      </c>
      <c r="V14">
        <f t="shared" si="3"/>
        <v>1</v>
      </c>
      <c r="W14">
        <f t="shared" si="4"/>
        <v>1</v>
      </c>
      <c r="Y14" s="129" t="s">
        <v>12</v>
      </c>
      <c r="Z14" s="101"/>
      <c r="AA14" s="98"/>
      <c r="AB14" s="97"/>
      <c r="AC14" s="98"/>
      <c r="AD14" s="97"/>
      <c r="AE14" s="102"/>
      <c r="AF14" s="98"/>
      <c r="AG14" s="98"/>
      <c r="AH14" s="101"/>
      <c r="AI14" s="97"/>
      <c r="AJ14" s="96"/>
      <c r="AK14" s="98"/>
      <c r="AL14" s="98"/>
      <c r="AM14" s="97"/>
      <c r="AN14" s="101"/>
      <c r="AO14" s="97"/>
      <c r="AP14" s="96"/>
      <c r="AQ14" s="97"/>
      <c r="AR14" s="102"/>
      <c r="AS14" s="98"/>
      <c r="AT14" s="98"/>
      <c r="AU14" s="98"/>
      <c r="AV14" s="95"/>
      <c r="AW14" s="97"/>
      <c r="AX14" s="98"/>
      <c r="AY14" s="98"/>
      <c r="AZ14" s="95"/>
      <c r="BA14" s="96"/>
      <c r="BB14" s="98"/>
      <c r="BC14" s="95"/>
      <c r="BD14" s="99"/>
      <c r="BE14" s="98"/>
      <c r="BF14" s="97"/>
      <c r="BG14" s="103"/>
      <c r="BH14" s="103"/>
      <c r="BI14" s="98"/>
      <c r="BJ14" s="98"/>
      <c r="BK14" s="98"/>
      <c r="BL14" s="98"/>
      <c r="BM14" s="97"/>
      <c r="BN14" s="103"/>
      <c r="BO14" s="99"/>
      <c r="BP14" s="109"/>
      <c r="BQ14" s="97"/>
      <c r="BR14" s="98"/>
      <c r="BS14" s="100"/>
      <c r="BT14" s="100"/>
      <c r="BU14" s="115"/>
    </row>
    <row r="15" spans="1:73" ht="15.75" thickBot="1">
      <c r="A15" s="11" t="s">
        <v>40</v>
      </c>
      <c r="B15" s="46"/>
      <c r="C15" s="47"/>
      <c r="D15" s="22" t="s">
        <v>82</v>
      </c>
      <c r="E15" s="47"/>
      <c r="F15" s="48"/>
      <c r="G15" s="46"/>
      <c r="H15" s="47"/>
      <c r="I15" s="47"/>
      <c r="J15" s="33" t="s">
        <v>79</v>
      </c>
      <c r="K15" s="46"/>
      <c r="L15" s="47"/>
      <c r="M15" s="47"/>
      <c r="N15" s="35" t="s">
        <v>81</v>
      </c>
      <c r="O15" s="49"/>
      <c r="P15" s="34" t="s">
        <v>80</v>
      </c>
      <c r="Q15" s="47"/>
      <c r="R15" s="48"/>
      <c r="S15" s="19">
        <f t="shared" si="0"/>
        <v>4</v>
      </c>
      <c r="T15">
        <f t="shared" si="1"/>
        <v>1</v>
      </c>
      <c r="U15">
        <f t="shared" si="2"/>
        <v>1</v>
      </c>
      <c r="V15">
        <f t="shared" si="3"/>
        <v>1</v>
      </c>
      <c r="W15">
        <f t="shared" si="4"/>
        <v>1</v>
      </c>
      <c r="Y15" s="129" t="s">
        <v>10</v>
      </c>
      <c r="Z15" s="104"/>
      <c r="AA15" s="98"/>
      <c r="AB15" s="97"/>
      <c r="AC15" s="98"/>
      <c r="AD15" s="97"/>
      <c r="AE15" s="96"/>
      <c r="AF15" s="98"/>
      <c r="AG15" s="101"/>
      <c r="AH15" s="98"/>
      <c r="AI15" s="97"/>
      <c r="AJ15" s="97"/>
      <c r="AK15" s="102"/>
      <c r="AL15" s="98"/>
      <c r="AM15" s="97"/>
      <c r="AN15" s="102"/>
      <c r="AO15" s="96"/>
      <c r="AP15" s="97"/>
      <c r="AQ15" s="101"/>
      <c r="AR15" s="98"/>
      <c r="AS15" s="101"/>
      <c r="AT15" s="98"/>
      <c r="AU15" s="95"/>
      <c r="AV15" s="98"/>
      <c r="AW15" s="97"/>
      <c r="AX15" s="95"/>
      <c r="AY15" s="98"/>
      <c r="AZ15" s="97"/>
      <c r="BA15" s="100"/>
      <c r="BB15" s="98"/>
      <c r="BC15" s="98"/>
      <c r="BD15" s="98"/>
      <c r="BE15" s="98"/>
      <c r="BF15" s="97"/>
      <c r="BG15" s="98"/>
      <c r="BH15" s="98"/>
      <c r="BI15" s="95"/>
      <c r="BJ15" s="96"/>
      <c r="BK15" s="98"/>
      <c r="BL15" s="98"/>
      <c r="BM15" s="99"/>
      <c r="BN15" s="99"/>
      <c r="BO15" s="97"/>
      <c r="BP15" s="98"/>
      <c r="BQ15" s="97"/>
      <c r="BR15" s="98"/>
      <c r="BS15" s="99"/>
      <c r="BT15" s="98"/>
      <c r="BU15" s="91"/>
    </row>
    <row r="16" spans="1:73" ht="15.75" thickBot="1">
      <c r="A16" s="11" t="s">
        <v>41</v>
      </c>
      <c r="B16" s="50"/>
      <c r="C16" s="22" t="s">
        <v>82</v>
      </c>
      <c r="D16" s="51"/>
      <c r="E16" s="51"/>
      <c r="F16" s="67"/>
      <c r="G16" s="53"/>
      <c r="H16" s="51"/>
      <c r="I16" s="54"/>
      <c r="J16" s="35" t="s">
        <v>81</v>
      </c>
      <c r="K16" s="64"/>
      <c r="L16" s="51"/>
      <c r="M16" s="34" t="s">
        <v>80</v>
      </c>
      <c r="N16" s="58"/>
      <c r="O16" s="33" t="s">
        <v>79</v>
      </c>
      <c r="P16" s="53"/>
      <c r="Q16" s="60"/>
      <c r="R16" s="58"/>
      <c r="S16" s="19">
        <f t="shared" si="0"/>
        <v>4</v>
      </c>
      <c r="T16">
        <f t="shared" si="1"/>
        <v>1</v>
      </c>
      <c r="U16">
        <f t="shared" si="2"/>
        <v>1</v>
      </c>
      <c r="V16">
        <f t="shared" si="3"/>
        <v>1</v>
      </c>
      <c r="W16">
        <f t="shared" si="4"/>
        <v>1</v>
      </c>
      <c r="Y16" s="129" t="s">
        <v>13</v>
      </c>
      <c r="Z16" s="111"/>
      <c r="AA16" s="103"/>
      <c r="AB16" s="95"/>
      <c r="AC16" s="101"/>
      <c r="AD16" s="97"/>
      <c r="AE16" s="98"/>
      <c r="AF16" s="98"/>
      <c r="AG16" s="98"/>
      <c r="AH16" s="98"/>
      <c r="AI16" s="97"/>
      <c r="AJ16" s="97"/>
      <c r="AK16" s="101"/>
      <c r="AL16" s="103"/>
      <c r="AM16" s="96"/>
      <c r="AN16" s="98"/>
      <c r="AO16" s="97"/>
      <c r="AP16" s="97"/>
      <c r="AQ16" s="97"/>
      <c r="AR16" s="98"/>
      <c r="AS16" s="98"/>
      <c r="AT16" s="109"/>
      <c r="AU16" s="98"/>
      <c r="AV16" s="103"/>
      <c r="AW16" s="99"/>
      <c r="AX16" s="98"/>
      <c r="AY16" s="109"/>
      <c r="AZ16" s="97"/>
      <c r="BA16" s="98"/>
      <c r="BB16" s="98"/>
      <c r="BC16" s="98"/>
      <c r="BD16" s="98"/>
      <c r="BE16" s="96"/>
      <c r="BF16" s="104"/>
      <c r="BG16" s="95"/>
      <c r="BH16" s="101"/>
      <c r="BI16" s="109"/>
      <c r="BJ16" s="98"/>
      <c r="BK16" s="98"/>
      <c r="BL16" s="95"/>
      <c r="BM16" s="97"/>
      <c r="BN16" s="98"/>
      <c r="BO16" s="97"/>
      <c r="BP16" s="99"/>
      <c r="BQ16" s="96"/>
      <c r="BR16" s="99"/>
      <c r="BS16" s="98"/>
      <c r="BT16" s="98"/>
      <c r="BU16" s="91"/>
    </row>
    <row r="17" spans="1:73" ht="15.75" thickBot="1">
      <c r="A17" s="11" t="s">
        <v>0</v>
      </c>
      <c r="B17" s="46"/>
      <c r="C17" s="47"/>
      <c r="D17" s="47"/>
      <c r="E17" s="22" t="s">
        <v>82</v>
      </c>
      <c r="F17" s="48"/>
      <c r="G17" s="46"/>
      <c r="H17" s="47"/>
      <c r="I17" s="34" t="s">
        <v>80</v>
      </c>
      <c r="J17" s="48"/>
      <c r="K17" s="35" t="s">
        <v>81</v>
      </c>
      <c r="L17" s="47"/>
      <c r="M17" s="47"/>
      <c r="N17" s="48"/>
      <c r="O17" s="49"/>
      <c r="P17" s="47"/>
      <c r="Q17" s="47"/>
      <c r="R17" s="33" t="s">
        <v>79</v>
      </c>
      <c r="S17" s="19">
        <f t="shared" si="0"/>
        <v>4</v>
      </c>
      <c r="T17">
        <f t="shared" si="1"/>
        <v>1</v>
      </c>
      <c r="U17">
        <f t="shared" si="2"/>
        <v>1</v>
      </c>
      <c r="V17">
        <f t="shared" si="3"/>
        <v>1</v>
      </c>
      <c r="W17">
        <f t="shared" si="4"/>
        <v>1</v>
      </c>
      <c r="Y17" s="129" t="s">
        <v>6</v>
      </c>
      <c r="Z17" s="108"/>
      <c r="AA17" s="102"/>
      <c r="AB17" s="97"/>
      <c r="AC17" s="98"/>
      <c r="AD17" s="97"/>
      <c r="AE17" s="98"/>
      <c r="AF17" s="98"/>
      <c r="AG17" s="99"/>
      <c r="AH17" s="99"/>
      <c r="AI17" s="97"/>
      <c r="AJ17" s="101"/>
      <c r="AK17" s="98"/>
      <c r="AL17" s="102"/>
      <c r="AM17" s="97"/>
      <c r="AN17" s="98"/>
      <c r="AO17" s="97"/>
      <c r="AP17" s="97"/>
      <c r="AQ17" s="97"/>
      <c r="AR17" s="99"/>
      <c r="AS17" s="98"/>
      <c r="AT17" s="98"/>
      <c r="AU17" s="98"/>
      <c r="AV17" s="98"/>
      <c r="AW17" s="96"/>
      <c r="AX17" s="96"/>
      <c r="AY17" s="101"/>
      <c r="AZ17" s="97"/>
      <c r="BA17" s="98"/>
      <c r="BB17" s="101"/>
      <c r="BC17" s="98"/>
      <c r="BD17" s="100"/>
      <c r="BE17" s="98"/>
      <c r="BF17" s="96"/>
      <c r="BG17" s="98"/>
      <c r="BH17" s="100"/>
      <c r="BI17" s="98"/>
      <c r="BJ17" s="98"/>
      <c r="BK17" s="95"/>
      <c r="BL17" s="98"/>
      <c r="BM17" s="97"/>
      <c r="BN17" s="98"/>
      <c r="BO17" s="97"/>
      <c r="BP17" s="98"/>
      <c r="BQ17" s="97"/>
      <c r="BR17" s="109"/>
      <c r="BS17" s="95"/>
      <c r="BT17" s="98"/>
      <c r="BU17" s="114"/>
    </row>
    <row r="18" spans="1:73" ht="15.75" thickBot="1">
      <c r="A18" s="11" t="s">
        <v>42</v>
      </c>
      <c r="B18" s="46"/>
      <c r="C18" s="33" t="s">
        <v>79</v>
      </c>
      <c r="D18" s="47"/>
      <c r="E18" s="47"/>
      <c r="F18" s="48"/>
      <c r="G18" s="46"/>
      <c r="H18" s="87"/>
      <c r="I18" s="47"/>
      <c r="J18" s="22" t="s">
        <v>82</v>
      </c>
      <c r="K18" s="46"/>
      <c r="L18" s="47"/>
      <c r="M18" s="35" t="s">
        <v>81</v>
      </c>
      <c r="N18" s="48"/>
      <c r="O18" s="49"/>
      <c r="P18" s="47"/>
      <c r="Q18" s="47"/>
      <c r="R18" s="34" t="s">
        <v>80</v>
      </c>
      <c r="S18" s="19">
        <f t="shared" si="0"/>
        <v>4</v>
      </c>
      <c r="T18">
        <f t="shared" si="1"/>
        <v>1</v>
      </c>
      <c r="U18">
        <f t="shared" si="2"/>
        <v>1</v>
      </c>
      <c r="V18">
        <f t="shared" si="3"/>
        <v>1</v>
      </c>
      <c r="W18">
        <f t="shared" si="4"/>
        <v>1</v>
      </c>
      <c r="Y18" s="130" t="s">
        <v>8</v>
      </c>
      <c r="Z18" s="123"/>
      <c r="AA18" s="123"/>
      <c r="AB18" s="120"/>
      <c r="AC18" s="119"/>
      <c r="AD18" s="124"/>
      <c r="AE18" s="121"/>
      <c r="AF18" s="121"/>
      <c r="AG18" s="121"/>
      <c r="AH18" s="121"/>
      <c r="AI18" s="120"/>
      <c r="AJ18" s="120"/>
      <c r="AK18" s="121"/>
      <c r="AL18" s="124"/>
      <c r="AM18" s="120"/>
      <c r="AN18" s="125"/>
      <c r="AO18" s="124"/>
      <c r="AP18" s="120"/>
      <c r="AQ18" s="122"/>
      <c r="AR18" s="121"/>
      <c r="AS18" s="122"/>
      <c r="AT18" s="125"/>
      <c r="AU18" s="125"/>
      <c r="AV18" s="122"/>
      <c r="AW18" s="120"/>
      <c r="AX18" s="121"/>
      <c r="AY18" s="121"/>
      <c r="AZ18" s="120"/>
      <c r="BA18" s="131"/>
      <c r="BB18" s="121"/>
      <c r="BC18" s="123"/>
      <c r="BD18" s="121"/>
      <c r="BE18" s="131"/>
      <c r="BF18" s="120"/>
      <c r="BG18" s="131"/>
      <c r="BH18" s="121"/>
      <c r="BI18" s="132"/>
      <c r="BJ18" s="119"/>
      <c r="BK18" s="121"/>
      <c r="BL18" s="132"/>
      <c r="BM18" s="120"/>
      <c r="BN18" s="132"/>
      <c r="BO18" s="119"/>
      <c r="BP18" s="132"/>
      <c r="BQ18" s="120"/>
      <c r="BR18" s="121"/>
      <c r="BS18" s="121"/>
      <c r="BT18" s="121"/>
      <c r="BU18" s="126"/>
    </row>
    <row r="19" spans="1:73" ht="15.75" thickBot="1">
      <c r="A19" s="11" t="s">
        <v>43</v>
      </c>
      <c r="B19" s="46"/>
      <c r="C19" s="47"/>
      <c r="D19" s="33" t="s">
        <v>79</v>
      </c>
      <c r="E19" s="47"/>
      <c r="F19" s="48"/>
      <c r="G19" s="46"/>
      <c r="H19" s="47"/>
      <c r="I19" s="35" t="s">
        <v>81</v>
      </c>
      <c r="J19" s="48"/>
      <c r="K19" s="34" t="s">
        <v>80</v>
      </c>
      <c r="L19" s="47"/>
      <c r="M19" s="47"/>
      <c r="N19" s="48"/>
      <c r="O19" s="49"/>
      <c r="P19" s="22" t="s">
        <v>82</v>
      </c>
      <c r="Q19" s="47"/>
      <c r="R19" s="48"/>
      <c r="S19" s="19">
        <f t="shared" si="0"/>
        <v>4</v>
      </c>
      <c r="T19">
        <f t="shared" si="1"/>
        <v>1</v>
      </c>
      <c r="U19">
        <f t="shared" si="2"/>
        <v>1</v>
      </c>
      <c r="V19">
        <f t="shared" si="3"/>
        <v>1</v>
      </c>
      <c r="W19">
        <f t="shared" si="4"/>
        <v>1</v>
      </c>
    </row>
    <row r="20" spans="1:73" ht="15.75" thickBot="1">
      <c r="A20" s="11" t="s">
        <v>44</v>
      </c>
      <c r="B20" s="68"/>
      <c r="C20" s="51"/>
      <c r="D20" s="51"/>
      <c r="E20" s="51"/>
      <c r="F20" s="22" t="s">
        <v>82</v>
      </c>
      <c r="G20" s="33" t="s">
        <v>79</v>
      </c>
      <c r="H20" s="54"/>
      <c r="I20" s="51"/>
      <c r="J20" s="55"/>
      <c r="K20" s="53"/>
      <c r="L20" s="34" t="s">
        <v>80</v>
      </c>
      <c r="M20" s="61"/>
      <c r="N20" s="58"/>
      <c r="O20" s="50"/>
      <c r="P20" s="86"/>
      <c r="Q20" s="51"/>
      <c r="R20" s="35" t="s">
        <v>81</v>
      </c>
      <c r="S20" s="19">
        <f t="shared" si="0"/>
        <v>4</v>
      </c>
      <c r="T20">
        <f t="shared" si="1"/>
        <v>1</v>
      </c>
      <c r="U20">
        <f t="shared" si="2"/>
        <v>1</v>
      </c>
      <c r="V20">
        <f t="shared" si="3"/>
        <v>1</v>
      </c>
      <c r="W20">
        <f t="shared" si="4"/>
        <v>1</v>
      </c>
    </row>
    <row r="21" spans="1:73" ht="15.75" thickBot="1">
      <c r="A21" s="11" t="s">
        <v>45</v>
      </c>
      <c r="B21" s="50"/>
      <c r="C21" s="61"/>
      <c r="D21" s="33" t="s">
        <v>79</v>
      </c>
      <c r="E21" s="51"/>
      <c r="F21" s="52"/>
      <c r="G21" s="53"/>
      <c r="H21" s="51"/>
      <c r="I21" s="35" t="s">
        <v>81</v>
      </c>
      <c r="J21" s="70"/>
      <c r="K21" s="34" t="s">
        <v>80</v>
      </c>
      <c r="L21" s="59"/>
      <c r="M21" s="51"/>
      <c r="N21" s="58"/>
      <c r="O21" s="50"/>
      <c r="P21" s="62"/>
      <c r="Q21" s="22" t="s">
        <v>82</v>
      </c>
      <c r="R21" s="58"/>
      <c r="S21" s="19">
        <f t="shared" si="0"/>
        <v>4</v>
      </c>
      <c r="T21">
        <f t="shared" si="1"/>
        <v>1</v>
      </c>
      <c r="U21">
        <f t="shared" si="2"/>
        <v>1</v>
      </c>
      <c r="V21">
        <f t="shared" si="3"/>
        <v>1</v>
      </c>
      <c r="W21">
        <f t="shared" si="4"/>
        <v>1</v>
      </c>
    </row>
    <row r="22" spans="1:73" ht="15.75" thickBot="1">
      <c r="A22" s="11" t="s">
        <v>46</v>
      </c>
      <c r="B22" s="50"/>
      <c r="C22" s="51"/>
      <c r="D22" s="51"/>
      <c r="E22" s="33" t="s">
        <v>79</v>
      </c>
      <c r="F22" s="67"/>
      <c r="G22" s="53"/>
      <c r="H22" s="34" t="s">
        <v>80</v>
      </c>
      <c r="I22" s="54"/>
      <c r="J22" s="55"/>
      <c r="K22" s="53"/>
      <c r="L22" s="22" t="s">
        <v>82</v>
      </c>
      <c r="M22" s="51"/>
      <c r="N22" s="56"/>
      <c r="O22" s="35" t="s">
        <v>81</v>
      </c>
      <c r="P22" s="53"/>
      <c r="Q22" s="51"/>
      <c r="R22" s="58"/>
      <c r="S22" s="19">
        <f t="shared" si="0"/>
        <v>4</v>
      </c>
      <c r="T22">
        <f t="shared" si="1"/>
        <v>1</v>
      </c>
      <c r="U22">
        <f t="shared" si="2"/>
        <v>1</v>
      </c>
      <c r="V22">
        <f t="shared" si="3"/>
        <v>1</v>
      </c>
      <c r="W22">
        <f t="shared" si="4"/>
        <v>1</v>
      </c>
    </row>
    <row r="23" spans="1:73" ht="15.75" thickBot="1">
      <c r="A23" s="11" t="s">
        <v>47</v>
      </c>
      <c r="B23" s="50"/>
      <c r="C23" s="51"/>
      <c r="D23" s="51"/>
      <c r="E23" s="33" t="s">
        <v>79</v>
      </c>
      <c r="F23" s="52"/>
      <c r="G23" s="53"/>
      <c r="H23" s="35" t="s">
        <v>81</v>
      </c>
      <c r="I23" s="54"/>
      <c r="J23" s="55"/>
      <c r="K23" s="22" t="s">
        <v>82</v>
      </c>
      <c r="L23" s="51"/>
      <c r="M23" s="51"/>
      <c r="N23" s="58"/>
      <c r="O23" s="50"/>
      <c r="P23" s="53"/>
      <c r="Q23" s="34" t="s">
        <v>80</v>
      </c>
      <c r="R23" s="58"/>
      <c r="S23" s="19">
        <f t="shared" si="0"/>
        <v>4</v>
      </c>
      <c r="T23">
        <f t="shared" si="1"/>
        <v>1</v>
      </c>
      <c r="U23">
        <f t="shared" si="2"/>
        <v>1</v>
      </c>
      <c r="V23">
        <f t="shared" si="3"/>
        <v>1</v>
      </c>
      <c r="W23">
        <f t="shared" si="4"/>
        <v>1</v>
      </c>
    </row>
    <row r="24" spans="1:73" ht="15.75" thickBot="1">
      <c r="A24" s="11" t="s">
        <v>48</v>
      </c>
      <c r="B24" s="68"/>
      <c r="C24" s="51"/>
      <c r="D24" s="51"/>
      <c r="E24" s="51"/>
      <c r="F24" s="33" t="s">
        <v>79</v>
      </c>
      <c r="G24" s="53"/>
      <c r="H24" s="51"/>
      <c r="I24" s="35" t="s">
        <v>81</v>
      </c>
      <c r="J24" s="55"/>
      <c r="K24" s="53"/>
      <c r="L24" s="51"/>
      <c r="M24" s="22" t="s">
        <v>82</v>
      </c>
      <c r="N24" s="66"/>
      <c r="O24" s="57"/>
      <c r="P24" s="53"/>
      <c r="Q24" s="34" t="s">
        <v>80</v>
      </c>
      <c r="R24" s="58"/>
      <c r="S24" s="19">
        <f t="shared" si="0"/>
        <v>4</v>
      </c>
      <c r="T24">
        <f t="shared" si="1"/>
        <v>1</v>
      </c>
      <c r="U24">
        <f t="shared" si="2"/>
        <v>1</v>
      </c>
      <c r="V24">
        <f t="shared" si="3"/>
        <v>1</v>
      </c>
      <c r="W24">
        <f t="shared" si="4"/>
        <v>1</v>
      </c>
    </row>
    <row r="25" spans="1:73" ht="15.75" thickBot="1">
      <c r="A25" s="11" t="s">
        <v>49</v>
      </c>
      <c r="B25" s="34" t="s">
        <v>80</v>
      </c>
      <c r="C25" s="47"/>
      <c r="D25" s="47"/>
      <c r="E25" s="47"/>
      <c r="F25" s="48"/>
      <c r="G25" s="35" t="s">
        <v>81</v>
      </c>
      <c r="H25" s="47"/>
      <c r="I25" s="47"/>
      <c r="J25" s="48"/>
      <c r="K25" s="46"/>
      <c r="L25" s="47"/>
      <c r="M25" s="47"/>
      <c r="N25" s="33" t="s">
        <v>79</v>
      </c>
      <c r="O25" s="49"/>
      <c r="P25" s="47"/>
      <c r="Q25" s="22" t="s">
        <v>82</v>
      </c>
      <c r="R25" s="48"/>
      <c r="S25" s="19">
        <f t="shared" si="0"/>
        <v>4</v>
      </c>
      <c r="T25">
        <f t="shared" si="1"/>
        <v>1</v>
      </c>
      <c r="U25">
        <f t="shared" si="2"/>
        <v>1</v>
      </c>
      <c r="V25">
        <f t="shared" si="3"/>
        <v>1</v>
      </c>
      <c r="W25">
        <f t="shared" si="4"/>
        <v>1</v>
      </c>
    </row>
    <row r="26" spans="1:73" ht="15.75" thickBot="1">
      <c r="A26" s="11" t="s">
        <v>50</v>
      </c>
      <c r="B26" s="50"/>
      <c r="C26" s="51"/>
      <c r="D26" s="34" t="s">
        <v>80</v>
      </c>
      <c r="E26" s="61"/>
      <c r="F26" s="52"/>
      <c r="G26" s="35" t="s">
        <v>81</v>
      </c>
      <c r="H26" s="54"/>
      <c r="I26" s="51"/>
      <c r="J26" s="55"/>
      <c r="K26" s="22" t="s">
        <v>82</v>
      </c>
      <c r="L26" s="51"/>
      <c r="M26" s="51"/>
      <c r="N26" s="58"/>
      <c r="O26" s="50"/>
      <c r="P26" s="33" t="s">
        <v>79</v>
      </c>
      <c r="Q26" s="59"/>
      <c r="R26" s="58"/>
      <c r="S26" s="19">
        <f t="shared" si="0"/>
        <v>4</v>
      </c>
      <c r="T26">
        <f t="shared" si="1"/>
        <v>1</v>
      </c>
      <c r="U26">
        <f t="shared" si="2"/>
        <v>1</v>
      </c>
      <c r="V26">
        <f t="shared" si="3"/>
        <v>1</v>
      </c>
      <c r="W26">
        <f t="shared" si="4"/>
        <v>1</v>
      </c>
    </row>
    <row r="27" spans="1:73" ht="15.75" thickBot="1">
      <c r="A27" s="11" t="s">
        <v>51</v>
      </c>
      <c r="B27" s="50"/>
      <c r="C27" s="35" t="s">
        <v>81</v>
      </c>
      <c r="D27" s="51"/>
      <c r="E27" s="51"/>
      <c r="F27" s="52"/>
      <c r="G27" s="34" t="s">
        <v>80</v>
      </c>
      <c r="H27" s="54"/>
      <c r="I27" s="51"/>
      <c r="J27" s="55"/>
      <c r="K27" s="53"/>
      <c r="L27" s="22" t="s">
        <v>82</v>
      </c>
      <c r="M27" s="51"/>
      <c r="N27" s="56"/>
      <c r="O27" s="50"/>
      <c r="P27" s="53"/>
      <c r="Q27" s="51"/>
      <c r="R27" s="33" t="s">
        <v>79</v>
      </c>
      <c r="S27" s="19">
        <f t="shared" si="0"/>
        <v>4</v>
      </c>
      <c r="T27">
        <f t="shared" si="1"/>
        <v>1</v>
      </c>
      <c r="U27">
        <f t="shared" si="2"/>
        <v>1</v>
      </c>
      <c r="V27">
        <f t="shared" si="3"/>
        <v>1</v>
      </c>
      <c r="W27">
        <f t="shared" si="4"/>
        <v>1</v>
      </c>
    </row>
    <row r="28" spans="1:73" ht="15.75" thickBot="1">
      <c r="A28" s="11" t="s">
        <v>52</v>
      </c>
      <c r="B28" s="46"/>
      <c r="C28" s="34" t="s">
        <v>80</v>
      </c>
      <c r="D28" s="47"/>
      <c r="E28" s="47"/>
      <c r="F28" s="48"/>
      <c r="G28" s="46"/>
      <c r="H28" s="47"/>
      <c r="I28" s="47"/>
      <c r="J28" s="35" t="s">
        <v>81</v>
      </c>
      <c r="K28" s="46"/>
      <c r="L28" s="47"/>
      <c r="M28" s="22" t="s">
        <v>82</v>
      </c>
      <c r="N28" s="48"/>
      <c r="O28" s="49"/>
      <c r="P28" s="47"/>
      <c r="Q28" s="33" t="s">
        <v>79</v>
      </c>
      <c r="R28" s="48"/>
      <c r="S28" s="19">
        <f t="shared" si="0"/>
        <v>4</v>
      </c>
      <c r="T28">
        <f t="shared" si="1"/>
        <v>1</v>
      </c>
      <c r="U28">
        <f t="shared" si="2"/>
        <v>1</v>
      </c>
      <c r="V28">
        <f t="shared" si="3"/>
        <v>1</v>
      </c>
      <c r="W28">
        <f t="shared" si="4"/>
        <v>1</v>
      </c>
    </row>
    <row r="29" spans="1:73" ht="15.75" thickBot="1">
      <c r="A29" s="11" t="s">
        <v>53</v>
      </c>
      <c r="B29" s="50"/>
      <c r="C29" s="51"/>
      <c r="D29" s="51"/>
      <c r="E29" s="34" t="s">
        <v>80</v>
      </c>
      <c r="F29" s="52"/>
      <c r="G29" s="53"/>
      <c r="H29" s="33" t="s">
        <v>79</v>
      </c>
      <c r="I29" s="60"/>
      <c r="J29" s="55"/>
      <c r="K29" s="71"/>
      <c r="L29" s="51"/>
      <c r="M29" s="35" t="s">
        <v>81</v>
      </c>
      <c r="N29" s="58"/>
      <c r="O29" s="50"/>
      <c r="P29" s="53"/>
      <c r="Q29" s="51"/>
      <c r="R29" s="22" t="s">
        <v>82</v>
      </c>
      <c r="S29" s="19">
        <f t="shared" si="0"/>
        <v>4</v>
      </c>
      <c r="T29">
        <f t="shared" si="1"/>
        <v>1</v>
      </c>
      <c r="U29">
        <f t="shared" si="2"/>
        <v>1</v>
      </c>
      <c r="V29">
        <f t="shared" si="3"/>
        <v>1</v>
      </c>
      <c r="W29">
        <f t="shared" si="4"/>
        <v>1</v>
      </c>
    </row>
    <row r="30" spans="1:73" ht="15.75" thickBot="1">
      <c r="A30" s="11" t="s">
        <v>54</v>
      </c>
      <c r="B30" s="57"/>
      <c r="C30" s="51"/>
      <c r="D30" s="51"/>
      <c r="E30" s="51"/>
      <c r="F30" s="33" t="s">
        <v>79</v>
      </c>
      <c r="G30" s="34" t="s">
        <v>80</v>
      </c>
      <c r="H30" s="51"/>
      <c r="I30" s="51"/>
      <c r="J30" s="70"/>
      <c r="K30" s="53"/>
      <c r="L30" s="35" t="s">
        <v>81</v>
      </c>
      <c r="M30" s="51"/>
      <c r="N30" s="58"/>
      <c r="O30" s="50"/>
      <c r="P30" s="22" t="s">
        <v>82</v>
      </c>
      <c r="Q30" s="51"/>
      <c r="R30" s="58"/>
      <c r="S30" s="19">
        <f t="shared" si="0"/>
        <v>4</v>
      </c>
      <c r="T30">
        <f t="shared" si="1"/>
        <v>1</v>
      </c>
      <c r="U30">
        <f t="shared" si="2"/>
        <v>1</v>
      </c>
      <c r="V30">
        <f t="shared" si="3"/>
        <v>1</v>
      </c>
      <c r="W30">
        <f t="shared" si="4"/>
        <v>1</v>
      </c>
    </row>
    <row r="31" spans="1:73" ht="15.75" thickBot="1">
      <c r="A31" s="11" t="s">
        <v>55</v>
      </c>
      <c r="B31" s="50"/>
      <c r="C31" s="61"/>
      <c r="D31" s="51"/>
      <c r="E31" s="35" t="s">
        <v>81</v>
      </c>
      <c r="F31" s="52"/>
      <c r="G31" s="53"/>
      <c r="H31" s="51"/>
      <c r="I31" s="33" t="s">
        <v>79</v>
      </c>
      <c r="J31" s="70"/>
      <c r="K31" s="53"/>
      <c r="L31" s="59"/>
      <c r="M31" s="22" t="s">
        <v>82</v>
      </c>
      <c r="N31" s="58"/>
      <c r="O31" s="50"/>
      <c r="P31" s="34" t="s">
        <v>80</v>
      </c>
      <c r="Q31" s="51"/>
      <c r="R31" s="58"/>
      <c r="S31" s="19">
        <f t="shared" si="0"/>
        <v>4</v>
      </c>
      <c r="T31">
        <f t="shared" si="1"/>
        <v>1</v>
      </c>
      <c r="U31">
        <f t="shared" si="2"/>
        <v>1</v>
      </c>
      <c r="V31">
        <f t="shared" si="3"/>
        <v>1</v>
      </c>
      <c r="W31">
        <f t="shared" si="4"/>
        <v>1</v>
      </c>
    </row>
    <row r="32" spans="1:73" ht="15.75" thickBot="1">
      <c r="A32" s="11" t="s">
        <v>56</v>
      </c>
      <c r="B32" s="50"/>
      <c r="C32" s="51"/>
      <c r="D32" s="51"/>
      <c r="E32" s="51"/>
      <c r="F32" s="34" t="s">
        <v>80</v>
      </c>
      <c r="G32" s="71"/>
      <c r="H32" s="51"/>
      <c r="I32" s="51"/>
      <c r="J32" s="35" t="s">
        <v>81</v>
      </c>
      <c r="K32" s="53"/>
      <c r="L32" s="51"/>
      <c r="M32" s="33" t="s">
        <v>79</v>
      </c>
      <c r="N32" s="58"/>
      <c r="O32" s="22" t="s">
        <v>82</v>
      </c>
      <c r="P32" s="69"/>
      <c r="Q32" s="51"/>
      <c r="R32" s="58"/>
      <c r="S32" s="19">
        <f t="shared" si="0"/>
        <v>4</v>
      </c>
      <c r="T32">
        <f t="shared" si="1"/>
        <v>1</v>
      </c>
      <c r="U32">
        <f t="shared" si="2"/>
        <v>1</v>
      </c>
      <c r="V32">
        <f t="shared" si="3"/>
        <v>1</v>
      </c>
      <c r="W32">
        <f t="shared" si="4"/>
        <v>1</v>
      </c>
    </row>
    <row r="33" spans="1:23" ht="15.75" thickBot="1">
      <c r="A33" s="11" t="s">
        <v>57</v>
      </c>
      <c r="B33" s="50"/>
      <c r="C33" s="51"/>
      <c r="D33" s="34" t="s">
        <v>80</v>
      </c>
      <c r="E33" s="51"/>
      <c r="F33" s="52"/>
      <c r="G33" s="53"/>
      <c r="H33" s="51"/>
      <c r="I33" s="60"/>
      <c r="J33" s="22" t="s">
        <v>82</v>
      </c>
      <c r="K33" s="53"/>
      <c r="L33" s="51"/>
      <c r="M33" s="51"/>
      <c r="N33" s="35" t="s">
        <v>81</v>
      </c>
      <c r="O33" s="33" t="s">
        <v>79</v>
      </c>
      <c r="P33" s="53"/>
      <c r="Q33" s="51"/>
      <c r="R33" s="58"/>
      <c r="S33" s="19">
        <f t="shared" si="0"/>
        <v>4</v>
      </c>
      <c r="T33">
        <f t="shared" si="1"/>
        <v>1</v>
      </c>
      <c r="U33">
        <f t="shared" si="2"/>
        <v>1</v>
      </c>
      <c r="V33">
        <f t="shared" si="3"/>
        <v>1</v>
      </c>
      <c r="W33">
        <f t="shared" si="4"/>
        <v>1</v>
      </c>
    </row>
    <row r="34" spans="1:23" ht="15.75" thickBot="1">
      <c r="A34" s="11" t="s">
        <v>58</v>
      </c>
      <c r="B34" s="46"/>
      <c r="C34" s="47"/>
      <c r="D34" s="47"/>
      <c r="E34" s="47"/>
      <c r="F34" s="34" t="s">
        <v>80</v>
      </c>
      <c r="G34" s="35" t="s">
        <v>81</v>
      </c>
      <c r="H34" s="47"/>
      <c r="I34" s="47"/>
      <c r="J34" s="48"/>
      <c r="K34" s="46"/>
      <c r="L34" s="33" t="s">
        <v>79</v>
      </c>
      <c r="M34" s="47"/>
      <c r="N34" s="30"/>
      <c r="O34" s="49"/>
      <c r="P34" s="22" t="s">
        <v>82</v>
      </c>
      <c r="Q34" s="47"/>
      <c r="R34" s="48"/>
      <c r="S34" s="19">
        <f t="shared" si="0"/>
        <v>4</v>
      </c>
      <c r="T34">
        <f t="shared" si="1"/>
        <v>1</v>
      </c>
      <c r="U34">
        <f t="shared" si="2"/>
        <v>1</v>
      </c>
      <c r="V34">
        <f t="shared" si="3"/>
        <v>1</v>
      </c>
      <c r="W34">
        <f t="shared" si="4"/>
        <v>1</v>
      </c>
    </row>
    <row r="35" spans="1:23" ht="15.75" thickBot="1">
      <c r="A35" s="11" t="s">
        <v>59</v>
      </c>
      <c r="B35" s="34" t="s">
        <v>80</v>
      </c>
      <c r="C35" s="51"/>
      <c r="D35" s="51"/>
      <c r="E35" s="51"/>
      <c r="F35" s="72"/>
      <c r="G35" s="53"/>
      <c r="H35" s="35" t="s">
        <v>81</v>
      </c>
      <c r="I35" s="60"/>
      <c r="J35" s="55"/>
      <c r="K35" s="53"/>
      <c r="L35" s="51"/>
      <c r="M35" s="54"/>
      <c r="N35" s="22" t="s">
        <v>82</v>
      </c>
      <c r="O35" s="50"/>
      <c r="P35" s="53"/>
      <c r="Q35" s="33" t="s">
        <v>79</v>
      </c>
      <c r="R35" s="58"/>
      <c r="S35" s="19">
        <f t="shared" si="0"/>
        <v>4</v>
      </c>
      <c r="T35">
        <f t="shared" si="1"/>
        <v>1</v>
      </c>
      <c r="U35">
        <f t="shared" si="2"/>
        <v>1</v>
      </c>
      <c r="V35">
        <f t="shared" si="3"/>
        <v>1</v>
      </c>
      <c r="W35">
        <f t="shared" si="4"/>
        <v>1</v>
      </c>
    </row>
    <row r="36" spans="1:23" ht="15.75" thickBot="1">
      <c r="A36" s="11" t="s">
        <v>77</v>
      </c>
      <c r="B36" s="50"/>
      <c r="C36" s="86"/>
      <c r="D36" s="35" t="s">
        <v>81</v>
      </c>
      <c r="E36" s="51"/>
      <c r="F36" s="72"/>
      <c r="G36" s="71"/>
      <c r="H36" s="22" t="s">
        <v>82</v>
      </c>
      <c r="I36" s="51"/>
      <c r="J36" s="30"/>
      <c r="K36" s="53"/>
      <c r="L36" s="84"/>
      <c r="M36" s="54"/>
      <c r="N36" s="34" t="s">
        <v>80</v>
      </c>
      <c r="O36" s="50"/>
      <c r="P36" s="33" t="s">
        <v>79</v>
      </c>
      <c r="Q36" s="51"/>
      <c r="R36" s="87"/>
      <c r="S36" s="19">
        <f t="shared" si="0"/>
        <v>4</v>
      </c>
      <c r="T36">
        <f t="shared" si="1"/>
        <v>1</v>
      </c>
      <c r="U36">
        <f t="shared" si="2"/>
        <v>1</v>
      </c>
      <c r="V36">
        <f t="shared" si="3"/>
        <v>1</v>
      </c>
      <c r="W36">
        <f t="shared" si="4"/>
        <v>1</v>
      </c>
    </row>
    <row r="37" spans="1:23" ht="15.75" thickBot="1">
      <c r="A37" s="11" t="s">
        <v>76</v>
      </c>
      <c r="B37" s="73"/>
      <c r="C37" s="74"/>
      <c r="D37" s="74"/>
      <c r="E37" s="34" t="s">
        <v>80</v>
      </c>
      <c r="F37" s="52"/>
      <c r="G37" s="53"/>
      <c r="H37" s="35" t="s">
        <v>81</v>
      </c>
      <c r="I37" s="75"/>
      <c r="J37" s="76"/>
      <c r="K37" s="22" t="s">
        <v>82</v>
      </c>
      <c r="L37" s="74"/>
      <c r="M37" s="74"/>
      <c r="N37" s="56"/>
      <c r="O37" s="50"/>
      <c r="P37" s="33" t="s">
        <v>79</v>
      </c>
      <c r="Q37" s="74"/>
      <c r="R37" s="66"/>
      <c r="S37" s="19">
        <f t="shared" si="0"/>
        <v>4</v>
      </c>
      <c r="T37">
        <f t="shared" si="1"/>
        <v>1</v>
      </c>
      <c r="U37">
        <f t="shared" si="2"/>
        <v>1</v>
      </c>
      <c r="V37">
        <f t="shared" si="3"/>
        <v>1</v>
      </c>
      <c r="W37">
        <f t="shared" si="4"/>
        <v>1</v>
      </c>
    </row>
    <row r="38" spans="1:23" ht="15.75" thickBot="1">
      <c r="A38" s="11" t="s">
        <v>60</v>
      </c>
      <c r="B38" s="50"/>
      <c r="C38" s="34" t="s">
        <v>80</v>
      </c>
      <c r="D38" s="87"/>
      <c r="E38" s="51"/>
      <c r="F38" s="52"/>
      <c r="G38" s="53"/>
      <c r="H38" s="51"/>
      <c r="I38" s="22" t="s">
        <v>82</v>
      </c>
      <c r="J38" s="70"/>
      <c r="K38" s="35" t="s">
        <v>81</v>
      </c>
      <c r="L38" s="59"/>
      <c r="M38" s="51"/>
      <c r="N38" s="58"/>
      <c r="O38" s="50"/>
      <c r="P38" s="53"/>
      <c r="Q38" s="33" t="s">
        <v>79</v>
      </c>
      <c r="R38" s="58"/>
      <c r="S38" s="19">
        <f t="shared" si="0"/>
        <v>4</v>
      </c>
      <c r="T38">
        <f t="shared" si="1"/>
        <v>1</v>
      </c>
      <c r="U38">
        <f t="shared" si="2"/>
        <v>1</v>
      </c>
      <c r="V38">
        <f t="shared" si="3"/>
        <v>1</v>
      </c>
      <c r="W38">
        <f t="shared" si="4"/>
        <v>1</v>
      </c>
    </row>
    <row r="39" spans="1:23" ht="15.75" thickBot="1">
      <c r="A39" s="11" t="s">
        <v>61</v>
      </c>
      <c r="B39" s="50"/>
      <c r="C39" s="35" t="s">
        <v>81</v>
      </c>
      <c r="D39" s="61"/>
      <c r="E39" s="51"/>
      <c r="F39" s="52"/>
      <c r="G39" s="22" t="s">
        <v>82</v>
      </c>
      <c r="H39" s="51"/>
      <c r="I39" s="51"/>
      <c r="J39" s="55"/>
      <c r="K39" s="53"/>
      <c r="L39" s="33" t="s">
        <v>79</v>
      </c>
      <c r="M39" s="51"/>
      <c r="N39" s="58"/>
      <c r="O39" s="77"/>
      <c r="P39" s="53"/>
      <c r="Q39" s="51"/>
      <c r="R39" s="34" t="s">
        <v>80</v>
      </c>
      <c r="S39" s="19">
        <f t="shared" si="0"/>
        <v>4</v>
      </c>
      <c r="T39">
        <f t="shared" si="1"/>
        <v>1</v>
      </c>
      <c r="U39">
        <f t="shared" si="2"/>
        <v>1</v>
      </c>
      <c r="V39">
        <f t="shared" si="3"/>
        <v>1</v>
      </c>
      <c r="W39">
        <f t="shared" si="4"/>
        <v>1</v>
      </c>
    </row>
    <row r="40" spans="1:23" ht="15.75" thickBot="1">
      <c r="A40" s="11" t="s">
        <v>62</v>
      </c>
      <c r="B40" s="50"/>
      <c r="C40" s="54"/>
      <c r="D40" s="51"/>
      <c r="E40" s="35" t="s">
        <v>81</v>
      </c>
      <c r="F40" s="52"/>
      <c r="G40" s="53"/>
      <c r="H40" s="51"/>
      <c r="I40" s="59"/>
      <c r="J40" s="34" t="s">
        <v>80</v>
      </c>
      <c r="K40" s="53"/>
      <c r="L40" s="51"/>
      <c r="M40" s="51"/>
      <c r="N40" s="22" t="s">
        <v>82</v>
      </c>
      <c r="O40" s="50"/>
      <c r="P40" s="53"/>
      <c r="Q40" s="51"/>
      <c r="R40" s="33" t="s">
        <v>79</v>
      </c>
      <c r="S40" s="19">
        <f t="shared" si="0"/>
        <v>4</v>
      </c>
      <c r="T40">
        <f t="shared" si="1"/>
        <v>1</v>
      </c>
      <c r="U40">
        <f t="shared" si="2"/>
        <v>1</v>
      </c>
      <c r="V40">
        <f t="shared" si="3"/>
        <v>1</v>
      </c>
      <c r="W40">
        <f t="shared" si="4"/>
        <v>1</v>
      </c>
    </row>
    <row r="41" spans="1:23" ht="15.75" thickBot="1">
      <c r="A41" s="11" t="s">
        <v>63</v>
      </c>
      <c r="B41" s="46"/>
      <c r="C41" s="34" t="s">
        <v>80</v>
      </c>
      <c r="D41" s="47"/>
      <c r="E41" s="47"/>
      <c r="F41" s="48"/>
      <c r="G41" s="46"/>
      <c r="H41" s="22" t="s">
        <v>82</v>
      </c>
      <c r="I41" s="47"/>
      <c r="J41" s="48"/>
      <c r="K41" s="33" t="s">
        <v>79</v>
      </c>
      <c r="L41" s="47"/>
      <c r="M41" s="47"/>
      <c r="N41" s="48"/>
      <c r="O41" s="49"/>
      <c r="P41" s="47"/>
      <c r="Q41" s="35" t="s">
        <v>81</v>
      </c>
      <c r="R41" s="84"/>
      <c r="S41" s="19">
        <f t="shared" si="0"/>
        <v>4</v>
      </c>
      <c r="T41">
        <f t="shared" si="1"/>
        <v>1</v>
      </c>
      <c r="U41">
        <f t="shared" si="2"/>
        <v>1</v>
      </c>
      <c r="V41">
        <f t="shared" si="3"/>
        <v>1</v>
      </c>
      <c r="W41">
        <f t="shared" si="4"/>
        <v>1</v>
      </c>
    </row>
    <row r="42" spans="1:23" ht="15.75" thickBot="1">
      <c r="A42" s="11" t="s">
        <v>64</v>
      </c>
      <c r="B42" s="22" t="s">
        <v>82</v>
      </c>
      <c r="C42" s="51"/>
      <c r="D42" s="51"/>
      <c r="E42" s="51"/>
      <c r="F42" s="52"/>
      <c r="G42" s="53"/>
      <c r="H42" s="34" t="s">
        <v>80</v>
      </c>
      <c r="I42" s="59"/>
      <c r="J42" s="55"/>
      <c r="K42" s="33" t="s">
        <v>79</v>
      </c>
      <c r="L42" s="51"/>
      <c r="M42" s="54"/>
      <c r="N42" s="58"/>
      <c r="O42" s="77"/>
      <c r="P42" s="53"/>
      <c r="Q42" s="35" t="s">
        <v>81</v>
      </c>
      <c r="R42" s="58"/>
      <c r="S42" s="19">
        <f t="shared" si="0"/>
        <v>4</v>
      </c>
      <c r="T42">
        <f t="shared" si="1"/>
        <v>1</v>
      </c>
      <c r="U42">
        <f t="shared" si="2"/>
        <v>1</v>
      </c>
      <c r="V42">
        <f t="shared" si="3"/>
        <v>1</v>
      </c>
      <c r="W42">
        <f t="shared" si="4"/>
        <v>1</v>
      </c>
    </row>
    <row r="43" spans="1:23" ht="15.75" thickBot="1">
      <c r="A43" s="11" t="s">
        <v>65</v>
      </c>
      <c r="B43" s="46"/>
      <c r="C43" s="47"/>
      <c r="D43" s="35" t="s">
        <v>81</v>
      </c>
      <c r="E43" s="47"/>
      <c r="F43" s="48"/>
      <c r="G43" s="46"/>
      <c r="H43" s="47"/>
      <c r="I43" s="22" t="s">
        <v>82</v>
      </c>
      <c r="J43" s="48"/>
      <c r="K43" s="46"/>
      <c r="L43" s="47"/>
      <c r="M43" s="33" t="s">
        <v>79</v>
      </c>
      <c r="N43" s="48"/>
      <c r="O43" s="49"/>
      <c r="P43" s="47"/>
      <c r="Q43" s="47"/>
      <c r="R43" s="34" t="s">
        <v>80</v>
      </c>
      <c r="S43" s="19">
        <f t="shared" si="0"/>
        <v>4</v>
      </c>
      <c r="T43">
        <f t="shared" si="1"/>
        <v>1</v>
      </c>
      <c r="U43">
        <f t="shared" si="2"/>
        <v>1</v>
      </c>
      <c r="V43">
        <f t="shared" si="3"/>
        <v>1</v>
      </c>
      <c r="W43">
        <f t="shared" si="4"/>
        <v>1</v>
      </c>
    </row>
    <row r="44" spans="1:23" ht="15.75" thickBot="1">
      <c r="A44" s="11" t="s">
        <v>66</v>
      </c>
      <c r="B44" s="65"/>
      <c r="C44" s="51"/>
      <c r="D44" s="51"/>
      <c r="E44" s="35" t="s">
        <v>81</v>
      </c>
      <c r="F44" s="52"/>
      <c r="G44" s="53"/>
      <c r="H44" s="51"/>
      <c r="I44" s="59"/>
      <c r="J44" s="34" t="s">
        <v>80</v>
      </c>
      <c r="K44" s="53"/>
      <c r="L44" s="51"/>
      <c r="M44" s="60"/>
      <c r="N44" s="33" t="s">
        <v>79</v>
      </c>
      <c r="O44" s="50"/>
      <c r="P44" s="53"/>
      <c r="Q44" s="22" t="s">
        <v>82</v>
      </c>
      <c r="R44" s="58"/>
      <c r="S44" s="19">
        <f t="shared" si="0"/>
        <v>4</v>
      </c>
      <c r="T44">
        <f t="shared" si="1"/>
        <v>1</v>
      </c>
      <c r="U44">
        <f t="shared" si="2"/>
        <v>1</v>
      </c>
      <c r="V44">
        <f t="shared" si="3"/>
        <v>1</v>
      </c>
      <c r="W44">
        <f t="shared" si="4"/>
        <v>1</v>
      </c>
    </row>
    <row r="45" spans="1:23" ht="15.75" thickBot="1">
      <c r="A45" s="11" t="s">
        <v>78</v>
      </c>
      <c r="B45" s="46"/>
      <c r="C45" s="47"/>
      <c r="D45" s="33" t="s">
        <v>79</v>
      </c>
      <c r="E45" s="47"/>
      <c r="F45" s="48"/>
      <c r="G45" s="46"/>
      <c r="H45" s="47"/>
      <c r="I45" s="47"/>
      <c r="J45" s="34" t="s">
        <v>80</v>
      </c>
      <c r="K45" s="46"/>
      <c r="L45" s="47"/>
      <c r="M45" s="47"/>
      <c r="N45" s="35" t="s">
        <v>81</v>
      </c>
      <c r="O45" s="22" t="s">
        <v>82</v>
      </c>
      <c r="P45" s="47"/>
      <c r="Q45" s="47"/>
      <c r="R45" s="48"/>
      <c r="S45" s="19">
        <f t="shared" si="0"/>
        <v>4</v>
      </c>
      <c r="T45">
        <f t="shared" si="1"/>
        <v>1</v>
      </c>
      <c r="U45">
        <f t="shared" si="2"/>
        <v>1</v>
      </c>
      <c r="V45">
        <f t="shared" si="3"/>
        <v>1</v>
      </c>
      <c r="W45">
        <f t="shared" si="4"/>
        <v>1</v>
      </c>
    </row>
    <row r="46" spans="1:23" ht="15.75" thickBot="1">
      <c r="A46" s="11" t="s">
        <v>67</v>
      </c>
      <c r="B46" s="50"/>
      <c r="C46" s="51"/>
      <c r="D46" s="51"/>
      <c r="E46" s="51"/>
      <c r="F46" s="34" t="s">
        <v>80</v>
      </c>
      <c r="G46" s="69"/>
      <c r="H46" s="51"/>
      <c r="I46" s="51"/>
      <c r="J46" s="22" t="s">
        <v>82</v>
      </c>
      <c r="K46" s="53"/>
      <c r="L46" s="59"/>
      <c r="M46" s="51"/>
      <c r="N46" s="33" t="s">
        <v>79</v>
      </c>
      <c r="O46" s="35" t="s">
        <v>81</v>
      </c>
      <c r="P46" s="53"/>
      <c r="Q46" s="61"/>
      <c r="R46" s="58"/>
      <c r="S46" s="19">
        <f t="shared" si="0"/>
        <v>4</v>
      </c>
      <c r="T46">
        <f t="shared" si="1"/>
        <v>1</v>
      </c>
      <c r="U46">
        <f t="shared" si="2"/>
        <v>1</v>
      </c>
      <c r="V46">
        <f t="shared" si="3"/>
        <v>1</v>
      </c>
      <c r="W46">
        <f t="shared" si="4"/>
        <v>1</v>
      </c>
    </row>
    <row r="47" spans="1:23" ht="15.75" thickBot="1">
      <c r="A47" s="11" t="s">
        <v>68</v>
      </c>
      <c r="B47" s="35" t="s">
        <v>81</v>
      </c>
      <c r="C47" s="51"/>
      <c r="D47" s="51"/>
      <c r="E47" s="51"/>
      <c r="F47" s="52"/>
      <c r="G47" s="22" t="s">
        <v>82</v>
      </c>
      <c r="H47" s="51"/>
      <c r="I47" s="51"/>
      <c r="J47" s="78"/>
      <c r="K47" s="33" t="s">
        <v>79</v>
      </c>
      <c r="L47" s="51"/>
      <c r="M47" s="59"/>
      <c r="N47" s="58"/>
      <c r="O47" s="34" t="s">
        <v>80</v>
      </c>
      <c r="P47" s="53"/>
      <c r="Q47" s="51"/>
      <c r="R47" s="58"/>
      <c r="S47" s="19">
        <f t="shared" si="0"/>
        <v>4</v>
      </c>
      <c r="T47">
        <f t="shared" si="1"/>
        <v>1</v>
      </c>
      <c r="U47">
        <f t="shared" si="2"/>
        <v>1</v>
      </c>
      <c r="V47">
        <f t="shared" si="3"/>
        <v>1</v>
      </c>
      <c r="W47">
        <f t="shared" si="4"/>
        <v>1</v>
      </c>
    </row>
    <row r="48" spans="1:23" ht="15.75" thickBot="1">
      <c r="A48" s="11" t="s">
        <v>69</v>
      </c>
      <c r="B48" s="65"/>
      <c r="C48" s="51"/>
      <c r="D48" s="51"/>
      <c r="E48" s="51"/>
      <c r="F48" s="35" t="s">
        <v>81</v>
      </c>
      <c r="G48" s="53"/>
      <c r="H48" s="22" t="s">
        <v>82</v>
      </c>
      <c r="I48" s="51"/>
      <c r="J48" s="78"/>
      <c r="K48" s="53"/>
      <c r="L48" s="33" t="s">
        <v>79</v>
      </c>
      <c r="M48" s="59"/>
      <c r="N48" s="58"/>
      <c r="O48" s="34" t="s">
        <v>80</v>
      </c>
      <c r="P48" s="53"/>
      <c r="Q48" s="51"/>
      <c r="R48" s="58"/>
      <c r="S48" s="19">
        <f t="shared" si="0"/>
        <v>4</v>
      </c>
      <c r="T48">
        <f t="shared" si="1"/>
        <v>1</v>
      </c>
      <c r="U48">
        <f t="shared" si="2"/>
        <v>1</v>
      </c>
      <c r="V48">
        <f t="shared" si="3"/>
        <v>1</v>
      </c>
      <c r="W48">
        <f t="shared" si="4"/>
        <v>1</v>
      </c>
    </row>
    <row r="49" spans="1:23" ht="15.75" thickBot="1">
      <c r="A49" s="12" t="s">
        <v>70</v>
      </c>
      <c r="B49" s="79"/>
      <c r="C49" s="80"/>
      <c r="D49" s="80"/>
      <c r="E49" s="80"/>
      <c r="F49" s="35" t="s">
        <v>81</v>
      </c>
      <c r="G49" s="22" t="s">
        <v>82</v>
      </c>
      <c r="H49" s="80"/>
      <c r="I49" s="80"/>
      <c r="J49" s="82"/>
      <c r="K49" s="81"/>
      <c r="L49" s="80"/>
      <c r="M49" s="33" t="s">
        <v>79</v>
      </c>
      <c r="N49" s="83"/>
      <c r="O49" s="34" t="s">
        <v>80</v>
      </c>
      <c r="P49" s="81"/>
      <c r="Q49" s="80"/>
      <c r="R49" s="83"/>
      <c r="S49" s="19">
        <f t="shared" si="0"/>
        <v>4</v>
      </c>
      <c r="T49">
        <f t="shared" si="1"/>
        <v>1</v>
      </c>
      <c r="U49">
        <f t="shared" si="2"/>
        <v>1</v>
      </c>
      <c r="V49">
        <f t="shared" si="3"/>
        <v>1</v>
      </c>
      <c r="W49">
        <f t="shared" si="4"/>
        <v>1</v>
      </c>
    </row>
    <row r="50" spans="1:23">
      <c r="A50" s="20">
        <f>COUNTA(A2:A49)</f>
        <v>48</v>
      </c>
      <c r="B50" s="5">
        <f>COUNTA(B2:B49)</f>
        <v>9</v>
      </c>
      <c r="C50" s="5">
        <f t="shared" ref="C50:R50" si="5">COUNTA(C2:C49)</f>
        <v>9</v>
      </c>
      <c r="D50" s="5">
        <f t="shared" si="5"/>
        <v>10</v>
      </c>
      <c r="E50" s="5">
        <f t="shared" si="5"/>
        <v>10</v>
      </c>
      <c r="F50" s="5">
        <f t="shared" si="5"/>
        <v>10</v>
      </c>
      <c r="G50" s="5">
        <f t="shared" si="5"/>
        <v>12</v>
      </c>
      <c r="H50" s="5">
        <f t="shared" si="5"/>
        <v>12</v>
      </c>
      <c r="I50" s="5">
        <f t="shared" si="5"/>
        <v>12</v>
      </c>
      <c r="J50" s="5">
        <f t="shared" si="5"/>
        <v>12</v>
      </c>
      <c r="K50" s="5">
        <f t="shared" si="5"/>
        <v>12</v>
      </c>
      <c r="L50" s="5">
        <f t="shared" si="5"/>
        <v>12</v>
      </c>
      <c r="M50" s="5">
        <f t="shared" si="5"/>
        <v>12</v>
      </c>
      <c r="N50" s="5">
        <f t="shared" si="5"/>
        <v>12</v>
      </c>
      <c r="O50" s="5">
        <f t="shared" si="5"/>
        <v>12</v>
      </c>
      <c r="P50" s="5">
        <f t="shared" si="5"/>
        <v>12</v>
      </c>
      <c r="Q50" s="5">
        <f t="shared" si="5"/>
        <v>12</v>
      </c>
      <c r="R50" s="5">
        <f t="shared" si="5"/>
        <v>12</v>
      </c>
      <c r="S50" s="5"/>
    </row>
    <row r="51" spans="1:23">
      <c r="A51" s="21" t="s">
        <v>71</v>
      </c>
      <c r="B51" s="1">
        <f>COUNTIF(B2:B50,"P1")</f>
        <v>3</v>
      </c>
      <c r="C51" s="1">
        <f t="shared" ref="C51:R51" si="6">COUNTIF(C2:C50,"P1")</f>
        <v>2</v>
      </c>
      <c r="D51" s="1">
        <f t="shared" si="6"/>
        <v>2</v>
      </c>
      <c r="E51" s="1">
        <f t="shared" si="6"/>
        <v>2</v>
      </c>
      <c r="F51" s="1">
        <f t="shared" si="6"/>
        <v>2</v>
      </c>
      <c r="G51" s="1">
        <f t="shared" si="6"/>
        <v>3</v>
      </c>
      <c r="H51" s="1">
        <f t="shared" si="6"/>
        <v>3</v>
      </c>
      <c r="I51" s="1">
        <f t="shared" si="6"/>
        <v>3</v>
      </c>
      <c r="J51" s="1">
        <f t="shared" si="6"/>
        <v>3</v>
      </c>
      <c r="K51" s="1">
        <f t="shared" si="6"/>
        <v>3</v>
      </c>
      <c r="L51" s="1">
        <f t="shared" si="6"/>
        <v>3</v>
      </c>
      <c r="M51" s="1">
        <f t="shared" si="6"/>
        <v>3</v>
      </c>
      <c r="N51" s="1">
        <f t="shared" si="6"/>
        <v>3</v>
      </c>
      <c r="O51" s="1">
        <f t="shared" si="6"/>
        <v>3</v>
      </c>
      <c r="P51" s="1">
        <f t="shared" si="6"/>
        <v>4</v>
      </c>
      <c r="Q51" s="1">
        <f t="shared" si="6"/>
        <v>3</v>
      </c>
      <c r="R51" s="1">
        <f t="shared" si="6"/>
        <v>3</v>
      </c>
      <c r="S51" s="5"/>
    </row>
    <row r="52" spans="1:23">
      <c r="A52" s="2" t="s">
        <v>72</v>
      </c>
      <c r="B52" s="1">
        <f t="shared" ref="B52:R52" si="7">COUNTIF(B2:B50,"P2")</f>
        <v>2</v>
      </c>
      <c r="C52" s="1">
        <f t="shared" si="7"/>
        <v>2</v>
      </c>
      <c r="D52" s="1">
        <f t="shared" si="7"/>
        <v>3</v>
      </c>
      <c r="E52" s="1">
        <f t="shared" si="7"/>
        <v>3</v>
      </c>
      <c r="F52" s="1">
        <f t="shared" si="7"/>
        <v>2</v>
      </c>
      <c r="G52" s="1">
        <f t="shared" si="7"/>
        <v>3</v>
      </c>
      <c r="H52" s="1">
        <f t="shared" si="7"/>
        <v>3</v>
      </c>
      <c r="I52" s="1">
        <f t="shared" si="7"/>
        <v>3</v>
      </c>
      <c r="J52" s="1">
        <f t="shared" si="7"/>
        <v>3</v>
      </c>
      <c r="K52" s="1">
        <f t="shared" si="7"/>
        <v>3</v>
      </c>
      <c r="L52" s="1">
        <f t="shared" si="7"/>
        <v>3</v>
      </c>
      <c r="M52" s="1">
        <f t="shared" si="7"/>
        <v>3</v>
      </c>
      <c r="N52" s="1">
        <f t="shared" si="7"/>
        <v>3</v>
      </c>
      <c r="O52" s="1">
        <f t="shared" si="7"/>
        <v>3</v>
      </c>
      <c r="P52" s="1">
        <f t="shared" si="7"/>
        <v>3</v>
      </c>
      <c r="Q52" s="1">
        <f t="shared" si="7"/>
        <v>3</v>
      </c>
      <c r="R52" s="1">
        <f t="shared" si="7"/>
        <v>3</v>
      </c>
    </row>
    <row r="53" spans="1:23">
      <c r="A53" s="3" t="s">
        <v>73</v>
      </c>
      <c r="B53" s="1">
        <f t="shared" ref="B53:R53" si="8">COUNTIF(B2:B50,"P3")</f>
        <v>2</v>
      </c>
      <c r="C53" s="1">
        <f t="shared" si="8"/>
        <v>3</v>
      </c>
      <c r="D53" s="1">
        <f t="shared" si="8"/>
        <v>2</v>
      </c>
      <c r="E53" s="1">
        <f t="shared" si="8"/>
        <v>2</v>
      </c>
      <c r="F53" s="1">
        <f t="shared" si="8"/>
        <v>3</v>
      </c>
      <c r="G53" s="1">
        <f t="shared" si="8"/>
        <v>3</v>
      </c>
      <c r="H53" s="1">
        <f t="shared" si="8"/>
        <v>3</v>
      </c>
      <c r="I53" s="1">
        <f t="shared" si="8"/>
        <v>3</v>
      </c>
      <c r="J53" s="1">
        <f t="shared" si="8"/>
        <v>3</v>
      </c>
      <c r="K53" s="1">
        <f t="shared" si="8"/>
        <v>3</v>
      </c>
      <c r="L53" s="1">
        <f t="shared" si="8"/>
        <v>3</v>
      </c>
      <c r="M53" s="1">
        <f t="shared" si="8"/>
        <v>3</v>
      </c>
      <c r="N53" s="1">
        <f t="shared" si="8"/>
        <v>3</v>
      </c>
      <c r="O53" s="1">
        <f t="shared" si="8"/>
        <v>3</v>
      </c>
      <c r="P53" s="1">
        <f t="shared" si="8"/>
        <v>3</v>
      </c>
      <c r="Q53" s="1">
        <f t="shared" si="8"/>
        <v>3</v>
      </c>
      <c r="R53" s="1">
        <f t="shared" si="8"/>
        <v>3</v>
      </c>
    </row>
    <row r="54" spans="1:23">
      <c r="A54" s="4" t="s">
        <v>74</v>
      </c>
      <c r="B54" s="1">
        <f t="shared" ref="B54:R54" si="9">COUNTIF(B2:B50,"P4")</f>
        <v>2</v>
      </c>
      <c r="C54" s="1">
        <f t="shared" si="9"/>
        <v>2</v>
      </c>
      <c r="D54" s="1">
        <f t="shared" si="9"/>
        <v>3</v>
      </c>
      <c r="E54" s="1">
        <f t="shared" si="9"/>
        <v>3</v>
      </c>
      <c r="F54" s="1">
        <f t="shared" si="9"/>
        <v>3</v>
      </c>
      <c r="G54" s="1">
        <f t="shared" si="9"/>
        <v>3</v>
      </c>
      <c r="H54" s="1">
        <f t="shared" si="9"/>
        <v>3</v>
      </c>
      <c r="I54" s="1">
        <f t="shared" si="9"/>
        <v>3</v>
      </c>
      <c r="J54" s="1">
        <f t="shared" si="9"/>
        <v>3</v>
      </c>
      <c r="K54" s="1">
        <f t="shared" si="9"/>
        <v>3</v>
      </c>
      <c r="L54" s="1">
        <f t="shared" si="9"/>
        <v>3</v>
      </c>
      <c r="M54" s="1">
        <f t="shared" si="9"/>
        <v>3</v>
      </c>
      <c r="N54" s="1">
        <f t="shared" si="9"/>
        <v>3</v>
      </c>
      <c r="O54" s="1">
        <f t="shared" si="9"/>
        <v>3</v>
      </c>
      <c r="P54" s="1">
        <f t="shared" si="9"/>
        <v>2</v>
      </c>
      <c r="Q54" s="1">
        <f t="shared" si="9"/>
        <v>3</v>
      </c>
      <c r="R54" s="1">
        <f t="shared" si="9"/>
        <v>3</v>
      </c>
    </row>
  </sheetData>
  <conditionalFormatting sqref="S2:S49">
    <cfRule type="colorScale" priority="1151">
      <colorScale>
        <cfvo type="min"/>
        <cfvo type="max"/>
        <color theme="0"/>
        <color theme="0"/>
      </colorScale>
    </cfRule>
    <cfRule type="dataBar" priority="1152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{B11A7C9C-CCE4-407D-AD27-7A4FA298AA54}</x14:id>
        </ext>
      </extLst>
    </cfRule>
    <cfRule type="colorScale" priority="1153">
      <colorScale>
        <cfvo type="min"/>
        <cfvo type="max"/>
        <color rgb="FFFF7128"/>
        <color rgb="FFFFEF9C"/>
      </colorScale>
    </cfRule>
    <cfRule type="colorScale" priority="1154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86" priority="1163" operator="equal">
      <formula>3</formula>
    </cfRule>
  </conditionalFormatting>
  <conditionalFormatting sqref="A51">
    <cfRule type="iconSet" priority="1162">
      <iconSet iconSet="3Symbols2">
        <cfvo type="percent" val="0"/>
        <cfvo type="percent" val="33"/>
        <cfvo type="percent" val="67"/>
      </iconSet>
    </cfRule>
  </conditionalFormatting>
  <conditionalFormatting sqref="A51">
    <cfRule type="colorScale" priority="1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51">
    <cfRule type="colorScale" priority="1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52">
    <cfRule type="iconSet" priority="1159">
      <iconSet iconSet="3Symbols2">
        <cfvo type="percent" val="0"/>
        <cfvo type="percent" val="33"/>
        <cfvo type="percent" val="67"/>
      </iconSet>
    </cfRule>
  </conditionalFormatting>
  <conditionalFormatting sqref="A52">
    <cfRule type="colorScale" priority="1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53">
    <cfRule type="iconSet" priority="1157">
      <iconSet iconSet="3Symbols2">
        <cfvo type="percent" val="0"/>
        <cfvo type="percent" val="33"/>
        <cfvo type="percent" val="67"/>
      </iconSet>
    </cfRule>
  </conditionalFormatting>
  <conditionalFormatting sqref="A54">
    <cfRule type="iconSet" priority="1156">
      <iconSet iconSet="3Symbols2">
        <cfvo type="percent" val="0"/>
        <cfvo type="percent" val="33"/>
        <cfvo type="percent" val="67"/>
      </iconSet>
    </cfRule>
  </conditionalFormatting>
  <conditionalFormatting sqref="B51:R54">
    <cfRule type="iconSet" priority="1164">
      <iconSet iconSet="3Symbols2">
        <cfvo type="percent" val="0"/>
        <cfvo type="percent" val="33"/>
        <cfvo type="percent" val="67"/>
      </iconSet>
    </cfRule>
  </conditionalFormatting>
  <conditionalFormatting sqref="B51:R54">
    <cfRule type="colorScale" priority="1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6:R16 B44:R44 B46:R49 B5:R5 B29:R33 B2:R3 B7:R10 B42:R42 B20:R24 B26:R27 B13:R14 B35:R40">
    <cfRule type="iconSet" priority="1155">
      <iconSet iconSet="3Symbols2">
        <cfvo type="percent" val="0"/>
        <cfvo type="percent" val="33"/>
        <cfvo type="percent" val="67"/>
      </iconSet>
    </cfRule>
  </conditionalFormatting>
  <conditionalFormatting sqref="B4:R4">
    <cfRule type="iconSet" priority="1150">
      <iconSet iconSet="3Symbols2">
        <cfvo type="percent" val="0"/>
        <cfvo type="percent" val="33"/>
        <cfvo type="percent" val="67"/>
      </iconSet>
    </cfRule>
  </conditionalFormatting>
  <conditionalFormatting sqref="B6:R6">
    <cfRule type="iconSet" priority="1149">
      <iconSet iconSet="3Symbols2">
        <cfvo type="percent" val="0"/>
        <cfvo type="percent" val="33"/>
        <cfvo type="percent" val="67"/>
      </iconSet>
    </cfRule>
  </conditionalFormatting>
  <conditionalFormatting sqref="B11:R11">
    <cfRule type="iconSet" priority="1148">
      <iconSet iconSet="3Symbols2">
        <cfvo type="percent" val="0"/>
        <cfvo type="percent" val="33"/>
        <cfvo type="percent" val="67"/>
      </iconSet>
    </cfRule>
  </conditionalFormatting>
  <conditionalFormatting sqref="B12:R12">
    <cfRule type="iconSet" priority="1147">
      <iconSet iconSet="3Symbols2">
        <cfvo type="percent" val="0"/>
        <cfvo type="percent" val="33"/>
        <cfvo type="percent" val="67"/>
      </iconSet>
    </cfRule>
  </conditionalFormatting>
  <conditionalFormatting sqref="B15:R15">
    <cfRule type="iconSet" priority="1146">
      <iconSet iconSet="3Symbols2">
        <cfvo type="percent" val="0"/>
        <cfvo type="percent" val="33"/>
        <cfvo type="percent" val="67"/>
      </iconSet>
    </cfRule>
  </conditionalFormatting>
  <conditionalFormatting sqref="B17:R17">
    <cfRule type="iconSet" priority="1145">
      <iconSet iconSet="3Symbols2">
        <cfvo type="percent" val="0"/>
        <cfvo type="percent" val="33"/>
        <cfvo type="percent" val="67"/>
      </iconSet>
    </cfRule>
  </conditionalFormatting>
  <conditionalFormatting sqref="B18:R18">
    <cfRule type="iconSet" priority="1144">
      <iconSet iconSet="3Symbols2">
        <cfvo type="percent" val="0"/>
        <cfvo type="percent" val="33"/>
        <cfvo type="percent" val="67"/>
      </iconSet>
    </cfRule>
  </conditionalFormatting>
  <conditionalFormatting sqref="B19:R19">
    <cfRule type="iconSet" priority="1143">
      <iconSet iconSet="3Symbols2">
        <cfvo type="percent" val="0"/>
        <cfvo type="percent" val="33"/>
        <cfvo type="percent" val="67"/>
      </iconSet>
    </cfRule>
  </conditionalFormatting>
  <conditionalFormatting sqref="B25:R25">
    <cfRule type="iconSet" priority="1142">
      <iconSet iconSet="3Symbols2">
        <cfvo type="percent" val="0"/>
        <cfvo type="percent" val="33"/>
        <cfvo type="percent" val="67"/>
      </iconSet>
    </cfRule>
  </conditionalFormatting>
  <conditionalFormatting sqref="B28:R28">
    <cfRule type="iconSet" priority="1141">
      <iconSet iconSet="3Symbols2">
        <cfvo type="percent" val="0"/>
        <cfvo type="percent" val="33"/>
        <cfvo type="percent" val="67"/>
      </iconSet>
    </cfRule>
  </conditionalFormatting>
  <conditionalFormatting sqref="B34:R34">
    <cfRule type="iconSet" priority="1140">
      <iconSet iconSet="3Symbols2">
        <cfvo type="percent" val="0"/>
        <cfvo type="percent" val="33"/>
        <cfvo type="percent" val="67"/>
      </iconSet>
    </cfRule>
  </conditionalFormatting>
  <conditionalFormatting sqref="B41:R41">
    <cfRule type="iconSet" priority="1139">
      <iconSet iconSet="3Symbols2">
        <cfvo type="percent" val="0"/>
        <cfvo type="percent" val="33"/>
        <cfvo type="percent" val="67"/>
      </iconSet>
    </cfRule>
  </conditionalFormatting>
  <conditionalFormatting sqref="B43:R43">
    <cfRule type="iconSet" priority="1138">
      <iconSet iconSet="3Symbols2">
        <cfvo type="percent" val="0"/>
        <cfvo type="percent" val="33"/>
        <cfvo type="percent" val="67"/>
      </iconSet>
    </cfRule>
  </conditionalFormatting>
  <conditionalFormatting sqref="B45:R45">
    <cfRule type="iconSet" priority="1137">
      <iconSet iconSet="3Symbols2">
        <cfvo type="percent" val="0"/>
        <cfvo type="percent" val="33"/>
        <cfvo type="percent" val="67"/>
      </iconSet>
    </cfRule>
  </conditionalFormatting>
  <conditionalFormatting sqref="B2:R49">
    <cfRule type="iconSet" priority="1136">
      <iconSet iconSet="4TrafficLights">
        <cfvo type="percent" val="0"/>
        <cfvo type="percent" val="25"/>
        <cfvo type="percent" val="50"/>
        <cfvo type="percent" val="75"/>
      </iconSet>
    </cfRule>
  </conditionalFormatting>
  <conditionalFormatting sqref="B12">
    <cfRule type="iconSet" priority="1135">
      <iconSet iconSet="3Symbols2">
        <cfvo type="percent" val="0"/>
        <cfvo type="percent" val="33"/>
        <cfvo type="percent" val="67"/>
      </iconSet>
    </cfRule>
  </conditionalFormatting>
  <conditionalFormatting sqref="B25">
    <cfRule type="iconSet" priority="1134">
      <iconSet iconSet="3Symbols2">
        <cfvo type="percent" val="0"/>
        <cfvo type="percent" val="33"/>
        <cfvo type="percent" val="67"/>
      </iconSet>
    </cfRule>
  </conditionalFormatting>
  <conditionalFormatting sqref="G12">
    <cfRule type="iconSet" priority="1133">
      <iconSet iconSet="3Symbols2">
        <cfvo type="percent" val="0"/>
        <cfvo type="percent" val="33"/>
        <cfvo type="percent" val="67"/>
      </iconSet>
    </cfRule>
  </conditionalFormatting>
  <conditionalFormatting sqref="M12">
    <cfRule type="iconSet" priority="1132">
      <iconSet iconSet="3Symbols2">
        <cfvo type="percent" val="0"/>
        <cfvo type="percent" val="33"/>
        <cfvo type="percent" val="67"/>
      </iconSet>
    </cfRule>
  </conditionalFormatting>
  <conditionalFormatting sqref="O12">
    <cfRule type="iconSet" priority="1131">
      <iconSet iconSet="3Symbols2">
        <cfvo type="percent" val="0"/>
        <cfvo type="percent" val="33"/>
        <cfvo type="percent" val="67"/>
      </iconSet>
    </cfRule>
  </conditionalFormatting>
  <conditionalFormatting sqref="G25">
    <cfRule type="iconSet" priority="1130">
      <iconSet iconSet="3Symbols2">
        <cfvo type="percent" val="0"/>
        <cfvo type="percent" val="33"/>
        <cfvo type="percent" val="67"/>
      </iconSet>
    </cfRule>
  </conditionalFormatting>
  <conditionalFormatting sqref="G25">
    <cfRule type="iconSet" priority="1129">
      <iconSet iconSet="3Symbols2">
        <cfvo type="percent" val="0"/>
        <cfvo type="percent" val="33"/>
        <cfvo type="percent" val="67"/>
      </iconSet>
    </cfRule>
  </conditionalFormatting>
  <conditionalFormatting sqref="N25">
    <cfRule type="iconSet" priority="1128">
      <iconSet iconSet="3Symbols2">
        <cfvo type="percent" val="0"/>
        <cfvo type="percent" val="33"/>
        <cfvo type="percent" val="67"/>
      </iconSet>
    </cfRule>
  </conditionalFormatting>
  <conditionalFormatting sqref="N25">
    <cfRule type="iconSet" priority="1127">
      <iconSet iconSet="3Symbols2">
        <cfvo type="percent" val="0"/>
        <cfvo type="percent" val="33"/>
        <cfvo type="percent" val="67"/>
      </iconSet>
    </cfRule>
  </conditionalFormatting>
  <conditionalFormatting sqref="Q25">
    <cfRule type="iconSet" priority="1126">
      <iconSet iconSet="3Symbols2">
        <cfvo type="percent" val="0"/>
        <cfvo type="percent" val="33"/>
        <cfvo type="percent" val="67"/>
      </iconSet>
    </cfRule>
  </conditionalFormatting>
  <conditionalFormatting sqref="Q25">
    <cfRule type="iconSet" priority="1125">
      <iconSet iconSet="3Symbols2">
        <cfvo type="percent" val="0"/>
        <cfvo type="percent" val="33"/>
        <cfvo type="percent" val="67"/>
      </iconSet>
    </cfRule>
  </conditionalFormatting>
  <conditionalFormatting sqref="H35">
    <cfRule type="iconSet" priority="1124">
      <iconSet iconSet="3Symbols2">
        <cfvo type="percent" val="0"/>
        <cfvo type="percent" val="33"/>
        <cfvo type="percent" val="67"/>
      </iconSet>
    </cfRule>
  </conditionalFormatting>
  <conditionalFormatting sqref="H35">
    <cfRule type="iconSet" priority="1123">
      <iconSet iconSet="3Symbols2">
        <cfvo type="percent" val="0"/>
        <cfvo type="percent" val="33"/>
        <cfvo type="percent" val="67"/>
      </iconSet>
    </cfRule>
  </conditionalFormatting>
  <conditionalFormatting sqref="H35">
    <cfRule type="iconSet" priority="1122">
      <iconSet iconSet="3Symbols2">
        <cfvo type="percent" val="0"/>
        <cfvo type="percent" val="33"/>
        <cfvo type="percent" val="67"/>
      </iconSet>
    </cfRule>
  </conditionalFormatting>
  <conditionalFormatting sqref="N35">
    <cfRule type="iconSet" priority="1121">
      <iconSet iconSet="3Symbols2">
        <cfvo type="percent" val="0"/>
        <cfvo type="percent" val="33"/>
        <cfvo type="percent" val="67"/>
      </iconSet>
    </cfRule>
  </conditionalFormatting>
  <conditionalFormatting sqref="N35">
    <cfRule type="iconSet" priority="1120">
      <iconSet iconSet="3Symbols2">
        <cfvo type="percent" val="0"/>
        <cfvo type="percent" val="33"/>
        <cfvo type="percent" val="67"/>
      </iconSet>
    </cfRule>
  </conditionalFormatting>
  <conditionalFormatting sqref="N35">
    <cfRule type="iconSet" priority="1119">
      <iconSet iconSet="3Symbols2">
        <cfvo type="percent" val="0"/>
        <cfvo type="percent" val="33"/>
        <cfvo type="percent" val="67"/>
      </iconSet>
    </cfRule>
  </conditionalFormatting>
  <conditionalFormatting sqref="Q35">
    <cfRule type="iconSet" priority="1118">
      <iconSet iconSet="3Symbols2">
        <cfvo type="percent" val="0"/>
        <cfvo type="percent" val="33"/>
        <cfvo type="percent" val="67"/>
      </iconSet>
    </cfRule>
  </conditionalFormatting>
  <conditionalFormatting sqref="Q35">
    <cfRule type="iconSet" priority="1117">
      <iconSet iconSet="3Symbols2">
        <cfvo type="percent" val="0"/>
        <cfvo type="percent" val="33"/>
        <cfvo type="percent" val="67"/>
      </iconSet>
    </cfRule>
  </conditionalFormatting>
  <conditionalFormatting sqref="Q35">
    <cfRule type="iconSet" priority="1116">
      <iconSet iconSet="3Symbols2">
        <cfvo type="percent" val="0"/>
        <cfvo type="percent" val="33"/>
        <cfvo type="percent" val="67"/>
      </iconSet>
    </cfRule>
  </conditionalFormatting>
  <conditionalFormatting sqref="H42">
    <cfRule type="iconSet" priority="1115">
      <iconSet iconSet="3Symbols2">
        <cfvo type="percent" val="0"/>
        <cfvo type="percent" val="33"/>
        <cfvo type="percent" val="67"/>
      </iconSet>
    </cfRule>
  </conditionalFormatting>
  <conditionalFormatting sqref="H42">
    <cfRule type="iconSet" priority="1114">
      <iconSet iconSet="3Symbols2">
        <cfvo type="percent" val="0"/>
        <cfvo type="percent" val="33"/>
        <cfvo type="percent" val="67"/>
      </iconSet>
    </cfRule>
  </conditionalFormatting>
  <conditionalFormatting sqref="H42">
    <cfRule type="iconSet" priority="1113">
      <iconSet iconSet="3Symbols2">
        <cfvo type="percent" val="0"/>
        <cfvo type="percent" val="33"/>
        <cfvo type="percent" val="67"/>
      </iconSet>
    </cfRule>
  </conditionalFormatting>
  <conditionalFormatting sqref="K42">
    <cfRule type="iconSet" priority="1112">
      <iconSet iconSet="3Symbols2">
        <cfvo type="percent" val="0"/>
        <cfvo type="percent" val="33"/>
        <cfvo type="percent" val="67"/>
      </iconSet>
    </cfRule>
  </conditionalFormatting>
  <conditionalFormatting sqref="K42">
    <cfRule type="iconSet" priority="1111">
      <iconSet iconSet="3Symbols2">
        <cfvo type="percent" val="0"/>
        <cfvo type="percent" val="33"/>
        <cfvo type="percent" val="67"/>
      </iconSet>
    </cfRule>
  </conditionalFormatting>
  <conditionalFormatting sqref="K42">
    <cfRule type="iconSet" priority="1110">
      <iconSet iconSet="3Symbols2">
        <cfvo type="percent" val="0"/>
        <cfvo type="percent" val="33"/>
        <cfvo type="percent" val="67"/>
      </iconSet>
    </cfRule>
  </conditionalFormatting>
  <conditionalFormatting sqref="G47">
    <cfRule type="iconSet" priority="1109">
      <iconSet iconSet="3Symbols2">
        <cfvo type="percent" val="0"/>
        <cfvo type="percent" val="33"/>
        <cfvo type="percent" val="67"/>
      </iconSet>
    </cfRule>
  </conditionalFormatting>
  <conditionalFormatting sqref="G47">
    <cfRule type="iconSet" priority="1108">
      <iconSet iconSet="3Symbols2">
        <cfvo type="percent" val="0"/>
        <cfvo type="percent" val="33"/>
        <cfvo type="percent" val="67"/>
      </iconSet>
    </cfRule>
  </conditionalFormatting>
  <conditionalFormatting sqref="G47">
    <cfRule type="iconSet" priority="1107">
      <iconSet iconSet="3Symbols2">
        <cfvo type="percent" val="0"/>
        <cfvo type="percent" val="33"/>
        <cfvo type="percent" val="67"/>
      </iconSet>
    </cfRule>
  </conditionalFormatting>
  <conditionalFormatting sqref="K47">
    <cfRule type="iconSet" priority="1106">
      <iconSet iconSet="3Symbols2">
        <cfvo type="percent" val="0"/>
        <cfvo type="percent" val="33"/>
        <cfvo type="percent" val="67"/>
      </iconSet>
    </cfRule>
  </conditionalFormatting>
  <conditionalFormatting sqref="K47">
    <cfRule type="iconSet" priority="1105">
      <iconSet iconSet="3Symbols2">
        <cfvo type="percent" val="0"/>
        <cfvo type="percent" val="33"/>
        <cfvo type="percent" val="67"/>
      </iconSet>
    </cfRule>
  </conditionalFormatting>
  <conditionalFormatting sqref="K47">
    <cfRule type="iconSet" priority="1104">
      <iconSet iconSet="3Symbols2">
        <cfvo type="percent" val="0"/>
        <cfvo type="percent" val="33"/>
        <cfvo type="percent" val="67"/>
      </iconSet>
    </cfRule>
  </conditionalFormatting>
  <conditionalFormatting sqref="F4">
    <cfRule type="iconSet" priority="1103">
      <iconSet iconSet="3Symbols2">
        <cfvo type="percent" val="0"/>
        <cfvo type="percent" val="33"/>
        <cfvo type="percent" val="67"/>
      </iconSet>
    </cfRule>
  </conditionalFormatting>
  <conditionalFormatting sqref="D6">
    <cfRule type="iconSet" priority="1102">
      <iconSet iconSet="3Symbols2">
        <cfvo type="percent" val="0"/>
        <cfvo type="percent" val="33"/>
        <cfvo type="percent" val="67"/>
      </iconSet>
    </cfRule>
  </conditionalFormatting>
  <conditionalFormatting sqref="C11">
    <cfRule type="iconSet" priority="1101">
      <iconSet iconSet="3Symbols2">
        <cfvo type="percent" val="0"/>
        <cfvo type="percent" val="33"/>
        <cfvo type="percent" val="67"/>
      </iconSet>
    </cfRule>
  </conditionalFormatting>
  <conditionalFormatting sqref="C14">
    <cfRule type="iconSet" priority="1100">
      <iconSet iconSet="3Symbols2">
        <cfvo type="percent" val="0"/>
        <cfvo type="percent" val="33"/>
        <cfvo type="percent" val="67"/>
      </iconSet>
    </cfRule>
  </conditionalFormatting>
  <conditionalFormatting sqref="C14">
    <cfRule type="iconSet" priority="1099">
      <iconSet iconSet="3Symbols2">
        <cfvo type="percent" val="0"/>
        <cfvo type="percent" val="33"/>
        <cfvo type="percent" val="67"/>
      </iconSet>
    </cfRule>
  </conditionalFormatting>
  <conditionalFormatting sqref="C16">
    <cfRule type="iconSet" priority="1098">
      <iconSet iconSet="3Symbols2">
        <cfvo type="percent" val="0"/>
        <cfvo type="percent" val="33"/>
        <cfvo type="percent" val="67"/>
      </iconSet>
    </cfRule>
  </conditionalFormatting>
  <conditionalFormatting sqref="C16">
    <cfRule type="iconSet" priority="1097">
      <iconSet iconSet="3Symbols2">
        <cfvo type="percent" val="0"/>
        <cfvo type="percent" val="33"/>
        <cfvo type="percent" val="67"/>
      </iconSet>
    </cfRule>
  </conditionalFormatting>
  <conditionalFormatting sqref="D15">
    <cfRule type="iconSet" priority="1096">
      <iconSet iconSet="3Symbols2">
        <cfvo type="percent" val="0"/>
        <cfvo type="percent" val="33"/>
        <cfvo type="percent" val="67"/>
      </iconSet>
    </cfRule>
  </conditionalFormatting>
  <conditionalFormatting sqref="D15">
    <cfRule type="iconSet" priority="1095">
      <iconSet iconSet="3Symbols2">
        <cfvo type="percent" val="0"/>
        <cfvo type="percent" val="33"/>
        <cfvo type="percent" val="67"/>
      </iconSet>
    </cfRule>
  </conditionalFormatting>
  <conditionalFormatting sqref="F13">
    <cfRule type="iconSet" priority="1094">
      <iconSet iconSet="3Symbols2">
        <cfvo type="percent" val="0"/>
        <cfvo type="percent" val="33"/>
        <cfvo type="percent" val="67"/>
      </iconSet>
    </cfRule>
  </conditionalFormatting>
  <conditionalFormatting sqref="F13">
    <cfRule type="iconSet" priority="1093">
      <iconSet iconSet="3Symbols2">
        <cfvo type="percent" val="0"/>
        <cfvo type="percent" val="33"/>
        <cfvo type="percent" val="67"/>
      </iconSet>
    </cfRule>
  </conditionalFormatting>
  <conditionalFormatting sqref="E17">
    <cfRule type="iconSet" priority="1092">
      <iconSet iconSet="3Symbols2">
        <cfvo type="percent" val="0"/>
        <cfvo type="percent" val="33"/>
        <cfvo type="percent" val="67"/>
      </iconSet>
    </cfRule>
  </conditionalFormatting>
  <conditionalFormatting sqref="E17">
    <cfRule type="iconSet" priority="1091">
      <iconSet iconSet="3Symbols2">
        <cfvo type="percent" val="0"/>
        <cfvo type="percent" val="33"/>
        <cfvo type="percent" val="67"/>
      </iconSet>
    </cfRule>
  </conditionalFormatting>
  <conditionalFormatting sqref="F20">
    <cfRule type="iconSet" priority="1090">
      <iconSet iconSet="3Symbols2">
        <cfvo type="percent" val="0"/>
        <cfvo type="percent" val="33"/>
        <cfvo type="percent" val="67"/>
      </iconSet>
    </cfRule>
  </conditionalFormatting>
  <conditionalFormatting sqref="F20">
    <cfRule type="iconSet" priority="1089">
      <iconSet iconSet="3Symbols2">
        <cfvo type="percent" val="0"/>
        <cfvo type="percent" val="33"/>
        <cfvo type="percent" val="67"/>
      </iconSet>
    </cfRule>
  </conditionalFormatting>
  <conditionalFormatting sqref="C18">
    <cfRule type="iconSet" priority="1088">
      <iconSet iconSet="3Symbols2">
        <cfvo type="percent" val="0"/>
        <cfvo type="percent" val="33"/>
        <cfvo type="percent" val="67"/>
      </iconSet>
    </cfRule>
  </conditionalFormatting>
  <conditionalFormatting sqref="D19">
    <cfRule type="iconSet" priority="1087">
      <iconSet iconSet="3Symbols2">
        <cfvo type="percent" val="0"/>
        <cfvo type="percent" val="33"/>
        <cfvo type="percent" val="67"/>
      </iconSet>
    </cfRule>
  </conditionalFormatting>
  <conditionalFormatting sqref="C28">
    <cfRule type="iconSet" priority="1086">
      <iconSet iconSet="3Symbols2">
        <cfvo type="percent" val="0"/>
        <cfvo type="percent" val="33"/>
        <cfvo type="percent" val="67"/>
      </iconSet>
    </cfRule>
  </conditionalFormatting>
  <conditionalFormatting sqref="C28">
    <cfRule type="iconSet" priority="1085">
      <iconSet iconSet="3Symbols2">
        <cfvo type="percent" val="0"/>
        <cfvo type="percent" val="33"/>
        <cfvo type="percent" val="67"/>
      </iconSet>
    </cfRule>
  </conditionalFormatting>
  <conditionalFormatting sqref="C36">
    <cfRule type="iconSet" priority="1084">
      <iconSet iconSet="3Symbols2">
        <cfvo type="percent" val="0"/>
        <cfvo type="percent" val="33"/>
        <cfvo type="percent" val="67"/>
      </iconSet>
    </cfRule>
  </conditionalFormatting>
  <conditionalFormatting sqref="C36">
    <cfRule type="iconSet" priority="1083">
      <iconSet iconSet="3Symbols2">
        <cfvo type="percent" val="0"/>
        <cfvo type="percent" val="33"/>
        <cfvo type="percent" val="67"/>
      </iconSet>
    </cfRule>
  </conditionalFormatting>
  <conditionalFormatting sqref="D26">
    <cfRule type="iconSet" priority="1082">
      <iconSet iconSet="3Symbols2">
        <cfvo type="percent" val="0"/>
        <cfvo type="percent" val="33"/>
        <cfvo type="percent" val="67"/>
      </iconSet>
    </cfRule>
  </conditionalFormatting>
  <conditionalFormatting sqref="D26">
    <cfRule type="iconSet" priority="1081">
      <iconSet iconSet="3Symbols2">
        <cfvo type="percent" val="0"/>
        <cfvo type="percent" val="33"/>
        <cfvo type="percent" val="67"/>
      </iconSet>
    </cfRule>
  </conditionalFormatting>
  <conditionalFormatting sqref="D33">
    <cfRule type="iconSet" priority="1080">
      <iconSet iconSet="3Symbols2">
        <cfvo type="percent" val="0"/>
        <cfvo type="percent" val="33"/>
        <cfvo type="percent" val="67"/>
      </iconSet>
    </cfRule>
  </conditionalFormatting>
  <conditionalFormatting sqref="D33">
    <cfRule type="iconSet" priority="1079">
      <iconSet iconSet="3Symbols2">
        <cfvo type="percent" val="0"/>
        <cfvo type="percent" val="33"/>
        <cfvo type="percent" val="67"/>
      </iconSet>
    </cfRule>
  </conditionalFormatting>
  <conditionalFormatting sqref="E29">
    <cfRule type="iconSet" priority="1078">
      <iconSet iconSet="3Symbols2">
        <cfvo type="percent" val="0"/>
        <cfvo type="percent" val="33"/>
        <cfvo type="percent" val="67"/>
      </iconSet>
    </cfRule>
  </conditionalFormatting>
  <conditionalFormatting sqref="E29">
    <cfRule type="iconSet" priority="1077">
      <iconSet iconSet="3Symbols2">
        <cfvo type="percent" val="0"/>
        <cfvo type="percent" val="33"/>
        <cfvo type="percent" val="67"/>
      </iconSet>
    </cfRule>
  </conditionalFormatting>
  <conditionalFormatting sqref="E31">
    <cfRule type="iconSet" priority="1076">
      <iconSet iconSet="3Symbols2">
        <cfvo type="percent" val="0"/>
        <cfvo type="percent" val="33"/>
        <cfvo type="percent" val="67"/>
      </iconSet>
    </cfRule>
  </conditionalFormatting>
  <conditionalFormatting sqref="E31">
    <cfRule type="iconSet" priority="1075">
      <iconSet iconSet="3Symbols2">
        <cfvo type="percent" val="0"/>
        <cfvo type="percent" val="33"/>
        <cfvo type="percent" val="67"/>
      </iconSet>
    </cfRule>
  </conditionalFormatting>
  <conditionalFormatting sqref="E37">
    <cfRule type="iconSet" priority="1074">
      <iconSet iconSet="3Symbols2">
        <cfvo type="percent" val="0"/>
        <cfvo type="percent" val="33"/>
        <cfvo type="percent" val="67"/>
      </iconSet>
    </cfRule>
  </conditionalFormatting>
  <conditionalFormatting sqref="E37">
    <cfRule type="iconSet" priority="1073">
      <iconSet iconSet="3Symbols2">
        <cfvo type="percent" val="0"/>
        <cfvo type="percent" val="33"/>
        <cfvo type="percent" val="67"/>
      </iconSet>
    </cfRule>
  </conditionalFormatting>
  <conditionalFormatting sqref="D38">
    <cfRule type="iconSet" priority="1072">
      <iconSet iconSet="3Symbols2">
        <cfvo type="percent" val="0"/>
        <cfvo type="percent" val="33"/>
        <cfvo type="percent" val="67"/>
      </iconSet>
    </cfRule>
  </conditionalFormatting>
  <conditionalFormatting sqref="D38">
    <cfRule type="iconSet" priority="1071">
      <iconSet iconSet="3Symbols2">
        <cfvo type="percent" val="0"/>
        <cfvo type="percent" val="33"/>
        <cfvo type="percent" val="67"/>
      </iconSet>
    </cfRule>
  </conditionalFormatting>
  <conditionalFormatting sqref="F32">
    <cfRule type="iconSet" priority="1070">
      <iconSet iconSet="3Symbols2">
        <cfvo type="percent" val="0"/>
        <cfvo type="percent" val="33"/>
        <cfvo type="percent" val="67"/>
      </iconSet>
    </cfRule>
  </conditionalFormatting>
  <conditionalFormatting sqref="F32">
    <cfRule type="iconSet" priority="1069">
      <iconSet iconSet="3Symbols2">
        <cfvo type="percent" val="0"/>
        <cfvo type="percent" val="33"/>
        <cfvo type="percent" val="67"/>
      </iconSet>
    </cfRule>
  </conditionalFormatting>
  <conditionalFormatting sqref="F34">
    <cfRule type="iconSet" priority="1068">
      <iconSet iconSet="3Symbols2">
        <cfvo type="percent" val="0"/>
        <cfvo type="percent" val="33"/>
        <cfvo type="percent" val="67"/>
      </iconSet>
    </cfRule>
  </conditionalFormatting>
  <conditionalFormatting sqref="F34">
    <cfRule type="iconSet" priority="1067">
      <iconSet iconSet="3Symbols2">
        <cfvo type="percent" val="0"/>
        <cfvo type="percent" val="33"/>
        <cfvo type="percent" val="67"/>
      </iconSet>
    </cfRule>
  </conditionalFormatting>
  <conditionalFormatting sqref="F46">
    <cfRule type="iconSet" priority="1066">
      <iconSet iconSet="3Symbols2">
        <cfvo type="percent" val="0"/>
        <cfvo type="percent" val="33"/>
        <cfvo type="percent" val="67"/>
      </iconSet>
    </cfRule>
  </conditionalFormatting>
  <conditionalFormatting sqref="F46">
    <cfRule type="iconSet" priority="1065">
      <iconSet iconSet="3Symbols2">
        <cfvo type="percent" val="0"/>
        <cfvo type="percent" val="33"/>
        <cfvo type="percent" val="67"/>
      </iconSet>
    </cfRule>
  </conditionalFormatting>
  <conditionalFormatting sqref="C41">
    <cfRule type="iconSet" priority="1064">
      <iconSet iconSet="3Symbols2">
        <cfvo type="percent" val="0"/>
        <cfvo type="percent" val="33"/>
        <cfvo type="percent" val="67"/>
      </iconSet>
    </cfRule>
  </conditionalFormatting>
  <conditionalFormatting sqref="D43">
    <cfRule type="iconSet" priority="1063">
      <iconSet iconSet="3Symbols2">
        <cfvo type="percent" val="0"/>
        <cfvo type="percent" val="33"/>
        <cfvo type="percent" val="67"/>
      </iconSet>
    </cfRule>
  </conditionalFormatting>
  <conditionalFormatting sqref="D45">
    <cfRule type="iconSet" priority="1062">
      <iconSet iconSet="3Symbols2">
        <cfvo type="percent" val="0"/>
        <cfvo type="percent" val="33"/>
        <cfvo type="percent" val="67"/>
      </iconSet>
    </cfRule>
  </conditionalFormatting>
  <conditionalFormatting sqref="J4">
    <cfRule type="iconSet" priority="1061">
      <iconSet iconSet="3Symbols2">
        <cfvo type="percent" val="0"/>
        <cfvo type="percent" val="33"/>
        <cfvo type="percent" val="67"/>
      </iconSet>
    </cfRule>
  </conditionalFormatting>
  <conditionalFormatting sqref="J15">
    <cfRule type="iconSet" priority="1060">
      <iconSet iconSet="3Symbols2">
        <cfvo type="percent" val="0"/>
        <cfvo type="percent" val="33"/>
        <cfvo type="percent" val="67"/>
      </iconSet>
    </cfRule>
  </conditionalFormatting>
  <conditionalFormatting sqref="I6">
    <cfRule type="iconSet" priority="1059">
      <iconSet iconSet="3Symbols2">
        <cfvo type="percent" val="0"/>
        <cfvo type="percent" val="33"/>
        <cfvo type="percent" val="67"/>
      </iconSet>
    </cfRule>
  </conditionalFormatting>
  <conditionalFormatting sqref="I17">
    <cfRule type="iconSet" priority="1058">
      <iconSet iconSet="3Symbols2">
        <cfvo type="percent" val="0"/>
        <cfvo type="percent" val="33"/>
        <cfvo type="percent" val="67"/>
      </iconSet>
    </cfRule>
  </conditionalFormatting>
  <conditionalFormatting sqref="H11">
    <cfRule type="iconSet" priority="1057">
      <iconSet iconSet="3Symbols2">
        <cfvo type="percent" val="0"/>
        <cfvo type="percent" val="33"/>
        <cfvo type="percent" val="67"/>
      </iconSet>
    </cfRule>
  </conditionalFormatting>
  <conditionalFormatting sqref="H11">
    <cfRule type="iconSet" priority="1056">
      <iconSet iconSet="3Symbols2">
        <cfvo type="percent" val="0"/>
        <cfvo type="percent" val="33"/>
        <cfvo type="percent" val="67"/>
      </iconSet>
    </cfRule>
  </conditionalFormatting>
  <conditionalFormatting sqref="G27">
    <cfRule type="iconSet" priority="1055">
      <iconSet iconSet="3Symbols2">
        <cfvo type="percent" val="0"/>
        <cfvo type="percent" val="33"/>
        <cfvo type="percent" val="67"/>
      </iconSet>
    </cfRule>
  </conditionalFormatting>
  <conditionalFormatting sqref="G27">
    <cfRule type="iconSet" priority="1054">
      <iconSet iconSet="3Symbols2">
        <cfvo type="percent" val="0"/>
        <cfvo type="percent" val="33"/>
        <cfvo type="percent" val="67"/>
      </iconSet>
    </cfRule>
  </conditionalFormatting>
  <conditionalFormatting sqref="G30">
    <cfRule type="iconSet" priority="1053">
      <iconSet iconSet="3Symbols2">
        <cfvo type="percent" val="0"/>
        <cfvo type="percent" val="33"/>
        <cfvo type="percent" val="67"/>
      </iconSet>
    </cfRule>
  </conditionalFormatting>
  <conditionalFormatting sqref="G30">
    <cfRule type="iconSet" priority="1052">
      <iconSet iconSet="3Symbols2">
        <cfvo type="percent" val="0"/>
        <cfvo type="percent" val="33"/>
        <cfvo type="percent" val="67"/>
      </iconSet>
    </cfRule>
  </conditionalFormatting>
  <conditionalFormatting sqref="G26">
    <cfRule type="iconSet" priority="1051">
      <iconSet iconSet="3Symbols2">
        <cfvo type="percent" val="0"/>
        <cfvo type="percent" val="33"/>
        <cfvo type="percent" val="67"/>
      </iconSet>
    </cfRule>
  </conditionalFormatting>
  <conditionalFormatting sqref="G26">
    <cfRule type="iconSet" priority="1050">
      <iconSet iconSet="3Symbols2">
        <cfvo type="percent" val="0"/>
        <cfvo type="percent" val="33"/>
        <cfvo type="percent" val="67"/>
      </iconSet>
    </cfRule>
  </conditionalFormatting>
  <conditionalFormatting sqref="G26">
    <cfRule type="iconSet" priority="1049">
      <iconSet iconSet="3Symbols2">
        <cfvo type="percent" val="0"/>
        <cfvo type="percent" val="33"/>
        <cfvo type="percent" val="67"/>
      </iconSet>
    </cfRule>
  </conditionalFormatting>
  <conditionalFormatting sqref="G34">
    <cfRule type="iconSet" priority="1048">
      <iconSet iconSet="3Symbols2">
        <cfvo type="percent" val="0"/>
        <cfvo type="percent" val="33"/>
        <cfvo type="percent" val="67"/>
      </iconSet>
    </cfRule>
  </conditionalFormatting>
  <conditionalFormatting sqref="G34">
    <cfRule type="iconSet" priority="1047">
      <iconSet iconSet="3Symbols2">
        <cfvo type="percent" val="0"/>
        <cfvo type="percent" val="33"/>
        <cfvo type="percent" val="67"/>
      </iconSet>
    </cfRule>
  </conditionalFormatting>
  <conditionalFormatting sqref="G34">
    <cfRule type="iconSet" priority="1046">
      <iconSet iconSet="3Symbols2">
        <cfvo type="percent" val="0"/>
        <cfvo type="percent" val="33"/>
        <cfvo type="percent" val="67"/>
      </iconSet>
    </cfRule>
  </conditionalFormatting>
  <conditionalFormatting sqref="G39">
    <cfRule type="iconSet" priority="1045">
      <iconSet iconSet="3Symbols2">
        <cfvo type="percent" val="0"/>
        <cfvo type="percent" val="33"/>
        <cfvo type="percent" val="67"/>
      </iconSet>
    </cfRule>
  </conditionalFormatting>
  <conditionalFormatting sqref="G39">
    <cfRule type="iconSet" priority="1044">
      <iconSet iconSet="3Symbols2">
        <cfvo type="percent" val="0"/>
        <cfvo type="percent" val="33"/>
        <cfvo type="percent" val="67"/>
      </iconSet>
    </cfRule>
  </conditionalFormatting>
  <conditionalFormatting sqref="G39">
    <cfRule type="iconSet" priority="1043">
      <iconSet iconSet="3Symbols2">
        <cfvo type="percent" val="0"/>
        <cfvo type="percent" val="33"/>
        <cfvo type="percent" val="67"/>
      </iconSet>
    </cfRule>
  </conditionalFormatting>
  <conditionalFormatting sqref="G49">
    <cfRule type="iconSet" priority="1042">
      <iconSet iconSet="3Symbols2">
        <cfvo type="percent" val="0"/>
        <cfvo type="percent" val="33"/>
        <cfvo type="percent" val="67"/>
      </iconSet>
    </cfRule>
  </conditionalFormatting>
  <conditionalFormatting sqref="G49">
    <cfRule type="iconSet" priority="1041">
      <iconSet iconSet="3Symbols2">
        <cfvo type="percent" val="0"/>
        <cfvo type="percent" val="33"/>
        <cfvo type="percent" val="67"/>
      </iconSet>
    </cfRule>
  </conditionalFormatting>
  <conditionalFormatting sqref="G49">
    <cfRule type="iconSet" priority="1040">
      <iconSet iconSet="3Symbols2">
        <cfvo type="percent" val="0"/>
        <cfvo type="percent" val="33"/>
        <cfvo type="percent" val="67"/>
      </iconSet>
    </cfRule>
  </conditionalFormatting>
  <conditionalFormatting sqref="H29">
    <cfRule type="iconSet" priority="1039">
      <iconSet iconSet="3Symbols2">
        <cfvo type="percent" val="0"/>
        <cfvo type="percent" val="33"/>
        <cfvo type="percent" val="67"/>
      </iconSet>
    </cfRule>
  </conditionalFormatting>
  <conditionalFormatting sqref="H29">
    <cfRule type="iconSet" priority="1038">
      <iconSet iconSet="3Symbols2">
        <cfvo type="percent" val="0"/>
        <cfvo type="percent" val="33"/>
        <cfvo type="percent" val="67"/>
      </iconSet>
    </cfRule>
  </conditionalFormatting>
  <conditionalFormatting sqref="H29">
    <cfRule type="iconSet" priority="1037">
      <iconSet iconSet="3Symbols2">
        <cfvo type="percent" val="0"/>
        <cfvo type="percent" val="33"/>
        <cfvo type="percent" val="67"/>
      </iconSet>
    </cfRule>
  </conditionalFormatting>
  <conditionalFormatting sqref="H18">
    <cfRule type="iconSet" priority="1036">
      <iconSet iconSet="3Symbols2">
        <cfvo type="percent" val="0"/>
        <cfvo type="percent" val="33"/>
        <cfvo type="percent" val="67"/>
      </iconSet>
    </cfRule>
  </conditionalFormatting>
  <conditionalFormatting sqref="H37">
    <cfRule type="iconSet" priority="1035">
      <iconSet iconSet="3Symbols2">
        <cfvo type="percent" val="0"/>
        <cfvo type="percent" val="33"/>
        <cfvo type="percent" val="67"/>
      </iconSet>
    </cfRule>
  </conditionalFormatting>
  <conditionalFormatting sqref="H37">
    <cfRule type="iconSet" priority="1034">
      <iconSet iconSet="3Symbols2">
        <cfvo type="percent" val="0"/>
        <cfvo type="percent" val="33"/>
        <cfvo type="percent" val="67"/>
      </iconSet>
    </cfRule>
  </conditionalFormatting>
  <conditionalFormatting sqref="H37">
    <cfRule type="iconSet" priority="1033">
      <iconSet iconSet="3Symbols2">
        <cfvo type="percent" val="0"/>
        <cfvo type="percent" val="33"/>
        <cfvo type="percent" val="67"/>
      </iconSet>
    </cfRule>
  </conditionalFormatting>
  <conditionalFormatting sqref="H41">
    <cfRule type="iconSet" priority="1032">
      <iconSet iconSet="3Symbols2">
        <cfvo type="percent" val="0"/>
        <cfvo type="percent" val="33"/>
        <cfvo type="percent" val="67"/>
      </iconSet>
    </cfRule>
  </conditionalFormatting>
  <conditionalFormatting sqref="H41">
    <cfRule type="iconSet" priority="1031">
      <iconSet iconSet="3Symbols2">
        <cfvo type="percent" val="0"/>
        <cfvo type="percent" val="33"/>
        <cfvo type="percent" val="67"/>
      </iconSet>
    </cfRule>
  </conditionalFormatting>
  <conditionalFormatting sqref="H41">
    <cfRule type="iconSet" priority="1030">
      <iconSet iconSet="3Symbols2">
        <cfvo type="percent" val="0"/>
        <cfvo type="percent" val="33"/>
        <cfvo type="percent" val="67"/>
      </iconSet>
    </cfRule>
  </conditionalFormatting>
  <conditionalFormatting sqref="H41">
    <cfRule type="iconSet" priority="1029">
      <iconSet iconSet="3Symbols2">
        <cfvo type="percent" val="0"/>
        <cfvo type="percent" val="33"/>
        <cfvo type="percent" val="67"/>
      </iconSet>
    </cfRule>
  </conditionalFormatting>
  <conditionalFormatting sqref="H48">
    <cfRule type="iconSet" priority="1028">
      <iconSet iconSet="3Symbols2">
        <cfvo type="percent" val="0"/>
        <cfvo type="percent" val="33"/>
        <cfvo type="percent" val="67"/>
      </iconSet>
    </cfRule>
  </conditionalFormatting>
  <conditionalFormatting sqref="H48">
    <cfRule type="iconSet" priority="1027">
      <iconSet iconSet="3Symbols2">
        <cfvo type="percent" val="0"/>
        <cfvo type="percent" val="33"/>
        <cfvo type="percent" val="67"/>
      </iconSet>
    </cfRule>
  </conditionalFormatting>
  <conditionalFormatting sqref="H48">
    <cfRule type="iconSet" priority="1026">
      <iconSet iconSet="3Symbols2">
        <cfvo type="percent" val="0"/>
        <cfvo type="percent" val="33"/>
        <cfvo type="percent" val="67"/>
      </iconSet>
    </cfRule>
  </conditionalFormatting>
  <conditionalFormatting sqref="H35">
    <cfRule type="iconSet" priority="1025">
      <iconSet iconSet="3Symbols2">
        <cfvo type="percent" val="0"/>
        <cfvo type="percent" val="33"/>
        <cfvo type="percent" val="67"/>
      </iconSet>
    </cfRule>
  </conditionalFormatting>
  <conditionalFormatting sqref="H35">
    <cfRule type="iconSet" priority="1024">
      <iconSet iconSet="3Symbols2">
        <cfvo type="percent" val="0"/>
        <cfvo type="percent" val="33"/>
        <cfvo type="percent" val="67"/>
      </iconSet>
    </cfRule>
  </conditionalFormatting>
  <conditionalFormatting sqref="H35">
    <cfRule type="iconSet" priority="1023">
      <iconSet iconSet="3Symbols2">
        <cfvo type="percent" val="0"/>
        <cfvo type="percent" val="33"/>
        <cfvo type="percent" val="67"/>
      </iconSet>
    </cfRule>
  </conditionalFormatting>
  <conditionalFormatting sqref="H35">
    <cfRule type="iconSet" priority="1022">
      <iconSet iconSet="3Symbols2">
        <cfvo type="percent" val="0"/>
        <cfvo type="percent" val="33"/>
        <cfvo type="percent" val="67"/>
      </iconSet>
    </cfRule>
  </conditionalFormatting>
  <conditionalFormatting sqref="H35">
    <cfRule type="iconSet" priority="1021">
      <iconSet iconSet="3Symbols2">
        <cfvo type="percent" val="0"/>
        <cfvo type="percent" val="33"/>
        <cfvo type="percent" val="67"/>
      </iconSet>
    </cfRule>
  </conditionalFormatting>
  <conditionalFormatting sqref="H35">
    <cfRule type="iconSet" priority="1020">
      <iconSet iconSet="3Symbols2">
        <cfvo type="percent" val="0"/>
        <cfvo type="percent" val="33"/>
        <cfvo type="percent" val="67"/>
      </iconSet>
    </cfRule>
  </conditionalFormatting>
  <conditionalFormatting sqref="H23">
    <cfRule type="iconSet" priority="1019">
      <iconSet iconSet="3Symbols2">
        <cfvo type="percent" val="0"/>
        <cfvo type="percent" val="33"/>
        <cfvo type="percent" val="67"/>
      </iconSet>
    </cfRule>
  </conditionalFormatting>
  <conditionalFormatting sqref="H23">
    <cfRule type="iconSet" priority="1018">
      <iconSet iconSet="3Symbols2">
        <cfvo type="percent" val="0"/>
        <cfvo type="percent" val="33"/>
        <cfvo type="percent" val="67"/>
      </iconSet>
    </cfRule>
  </conditionalFormatting>
  <conditionalFormatting sqref="H23">
    <cfRule type="iconSet" priority="1017">
      <iconSet iconSet="3Symbols2">
        <cfvo type="percent" val="0"/>
        <cfvo type="percent" val="33"/>
        <cfvo type="percent" val="67"/>
      </iconSet>
    </cfRule>
  </conditionalFormatting>
  <conditionalFormatting sqref="H23">
    <cfRule type="iconSet" priority="1016">
      <iconSet iconSet="3Symbols2">
        <cfvo type="percent" val="0"/>
        <cfvo type="percent" val="33"/>
        <cfvo type="percent" val="67"/>
      </iconSet>
    </cfRule>
  </conditionalFormatting>
  <conditionalFormatting sqref="H23">
    <cfRule type="iconSet" priority="1015">
      <iconSet iconSet="3Symbols2">
        <cfvo type="percent" val="0"/>
        <cfvo type="percent" val="33"/>
        <cfvo type="percent" val="67"/>
      </iconSet>
    </cfRule>
  </conditionalFormatting>
  <conditionalFormatting sqref="H23">
    <cfRule type="iconSet" priority="1014">
      <iconSet iconSet="3Symbols2">
        <cfvo type="percent" val="0"/>
        <cfvo type="percent" val="33"/>
        <cfvo type="percent" val="67"/>
      </iconSet>
    </cfRule>
  </conditionalFormatting>
  <conditionalFormatting sqref="H23">
    <cfRule type="iconSet" priority="1013">
      <iconSet iconSet="3Symbols2">
        <cfvo type="percent" val="0"/>
        <cfvo type="percent" val="33"/>
        <cfvo type="percent" val="67"/>
      </iconSet>
    </cfRule>
  </conditionalFormatting>
  <conditionalFormatting sqref="H23">
    <cfRule type="iconSet" priority="1012">
      <iconSet iconSet="3Symbols2">
        <cfvo type="percent" val="0"/>
        <cfvo type="percent" val="33"/>
        <cfvo type="percent" val="67"/>
      </iconSet>
    </cfRule>
  </conditionalFormatting>
  <conditionalFormatting sqref="H23">
    <cfRule type="iconSet" priority="1011">
      <iconSet iconSet="3Symbols2">
        <cfvo type="percent" val="0"/>
        <cfvo type="percent" val="33"/>
        <cfvo type="percent" val="67"/>
      </iconSet>
    </cfRule>
  </conditionalFormatting>
  <conditionalFormatting sqref="I19">
    <cfRule type="iconSet" priority="1010">
      <iconSet iconSet="3Symbols2">
        <cfvo type="percent" val="0"/>
        <cfvo type="percent" val="33"/>
        <cfvo type="percent" val="67"/>
      </iconSet>
    </cfRule>
  </conditionalFormatting>
  <conditionalFormatting sqref="I19">
    <cfRule type="iconSet" priority="1009">
      <iconSet iconSet="3Symbols2">
        <cfvo type="percent" val="0"/>
        <cfvo type="percent" val="33"/>
        <cfvo type="percent" val="67"/>
      </iconSet>
    </cfRule>
  </conditionalFormatting>
  <conditionalFormatting sqref="I19">
    <cfRule type="iconSet" priority="1008">
      <iconSet iconSet="3Symbols2">
        <cfvo type="percent" val="0"/>
        <cfvo type="percent" val="33"/>
        <cfvo type="percent" val="67"/>
      </iconSet>
    </cfRule>
  </conditionalFormatting>
  <conditionalFormatting sqref="I21">
    <cfRule type="iconSet" priority="1007">
      <iconSet iconSet="3Symbols2">
        <cfvo type="percent" val="0"/>
        <cfvo type="percent" val="33"/>
        <cfvo type="percent" val="67"/>
      </iconSet>
    </cfRule>
  </conditionalFormatting>
  <conditionalFormatting sqref="I21">
    <cfRule type="iconSet" priority="1006">
      <iconSet iconSet="3Symbols2">
        <cfvo type="percent" val="0"/>
        <cfvo type="percent" val="33"/>
        <cfvo type="percent" val="67"/>
      </iconSet>
    </cfRule>
  </conditionalFormatting>
  <conditionalFormatting sqref="I21">
    <cfRule type="iconSet" priority="1005">
      <iconSet iconSet="3Symbols2">
        <cfvo type="percent" val="0"/>
        <cfvo type="percent" val="33"/>
        <cfvo type="percent" val="67"/>
      </iconSet>
    </cfRule>
  </conditionalFormatting>
  <conditionalFormatting sqref="I24">
    <cfRule type="iconSet" priority="1004">
      <iconSet iconSet="3Symbols2">
        <cfvo type="percent" val="0"/>
        <cfvo type="percent" val="33"/>
        <cfvo type="percent" val="67"/>
      </iconSet>
    </cfRule>
  </conditionalFormatting>
  <conditionalFormatting sqref="I24">
    <cfRule type="iconSet" priority="1003">
      <iconSet iconSet="3Symbols2">
        <cfvo type="percent" val="0"/>
        <cfvo type="percent" val="33"/>
        <cfvo type="percent" val="67"/>
      </iconSet>
    </cfRule>
  </conditionalFormatting>
  <conditionalFormatting sqref="I24">
    <cfRule type="iconSet" priority="1002">
      <iconSet iconSet="3Symbols2">
        <cfvo type="percent" val="0"/>
        <cfvo type="percent" val="33"/>
        <cfvo type="percent" val="67"/>
      </iconSet>
    </cfRule>
  </conditionalFormatting>
  <conditionalFormatting sqref="I43">
    <cfRule type="iconSet" priority="1001">
      <iconSet iconSet="3Symbols2">
        <cfvo type="percent" val="0"/>
        <cfvo type="percent" val="33"/>
        <cfvo type="percent" val="67"/>
      </iconSet>
    </cfRule>
  </conditionalFormatting>
  <conditionalFormatting sqref="I43">
    <cfRule type="iconSet" priority="1000">
      <iconSet iconSet="3Symbols2">
        <cfvo type="percent" val="0"/>
        <cfvo type="percent" val="33"/>
        <cfvo type="percent" val="67"/>
      </iconSet>
    </cfRule>
  </conditionalFormatting>
  <conditionalFormatting sqref="I43">
    <cfRule type="iconSet" priority="999">
      <iconSet iconSet="3Symbols2">
        <cfvo type="percent" val="0"/>
        <cfvo type="percent" val="33"/>
        <cfvo type="percent" val="67"/>
      </iconSet>
    </cfRule>
  </conditionalFormatting>
  <conditionalFormatting sqref="I43">
    <cfRule type="iconSet" priority="998">
      <iconSet iconSet="3Symbols2">
        <cfvo type="percent" val="0"/>
        <cfvo type="percent" val="33"/>
        <cfvo type="percent" val="67"/>
      </iconSet>
    </cfRule>
  </conditionalFormatting>
  <conditionalFormatting sqref="I43">
    <cfRule type="iconSet" priority="997">
      <iconSet iconSet="3Symbols2">
        <cfvo type="percent" val="0"/>
        <cfvo type="percent" val="33"/>
        <cfvo type="percent" val="67"/>
      </iconSet>
    </cfRule>
  </conditionalFormatting>
  <conditionalFormatting sqref="I38">
    <cfRule type="iconSet" priority="996">
      <iconSet iconSet="3Symbols2">
        <cfvo type="percent" val="0"/>
        <cfvo type="percent" val="33"/>
        <cfvo type="percent" val="67"/>
      </iconSet>
    </cfRule>
  </conditionalFormatting>
  <conditionalFormatting sqref="I38">
    <cfRule type="iconSet" priority="995">
      <iconSet iconSet="3Symbols2">
        <cfvo type="percent" val="0"/>
        <cfvo type="percent" val="33"/>
        <cfvo type="percent" val="67"/>
      </iconSet>
    </cfRule>
  </conditionalFormatting>
  <conditionalFormatting sqref="I38">
    <cfRule type="iconSet" priority="994">
      <iconSet iconSet="3Symbols2">
        <cfvo type="percent" val="0"/>
        <cfvo type="percent" val="33"/>
        <cfvo type="percent" val="67"/>
      </iconSet>
    </cfRule>
  </conditionalFormatting>
  <conditionalFormatting sqref="I38">
    <cfRule type="iconSet" priority="993">
      <iconSet iconSet="3Symbols2">
        <cfvo type="percent" val="0"/>
        <cfvo type="percent" val="33"/>
        <cfvo type="percent" val="67"/>
      </iconSet>
    </cfRule>
  </conditionalFormatting>
  <conditionalFormatting sqref="I38">
    <cfRule type="iconSet" priority="992">
      <iconSet iconSet="3Symbols2">
        <cfvo type="percent" val="0"/>
        <cfvo type="percent" val="33"/>
        <cfvo type="percent" val="67"/>
      </iconSet>
    </cfRule>
  </conditionalFormatting>
  <conditionalFormatting sqref="I31">
    <cfRule type="iconSet" priority="991">
      <iconSet iconSet="3Symbols2">
        <cfvo type="percent" val="0"/>
        <cfvo type="percent" val="33"/>
        <cfvo type="percent" val="67"/>
      </iconSet>
    </cfRule>
  </conditionalFormatting>
  <conditionalFormatting sqref="I31">
    <cfRule type="iconSet" priority="990">
      <iconSet iconSet="3Symbols2">
        <cfvo type="percent" val="0"/>
        <cfvo type="percent" val="33"/>
        <cfvo type="percent" val="67"/>
      </iconSet>
    </cfRule>
  </conditionalFormatting>
  <conditionalFormatting sqref="I31">
    <cfRule type="iconSet" priority="989">
      <iconSet iconSet="3Symbols2">
        <cfvo type="percent" val="0"/>
        <cfvo type="percent" val="33"/>
        <cfvo type="percent" val="67"/>
      </iconSet>
    </cfRule>
  </conditionalFormatting>
  <conditionalFormatting sqref="I31">
    <cfRule type="iconSet" priority="988">
      <iconSet iconSet="3Symbols2">
        <cfvo type="percent" val="0"/>
        <cfvo type="percent" val="33"/>
        <cfvo type="percent" val="67"/>
      </iconSet>
    </cfRule>
  </conditionalFormatting>
  <conditionalFormatting sqref="I31">
    <cfRule type="iconSet" priority="987">
      <iconSet iconSet="3Symbols2">
        <cfvo type="percent" val="0"/>
        <cfvo type="percent" val="33"/>
        <cfvo type="percent" val="67"/>
      </iconSet>
    </cfRule>
  </conditionalFormatting>
  <conditionalFormatting sqref="J45">
    <cfRule type="iconSet" priority="986">
      <iconSet iconSet="3Symbols2">
        <cfvo type="percent" val="0"/>
        <cfvo type="percent" val="33"/>
        <cfvo type="percent" val="67"/>
      </iconSet>
    </cfRule>
  </conditionalFormatting>
  <conditionalFormatting sqref="J46">
    <cfRule type="iconSet" priority="985">
      <iconSet iconSet="3Symbols2">
        <cfvo type="percent" val="0"/>
        <cfvo type="percent" val="33"/>
        <cfvo type="percent" val="67"/>
      </iconSet>
    </cfRule>
  </conditionalFormatting>
  <conditionalFormatting sqref="J46">
    <cfRule type="iconSet" priority="984">
      <iconSet iconSet="3Symbols2">
        <cfvo type="percent" val="0"/>
        <cfvo type="percent" val="33"/>
        <cfvo type="percent" val="67"/>
      </iconSet>
    </cfRule>
  </conditionalFormatting>
  <conditionalFormatting sqref="J46">
    <cfRule type="iconSet" priority="983">
      <iconSet iconSet="3Symbols2">
        <cfvo type="percent" val="0"/>
        <cfvo type="percent" val="33"/>
        <cfvo type="percent" val="67"/>
      </iconSet>
    </cfRule>
  </conditionalFormatting>
  <conditionalFormatting sqref="J46">
    <cfRule type="iconSet" priority="982">
      <iconSet iconSet="3Symbols2">
        <cfvo type="percent" val="0"/>
        <cfvo type="percent" val="33"/>
        <cfvo type="percent" val="67"/>
      </iconSet>
    </cfRule>
  </conditionalFormatting>
  <conditionalFormatting sqref="J46">
    <cfRule type="iconSet" priority="981">
      <iconSet iconSet="3Symbols2">
        <cfvo type="percent" val="0"/>
        <cfvo type="percent" val="33"/>
        <cfvo type="percent" val="67"/>
      </iconSet>
    </cfRule>
  </conditionalFormatting>
  <conditionalFormatting sqref="J46">
    <cfRule type="iconSet" priority="980">
      <iconSet iconSet="3Symbols2">
        <cfvo type="percent" val="0"/>
        <cfvo type="percent" val="33"/>
        <cfvo type="percent" val="67"/>
      </iconSet>
    </cfRule>
  </conditionalFormatting>
  <conditionalFormatting sqref="J36">
    <cfRule type="iconSet" priority="979">
      <iconSet iconSet="3Symbols2">
        <cfvo type="percent" val="0"/>
        <cfvo type="percent" val="33"/>
        <cfvo type="percent" val="67"/>
      </iconSet>
    </cfRule>
  </conditionalFormatting>
  <conditionalFormatting sqref="J36">
    <cfRule type="iconSet" priority="978">
      <iconSet iconSet="3Symbols2">
        <cfvo type="percent" val="0"/>
        <cfvo type="percent" val="33"/>
        <cfvo type="percent" val="67"/>
      </iconSet>
    </cfRule>
  </conditionalFormatting>
  <conditionalFormatting sqref="J36">
    <cfRule type="iconSet" priority="977">
      <iconSet iconSet="3Symbols2">
        <cfvo type="percent" val="0"/>
        <cfvo type="percent" val="33"/>
        <cfvo type="percent" val="67"/>
      </iconSet>
    </cfRule>
  </conditionalFormatting>
  <conditionalFormatting sqref="J36">
    <cfRule type="iconSet" priority="976">
      <iconSet iconSet="3Symbols2">
        <cfvo type="percent" val="0"/>
        <cfvo type="percent" val="33"/>
        <cfvo type="percent" val="67"/>
      </iconSet>
    </cfRule>
  </conditionalFormatting>
  <conditionalFormatting sqref="J36">
    <cfRule type="iconSet" priority="975">
      <iconSet iconSet="3Symbols2">
        <cfvo type="percent" val="0"/>
        <cfvo type="percent" val="33"/>
        <cfvo type="percent" val="67"/>
      </iconSet>
    </cfRule>
  </conditionalFormatting>
  <conditionalFormatting sqref="J36">
    <cfRule type="iconSet" priority="974">
      <iconSet iconSet="3Symbols2">
        <cfvo type="percent" val="0"/>
        <cfvo type="percent" val="33"/>
        <cfvo type="percent" val="67"/>
      </iconSet>
    </cfRule>
  </conditionalFormatting>
  <conditionalFormatting sqref="J33">
    <cfRule type="iconSet" priority="973">
      <iconSet iconSet="3Symbols2">
        <cfvo type="percent" val="0"/>
        <cfvo type="percent" val="33"/>
        <cfvo type="percent" val="67"/>
      </iconSet>
    </cfRule>
  </conditionalFormatting>
  <conditionalFormatting sqref="J33">
    <cfRule type="iconSet" priority="972">
      <iconSet iconSet="3Symbols2">
        <cfvo type="percent" val="0"/>
        <cfvo type="percent" val="33"/>
        <cfvo type="percent" val="67"/>
      </iconSet>
    </cfRule>
  </conditionalFormatting>
  <conditionalFormatting sqref="J33">
    <cfRule type="iconSet" priority="971">
      <iconSet iconSet="3Symbols2">
        <cfvo type="percent" val="0"/>
        <cfvo type="percent" val="33"/>
        <cfvo type="percent" val="67"/>
      </iconSet>
    </cfRule>
  </conditionalFormatting>
  <conditionalFormatting sqref="J33">
    <cfRule type="iconSet" priority="970">
      <iconSet iconSet="3Symbols2">
        <cfvo type="percent" val="0"/>
        <cfvo type="percent" val="33"/>
        <cfvo type="percent" val="67"/>
      </iconSet>
    </cfRule>
  </conditionalFormatting>
  <conditionalFormatting sqref="J33">
    <cfRule type="iconSet" priority="969">
      <iconSet iconSet="3Symbols2">
        <cfvo type="percent" val="0"/>
        <cfvo type="percent" val="33"/>
        <cfvo type="percent" val="67"/>
      </iconSet>
    </cfRule>
  </conditionalFormatting>
  <conditionalFormatting sqref="J33">
    <cfRule type="iconSet" priority="968">
      <iconSet iconSet="3Symbols2">
        <cfvo type="percent" val="0"/>
        <cfvo type="percent" val="33"/>
        <cfvo type="percent" val="67"/>
      </iconSet>
    </cfRule>
  </conditionalFormatting>
  <conditionalFormatting sqref="J28">
    <cfRule type="iconSet" priority="967">
      <iconSet iconSet="3Symbols2">
        <cfvo type="percent" val="0"/>
        <cfvo type="percent" val="33"/>
        <cfvo type="percent" val="67"/>
      </iconSet>
    </cfRule>
  </conditionalFormatting>
  <conditionalFormatting sqref="J28">
    <cfRule type="iconSet" priority="966">
      <iconSet iconSet="3Symbols2">
        <cfvo type="percent" val="0"/>
        <cfvo type="percent" val="33"/>
        <cfvo type="percent" val="67"/>
      </iconSet>
    </cfRule>
  </conditionalFormatting>
  <conditionalFormatting sqref="J28">
    <cfRule type="iconSet" priority="965">
      <iconSet iconSet="3Symbols2">
        <cfvo type="percent" val="0"/>
        <cfvo type="percent" val="33"/>
        <cfvo type="percent" val="67"/>
      </iconSet>
    </cfRule>
  </conditionalFormatting>
  <conditionalFormatting sqref="J28">
    <cfRule type="iconSet" priority="964">
      <iconSet iconSet="3Symbols2">
        <cfvo type="percent" val="0"/>
        <cfvo type="percent" val="33"/>
        <cfvo type="percent" val="67"/>
      </iconSet>
    </cfRule>
  </conditionalFormatting>
  <conditionalFormatting sqref="J32">
    <cfRule type="iconSet" priority="963">
      <iconSet iconSet="3Symbols2">
        <cfvo type="percent" val="0"/>
        <cfvo type="percent" val="33"/>
        <cfvo type="percent" val="67"/>
      </iconSet>
    </cfRule>
  </conditionalFormatting>
  <conditionalFormatting sqref="J32">
    <cfRule type="iconSet" priority="962">
      <iconSet iconSet="3Symbols2">
        <cfvo type="percent" val="0"/>
        <cfvo type="percent" val="33"/>
        <cfvo type="percent" val="67"/>
      </iconSet>
    </cfRule>
  </conditionalFormatting>
  <conditionalFormatting sqref="J32">
    <cfRule type="iconSet" priority="961">
      <iconSet iconSet="3Symbols2">
        <cfvo type="percent" val="0"/>
        <cfvo type="percent" val="33"/>
        <cfvo type="percent" val="67"/>
      </iconSet>
    </cfRule>
  </conditionalFormatting>
  <conditionalFormatting sqref="J16">
    <cfRule type="iconSet" priority="960">
      <iconSet iconSet="3Symbols2">
        <cfvo type="percent" val="0"/>
        <cfvo type="percent" val="33"/>
        <cfvo type="percent" val="67"/>
      </iconSet>
    </cfRule>
  </conditionalFormatting>
  <conditionalFormatting sqref="J16">
    <cfRule type="iconSet" priority="959">
      <iconSet iconSet="3Symbols2">
        <cfvo type="percent" val="0"/>
        <cfvo type="percent" val="33"/>
        <cfvo type="percent" val="67"/>
      </iconSet>
    </cfRule>
  </conditionalFormatting>
  <conditionalFormatting sqref="J16">
    <cfRule type="iconSet" priority="958">
      <iconSet iconSet="3Symbols2">
        <cfvo type="percent" val="0"/>
        <cfvo type="percent" val="33"/>
        <cfvo type="percent" val="67"/>
      </iconSet>
    </cfRule>
  </conditionalFormatting>
  <conditionalFormatting sqref="N4">
    <cfRule type="iconSet" priority="957">
      <iconSet iconSet="3Symbols2">
        <cfvo type="percent" val="0"/>
        <cfvo type="percent" val="33"/>
        <cfvo type="percent" val="67"/>
      </iconSet>
    </cfRule>
  </conditionalFormatting>
  <conditionalFormatting sqref="L11">
    <cfRule type="iconSet" priority="956">
      <iconSet iconSet="3Symbols2">
        <cfvo type="percent" val="0"/>
        <cfvo type="percent" val="33"/>
        <cfvo type="percent" val="67"/>
      </iconSet>
    </cfRule>
  </conditionalFormatting>
  <conditionalFormatting sqref="K19">
    <cfRule type="iconSet" priority="955">
      <iconSet iconSet="3Symbols2">
        <cfvo type="percent" val="0"/>
        <cfvo type="percent" val="33"/>
        <cfvo type="percent" val="67"/>
      </iconSet>
    </cfRule>
  </conditionalFormatting>
  <conditionalFormatting sqref="K19">
    <cfRule type="iconSet" priority="954">
      <iconSet iconSet="3Symbols2">
        <cfvo type="percent" val="0"/>
        <cfvo type="percent" val="33"/>
        <cfvo type="percent" val="67"/>
      </iconSet>
    </cfRule>
  </conditionalFormatting>
  <conditionalFormatting sqref="L20">
    <cfRule type="iconSet" priority="953">
      <iconSet iconSet="3Symbols2">
        <cfvo type="percent" val="0"/>
        <cfvo type="percent" val="33"/>
        <cfvo type="percent" val="67"/>
      </iconSet>
    </cfRule>
  </conditionalFormatting>
  <conditionalFormatting sqref="L20">
    <cfRule type="iconSet" priority="952">
      <iconSet iconSet="3Symbols2">
        <cfvo type="percent" val="0"/>
        <cfvo type="percent" val="33"/>
        <cfvo type="percent" val="67"/>
      </iconSet>
    </cfRule>
  </conditionalFormatting>
  <conditionalFormatting sqref="L20">
    <cfRule type="iconSet" priority="951">
      <iconSet iconSet="3Symbols2">
        <cfvo type="percent" val="0"/>
        <cfvo type="percent" val="33"/>
        <cfvo type="percent" val="67"/>
      </iconSet>
    </cfRule>
  </conditionalFormatting>
  <conditionalFormatting sqref="L6">
    <cfRule type="iconSet" priority="950">
      <iconSet iconSet="3Symbols2">
        <cfvo type="percent" val="0"/>
        <cfvo type="percent" val="33"/>
        <cfvo type="percent" val="67"/>
      </iconSet>
    </cfRule>
  </conditionalFormatting>
  <conditionalFormatting sqref="N15">
    <cfRule type="iconSet" priority="949">
      <iconSet iconSet="3Symbols2">
        <cfvo type="percent" val="0"/>
        <cfvo type="percent" val="33"/>
        <cfvo type="percent" val="67"/>
      </iconSet>
    </cfRule>
  </conditionalFormatting>
  <conditionalFormatting sqref="K17">
    <cfRule type="iconSet" priority="948">
      <iconSet iconSet="3Symbols2">
        <cfvo type="percent" val="0"/>
        <cfvo type="percent" val="33"/>
        <cfvo type="percent" val="67"/>
      </iconSet>
    </cfRule>
  </conditionalFormatting>
  <conditionalFormatting sqref="M18">
    <cfRule type="iconSet" priority="947">
      <iconSet iconSet="3Symbols2">
        <cfvo type="percent" val="0"/>
        <cfvo type="percent" val="33"/>
        <cfvo type="percent" val="67"/>
      </iconSet>
    </cfRule>
  </conditionalFormatting>
  <conditionalFormatting sqref="M43">
    <cfRule type="iconSet" priority="946">
      <iconSet iconSet="3Symbols2">
        <cfvo type="percent" val="0"/>
        <cfvo type="percent" val="33"/>
        <cfvo type="percent" val="67"/>
      </iconSet>
    </cfRule>
  </conditionalFormatting>
  <conditionalFormatting sqref="K41">
    <cfRule type="iconSet" priority="945">
      <iconSet iconSet="3Symbols2">
        <cfvo type="percent" val="0"/>
        <cfvo type="percent" val="33"/>
        <cfvo type="percent" val="67"/>
      </iconSet>
    </cfRule>
  </conditionalFormatting>
  <conditionalFormatting sqref="N45">
    <cfRule type="iconSet" priority="944">
      <iconSet iconSet="3Symbols2">
        <cfvo type="percent" val="0"/>
        <cfvo type="percent" val="33"/>
        <cfvo type="percent" val="67"/>
      </iconSet>
    </cfRule>
  </conditionalFormatting>
  <conditionalFormatting sqref="K37">
    <cfRule type="iconSet" priority="943">
      <iconSet iconSet="3Symbols2">
        <cfvo type="percent" val="0"/>
        <cfvo type="percent" val="33"/>
        <cfvo type="percent" val="67"/>
      </iconSet>
    </cfRule>
  </conditionalFormatting>
  <conditionalFormatting sqref="K37">
    <cfRule type="iconSet" priority="942">
      <iconSet iconSet="3Symbols2">
        <cfvo type="percent" val="0"/>
        <cfvo type="percent" val="33"/>
        <cfvo type="percent" val="67"/>
      </iconSet>
    </cfRule>
  </conditionalFormatting>
  <conditionalFormatting sqref="K37">
    <cfRule type="iconSet" priority="941">
      <iconSet iconSet="3Symbols2">
        <cfvo type="percent" val="0"/>
        <cfvo type="percent" val="33"/>
        <cfvo type="percent" val="67"/>
      </iconSet>
    </cfRule>
  </conditionalFormatting>
  <conditionalFormatting sqref="K37">
    <cfRule type="iconSet" priority="940">
      <iconSet iconSet="3Symbols2">
        <cfvo type="percent" val="0"/>
        <cfvo type="percent" val="33"/>
        <cfvo type="percent" val="67"/>
      </iconSet>
    </cfRule>
  </conditionalFormatting>
  <conditionalFormatting sqref="K37">
    <cfRule type="iconSet" priority="939">
      <iconSet iconSet="3Symbols2">
        <cfvo type="percent" val="0"/>
        <cfvo type="percent" val="33"/>
        <cfvo type="percent" val="67"/>
      </iconSet>
    </cfRule>
  </conditionalFormatting>
  <conditionalFormatting sqref="K37">
    <cfRule type="iconSet" priority="938">
      <iconSet iconSet="3Symbols2">
        <cfvo type="percent" val="0"/>
        <cfvo type="percent" val="33"/>
        <cfvo type="percent" val="67"/>
      </iconSet>
    </cfRule>
  </conditionalFormatting>
  <conditionalFormatting sqref="K26">
    <cfRule type="iconSet" priority="937">
      <iconSet iconSet="3Symbols2">
        <cfvo type="percent" val="0"/>
        <cfvo type="percent" val="33"/>
        <cfvo type="percent" val="67"/>
      </iconSet>
    </cfRule>
  </conditionalFormatting>
  <conditionalFormatting sqref="K26">
    <cfRule type="iconSet" priority="936">
      <iconSet iconSet="3Symbols2">
        <cfvo type="percent" val="0"/>
        <cfvo type="percent" val="33"/>
        <cfvo type="percent" val="67"/>
      </iconSet>
    </cfRule>
  </conditionalFormatting>
  <conditionalFormatting sqref="K26">
    <cfRule type="iconSet" priority="935">
      <iconSet iconSet="3Symbols2">
        <cfvo type="percent" val="0"/>
        <cfvo type="percent" val="33"/>
        <cfvo type="percent" val="67"/>
      </iconSet>
    </cfRule>
  </conditionalFormatting>
  <conditionalFormatting sqref="K26">
    <cfRule type="iconSet" priority="934">
      <iconSet iconSet="3Symbols2">
        <cfvo type="percent" val="0"/>
        <cfvo type="percent" val="33"/>
        <cfvo type="percent" val="67"/>
      </iconSet>
    </cfRule>
  </conditionalFormatting>
  <conditionalFormatting sqref="K26">
    <cfRule type="iconSet" priority="933">
      <iconSet iconSet="3Symbols2">
        <cfvo type="percent" val="0"/>
        <cfvo type="percent" val="33"/>
        <cfvo type="percent" val="67"/>
      </iconSet>
    </cfRule>
  </conditionalFormatting>
  <conditionalFormatting sqref="K26">
    <cfRule type="iconSet" priority="932">
      <iconSet iconSet="3Symbols2">
        <cfvo type="percent" val="0"/>
        <cfvo type="percent" val="33"/>
        <cfvo type="percent" val="67"/>
      </iconSet>
    </cfRule>
  </conditionalFormatting>
  <conditionalFormatting sqref="K23">
    <cfRule type="iconSet" priority="931">
      <iconSet iconSet="3Symbols2">
        <cfvo type="percent" val="0"/>
        <cfvo type="percent" val="33"/>
        <cfvo type="percent" val="67"/>
      </iconSet>
    </cfRule>
  </conditionalFormatting>
  <conditionalFormatting sqref="K23">
    <cfRule type="iconSet" priority="930">
      <iconSet iconSet="3Symbols2">
        <cfvo type="percent" val="0"/>
        <cfvo type="percent" val="33"/>
        <cfvo type="percent" val="67"/>
      </iconSet>
    </cfRule>
  </conditionalFormatting>
  <conditionalFormatting sqref="K23">
    <cfRule type="iconSet" priority="929">
      <iconSet iconSet="3Symbols2">
        <cfvo type="percent" val="0"/>
        <cfvo type="percent" val="33"/>
        <cfvo type="percent" val="67"/>
      </iconSet>
    </cfRule>
  </conditionalFormatting>
  <conditionalFormatting sqref="K23">
    <cfRule type="iconSet" priority="928">
      <iconSet iconSet="3Symbols2">
        <cfvo type="percent" val="0"/>
        <cfvo type="percent" val="33"/>
        <cfvo type="percent" val="67"/>
      </iconSet>
    </cfRule>
  </conditionalFormatting>
  <conditionalFormatting sqref="K23">
    <cfRule type="iconSet" priority="927">
      <iconSet iconSet="3Symbols2">
        <cfvo type="percent" val="0"/>
        <cfvo type="percent" val="33"/>
        <cfvo type="percent" val="67"/>
      </iconSet>
    </cfRule>
  </conditionalFormatting>
  <conditionalFormatting sqref="K23">
    <cfRule type="iconSet" priority="926">
      <iconSet iconSet="3Symbols2">
        <cfvo type="percent" val="0"/>
        <cfvo type="percent" val="33"/>
        <cfvo type="percent" val="67"/>
      </iconSet>
    </cfRule>
  </conditionalFormatting>
  <conditionalFormatting sqref="L22">
    <cfRule type="iconSet" priority="925">
      <iconSet iconSet="3Symbols2">
        <cfvo type="percent" val="0"/>
        <cfvo type="percent" val="33"/>
        <cfvo type="percent" val="67"/>
      </iconSet>
    </cfRule>
  </conditionalFormatting>
  <conditionalFormatting sqref="L22">
    <cfRule type="iconSet" priority="924">
      <iconSet iconSet="3Symbols2">
        <cfvo type="percent" val="0"/>
        <cfvo type="percent" val="33"/>
        <cfvo type="percent" val="67"/>
      </iconSet>
    </cfRule>
  </conditionalFormatting>
  <conditionalFormatting sqref="L22">
    <cfRule type="iconSet" priority="923">
      <iconSet iconSet="3Symbols2">
        <cfvo type="percent" val="0"/>
        <cfvo type="percent" val="33"/>
        <cfvo type="percent" val="67"/>
      </iconSet>
    </cfRule>
  </conditionalFormatting>
  <conditionalFormatting sqref="L22">
    <cfRule type="iconSet" priority="922">
      <iconSet iconSet="3Symbols2">
        <cfvo type="percent" val="0"/>
        <cfvo type="percent" val="33"/>
        <cfvo type="percent" val="67"/>
      </iconSet>
    </cfRule>
  </conditionalFormatting>
  <conditionalFormatting sqref="L22">
    <cfRule type="iconSet" priority="921">
      <iconSet iconSet="3Symbols2">
        <cfvo type="percent" val="0"/>
        <cfvo type="percent" val="33"/>
        <cfvo type="percent" val="67"/>
      </iconSet>
    </cfRule>
  </conditionalFormatting>
  <conditionalFormatting sqref="L22">
    <cfRule type="iconSet" priority="920">
      <iconSet iconSet="3Symbols2">
        <cfvo type="percent" val="0"/>
        <cfvo type="percent" val="33"/>
        <cfvo type="percent" val="67"/>
      </iconSet>
    </cfRule>
  </conditionalFormatting>
  <conditionalFormatting sqref="L27">
    <cfRule type="iconSet" priority="919">
      <iconSet iconSet="3Symbols2">
        <cfvo type="percent" val="0"/>
        <cfvo type="percent" val="33"/>
        <cfvo type="percent" val="67"/>
      </iconSet>
    </cfRule>
  </conditionalFormatting>
  <conditionalFormatting sqref="L27">
    <cfRule type="iconSet" priority="918">
      <iconSet iconSet="3Symbols2">
        <cfvo type="percent" val="0"/>
        <cfvo type="percent" val="33"/>
        <cfvo type="percent" val="67"/>
      </iconSet>
    </cfRule>
  </conditionalFormatting>
  <conditionalFormatting sqref="L27">
    <cfRule type="iconSet" priority="917">
      <iconSet iconSet="3Symbols2">
        <cfvo type="percent" val="0"/>
        <cfvo type="percent" val="33"/>
        <cfvo type="percent" val="67"/>
      </iconSet>
    </cfRule>
  </conditionalFormatting>
  <conditionalFormatting sqref="L27">
    <cfRule type="iconSet" priority="916">
      <iconSet iconSet="3Symbols2">
        <cfvo type="percent" val="0"/>
        <cfvo type="percent" val="33"/>
        <cfvo type="percent" val="67"/>
      </iconSet>
    </cfRule>
  </conditionalFormatting>
  <conditionalFormatting sqref="L27">
    <cfRule type="iconSet" priority="915">
      <iconSet iconSet="3Symbols2">
        <cfvo type="percent" val="0"/>
        <cfvo type="percent" val="33"/>
        <cfvo type="percent" val="67"/>
      </iconSet>
    </cfRule>
  </conditionalFormatting>
  <conditionalFormatting sqref="L27">
    <cfRule type="iconSet" priority="914">
      <iconSet iconSet="3Symbols2">
        <cfvo type="percent" val="0"/>
        <cfvo type="percent" val="33"/>
        <cfvo type="percent" val="67"/>
      </iconSet>
    </cfRule>
  </conditionalFormatting>
  <conditionalFormatting sqref="L30">
    <cfRule type="iconSet" priority="913">
      <iconSet iconSet="3Symbols2">
        <cfvo type="percent" val="0"/>
        <cfvo type="percent" val="33"/>
        <cfvo type="percent" val="67"/>
      </iconSet>
    </cfRule>
  </conditionalFormatting>
  <conditionalFormatting sqref="L30">
    <cfRule type="iconSet" priority="912">
      <iconSet iconSet="3Symbols2">
        <cfvo type="percent" val="0"/>
        <cfvo type="percent" val="33"/>
        <cfvo type="percent" val="67"/>
      </iconSet>
    </cfRule>
  </conditionalFormatting>
  <conditionalFormatting sqref="L30">
    <cfRule type="iconSet" priority="911">
      <iconSet iconSet="3Symbols2">
        <cfvo type="percent" val="0"/>
        <cfvo type="percent" val="33"/>
        <cfvo type="percent" val="67"/>
      </iconSet>
    </cfRule>
  </conditionalFormatting>
  <conditionalFormatting sqref="L30">
    <cfRule type="iconSet" priority="910">
      <iconSet iconSet="3Symbols2">
        <cfvo type="percent" val="0"/>
        <cfvo type="percent" val="33"/>
        <cfvo type="percent" val="67"/>
      </iconSet>
    </cfRule>
  </conditionalFormatting>
  <conditionalFormatting sqref="L30">
    <cfRule type="iconSet" priority="909">
      <iconSet iconSet="3Symbols2">
        <cfvo type="percent" val="0"/>
        <cfvo type="percent" val="33"/>
        <cfvo type="percent" val="67"/>
      </iconSet>
    </cfRule>
  </conditionalFormatting>
  <conditionalFormatting sqref="L30">
    <cfRule type="iconSet" priority="908">
      <iconSet iconSet="3Symbols2">
        <cfvo type="percent" val="0"/>
        <cfvo type="percent" val="33"/>
        <cfvo type="percent" val="67"/>
      </iconSet>
    </cfRule>
  </conditionalFormatting>
  <conditionalFormatting sqref="M24">
    <cfRule type="iconSet" priority="907">
      <iconSet iconSet="3Symbols2">
        <cfvo type="percent" val="0"/>
        <cfvo type="percent" val="33"/>
        <cfvo type="percent" val="67"/>
      </iconSet>
    </cfRule>
  </conditionalFormatting>
  <conditionalFormatting sqref="M24">
    <cfRule type="iconSet" priority="906">
      <iconSet iconSet="3Symbols2">
        <cfvo type="percent" val="0"/>
        <cfvo type="percent" val="33"/>
        <cfvo type="percent" val="67"/>
      </iconSet>
    </cfRule>
  </conditionalFormatting>
  <conditionalFormatting sqref="M24">
    <cfRule type="iconSet" priority="905">
      <iconSet iconSet="3Symbols2">
        <cfvo type="percent" val="0"/>
        <cfvo type="percent" val="33"/>
        <cfvo type="percent" val="67"/>
      </iconSet>
    </cfRule>
  </conditionalFormatting>
  <conditionalFormatting sqref="M24">
    <cfRule type="iconSet" priority="904">
      <iconSet iconSet="3Symbols2">
        <cfvo type="percent" val="0"/>
        <cfvo type="percent" val="33"/>
        <cfvo type="percent" val="67"/>
      </iconSet>
    </cfRule>
  </conditionalFormatting>
  <conditionalFormatting sqref="M24">
    <cfRule type="iconSet" priority="903">
      <iconSet iconSet="3Symbols2">
        <cfvo type="percent" val="0"/>
        <cfvo type="percent" val="33"/>
        <cfvo type="percent" val="67"/>
      </iconSet>
    </cfRule>
  </conditionalFormatting>
  <conditionalFormatting sqref="M24">
    <cfRule type="iconSet" priority="902">
      <iconSet iconSet="3Symbols2">
        <cfvo type="percent" val="0"/>
        <cfvo type="percent" val="33"/>
        <cfvo type="percent" val="67"/>
      </iconSet>
    </cfRule>
  </conditionalFormatting>
  <conditionalFormatting sqref="M28">
    <cfRule type="iconSet" priority="901">
      <iconSet iconSet="3Symbols2">
        <cfvo type="percent" val="0"/>
        <cfvo type="percent" val="33"/>
        <cfvo type="percent" val="67"/>
      </iconSet>
    </cfRule>
  </conditionalFormatting>
  <conditionalFormatting sqref="M28">
    <cfRule type="iconSet" priority="900">
      <iconSet iconSet="3Symbols2">
        <cfvo type="percent" val="0"/>
        <cfvo type="percent" val="33"/>
        <cfvo type="percent" val="67"/>
      </iconSet>
    </cfRule>
  </conditionalFormatting>
  <conditionalFormatting sqref="M28">
    <cfRule type="iconSet" priority="899">
      <iconSet iconSet="3Symbols2">
        <cfvo type="percent" val="0"/>
        <cfvo type="percent" val="33"/>
        <cfvo type="percent" val="67"/>
      </iconSet>
    </cfRule>
  </conditionalFormatting>
  <conditionalFormatting sqref="M28">
    <cfRule type="iconSet" priority="898">
      <iconSet iconSet="3Symbols2">
        <cfvo type="percent" val="0"/>
        <cfvo type="percent" val="33"/>
        <cfvo type="percent" val="67"/>
      </iconSet>
    </cfRule>
  </conditionalFormatting>
  <conditionalFormatting sqref="M28">
    <cfRule type="iconSet" priority="897">
      <iconSet iconSet="3Symbols2">
        <cfvo type="percent" val="0"/>
        <cfvo type="percent" val="33"/>
        <cfvo type="percent" val="67"/>
      </iconSet>
    </cfRule>
  </conditionalFormatting>
  <conditionalFormatting sqref="M28">
    <cfRule type="iconSet" priority="896">
      <iconSet iconSet="3Symbols2">
        <cfvo type="percent" val="0"/>
        <cfvo type="percent" val="33"/>
        <cfvo type="percent" val="67"/>
      </iconSet>
    </cfRule>
  </conditionalFormatting>
  <conditionalFormatting sqref="M28">
    <cfRule type="iconSet" priority="895">
      <iconSet iconSet="3Symbols2">
        <cfvo type="percent" val="0"/>
        <cfvo type="percent" val="33"/>
        <cfvo type="percent" val="67"/>
      </iconSet>
    </cfRule>
  </conditionalFormatting>
  <conditionalFormatting sqref="N34">
    <cfRule type="iconSet" priority="894">
      <iconSet iconSet="3Symbols2">
        <cfvo type="percent" val="0"/>
        <cfvo type="percent" val="33"/>
        <cfvo type="percent" val="67"/>
      </iconSet>
    </cfRule>
  </conditionalFormatting>
  <conditionalFormatting sqref="N34">
    <cfRule type="iconSet" priority="893">
      <iconSet iconSet="3Symbols2">
        <cfvo type="percent" val="0"/>
        <cfvo type="percent" val="33"/>
        <cfvo type="percent" val="67"/>
      </iconSet>
    </cfRule>
  </conditionalFormatting>
  <conditionalFormatting sqref="N34">
    <cfRule type="iconSet" priority="892">
      <iconSet iconSet="3Symbols2">
        <cfvo type="percent" val="0"/>
        <cfvo type="percent" val="33"/>
        <cfvo type="percent" val="67"/>
      </iconSet>
    </cfRule>
  </conditionalFormatting>
  <conditionalFormatting sqref="N34">
    <cfRule type="iconSet" priority="891">
      <iconSet iconSet="3Symbols2">
        <cfvo type="percent" val="0"/>
        <cfvo type="percent" val="33"/>
        <cfvo type="percent" val="67"/>
      </iconSet>
    </cfRule>
  </conditionalFormatting>
  <conditionalFormatting sqref="N34">
    <cfRule type="iconSet" priority="890">
      <iconSet iconSet="3Symbols2">
        <cfvo type="percent" val="0"/>
        <cfvo type="percent" val="33"/>
        <cfvo type="percent" val="67"/>
      </iconSet>
    </cfRule>
  </conditionalFormatting>
  <conditionalFormatting sqref="N34">
    <cfRule type="iconSet" priority="889">
      <iconSet iconSet="3Symbols2">
        <cfvo type="percent" val="0"/>
        <cfvo type="percent" val="33"/>
        <cfvo type="percent" val="67"/>
      </iconSet>
    </cfRule>
  </conditionalFormatting>
  <conditionalFormatting sqref="N34">
    <cfRule type="iconSet" priority="888">
      <iconSet iconSet="3Symbols2">
        <cfvo type="percent" val="0"/>
        <cfvo type="percent" val="33"/>
        <cfvo type="percent" val="67"/>
      </iconSet>
    </cfRule>
  </conditionalFormatting>
  <conditionalFormatting sqref="N46">
    <cfRule type="iconSet" priority="887">
      <iconSet iconSet="3Symbols2">
        <cfvo type="percent" val="0"/>
        <cfvo type="percent" val="33"/>
        <cfvo type="percent" val="67"/>
      </iconSet>
    </cfRule>
  </conditionalFormatting>
  <conditionalFormatting sqref="N46">
    <cfRule type="iconSet" priority="886">
      <iconSet iconSet="3Symbols2">
        <cfvo type="percent" val="0"/>
        <cfvo type="percent" val="33"/>
        <cfvo type="percent" val="67"/>
      </iconSet>
    </cfRule>
  </conditionalFormatting>
  <conditionalFormatting sqref="M31">
    <cfRule type="iconSet" priority="885">
      <iconSet iconSet="3Symbols2">
        <cfvo type="percent" val="0"/>
        <cfvo type="percent" val="33"/>
        <cfvo type="percent" val="67"/>
      </iconSet>
    </cfRule>
  </conditionalFormatting>
  <conditionalFormatting sqref="M31">
    <cfRule type="iconSet" priority="884">
      <iconSet iconSet="3Symbols2">
        <cfvo type="percent" val="0"/>
        <cfvo type="percent" val="33"/>
        <cfvo type="percent" val="67"/>
      </iconSet>
    </cfRule>
  </conditionalFormatting>
  <conditionalFormatting sqref="M31">
    <cfRule type="iconSet" priority="883">
      <iconSet iconSet="3Symbols2">
        <cfvo type="percent" val="0"/>
        <cfvo type="percent" val="33"/>
        <cfvo type="percent" val="67"/>
      </iconSet>
    </cfRule>
  </conditionalFormatting>
  <conditionalFormatting sqref="M31">
    <cfRule type="iconSet" priority="882">
      <iconSet iconSet="3Symbols2">
        <cfvo type="percent" val="0"/>
        <cfvo type="percent" val="33"/>
        <cfvo type="percent" val="67"/>
      </iconSet>
    </cfRule>
  </conditionalFormatting>
  <conditionalFormatting sqref="M31">
    <cfRule type="iconSet" priority="881">
      <iconSet iconSet="3Symbols2">
        <cfvo type="percent" val="0"/>
        <cfvo type="percent" val="33"/>
        <cfvo type="percent" val="67"/>
      </iconSet>
    </cfRule>
  </conditionalFormatting>
  <conditionalFormatting sqref="M31">
    <cfRule type="iconSet" priority="880">
      <iconSet iconSet="3Symbols2">
        <cfvo type="percent" val="0"/>
        <cfvo type="percent" val="33"/>
        <cfvo type="percent" val="67"/>
      </iconSet>
    </cfRule>
  </conditionalFormatting>
  <conditionalFormatting sqref="M31">
    <cfRule type="iconSet" priority="879">
      <iconSet iconSet="3Symbols2">
        <cfvo type="percent" val="0"/>
        <cfvo type="percent" val="33"/>
        <cfvo type="percent" val="67"/>
      </iconSet>
    </cfRule>
  </conditionalFormatting>
  <conditionalFormatting sqref="M31">
    <cfRule type="iconSet" priority="878">
      <iconSet iconSet="3Symbols2">
        <cfvo type="percent" val="0"/>
        <cfvo type="percent" val="33"/>
        <cfvo type="percent" val="67"/>
      </iconSet>
    </cfRule>
  </conditionalFormatting>
  <conditionalFormatting sqref="M28">
    <cfRule type="iconSet" priority="877">
      <iconSet iconSet="3Symbols2">
        <cfvo type="percent" val="0"/>
        <cfvo type="percent" val="33"/>
        <cfvo type="percent" val="67"/>
      </iconSet>
    </cfRule>
  </conditionalFormatting>
  <conditionalFormatting sqref="M32">
    <cfRule type="iconSet" priority="876">
      <iconSet iconSet="3Symbols2">
        <cfvo type="percent" val="0"/>
        <cfvo type="percent" val="33"/>
        <cfvo type="percent" val="67"/>
      </iconSet>
    </cfRule>
  </conditionalFormatting>
  <conditionalFormatting sqref="M32">
    <cfRule type="iconSet" priority="875">
      <iconSet iconSet="3Symbols2">
        <cfvo type="percent" val="0"/>
        <cfvo type="percent" val="33"/>
        <cfvo type="percent" val="67"/>
      </iconSet>
    </cfRule>
  </conditionalFormatting>
  <conditionalFormatting sqref="M32">
    <cfRule type="iconSet" priority="874">
      <iconSet iconSet="3Symbols2">
        <cfvo type="percent" val="0"/>
        <cfvo type="percent" val="33"/>
        <cfvo type="percent" val="67"/>
      </iconSet>
    </cfRule>
  </conditionalFormatting>
  <conditionalFormatting sqref="M32">
    <cfRule type="iconSet" priority="873">
      <iconSet iconSet="3Symbols2">
        <cfvo type="percent" val="0"/>
        <cfvo type="percent" val="33"/>
        <cfvo type="percent" val="67"/>
      </iconSet>
    </cfRule>
  </conditionalFormatting>
  <conditionalFormatting sqref="M32">
    <cfRule type="iconSet" priority="872">
      <iconSet iconSet="3Symbols2">
        <cfvo type="percent" val="0"/>
        <cfvo type="percent" val="33"/>
        <cfvo type="percent" val="67"/>
      </iconSet>
    </cfRule>
  </conditionalFormatting>
  <conditionalFormatting sqref="M32">
    <cfRule type="iconSet" priority="871">
      <iconSet iconSet="3Symbols2">
        <cfvo type="percent" val="0"/>
        <cfvo type="percent" val="33"/>
        <cfvo type="percent" val="67"/>
      </iconSet>
    </cfRule>
  </conditionalFormatting>
  <conditionalFormatting sqref="M28">
    <cfRule type="iconSet" priority="870">
      <iconSet iconSet="3Symbols2">
        <cfvo type="percent" val="0"/>
        <cfvo type="percent" val="33"/>
        <cfvo type="percent" val="67"/>
      </iconSet>
    </cfRule>
  </conditionalFormatting>
  <conditionalFormatting sqref="M28">
    <cfRule type="iconSet" priority="869">
      <iconSet iconSet="3Symbols2">
        <cfvo type="percent" val="0"/>
        <cfvo type="percent" val="33"/>
        <cfvo type="percent" val="67"/>
      </iconSet>
    </cfRule>
  </conditionalFormatting>
  <conditionalFormatting sqref="M28">
    <cfRule type="iconSet" priority="868">
      <iconSet iconSet="3Symbols2">
        <cfvo type="percent" val="0"/>
        <cfvo type="percent" val="33"/>
        <cfvo type="percent" val="67"/>
      </iconSet>
    </cfRule>
  </conditionalFormatting>
  <conditionalFormatting sqref="M28">
    <cfRule type="iconSet" priority="867">
      <iconSet iconSet="3Symbols2">
        <cfvo type="percent" val="0"/>
        <cfvo type="percent" val="33"/>
        <cfvo type="percent" val="67"/>
      </iconSet>
    </cfRule>
  </conditionalFormatting>
  <conditionalFormatting sqref="M28">
    <cfRule type="iconSet" priority="866">
      <iconSet iconSet="3Symbols2">
        <cfvo type="percent" val="0"/>
        <cfvo type="percent" val="33"/>
        <cfvo type="percent" val="67"/>
      </iconSet>
    </cfRule>
  </conditionalFormatting>
  <conditionalFormatting sqref="M28">
    <cfRule type="iconSet" priority="865">
      <iconSet iconSet="3Symbols2">
        <cfvo type="percent" val="0"/>
        <cfvo type="percent" val="33"/>
        <cfvo type="percent" val="67"/>
      </iconSet>
    </cfRule>
  </conditionalFormatting>
  <conditionalFormatting sqref="M28">
    <cfRule type="iconSet" priority="864">
      <iconSet iconSet="3Symbols2">
        <cfvo type="percent" val="0"/>
        <cfvo type="percent" val="33"/>
        <cfvo type="percent" val="67"/>
      </iconSet>
    </cfRule>
  </conditionalFormatting>
  <conditionalFormatting sqref="K7">
    <cfRule type="iconSet" priority="863">
      <iconSet iconSet="3Symbols2">
        <cfvo type="percent" val="0"/>
        <cfvo type="percent" val="33"/>
        <cfvo type="percent" val="67"/>
      </iconSet>
    </cfRule>
  </conditionalFormatting>
  <conditionalFormatting sqref="K7">
    <cfRule type="iconSet" priority="862">
      <iconSet iconSet="3Symbols2">
        <cfvo type="percent" val="0"/>
        <cfvo type="percent" val="33"/>
        <cfvo type="percent" val="67"/>
      </iconSet>
    </cfRule>
  </conditionalFormatting>
  <conditionalFormatting sqref="K21">
    <cfRule type="iconSet" priority="861">
      <iconSet iconSet="3Symbols2">
        <cfvo type="percent" val="0"/>
        <cfvo type="percent" val="33"/>
        <cfvo type="percent" val="67"/>
      </iconSet>
    </cfRule>
  </conditionalFormatting>
  <conditionalFormatting sqref="K21">
    <cfRule type="iconSet" priority="860">
      <iconSet iconSet="3Symbols2">
        <cfvo type="percent" val="0"/>
        <cfvo type="percent" val="33"/>
        <cfvo type="percent" val="67"/>
      </iconSet>
    </cfRule>
  </conditionalFormatting>
  <conditionalFormatting sqref="K21">
    <cfRule type="iconSet" priority="859">
      <iconSet iconSet="3Symbols2">
        <cfvo type="percent" val="0"/>
        <cfvo type="percent" val="33"/>
        <cfvo type="percent" val="67"/>
      </iconSet>
    </cfRule>
  </conditionalFormatting>
  <conditionalFormatting sqref="P4">
    <cfRule type="iconSet" priority="858">
      <iconSet iconSet="3Symbols2">
        <cfvo type="percent" val="0"/>
        <cfvo type="percent" val="33"/>
        <cfvo type="percent" val="67"/>
      </iconSet>
    </cfRule>
  </conditionalFormatting>
  <conditionalFormatting sqref="O6">
    <cfRule type="iconSet" priority="857">
      <iconSet iconSet="3Symbols2">
        <cfvo type="percent" val="0"/>
        <cfvo type="percent" val="33"/>
        <cfvo type="percent" val="67"/>
      </iconSet>
    </cfRule>
  </conditionalFormatting>
  <conditionalFormatting sqref="Q11">
    <cfRule type="iconSet" priority="856">
      <iconSet iconSet="3Symbols2">
        <cfvo type="percent" val="0"/>
        <cfvo type="percent" val="33"/>
        <cfvo type="percent" val="67"/>
      </iconSet>
    </cfRule>
  </conditionalFormatting>
  <conditionalFormatting sqref="R14">
    <cfRule type="iconSet" priority="855">
      <iconSet iconSet="3Symbols2">
        <cfvo type="percent" val="0"/>
        <cfvo type="percent" val="33"/>
        <cfvo type="percent" val="67"/>
      </iconSet>
    </cfRule>
  </conditionalFormatting>
  <conditionalFormatting sqref="R14">
    <cfRule type="iconSet" priority="854">
      <iconSet iconSet="3Symbols2">
        <cfvo type="percent" val="0"/>
        <cfvo type="percent" val="33"/>
        <cfvo type="percent" val="67"/>
      </iconSet>
    </cfRule>
  </conditionalFormatting>
  <conditionalFormatting sqref="P15">
    <cfRule type="iconSet" priority="853">
      <iconSet iconSet="3Symbols2">
        <cfvo type="percent" val="0"/>
        <cfvo type="percent" val="33"/>
        <cfvo type="percent" val="67"/>
      </iconSet>
    </cfRule>
  </conditionalFormatting>
  <conditionalFormatting sqref="O16">
    <cfRule type="iconSet" priority="852">
      <iconSet iconSet="3Symbols2">
        <cfvo type="percent" val="0"/>
        <cfvo type="percent" val="33"/>
        <cfvo type="percent" val="67"/>
      </iconSet>
    </cfRule>
  </conditionalFormatting>
  <conditionalFormatting sqref="O16">
    <cfRule type="iconSet" priority="851">
      <iconSet iconSet="3Symbols2">
        <cfvo type="percent" val="0"/>
        <cfvo type="percent" val="33"/>
        <cfvo type="percent" val="67"/>
      </iconSet>
    </cfRule>
  </conditionalFormatting>
  <conditionalFormatting sqref="R17">
    <cfRule type="iconSet" priority="850">
      <iconSet iconSet="3Symbols2">
        <cfvo type="percent" val="0"/>
        <cfvo type="percent" val="33"/>
        <cfvo type="percent" val="67"/>
      </iconSet>
    </cfRule>
  </conditionalFormatting>
  <conditionalFormatting sqref="R17">
    <cfRule type="iconSet" priority="849">
      <iconSet iconSet="3Symbols2">
        <cfvo type="percent" val="0"/>
        <cfvo type="percent" val="33"/>
        <cfvo type="percent" val="67"/>
      </iconSet>
    </cfRule>
  </conditionalFormatting>
  <conditionalFormatting sqref="R18">
    <cfRule type="iconSet" priority="848">
      <iconSet iconSet="3Symbols2">
        <cfvo type="percent" val="0"/>
        <cfvo type="percent" val="33"/>
        <cfvo type="percent" val="67"/>
      </iconSet>
    </cfRule>
  </conditionalFormatting>
  <conditionalFormatting sqref="R18">
    <cfRule type="iconSet" priority="847">
      <iconSet iconSet="3Symbols2">
        <cfvo type="percent" val="0"/>
        <cfvo type="percent" val="33"/>
        <cfvo type="percent" val="67"/>
      </iconSet>
    </cfRule>
  </conditionalFormatting>
  <conditionalFormatting sqref="P19">
    <cfRule type="iconSet" priority="846">
      <iconSet iconSet="3Symbols2">
        <cfvo type="percent" val="0"/>
        <cfvo type="percent" val="33"/>
        <cfvo type="percent" val="67"/>
      </iconSet>
    </cfRule>
  </conditionalFormatting>
  <conditionalFormatting sqref="P19">
    <cfRule type="iconSet" priority="845">
      <iconSet iconSet="3Symbols2">
        <cfvo type="percent" val="0"/>
        <cfvo type="percent" val="33"/>
        <cfvo type="percent" val="67"/>
      </iconSet>
    </cfRule>
  </conditionalFormatting>
  <conditionalFormatting sqref="P20">
    <cfRule type="iconSet" priority="844">
      <iconSet iconSet="3Symbols2">
        <cfvo type="percent" val="0"/>
        <cfvo type="percent" val="33"/>
        <cfvo type="percent" val="67"/>
      </iconSet>
    </cfRule>
  </conditionalFormatting>
  <conditionalFormatting sqref="P20">
    <cfRule type="iconSet" priority="843">
      <iconSet iconSet="3Symbols2">
        <cfvo type="percent" val="0"/>
        <cfvo type="percent" val="33"/>
        <cfvo type="percent" val="67"/>
      </iconSet>
    </cfRule>
  </conditionalFormatting>
  <conditionalFormatting sqref="P20">
    <cfRule type="iconSet" priority="842">
      <iconSet iconSet="3Symbols2">
        <cfvo type="percent" val="0"/>
        <cfvo type="percent" val="33"/>
        <cfvo type="percent" val="67"/>
      </iconSet>
    </cfRule>
  </conditionalFormatting>
  <conditionalFormatting sqref="P20">
    <cfRule type="iconSet" priority="841">
      <iconSet iconSet="3Symbols2">
        <cfvo type="percent" val="0"/>
        <cfvo type="percent" val="33"/>
        <cfvo type="percent" val="67"/>
      </iconSet>
    </cfRule>
  </conditionalFormatting>
  <conditionalFormatting sqref="Q21">
    <cfRule type="iconSet" priority="840">
      <iconSet iconSet="3Symbols2">
        <cfvo type="percent" val="0"/>
        <cfvo type="percent" val="33"/>
        <cfvo type="percent" val="67"/>
      </iconSet>
    </cfRule>
  </conditionalFormatting>
  <conditionalFormatting sqref="Q21">
    <cfRule type="iconSet" priority="839">
      <iconSet iconSet="3Symbols2">
        <cfvo type="percent" val="0"/>
        <cfvo type="percent" val="33"/>
        <cfvo type="percent" val="67"/>
      </iconSet>
    </cfRule>
  </conditionalFormatting>
  <conditionalFormatting sqref="Q21">
    <cfRule type="iconSet" priority="838">
      <iconSet iconSet="3Symbols2">
        <cfvo type="percent" val="0"/>
        <cfvo type="percent" val="33"/>
        <cfvo type="percent" val="67"/>
      </iconSet>
    </cfRule>
  </conditionalFormatting>
  <conditionalFormatting sqref="O22">
    <cfRule type="iconSet" priority="837">
      <iconSet iconSet="3Symbols2">
        <cfvo type="percent" val="0"/>
        <cfvo type="percent" val="33"/>
        <cfvo type="percent" val="67"/>
      </iconSet>
    </cfRule>
  </conditionalFormatting>
  <conditionalFormatting sqref="O22">
    <cfRule type="iconSet" priority="836">
      <iconSet iconSet="3Symbols2">
        <cfvo type="percent" val="0"/>
        <cfvo type="percent" val="33"/>
        <cfvo type="percent" val="67"/>
      </iconSet>
    </cfRule>
  </conditionalFormatting>
  <conditionalFormatting sqref="O22">
    <cfRule type="iconSet" priority="835">
      <iconSet iconSet="3Symbols2">
        <cfvo type="percent" val="0"/>
        <cfvo type="percent" val="33"/>
        <cfvo type="percent" val="67"/>
      </iconSet>
    </cfRule>
  </conditionalFormatting>
  <conditionalFormatting sqref="P26">
    <cfRule type="iconSet" priority="834">
      <iconSet iconSet="3Symbols2">
        <cfvo type="percent" val="0"/>
        <cfvo type="percent" val="33"/>
        <cfvo type="percent" val="67"/>
      </iconSet>
    </cfRule>
  </conditionalFormatting>
  <conditionalFormatting sqref="P26">
    <cfRule type="iconSet" priority="833">
      <iconSet iconSet="3Symbols2">
        <cfvo type="percent" val="0"/>
        <cfvo type="percent" val="33"/>
        <cfvo type="percent" val="67"/>
      </iconSet>
    </cfRule>
  </conditionalFormatting>
  <conditionalFormatting sqref="P26">
    <cfRule type="iconSet" priority="832">
      <iconSet iconSet="3Symbols2">
        <cfvo type="percent" val="0"/>
        <cfvo type="percent" val="33"/>
        <cfvo type="percent" val="67"/>
      </iconSet>
    </cfRule>
  </conditionalFormatting>
  <conditionalFormatting sqref="R27">
    <cfRule type="iconSet" priority="831">
      <iconSet iconSet="3Symbols2">
        <cfvo type="percent" val="0"/>
        <cfvo type="percent" val="33"/>
        <cfvo type="percent" val="67"/>
      </iconSet>
    </cfRule>
  </conditionalFormatting>
  <conditionalFormatting sqref="R27">
    <cfRule type="iconSet" priority="830">
      <iconSet iconSet="3Symbols2">
        <cfvo type="percent" val="0"/>
        <cfvo type="percent" val="33"/>
        <cfvo type="percent" val="67"/>
      </iconSet>
    </cfRule>
  </conditionalFormatting>
  <conditionalFormatting sqref="R27">
    <cfRule type="iconSet" priority="829">
      <iconSet iconSet="3Symbols2">
        <cfvo type="percent" val="0"/>
        <cfvo type="percent" val="33"/>
        <cfvo type="percent" val="67"/>
      </iconSet>
    </cfRule>
  </conditionalFormatting>
  <conditionalFormatting sqref="Q28">
    <cfRule type="iconSet" priority="828">
      <iconSet iconSet="3Symbols2">
        <cfvo type="percent" val="0"/>
        <cfvo type="percent" val="33"/>
        <cfvo type="percent" val="67"/>
      </iconSet>
    </cfRule>
  </conditionalFormatting>
  <conditionalFormatting sqref="Q28">
    <cfRule type="iconSet" priority="827">
      <iconSet iconSet="3Symbols2">
        <cfvo type="percent" val="0"/>
        <cfvo type="percent" val="33"/>
        <cfvo type="percent" val="67"/>
      </iconSet>
    </cfRule>
  </conditionalFormatting>
  <conditionalFormatting sqref="Q28">
    <cfRule type="iconSet" priority="826">
      <iconSet iconSet="3Symbols2">
        <cfvo type="percent" val="0"/>
        <cfvo type="percent" val="33"/>
        <cfvo type="percent" val="67"/>
      </iconSet>
    </cfRule>
  </conditionalFormatting>
  <conditionalFormatting sqref="Q28">
    <cfRule type="iconSet" priority="825">
      <iconSet iconSet="3Symbols2">
        <cfvo type="percent" val="0"/>
        <cfvo type="percent" val="33"/>
        <cfvo type="percent" val="67"/>
      </iconSet>
    </cfRule>
  </conditionalFormatting>
  <conditionalFormatting sqref="R29">
    <cfRule type="iconSet" priority="824">
      <iconSet iconSet="3Symbols2">
        <cfvo type="percent" val="0"/>
        <cfvo type="percent" val="33"/>
        <cfvo type="percent" val="67"/>
      </iconSet>
    </cfRule>
  </conditionalFormatting>
  <conditionalFormatting sqref="R29">
    <cfRule type="iconSet" priority="823">
      <iconSet iconSet="3Symbols2">
        <cfvo type="percent" val="0"/>
        <cfvo type="percent" val="33"/>
        <cfvo type="percent" val="67"/>
      </iconSet>
    </cfRule>
  </conditionalFormatting>
  <conditionalFormatting sqref="R29">
    <cfRule type="iconSet" priority="822">
      <iconSet iconSet="3Symbols2">
        <cfvo type="percent" val="0"/>
        <cfvo type="percent" val="33"/>
        <cfvo type="percent" val="67"/>
      </iconSet>
    </cfRule>
  </conditionalFormatting>
  <conditionalFormatting sqref="O32">
    <cfRule type="iconSet" priority="821">
      <iconSet iconSet="3Symbols2">
        <cfvo type="percent" val="0"/>
        <cfvo type="percent" val="33"/>
        <cfvo type="percent" val="67"/>
      </iconSet>
    </cfRule>
  </conditionalFormatting>
  <conditionalFormatting sqref="O32">
    <cfRule type="iconSet" priority="820">
      <iconSet iconSet="3Symbols2">
        <cfvo type="percent" val="0"/>
        <cfvo type="percent" val="33"/>
        <cfvo type="percent" val="67"/>
      </iconSet>
    </cfRule>
  </conditionalFormatting>
  <conditionalFormatting sqref="O32">
    <cfRule type="iconSet" priority="819">
      <iconSet iconSet="3Symbols2">
        <cfvo type="percent" val="0"/>
        <cfvo type="percent" val="33"/>
        <cfvo type="percent" val="67"/>
      </iconSet>
    </cfRule>
  </conditionalFormatting>
  <conditionalFormatting sqref="O33">
    <cfRule type="iconSet" priority="818">
      <iconSet iconSet="3Symbols2">
        <cfvo type="percent" val="0"/>
        <cfvo type="percent" val="33"/>
        <cfvo type="percent" val="67"/>
      </iconSet>
    </cfRule>
  </conditionalFormatting>
  <conditionalFormatting sqref="O33">
    <cfRule type="iconSet" priority="817">
      <iconSet iconSet="3Symbols2">
        <cfvo type="percent" val="0"/>
        <cfvo type="percent" val="33"/>
        <cfvo type="percent" val="67"/>
      </iconSet>
    </cfRule>
  </conditionalFormatting>
  <conditionalFormatting sqref="O33">
    <cfRule type="iconSet" priority="816">
      <iconSet iconSet="3Symbols2">
        <cfvo type="percent" val="0"/>
        <cfvo type="percent" val="33"/>
        <cfvo type="percent" val="67"/>
      </iconSet>
    </cfRule>
  </conditionalFormatting>
  <conditionalFormatting sqref="P34">
    <cfRule type="iconSet" priority="815">
      <iconSet iconSet="3Symbols2">
        <cfvo type="percent" val="0"/>
        <cfvo type="percent" val="33"/>
        <cfvo type="percent" val="67"/>
      </iconSet>
    </cfRule>
  </conditionalFormatting>
  <conditionalFormatting sqref="P34">
    <cfRule type="iconSet" priority="814">
      <iconSet iconSet="3Symbols2">
        <cfvo type="percent" val="0"/>
        <cfvo type="percent" val="33"/>
        <cfvo type="percent" val="67"/>
      </iconSet>
    </cfRule>
  </conditionalFormatting>
  <conditionalFormatting sqref="P34">
    <cfRule type="iconSet" priority="813">
      <iconSet iconSet="3Symbols2">
        <cfvo type="percent" val="0"/>
        <cfvo type="percent" val="33"/>
        <cfvo type="percent" val="67"/>
      </iconSet>
    </cfRule>
  </conditionalFormatting>
  <conditionalFormatting sqref="P34">
    <cfRule type="iconSet" priority="812">
      <iconSet iconSet="3Symbols2">
        <cfvo type="percent" val="0"/>
        <cfvo type="percent" val="33"/>
        <cfvo type="percent" val="67"/>
      </iconSet>
    </cfRule>
  </conditionalFormatting>
  <conditionalFormatting sqref="P37">
    <cfRule type="iconSet" priority="811">
      <iconSet iconSet="3Symbols2">
        <cfvo type="percent" val="0"/>
        <cfvo type="percent" val="33"/>
        <cfvo type="percent" val="67"/>
      </iconSet>
    </cfRule>
  </conditionalFormatting>
  <conditionalFormatting sqref="P37">
    <cfRule type="iconSet" priority="810">
      <iconSet iconSet="3Symbols2">
        <cfvo type="percent" val="0"/>
        <cfvo type="percent" val="33"/>
        <cfvo type="percent" val="67"/>
      </iconSet>
    </cfRule>
  </conditionalFormatting>
  <conditionalFormatting sqref="P37">
    <cfRule type="iconSet" priority="809">
      <iconSet iconSet="3Symbols2">
        <cfvo type="percent" val="0"/>
        <cfvo type="percent" val="33"/>
        <cfvo type="percent" val="67"/>
      </iconSet>
    </cfRule>
  </conditionalFormatting>
  <conditionalFormatting sqref="O46">
    <cfRule type="iconSet" priority="808">
      <iconSet iconSet="3Symbols2">
        <cfvo type="percent" val="0"/>
        <cfvo type="percent" val="33"/>
        <cfvo type="percent" val="67"/>
      </iconSet>
    </cfRule>
  </conditionalFormatting>
  <conditionalFormatting sqref="O46">
    <cfRule type="iconSet" priority="807">
      <iconSet iconSet="3Symbols2">
        <cfvo type="percent" val="0"/>
        <cfvo type="percent" val="33"/>
        <cfvo type="percent" val="67"/>
      </iconSet>
    </cfRule>
  </conditionalFormatting>
  <conditionalFormatting sqref="O45">
    <cfRule type="iconSet" priority="806">
      <iconSet iconSet="3Symbols2">
        <cfvo type="percent" val="0"/>
        <cfvo type="percent" val="33"/>
        <cfvo type="percent" val="67"/>
      </iconSet>
    </cfRule>
  </conditionalFormatting>
  <conditionalFormatting sqref="O45">
    <cfRule type="iconSet" priority="805">
      <iconSet iconSet="3Symbols2">
        <cfvo type="percent" val="0"/>
        <cfvo type="percent" val="33"/>
        <cfvo type="percent" val="67"/>
      </iconSet>
    </cfRule>
  </conditionalFormatting>
  <conditionalFormatting sqref="O45">
    <cfRule type="iconSet" priority="804">
      <iconSet iconSet="3Symbols2">
        <cfvo type="percent" val="0"/>
        <cfvo type="percent" val="33"/>
        <cfvo type="percent" val="67"/>
      </iconSet>
    </cfRule>
  </conditionalFormatting>
  <conditionalFormatting sqref="O45">
    <cfRule type="iconSet" priority="803">
      <iconSet iconSet="3Symbols2">
        <cfvo type="percent" val="0"/>
        <cfvo type="percent" val="33"/>
        <cfvo type="percent" val="67"/>
      </iconSet>
    </cfRule>
  </conditionalFormatting>
  <conditionalFormatting sqref="O45">
    <cfRule type="iconSet" priority="802">
      <iconSet iconSet="3Symbols2">
        <cfvo type="percent" val="0"/>
        <cfvo type="percent" val="33"/>
        <cfvo type="percent" val="67"/>
      </iconSet>
    </cfRule>
  </conditionalFormatting>
  <conditionalFormatting sqref="O45">
    <cfRule type="iconSet" priority="801">
      <iconSet iconSet="3Symbols2">
        <cfvo type="percent" val="0"/>
        <cfvo type="percent" val="33"/>
        <cfvo type="percent" val="67"/>
      </iconSet>
    </cfRule>
  </conditionalFormatting>
  <conditionalFormatting sqref="O45">
    <cfRule type="iconSet" priority="800">
      <iconSet iconSet="3Symbols2">
        <cfvo type="percent" val="0"/>
        <cfvo type="percent" val="33"/>
        <cfvo type="percent" val="67"/>
      </iconSet>
    </cfRule>
  </conditionalFormatting>
  <conditionalFormatting sqref="Q44">
    <cfRule type="iconSet" priority="799">
      <iconSet iconSet="3Symbols2">
        <cfvo type="percent" val="0"/>
        <cfvo type="percent" val="33"/>
        <cfvo type="percent" val="67"/>
      </iconSet>
    </cfRule>
  </conditionalFormatting>
  <conditionalFormatting sqref="Q44">
    <cfRule type="iconSet" priority="798">
      <iconSet iconSet="3Symbols2">
        <cfvo type="percent" val="0"/>
        <cfvo type="percent" val="33"/>
        <cfvo type="percent" val="67"/>
      </iconSet>
    </cfRule>
  </conditionalFormatting>
  <conditionalFormatting sqref="Q44">
    <cfRule type="iconSet" priority="797">
      <iconSet iconSet="3Symbols2">
        <cfvo type="percent" val="0"/>
        <cfvo type="percent" val="33"/>
        <cfvo type="percent" val="67"/>
      </iconSet>
    </cfRule>
  </conditionalFormatting>
  <conditionalFormatting sqref="Q44">
    <cfRule type="iconSet" priority="796">
      <iconSet iconSet="3Symbols2">
        <cfvo type="percent" val="0"/>
        <cfvo type="percent" val="33"/>
        <cfvo type="percent" val="67"/>
      </iconSet>
    </cfRule>
  </conditionalFormatting>
  <conditionalFormatting sqref="Q44">
    <cfRule type="iconSet" priority="795">
      <iconSet iconSet="3Symbols2">
        <cfvo type="percent" val="0"/>
        <cfvo type="percent" val="33"/>
        <cfvo type="percent" val="67"/>
      </iconSet>
    </cfRule>
  </conditionalFormatting>
  <conditionalFormatting sqref="Q44">
    <cfRule type="iconSet" priority="794">
      <iconSet iconSet="3Symbols2">
        <cfvo type="percent" val="0"/>
        <cfvo type="percent" val="33"/>
        <cfvo type="percent" val="67"/>
      </iconSet>
    </cfRule>
  </conditionalFormatting>
  <conditionalFormatting sqref="R43">
    <cfRule type="iconSet" priority="793">
      <iconSet iconSet="3Symbols2">
        <cfvo type="percent" val="0"/>
        <cfvo type="percent" val="33"/>
        <cfvo type="percent" val="67"/>
      </iconSet>
    </cfRule>
  </conditionalFormatting>
  <conditionalFormatting sqref="Q41">
    <cfRule type="iconSet" priority="792">
      <iconSet iconSet="3Symbols2">
        <cfvo type="percent" val="0"/>
        <cfvo type="percent" val="33"/>
        <cfvo type="percent" val="67"/>
      </iconSet>
    </cfRule>
  </conditionalFormatting>
  <conditionalFormatting sqref="R40">
    <cfRule type="iconSet" priority="791">
      <iconSet iconSet="3Symbols2">
        <cfvo type="percent" val="0"/>
        <cfvo type="percent" val="33"/>
        <cfvo type="percent" val="67"/>
      </iconSet>
    </cfRule>
  </conditionalFormatting>
  <conditionalFormatting sqref="R40">
    <cfRule type="iconSet" priority="790">
      <iconSet iconSet="3Symbols2">
        <cfvo type="percent" val="0"/>
        <cfvo type="percent" val="33"/>
        <cfvo type="percent" val="67"/>
      </iconSet>
    </cfRule>
  </conditionalFormatting>
  <conditionalFormatting sqref="R40">
    <cfRule type="iconSet" priority="789">
      <iconSet iconSet="3Symbols2">
        <cfvo type="percent" val="0"/>
        <cfvo type="percent" val="33"/>
        <cfvo type="percent" val="67"/>
      </iconSet>
    </cfRule>
  </conditionalFormatting>
  <conditionalFormatting sqref="R40">
    <cfRule type="iconSet" priority="788">
      <iconSet iconSet="3Symbols2">
        <cfvo type="percent" val="0"/>
        <cfvo type="percent" val="33"/>
        <cfvo type="percent" val="67"/>
      </iconSet>
    </cfRule>
  </conditionalFormatting>
  <conditionalFormatting sqref="R40">
    <cfRule type="iconSet" priority="787">
      <iconSet iconSet="3Symbols2">
        <cfvo type="percent" val="0"/>
        <cfvo type="percent" val="33"/>
        <cfvo type="percent" val="67"/>
      </iconSet>
    </cfRule>
  </conditionalFormatting>
  <conditionalFormatting sqref="R40">
    <cfRule type="iconSet" priority="786">
      <iconSet iconSet="3Symbols2">
        <cfvo type="percent" val="0"/>
        <cfvo type="percent" val="33"/>
        <cfvo type="percent" val="67"/>
      </iconSet>
    </cfRule>
  </conditionalFormatting>
  <conditionalFormatting sqref="R40">
    <cfRule type="iconSet" priority="785">
      <iconSet iconSet="3Symbols2">
        <cfvo type="percent" val="0"/>
        <cfvo type="percent" val="33"/>
        <cfvo type="percent" val="67"/>
      </iconSet>
    </cfRule>
  </conditionalFormatting>
  <conditionalFormatting sqref="R40">
    <cfRule type="iconSet" priority="784">
      <iconSet iconSet="3Symbols2">
        <cfvo type="percent" val="0"/>
        <cfvo type="percent" val="33"/>
        <cfvo type="percent" val="67"/>
      </iconSet>
    </cfRule>
  </conditionalFormatting>
  <conditionalFormatting sqref="O46">
    <cfRule type="iconSet" priority="783">
      <iconSet iconSet="3Symbols2">
        <cfvo type="percent" val="0"/>
        <cfvo type="percent" val="33"/>
        <cfvo type="percent" val="67"/>
      </iconSet>
    </cfRule>
  </conditionalFormatting>
  <conditionalFormatting sqref="O46">
    <cfRule type="iconSet" priority="782">
      <iconSet iconSet="3Symbols2">
        <cfvo type="percent" val="0"/>
        <cfvo type="percent" val="33"/>
        <cfvo type="percent" val="67"/>
      </iconSet>
    </cfRule>
  </conditionalFormatting>
  <conditionalFormatting sqref="O32">
    <cfRule type="iconSet" priority="781">
      <iconSet iconSet="3Symbols2">
        <cfvo type="percent" val="0"/>
        <cfvo type="percent" val="33"/>
        <cfvo type="percent" val="67"/>
      </iconSet>
    </cfRule>
  </conditionalFormatting>
  <conditionalFormatting sqref="O32">
    <cfRule type="iconSet" priority="780">
      <iconSet iconSet="3Symbols2">
        <cfvo type="percent" val="0"/>
        <cfvo type="percent" val="33"/>
        <cfvo type="percent" val="67"/>
      </iconSet>
    </cfRule>
  </conditionalFormatting>
  <conditionalFormatting sqref="O32">
    <cfRule type="iconSet" priority="779">
      <iconSet iconSet="3Symbols2">
        <cfvo type="percent" val="0"/>
        <cfvo type="percent" val="33"/>
        <cfvo type="percent" val="67"/>
      </iconSet>
    </cfRule>
  </conditionalFormatting>
  <conditionalFormatting sqref="O32">
    <cfRule type="iconSet" priority="778">
      <iconSet iconSet="3Symbols2">
        <cfvo type="percent" val="0"/>
        <cfvo type="percent" val="33"/>
        <cfvo type="percent" val="67"/>
      </iconSet>
    </cfRule>
  </conditionalFormatting>
  <conditionalFormatting sqref="O32">
    <cfRule type="iconSet" priority="777">
      <iconSet iconSet="3Symbols2">
        <cfvo type="percent" val="0"/>
        <cfvo type="percent" val="33"/>
        <cfvo type="percent" val="67"/>
      </iconSet>
    </cfRule>
  </conditionalFormatting>
  <conditionalFormatting sqref="O32">
    <cfRule type="iconSet" priority="776">
      <iconSet iconSet="3Symbols2">
        <cfvo type="percent" val="0"/>
        <cfvo type="percent" val="33"/>
        <cfvo type="percent" val="67"/>
      </iconSet>
    </cfRule>
  </conditionalFormatting>
  <conditionalFormatting sqref="M32">
    <cfRule type="iconSet" priority="775">
      <iconSet iconSet="3Symbols2">
        <cfvo type="percent" val="0"/>
        <cfvo type="percent" val="33"/>
        <cfvo type="percent" val="67"/>
      </iconSet>
    </cfRule>
  </conditionalFormatting>
  <conditionalFormatting sqref="M32">
    <cfRule type="iconSet" priority="774">
      <iconSet iconSet="3Symbols2">
        <cfvo type="percent" val="0"/>
        <cfvo type="percent" val="33"/>
        <cfvo type="percent" val="67"/>
      </iconSet>
    </cfRule>
  </conditionalFormatting>
  <conditionalFormatting sqref="M32">
    <cfRule type="iconSet" priority="773">
      <iconSet iconSet="3Symbols2">
        <cfvo type="percent" val="0"/>
        <cfvo type="percent" val="33"/>
        <cfvo type="percent" val="67"/>
      </iconSet>
    </cfRule>
  </conditionalFormatting>
  <conditionalFormatting sqref="R36">
    <cfRule type="iconSet" priority="772">
      <iconSet iconSet="3Symbols2">
        <cfvo type="percent" val="0"/>
        <cfvo type="percent" val="33"/>
        <cfvo type="percent" val="67"/>
      </iconSet>
    </cfRule>
  </conditionalFormatting>
  <conditionalFormatting sqref="R36">
    <cfRule type="iconSet" priority="771">
      <iconSet iconSet="3Symbols2">
        <cfvo type="percent" val="0"/>
        <cfvo type="percent" val="33"/>
        <cfvo type="percent" val="67"/>
      </iconSet>
    </cfRule>
  </conditionalFormatting>
  <conditionalFormatting sqref="R36">
    <cfRule type="iconSet" priority="770">
      <iconSet iconSet="3Symbols2">
        <cfvo type="percent" val="0"/>
        <cfvo type="percent" val="33"/>
        <cfvo type="percent" val="67"/>
      </iconSet>
    </cfRule>
  </conditionalFormatting>
  <conditionalFormatting sqref="Q41">
    <cfRule type="iconSet" priority="769">
      <iconSet iconSet="3Symbols2">
        <cfvo type="percent" val="0"/>
        <cfvo type="percent" val="33"/>
        <cfvo type="percent" val="67"/>
      </iconSet>
    </cfRule>
  </conditionalFormatting>
  <conditionalFormatting sqref="C41">
    <cfRule type="iconSet" priority="768">
      <iconSet iconSet="3Symbols2">
        <cfvo type="percent" val="0"/>
        <cfvo type="percent" val="33"/>
        <cfvo type="percent" val="67"/>
      </iconSet>
    </cfRule>
  </conditionalFormatting>
  <conditionalFormatting sqref="C41">
    <cfRule type="iconSet" priority="767">
      <iconSet iconSet="3Symbols2">
        <cfvo type="percent" val="0"/>
        <cfvo type="percent" val="33"/>
        <cfvo type="percent" val="67"/>
      </iconSet>
    </cfRule>
  </conditionalFormatting>
  <conditionalFormatting sqref="C41">
    <cfRule type="iconSet" priority="766">
      <iconSet iconSet="3Symbols2">
        <cfvo type="percent" val="0"/>
        <cfvo type="percent" val="33"/>
        <cfvo type="percent" val="67"/>
      </iconSet>
    </cfRule>
  </conditionalFormatting>
  <conditionalFormatting sqref="Q42">
    <cfRule type="iconSet" priority="765">
      <iconSet iconSet="3Symbols2">
        <cfvo type="percent" val="0"/>
        <cfvo type="percent" val="33"/>
        <cfvo type="percent" val="67"/>
      </iconSet>
    </cfRule>
  </conditionalFormatting>
  <conditionalFormatting sqref="Q42">
    <cfRule type="iconSet" priority="764">
      <iconSet iconSet="3Symbols2">
        <cfvo type="percent" val="0"/>
        <cfvo type="percent" val="33"/>
        <cfvo type="percent" val="67"/>
      </iconSet>
    </cfRule>
  </conditionalFormatting>
  <conditionalFormatting sqref="Q42">
    <cfRule type="iconSet" priority="763">
      <iconSet iconSet="3Symbols2">
        <cfvo type="percent" val="0"/>
        <cfvo type="percent" val="33"/>
        <cfvo type="percent" val="67"/>
      </iconSet>
    </cfRule>
  </conditionalFormatting>
  <conditionalFormatting sqref="B42">
    <cfRule type="iconSet" priority="762">
      <iconSet iconSet="3Symbols2">
        <cfvo type="percent" val="0"/>
        <cfvo type="percent" val="33"/>
        <cfvo type="percent" val="67"/>
      </iconSet>
    </cfRule>
  </conditionalFormatting>
  <conditionalFormatting sqref="B42">
    <cfRule type="iconSet" priority="761">
      <iconSet iconSet="3Symbols2">
        <cfvo type="percent" val="0"/>
        <cfvo type="percent" val="33"/>
        <cfvo type="percent" val="67"/>
      </iconSet>
    </cfRule>
  </conditionalFormatting>
  <conditionalFormatting sqref="B42">
    <cfRule type="iconSet" priority="760">
      <iconSet iconSet="3Symbols2">
        <cfvo type="percent" val="0"/>
        <cfvo type="percent" val="33"/>
        <cfvo type="percent" val="67"/>
      </iconSet>
    </cfRule>
  </conditionalFormatting>
  <conditionalFormatting sqref="B42">
    <cfRule type="iconSet" priority="759">
      <iconSet iconSet="3Symbols2">
        <cfvo type="percent" val="0"/>
        <cfvo type="percent" val="33"/>
        <cfvo type="percent" val="67"/>
      </iconSet>
    </cfRule>
  </conditionalFormatting>
  <conditionalFormatting sqref="B42">
    <cfRule type="iconSet" priority="758">
      <iconSet iconSet="3Symbols2">
        <cfvo type="percent" val="0"/>
        <cfvo type="percent" val="33"/>
        <cfvo type="percent" val="67"/>
      </iconSet>
    </cfRule>
  </conditionalFormatting>
  <conditionalFormatting sqref="Q25">
    <cfRule type="iconSet" priority="757">
      <iconSet iconSet="3Symbols2">
        <cfvo type="percent" val="0"/>
        <cfvo type="percent" val="33"/>
        <cfvo type="percent" val="67"/>
      </iconSet>
    </cfRule>
  </conditionalFormatting>
  <conditionalFormatting sqref="Q25">
    <cfRule type="iconSet" priority="756">
      <iconSet iconSet="3Symbols2">
        <cfvo type="percent" val="0"/>
        <cfvo type="percent" val="33"/>
        <cfvo type="percent" val="67"/>
      </iconSet>
    </cfRule>
  </conditionalFormatting>
  <conditionalFormatting sqref="N25">
    <cfRule type="iconSet" priority="755">
      <iconSet iconSet="3Symbols2">
        <cfvo type="percent" val="0"/>
        <cfvo type="percent" val="33"/>
        <cfvo type="percent" val="67"/>
      </iconSet>
    </cfRule>
  </conditionalFormatting>
  <conditionalFormatting sqref="N25">
    <cfRule type="iconSet" priority="754">
      <iconSet iconSet="3Symbols2">
        <cfvo type="percent" val="0"/>
        <cfvo type="percent" val="33"/>
        <cfvo type="percent" val="67"/>
      </iconSet>
    </cfRule>
  </conditionalFormatting>
  <conditionalFormatting sqref="N25">
    <cfRule type="iconSet" priority="753">
      <iconSet iconSet="3Symbols2">
        <cfvo type="percent" val="0"/>
        <cfvo type="percent" val="33"/>
        <cfvo type="percent" val="67"/>
      </iconSet>
    </cfRule>
  </conditionalFormatting>
  <conditionalFormatting sqref="N25">
    <cfRule type="iconSet" priority="752">
      <iconSet iconSet="3Symbols2">
        <cfvo type="percent" val="0"/>
        <cfvo type="percent" val="33"/>
        <cfvo type="percent" val="67"/>
      </iconSet>
    </cfRule>
  </conditionalFormatting>
  <conditionalFormatting sqref="P30">
    <cfRule type="iconSet" priority="751">
      <iconSet iconSet="3Symbols2">
        <cfvo type="percent" val="0"/>
        <cfvo type="percent" val="33"/>
        <cfvo type="percent" val="67"/>
      </iconSet>
    </cfRule>
  </conditionalFormatting>
  <conditionalFormatting sqref="P30">
    <cfRule type="iconSet" priority="750">
      <iconSet iconSet="3Symbols2">
        <cfvo type="percent" val="0"/>
        <cfvo type="percent" val="33"/>
        <cfvo type="percent" val="67"/>
      </iconSet>
    </cfRule>
  </conditionalFormatting>
  <conditionalFormatting sqref="P30">
    <cfRule type="iconSet" priority="749">
      <iconSet iconSet="3Symbols2">
        <cfvo type="percent" val="0"/>
        <cfvo type="percent" val="33"/>
        <cfvo type="percent" val="67"/>
      </iconSet>
    </cfRule>
  </conditionalFormatting>
  <conditionalFormatting sqref="P30">
    <cfRule type="iconSet" priority="748">
      <iconSet iconSet="3Symbols2">
        <cfvo type="percent" val="0"/>
        <cfvo type="percent" val="33"/>
        <cfvo type="percent" val="67"/>
      </iconSet>
    </cfRule>
  </conditionalFormatting>
  <conditionalFormatting sqref="P30">
    <cfRule type="iconSet" priority="747">
      <iconSet iconSet="3Symbols2">
        <cfvo type="percent" val="0"/>
        <cfvo type="percent" val="33"/>
        <cfvo type="percent" val="67"/>
      </iconSet>
    </cfRule>
  </conditionalFormatting>
  <conditionalFormatting sqref="P30">
    <cfRule type="iconSet" priority="746">
      <iconSet iconSet="3Symbols2">
        <cfvo type="percent" val="0"/>
        <cfvo type="percent" val="33"/>
        <cfvo type="percent" val="67"/>
      </iconSet>
    </cfRule>
  </conditionalFormatting>
  <conditionalFormatting sqref="P31">
    <cfRule type="iconSet" priority="745">
      <iconSet iconSet="3Symbols2">
        <cfvo type="percent" val="0"/>
        <cfvo type="percent" val="33"/>
        <cfvo type="percent" val="67"/>
      </iconSet>
    </cfRule>
  </conditionalFormatting>
  <conditionalFormatting sqref="P31">
    <cfRule type="iconSet" priority="744">
      <iconSet iconSet="3Symbols2">
        <cfvo type="percent" val="0"/>
        <cfvo type="percent" val="33"/>
        <cfvo type="percent" val="67"/>
      </iconSet>
    </cfRule>
  </conditionalFormatting>
  <conditionalFormatting sqref="E31">
    <cfRule type="iconSet" priority="743">
      <iconSet iconSet="3Symbols2">
        <cfvo type="percent" val="0"/>
        <cfvo type="percent" val="33"/>
        <cfvo type="percent" val="67"/>
      </iconSet>
    </cfRule>
  </conditionalFormatting>
  <conditionalFormatting sqref="E31">
    <cfRule type="iconSet" priority="742">
      <iconSet iconSet="3Symbols2">
        <cfvo type="percent" val="0"/>
        <cfvo type="percent" val="33"/>
        <cfvo type="percent" val="67"/>
      </iconSet>
    </cfRule>
  </conditionalFormatting>
  <conditionalFormatting sqref="E31">
    <cfRule type="iconSet" priority="741">
      <iconSet iconSet="3Symbols2">
        <cfvo type="percent" val="0"/>
        <cfvo type="percent" val="33"/>
        <cfvo type="percent" val="67"/>
      </iconSet>
    </cfRule>
  </conditionalFormatting>
  <conditionalFormatting sqref="N45">
    <cfRule type="iconSet" priority="740">
      <iconSet iconSet="3Symbols2">
        <cfvo type="percent" val="0"/>
        <cfvo type="percent" val="33"/>
        <cfvo type="percent" val="67"/>
      </iconSet>
    </cfRule>
  </conditionalFormatting>
  <conditionalFormatting sqref="D45">
    <cfRule type="iconSet" priority="739">
      <iconSet iconSet="3Symbols2">
        <cfvo type="percent" val="0"/>
        <cfvo type="percent" val="33"/>
        <cfvo type="percent" val="67"/>
      </iconSet>
    </cfRule>
  </conditionalFormatting>
  <conditionalFormatting sqref="D45">
    <cfRule type="iconSet" priority="738">
      <iconSet iconSet="3Symbols2">
        <cfvo type="percent" val="0"/>
        <cfvo type="percent" val="33"/>
        <cfvo type="percent" val="67"/>
      </iconSet>
    </cfRule>
  </conditionalFormatting>
  <conditionalFormatting sqref="D45">
    <cfRule type="iconSet" priority="737">
      <iconSet iconSet="3Symbols2">
        <cfvo type="percent" val="0"/>
        <cfvo type="percent" val="33"/>
        <cfvo type="percent" val="67"/>
      </iconSet>
    </cfRule>
  </conditionalFormatting>
  <conditionalFormatting sqref="N40">
    <cfRule type="iconSet" priority="736">
      <iconSet iconSet="3Symbols2">
        <cfvo type="percent" val="0"/>
        <cfvo type="percent" val="33"/>
        <cfvo type="percent" val="67"/>
      </iconSet>
    </cfRule>
  </conditionalFormatting>
  <conditionalFormatting sqref="N40">
    <cfRule type="iconSet" priority="735">
      <iconSet iconSet="3Symbols2">
        <cfvo type="percent" val="0"/>
        <cfvo type="percent" val="33"/>
        <cfvo type="percent" val="67"/>
      </iconSet>
    </cfRule>
  </conditionalFormatting>
  <conditionalFormatting sqref="N40">
    <cfRule type="iconSet" priority="734">
      <iconSet iconSet="3Symbols2">
        <cfvo type="percent" val="0"/>
        <cfvo type="percent" val="33"/>
        <cfvo type="percent" val="67"/>
      </iconSet>
    </cfRule>
  </conditionalFormatting>
  <conditionalFormatting sqref="N40">
    <cfRule type="iconSet" priority="733">
      <iconSet iconSet="3Symbols2">
        <cfvo type="percent" val="0"/>
        <cfvo type="percent" val="33"/>
        <cfvo type="percent" val="67"/>
      </iconSet>
    </cfRule>
  </conditionalFormatting>
  <conditionalFormatting sqref="N40">
    <cfRule type="iconSet" priority="732">
      <iconSet iconSet="3Symbols2">
        <cfvo type="percent" val="0"/>
        <cfvo type="percent" val="33"/>
        <cfvo type="percent" val="67"/>
      </iconSet>
    </cfRule>
  </conditionalFormatting>
  <conditionalFormatting sqref="N40">
    <cfRule type="iconSet" priority="731">
      <iconSet iconSet="3Symbols2">
        <cfvo type="percent" val="0"/>
        <cfvo type="percent" val="33"/>
        <cfvo type="percent" val="67"/>
      </iconSet>
    </cfRule>
  </conditionalFormatting>
  <conditionalFormatting sqref="N40">
    <cfRule type="iconSet" priority="730">
      <iconSet iconSet="3Symbols2">
        <cfvo type="percent" val="0"/>
        <cfvo type="percent" val="33"/>
        <cfvo type="percent" val="67"/>
      </iconSet>
    </cfRule>
  </conditionalFormatting>
  <conditionalFormatting sqref="N40">
    <cfRule type="iconSet" priority="729">
      <iconSet iconSet="3Symbols2">
        <cfvo type="percent" val="0"/>
        <cfvo type="percent" val="33"/>
        <cfvo type="percent" val="67"/>
      </iconSet>
    </cfRule>
  </conditionalFormatting>
  <conditionalFormatting sqref="R41">
    <cfRule type="iconSet" priority="728">
      <iconSet iconSet="3Symbols2">
        <cfvo type="percent" val="0"/>
        <cfvo type="percent" val="33"/>
        <cfvo type="percent" val="67"/>
      </iconSet>
    </cfRule>
  </conditionalFormatting>
  <conditionalFormatting sqref="M31">
    <cfRule type="iconSet" priority="727">
      <iconSet iconSet="3Symbols2">
        <cfvo type="percent" val="0"/>
        <cfvo type="percent" val="33"/>
        <cfvo type="percent" val="67"/>
      </iconSet>
    </cfRule>
  </conditionalFormatting>
  <conditionalFormatting sqref="M31">
    <cfRule type="iconSet" priority="726">
      <iconSet iconSet="3Symbols2">
        <cfvo type="percent" val="0"/>
        <cfvo type="percent" val="33"/>
        <cfvo type="percent" val="67"/>
      </iconSet>
    </cfRule>
  </conditionalFormatting>
  <conditionalFormatting sqref="M31">
    <cfRule type="iconSet" priority="725">
      <iconSet iconSet="3Symbols2">
        <cfvo type="percent" val="0"/>
        <cfvo type="percent" val="33"/>
        <cfvo type="percent" val="67"/>
      </iconSet>
    </cfRule>
  </conditionalFormatting>
  <conditionalFormatting sqref="M31">
    <cfRule type="iconSet" priority="724">
      <iconSet iconSet="3Symbols2">
        <cfvo type="percent" val="0"/>
        <cfvo type="percent" val="33"/>
        <cfvo type="percent" val="67"/>
      </iconSet>
    </cfRule>
  </conditionalFormatting>
  <conditionalFormatting sqref="M31">
    <cfRule type="iconSet" priority="723">
      <iconSet iconSet="3Symbols2">
        <cfvo type="percent" val="0"/>
        <cfvo type="percent" val="33"/>
        <cfvo type="percent" val="67"/>
      </iconSet>
    </cfRule>
  </conditionalFormatting>
  <conditionalFormatting sqref="M31">
    <cfRule type="iconSet" priority="722">
      <iconSet iconSet="3Symbols2">
        <cfvo type="percent" val="0"/>
        <cfvo type="percent" val="33"/>
        <cfvo type="percent" val="67"/>
      </iconSet>
    </cfRule>
  </conditionalFormatting>
  <conditionalFormatting sqref="M31">
    <cfRule type="iconSet" priority="721">
      <iconSet iconSet="3Symbols2">
        <cfvo type="percent" val="0"/>
        <cfvo type="percent" val="33"/>
        <cfvo type="percent" val="67"/>
      </iconSet>
    </cfRule>
  </conditionalFormatting>
  <conditionalFormatting sqref="M31">
    <cfRule type="iconSet" priority="720">
      <iconSet iconSet="3Symbols2">
        <cfvo type="percent" val="0"/>
        <cfvo type="percent" val="33"/>
        <cfvo type="percent" val="67"/>
      </iconSet>
    </cfRule>
  </conditionalFormatting>
  <conditionalFormatting sqref="I31">
    <cfRule type="iconSet" priority="719">
      <iconSet iconSet="3Symbols2">
        <cfvo type="percent" val="0"/>
        <cfvo type="percent" val="33"/>
        <cfvo type="percent" val="67"/>
      </iconSet>
    </cfRule>
  </conditionalFormatting>
  <conditionalFormatting sqref="I31">
    <cfRule type="iconSet" priority="718">
      <iconSet iconSet="3Symbols2">
        <cfvo type="percent" val="0"/>
        <cfvo type="percent" val="33"/>
        <cfvo type="percent" val="67"/>
      </iconSet>
    </cfRule>
  </conditionalFormatting>
  <conditionalFormatting sqref="I31">
    <cfRule type="iconSet" priority="717">
      <iconSet iconSet="3Symbols2">
        <cfvo type="percent" val="0"/>
        <cfvo type="percent" val="33"/>
        <cfvo type="percent" val="67"/>
      </iconSet>
    </cfRule>
  </conditionalFormatting>
  <conditionalFormatting sqref="I31">
    <cfRule type="iconSet" priority="716">
      <iconSet iconSet="3Symbols2">
        <cfvo type="percent" val="0"/>
        <cfvo type="percent" val="33"/>
        <cfvo type="percent" val="67"/>
      </iconSet>
    </cfRule>
  </conditionalFormatting>
  <conditionalFormatting sqref="I31">
    <cfRule type="iconSet" priority="715">
      <iconSet iconSet="3Symbols2">
        <cfvo type="percent" val="0"/>
        <cfvo type="percent" val="33"/>
        <cfvo type="percent" val="67"/>
      </iconSet>
    </cfRule>
  </conditionalFormatting>
  <conditionalFormatting sqref="I31">
    <cfRule type="iconSet" priority="714">
      <iconSet iconSet="3Symbols2">
        <cfvo type="percent" val="0"/>
        <cfvo type="percent" val="33"/>
        <cfvo type="percent" val="67"/>
      </iconSet>
    </cfRule>
  </conditionalFormatting>
  <conditionalFormatting sqref="I31">
    <cfRule type="iconSet" priority="713">
      <iconSet iconSet="3Symbols2">
        <cfvo type="percent" val="0"/>
        <cfvo type="percent" val="33"/>
        <cfvo type="percent" val="67"/>
      </iconSet>
    </cfRule>
  </conditionalFormatting>
  <conditionalFormatting sqref="I31">
    <cfRule type="iconSet" priority="712">
      <iconSet iconSet="3Symbols2">
        <cfvo type="percent" val="0"/>
        <cfvo type="percent" val="33"/>
        <cfvo type="percent" val="67"/>
      </iconSet>
    </cfRule>
  </conditionalFormatting>
  <conditionalFormatting sqref="I31">
    <cfRule type="iconSet" priority="711">
      <iconSet iconSet="3Symbols2">
        <cfvo type="percent" val="0"/>
        <cfvo type="percent" val="33"/>
        <cfvo type="percent" val="67"/>
      </iconSet>
    </cfRule>
  </conditionalFormatting>
  <conditionalFormatting sqref="L30">
    <cfRule type="iconSet" priority="710">
      <iconSet iconSet="3Symbols2">
        <cfvo type="percent" val="0"/>
        <cfvo type="percent" val="33"/>
        <cfvo type="percent" val="67"/>
      </iconSet>
    </cfRule>
  </conditionalFormatting>
  <conditionalFormatting sqref="L30">
    <cfRule type="iconSet" priority="709">
      <iconSet iconSet="3Symbols2">
        <cfvo type="percent" val="0"/>
        <cfvo type="percent" val="33"/>
        <cfvo type="percent" val="67"/>
      </iconSet>
    </cfRule>
  </conditionalFormatting>
  <conditionalFormatting sqref="L30">
    <cfRule type="iconSet" priority="708">
      <iconSet iconSet="3Symbols2">
        <cfvo type="percent" val="0"/>
        <cfvo type="percent" val="33"/>
        <cfvo type="percent" val="67"/>
      </iconSet>
    </cfRule>
  </conditionalFormatting>
  <conditionalFormatting sqref="L30">
    <cfRule type="iconSet" priority="707">
      <iconSet iconSet="3Symbols2">
        <cfvo type="percent" val="0"/>
        <cfvo type="percent" val="33"/>
        <cfvo type="percent" val="67"/>
      </iconSet>
    </cfRule>
  </conditionalFormatting>
  <conditionalFormatting sqref="L30">
    <cfRule type="iconSet" priority="706">
      <iconSet iconSet="3Symbols2">
        <cfvo type="percent" val="0"/>
        <cfvo type="percent" val="33"/>
        <cfvo type="percent" val="67"/>
      </iconSet>
    </cfRule>
  </conditionalFormatting>
  <conditionalFormatting sqref="L30">
    <cfRule type="iconSet" priority="705">
      <iconSet iconSet="3Symbols2">
        <cfvo type="percent" val="0"/>
        <cfvo type="percent" val="33"/>
        <cfvo type="percent" val="67"/>
      </iconSet>
    </cfRule>
  </conditionalFormatting>
  <conditionalFormatting sqref="P30">
    <cfRule type="iconSet" priority="704">
      <iconSet iconSet="3Symbols2">
        <cfvo type="percent" val="0"/>
        <cfvo type="percent" val="33"/>
        <cfvo type="percent" val="67"/>
      </iconSet>
    </cfRule>
  </conditionalFormatting>
  <conditionalFormatting sqref="P30">
    <cfRule type="iconSet" priority="703">
      <iconSet iconSet="3Symbols2">
        <cfvo type="percent" val="0"/>
        <cfvo type="percent" val="33"/>
        <cfvo type="percent" val="67"/>
      </iconSet>
    </cfRule>
  </conditionalFormatting>
  <conditionalFormatting sqref="P30">
    <cfRule type="iconSet" priority="702">
      <iconSet iconSet="3Symbols2">
        <cfvo type="percent" val="0"/>
        <cfvo type="percent" val="33"/>
        <cfvo type="percent" val="67"/>
      </iconSet>
    </cfRule>
  </conditionalFormatting>
  <conditionalFormatting sqref="P30">
    <cfRule type="iconSet" priority="701">
      <iconSet iconSet="3Symbols2">
        <cfvo type="percent" val="0"/>
        <cfvo type="percent" val="33"/>
        <cfvo type="percent" val="67"/>
      </iconSet>
    </cfRule>
  </conditionalFormatting>
  <conditionalFormatting sqref="P30">
    <cfRule type="iconSet" priority="700">
      <iconSet iconSet="3Symbols2">
        <cfvo type="percent" val="0"/>
        <cfvo type="percent" val="33"/>
        <cfvo type="percent" val="67"/>
      </iconSet>
    </cfRule>
  </conditionalFormatting>
  <conditionalFormatting sqref="P30">
    <cfRule type="iconSet" priority="699">
      <iconSet iconSet="3Symbols2">
        <cfvo type="percent" val="0"/>
        <cfvo type="percent" val="33"/>
        <cfvo type="percent" val="67"/>
      </iconSet>
    </cfRule>
  </conditionalFormatting>
  <conditionalFormatting sqref="P30">
    <cfRule type="iconSet" priority="698">
      <iconSet iconSet="3Symbols2">
        <cfvo type="percent" val="0"/>
        <cfvo type="percent" val="33"/>
        <cfvo type="percent" val="67"/>
      </iconSet>
    </cfRule>
  </conditionalFormatting>
  <conditionalFormatting sqref="P30">
    <cfRule type="iconSet" priority="697">
      <iconSet iconSet="3Symbols2">
        <cfvo type="percent" val="0"/>
        <cfvo type="percent" val="33"/>
        <cfvo type="percent" val="67"/>
      </iconSet>
    </cfRule>
  </conditionalFormatting>
  <conditionalFormatting sqref="P30">
    <cfRule type="iconSet" priority="696">
      <iconSet iconSet="3Symbols2">
        <cfvo type="percent" val="0"/>
        <cfvo type="percent" val="33"/>
        <cfvo type="percent" val="67"/>
      </iconSet>
    </cfRule>
  </conditionalFormatting>
  <conditionalFormatting sqref="P30">
    <cfRule type="iconSet" priority="695">
      <iconSet iconSet="3Symbols2">
        <cfvo type="percent" val="0"/>
        <cfvo type="percent" val="33"/>
        <cfvo type="percent" val="67"/>
      </iconSet>
    </cfRule>
  </conditionalFormatting>
  <conditionalFormatting sqref="P30">
    <cfRule type="iconSet" priority="694">
      <iconSet iconSet="3Symbols2">
        <cfvo type="percent" val="0"/>
        <cfvo type="percent" val="33"/>
        <cfvo type="percent" val="67"/>
      </iconSet>
    </cfRule>
  </conditionalFormatting>
  <conditionalFormatting sqref="P30">
    <cfRule type="iconSet" priority="693">
      <iconSet iconSet="3Symbols2">
        <cfvo type="percent" val="0"/>
        <cfvo type="percent" val="33"/>
        <cfvo type="percent" val="67"/>
      </iconSet>
    </cfRule>
  </conditionalFormatting>
  <conditionalFormatting sqref="P30">
    <cfRule type="iconSet" priority="692">
      <iconSet iconSet="3Symbols2">
        <cfvo type="percent" val="0"/>
        <cfvo type="percent" val="33"/>
        <cfvo type="percent" val="67"/>
      </iconSet>
    </cfRule>
  </conditionalFormatting>
  <conditionalFormatting sqref="P30">
    <cfRule type="iconSet" priority="691">
      <iconSet iconSet="3Symbols2">
        <cfvo type="percent" val="0"/>
        <cfvo type="percent" val="33"/>
        <cfvo type="percent" val="67"/>
      </iconSet>
    </cfRule>
  </conditionalFormatting>
  <conditionalFormatting sqref="P30">
    <cfRule type="iconSet" priority="690">
      <iconSet iconSet="3Symbols2">
        <cfvo type="percent" val="0"/>
        <cfvo type="percent" val="33"/>
        <cfvo type="percent" val="67"/>
      </iconSet>
    </cfRule>
  </conditionalFormatting>
  <conditionalFormatting sqref="P30">
    <cfRule type="iconSet" priority="689">
      <iconSet iconSet="3Symbols2">
        <cfvo type="percent" val="0"/>
        <cfvo type="percent" val="33"/>
        <cfvo type="percent" val="67"/>
      </iconSet>
    </cfRule>
  </conditionalFormatting>
  <conditionalFormatting sqref="R8">
    <cfRule type="iconSet" priority="688">
      <iconSet iconSet="3Symbols2">
        <cfvo type="percent" val="0"/>
        <cfvo type="percent" val="33"/>
        <cfvo type="percent" val="67"/>
      </iconSet>
    </cfRule>
  </conditionalFormatting>
  <conditionalFormatting sqref="R8">
    <cfRule type="iconSet" priority="687">
      <iconSet iconSet="3Symbols2">
        <cfvo type="percent" val="0"/>
        <cfvo type="percent" val="33"/>
        <cfvo type="percent" val="67"/>
      </iconSet>
    </cfRule>
  </conditionalFormatting>
  <conditionalFormatting sqref="I5">
    <cfRule type="iconSet" priority="686">
      <iconSet iconSet="3Symbols2">
        <cfvo type="percent" val="0"/>
        <cfvo type="percent" val="33"/>
        <cfvo type="percent" val="67"/>
      </iconSet>
    </cfRule>
  </conditionalFormatting>
  <conditionalFormatting sqref="I5">
    <cfRule type="iconSet" priority="685">
      <iconSet iconSet="3Symbols2">
        <cfvo type="percent" val="0"/>
        <cfvo type="percent" val="33"/>
        <cfvo type="percent" val="67"/>
      </iconSet>
    </cfRule>
  </conditionalFormatting>
  <conditionalFormatting sqref="T2:W49">
    <cfRule type="iconSet" priority="684">
      <iconSet iconSet="3Symbols2">
        <cfvo type="percent" val="0"/>
        <cfvo type="percent" val="33"/>
        <cfvo type="percent" val="67"/>
      </iconSet>
    </cfRule>
  </conditionalFormatting>
  <conditionalFormatting sqref="R29">
    <cfRule type="iconSet" priority="683">
      <iconSet iconSet="3Symbols2">
        <cfvo type="percent" val="0"/>
        <cfvo type="percent" val="33"/>
        <cfvo type="percent" val="67"/>
      </iconSet>
    </cfRule>
  </conditionalFormatting>
  <conditionalFormatting sqref="R29">
    <cfRule type="iconSet" priority="682">
      <iconSet iconSet="3Symbols2">
        <cfvo type="percent" val="0"/>
        <cfvo type="percent" val="33"/>
        <cfvo type="percent" val="67"/>
      </iconSet>
    </cfRule>
  </conditionalFormatting>
  <conditionalFormatting sqref="R29">
    <cfRule type="iconSet" priority="681">
      <iconSet iconSet="3Symbols2">
        <cfvo type="percent" val="0"/>
        <cfvo type="percent" val="33"/>
        <cfvo type="percent" val="67"/>
      </iconSet>
    </cfRule>
  </conditionalFormatting>
  <conditionalFormatting sqref="R29">
    <cfRule type="iconSet" priority="680">
      <iconSet iconSet="3Symbols2">
        <cfvo type="percent" val="0"/>
        <cfvo type="percent" val="33"/>
        <cfvo type="percent" val="67"/>
      </iconSet>
    </cfRule>
  </conditionalFormatting>
  <conditionalFormatting sqref="R29">
    <cfRule type="iconSet" priority="679">
      <iconSet iconSet="3Symbols2">
        <cfvo type="percent" val="0"/>
        <cfvo type="percent" val="33"/>
        <cfvo type="percent" val="67"/>
      </iconSet>
    </cfRule>
  </conditionalFormatting>
  <conditionalFormatting sqref="R29">
    <cfRule type="iconSet" priority="678">
      <iconSet iconSet="3Symbols2">
        <cfvo type="percent" val="0"/>
        <cfvo type="percent" val="33"/>
        <cfvo type="percent" val="67"/>
      </iconSet>
    </cfRule>
  </conditionalFormatting>
  <conditionalFormatting sqref="R29">
    <cfRule type="iconSet" priority="677">
      <iconSet iconSet="3Symbols2">
        <cfvo type="percent" val="0"/>
        <cfvo type="percent" val="33"/>
        <cfvo type="percent" val="67"/>
      </iconSet>
    </cfRule>
  </conditionalFormatting>
  <conditionalFormatting sqref="R29">
    <cfRule type="iconSet" priority="676">
      <iconSet iconSet="3Symbols2">
        <cfvo type="percent" val="0"/>
        <cfvo type="percent" val="33"/>
        <cfvo type="percent" val="67"/>
      </iconSet>
    </cfRule>
  </conditionalFormatting>
  <conditionalFormatting sqref="R29">
    <cfRule type="iconSet" priority="675">
      <iconSet iconSet="3Symbols2">
        <cfvo type="percent" val="0"/>
        <cfvo type="percent" val="33"/>
        <cfvo type="percent" val="67"/>
      </iconSet>
    </cfRule>
  </conditionalFormatting>
  <conditionalFormatting sqref="R29">
    <cfRule type="iconSet" priority="674">
      <iconSet iconSet="3Symbols2">
        <cfvo type="percent" val="0"/>
        <cfvo type="percent" val="33"/>
        <cfvo type="percent" val="67"/>
      </iconSet>
    </cfRule>
  </conditionalFormatting>
  <conditionalFormatting sqref="R29">
    <cfRule type="iconSet" priority="673">
      <iconSet iconSet="3Symbols2">
        <cfvo type="percent" val="0"/>
        <cfvo type="percent" val="33"/>
        <cfvo type="percent" val="67"/>
      </iconSet>
    </cfRule>
  </conditionalFormatting>
  <conditionalFormatting sqref="R29">
    <cfRule type="iconSet" priority="672">
      <iconSet iconSet="3Symbols2">
        <cfvo type="percent" val="0"/>
        <cfvo type="percent" val="33"/>
        <cfvo type="percent" val="67"/>
      </iconSet>
    </cfRule>
  </conditionalFormatting>
  <conditionalFormatting sqref="R29">
    <cfRule type="iconSet" priority="671">
      <iconSet iconSet="3Symbols2">
        <cfvo type="percent" val="0"/>
        <cfvo type="percent" val="33"/>
        <cfvo type="percent" val="67"/>
      </iconSet>
    </cfRule>
  </conditionalFormatting>
  <conditionalFormatting sqref="R29">
    <cfRule type="iconSet" priority="670">
      <iconSet iconSet="3Symbols2">
        <cfvo type="percent" val="0"/>
        <cfvo type="percent" val="33"/>
        <cfvo type="percent" val="67"/>
      </iconSet>
    </cfRule>
  </conditionalFormatting>
  <conditionalFormatting sqref="R29">
    <cfRule type="iconSet" priority="669">
      <iconSet iconSet="3Symbols2">
        <cfvo type="percent" val="0"/>
        <cfvo type="percent" val="33"/>
        <cfvo type="percent" val="67"/>
      </iconSet>
    </cfRule>
  </conditionalFormatting>
  <conditionalFormatting sqref="R29">
    <cfRule type="iconSet" priority="668">
      <iconSet iconSet="3Symbols2">
        <cfvo type="percent" val="0"/>
        <cfvo type="percent" val="33"/>
        <cfvo type="percent" val="67"/>
      </iconSet>
    </cfRule>
  </conditionalFormatting>
  <conditionalFormatting sqref="R29">
    <cfRule type="iconSet" priority="667">
      <iconSet iconSet="3Symbols2">
        <cfvo type="percent" val="0"/>
        <cfvo type="percent" val="33"/>
        <cfvo type="percent" val="67"/>
      </iconSet>
    </cfRule>
  </conditionalFormatting>
  <conditionalFormatting sqref="R29">
    <cfRule type="iconSet" priority="666">
      <iconSet iconSet="3Symbols2">
        <cfvo type="percent" val="0"/>
        <cfvo type="percent" val="33"/>
        <cfvo type="percent" val="67"/>
      </iconSet>
    </cfRule>
  </conditionalFormatting>
  <conditionalFormatting sqref="R29">
    <cfRule type="iconSet" priority="665">
      <iconSet iconSet="3Symbols2">
        <cfvo type="percent" val="0"/>
        <cfvo type="percent" val="33"/>
        <cfvo type="percent" val="67"/>
      </iconSet>
    </cfRule>
  </conditionalFormatting>
  <conditionalFormatting sqref="R29">
    <cfRule type="iconSet" priority="664">
      <iconSet iconSet="3Symbols2">
        <cfvo type="percent" val="0"/>
        <cfvo type="percent" val="33"/>
        <cfvo type="percent" val="67"/>
      </iconSet>
    </cfRule>
  </conditionalFormatting>
  <conditionalFormatting sqref="R29">
    <cfRule type="iconSet" priority="663">
      <iconSet iconSet="3Symbols2">
        <cfvo type="percent" val="0"/>
        <cfvo type="percent" val="33"/>
        <cfvo type="percent" val="67"/>
      </iconSet>
    </cfRule>
  </conditionalFormatting>
  <conditionalFormatting sqref="R29">
    <cfRule type="iconSet" priority="662">
      <iconSet iconSet="3Symbols2">
        <cfvo type="percent" val="0"/>
        <cfvo type="percent" val="33"/>
        <cfvo type="percent" val="67"/>
      </iconSet>
    </cfRule>
  </conditionalFormatting>
  <conditionalFormatting sqref="R36">
    <cfRule type="iconSet" priority="661">
      <iconSet iconSet="3Symbols2">
        <cfvo type="percent" val="0"/>
        <cfvo type="percent" val="33"/>
        <cfvo type="percent" val="67"/>
      </iconSet>
    </cfRule>
  </conditionalFormatting>
  <conditionalFormatting sqref="R36">
    <cfRule type="iconSet" priority="660">
      <iconSet iconSet="3Symbols2">
        <cfvo type="percent" val="0"/>
        <cfvo type="percent" val="33"/>
        <cfvo type="percent" val="67"/>
      </iconSet>
    </cfRule>
  </conditionalFormatting>
  <conditionalFormatting sqref="R36">
    <cfRule type="iconSet" priority="659">
      <iconSet iconSet="3Symbols2">
        <cfvo type="percent" val="0"/>
        <cfvo type="percent" val="33"/>
        <cfvo type="percent" val="67"/>
      </iconSet>
    </cfRule>
  </conditionalFormatting>
  <conditionalFormatting sqref="C36">
    <cfRule type="iconSet" priority="658">
      <iconSet iconSet="3Symbols2">
        <cfvo type="percent" val="0"/>
        <cfvo type="percent" val="33"/>
        <cfvo type="percent" val="67"/>
      </iconSet>
    </cfRule>
  </conditionalFormatting>
  <conditionalFormatting sqref="C36">
    <cfRule type="iconSet" priority="657">
      <iconSet iconSet="3Symbols2">
        <cfvo type="percent" val="0"/>
        <cfvo type="percent" val="33"/>
        <cfvo type="percent" val="67"/>
      </iconSet>
    </cfRule>
  </conditionalFormatting>
  <conditionalFormatting sqref="C36">
    <cfRule type="iconSet" priority="656">
      <iconSet iconSet="3Symbols2">
        <cfvo type="percent" val="0"/>
        <cfvo type="percent" val="33"/>
        <cfvo type="percent" val="67"/>
      </iconSet>
    </cfRule>
  </conditionalFormatting>
  <conditionalFormatting sqref="C36">
    <cfRule type="iconSet" priority="655">
      <iconSet iconSet="3Symbols2">
        <cfvo type="percent" val="0"/>
        <cfvo type="percent" val="33"/>
        <cfvo type="percent" val="67"/>
      </iconSet>
    </cfRule>
  </conditionalFormatting>
  <conditionalFormatting sqref="C36">
    <cfRule type="iconSet" priority="654">
      <iconSet iconSet="3Symbols2">
        <cfvo type="percent" val="0"/>
        <cfvo type="percent" val="33"/>
        <cfvo type="percent" val="67"/>
      </iconSet>
    </cfRule>
  </conditionalFormatting>
  <conditionalFormatting sqref="C36">
    <cfRule type="iconSet" priority="653">
      <iconSet iconSet="3Symbols2">
        <cfvo type="percent" val="0"/>
        <cfvo type="percent" val="33"/>
        <cfvo type="percent" val="67"/>
      </iconSet>
    </cfRule>
  </conditionalFormatting>
  <conditionalFormatting sqref="R36">
    <cfRule type="iconSet" priority="652">
      <iconSet iconSet="3Symbols2">
        <cfvo type="percent" val="0"/>
        <cfvo type="percent" val="33"/>
        <cfvo type="percent" val="67"/>
      </iconSet>
    </cfRule>
  </conditionalFormatting>
  <conditionalFormatting sqref="R36">
    <cfRule type="iconSet" priority="651">
      <iconSet iconSet="3Symbols2">
        <cfvo type="percent" val="0"/>
        <cfvo type="percent" val="33"/>
        <cfvo type="percent" val="67"/>
      </iconSet>
    </cfRule>
  </conditionalFormatting>
  <conditionalFormatting sqref="R36">
    <cfRule type="iconSet" priority="650">
      <iconSet iconSet="3Symbols2">
        <cfvo type="percent" val="0"/>
        <cfvo type="percent" val="33"/>
        <cfvo type="percent" val="67"/>
      </iconSet>
    </cfRule>
  </conditionalFormatting>
  <conditionalFormatting sqref="R36">
    <cfRule type="iconSet" priority="649">
      <iconSet iconSet="3Symbols2">
        <cfvo type="percent" val="0"/>
        <cfvo type="percent" val="33"/>
        <cfvo type="percent" val="67"/>
      </iconSet>
    </cfRule>
  </conditionalFormatting>
  <conditionalFormatting sqref="R36">
    <cfRule type="iconSet" priority="648">
      <iconSet iconSet="3Symbols2">
        <cfvo type="percent" val="0"/>
        <cfvo type="percent" val="33"/>
        <cfvo type="percent" val="67"/>
      </iconSet>
    </cfRule>
  </conditionalFormatting>
  <conditionalFormatting sqref="D36">
    <cfRule type="iconSet" priority="647">
      <iconSet iconSet="3Symbols2">
        <cfvo type="percent" val="0"/>
        <cfvo type="percent" val="33"/>
        <cfvo type="percent" val="67"/>
      </iconSet>
    </cfRule>
  </conditionalFormatting>
  <conditionalFormatting sqref="D36">
    <cfRule type="iconSet" priority="646">
      <iconSet iconSet="3Symbols2">
        <cfvo type="percent" val="0"/>
        <cfvo type="percent" val="33"/>
        <cfvo type="percent" val="67"/>
      </iconSet>
    </cfRule>
  </conditionalFormatting>
  <conditionalFormatting sqref="D36">
    <cfRule type="iconSet" priority="645">
      <iconSet iconSet="3Symbols2">
        <cfvo type="percent" val="0"/>
        <cfvo type="percent" val="33"/>
        <cfvo type="percent" val="67"/>
      </iconSet>
    </cfRule>
  </conditionalFormatting>
  <conditionalFormatting sqref="D36">
    <cfRule type="iconSet" priority="644">
      <iconSet iconSet="3Symbols2">
        <cfvo type="percent" val="0"/>
        <cfvo type="percent" val="33"/>
        <cfvo type="percent" val="67"/>
      </iconSet>
    </cfRule>
  </conditionalFormatting>
  <conditionalFormatting sqref="D36">
    <cfRule type="iconSet" priority="643">
      <iconSet iconSet="3Symbols2">
        <cfvo type="percent" val="0"/>
        <cfvo type="percent" val="33"/>
        <cfvo type="percent" val="67"/>
      </iconSet>
    </cfRule>
  </conditionalFormatting>
  <conditionalFormatting sqref="D36">
    <cfRule type="iconSet" priority="642">
      <iconSet iconSet="3Symbols2">
        <cfvo type="percent" val="0"/>
        <cfvo type="percent" val="33"/>
        <cfvo type="percent" val="67"/>
      </iconSet>
    </cfRule>
  </conditionalFormatting>
  <conditionalFormatting sqref="D36">
    <cfRule type="iconSet" priority="641">
      <iconSet iconSet="3Symbols2">
        <cfvo type="percent" val="0"/>
        <cfvo type="percent" val="33"/>
        <cfvo type="percent" val="67"/>
      </iconSet>
    </cfRule>
  </conditionalFormatting>
  <conditionalFormatting sqref="D36">
    <cfRule type="iconSet" priority="640">
      <iconSet iconSet="3Symbols2">
        <cfvo type="percent" val="0"/>
        <cfvo type="percent" val="33"/>
        <cfvo type="percent" val="67"/>
      </iconSet>
    </cfRule>
  </conditionalFormatting>
  <conditionalFormatting sqref="H36">
    <cfRule type="iconSet" priority="639">
      <iconSet iconSet="3Symbols2">
        <cfvo type="percent" val="0"/>
        <cfvo type="percent" val="33"/>
        <cfvo type="percent" val="67"/>
      </iconSet>
    </cfRule>
  </conditionalFormatting>
  <conditionalFormatting sqref="H36">
    <cfRule type="iconSet" priority="638">
      <iconSet iconSet="3Symbols2">
        <cfvo type="percent" val="0"/>
        <cfvo type="percent" val="33"/>
        <cfvo type="percent" val="67"/>
      </iconSet>
    </cfRule>
  </conditionalFormatting>
  <conditionalFormatting sqref="H36">
    <cfRule type="iconSet" priority="637">
      <iconSet iconSet="3Symbols2">
        <cfvo type="percent" val="0"/>
        <cfvo type="percent" val="33"/>
        <cfvo type="percent" val="67"/>
      </iconSet>
    </cfRule>
  </conditionalFormatting>
  <conditionalFormatting sqref="H36">
    <cfRule type="iconSet" priority="636">
      <iconSet iconSet="3Symbols2">
        <cfvo type="percent" val="0"/>
        <cfvo type="percent" val="33"/>
        <cfvo type="percent" val="67"/>
      </iconSet>
    </cfRule>
  </conditionalFormatting>
  <conditionalFormatting sqref="H36">
    <cfRule type="iconSet" priority="635">
      <iconSet iconSet="3Symbols2">
        <cfvo type="percent" val="0"/>
        <cfvo type="percent" val="33"/>
        <cfvo type="percent" val="67"/>
      </iconSet>
    </cfRule>
  </conditionalFormatting>
  <conditionalFormatting sqref="H36">
    <cfRule type="iconSet" priority="634">
      <iconSet iconSet="3Symbols2">
        <cfvo type="percent" val="0"/>
        <cfvo type="percent" val="33"/>
        <cfvo type="percent" val="67"/>
      </iconSet>
    </cfRule>
  </conditionalFormatting>
  <conditionalFormatting sqref="P36">
    <cfRule type="iconSet" priority="633">
      <iconSet iconSet="3Symbols2">
        <cfvo type="percent" val="0"/>
        <cfvo type="percent" val="33"/>
        <cfvo type="percent" val="67"/>
      </iconSet>
    </cfRule>
  </conditionalFormatting>
  <conditionalFormatting sqref="P36">
    <cfRule type="iconSet" priority="632">
      <iconSet iconSet="3Symbols2">
        <cfvo type="percent" val="0"/>
        <cfvo type="percent" val="33"/>
        <cfvo type="percent" val="67"/>
      </iconSet>
    </cfRule>
  </conditionalFormatting>
  <conditionalFormatting sqref="P36">
    <cfRule type="iconSet" priority="631">
      <iconSet iconSet="3Symbols2">
        <cfvo type="percent" val="0"/>
        <cfvo type="percent" val="33"/>
        <cfvo type="percent" val="67"/>
      </iconSet>
    </cfRule>
  </conditionalFormatting>
  <conditionalFormatting sqref="P36">
    <cfRule type="iconSet" priority="630">
      <iconSet iconSet="3Symbols2">
        <cfvo type="percent" val="0"/>
        <cfvo type="percent" val="33"/>
        <cfvo type="percent" val="67"/>
      </iconSet>
    </cfRule>
  </conditionalFormatting>
  <conditionalFormatting sqref="P36">
    <cfRule type="iconSet" priority="629">
      <iconSet iconSet="3Symbols2">
        <cfvo type="percent" val="0"/>
        <cfvo type="percent" val="33"/>
        <cfvo type="percent" val="67"/>
      </iconSet>
    </cfRule>
  </conditionalFormatting>
  <conditionalFormatting sqref="P36">
    <cfRule type="iconSet" priority="628">
      <iconSet iconSet="3Symbols2">
        <cfvo type="percent" val="0"/>
        <cfvo type="percent" val="33"/>
        <cfvo type="percent" val="67"/>
      </iconSet>
    </cfRule>
  </conditionalFormatting>
  <conditionalFormatting sqref="P36">
    <cfRule type="iconSet" priority="627">
      <iconSet iconSet="3Symbols2">
        <cfvo type="percent" val="0"/>
        <cfvo type="percent" val="33"/>
        <cfvo type="percent" val="67"/>
      </iconSet>
    </cfRule>
  </conditionalFormatting>
  <conditionalFormatting sqref="P36">
    <cfRule type="iconSet" priority="626">
      <iconSet iconSet="3Symbols2">
        <cfvo type="percent" val="0"/>
        <cfvo type="percent" val="33"/>
        <cfvo type="percent" val="67"/>
      </iconSet>
    </cfRule>
  </conditionalFormatting>
  <conditionalFormatting sqref="P36">
    <cfRule type="iconSet" priority="625">
      <iconSet iconSet="3Symbols2">
        <cfvo type="percent" val="0"/>
        <cfvo type="percent" val="33"/>
        <cfvo type="percent" val="67"/>
      </iconSet>
    </cfRule>
  </conditionalFormatting>
  <conditionalFormatting sqref="P36">
    <cfRule type="iconSet" priority="624">
      <iconSet iconSet="3Symbols2">
        <cfvo type="percent" val="0"/>
        <cfvo type="percent" val="33"/>
        <cfvo type="percent" val="67"/>
      </iconSet>
    </cfRule>
  </conditionalFormatting>
  <conditionalFormatting sqref="P36">
    <cfRule type="iconSet" priority="623">
      <iconSet iconSet="3Symbols2">
        <cfvo type="percent" val="0"/>
        <cfvo type="percent" val="33"/>
        <cfvo type="percent" val="67"/>
      </iconSet>
    </cfRule>
  </conditionalFormatting>
  <conditionalFormatting sqref="C38">
    <cfRule type="iconSet" priority="622">
      <iconSet iconSet="3Symbols2">
        <cfvo type="percent" val="0"/>
        <cfvo type="percent" val="33"/>
        <cfvo type="percent" val="67"/>
      </iconSet>
    </cfRule>
  </conditionalFormatting>
  <conditionalFormatting sqref="C38">
    <cfRule type="iconSet" priority="621">
      <iconSet iconSet="3Symbols2">
        <cfvo type="percent" val="0"/>
        <cfvo type="percent" val="33"/>
        <cfvo type="percent" val="67"/>
      </iconSet>
    </cfRule>
  </conditionalFormatting>
  <conditionalFormatting sqref="J18">
    <cfRule type="iconSet" priority="620">
      <iconSet iconSet="3Symbols2">
        <cfvo type="percent" val="0"/>
        <cfvo type="percent" val="33"/>
        <cfvo type="percent" val="67"/>
      </iconSet>
    </cfRule>
  </conditionalFormatting>
  <conditionalFormatting sqref="B42">
    <cfRule type="iconSet" priority="619">
      <iconSet iconSet="3Symbols2">
        <cfvo type="percent" val="0"/>
        <cfvo type="percent" val="33"/>
        <cfvo type="percent" val="67"/>
      </iconSet>
    </cfRule>
  </conditionalFormatting>
  <conditionalFormatting sqref="B42">
    <cfRule type="iconSet" priority="618">
      <iconSet iconSet="3Symbols2">
        <cfvo type="percent" val="0"/>
        <cfvo type="percent" val="33"/>
        <cfvo type="percent" val="67"/>
      </iconSet>
    </cfRule>
  </conditionalFormatting>
  <conditionalFormatting sqref="B42">
    <cfRule type="iconSet" priority="617">
      <iconSet iconSet="3Symbols2">
        <cfvo type="percent" val="0"/>
        <cfvo type="percent" val="33"/>
        <cfvo type="percent" val="67"/>
      </iconSet>
    </cfRule>
  </conditionalFormatting>
  <conditionalFormatting sqref="H42">
    <cfRule type="iconSet" priority="616">
      <iconSet iconSet="3Symbols2">
        <cfvo type="percent" val="0"/>
        <cfvo type="percent" val="33"/>
        <cfvo type="percent" val="67"/>
      </iconSet>
    </cfRule>
  </conditionalFormatting>
  <conditionalFormatting sqref="H42">
    <cfRule type="iconSet" priority="615">
      <iconSet iconSet="3Symbols2">
        <cfvo type="percent" val="0"/>
        <cfvo type="percent" val="33"/>
        <cfvo type="percent" val="67"/>
      </iconSet>
    </cfRule>
  </conditionalFormatting>
  <conditionalFormatting sqref="H42">
    <cfRule type="iconSet" priority="614">
      <iconSet iconSet="3Symbols2">
        <cfvo type="percent" val="0"/>
        <cfvo type="percent" val="33"/>
        <cfvo type="percent" val="67"/>
      </iconSet>
    </cfRule>
  </conditionalFormatting>
  <conditionalFormatting sqref="H42">
    <cfRule type="iconSet" priority="613">
      <iconSet iconSet="3Symbols2">
        <cfvo type="percent" val="0"/>
        <cfvo type="percent" val="33"/>
        <cfvo type="percent" val="67"/>
      </iconSet>
    </cfRule>
  </conditionalFormatting>
  <conditionalFormatting sqref="H42">
    <cfRule type="iconSet" priority="612">
      <iconSet iconSet="3Symbols2">
        <cfvo type="percent" val="0"/>
        <cfvo type="percent" val="33"/>
        <cfvo type="percent" val="67"/>
      </iconSet>
    </cfRule>
  </conditionalFormatting>
  <conditionalFormatting sqref="L34">
    <cfRule type="iconSet" priority="611">
      <iconSet iconSet="3Symbols2">
        <cfvo type="percent" val="0"/>
        <cfvo type="percent" val="33"/>
        <cfvo type="percent" val="67"/>
      </iconSet>
    </cfRule>
  </conditionalFormatting>
  <conditionalFormatting sqref="L34">
    <cfRule type="iconSet" priority="610">
      <iconSet iconSet="3Symbols2">
        <cfvo type="percent" val="0"/>
        <cfvo type="percent" val="33"/>
        <cfvo type="percent" val="67"/>
      </iconSet>
    </cfRule>
  </conditionalFormatting>
  <conditionalFormatting sqref="L34">
    <cfRule type="iconSet" priority="609">
      <iconSet iconSet="3Symbols2">
        <cfvo type="percent" val="0"/>
        <cfvo type="percent" val="33"/>
        <cfvo type="percent" val="67"/>
      </iconSet>
    </cfRule>
  </conditionalFormatting>
  <conditionalFormatting sqref="L34">
    <cfRule type="iconSet" priority="608">
      <iconSet iconSet="3Symbols2">
        <cfvo type="percent" val="0"/>
        <cfvo type="percent" val="33"/>
        <cfvo type="percent" val="67"/>
      </iconSet>
    </cfRule>
  </conditionalFormatting>
  <conditionalFormatting sqref="L34">
    <cfRule type="iconSet" priority="607">
      <iconSet iconSet="3Symbols2">
        <cfvo type="percent" val="0"/>
        <cfvo type="percent" val="33"/>
        <cfvo type="percent" val="67"/>
      </iconSet>
    </cfRule>
  </conditionalFormatting>
  <conditionalFormatting sqref="L34">
    <cfRule type="iconSet" priority="606">
      <iconSet iconSet="3Symbols2">
        <cfvo type="percent" val="0"/>
        <cfvo type="percent" val="33"/>
        <cfvo type="percent" val="67"/>
      </iconSet>
    </cfRule>
  </conditionalFormatting>
  <conditionalFormatting sqref="L34">
    <cfRule type="iconSet" priority="605">
      <iconSet iconSet="3Symbols2">
        <cfvo type="percent" val="0"/>
        <cfvo type="percent" val="33"/>
        <cfvo type="percent" val="67"/>
      </iconSet>
    </cfRule>
  </conditionalFormatting>
  <conditionalFormatting sqref="R20">
    <cfRule type="iconSet" priority="604">
      <iconSet iconSet="3Symbols2">
        <cfvo type="percent" val="0"/>
        <cfvo type="percent" val="33"/>
        <cfvo type="percent" val="67"/>
      </iconSet>
    </cfRule>
  </conditionalFormatting>
  <conditionalFormatting sqref="R20">
    <cfRule type="iconSet" priority="603">
      <iconSet iconSet="3Symbols2">
        <cfvo type="percent" val="0"/>
        <cfvo type="percent" val="33"/>
        <cfvo type="percent" val="67"/>
      </iconSet>
    </cfRule>
  </conditionalFormatting>
  <conditionalFormatting sqref="R20">
    <cfRule type="iconSet" priority="602">
      <iconSet iconSet="3Symbols2">
        <cfvo type="percent" val="0"/>
        <cfvo type="percent" val="33"/>
        <cfvo type="percent" val="67"/>
      </iconSet>
    </cfRule>
  </conditionalFormatting>
  <conditionalFormatting sqref="R20">
    <cfRule type="iconSet" priority="601">
      <iconSet iconSet="3Symbols2">
        <cfvo type="percent" val="0"/>
        <cfvo type="percent" val="33"/>
        <cfvo type="percent" val="67"/>
      </iconSet>
    </cfRule>
  </conditionalFormatting>
  <conditionalFormatting sqref="R18">
    <cfRule type="iconSet" priority="600">
      <iconSet iconSet="3Symbols2">
        <cfvo type="percent" val="0"/>
        <cfvo type="percent" val="33"/>
        <cfvo type="percent" val="67"/>
      </iconSet>
    </cfRule>
  </conditionalFormatting>
  <conditionalFormatting sqref="J18">
    <cfRule type="iconSet" priority="599">
      <iconSet iconSet="3Symbols2">
        <cfvo type="percent" val="0"/>
        <cfvo type="percent" val="33"/>
        <cfvo type="percent" val="67"/>
      </iconSet>
    </cfRule>
  </conditionalFormatting>
  <conditionalFormatting sqref="J18">
    <cfRule type="iconSet" priority="598">
      <iconSet iconSet="3Symbols2">
        <cfvo type="percent" val="0"/>
        <cfvo type="percent" val="33"/>
        <cfvo type="percent" val="67"/>
      </iconSet>
    </cfRule>
  </conditionalFormatting>
  <conditionalFormatting sqref="J18">
    <cfRule type="iconSet" priority="597">
      <iconSet iconSet="3Symbols2">
        <cfvo type="percent" val="0"/>
        <cfvo type="percent" val="33"/>
        <cfvo type="percent" val="67"/>
      </iconSet>
    </cfRule>
  </conditionalFormatting>
  <conditionalFormatting sqref="P34">
    <cfRule type="iconSet" priority="596">
      <iconSet iconSet="3Symbols2">
        <cfvo type="percent" val="0"/>
        <cfvo type="percent" val="33"/>
        <cfvo type="percent" val="67"/>
      </iconSet>
    </cfRule>
  </conditionalFormatting>
  <conditionalFormatting sqref="P34">
    <cfRule type="iconSet" priority="595">
      <iconSet iconSet="3Symbols2">
        <cfvo type="percent" val="0"/>
        <cfvo type="percent" val="33"/>
        <cfvo type="percent" val="67"/>
      </iconSet>
    </cfRule>
  </conditionalFormatting>
  <conditionalFormatting sqref="P34">
    <cfRule type="iconSet" priority="594">
      <iconSet iconSet="3Symbols2">
        <cfvo type="percent" val="0"/>
        <cfvo type="percent" val="33"/>
        <cfvo type="percent" val="67"/>
      </iconSet>
    </cfRule>
  </conditionalFormatting>
  <conditionalFormatting sqref="P34">
    <cfRule type="iconSet" priority="593">
      <iconSet iconSet="3Symbols2">
        <cfvo type="percent" val="0"/>
        <cfvo type="percent" val="33"/>
        <cfvo type="percent" val="67"/>
      </iconSet>
    </cfRule>
  </conditionalFormatting>
  <conditionalFormatting sqref="P34">
    <cfRule type="iconSet" priority="592">
      <iconSet iconSet="3Symbols2">
        <cfvo type="percent" val="0"/>
        <cfvo type="percent" val="33"/>
        <cfvo type="percent" val="67"/>
      </iconSet>
    </cfRule>
  </conditionalFormatting>
  <conditionalFormatting sqref="P34">
    <cfRule type="iconSet" priority="591">
      <iconSet iconSet="3Symbols2">
        <cfvo type="percent" val="0"/>
        <cfvo type="percent" val="33"/>
        <cfvo type="percent" val="67"/>
      </iconSet>
    </cfRule>
  </conditionalFormatting>
  <conditionalFormatting sqref="P34">
    <cfRule type="iconSet" priority="590">
      <iconSet iconSet="3Symbols2">
        <cfvo type="percent" val="0"/>
        <cfvo type="percent" val="33"/>
        <cfvo type="percent" val="67"/>
      </iconSet>
    </cfRule>
  </conditionalFormatting>
  <conditionalFormatting sqref="L34">
    <cfRule type="iconSet" priority="589">
      <iconSet iconSet="3Symbols2">
        <cfvo type="percent" val="0"/>
        <cfvo type="percent" val="33"/>
        <cfvo type="percent" val="67"/>
      </iconSet>
    </cfRule>
  </conditionalFormatting>
  <conditionalFormatting sqref="L34">
    <cfRule type="iconSet" priority="588">
      <iconSet iconSet="3Symbols2">
        <cfvo type="percent" val="0"/>
        <cfvo type="percent" val="33"/>
        <cfvo type="percent" val="67"/>
      </iconSet>
    </cfRule>
  </conditionalFormatting>
  <conditionalFormatting sqref="L34">
    <cfRule type="iconSet" priority="587">
      <iconSet iconSet="3Symbols2">
        <cfvo type="percent" val="0"/>
        <cfvo type="percent" val="33"/>
        <cfvo type="percent" val="67"/>
      </iconSet>
    </cfRule>
  </conditionalFormatting>
  <conditionalFormatting sqref="L34">
    <cfRule type="iconSet" priority="586">
      <iconSet iconSet="3Symbols2">
        <cfvo type="percent" val="0"/>
        <cfvo type="percent" val="33"/>
        <cfvo type="percent" val="67"/>
      </iconSet>
    </cfRule>
  </conditionalFormatting>
  <conditionalFormatting sqref="C27">
    <cfRule type="iconSet" priority="585">
      <iconSet iconSet="3Symbols2">
        <cfvo type="percent" val="0"/>
        <cfvo type="percent" val="33"/>
        <cfvo type="percent" val="67"/>
      </iconSet>
    </cfRule>
  </conditionalFormatting>
  <conditionalFormatting sqref="C27">
    <cfRule type="iconSet" priority="584">
      <iconSet iconSet="3Symbols2">
        <cfvo type="percent" val="0"/>
        <cfvo type="percent" val="33"/>
        <cfvo type="percent" val="67"/>
      </iconSet>
    </cfRule>
  </conditionalFormatting>
  <conditionalFormatting sqref="C27">
    <cfRule type="iconSet" priority="583">
      <iconSet iconSet="3Symbols2">
        <cfvo type="percent" val="0"/>
        <cfvo type="percent" val="33"/>
        <cfvo type="percent" val="67"/>
      </iconSet>
    </cfRule>
  </conditionalFormatting>
  <conditionalFormatting sqref="R14">
    <cfRule type="iconSet" priority="582">
      <iconSet iconSet="3Symbols2">
        <cfvo type="percent" val="0"/>
        <cfvo type="percent" val="33"/>
        <cfvo type="percent" val="67"/>
      </iconSet>
    </cfRule>
  </conditionalFormatting>
  <conditionalFormatting sqref="R14">
    <cfRule type="iconSet" priority="581">
      <iconSet iconSet="3Symbols2">
        <cfvo type="percent" val="0"/>
        <cfvo type="percent" val="33"/>
        <cfvo type="percent" val="67"/>
      </iconSet>
    </cfRule>
  </conditionalFormatting>
  <conditionalFormatting sqref="N4">
    <cfRule type="iconSet" priority="580">
      <iconSet iconSet="3Symbols2">
        <cfvo type="percent" val="0"/>
        <cfvo type="percent" val="33"/>
        <cfvo type="percent" val="67"/>
      </iconSet>
    </cfRule>
  </conditionalFormatting>
  <conditionalFormatting sqref="F4">
    <cfRule type="iconSet" priority="579">
      <iconSet iconSet="3Symbols2">
        <cfvo type="percent" val="0"/>
        <cfvo type="percent" val="33"/>
        <cfvo type="percent" val="67"/>
      </iconSet>
    </cfRule>
  </conditionalFormatting>
  <conditionalFormatting sqref="P4">
    <cfRule type="iconSet" priority="578">
      <iconSet iconSet="3Symbols2">
        <cfvo type="percent" val="0"/>
        <cfvo type="percent" val="33"/>
        <cfvo type="percent" val="67"/>
      </iconSet>
    </cfRule>
  </conditionalFormatting>
  <conditionalFormatting sqref="P4">
    <cfRule type="iconSet" priority="577">
      <iconSet iconSet="3Symbols2">
        <cfvo type="percent" val="0"/>
        <cfvo type="percent" val="33"/>
        <cfvo type="percent" val="67"/>
      </iconSet>
    </cfRule>
  </conditionalFormatting>
  <conditionalFormatting sqref="F4">
    <cfRule type="iconSet" priority="576">
      <iconSet iconSet="3Symbols2">
        <cfvo type="percent" val="0"/>
        <cfvo type="percent" val="33"/>
        <cfvo type="percent" val="67"/>
      </iconSet>
    </cfRule>
  </conditionalFormatting>
  <conditionalFormatting sqref="AN2:AN18 BP2:BP18 BR2:BU18 AC2:AC18 BA2:BE18 Z2:AA18 AE2:AH18 BN2:BN18 AR2:AV18 AX2:AY18 AK2:AL18 BG2:BL18">
    <cfRule type="iconSet" priority="575">
      <iconSet iconSet="3Symbols2">
        <cfvo type="percent" val="0"/>
        <cfvo type="percent" val="33"/>
        <cfvo type="percent" val="67"/>
      </iconSet>
    </cfRule>
  </conditionalFormatting>
  <conditionalFormatting sqref="AB2:AB18">
    <cfRule type="iconSet" priority="574">
      <iconSet iconSet="3Symbols2">
        <cfvo type="percent" val="0"/>
        <cfvo type="percent" val="33"/>
        <cfvo type="percent" val="67"/>
      </iconSet>
    </cfRule>
  </conditionalFormatting>
  <conditionalFormatting sqref="AD2:AD18">
    <cfRule type="iconSet" priority="573">
      <iconSet iconSet="3Symbols2">
        <cfvo type="percent" val="0"/>
        <cfvo type="percent" val="33"/>
        <cfvo type="percent" val="67"/>
      </iconSet>
    </cfRule>
  </conditionalFormatting>
  <conditionalFormatting sqref="AI2:AI18">
    <cfRule type="iconSet" priority="572">
      <iconSet iconSet="3Symbols2">
        <cfvo type="percent" val="0"/>
        <cfvo type="percent" val="33"/>
        <cfvo type="percent" val="67"/>
      </iconSet>
    </cfRule>
  </conditionalFormatting>
  <conditionalFormatting sqref="AJ2:AJ18">
    <cfRule type="iconSet" priority="571">
      <iconSet iconSet="3Symbols2">
        <cfvo type="percent" val="0"/>
        <cfvo type="percent" val="33"/>
        <cfvo type="percent" val="67"/>
      </iconSet>
    </cfRule>
  </conditionalFormatting>
  <conditionalFormatting sqref="AM2:AM18">
    <cfRule type="iconSet" priority="570">
      <iconSet iconSet="3Symbols2">
        <cfvo type="percent" val="0"/>
        <cfvo type="percent" val="33"/>
        <cfvo type="percent" val="67"/>
      </iconSet>
    </cfRule>
  </conditionalFormatting>
  <conditionalFormatting sqref="AO2:AO18">
    <cfRule type="iconSet" priority="569">
      <iconSet iconSet="3Symbols2">
        <cfvo type="percent" val="0"/>
        <cfvo type="percent" val="33"/>
        <cfvo type="percent" val="67"/>
      </iconSet>
    </cfRule>
  </conditionalFormatting>
  <conditionalFormatting sqref="AP2:AP18">
    <cfRule type="iconSet" priority="568">
      <iconSet iconSet="3Symbols2">
        <cfvo type="percent" val="0"/>
        <cfvo type="percent" val="33"/>
        <cfvo type="percent" val="67"/>
      </iconSet>
    </cfRule>
  </conditionalFormatting>
  <conditionalFormatting sqref="AQ2:AQ18">
    <cfRule type="iconSet" priority="567">
      <iconSet iconSet="3Symbols2">
        <cfvo type="percent" val="0"/>
        <cfvo type="percent" val="33"/>
        <cfvo type="percent" val="67"/>
      </iconSet>
    </cfRule>
  </conditionalFormatting>
  <conditionalFormatting sqref="AW2:AW18">
    <cfRule type="iconSet" priority="566">
      <iconSet iconSet="3Symbols2">
        <cfvo type="percent" val="0"/>
        <cfvo type="percent" val="33"/>
        <cfvo type="percent" val="67"/>
      </iconSet>
    </cfRule>
  </conditionalFormatting>
  <conditionalFormatting sqref="AZ2:AZ18">
    <cfRule type="iconSet" priority="565">
      <iconSet iconSet="3Symbols2">
        <cfvo type="percent" val="0"/>
        <cfvo type="percent" val="33"/>
        <cfvo type="percent" val="67"/>
      </iconSet>
    </cfRule>
  </conditionalFormatting>
  <conditionalFormatting sqref="BF2:BF18">
    <cfRule type="iconSet" priority="564">
      <iconSet iconSet="3Symbols2">
        <cfvo type="percent" val="0"/>
        <cfvo type="percent" val="33"/>
        <cfvo type="percent" val="67"/>
      </iconSet>
    </cfRule>
  </conditionalFormatting>
  <conditionalFormatting sqref="BM2:BM18">
    <cfRule type="iconSet" priority="563">
      <iconSet iconSet="3Symbols2">
        <cfvo type="percent" val="0"/>
        <cfvo type="percent" val="33"/>
        <cfvo type="percent" val="67"/>
      </iconSet>
    </cfRule>
  </conditionalFormatting>
  <conditionalFormatting sqref="BO2:BO18">
    <cfRule type="iconSet" priority="562">
      <iconSet iconSet="3Symbols2">
        <cfvo type="percent" val="0"/>
        <cfvo type="percent" val="33"/>
        <cfvo type="percent" val="67"/>
      </iconSet>
    </cfRule>
  </conditionalFormatting>
  <conditionalFormatting sqref="BQ2:BQ18">
    <cfRule type="iconSet" priority="561">
      <iconSet iconSet="3Symbols2">
        <cfvo type="percent" val="0"/>
        <cfvo type="percent" val="33"/>
        <cfvo type="percent" val="67"/>
      </iconSet>
    </cfRule>
  </conditionalFormatting>
  <conditionalFormatting sqref="Z2:BU18">
    <cfRule type="iconSet" priority="560">
      <iconSet iconSet="4TrafficLights">
        <cfvo type="percent" val="0"/>
        <cfvo type="percent" val="25"/>
        <cfvo type="percent" val="50"/>
        <cfvo type="percent" val="75"/>
      </iconSet>
    </cfRule>
  </conditionalFormatting>
  <conditionalFormatting sqref="AJ2">
    <cfRule type="iconSet" priority="559">
      <iconSet iconSet="3Symbols2">
        <cfvo type="percent" val="0"/>
        <cfvo type="percent" val="33"/>
        <cfvo type="percent" val="67"/>
      </iconSet>
    </cfRule>
  </conditionalFormatting>
  <conditionalFormatting sqref="AW2">
    <cfRule type="iconSet" priority="558">
      <iconSet iconSet="3Symbols2">
        <cfvo type="percent" val="0"/>
        <cfvo type="percent" val="33"/>
        <cfvo type="percent" val="67"/>
      </iconSet>
    </cfRule>
  </conditionalFormatting>
  <conditionalFormatting sqref="AJ7">
    <cfRule type="iconSet" priority="557">
      <iconSet iconSet="3Symbols2">
        <cfvo type="percent" val="0"/>
        <cfvo type="percent" val="33"/>
        <cfvo type="percent" val="67"/>
      </iconSet>
    </cfRule>
  </conditionalFormatting>
  <conditionalFormatting sqref="AJ13">
    <cfRule type="iconSet" priority="556">
      <iconSet iconSet="3Symbols2">
        <cfvo type="percent" val="0"/>
        <cfvo type="percent" val="33"/>
        <cfvo type="percent" val="67"/>
      </iconSet>
    </cfRule>
  </conditionalFormatting>
  <conditionalFormatting sqref="AJ15">
    <cfRule type="iconSet" priority="555">
      <iconSet iconSet="3Symbols2">
        <cfvo type="percent" val="0"/>
        <cfvo type="percent" val="33"/>
        <cfvo type="percent" val="67"/>
      </iconSet>
    </cfRule>
  </conditionalFormatting>
  <conditionalFormatting sqref="AW7">
    <cfRule type="iconSet" priority="554">
      <iconSet iconSet="3Symbols2">
        <cfvo type="percent" val="0"/>
        <cfvo type="percent" val="33"/>
        <cfvo type="percent" val="67"/>
      </iconSet>
    </cfRule>
  </conditionalFormatting>
  <conditionalFormatting sqref="AW7">
    <cfRule type="iconSet" priority="553">
      <iconSet iconSet="3Symbols2">
        <cfvo type="percent" val="0"/>
        <cfvo type="percent" val="33"/>
        <cfvo type="percent" val="67"/>
      </iconSet>
    </cfRule>
  </conditionalFormatting>
  <conditionalFormatting sqref="AW14">
    <cfRule type="iconSet" priority="552">
      <iconSet iconSet="3Symbols2">
        <cfvo type="percent" val="0"/>
        <cfvo type="percent" val="33"/>
        <cfvo type="percent" val="67"/>
      </iconSet>
    </cfRule>
  </conditionalFormatting>
  <conditionalFormatting sqref="AW14">
    <cfRule type="iconSet" priority="551">
      <iconSet iconSet="3Symbols2">
        <cfvo type="percent" val="0"/>
        <cfvo type="percent" val="33"/>
        <cfvo type="percent" val="67"/>
      </iconSet>
    </cfRule>
  </conditionalFormatting>
  <conditionalFormatting sqref="AW17">
    <cfRule type="iconSet" priority="550">
      <iconSet iconSet="3Symbols2">
        <cfvo type="percent" val="0"/>
        <cfvo type="percent" val="33"/>
        <cfvo type="percent" val="67"/>
      </iconSet>
    </cfRule>
  </conditionalFormatting>
  <conditionalFormatting sqref="AW17">
    <cfRule type="iconSet" priority="549">
      <iconSet iconSet="3Symbols2">
        <cfvo type="percent" val="0"/>
        <cfvo type="percent" val="33"/>
        <cfvo type="percent" val="67"/>
      </iconSet>
    </cfRule>
  </conditionalFormatting>
  <conditionalFormatting sqref="BG8">
    <cfRule type="iconSet" priority="548">
      <iconSet iconSet="3Symbols2">
        <cfvo type="percent" val="0"/>
        <cfvo type="percent" val="33"/>
        <cfvo type="percent" val="67"/>
      </iconSet>
    </cfRule>
  </conditionalFormatting>
  <conditionalFormatting sqref="BG8">
    <cfRule type="iconSet" priority="547">
      <iconSet iconSet="3Symbols2">
        <cfvo type="percent" val="0"/>
        <cfvo type="percent" val="33"/>
        <cfvo type="percent" val="67"/>
      </iconSet>
    </cfRule>
  </conditionalFormatting>
  <conditionalFormatting sqref="BG8">
    <cfRule type="iconSet" priority="546">
      <iconSet iconSet="3Symbols2">
        <cfvo type="percent" val="0"/>
        <cfvo type="percent" val="33"/>
        <cfvo type="percent" val="67"/>
      </iconSet>
    </cfRule>
  </conditionalFormatting>
  <conditionalFormatting sqref="BG14">
    <cfRule type="iconSet" priority="545">
      <iconSet iconSet="3Symbols2">
        <cfvo type="percent" val="0"/>
        <cfvo type="percent" val="33"/>
        <cfvo type="percent" val="67"/>
      </iconSet>
    </cfRule>
  </conditionalFormatting>
  <conditionalFormatting sqref="BG14">
    <cfRule type="iconSet" priority="544">
      <iconSet iconSet="3Symbols2">
        <cfvo type="percent" val="0"/>
        <cfvo type="percent" val="33"/>
        <cfvo type="percent" val="67"/>
      </iconSet>
    </cfRule>
  </conditionalFormatting>
  <conditionalFormatting sqref="BG14">
    <cfRule type="iconSet" priority="543">
      <iconSet iconSet="3Symbols2">
        <cfvo type="percent" val="0"/>
        <cfvo type="percent" val="33"/>
        <cfvo type="percent" val="67"/>
      </iconSet>
    </cfRule>
  </conditionalFormatting>
  <conditionalFormatting sqref="BG17">
    <cfRule type="iconSet" priority="542">
      <iconSet iconSet="3Symbols2">
        <cfvo type="percent" val="0"/>
        <cfvo type="percent" val="33"/>
        <cfvo type="percent" val="67"/>
      </iconSet>
    </cfRule>
  </conditionalFormatting>
  <conditionalFormatting sqref="BG17">
    <cfRule type="iconSet" priority="541">
      <iconSet iconSet="3Symbols2">
        <cfvo type="percent" val="0"/>
        <cfvo type="percent" val="33"/>
        <cfvo type="percent" val="67"/>
      </iconSet>
    </cfRule>
  </conditionalFormatting>
  <conditionalFormatting sqref="BG17">
    <cfRule type="iconSet" priority="540">
      <iconSet iconSet="3Symbols2">
        <cfvo type="percent" val="0"/>
        <cfvo type="percent" val="33"/>
        <cfvo type="percent" val="67"/>
      </iconSet>
    </cfRule>
  </conditionalFormatting>
  <conditionalFormatting sqref="BN8">
    <cfRule type="iconSet" priority="539">
      <iconSet iconSet="3Symbols2">
        <cfvo type="percent" val="0"/>
        <cfvo type="percent" val="33"/>
        <cfvo type="percent" val="67"/>
      </iconSet>
    </cfRule>
  </conditionalFormatting>
  <conditionalFormatting sqref="BN8">
    <cfRule type="iconSet" priority="538">
      <iconSet iconSet="3Symbols2">
        <cfvo type="percent" val="0"/>
        <cfvo type="percent" val="33"/>
        <cfvo type="percent" val="67"/>
      </iconSet>
    </cfRule>
  </conditionalFormatting>
  <conditionalFormatting sqref="BN8">
    <cfRule type="iconSet" priority="537">
      <iconSet iconSet="3Symbols2">
        <cfvo type="percent" val="0"/>
        <cfvo type="percent" val="33"/>
        <cfvo type="percent" val="67"/>
      </iconSet>
    </cfRule>
  </conditionalFormatting>
  <conditionalFormatting sqref="BN11">
    <cfRule type="iconSet" priority="536">
      <iconSet iconSet="3Symbols2">
        <cfvo type="percent" val="0"/>
        <cfvo type="percent" val="33"/>
        <cfvo type="percent" val="67"/>
      </iconSet>
    </cfRule>
  </conditionalFormatting>
  <conditionalFormatting sqref="BN11">
    <cfRule type="iconSet" priority="535">
      <iconSet iconSet="3Symbols2">
        <cfvo type="percent" val="0"/>
        <cfvo type="percent" val="33"/>
        <cfvo type="percent" val="67"/>
      </iconSet>
    </cfRule>
  </conditionalFormatting>
  <conditionalFormatting sqref="BN11">
    <cfRule type="iconSet" priority="534">
      <iconSet iconSet="3Symbols2">
        <cfvo type="percent" val="0"/>
        <cfvo type="percent" val="33"/>
        <cfvo type="percent" val="67"/>
      </iconSet>
    </cfRule>
  </conditionalFormatting>
  <conditionalFormatting sqref="BS7">
    <cfRule type="iconSet" priority="533">
      <iconSet iconSet="3Symbols2">
        <cfvo type="percent" val="0"/>
        <cfvo type="percent" val="33"/>
        <cfvo type="percent" val="67"/>
      </iconSet>
    </cfRule>
  </conditionalFormatting>
  <conditionalFormatting sqref="BS7">
    <cfRule type="iconSet" priority="532">
      <iconSet iconSet="3Symbols2">
        <cfvo type="percent" val="0"/>
        <cfvo type="percent" val="33"/>
        <cfvo type="percent" val="67"/>
      </iconSet>
    </cfRule>
  </conditionalFormatting>
  <conditionalFormatting sqref="BS7">
    <cfRule type="iconSet" priority="531">
      <iconSet iconSet="3Symbols2">
        <cfvo type="percent" val="0"/>
        <cfvo type="percent" val="33"/>
        <cfvo type="percent" val="67"/>
      </iconSet>
    </cfRule>
  </conditionalFormatting>
  <conditionalFormatting sqref="BS11">
    <cfRule type="iconSet" priority="530">
      <iconSet iconSet="3Symbols2">
        <cfvo type="percent" val="0"/>
        <cfvo type="percent" val="33"/>
        <cfvo type="percent" val="67"/>
      </iconSet>
    </cfRule>
  </conditionalFormatting>
  <conditionalFormatting sqref="BS11">
    <cfRule type="iconSet" priority="529">
      <iconSet iconSet="3Symbols2">
        <cfvo type="percent" val="0"/>
        <cfvo type="percent" val="33"/>
        <cfvo type="percent" val="67"/>
      </iconSet>
    </cfRule>
  </conditionalFormatting>
  <conditionalFormatting sqref="BS11">
    <cfRule type="iconSet" priority="528">
      <iconSet iconSet="3Symbols2">
        <cfvo type="percent" val="0"/>
        <cfvo type="percent" val="33"/>
        <cfvo type="percent" val="67"/>
      </iconSet>
    </cfRule>
  </conditionalFormatting>
  <conditionalFormatting sqref="AB6">
    <cfRule type="iconSet" priority="527">
      <iconSet iconSet="3Symbols2">
        <cfvo type="percent" val="0"/>
        <cfvo type="percent" val="33"/>
        <cfvo type="percent" val="67"/>
      </iconSet>
    </cfRule>
  </conditionalFormatting>
  <conditionalFormatting sqref="AD4">
    <cfRule type="iconSet" priority="526">
      <iconSet iconSet="3Symbols2">
        <cfvo type="percent" val="0"/>
        <cfvo type="percent" val="33"/>
        <cfvo type="percent" val="67"/>
      </iconSet>
    </cfRule>
  </conditionalFormatting>
  <conditionalFormatting sqref="AI3">
    <cfRule type="iconSet" priority="525">
      <iconSet iconSet="3Symbols2">
        <cfvo type="percent" val="0"/>
        <cfvo type="percent" val="33"/>
        <cfvo type="percent" val="67"/>
      </iconSet>
    </cfRule>
  </conditionalFormatting>
  <conditionalFormatting sqref="AL3">
    <cfRule type="iconSet" priority="524">
      <iconSet iconSet="3Symbols2">
        <cfvo type="percent" val="0"/>
        <cfvo type="percent" val="33"/>
        <cfvo type="percent" val="67"/>
      </iconSet>
    </cfRule>
  </conditionalFormatting>
  <conditionalFormatting sqref="AL3">
    <cfRule type="iconSet" priority="523">
      <iconSet iconSet="3Symbols2">
        <cfvo type="percent" val="0"/>
        <cfvo type="percent" val="33"/>
        <cfvo type="percent" val="67"/>
      </iconSet>
    </cfRule>
  </conditionalFormatting>
  <conditionalFormatting sqref="AN3">
    <cfRule type="iconSet" priority="522">
      <iconSet iconSet="3Symbols2">
        <cfvo type="percent" val="0"/>
        <cfvo type="percent" val="33"/>
        <cfvo type="percent" val="67"/>
      </iconSet>
    </cfRule>
  </conditionalFormatting>
  <conditionalFormatting sqref="AN3">
    <cfRule type="iconSet" priority="521">
      <iconSet iconSet="3Symbols2">
        <cfvo type="percent" val="0"/>
        <cfvo type="percent" val="33"/>
        <cfvo type="percent" val="67"/>
      </iconSet>
    </cfRule>
  </conditionalFormatting>
  <conditionalFormatting sqref="AM4">
    <cfRule type="iconSet" priority="520">
      <iconSet iconSet="3Symbols2">
        <cfvo type="percent" val="0"/>
        <cfvo type="percent" val="33"/>
        <cfvo type="percent" val="67"/>
      </iconSet>
    </cfRule>
  </conditionalFormatting>
  <conditionalFormatting sqref="AM4">
    <cfRule type="iconSet" priority="519">
      <iconSet iconSet="3Symbols2">
        <cfvo type="percent" val="0"/>
        <cfvo type="percent" val="33"/>
        <cfvo type="percent" val="67"/>
      </iconSet>
    </cfRule>
  </conditionalFormatting>
  <conditionalFormatting sqref="AK6">
    <cfRule type="iconSet" priority="518">
      <iconSet iconSet="3Symbols2">
        <cfvo type="percent" val="0"/>
        <cfvo type="percent" val="33"/>
        <cfvo type="percent" val="67"/>
      </iconSet>
    </cfRule>
  </conditionalFormatting>
  <conditionalFormatting sqref="AK6">
    <cfRule type="iconSet" priority="517">
      <iconSet iconSet="3Symbols2">
        <cfvo type="percent" val="0"/>
        <cfvo type="percent" val="33"/>
        <cfvo type="percent" val="67"/>
      </iconSet>
    </cfRule>
  </conditionalFormatting>
  <conditionalFormatting sqref="AO5">
    <cfRule type="iconSet" priority="516">
      <iconSet iconSet="3Symbols2">
        <cfvo type="percent" val="0"/>
        <cfvo type="percent" val="33"/>
        <cfvo type="percent" val="67"/>
      </iconSet>
    </cfRule>
  </conditionalFormatting>
  <conditionalFormatting sqref="AO5">
    <cfRule type="iconSet" priority="515">
      <iconSet iconSet="3Symbols2">
        <cfvo type="percent" val="0"/>
        <cfvo type="percent" val="33"/>
        <cfvo type="percent" val="67"/>
      </iconSet>
    </cfRule>
  </conditionalFormatting>
  <conditionalFormatting sqref="AR6">
    <cfRule type="iconSet" priority="514">
      <iconSet iconSet="3Symbols2">
        <cfvo type="percent" val="0"/>
        <cfvo type="percent" val="33"/>
        <cfvo type="percent" val="67"/>
      </iconSet>
    </cfRule>
  </conditionalFormatting>
  <conditionalFormatting sqref="AR6">
    <cfRule type="iconSet" priority="513">
      <iconSet iconSet="3Symbols2">
        <cfvo type="percent" val="0"/>
        <cfvo type="percent" val="33"/>
        <cfvo type="percent" val="67"/>
      </iconSet>
    </cfRule>
  </conditionalFormatting>
  <conditionalFormatting sqref="AP3">
    <cfRule type="iconSet" priority="512">
      <iconSet iconSet="3Symbols2">
        <cfvo type="percent" val="0"/>
        <cfvo type="percent" val="33"/>
        <cfvo type="percent" val="67"/>
      </iconSet>
    </cfRule>
  </conditionalFormatting>
  <conditionalFormatting sqref="AQ4">
    <cfRule type="iconSet" priority="511">
      <iconSet iconSet="3Symbols2">
        <cfvo type="percent" val="0"/>
        <cfvo type="percent" val="33"/>
        <cfvo type="percent" val="67"/>
      </iconSet>
    </cfRule>
  </conditionalFormatting>
  <conditionalFormatting sqref="AZ3">
    <cfRule type="iconSet" priority="510">
      <iconSet iconSet="3Symbols2">
        <cfvo type="percent" val="0"/>
        <cfvo type="percent" val="33"/>
        <cfvo type="percent" val="67"/>
      </iconSet>
    </cfRule>
  </conditionalFormatting>
  <conditionalFormatting sqref="AZ3">
    <cfRule type="iconSet" priority="509">
      <iconSet iconSet="3Symbols2">
        <cfvo type="percent" val="0"/>
        <cfvo type="percent" val="33"/>
        <cfvo type="percent" val="67"/>
      </iconSet>
    </cfRule>
  </conditionalFormatting>
  <conditionalFormatting sqref="BH3">
    <cfRule type="iconSet" priority="508">
      <iconSet iconSet="3Symbols2">
        <cfvo type="percent" val="0"/>
        <cfvo type="percent" val="33"/>
        <cfvo type="percent" val="67"/>
      </iconSet>
    </cfRule>
  </conditionalFormatting>
  <conditionalFormatting sqref="BH3">
    <cfRule type="iconSet" priority="507">
      <iconSet iconSet="3Symbols2">
        <cfvo type="percent" val="0"/>
        <cfvo type="percent" val="33"/>
        <cfvo type="percent" val="67"/>
      </iconSet>
    </cfRule>
  </conditionalFormatting>
  <conditionalFormatting sqref="AX4">
    <cfRule type="iconSet" priority="506">
      <iconSet iconSet="3Symbols2">
        <cfvo type="percent" val="0"/>
        <cfvo type="percent" val="33"/>
        <cfvo type="percent" val="67"/>
      </iconSet>
    </cfRule>
  </conditionalFormatting>
  <conditionalFormatting sqref="AX4">
    <cfRule type="iconSet" priority="505">
      <iconSet iconSet="3Symbols2">
        <cfvo type="percent" val="0"/>
        <cfvo type="percent" val="33"/>
        <cfvo type="percent" val="67"/>
      </iconSet>
    </cfRule>
  </conditionalFormatting>
  <conditionalFormatting sqref="BE4">
    <cfRule type="iconSet" priority="504">
      <iconSet iconSet="3Symbols2">
        <cfvo type="percent" val="0"/>
        <cfvo type="percent" val="33"/>
        <cfvo type="percent" val="67"/>
      </iconSet>
    </cfRule>
  </conditionalFormatting>
  <conditionalFormatting sqref="BE4">
    <cfRule type="iconSet" priority="503">
      <iconSet iconSet="3Symbols2">
        <cfvo type="percent" val="0"/>
        <cfvo type="percent" val="33"/>
        <cfvo type="percent" val="67"/>
      </iconSet>
    </cfRule>
  </conditionalFormatting>
  <conditionalFormatting sqref="BA5">
    <cfRule type="iconSet" priority="502">
      <iconSet iconSet="3Symbols2">
        <cfvo type="percent" val="0"/>
        <cfvo type="percent" val="33"/>
        <cfvo type="percent" val="67"/>
      </iconSet>
    </cfRule>
  </conditionalFormatting>
  <conditionalFormatting sqref="BA5">
    <cfRule type="iconSet" priority="501">
      <iconSet iconSet="3Symbols2">
        <cfvo type="percent" val="0"/>
        <cfvo type="percent" val="33"/>
        <cfvo type="percent" val="67"/>
      </iconSet>
    </cfRule>
  </conditionalFormatting>
  <conditionalFormatting sqref="BC5">
    <cfRule type="iconSet" priority="500">
      <iconSet iconSet="3Symbols2">
        <cfvo type="percent" val="0"/>
        <cfvo type="percent" val="33"/>
        <cfvo type="percent" val="67"/>
      </iconSet>
    </cfRule>
  </conditionalFormatting>
  <conditionalFormatting sqref="BC5">
    <cfRule type="iconSet" priority="499">
      <iconSet iconSet="3Symbols2">
        <cfvo type="percent" val="0"/>
        <cfvo type="percent" val="33"/>
        <cfvo type="percent" val="67"/>
      </iconSet>
    </cfRule>
  </conditionalFormatting>
  <conditionalFormatting sqref="BI5">
    <cfRule type="iconSet" priority="498">
      <iconSet iconSet="3Symbols2">
        <cfvo type="percent" val="0"/>
        <cfvo type="percent" val="33"/>
        <cfvo type="percent" val="67"/>
      </iconSet>
    </cfRule>
  </conditionalFormatting>
  <conditionalFormatting sqref="BI5">
    <cfRule type="iconSet" priority="497">
      <iconSet iconSet="3Symbols2">
        <cfvo type="percent" val="0"/>
        <cfvo type="percent" val="33"/>
        <cfvo type="percent" val="67"/>
      </iconSet>
    </cfRule>
  </conditionalFormatting>
  <conditionalFormatting sqref="BJ4">
    <cfRule type="iconSet" priority="496">
      <iconSet iconSet="3Symbols2">
        <cfvo type="percent" val="0"/>
        <cfvo type="percent" val="33"/>
        <cfvo type="percent" val="67"/>
      </iconSet>
    </cfRule>
  </conditionalFormatting>
  <conditionalFormatting sqref="BJ4">
    <cfRule type="iconSet" priority="495">
      <iconSet iconSet="3Symbols2">
        <cfvo type="percent" val="0"/>
        <cfvo type="percent" val="33"/>
        <cfvo type="percent" val="67"/>
      </iconSet>
    </cfRule>
  </conditionalFormatting>
  <conditionalFormatting sqref="BD6">
    <cfRule type="iconSet" priority="494">
      <iconSet iconSet="3Symbols2">
        <cfvo type="percent" val="0"/>
        <cfvo type="percent" val="33"/>
        <cfvo type="percent" val="67"/>
      </iconSet>
    </cfRule>
  </conditionalFormatting>
  <conditionalFormatting sqref="BD6">
    <cfRule type="iconSet" priority="493">
      <iconSet iconSet="3Symbols2">
        <cfvo type="percent" val="0"/>
        <cfvo type="percent" val="33"/>
        <cfvo type="percent" val="67"/>
      </iconSet>
    </cfRule>
  </conditionalFormatting>
  <conditionalFormatting sqref="BF6">
    <cfRule type="iconSet" priority="492">
      <iconSet iconSet="3Symbols2">
        <cfvo type="percent" val="0"/>
        <cfvo type="percent" val="33"/>
        <cfvo type="percent" val="67"/>
      </iconSet>
    </cfRule>
  </conditionalFormatting>
  <conditionalFormatting sqref="BF6">
    <cfRule type="iconSet" priority="491">
      <iconSet iconSet="3Symbols2">
        <cfvo type="percent" val="0"/>
        <cfvo type="percent" val="33"/>
        <cfvo type="percent" val="67"/>
      </iconSet>
    </cfRule>
  </conditionalFormatting>
  <conditionalFormatting sqref="BR6">
    <cfRule type="iconSet" priority="490">
      <iconSet iconSet="3Symbols2">
        <cfvo type="percent" val="0"/>
        <cfvo type="percent" val="33"/>
        <cfvo type="percent" val="67"/>
      </iconSet>
    </cfRule>
  </conditionalFormatting>
  <conditionalFormatting sqref="BR6">
    <cfRule type="iconSet" priority="489">
      <iconSet iconSet="3Symbols2">
        <cfvo type="percent" val="0"/>
        <cfvo type="percent" val="33"/>
        <cfvo type="percent" val="67"/>
      </iconSet>
    </cfRule>
  </conditionalFormatting>
  <conditionalFormatting sqref="BM3">
    <cfRule type="iconSet" priority="488">
      <iconSet iconSet="3Symbols2">
        <cfvo type="percent" val="0"/>
        <cfvo type="percent" val="33"/>
        <cfvo type="percent" val="67"/>
      </iconSet>
    </cfRule>
  </conditionalFormatting>
  <conditionalFormatting sqref="BO4">
    <cfRule type="iconSet" priority="487">
      <iconSet iconSet="3Symbols2">
        <cfvo type="percent" val="0"/>
        <cfvo type="percent" val="33"/>
        <cfvo type="percent" val="67"/>
      </iconSet>
    </cfRule>
  </conditionalFormatting>
  <conditionalFormatting sqref="BQ4">
    <cfRule type="iconSet" priority="486">
      <iconSet iconSet="3Symbols2">
        <cfvo type="percent" val="0"/>
        <cfvo type="percent" val="33"/>
        <cfvo type="percent" val="67"/>
      </iconSet>
    </cfRule>
  </conditionalFormatting>
  <conditionalFormatting sqref="AB10">
    <cfRule type="iconSet" priority="485">
      <iconSet iconSet="3Symbols2">
        <cfvo type="percent" val="0"/>
        <cfvo type="percent" val="33"/>
        <cfvo type="percent" val="67"/>
      </iconSet>
    </cfRule>
  </conditionalFormatting>
  <conditionalFormatting sqref="AM10">
    <cfRule type="iconSet" priority="484">
      <iconSet iconSet="3Symbols2">
        <cfvo type="percent" val="0"/>
        <cfvo type="percent" val="33"/>
        <cfvo type="percent" val="67"/>
      </iconSet>
    </cfRule>
  </conditionalFormatting>
  <conditionalFormatting sqref="AD9">
    <cfRule type="iconSet" priority="483">
      <iconSet iconSet="3Symbols2">
        <cfvo type="percent" val="0"/>
        <cfvo type="percent" val="33"/>
        <cfvo type="percent" val="67"/>
      </iconSet>
    </cfRule>
  </conditionalFormatting>
  <conditionalFormatting sqref="AO9">
    <cfRule type="iconSet" priority="482">
      <iconSet iconSet="3Symbols2">
        <cfvo type="percent" val="0"/>
        <cfvo type="percent" val="33"/>
        <cfvo type="percent" val="67"/>
      </iconSet>
    </cfRule>
  </conditionalFormatting>
  <conditionalFormatting sqref="AI8">
    <cfRule type="iconSet" priority="481">
      <iconSet iconSet="3Symbols2">
        <cfvo type="percent" val="0"/>
        <cfvo type="percent" val="33"/>
        <cfvo type="percent" val="67"/>
      </iconSet>
    </cfRule>
  </conditionalFormatting>
  <conditionalFormatting sqref="AI8">
    <cfRule type="iconSet" priority="480">
      <iconSet iconSet="3Symbols2">
        <cfvo type="percent" val="0"/>
        <cfvo type="percent" val="33"/>
        <cfvo type="percent" val="67"/>
      </iconSet>
    </cfRule>
  </conditionalFormatting>
  <conditionalFormatting sqref="AY7">
    <cfRule type="iconSet" priority="479">
      <iconSet iconSet="3Symbols2">
        <cfvo type="percent" val="0"/>
        <cfvo type="percent" val="33"/>
        <cfvo type="percent" val="67"/>
      </iconSet>
    </cfRule>
  </conditionalFormatting>
  <conditionalFormatting sqref="AY7">
    <cfRule type="iconSet" priority="478">
      <iconSet iconSet="3Symbols2">
        <cfvo type="percent" val="0"/>
        <cfvo type="percent" val="33"/>
        <cfvo type="percent" val="67"/>
      </iconSet>
    </cfRule>
  </conditionalFormatting>
  <conditionalFormatting sqref="BB7">
    <cfRule type="iconSet" priority="477">
      <iconSet iconSet="3Symbols2">
        <cfvo type="percent" val="0"/>
        <cfvo type="percent" val="33"/>
        <cfvo type="percent" val="67"/>
      </iconSet>
    </cfRule>
  </conditionalFormatting>
  <conditionalFormatting sqref="BB7">
    <cfRule type="iconSet" priority="476">
      <iconSet iconSet="3Symbols2">
        <cfvo type="percent" val="0"/>
        <cfvo type="percent" val="33"/>
        <cfvo type="percent" val="67"/>
      </iconSet>
    </cfRule>
  </conditionalFormatting>
  <conditionalFormatting sqref="AX7">
    <cfRule type="iconSet" priority="475">
      <iconSet iconSet="3Symbols2">
        <cfvo type="percent" val="0"/>
        <cfvo type="percent" val="33"/>
        <cfvo type="percent" val="67"/>
      </iconSet>
    </cfRule>
  </conditionalFormatting>
  <conditionalFormatting sqref="AX7">
    <cfRule type="iconSet" priority="474">
      <iconSet iconSet="3Symbols2">
        <cfvo type="percent" val="0"/>
        <cfvo type="percent" val="33"/>
        <cfvo type="percent" val="67"/>
      </iconSet>
    </cfRule>
  </conditionalFormatting>
  <conditionalFormatting sqref="AX7">
    <cfRule type="iconSet" priority="473">
      <iconSet iconSet="3Symbols2">
        <cfvo type="percent" val="0"/>
        <cfvo type="percent" val="33"/>
        <cfvo type="percent" val="67"/>
      </iconSet>
    </cfRule>
  </conditionalFormatting>
  <conditionalFormatting sqref="BF7">
    <cfRule type="iconSet" priority="472">
      <iconSet iconSet="3Symbols2">
        <cfvo type="percent" val="0"/>
        <cfvo type="percent" val="33"/>
        <cfvo type="percent" val="67"/>
      </iconSet>
    </cfRule>
  </conditionalFormatting>
  <conditionalFormatting sqref="BF7">
    <cfRule type="iconSet" priority="471">
      <iconSet iconSet="3Symbols2">
        <cfvo type="percent" val="0"/>
        <cfvo type="percent" val="33"/>
        <cfvo type="percent" val="67"/>
      </iconSet>
    </cfRule>
  </conditionalFormatting>
  <conditionalFormatting sqref="BF7">
    <cfRule type="iconSet" priority="470">
      <iconSet iconSet="3Symbols2">
        <cfvo type="percent" val="0"/>
        <cfvo type="percent" val="33"/>
        <cfvo type="percent" val="67"/>
      </iconSet>
    </cfRule>
  </conditionalFormatting>
  <conditionalFormatting sqref="BK7">
    <cfRule type="iconSet" priority="469">
      <iconSet iconSet="3Symbols2">
        <cfvo type="percent" val="0"/>
        <cfvo type="percent" val="33"/>
        <cfvo type="percent" val="67"/>
      </iconSet>
    </cfRule>
  </conditionalFormatting>
  <conditionalFormatting sqref="BK7">
    <cfRule type="iconSet" priority="468">
      <iconSet iconSet="3Symbols2">
        <cfvo type="percent" val="0"/>
        <cfvo type="percent" val="33"/>
        <cfvo type="percent" val="67"/>
      </iconSet>
    </cfRule>
  </conditionalFormatting>
  <conditionalFormatting sqref="BK7">
    <cfRule type="iconSet" priority="467">
      <iconSet iconSet="3Symbols2">
        <cfvo type="percent" val="0"/>
        <cfvo type="percent" val="33"/>
        <cfvo type="percent" val="67"/>
      </iconSet>
    </cfRule>
  </conditionalFormatting>
  <conditionalFormatting sqref="BU7">
    <cfRule type="iconSet" priority="466">
      <iconSet iconSet="3Symbols2">
        <cfvo type="percent" val="0"/>
        <cfvo type="percent" val="33"/>
        <cfvo type="percent" val="67"/>
      </iconSet>
    </cfRule>
  </conditionalFormatting>
  <conditionalFormatting sqref="BU7">
    <cfRule type="iconSet" priority="465">
      <iconSet iconSet="3Symbols2">
        <cfvo type="percent" val="0"/>
        <cfvo type="percent" val="33"/>
        <cfvo type="percent" val="67"/>
      </iconSet>
    </cfRule>
  </conditionalFormatting>
  <conditionalFormatting sqref="BU7">
    <cfRule type="iconSet" priority="464">
      <iconSet iconSet="3Symbols2">
        <cfvo type="percent" val="0"/>
        <cfvo type="percent" val="33"/>
        <cfvo type="percent" val="67"/>
      </iconSet>
    </cfRule>
  </conditionalFormatting>
  <conditionalFormatting sqref="BA8">
    <cfRule type="iconSet" priority="463">
      <iconSet iconSet="3Symbols2">
        <cfvo type="percent" val="0"/>
        <cfvo type="percent" val="33"/>
        <cfvo type="percent" val="67"/>
      </iconSet>
    </cfRule>
  </conditionalFormatting>
  <conditionalFormatting sqref="BA8">
    <cfRule type="iconSet" priority="462">
      <iconSet iconSet="3Symbols2">
        <cfvo type="percent" val="0"/>
        <cfvo type="percent" val="33"/>
        <cfvo type="percent" val="67"/>
      </iconSet>
    </cfRule>
  </conditionalFormatting>
  <conditionalFormatting sqref="BA8">
    <cfRule type="iconSet" priority="461">
      <iconSet iconSet="3Symbols2">
        <cfvo type="percent" val="0"/>
        <cfvo type="percent" val="33"/>
        <cfvo type="percent" val="67"/>
      </iconSet>
    </cfRule>
  </conditionalFormatting>
  <conditionalFormatting sqref="AP8">
    <cfRule type="iconSet" priority="460">
      <iconSet iconSet="3Symbols2">
        <cfvo type="percent" val="0"/>
        <cfvo type="percent" val="33"/>
        <cfvo type="percent" val="67"/>
      </iconSet>
    </cfRule>
  </conditionalFormatting>
  <conditionalFormatting sqref="BI8">
    <cfRule type="iconSet" priority="459">
      <iconSet iconSet="3Symbols2">
        <cfvo type="percent" val="0"/>
        <cfvo type="percent" val="33"/>
        <cfvo type="percent" val="67"/>
      </iconSet>
    </cfRule>
  </conditionalFormatting>
  <conditionalFormatting sqref="BI8">
    <cfRule type="iconSet" priority="458">
      <iconSet iconSet="3Symbols2">
        <cfvo type="percent" val="0"/>
        <cfvo type="percent" val="33"/>
        <cfvo type="percent" val="67"/>
      </iconSet>
    </cfRule>
  </conditionalFormatting>
  <conditionalFormatting sqref="BI8">
    <cfRule type="iconSet" priority="457">
      <iconSet iconSet="3Symbols2">
        <cfvo type="percent" val="0"/>
        <cfvo type="percent" val="33"/>
        <cfvo type="percent" val="67"/>
      </iconSet>
    </cfRule>
  </conditionalFormatting>
  <conditionalFormatting sqref="BM8">
    <cfRule type="iconSet" priority="456">
      <iconSet iconSet="3Symbols2">
        <cfvo type="percent" val="0"/>
        <cfvo type="percent" val="33"/>
        <cfvo type="percent" val="67"/>
      </iconSet>
    </cfRule>
  </conditionalFormatting>
  <conditionalFormatting sqref="BM8">
    <cfRule type="iconSet" priority="455">
      <iconSet iconSet="3Symbols2">
        <cfvo type="percent" val="0"/>
        <cfvo type="percent" val="33"/>
        <cfvo type="percent" val="67"/>
      </iconSet>
    </cfRule>
  </conditionalFormatting>
  <conditionalFormatting sqref="BM8">
    <cfRule type="iconSet" priority="454">
      <iconSet iconSet="3Symbols2">
        <cfvo type="percent" val="0"/>
        <cfvo type="percent" val="33"/>
        <cfvo type="percent" val="67"/>
      </iconSet>
    </cfRule>
  </conditionalFormatting>
  <conditionalFormatting sqref="BM8">
    <cfRule type="iconSet" priority="453">
      <iconSet iconSet="3Symbols2">
        <cfvo type="percent" val="0"/>
        <cfvo type="percent" val="33"/>
        <cfvo type="percent" val="67"/>
      </iconSet>
    </cfRule>
  </conditionalFormatting>
  <conditionalFormatting sqref="BT8">
    <cfRule type="iconSet" priority="452">
      <iconSet iconSet="3Symbols2">
        <cfvo type="percent" val="0"/>
        <cfvo type="percent" val="33"/>
        <cfvo type="percent" val="67"/>
      </iconSet>
    </cfRule>
  </conditionalFormatting>
  <conditionalFormatting sqref="BT8">
    <cfRule type="iconSet" priority="451">
      <iconSet iconSet="3Symbols2">
        <cfvo type="percent" val="0"/>
        <cfvo type="percent" val="33"/>
        <cfvo type="percent" val="67"/>
      </iconSet>
    </cfRule>
  </conditionalFormatting>
  <conditionalFormatting sqref="BT8">
    <cfRule type="iconSet" priority="450">
      <iconSet iconSet="3Symbols2">
        <cfvo type="percent" val="0"/>
        <cfvo type="percent" val="33"/>
        <cfvo type="percent" val="67"/>
      </iconSet>
    </cfRule>
  </conditionalFormatting>
  <conditionalFormatting sqref="BG8">
    <cfRule type="iconSet" priority="449">
      <iconSet iconSet="3Symbols2">
        <cfvo type="percent" val="0"/>
        <cfvo type="percent" val="33"/>
        <cfvo type="percent" val="67"/>
      </iconSet>
    </cfRule>
  </conditionalFormatting>
  <conditionalFormatting sqref="BG8">
    <cfRule type="iconSet" priority="448">
      <iconSet iconSet="3Symbols2">
        <cfvo type="percent" val="0"/>
        <cfvo type="percent" val="33"/>
        <cfvo type="percent" val="67"/>
      </iconSet>
    </cfRule>
  </conditionalFormatting>
  <conditionalFormatting sqref="BG8">
    <cfRule type="iconSet" priority="447">
      <iconSet iconSet="3Symbols2">
        <cfvo type="percent" val="0"/>
        <cfvo type="percent" val="33"/>
        <cfvo type="percent" val="67"/>
      </iconSet>
    </cfRule>
  </conditionalFormatting>
  <conditionalFormatting sqref="BG8">
    <cfRule type="iconSet" priority="446">
      <iconSet iconSet="3Symbols2">
        <cfvo type="percent" val="0"/>
        <cfvo type="percent" val="33"/>
        <cfvo type="percent" val="67"/>
      </iconSet>
    </cfRule>
  </conditionalFormatting>
  <conditionalFormatting sqref="BG8">
    <cfRule type="iconSet" priority="445">
      <iconSet iconSet="3Symbols2">
        <cfvo type="percent" val="0"/>
        <cfvo type="percent" val="33"/>
        <cfvo type="percent" val="67"/>
      </iconSet>
    </cfRule>
  </conditionalFormatting>
  <conditionalFormatting sqref="BG8">
    <cfRule type="iconSet" priority="444">
      <iconSet iconSet="3Symbols2">
        <cfvo type="percent" val="0"/>
        <cfvo type="percent" val="33"/>
        <cfvo type="percent" val="67"/>
      </iconSet>
    </cfRule>
  </conditionalFormatting>
  <conditionalFormatting sqref="AU8">
    <cfRule type="iconSet" priority="443">
      <iconSet iconSet="3Symbols2">
        <cfvo type="percent" val="0"/>
        <cfvo type="percent" val="33"/>
        <cfvo type="percent" val="67"/>
      </iconSet>
    </cfRule>
  </conditionalFormatting>
  <conditionalFormatting sqref="AU8">
    <cfRule type="iconSet" priority="442">
      <iconSet iconSet="3Symbols2">
        <cfvo type="percent" val="0"/>
        <cfvo type="percent" val="33"/>
        <cfvo type="percent" val="67"/>
      </iconSet>
    </cfRule>
  </conditionalFormatting>
  <conditionalFormatting sqref="AU8">
    <cfRule type="iconSet" priority="441">
      <iconSet iconSet="3Symbols2">
        <cfvo type="percent" val="0"/>
        <cfvo type="percent" val="33"/>
        <cfvo type="percent" val="67"/>
      </iconSet>
    </cfRule>
  </conditionalFormatting>
  <conditionalFormatting sqref="AU8">
    <cfRule type="iconSet" priority="440">
      <iconSet iconSet="3Symbols2">
        <cfvo type="percent" val="0"/>
        <cfvo type="percent" val="33"/>
        <cfvo type="percent" val="67"/>
      </iconSet>
    </cfRule>
  </conditionalFormatting>
  <conditionalFormatting sqref="AU8">
    <cfRule type="iconSet" priority="439">
      <iconSet iconSet="3Symbols2">
        <cfvo type="percent" val="0"/>
        <cfvo type="percent" val="33"/>
        <cfvo type="percent" val="67"/>
      </iconSet>
    </cfRule>
  </conditionalFormatting>
  <conditionalFormatting sqref="AU8">
    <cfRule type="iconSet" priority="438">
      <iconSet iconSet="3Symbols2">
        <cfvo type="percent" val="0"/>
        <cfvo type="percent" val="33"/>
        <cfvo type="percent" val="67"/>
      </iconSet>
    </cfRule>
  </conditionalFormatting>
  <conditionalFormatting sqref="AU8">
    <cfRule type="iconSet" priority="437">
      <iconSet iconSet="3Symbols2">
        <cfvo type="percent" val="0"/>
        <cfvo type="percent" val="33"/>
        <cfvo type="percent" val="67"/>
      </iconSet>
    </cfRule>
  </conditionalFormatting>
  <conditionalFormatting sqref="AU8">
    <cfRule type="iconSet" priority="436">
      <iconSet iconSet="3Symbols2">
        <cfvo type="percent" val="0"/>
        <cfvo type="percent" val="33"/>
        <cfvo type="percent" val="67"/>
      </iconSet>
    </cfRule>
  </conditionalFormatting>
  <conditionalFormatting sqref="AU8">
    <cfRule type="iconSet" priority="435">
      <iconSet iconSet="3Symbols2">
        <cfvo type="percent" val="0"/>
        <cfvo type="percent" val="33"/>
        <cfvo type="percent" val="67"/>
      </iconSet>
    </cfRule>
  </conditionalFormatting>
  <conditionalFormatting sqref="AQ9">
    <cfRule type="iconSet" priority="434">
      <iconSet iconSet="3Symbols2">
        <cfvo type="percent" val="0"/>
        <cfvo type="percent" val="33"/>
        <cfvo type="percent" val="67"/>
      </iconSet>
    </cfRule>
  </conditionalFormatting>
  <conditionalFormatting sqref="AQ9">
    <cfRule type="iconSet" priority="433">
      <iconSet iconSet="3Symbols2">
        <cfvo type="percent" val="0"/>
        <cfvo type="percent" val="33"/>
        <cfvo type="percent" val="67"/>
      </iconSet>
    </cfRule>
  </conditionalFormatting>
  <conditionalFormatting sqref="AQ9">
    <cfRule type="iconSet" priority="432">
      <iconSet iconSet="3Symbols2">
        <cfvo type="percent" val="0"/>
        <cfvo type="percent" val="33"/>
        <cfvo type="percent" val="67"/>
      </iconSet>
    </cfRule>
  </conditionalFormatting>
  <conditionalFormatting sqref="AS9">
    <cfRule type="iconSet" priority="431">
      <iconSet iconSet="3Symbols2">
        <cfvo type="percent" val="0"/>
        <cfvo type="percent" val="33"/>
        <cfvo type="percent" val="67"/>
      </iconSet>
    </cfRule>
  </conditionalFormatting>
  <conditionalFormatting sqref="AS9">
    <cfRule type="iconSet" priority="430">
      <iconSet iconSet="3Symbols2">
        <cfvo type="percent" val="0"/>
        <cfvo type="percent" val="33"/>
        <cfvo type="percent" val="67"/>
      </iconSet>
    </cfRule>
  </conditionalFormatting>
  <conditionalFormatting sqref="AS9">
    <cfRule type="iconSet" priority="429">
      <iconSet iconSet="3Symbols2">
        <cfvo type="percent" val="0"/>
        <cfvo type="percent" val="33"/>
        <cfvo type="percent" val="67"/>
      </iconSet>
    </cfRule>
  </conditionalFormatting>
  <conditionalFormatting sqref="AV9">
    <cfRule type="iconSet" priority="428">
      <iconSet iconSet="3Symbols2">
        <cfvo type="percent" val="0"/>
        <cfvo type="percent" val="33"/>
        <cfvo type="percent" val="67"/>
      </iconSet>
    </cfRule>
  </conditionalFormatting>
  <conditionalFormatting sqref="AV9">
    <cfRule type="iconSet" priority="427">
      <iconSet iconSet="3Symbols2">
        <cfvo type="percent" val="0"/>
        <cfvo type="percent" val="33"/>
        <cfvo type="percent" val="67"/>
      </iconSet>
    </cfRule>
  </conditionalFormatting>
  <conditionalFormatting sqref="AV9">
    <cfRule type="iconSet" priority="426">
      <iconSet iconSet="3Symbols2">
        <cfvo type="percent" val="0"/>
        <cfvo type="percent" val="33"/>
        <cfvo type="percent" val="67"/>
      </iconSet>
    </cfRule>
  </conditionalFormatting>
  <conditionalFormatting sqref="BO9">
    <cfRule type="iconSet" priority="425">
      <iconSet iconSet="3Symbols2">
        <cfvo type="percent" val="0"/>
        <cfvo type="percent" val="33"/>
        <cfvo type="percent" val="67"/>
      </iconSet>
    </cfRule>
  </conditionalFormatting>
  <conditionalFormatting sqref="BO9">
    <cfRule type="iconSet" priority="424">
      <iconSet iconSet="3Symbols2">
        <cfvo type="percent" val="0"/>
        <cfvo type="percent" val="33"/>
        <cfvo type="percent" val="67"/>
      </iconSet>
    </cfRule>
  </conditionalFormatting>
  <conditionalFormatting sqref="BO9">
    <cfRule type="iconSet" priority="423">
      <iconSet iconSet="3Symbols2">
        <cfvo type="percent" val="0"/>
        <cfvo type="percent" val="33"/>
        <cfvo type="percent" val="67"/>
      </iconSet>
    </cfRule>
  </conditionalFormatting>
  <conditionalFormatting sqref="BO9">
    <cfRule type="iconSet" priority="422">
      <iconSet iconSet="3Symbols2">
        <cfvo type="percent" val="0"/>
        <cfvo type="percent" val="33"/>
        <cfvo type="percent" val="67"/>
      </iconSet>
    </cfRule>
  </conditionalFormatting>
  <conditionalFormatting sqref="BO9">
    <cfRule type="iconSet" priority="421">
      <iconSet iconSet="3Symbols2">
        <cfvo type="percent" val="0"/>
        <cfvo type="percent" val="33"/>
        <cfvo type="percent" val="67"/>
      </iconSet>
    </cfRule>
  </conditionalFormatting>
  <conditionalFormatting sqref="BJ9">
    <cfRule type="iconSet" priority="420">
      <iconSet iconSet="3Symbols2">
        <cfvo type="percent" val="0"/>
        <cfvo type="percent" val="33"/>
        <cfvo type="percent" val="67"/>
      </iconSet>
    </cfRule>
  </conditionalFormatting>
  <conditionalFormatting sqref="BJ9">
    <cfRule type="iconSet" priority="419">
      <iconSet iconSet="3Symbols2">
        <cfvo type="percent" val="0"/>
        <cfvo type="percent" val="33"/>
        <cfvo type="percent" val="67"/>
      </iconSet>
    </cfRule>
  </conditionalFormatting>
  <conditionalFormatting sqref="BJ9">
    <cfRule type="iconSet" priority="418">
      <iconSet iconSet="3Symbols2">
        <cfvo type="percent" val="0"/>
        <cfvo type="percent" val="33"/>
        <cfvo type="percent" val="67"/>
      </iconSet>
    </cfRule>
  </conditionalFormatting>
  <conditionalFormatting sqref="BJ9">
    <cfRule type="iconSet" priority="417">
      <iconSet iconSet="3Symbols2">
        <cfvo type="percent" val="0"/>
        <cfvo type="percent" val="33"/>
        <cfvo type="percent" val="67"/>
      </iconSet>
    </cfRule>
  </conditionalFormatting>
  <conditionalFormatting sqref="BJ9">
    <cfRule type="iconSet" priority="416">
      <iconSet iconSet="3Symbols2">
        <cfvo type="percent" val="0"/>
        <cfvo type="percent" val="33"/>
        <cfvo type="percent" val="67"/>
      </iconSet>
    </cfRule>
  </conditionalFormatting>
  <conditionalFormatting sqref="BC9">
    <cfRule type="iconSet" priority="415">
      <iconSet iconSet="3Symbols2">
        <cfvo type="percent" val="0"/>
        <cfvo type="percent" val="33"/>
        <cfvo type="percent" val="67"/>
      </iconSet>
    </cfRule>
  </conditionalFormatting>
  <conditionalFormatting sqref="BC9">
    <cfRule type="iconSet" priority="414">
      <iconSet iconSet="3Symbols2">
        <cfvo type="percent" val="0"/>
        <cfvo type="percent" val="33"/>
        <cfvo type="percent" val="67"/>
      </iconSet>
    </cfRule>
  </conditionalFormatting>
  <conditionalFormatting sqref="BC9">
    <cfRule type="iconSet" priority="413">
      <iconSet iconSet="3Symbols2">
        <cfvo type="percent" val="0"/>
        <cfvo type="percent" val="33"/>
        <cfvo type="percent" val="67"/>
      </iconSet>
    </cfRule>
  </conditionalFormatting>
  <conditionalFormatting sqref="BC9">
    <cfRule type="iconSet" priority="412">
      <iconSet iconSet="3Symbols2">
        <cfvo type="percent" val="0"/>
        <cfvo type="percent" val="33"/>
        <cfvo type="percent" val="67"/>
      </iconSet>
    </cfRule>
  </conditionalFormatting>
  <conditionalFormatting sqref="BC9">
    <cfRule type="iconSet" priority="411">
      <iconSet iconSet="3Symbols2">
        <cfvo type="percent" val="0"/>
        <cfvo type="percent" val="33"/>
        <cfvo type="percent" val="67"/>
      </iconSet>
    </cfRule>
  </conditionalFormatting>
  <conditionalFormatting sqref="BQ10">
    <cfRule type="iconSet" priority="410">
      <iconSet iconSet="3Symbols2">
        <cfvo type="percent" val="0"/>
        <cfvo type="percent" val="33"/>
        <cfvo type="percent" val="67"/>
      </iconSet>
    </cfRule>
  </conditionalFormatting>
  <conditionalFormatting sqref="BR10">
    <cfRule type="iconSet" priority="409">
      <iconSet iconSet="3Symbols2">
        <cfvo type="percent" val="0"/>
        <cfvo type="percent" val="33"/>
        <cfvo type="percent" val="67"/>
      </iconSet>
    </cfRule>
  </conditionalFormatting>
  <conditionalFormatting sqref="BR10">
    <cfRule type="iconSet" priority="408">
      <iconSet iconSet="3Symbols2">
        <cfvo type="percent" val="0"/>
        <cfvo type="percent" val="33"/>
        <cfvo type="percent" val="67"/>
      </iconSet>
    </cfRule>
  </conditionalFormatting>
  <conditionalFormatting sqref="BR10">
    <cfRule type="iconSet" priority="407">
      <iconSet iconSet="3Symbols2">
        <cfvo type="percent" val="0"/>
        <cfvo type="percent" val="33"/>
        <cfvo type="percent" val="67"/>
      </iconSet>
    </cfRule>
  </conditionalFormatting>
  <conditionalFormatting sqref="BR10">
    <cfRule type="iconSet" priority="406">
      <iconSet iconSet="3Symbols2">
        <cfvo type="percent" val="0"/>
        <cfvo type="percent" val="33"/>
        <cfvo type="percent" val="67"/>
      </iconSet>
    </cfRule>
  </conditionalFormatting>
  <conditionalFormatting sqref="BR10">
    <cfRule type="iconSet" priority="405">
      <iconSet iconSet="3Symbols2">
        <cfvo type="percent" val="0"/>
        <cfvo type="percent" val="33"/>
        <cfvo type="percent" val="67"/>
      </iconSet>
    </cfRule>
  </conditionalFormatting>
  <conditionalFormatting sqref="BR10">
    <cfRule type="iconSet" priority="404">
      <iconSet iconSet="3Symbols2">
        <cfvo type="percent" val="0"/>
        <cfvo type="percent" val="33"/>
        <cfvo type="percent" val="67"/>
      </iconSet>
    </cfRule>
  </conditionalFormatting>
  <conditionalFormatting sqref="BH10">
    <cfRule type="iconSet" priority="403">
      <iconSet iconSet="3Symbols2">
        <cfvo type="percent" val="0"/>
        <cfvo type="percent" val="33"/>
        <cfvo type="percent" val="67"/>
      </iconSet>
    </cfRule>
  </conditionalFormatting>
  <conditionalFormatting sqref="BH10">
    <cfRule type="iconSet" priority="402">
      <iconSet iconSet="3Symbols2">
        <cfvo type="percent" val="0"/>
        <cfvo type="percent" val="33"/>
        <cfvo type="percent" val="67"/>
      </iconSet>
    </cfRule>
  </conditionalFormatting>
  <conditionalFormatting sqref="BH10">
    <cfRule type="iconSet" priority="401">
      <iconSet iconSet="3Symbols2">
        <cfvo type="percent" val="0"/>
        <cfvo type="percent" val="33"/>
        <cfvo type="percent" val="67"/>
      </iconSet>
    </cfRule>
  </conditionalFormatting>
  <conditionalFormatting sqref="BH10">
    <cfRule type="iconSet" priority="400">
      <iconSet iconSet="3Symbols2">
        <cfvo type="percent" val="0"/>
        <cfvo type="percent" val="33"/>
        <cfvo type="percent" val="67"/>
      </iconSet>
    </cfRule>
  </conditionalFormatting>
  <conditionalFormatting sqref="BH10">
    <cfRule type="iconSet" priority="399">
      <iconSet iconSet="3Symbols2">
        <cfvo type="percent" val="0"/>
        <cfvo type="percent" val="33"/>
        <cfvo type="percent" val="67"/>
      </iconSet>
    </cfRule>
  </conditionalFormatting>
  <conditionalFormatting sqref="BH10">
    <cfRule type="iconSet" priority="398">
      <iconSet iconSet="3Symbols2">
        <cfvo type="percent" val="0"/>
        <cfvo type="percent" val="33"/>
        <cfvo type="percent" val="67"/>
      </iconSet>
    </cfRule>
  </conditionalFormatting>
  <conditionalFormatting sqref="BE10">
    <cfRule type="iconSet" priority="397">
      <iconSet iconSet="3Symbols2">
        <cfvo type="percent" val="0"/>
        <cfvo type="percent" val="33"/>
        <cfvo type="percent" val="67"/>
      </iconSet>
    </cfRule>
  </conditionalFormatting>
  <conditionalFormatting sqref="BE10">
    <cfRule type="iconSet" priority="396">
      <iconSet iconSet="3Symbols2">
        <cfvo type="percent" val="0"/>
        <cfvo type="percent" val="33"/>
        <cfvo type="percent" val="67"/>
      </iconSet>
    </cfRule>
  </conditionalFormatting>
  <conditionalFormatting sqref="BE10">
    <cfRule type="iconSet" priority="395">
      <iconSet iconSet="3Symbols2">
        <cfvo type="percent" val="0"/>
        <cfvo type="percent" val="33"/>
        <cfvo type="percent" val="67"/>
      </iconSet>
    </cfRule>
  </conditionalFormatting>
  <conditionalFormatting sqref="BE10">
    <cfRule type="iconSet" priority="394">
      <iconSet iconSet="3Symbols2">
        <cfvo type="percent" val="0"/>
        <cfvo type="percent" val="33"/>
        <cfvo type="percent" val="67"/>
      </iconSet>
    </cfRule>
  </conditionalFormatting>
  <conditionalFormatting sqref="BE10">
    <cfRule type="iconSet" priority="393">
      <iconSet iconSet="3Symbols2">
        <cfvo type="percent" val="0"/>
        <cfvo type="percent" val="33"/>
        <cfvo type="percent" val="67"/>
      </iconSet>
    </cfRule>
  </conditionalFormatting>
  <conditionalFormatting sqref="BE10">
    <cfRule type="iconSet" priority="392">
      <iconSet iconSet="3Symbols2">
        <cfvo type="percent" val="0"/>
        <cfvo type="percent" val="33"/>
        <cfvo type="percent" val="67"/>
      </iconSet>
    </cfRule>
  </conditionalFormatting>
  <conditionalFormatting sqref="AZ10">
    <cfRule type="iconSet" priority="391">
      <iconSet iconSet="3Symbols2">
        <cfvo type="percent" val="0"/>
        <cfvo type="percent" val="33"/>
        <cfvo type="percent" val="67"/>
      </iconSet>
    </cfRule>
  </conditionalFormatting>
  <conditionalFormatting sqref="AZ10">
    <cfRule type="iconSet" priority="390">
      <iconSet iconSet="3Symbols2">
        <cfvo type="percent" val="0"/>
        <cfvo type="percent" val="33"/>
        <cfvo type="percent" val="67"/>
      </iconSet>
    </cfRule>
  </conditionalFormatting>
  <conditionalFormatting sqref="AZ10">
    <cfRule type="iconSet" priority="389">
      <iconSet iconSet="3Symbols2">
        <cfvo type="percent" val="0"/>
        <cfvo type="percent" val="33"/>
        <cfvo type="percent" val="67"/>
      </iconSet>
    </cfRule>
  </conditionalFormatting>
  <conditionalFormatting sqref="AZ10">
    <cfRule type="iconSet" priority="388">
      <iconSet iconSet="3Symbols2">
        <cfvo type="percent" val="0"/>
        <cfvo type="percent" val="33"/>
        <cfvo type="percent" val="67"/>
      </iconSet>
    </cfRule>
  </conditionalFormatting>
  <conditionalFormatting sqref="BD10">
    <cfRule type="iconSet" priority="387">
      <iconSet iconSet="3Symbols2">
        <cfvo type="percent" val="0"/>
        <cfvo type="percent" val="33"/>
        <cfvo type="percent" val="67"/>
      </iconSet>
    </cfRule>
  </conditionalFormatting>
  <conditionalFormatting sqref="BD10">
    <cfRule type="iconSet" priority="386">
      <iconSet iconSet="3Symbols2">
        <cfvo type="percent" val="0"/>
        <cfvo type="percent" val="33"/>
        <cfvo type="percent" val="67"/>
      </iconSet>
    </cfRule>
  </conditionalFormatting>
  <conditionalFormatting sqref="BD10">
    <cfRule type="iconSet" priority="385">
      <iconSet iconSet="3Symbols2">
        <cfvo type="percent" val="0"/>
        <cfvo type="percent" val="33"/>
        <cfvo type="percent" val="67"/>
      </iconSet>
    </cfRule>
  </conditionalFormatting>
  <conditionalFormatting sqref="AN10">
    <cfRule type="iconSet" priority="384">
      <iconSet iconSet="3Symbols2">
        <cfvo type="percent" val="0"/>
        <cfvo type="percent" val="33"/>
        <cfvo type="percent" val="67"/>
      </iconSet>
    </cfRule>
  </conditionalFormatting>
  <conditionalFormatting sqref="AN10">
    <cfRule type="iconSet" priority="383">
      <iconSet iconSet="3Symbols2">
        <cfvo type="percent" val="0"/>
        <cfvo type="percent" val="33"/>
        <cfvo type="percent" val="67"/>
      </iconSet>
    </cfRule>
  </conditionalFormatting>
  <conditionalFormatting sqref="AN10">
    <cfRule type="iconSet" priority="382">
      <iconSet iconSet="3Symbols2">
        <cfvo type="percent" val="0"/>
        <cfvo type="percent" val="33"/>
        <cfvo type="percent" val="67"/>
      </iconSet>
    </cfRule>
  </conditionalFormatting>
  <conditionalFormatting sqref="AB14">
    <cfRule type="iconSet" priority="381">
      <iconSet iconSet="3Symbols2">
        <cfvo type="percent" val="0"/>
        <cfvo type="percent" val="33"/>
        <cfvo type="percent" val="67"/>
      </iconSet>
    </cfRule>
  </conditionalFormatting>
  <conditionalFormatting sqref="AI12">
    <cfRule type="iconSet" priority="380">
      <iconSet iconSet="3Symbols2">
        <cfvo type="percent" val="0"/>
        <cfvo type="percent" val="33"/>
        <cfvo type="percent" val="67"/>
      </iconSet>
    </cfRule>
  </conditionalFormatting>
  <conditionalFormatting sqref="AQ11">
    <cfRule type="iconSet" priority="379">
      <iconSet iconSet="3Symbols2">
        <cfvo type="percent" val="0"/>
        <cfvo type="percent" val="33"/>
        <cfvo type="percent" val="67"/>
      </iconSet>
    </cfRule>
  </conditionalFormatting>
  <conditionalFormatting sqref="AQ11">
    <cfRule type="iconSet" priority="378">
      <iconSet iconSet="3Symbols2">
        <cfvo type="percent" val="0"/>
        <cfvo type="percent" val="33"/>
        <cfvo type="percent" val="67"/>
      </iconSet>
    </cfRule>
  </conditionalFormatting>
  <conditionalFormatting sqref="AR12">
    <cfRule type="iconSet" priority="377">
      <iconSet iconSet="3Symbols2">
        <cfvo type="percent" val="0"/>
        <cfvo type="percent" val="33"/>
        <cfvo type="percent" val="67"/>
      </iconSet>
    </cfRule>
  </conditionalFormatting>
  <conditionalFormatting sqref="AR12">
    <cfRule type="iconSet" priority="376">
      <iconSet iconSet="3Symbols2">
        <cfvo type="percent" val="0"/>
        <cfvo type="percent" val="33"/>
        <cfvo type="percent" val="67"/>
      </iconSet>
    </cfRule>
  </conditionalFormatting>
  <conditionalFormatting sqref="AR12">
    <cfRule type="iconSet" priority="375">
      <iconSet iconSet="3Symbols2">
        <cfvo type="percent" val="0"/>
        <cfvo type="percent" val="33"/>
        <cfvo type="percent" val="67"/>
      </iconSet>
    </cfRule>
  </conditionalFormatting>
  <conditionalFormatting sqref="AD12">
    <cfRule type="iconSet" priority="374">
      <iconSet iconSet="3Symbols2">
        <cfvo type="percent" val="0"/>
        <cfvo type="percent" val="33"/>
        <cfvo type="percent" val="67"/>
      </iconSet>
    </cfRule>
  </conditionalFormatting>
  <conditionalFormatting sqref="AM14">
    <cfRule type="iconSet" priority="373">
      <iconSet iconSet="3Symbols2">
        <cfvo type="percent" val="0"/>
        <cfvo type="percent" val="33"/>
        <cfvo type="percent" val="67"/>
      </iconSet>
    </cfRule>
  </conditionalFormatting>
  <conditionalFormatting sqref="AO11">
    <cfRule type="iconSet" priority="372">
      <iconSet iconSet="3Symbols2">
        <cfvo type="percent" val="0"/>
        <cfvo type="percent" val="33"/>
        <cfvo type="percent" val="67"/>
      </iconSet>
    </cfRule>
  </conditionalFormatting>
  <conditionalFormatting sqref="AP13">
    <cfRule type="iconSet" priority="371">
      <iconSet iconSet="3Symbols2">
        <cfvo type="percent" val="0"/>
        <cfvo type="percent" val="33"/>
        <cfvo type="percent" val="67"/>
      </iconSet>
    </cfRule>
  </conditionalFormatting>
  <conditionalFormatting sqref="BO13">
    <cfRule type="iconSet" priority="370">
      <iconSet iconSet="3Symbols2">
        <cfvo type="percent" val="0"/>
        <cfvo type="percent" val="33"/>
        <cfvo type="percent" val="67"/>
      </iconSet>
    </cfRule>
  </conditionalFormatting>
  <conditionalFormatting sqref="BM11">
    <cfRule type="iconSet" priority="369">
      <iconSet iconSet="3Symbols2">
        <cfvo type="percent" val="0"/>
        <cfvo type="percent" val="33"/>
        <cfvo type="percent" val="67"/>
      </iconSet>
    </cfRule>
  </conditionalFormatting>
  <conditionalFormatting sqref="BQ14">
    <cfRule type="iconSet" priority="368">
      <iconSet iconSet="3Symbols2">
        <cfvo type="percent" val="0"/>
        <cfvo type="percent" val="33"/>
        <cfvo type="percent" val="67"/>
      </iconSet>
    </cfRule>
  </conditionalFormatting>
  <conditionalFormatting sqref="BI11">
    <cfRule type="iconSet" priority="367">
      <iconSet iconSet="3Symbols2">
        <cfvo type="percent" val="0"/>
        <cfvo type="percent" val="33"/>
        <cfvo type="percent" val="67"/>
      </iconSet>
    </cfRule>
  </conditionalFormatting>
  <conditionalFormatting sqref="BI11">
    <cfRule type="iconSet" priority="366">
      <iconSet iconSet="3Symbols2">
        <cfvo type="percent" val="0"/>
        <cfvo type="percent" val="33"/>
        <cfvo type="percent" val="67"/>
      </iconSet>
    </cfRule>
  </conditionalFormatting>
  <conditionalFormatting sqref="BI11">
    <cfRule type="iconSet" priority="365">
      <iconSet iconSet="3Symbols2">
        <cfvo type="percent" val="0"/>
        <cfvo type="percent" val="33"/>
        <cfvo type="percent" val="67"/>
      </iconSet>
    </cfRule>
  </conditionalFormatting>
  <conditionalFormatting sqref="BI11">
    <cfRule type="iconSet" priority="364">
      <iconSet iconSet="3Symbols2">
        <cfvo type="percent" val="0"/>
        <cfvo type="percent" val="33"/>
        <cfvo type="percent" val="67"/>
      </iconSet>
    </cfRule>
  </conditionalFormatting>
  <conditionalFormatting sqref="BI11">
    <cfRule type="iconSet" priority="363">
      <iconSet iconSet="3Symbols2">
        <cfvo type="percent" val="0"/>
        <cfvo type="percent" val="33"/>
        <cfvo type="percent" val="67"/>
      </iconSet>
    </cfRule>
  </conditionalFormatting>
  <conditionalFormatting sqref="BI11">
    <cfRule type="iconSet" priority="362">
      <iconSet iconSet="3Symbols2">
        <cfvo type="percent" val="0"/>
        <cfvo type="percent" val="33"/>
        <cfvo type="percent" val="67"/>
      </iconSet>
    </cfRule>
  </conditionalFormatting>
  <conditionalFormatting sqref="AX11">
    <cfRule type="iconSet" priority="361">
      <iconSet iconSet="3Symbols2">
        <cfvo type="percent" val="0"/>
        <cfvo type="percent" val="33"/>
        <cfvo type="percent" val="67"/>
      </iconSet>
    </cfRule>
  </conditionalFormatting>
  <conditionalFormatting sqref="AX11">
    <cfRule type="iconSet" priority="360">
      <iconSet iconSet="3Symbols2">
        <cfvo type="percent" val="0"/>
        <cfvo type="percent" val="33"/>
        <cfvo type="percent" val="67"/>
      </iconSet>
    </cfRule>
  </conditionalFormatting>
  <conditionalFormatting sqref="AX11">
    <cfRule type="iconSet" priority="359">
      <iconSet iconSet="3Symbols2">
        <cfvo type="percent" val="0"/>
        <cfvo type="percent" val="33"/>
        <cfvo type="percent" val="67"/>
      </iconSet>
    </cfRule>
  </conditionalFormatting>
  <conditionalFormatting sqref="AX11">
    <cfRule type="iconSet" priority="358">
      <iconSet iconSet="3Symbols2">
        <cfvo type="percent" val="0"/>
        <cfvo type="percent" val="33"/>
        <cfvo type="percent" val="67"/>
      </iconSet>
    </cfRule>
  </conditionalFormatting>
  <conditionalFormatting sqref="AX11">
    <cfRule type="iconSet" priority="357">
      <iconSet iconSet="3Symbols2">
        <cfvo type="percent" val="0"/>
        <cfvo type="percent" val="33"/>
        <cfvo type="percent" val="67"/>
      </iconSet>
    </cfRule>
  </conditionalFormatting>
  <conditionalFormatting sqref="AX11">
    <cfRule type="iconSet" priority="356">
      <iconSet iconSet="3Symbols2">
        <cfvo type="percent" val="0"/>
        <cfvo type="percent" val="33"/>
        <cfvo type="percent" val="67"/>
      </iconSet>
    </cfRule>
  </conditionalFormatting>
  <conditionalFormatting sqref="AU11">
    <cfRule type="iconSet" priority="355">
      <iconSet iconSet="3Symbols2">
        <cfvo type="percent" val="0"/>
        <cfvo type="percent" val="33"/>
        <cfvo type="percent" val="67"/>
      </iconSet>
    </cfRule>
  </conditionalFormatting>
  <conditionalFormatting sqref="AU11">
    <cfRule type="iconSet" priority="354">
      <iconSet iconSet="3Symbols2">
        <cfvo type="percent" val="0"/>
        <cfvo type="percent" val="33"/>
        <cfvo type="percent" val="67"/>
      </iconSet>
    </cfRule>
  </conditionalFormatting>
  <conditionalFormatting sqref="AU11">
    <cfRule type="iconSet" priority="353">
      <iconSet iconSet="3Symbols2">
        <cfvo type="percent" val="0"/>
        <cfvo type="percent" val="33"/>
        <cfvo type="percent" val="67"/>
      </iconSet>
    </cfRule>
  </conditionalFormatting>
  <conditionalFormatting sqref="AU11">
    <cfRule type="iconSet" priority="352">
      <iconSet iconSet="3Symbols2">
        <cfvo type="percent" val="0"/>
        <cfvo type="percent" val="33"/>
        <cfvo type="percent" val="67"/>
      </iconSet>
    </cfRule>
  </conditionalFormatting>
  <conditionalFormatting sqref="AU11">
    <cfRule type="iconSet" priority="351">
      <iconSet iconSet="3Symbols2">
        <cfvo type="percent" val="0"/>
        <cfvo type="percent" val="33"/>
        <cfvo type="percent" val="67"/>
      </iconSet>
    </cfRule>
  </conditionalFormatting>
  <conditionalFormatting sqref="AU11">
    <cfRule type="iconSet" priority="350">
      <iconSet iconSet="3Symbols2">
        <cfvo type="percent" val="0"/>
        <cfvo type="percent" val="33"/>
        <cfvo type="percent" val="67"/>
      </iconSet>
    </cfRule>
  </conditionalFormatting>
  <conditionalFormatting sqref="AT12">
    <cfRule type="iconSet" priority="349">
      <iconSet iconSet="3Symbols2">
        <cfvo type="percent" val="0"/>
        <cfvo type="percent" val="33"/>
        <cfvo type="percent" val="67"/>
      </iconSet>
    </cfRule>
  </conditionalFormatting>
  <conditionalFormatting sqref="AT12">
    <cfRule type="iconSet" priority="348">
      <iconSet iconSet="3Symbols2">
        <cfvo type="percent" val="0"/>
        <cfvo type="percent" val="33"/>
        <cfvo type="percent" val="67"/>
      </iconSet>
    </cfRule>
  </conditionalFormatting>
  <conditionalFormatting sqref="AT12">
    <cfRule type="iconSet" priority="347">
      <iconSet iconSet="3Symbols2">
        <cfvo type="percent" val="0"/>
        <cfvo type="percent" val="33"/>
        <cfvo type="percent" val="67"/>
      </iconSet>
    </cfRule>
  </conditionalFormatting>
  <conditionalFormatting sqref="AT12">
    <cfRule type="iconSet" priority="346">
      <iconSet iconSet="3Symbols2">
        <cfvo type="percent" val="0"/>
        <cfvo type="percent" val="33"/>
        <cfvo type="percent" val="67"/>
      </iconSet>
    </cfRule>
  </conditionalFormatting>
  <conditionalFormatting sqref="AT12">
    <cfRule type="iconSet" priority="345">
      <iconSet iconSet="3Symbols2">
        <cfvo type="percent" val="0"/>
        <cfvo type="percent" val="33"/>
        <cfvo type="percent" val="67"/>
      </iconSet>
    </cfRule>
  </conditionalFormatting>
  <conditionalFormatting sqref="AT12">
    <cfRule type="iconSet" priority="344">
      <iconSet iconSet="3Symbols2">
        <cfvo type="percent" val="0"/>
        <cfvo type="percent" val="33"/>
        <cfvo type="percent" val="67"/>
      </iconSet>
    </cfRule>
  </conditionalFormatting>
  <conditionalFormatting sqref="AY12">
    <cfRule type="iconSet" priority="343">
      <iconSet iconSet="3Symbols2">
        <cfvo type="percent" val="0"/>
        <cfvo type="percent" val="33"/>
        <cfvo type="percent" val="67"/>
      </iconSet>
    </cfRule>
  </conditionalFormatting>
  <conditionalFormatting sqref="AY12">
    <cfRule type="iconSet" priority="342">
      <iconSet iconSet="3Symbols2">
        <cfvo type="percent" val="0"/>
        <cfvo type="percent" val="33"/>
        <cfvo type="percent" val="67"/>
      </iconSet>
    </cfRule>
  </conditionalFormatting>
  <conditionalFormatting sqref="AY12">
    <cfRule type="iconSet" priority="341">
      <iconSet iconSet="3Symbols2">
        <cfvo type="percent" val="0"/>
        <cfvo type="percent" val="33"/>
        <cfvo type="percent" val="67"/>
      </iconSet>
    </cfRule>
  </conditionalFormatting>
  <conditionalFormatting sqref="AY12">
    <cfRule type="iconSet" priority="340">
      <iconSet iconSet="3Symbols2">
        <cfvo type="percent" val="0"/>
        <cfvo type="percent" val="33"/>
        <cfvo type="percent" val="67"/>
      </iconSet>
    </cfRule>
  </conditionalFormatting>
  <conditionalFormatting sqref="AY12">
    <cfRule type="iconSet" priority="339">
      <iconSet iconSet="3Symbols2">
        <cfvo type="percent" val="0"/>
        <cfvo type="percent" val="33"/>
        <cfvo type="percent" val="67"/>
      </iconSet>
    </cfRule>
  </conditionalFormatting>
  <conditionalFormatting sqref="AY12">
    <cfRule type="iconSet" priority="338">
      <iconSet iconSet="3Symbols2">
        <cfvo type="percent" val="0"/>
        <cfvo type="percent" val="33"/>
        <cfvo type="percent" val="67"/>
      </iconSet>
    </cfRule>
  </conditionalFormatting>
  <conditionalFormatting sqref="BB12">
    <cfRule type="iconSet" priority="337">
      <iconSet iconSet="3Symbols2">
        <cfvo type="percent" val="0"/>
        <cfvo type="percent" val="33"/>
        <cfvo type="percent" val="67"/>
      </iconSet>
    </cfRule>
  </conditionalFormatting>
  <conditionalFormatting sqref="BB12">
    <cfRule type="iconSet" priority="336">
      <iconSet iconSet="3Symbols2">
        <cfvo type="percent" val="0"/>
        <cfvo type="percent" val="33"/>
        <cfvo type="percent" val="67"/>
      </iconSet>
    </cfRule>
  </conditionalFormatting>
  <conditionalFormatting sqref="BB12">
    <cfRule type="iconSet" priority="335">
      <iconSet iconSet="3Symbols2">
        <cfvo type="percent" val="0"/>
        <cfvo type="percent" val="33"/>
        <cfvo type="percent" val="67"/>
      </iconSet>
    </cfRule>
  </conditionalFormatting>
  <conditionalFormatting sqref="BB12">
    <cfRule type="iconSet" priority="334">
      <iconSet iconSet="3Symbols2">
        <cfvo type="percent" val="0"/>
        <cfvo type="percent" val="33"/>
        <cfvo type="percent" val="67"/>
      </iconSet>
    </cfRule>
  </conditionalFormatting>
  <conditionalFormatting sqref="BB12">
    <cfRule type="iconSet" priority="333">
      <iconSet iconSet="3Symbols2">
        <cfvo type="percent" val="0"/>
        <cfvo type="percent" val="33"/>
        <cfvo type="percent" val="67"/>
      </iconSet>
    </cfRule>
  </conditionalFormatting>
  <conditionalFormatting sqref="BB12">
    <cfRule type="iconSet" priority="332">
      <iconSet iconSet="3Symbols2">
        <cfvo type="percent" val="0"/>
        <cfvo type="percent" val="33"/>
        <cfvo type="percent" val="67"/>
      </iconSet>
    </cfRule>
  </conditionalFormatting>
  <conditionalFormatting sqref="AV13">
    <cfRule type="iconSet" priority="331">
      <iconSet iconSet="3Symbols2">
        <cfvo type="percent" val="0"/>
        <cfvo type="percent" val="33"/>
        <cfvo type="percent" val="67"/>
      </iconSet>
    </cfRule>
  </conditionalFormatting>
  <conditionalFormatting sqref="AV13">
    <cfRule type="iconSet" priority="330">
      <iconSet iconSet="3Symbols2">
        <cfvo type="percent" val="0"/>
        <cfvo type="percent" val="33"/>
        <cfvo type="percent" val="67"/>
      </iconSet>
    </cfRule>
  </conditionalFormatting>
  <conditionalFormatting sqref="AV13">
    <cfRule type="iconSet" priority="329">
      <iconSet iconSet="3Symbols2">
        <cfvo type="percent" val="0"/>
        <cfvo type="percent" val="33"/>
        <cfvo type="percent" val="67"/>
      </iconSet>
    </cfRule>
  </conditionalFormatting>
  <conditionalFormatting sqref="AV13">
    <cfRule type="iconSet" priority="328">
      <iconSet iconSet="3Symbols2">
        <cfvo type="percent" val="0"/>
        <cfvo type="percent" val="33"/>
        <cfvo type="percent" val="67"/>
      </iconSet>
    </cfRule>
  </conditionalFormatting>
  <conditionalFormatting sqref="AV13">
    <cfRule type="iconSet" priority="327">
      <iconSet iconSet="3Symbols2">
        <cfvo type="percent" val="0"/>
        <cfvo type="percent" val="33"/>
        <cfvo type="percent" val="67"/>
      </iconSet>
    </cfRule>
  </conditionalFormatting>
  <conditionalFormatting sqref="AV13">
    <cfRule type="iconSet" priority="326">
      <iconSet iconSet="3Symbols2">
        <cfvo type="percent" val="0"/>
        <cfvo type="percent" val="33"/>
        <cfvo type="percent" val="67"/>
      </iconSet>
    </cfRule>
  </conditionalFormatting>
  <conditionalFormatting sqref="AZ13">
    <cfRule type="iconSet" priority="325">
      <iconSet iconSet="3Symbols2">
        <cfvo type="percent" val="0"/>
        <cfvo type="percent" val="33"/>
        <cfvo type="percent" val="67"/>
      </iconSet>
    </cfRule>
  </conditionalFormatting>
  <conditionalFormatting sqref="AZ13">
    <cfRule type="iconSet" priority="324">
      <iconSet iconSet="3Symbols2">
        <cfvo type="percent" val="0"/>
        <cfvo type="percent" val="33"/>
        <cfvo type="percent" val="67"/>
      </iconSet>
    </cfRule>
  </conditionalFormatting>
  <conditionalFormatting sqref="AZ13">
    <cfRule type="iconSet" priority="323">
      <iconSet iconSet="3Symbols2">
        <cfvo type="percent" val="0"/>
        <cfvo type="percent" val="33"/>
        <cfvo type="percent" val="67"/>
      </iconSet>
    </cfRule>
  </conditionalFormatting>
  <conditionalFormatting sqref="AZ13">
    <cfRule type="iconSet" priority="322">
      <iconSet iconSet="3Symbols2">
        <cfvo type="percent" val="0"/>
        <cfvo type="percent" val="33"/>
        <cfvo type="percent" val="67"/>
      </iconSet>
    </cfRule>
  </conditionalFormatting>
  <conditionalFormatting sqref="AZ13">
    <cfRule type="iconSet" priority="321">
      <iconSet iconSet="3Symbols2">
        <cfvo type="percent" val="0"/>
        <cfvo type="percent" val="33"/>
        <cfvo type="percent" val="67"/>
      </iconSet>
    </cfRule>
  </conditionalFormatting>
  <conditionalFormatting sqref="AZ13">
    <cfRule type="iconSet" priority="320">
      <iconSet iconSet="3Symbols2">
        <cfvo type="percent" val="0"/>
        <cfvo type="percent" val="33"/>
        <cfvo type="percent" val="67"/>
      </iconSet>
    </cfRule>
  </conditionalFormatting>
  <conditionalFormatting sqref="AZ13">
    <cfRule type="iconSet" priority="319">
      <iconSet iconSet="3Symbols2">
        <cfvo type="percent" val="0"/>
        <cfvo type="percent" val="33"/>
        <cfvo type="percent" val="67"/>
      </iconSet>
    </cfRule>
  </conditionalFormatting>
  <conditionalFormatting sqref="BF14">
    <cfRule type="iconSet" priority="318">
      <iconSet iconSet="3Symbols2">
        <cfvo type="percent" val="0"/>
        <cfvo type="percent" val="33"/>
        <cfvo type="percent" val="67"/>
      </iconSet>
    </cfRule>
  </conditionalFormatting>
  <conditionalFormatting sqref="BF14">
    <cfRule type="iconSet" priority="317">
      <iconSet iconSet="3Symbols2">
        <cfvo type="percent" val="0"/>
        <cfvo type="percent" val="33"/>
        <cfvo type="percent" val="67"/>
      </iconSet>
    </cfRule>
  </conditionalFormatting>
  <conditionalFormatting sqref="BF14">
    <cfRule type="iconSet" priority="316">
      <iconSet iconSet="3Symbols2">
        <cfvo type="percent" val="0"/>
        <cfvo type="percent" val="33"/>
        <cfvo type="percent" val="67"/>
      </iconSet>
    </cfRule>
  </conditionalFormatting>
  <conditionalFormatting sqref="BF14">
    <cfRule type="iconSet" priority="315">
      <iconSet iconSet="3Symbols2">
        <cfvo type="percent" val="0"/>
        <cfvo type="percent" val="33"/>
        <cfvo type="percent" val="67"/>
      </iconSet>
    </cfRule>
  </conditionalFormatting>
  <conditionalFormatting sqref="BF14">
    <cfRule type="iconSet" priority="314">
      <iconSet iconSet="3Symbols2">
        <cfvo type="percent" val="0"/>
        <cfvo type="percent" val="33"/>
        <cfvo type="percent" val="67"/>
      </iconSet>
    </cfRule>
  </conditionalFormatting>
  <conditionalFormatting sqref="BF14">
    <cfRule type="iconSet" priority="313">
      <iconSet iconSet="3Symbols2">
        <cfvo type="percent" val="0"/>
        <cfvo type="percent" val="33"/>
        <cfvo type="percent" val="67"/>
      </iconSet>
    </cfRule>
  </conditionalFormatting>
  <conditionalFormatting sqref="BF14">
    <cfRule type="iconSet" priority="312">
      <iconSet iconSet="3Symbols2">
        <cfvo type="percent" val="0"/>
        <cfvo type="percent" val="33"/>
        <cfvo type="percent" val="67"/>
      </iconSet>
    </cfRule>
  </conditionalFormatting>
  <conditionalFormatting sqref="BR14">
    <cfRule type="iconSet" priority="311">
      <iconSet iconSet="3Symbols2">
        <cfvo type="percent" val="0"/>
        <cfvo type="percent" val="33"/>
        <cfvo type="percent" val="67"/>
      </iconSet>
    </cfRule>
  </conditionalFormatting>
  <conditionalFormatting sqref="BR14">
    <cfRule type="iconSet" priority="310">
      <iconSet iconSet="3Symbols2">
        <cfvo type="percent" val="0"/>
        <cfvo type="percent" val="33"/>
        <cfvo type="percent" val="67"/>
      </iconSet>
    </cfRule>
  </conditionalFormatting>
  <conditionalFormatting sqref="BC13">
    <cfRule type="iconSet" priority="309">
      <iconSet iconSet="3Symbols2">
        <cfvo type="percent" val="0"/>
        <cfvo type="percent" val="33"/>
        <cfvo type="percent" val="67"/>
      </iconSet>
    </cfRule>
  </conditionalFormatting>
  <conditionalFormatting sqref="BC13">
    <cfRule type="iconSet" priority="308">
      <iconSet iconSet="3Symbols2">
        <cfvo type="percent" val="0"/>
        <cfvo type="percent" val="33"/>
        <cfvo type="percent" val="67"/>
      </iconSet>
    </cfRule>
  </conditionalFormatting>
  <conditionalFormatting sqref="BC13">
    <cfRule type="iconSet" priority="307">
      <iconSet iconSet="3Symbols2">
        <cfvo type="percent" val="0"/>
        <cfvo type="percent" val="33"/>
        <cfvo type="percent" val="67"/>
      </iconSet>
    </cfRule>
  </conditionalFormatting>
  <conditionalFormatting sqref="BC13">
    <cfRule type="iconSet" priority="306">
      <iconSet iconSet="3Symbols2">
        <cfvo type="percent" val="0"/>
        <cfvo type="percent" val="33"/>
        <cfvo type="percent" val="67"/>
      </iconSet>
    </cfRule>
  </conditionalFormatting>
  <conditionalFormatting sqref="BC13">
    <cfRule type="iconSet" priority="305">
      <iconSet iconSet="3Symbols2">
        <cfvo type="percent" val="0"/>
        <cfvo type="percent" val="33"/>
        <cfvo type="percent" val="67"/>
      </iconSet>
    </cfRule>
  </conditionalFormatting>
  <conditionalFormatting sqref="BC13">
    <cfRule type="iconSet" priority="304">
      <iconSet iconSet="3Symbols2">
        <cfvo type="percent" val="0"/>
        <cfvo type="percent" val="33"/>
        <cfvo type="percent" val="67"/>
      </iconSet>
    </cfRule>
  </conditionalFormatting>
  <conditionalFormatting sqref="BC13">
    <cfRule type="iconSet" priority="303">
      <iconSet iconSet="3Symbols2">
        <cfvo type="percent" val="0"/>
        <cfvo type="percent" val="33"/>
        <cfvo type="percent" val="67"/>
      </iconSet>
    </cfRule>
  </conditionalFormatting>
  <conditionalFormatting sqref="BC13">
    <cfRule type="iconSet" priority="302">
      <iconSet iconSet="3Symbols2">
        <cfvo type="percent" val="0"/>
        <cfvo type="percent" val="33"/>
        <cfvo type="percent" val="67"/>
      </iconSet>
    </cfRule>
  </conditionalFormatting>
  <conditionalFormatting sqref="AZ13">
    <cfRule type="iconSet" priority="301">
      <iconSet iconSet="3Symbols2">
        <cfvo type="percent" val="0"/>
        <cfvo type="percent" val="33"/>
        <cfvo type="percent" val="67"/>
      </iconSet>
    </cfRule>
  </conditionalFormatting>
  <conditionalFormatting sqref="BD13">
    <cfRule type="iconSet" priority="300">
      <iconSet iconSet="3Symbols2">
        <cfvo type="percent" val="0"/>
        <cfvo type="percent" val="33"/>
        <cfvo type="percent" val="67"/>
      </iconSet>
    </cfRule>
  </conditionalFormatting>
  <conditionalFormatting sqref="BD13">
    <cfRule type="iconSet" priority="299">
      <iconSet iconSet="3Symbols2">
        <cfvo type="percent" val="0"/>
        <cfvo type="percent" val="33"/>
        <cfvo type="percent" val="67"/>
      </iconSet>
    </cfRule>
  </conditionalFormatting>
  <conditionalFormatting sqref="BD13">
    <cfRule type="iconSet" priority="298">
      <iconSet iconSet="3Symbols2">
        <cfvo type="percent" val="0"/>
        <cfvo type="percent" val="33"/>
        <cfvo type="percent" val="67"/>
      </iconSet>
    </cfRule>
  </conditionalFormatting>
  <conditionalFormatting sqref="BD13">
    <cfRule type="iconSet" priority="297">
      <iconSet iconSet="3Symbols2">
        <cfvo type="percent" val="0"/>
        <cfvo type="percent" val="33"/>
        <cfvo type="percent" val="67"/>
      </iconSet>
    </cfRule>
  </conditionalFormatting>
  <conditionalFormatting sqref="BD13">
    <cfRule type="iconSet" priority="296">
      <iconSet iconSet="3Symbols2">
        <cfvo type="percent" val="0"/>
        <cfvo type="percent" val="33"/>
        <cfvo type="percent" val="67"/>
      </iconSet>
    </cfRule>
  </conditionalFormatting>
  <conditionalFormatting sqref="BD13">
    <cfRule type="iconSet" priority="295">
      <iconSet iconSet="3Symbols2">
        <cfvo type="percent" val="0"/>
        <cfvo type="percent" val="33"/>
        <cfvo type="percent" val="67"/>
      </iconSet>
    </cfRule>
  </conditionalFormatting>
  <conditionalFormatting sqref="AZ13">
    <cfRule type="iconSet" priority="294">
      <iconSet iconSet="3Symbols2">
        <cfvo type="percent" val="0"/>
        <cfvo type="percent" val="33"/>
        <cfvo type="percent" val="67"/>
      </iconSet>
    </cfRule>
  </conditionalFormatting>
  <conditionalFormatting sqref="AZ13">
    <cfRule type="iconSet" priority="293">
      <iconSet iconSet="3Symbols2">
        <cfvo type="percent" val="0"/>
        <cfvo type="percent" val="33"/>
        <cfvo type="percent" val="67"/>
      </iconSet>
    </cfRule>
  </conditionalFormatting>
  <conditionalFormatting sqref="AZ13">
    <cfRule type="iconSet" priority="292">
      <iconSet iconSet="3Symbols2">
        <cfvo type="percent" val="0"/>
        <cfvo type="percent" val="33"/>
        <cfvo type="percent" val="67"/>
      </iconSet>
    </cfRule>
  </conditionalFormatting>
  <conditionalFormatting sqref="AZ13">
    <cfRule type="iconSet" priority="291">
      <iconSet iconSet="3Symbols2">
        <cfvo type="percent" val="0"/>
        <cfvo type="percent" val="33"/>
        <cfvo type="percent" val="67"/>
      </iconSet>
    </cfRule>
  </conditionalFormatting>
  <conditionalFormatting sqref="AZ13">
    <cfRule type="iconSet" priority="290">
      <iconSet iconSet="3Symbols2">
        <cfvo type="percent" val="0"/>
        <cfvo type="percent" val="33"/>
        <cfvo type="percent" val="67"/>
      </iconSet>
    </cfRule>
  </conditionalFormatting>
  <conditionalFormatting sqref="AZ13">
    <cfRule type="iconSet" priority="289">
      <iconSet iconSet="3Symbols2">
        <cfvo type="percent" val="0"/>
        <cfvo type="percent" val="33"/>
        <cfvo type="percent" val="67"/>
      </iconSet>
    </cfRule>
  </conditionalFormatting>
  <conditionalFormatting sqref="AZ13">
    <cfRule type="iconSet" priority="288">
      <iconSet iconSet="3Symbols2">
        <cfvo type="percent" val="0"/>
        <cfvo type="percent" val="33"/>
        <cfvo type="percent" val="67"/>
      </iconSet>
    </cfRule>
  </conditionalFormatting>
  <conditionalFormatting sqref="AE11">
    <cfRule type="iconSet" priority="287">
      <iconSet iconSet="3Symbols2">
        <cfvo type="percent" val="0"/>
        <cfvo type="percent" val="33"/>
        <cfvo type="percent" val="67"/>
      </iconSet>
    </cfRule>
  </conditionalFormatting>
  <conditionalFormatting sqref="AE11">
    <cfRule type="iconSet" priority="286">
      <iconSet iconSet="3Symbols2">
        <cfvo type="percent" val="0"/>
        <cfvo type="percent" val="33"/>
        <cfvo type="percent" val="67"/>
      </iconSet>
    </cfRule>
  </conditionalFormatting>
  <conditionalFormatting sqref="AS11">
    <cfRule type="iconSet" priority="285">
      <iconSet iconSet="3Symbols2">
        <cfvo type="percent" val="0"/>
        <cfvo type="percent" val="33"/>
        <cfvo type="percent" val="67"/>
      </iconSet>
    </cfRule>
  </conditionalFormatting>
  <conditionalFormatting sqref="AS11">
    <cfRule type="iconSet" priority="284">
      <iconSet iconSet="3Symbols2">
        <cfvo type="percent" val="0"/>
        <cfvo type="percent" val="33"/>
        <cfvo type="percent" val="67"/>
      </iconSet>
    </cfRule>
  </conditionalFormatting>
  <conditionalFormatting sqref="AS11">
    <cfRule type="iconSet" priority="283">
      <iconSet iconSet="3Symbols2">
        <cfvo type="percent" val="0"/>
        <cfvo type="percent" val="33"/>
        <cfvo type="percent" val="67"/>
      </iconSet>
    </cfRule>
  </conditionalFormatting>
  <conditionalFormatting sqref="AB16">
    <cfRule type="iconSet" priority="282">
      <iconSet iconSet="3Symbols2">
        <cfvo type="percent" val="0"/>
        <cfvo type="percent" val="33"/>
        <cfvo type="percent" val="67"/>
      </iconSet>
    </cfRule>
  </conditionalFormatting>
  <conditionalFormatting sqref="AD15">
    <cfRule type="iconSet" priority="281">
      <iconSet iconSet="3Symbols2">
        <cfvo type="percent" val="0"/>
        <cfvo type="percent" val="33"/>
        <cfvo type="percent" val="67"/>
      </iconSet>
    </cfRule>
  </conditionalFormatting>
  <conditionalFormatting sqref="AI17">
    <cfRule type="iconSet" priority="280">
      <iconSet iconSet="3Symbols2">
        <cfvo type="percent" val="0"/>
        <cfvo type="percent" val="33"/>
        <cfvo type="percent" val="67"/>
      </iconSet>
    </cfRule>
  </conditionalFormatting>
  <conditionalFormatting sqref="AL18">
    <cfRule type="iconSet" priority="279">
      <iconSet iconSet="3Symbols2">
        <cfvo type="percent" val="0"/>
        <cfvo type="percent" val="33"/>
        <cfvo type="percent" val="67"/>
      </iconSet>
    </cfRule>
  </conditionalFormatting>
  <conditionalFormatting sqref="AL18">
    <cfRule type="iconSet" priority="278">
      <iconSet iconSet="3Symbols2">
        <cfvo type="percent" val="0"/>
        <cfvo type="percent" val="33"/>
        <cfvo type="percent" val="67"/>
      </iconSet>
    </cfRule>
  </conditionalFormatting>
  <conditionalFormatting sqref="AM16">
    <cfRule type="iconSet" priority="277">
      <iconSet iconSet="3Symbols2">
        <cfvo type="percent" val="0"/>
        <cfvo type="percent" val="33"/>
        <cfvo type="percent" val="67"/>
      </iconSet>
    </cfRule>
  </conditionalFormatting>
  <conditionalFormatting sqref="AN15">
    <cfRule type="iconSet" priority="276">
      <iconSet iconSet="3Symbols2">
        <cfvo type="percent" val="0"/>
        <cfvo type="percent" val="33"/>
        <cfvo type="percent" val="67"/>
      </iconSet>
    </cfRule>
  </conditionalFormatting>
  <conditionalFormatting sqref="AN15">
    <cfRule type="iconSet" priority="275">
      <iconSet iconSet="3Symbols2">
        <cfvo type="percent" val="0"/>
        <cfvo type="percent" val="33"/>
        <cfvo type="percent" val="67"/>
      </iconSet>
    </cfRule>
  </conditionalFormatting>
  <conditionalFormatting sqref="AO18">
    <cfRule type="iconSet" priority="274">
      <iconSet iconSet="3Symbols2">
        <cfvo type="percent" val="0"/>
        <cfvo type="percent" val="33"/>
        <cfvo type="percent" val="67"/>
      </iconSet>
    </cfRule>
  </conditionalFormatting>
  <conditionalFormatting sqref="AO18">
    <cfRule type="iconSet" priority="273">
      <iconSet iconSet="3Symbols2">
        <cfvo type="percent" val="0"/>
        <cfvo type="percent" val="33"/>
        <cfvo type="percent" val="67"/>
      </iconSet>
    </cfRule>
  </conditionalFormatting>
  <conditionalFormatting sqref="AP18">
    <cfRule type="iconSet" priority="272">
      <iconSet iconSet="3Symbols2">
        <cfvo type="percent" val="0"/>
        <cfvo type="percent" val="33"/>
        <cfvo type="percent" val="67"/>
      </iconSet>
    </cfRule>
  </conditionalFormatting>
  <conditionalFormatting sqref="AP18">
    <cfRule type="iconSet" priority="271">
      <iconSet iconSet="3Symbols2">
        <cfvo type="percent" val="0"/>
        <cfvo type="percent" val="33"/>
        <cfvo type="percent" val="67"/>
      </iconSet>
    </cfRule>
  </conditionalFormatting>
  <conditionalFormatting sqref="AQ16">
    <cfRule type="iconSet" priority="270">
      <iconSet iconSet="3Symbols2">
        <cfvo type="percent" val="0"/>
        <cfvo type="percent" val="33"/>
        <cfvo type="percent" val="67"/>
      </iconSet>
    </cfRule>
  </conditionalFormatting>
  <conditionalFormatting sqref="AQ16">
    <cfRule type="iconSet" priority="269">
      <iconSet iconSet="3Symbols2">
        <cfvo type="percent" val="0"/>
        <cfvo type="percent" val="33"/>
        <cfvo type="percent" val="67"/>
      </iconSet>
    </cfRule>
  </conditionalFormatting>
  <conditionalFormatting sqref="AR16">
    <cfRule type="iconSet" priority="268">
      <iconSet iconSet="3Symbols2">
        <cfvo type="percent" val="0"/>
        <cfvo type="percent" val="33"/>
        <cfvo type="percent" val="67"/>
      </iconSet>
    </cfRule>
  </conditionalFormatting>
  <conditionalFormatting sqref="AR16">
    <cfRule type="iconSet" priority="267">
      <iconSet iconSet="3Symbols2">
        <cfvo type="percent" val="0"/>
        <cfvo type="percent" val="33"/>
        <cfvo type="percent" val="67"/>
      </iconSet>
    </cfRule>
  </conditionalFormatting>
  <conditionalFormatting sqref="AR16">
    <cfRule type="iconSet" priority="266">
      <iconSet iconSet="3Symbols2">
        <cfvo type="percent" val="0"/>
        <cfvo type="percent" val="33"/>
        <cfvo type="percent" val="67"/>
      </iconSet>
    </cfRule>
  </conditionalFormatting>
  <conditionalFormatting sqref="AR16">
    <cfRule type="iconSet" priority="265">
      <iconSet iconSet="3Symbols2">
        <cfvo type="percent" val="0"/>
        <cfvo type="percent" val="33"/>
        <cfvo type="percent" val="67"/>
      </iconSet>
    </cfRule>
  </conditionalFormatting>
  <conditionalFormatting sqref="AS17">
    <cfRule type="iconSet" priority="264">
      <iconSet iconSet="3Symbols2">
        <cfvo type="percent" val="0"/>
        <cfvo type="percent" val="33"/>
        <cfvo type="percent" val="67"/>
      </iconSet>
    </cfRule>
  </conditionalFormatting>
  <conditionalFormatting sqref="AS17">
    <cfRule type="iconSet" priority="263">
      <iconSet iconSet="3Symbols2">
        <cfvo type="percent" val="0"/>
        <cfvo type="percent" val="33"/>
        <cfvo type="percent" val="67"/>
      </iconSet>
    </cfRule>
  </conditionalFormatting>
  <conditionalFormatting sqref="AS17">
    <cfRule type="iconSet" priority="262">
      <iconSet iconSet="3Symbols2">
        <cfvo type="percent" val="0"/>
        <cfvo type="percent" val="33"/>
        <cfvo type="percent" val="67"/>
      </iconSet>
    </cfRule>
  </conditionalFormatting>
  <conditionalFormatting sqref="AT15">
    <cfRule type="iconSet" priority="261">
      <iconSet iconSet="3Symbols2">
        <cfvo type="percent" val="0"/>
        <cfvo type="percent" val="33"/>
        <cfvo type="percent" val="67"/>
      </iconSet>
    </cfRule>
  </conditionalFormatting>
  <conditionalFormatting sqref="AT15">
    <cfRule type="iconSet" priority="260">
      <iconSet iconSet="3Symbols2">
        <cfvo type="percent" val="0"/>
        <cfvo type="percent" val="33"/>
        <cfvo type="percent" val="67"/>
      </iconSet>
    </cfRule>
  </conditionalFormatting>
  <conditionalFormatting sqref="AT15">
    <cfRule type="iconSet" priority="259">
      <iconSet iconSet="3Symbols2">
        <cfvo type="percent" val="0"/>
        <cfvo type="percent" val="33"/>
        <cfvo type="percent" val="67"/>
      </iconSet>
    </cfRule>
  </conditionalFormatting>
  <conditionalFormatting sqref="AX16">
    <cfRule type="iconSet" priority="258">
      <iconSet iconSet="3Symbols2">
        <cfvo type="percent" val="0"/>
        <cfvo type="percent" val="33"/>
        <cfvo type="percent" val="67"/>
      </iconSet>
    </cfRule>
  </conditionalFormatting>
  <conditionalFormatting sqref="AX16">
    <cfRule type="iconSet" priority="257">
      <iconSet iconSet="3Symbols2">
        <cfvo type="percent" val="0"/>
        <cfvo type="percent" val="33"/>
        <cfvo type="percent" val="67"/>
      </iconSet>
    </cfRule>
  </conditionalFormatting>
  <conditionalFormatting sqref="AX16">
    <cfRule type="iconSet" priority="256">
      <iconSet iconSet="3Symbols2">
        <cfvo type="percent" val="0"/>
        <cfvo type="percent" val="33"/>
        <cfvo type="percent" val="67"/>
      </iconSet>
    </cfRule>
  </conditionalFormatting>
  <conditionalFormatting sqref="AY18">
    <cfRule type="iconSet" priority="255">
      <iconSet iconSet="3Symbols2">
        <cfvo type="percent" val="0"/>
        <cfvo type="percent" val="33"/>
        <cfvo type="percent" val="67"/>
      </iconSet>
    </cfRule>
  </conditionalFormatting>
  <conditionalFormatting sqref="AY18">
    <cfRule type="iconSet" priority="254">
      <iconSet iconSet="3Symbols2">
        <cfvo type="percent" val="0"/>
        <cfvo type="percent" val="33"/>
        <cfvo type="percent" val="67"/>
      </iconSet>
    </cfRule>
  </conditionalFormatting>
  <conditionalFormatting sqref="AY18">
    <cfRule type="iconSet" priority="253">
      <iconSet iconSet="3Symbols2">
        <cfvo type="percent" val="0"/>
        <cfvo type="percent" val="33"/>
        <cfvo type="percent" val="67"/>
      </iconSet>
    </cfRule>
  </conditionalFormatting>
  <conditionalFormatting sqref="AZ17">
    <cfRule type="iconSet" priority="252">
      <iconSet iconSet="3Symbols2">
        <cfvo type="percent" val="0"/>
        <cfvo type="percent" val="33"/>
        <cfvo type="percent" val="67"/>
      </iconSet>
    </cfRule>
  </conditionalFormatting>
  <conditionalFormatting sqref="AZ17">
    <cfRule type="iconSet" priority="251">
      <iconSet iconSet="3Symbols2">
        <cfvo type="percent" val="0"/>
        <cfvo type="percent" val="33"/>
        <cfvo type="percent" val="67"/>
      </iconSet>
    </cfRule>
  </conditionalFormatting>
  <conditionalFormatting sqref="AZ17">
    <cfRule type="iconSet" priority="250">
      <iconSet iconSet="3Symbols2">
        <cfvo type="percent" val="0"/>
        <cfvo type="percent" val="33"/>
        <cfvo type="percent" val="67"/>
      </iconSet>
    </cfRule>
  </conditionalFormatting>
  <conditionalFormatting sqref="AZ17">
    <cfRule type="iconSet" priority="249">
      <iconSet iconSet="3Symbols2">
        <cfvo type="percent" val="0"/>
        <cfvo type="percent" val="33"/>
        <cfvo type="percent" val="67"/>
      </iconSet>
    </cfRule>
  </conditionalFormatting>
  <conditionalFormatting sqref="BA18">
    <cfRule type="iconSet" priority="248">
      <iconSet iconSet="3Symbols2">
        <cfvo type="percent" val="0"/>
        <cfvo type="percent" val="33"/>
        <cfvo type="percent" val="67"/>
      </iconSet>
    </cfRule>
  </conditionalFormatting>
  <conditionalFormatting sqref="BA18">
    <cfRule type="iconSet" priority="247">
      <iconSet iconSet="3Symbols2">
        <cfvo type="percent" val="0"/>
        <cfvo type="percent" val="33"/>
        <cfvo type="percent" val="67"/>
      </iconSet>
    </cfRule>
  </conditionalFormatting>
  <conditionalFormatting sqref="BA18">
    <cfRule type="iconSet" priority="246">
      <iconSet iconSet="3Symbols2">
        <cfvo type="percent" val="0"/>
        <cfvo type="percent" val="33"/>
        <cfvo type="percent" val="67"/>
      </iconSet>
    </cfRule>
  </conditionalFormatting>
  <conditionalFormatting sqref="BD15">
    <cfRule type="iconSet" priority="245">
      <iconSet iconSet="3Symbols2">
        <cfvo type="percent" val="0"/>
        <cfvo type="percent" val="33"/>
        <cfvo type="percent" val="67"/>
      </iconSet>
    </cfRule>
  </conditionalFormatting>
  <conditionalFormatting sqref="BD15">
    <cfRule type="iconSet" priority="244">
      <iconSet iconSet="3Symbols2">
        <cfvo type="percent" val="0"/>
        <cfvo type="percent" val="33"/>
        <cfvo type="percent" val="67"/>
      </iconSet>
    </cfRule>
  </conditionalFormatting>
  <conditionalFormatting sqref="BD15">
    <cfRule type="iconSet" priority="243">
      <iconSet iconSet="3Symbols2">
        <cfvo type="percent" val="0"/>
        <cfvo type="percent" val="33"/>
        <cfvo type="percent" val="67"/>
      </iconSet>
    </cfRule>
  </conditionalFormatting>
  <conditionalFormatting sqref="BE15">
    <cfRule type="iconSet" priority="242">
      <iconSet iconSet="3Symbols2">
        <cfvo type="percent" val="0"/>
        <cfvo type="percent" val="33"/>
        <cfvo type="percent" val="67"/>
      </iconSet>
    </cfRule>
  </conditionalFormatting>
  <conditionalFormatting sqref="BE15">
    <cfRule type="iconSet" priority="241">
      <iconSet iconSet="3Symbols2">
        <cfvo type="percent" val="0"/>
        <cfvo type="percent" val="33"/>
        <cfvo type="percent" val="67"/>
      </iconSet>
    </cfRule>
  </conditionalFormatting>
  <conditionalFormatting sqref="BE15">
    <cfRule type="iconSet" priority="240">
      <iconSet iconSet="3Symbols2">
        <cfvo type="percent" val="0"/>
        <cfvo type="percent" val="33"/>
        <cfvo type="percent" val="67"/>
      </iconSet>
    </cfRule>
  </conditionalFormatting>
  <conditionalFormatting sqref="BF16">
    <cfRule type="iconSet" priority="239">
      <iconSet iconSet="3Symbols2">
        <cfvo type="percent" val="0"/>
        <cfvo type="percent" val="33"/>
        <cfvo type="percent" val="67"/>
      </iconSet>
    </cfRule>
  </conditionalFormatting>
  <conditionalFormatting sqref="BF16">
    <cfRule type="iconSet" priority="238">
      <iconSet iconSet="3Symbols2">
        <cfvo type="percent" val="0"/>
        <cfvo type="percent" val="33"/>
        <cfvo type="percent" val="67"/>
      </iconSet>
    </cfRule>
  </conditionalFormatting>
  <conditionalFormatting sqref="BF16">
    <cfRule type="iconSet" priority="237">
      <iconSet iconSet="3Symbols2">
        <cfvo type="percent" val="0"/>
        <cfvo type="percent" val="33"/>
        <cfvo type="percent" val="67"/>
      </iconSet>
    </cfRule>
  </conditionalFormatting>
  <conditionalFormatting sqref="BF16">
    <cfRule type="iconSet" priority="236">
      <iconSet iconSet="3Symbols2">
        <cfvo type="percent" val="0"/>
        <cfvo type="percent" val="33"/>
        <cfvo type="percent" val="67"/>
      </iconSet>
    </cfRule>
  </conditionalFormatting>
  <conditionalFormatting sqref="BI16">
    <cfRule type="iconSet" priority="235">
      <iconSet iconSet="3Symbols2">
        <cfvo type="percent" val="0"/>
        <cfvo type="percent" val="33"/>
        <cfvo type="percent" val="67"/>
      </iconSet>
    </cfRule>
  </conditionalFormatting>
  <conditionalFormatting sqref="BI16">
    <cfRule type="iconSet" priority="234">
      <iconSet iconSet="3Symbols2">
        <cfvo type="percent" val="0"/>
        <cfvo type="percent" val="33"/>
        <cfvo type="percent" val="67"/>
      </iconSet>
    </cfRule>
  </conditionalFormatting>
  <conditionalFormatting sqref="BI16">
    <cfRule type="iconSet" priority="233">
      <iconSet iconSet="3Symbols2">
        <cfvo type="percent" val="0"/>
        <cfvo type="percent" val="33"/>
        <cfvo type="percent" val="67"/>
      </iconSet>
    </cfRule>
  </conditionalFormatting>
  <conditionalFormatting sqref="BR15">
    <cfRule type="iconSet" priority="232">
      <iconSet iconSet="3Symbols2">
        <cfvo type="percent" val="0"/>
        <cfvo type="percent" val="33"/>
        <cfvo type="percent" val="67"/>
      </iconSet>
    </cfRule>
  </conditionalFormatting>
  <conditionalFormatting sqref="BR15">
    <cfRule type="iconSet" priority="231">
      <iconSet iconSet="3Symbols2">
        <cfvo type="percent" val="0"/>
        <cfvo type="percent" val="33"/>
        <cfvo type="percent" val="67"/>
      </iconSet>
    </cfRule>
  </conditionalFormatting>
  <conditionalFormatting sqref="BQ15">
    <cfRule type="iconSet" priority="230">
      <iconSet iconSet="3Symbols2">
        <cfvo type="percent" val="0"/>
        <cfvo type="percent" val="33"/>
        <cfvo type="percent" val="67"/>
      </iconSet>
    </cfRule>
  </conditionalFormatting>
  <conditionalFormatting sqref="BQ15">
    <cfRule type="iconSet" priority="229">
      <iconSet iconSet="3Symbols2">
        <cfvo type="percent" val="0"/>
        <cfvo type="percent" val="33"/>
        <cfvo type="percent" val="67"/>
      </iconSet>
    </cfRule>
  </conditionalFormatting>
  <conditionalFormatting sqref="BQ15">
    <cfRule type="iconSet" priority="228">
      <iconSet iconSet="3Symbols2">
        <cfvo type="percent" val="0"/>
        <cfvo type="percent" val="33"/>
        <cfvo type="percent" val="67"/>
      </iconSet>
    </cfRule>
  </conditionalFormatting>
  <conditionalFormatting sqref="BQ15">
    <cfRule type="iconSet" priority="227">
      <iconSet iconSet="3Symbols2">
        <cfvo type="percent" val="0"/>
        <cfvo type="percent" val="33"/>
        <cfvo type="percent" val="67"/>
      </iconSet>
    </cfRule>
  </conditionalFormatting>
  <conditionalFormatting sqref="BQ15">
    <cfRule type="iconSet" priority="226">
      <iconSet iconSet="3Symbols2">
        <cfvo type="percent" val="0"/>
        <cfvo type="percent" val="33"/>
        <cfvo type="percent" val="67"/>
      </iconSet>
    </cfRule>
  </conditionalFormatting>
  <conditionalFormatting sqref="BQ15">
    <cfRule type="iconSet" priority="225">
      <iconSet iconSet="3Symbols2">
        <cfvo type="percent" val="0"/>
        <cfvo type="percent" val="33"/>
        <cfvo type="percent" val="67"/>
      </iconSet>
    </cfRule>
  </conditionalFormatting>
  <conditionalFormatting sqref="BQ15">
    <cfRule type="iconSet" priority="224">
      <iconSet iconSet="3Symbols2">
        <cfvo type="percent" val="0"/>
        <cfvo type="percent" val="33"/>
        <cfvo type="percent" val="67"/>
      </iconSet>
    </cfRule>
  </conditionalFormatting>
  <conditionalFormatting sqref="BP17">
    <cfRule type="iconSet" priority="223">
      <iconSet iconSet="3Symbols2">
        <cfvo type="percent" val="0"/>
        <cfvo type="percent" val="33"/>
        <cfvo type="percent" val="67"/>
      </iconSet>
    </cfRule>
  </conditionalFormatting>
  <conditionalFormatting sqref="BP17">
    <cfRule type="iconSet" priority="222">
      <iconSet iconSet="3Symbols2">
        <cfvo type="percent" val="0"/>
        <cfvo type="percent" val="33"/>
        <cfvo type="percent" val="67"/>
      </iconSet>
    </cfRule>
  </conditionalFormatting>
  <conditionalFormatting sqref="BP17">
    <cfRule type="iconSet" priority="221">
      <iconSet iconSet="3Symbols2">
        <cfvo type="percent" val="0"/>
        <cfvo type="percent" val="33"/>
        <cfvo type="percent" val="67"/>
      </iconSet>
    </cfRule>
  </conditionalFormatting>
  <conditionalFormatting sqref="BP17">
    <cfRule type="iconSet" priority="220">
      <iconSet iconSet="3Symbols2">
        <cfvo type="percent" val="0"/>
        <cfvo type="percent" val="33"/>
        <cfvo type="percent" val="67"/>
      </iconSet>
    </cfRule>
  </conditionalFormatting>
  <conditionalFormatting sqref="BP17">
    <cfRule type="iconSet" priority="219">
      <iconSet iconSet="3Symbols2">
        <cfvo type="percent" val="0"/>
        <cfvo type="percent" val="33"/>
        <cfvo type="percent" val="67"/>
      </iconSet>
    </cfRule>
  </conditionalFormatting>
  <conditionalFormatting sqref="BP17">
    <cfRule type="iconSet" priority="218">
      <iconSet iconSet="3Symbols2">
        <cfvo type="percent" val="0"/>
        <cfvo type="percent" val="33"/>
        <cfvo type="percent" val="67"/>
      </iconSet>
    </cfRule>
  </conditionalFormatting>
  <conditionalFormatting sqref="BO18">
    <cfRule type="iconSet" priority="217">
      <iconSet iconSet="3Symbols2">
        <cfvo type="percent" val="0"/>
        <cfvo type="percent" val="33"/>
        <cfvo type="percent" val="67"/>
      </iconSet>
    </cfRule>
  </conditionalFormatting>
  <conditionalFormatting sqref="BM17">
    <cfRule type="iconSet" priority="216">
      <iconSet iconSet="3Symbols2">
        <cfvo type="percent" val="0"/>
        <cfvo type="percent" val="33"/>
        <cfvo type="percent" val="67"/>
      </iconSet>
    </cfRule>
  </conditionalFormatting>
  <conditionalFormatting sqref="BL18">
    <cfRule type="iconSet" priority="215">
      <iconSet iconSet="3Symbols2">
        <cfvo type="percent" val="0"/>
        <cfvo type="percent" val="33"/>
        <cfvo type="percent" val="67"/>
      </iconSet>
    </cfRule>
  </conditionalFormatting>
  <conditionalFormatting sqref="BL18">
    <cfRule type="iconSet" priority="214">
      <iconSet iconSet="3Symbols2">
        <cfvo type="percent" val="0"/>
        <cfvo type="percent" val="33"/>
        <cfvo type="percent" val="67"/>
      </iconSet>
    </cfRule>
  </conditionalFormatting>
  <conditionalFormatting sqref="BL18">
    <cfRule type="iconSet" priority="213">
      <iconSet iconSet="3Symbols2">
        <cfvo type="percent" val="0"/>
        <cfvo type="percent" val="33"/>
        <cfvo type="percent" val="67"/>
      </iconSet>
    </cfRule>
  </conditionalFormatting>
  <conditionalFormatting sqref="BL18">
    <cfRule type="iconSet" priority="212">
      <iconSet iconSet="3Symbols2">
        <cfvo type="percent" val="0"/>
        <cfvo type="percent" val="33"/>
        <cfvo type="percent" val="67"/>
      </iconSet>
    </cfRule>
  </conditionalFormatting>
  <conditionalFormatting sqref="BL18">
    <cfRule type="iconSet" priority="211">
      <iconSet iconSet="3Symbols2">
        <cfvo type="percent" val="0"/>
        <cfvo type="percent" val="33"/>
        <cfvo type="percent" val="67"/>
      </iconSet>
    </cfRule>
  </conditionalFormatting>
  <conditionalFormatting sqref="BL18">
    <cfRule type="iconSet" priority="210">
      <iconSet iconSet="3Symbols2">
        <cfvo type="percent" val="0"/>
        <cfvo type="percent" val="33"/>
        <cfvo type="percent" val="67"/>
      </iconSet>
    </cfRule>
  </conditionalFormatting>
  <conditionalFormatting sqref="BL18">
    <cfRule type="iconSet" priority="209">
      <iconSet iconSet="3Symbols2">
        <cfvo type="percent" val="0"/>
        <cfvo type="percent" val="33"/>
        <cfvo type="percent" val="67"/>
      </iconSet>
    </cfRule>
  </conditionalFormatting>
  <conditionalFormatting sqref="BL18">
    <cfRule type="iconSet" priority="208">
      <iconSet iconSet="3Symbols2">
        <cfvo type="percent" val="0"/>
        <cfvo type="percent" val="33"/>
        <cfvo type="percent" val="67"/>
      </iconSet>
    </cfRule>
  </conditionalFormatting>
  <conditionalFormatting sqref="BR15">
    <cfRule type="iconSet" priority="207">
      <iconSet iconSet="3Symbols2">
        <cfvo type="percent" val="0"/>
        <cfvo type="percent" val="33"/>
        <cfvo type="percent" val="67"/>
      </iconSet>
    </cfRule>
  </conditionalFormatting>
  <conditionalFormatting sqref="BR15">
    <cfRule type="iconSet" priority="206">
      <iconSet iconSet="3Symbols2">
        <cfvo type="percent" val="0"/>
        <cfvo type="percent" val="33"/>
        <cfvo type="percent" val="67"/>
      </iconSet>
    </cfRule>
  </conditionalFormatting>
  <conditionalFormatting sqref="BD15">
    <cfRule type="iconSet" priority="205">
      <iconSet iconSet="3Symbols2">
        <cfvo type="percent" val="0"/>
        <cfvo type="percent" val="33"/>
        <cfvo type="percent" val="67"/>
      </iconSet>
    </cfRule>
  </conditionalFormatting>
  <conditionalFormatting sqref="BD15">
    <cfRule type="iconSet" priority="204">
      <iconSet iconSet="3Symbols2">
        <cfvo type="percent" val="0"/>
        <cfvo type="percent" val="33"/>
        <cfvo type="percent" val="67"/>
      </iconSet>
    </cfRule>
  </conditionalFormatting>
  <conditionalFormatting sqref="BD15">
    <cfRule type="iconSet" priority="203">
      <iconSet iconSet="3Symbols2">
        <cfvo type="percent" val="0"/>
        <cfvo type="percent" val="33"/>
        <cfvo type="percent" val="67"/>
      </iconSet>
    </cfRule>
  </conditionalFormatting>
  <conditionalFormatting sqref="BD15">
    <cfRule type="iconSet" priority="202">
      <iconSet iconSet="3Symbols2">
        <cfvo type="percent" val="0"/>
        <cfvo type="percent" val="33"/>
        <cfvo type="percent" val="67"/>
      </iconSet>
    </cfRule>
  </conditionalFormatting>
  <conditionalFormatting sqref="BD15">
    <cfRule type="iconSet" priority="201">
      <iconSet iconSet="3Symbols2">
        <cfvo type="percent" val="0"/>
        <cfvo type="percent" val="33"/>
        <cfvo type="percent" val="67"/>
      </iconSet>
    </cfRule>
  </conditionalFormatting>
  <conditionalFormatting sqref="BD15">
    <cfRule type="iconSet" priority="200">
      <iconSet iconSet="3Symbols2">
        <cfvo type="percent" val="0"/>
        <cfvo type="percent" val="33"/>
        <cfvo type="percent" val="67"/>
      </iconSet>
    </cfRule>
  </conditionalFormatting>
  <conditionalFormatting sqref="BD13">
    <cfRule type="iconSet" priority="199">
      <iconSet iconSet="3Symbols2">
        <cfvo type="percent" val="0"/>
        <cfvo type="percent" val="33"/>
        <cfvo type="percent" val="67"/>
      </iconSet>
    </cfRule>
  </conditionalFormatting>
  <conditionalFormatting sqref="BD13">
    <cfRule type="iconSet" priority="198">
      <iconSet iconSet="3Symbols2">
        <cfvo type="percent" val="0"/>
        <cfvo type="percent" val="33"/>
        <cfvo type="percent" val="67"/>
      </iconSet>
    </cfRule>
  </conditionalFormatting>
  <conditionalFormatting sqref="BD13">
    <cfRule type="iconSet" priority="197">
      <iconSet iconSet="3Symbols2">
        <cfvo type="percent" val="0"/>
        <cfvo type="percent" val="33"/>
        <cfvo type="percent" val="67"/>
      </iconSet>
    </cfRule>
  </conditionalFormatting>
  <conditionalFormatting sqref="BH18">
    <cfRule type="iconSet" priority="196">
      <iconSet iconSet="3Symbols2">
        <cfvo type="percent" val="0"/>
        <cfvo type="percent" val="33"/>
        <cfvo type="percent" val="67"/>
      </iconSet>
    </cfRule>
  </conditionalFormatting>
  <conditionalFormatting sqref="BH18">
    <cfRule type="iconSet" priority="195">
      <iconSet iconSet="3Symbols2">
        <cfvo type="percent" val="0"/>
        <cfvo type="percent" val="33"/>
        <cfvo type="percent" val="67"/>
      </iconSet>
    </cfRule>
  </conditionalFormatting>
  <conditionalFormatting sqref="BH18">
    <cfRule type="iconSet" priority="194">
      <iconSet iconSet="3Symbols2">
        <cfvo type="percent" val="0"/>
        <cfvo type="percent" val="33"/>
        <cfvo type="percent" val="67"/>
      </iconSet>
    </cfRule>
  </conditionalFormatting>
  <conditionalFormatting sqref="BM17">
    <cfRule type="iconSet" priority="193">
      <iconSet iconSet="3Symbols2">
        <cfvo type="percent" val="0"/>
        <cfvo type="percent" val="33"/>
        <cfvo type="percent" val="67"/>
      </iconSet>
    </cfRule>
  </conditionalFormatting>
  <conditionalFormatting sqref="BM3">
    <cfRule type="iconSet" priority="192">
      <iconSet iconSet="3Symbols2">
        <cfvo type="percent" val="0"/>
        <cfvo type="percent" val="33"/>
        <cfvo type="percent" val="67"/>
      </iconSet>
    </cfRule>
  </conditionalFormatting>
  <conditionalFormatting sqref="BM3">
    <cfRule type="iconSet" priority="191">
      <iconSet iconSet="3Symbols2">
        <cfvo type="percent" val="0"/>
        <cfvo type="percent" val="33"/>
        <cfvo type="percent" val="67"/>
      </iconSet>
    </cfRule>
  </conditionalFormatting>
  <conditionalFormatting sqref="BM3">
    <cfRule type="iconSet" priority="190">
      <iconSet iconSet="3Symbols2">
        <cfvo type="percent" val="0"/>
        <cfvo type="percent" val="33"/>
        <cfvo type="percent" val="67"/>
      </iconSet>
    </cfRule>
  </conditionalFormatting>
  <conditionalFormatting sqref="BN17">
    <cfRule type="iconSet" priority="189">
      <iconSet iconSet="3Symbols2">
        <cfvo type="percent" val="0"/>
        <cfvo type="percent" val="33"/>
        <cfvo type="percent" val="67"/>
      </iconSet>
    </cfRule>
  </conditionalFormatting>
  <conditionalFormatting sqref="BN17">
    <cfRule type="iconSet" priority="188">
      <iconSet iconSet="3Symbols2">
        <cfvo type="percent" val="0"/>
        <cfvo type="percent" val="33"/>
        <cfvo type="percent" val="67"/>
      </iconSet>
    </cfRule>
  </conditionalFormatting>
  <conditionalFormatting sqref="BN17">
    <cfRule type="iconSet" priority="187">
      <iconSet iconSet="3Symbols2">
        <cfvo type="percent" val="0"/>
        <cfvo type="percent" val="33"/>
        <cfvo type="percent" val="67"/>
      </iconSet>
    </cfRule>
  </conditionalFormatting>
  <conditionalFormatting sqref="BN2">
    <cfRule type="iconSet" priority="186">
      <iconSet iconSet="3Symbols2">
        <cfvo type="percent" val="0"/>
        <cfvo type="percent" val="33"/>
        <cfvo type="percent" val="67"/>
      </iconSet>
    </cfRule>
  </conditionalFormatting>
  <conditionalFormatting sqref="BN2">
    <cfRule type="iconSet" priority="185">
      <iconSet iconSet="3Symbols2">
        <cfvo type="percent" val="0"/>
        <cfvo type="percent" val="33"/>
        <cfvo type="percent" val="67"/>
      </iconSet>
    </cfRule>
  </conditionalFormatting>
  <conditionalFormatting sqref="BN2">
    <cfRule type="iconSet" priority="184">
      <iconSet iconSet="3Symbols2">
        <cfvo type="percent" val="0"/>
        <cfvo type="percent" val="33"/>
        <cfvo type="percent" val="67"/>
      </iconSet>
    </cfRule>
  </conditionalFormatting>
  <conditionalFormatting sqref="BN2">
    <cfRule type="iconSet" priority="183">
      <iconSet iconSet="3Symbols2">
        <cfvo type="percent" val="0"/>
        <cfvo type="percent" val="33"/>
        <cfvo type="percent" val="67"/>
      </iconSet>
    </cfRule>
  </conditionalFormatting>
  <conditionalFormatting sqref="BN2">
    <cfRule type="iconSet" priority="182">
      <iconSet iconSet="3Symbols2">
        <cfvo type="percent" val="0"/>
        <cfvo type="percent" val="33"/>
        <cfvo type="percent" val="67"/>
      </iconSet>
    </cfRule>
  </conditionalFormatting>
  <conditionalFormatting sqref="AW17">
    <cfRule type="iconSet" priority="181">
      <iconSet iconSet="3Symbols2">
        <cfvo type="percent" val="0"/>
        <cfvo type="percent" val="33"/>
        <cfvo type="percent" val="67"/>
      </iconSet>
    </cfRule>
  </conditionalFormatting>
  <conditionalFormatting sqref="AW17">
    <cfRule type="iconSet" priority="180">
      <iconSet iconSet="3Symbols2">
        <cfvo type="percent" val="0"/>
        <cfvo type="percent" val="33"/>
        <cfvo type="percent" val="67"/>
      </iconSet>
    </cfRule>
  </conditionalFormatting>
  <conditionalFormatting sqref="AW14">
    <cfRule type="iconSet" priority="179">
      <iconSet iconSet="3Symbols2">
        <cfvo type="percent" val="0"/>
        <cfvo type="percent" val="33"/>
        <cfvo type="percent" val="67"/>
      </iconSet>
    </cfRule>
  </conditionalFormatting>
  <conditionalFormatting sqref="AW14">
    <cfRule type="iconSet" priority="178">
      <iconSet iconSet="3Symbols2">
        <cfvo type="percent" val="0"/>
        <cfvo type="percent" val="33"/>
        <cfvo type="percent" val="67"/>
      </iconSet>
    </cfRule>
  </conditionalFormatting>
  <conditionalFormatting sqref="AW14">
    <cfRule type="iconSet" priority="177">
      <iconSet iconSet="3Symbols2">
        <cfvo type="percent" val="0"/>
        <cfvo type="percent" val="33"/>
        <cfvo type="percent" val="67"/>
      </iconSet>
    </cfRule>
  </conditionalFormatting>
  <conditionalFormatting sqref="AW14">
    <cfRule type="iconSet" priority="176">
      <iconSet iconSet="3Symbols2">
        <cfvo type="percent" val="0"/>
        <cfvo type="percent" val="33"/>
        <cfvo type="percent" val="67"/>
      </iconSet>
    </cfRule>
  </conditionalFormatting>
  <conditionalFormatting sqref="BB16">
    <cfRule type="iconSet" priority="175">
      <iconSet iconSet="3Symbols2">
        <cfvo type="percent" val="0"/>
        <cfvo type="percent" val="33"/>
        <cfvo type="percent" val="67"/>
      </iconSet>
    </cfRule>
  </conditionalFormatting>
  <conditionalFormatting sqref="BB16">
    <cfRule type="iconSet" priority="174">
      <iconSet iconSet="3Symbols2">
        <cfvo type="percent" val="0"/>
        <cfvo type="percent" val="33"/>
        <cfvo type="percent" val="67"/>
      </iconSet>
    </cfRule>
  </conditionalFormatting>
  <conditionalFormatting sqref="BB16">
    <cfRule type="iconSet" priority="173">
      <iconSet iconSet="3Symbols2">
        <cfvo type="percent" val="0"/>
        <cfvo type="percent" val="33"/>
        <cfvo type="percent" val="67"/>
      </iconSet>
    </cfRule>
  </conditionalFormatting>
  <conditionalFormatting sqref="BB16">
    <cfRule type="iconSet" priority="172">
      <iconSet iconSet="3Symbols2">
        <cfvo type="percent" val="0"/>
        <cfvo type="percent" val="33"/>
        <cfvo type="percent" val="67"/>
      </iconSet>
    </cfRule>
  </conditionalFormatting>
  <conditionalFormatting sqref="BB16">
    <cfRule type="iconSet" priority="171">
      <iconSet iconSet="3Symbols2">
        <cfvo type="percent" val="0"/>
        <cfvo type="percent" val="33"/>
        <cfvo type="percent" val="67"/>
      </iconSet>
    </cfRule>
  </conditionalFormatting>
  <conditionalFormatting sqref="BB16">
    <cfRule type="iconSet" priority="170">
      <iconSet iconSet="3Symbols2">
        <cfvo type="percent" val="0"/>
        <cfvo type="percent" val="33"/>
        <cfvo type="percent" val="67"/>
      </iconSet>
    </cfRule>
  </conditionalFormatting>
  <conditionalFormatting sqref="BC16">
    <cfRule type="iconSet" priority="169">
      <iconSet iconSet="3Symbols2">
        <cfvo type="percent" val="0"/>
        <cfvo type="percent" val="33"/>
        <cfvo type="percent" val="67"/>
      </iconSet>
    </cfRule>
  </conditionalFormatting>
  <conditionalFormatting sqref="BC16">
    <cfRule type="iconSet" priority="168">
      <iconSet iconSet="3Symbols2">
        <cfvo type="percent" val="0"/>
        <cfvo type="percent" val="33"/>
        <cfvo type="percent" val="67"/>
      </iconSet>
    </cfRule>
  </conditionalFormatting>
  <conditionalFormatting sqref="BC5">
    <cfRule type="iconSet" priority="167">
      <iconSet iconSet="3Symbols2">
        <cfvo type="percent" val="0"/>
        <cfvo type="percent" val="33"/>
        <cfvo type="percent" val="67"/>
      </iconSet>
    </cfRule>
  </conditionalFormatting>
  <conditionalFormatting sqref="BC5">
    <cfRule type="iconSet" priority="166">
      <iconSet iconSet="3Symbols2">
        <cfvo type="percent" val="0"/>
        <cfvo type="percent" val="33"/>
        <cfvo type="percent" val="67"/>
      </iconSet>
    </cfRule>
  </conditionalFormatting>
  <conditionalFormatting sqref="BC5">
    <cfRule type="iconSet" priority="165">
      <iconSet iconSet="3Symbols2">
        <cfvo type="percent" val="0"/>
        <cfvo type="percent" val="33"/>
        <cfvo type="percent" val="67"/>
      </iconSet>
    </cfRule>
  </conditionalFormatting>
  <conditionalFormatting sqref="BQ14">
    <cfRule type="iconSet" priority="164">
      <iconSet iconSet="3Symbols2">
        <cfvo type="percent" val="0"/>
        <cfvo type="percent" val="33"/>
        <cfvo type="percent" val="67"/>
      </iconSet>
    </cfRule>
  </conditionalFormatting>
  <conditionalFormatting sqref="BQ4">
    <cfRule type="iconSet" priority="163">
      <iconSet iconSet="3Symbols2">
        <cfvo type="percent" val="0"/>
        <cfvo type="percent" val="33"/>
        <cfvo type="percent" val="67"/>
      </iconSet>
    </cfRule>
  </conditionalFormatting>
  <conditionalFormatting sqref="BQ4">
    <cfRule type="iconSet" priority="162">
      <iconSet iconSet="3Symbols2">
        <cfvo type="percent" val="0"/>
        <cfvo type="percent" val="33"/>
        <cfvo type="percent" val="67"/>
      </iconSet>
    </cfRule>
  </conditionalFormatting>
  <conditionalFormatting sqref="BQ4">
    <cfRule type="iconSet" priority="161">
      <iconSet iconSet="3Symbols2">
        <cfvo type="percent" val="0"/>
        <cfvo type="percent" val="33"/>
        <cfvo type="percent" val="67"/>
      </iconSet>
    </cfRule>
  </conditionalFormatting>
  <conditionalFormatting sqref="BL14">
    <cfRule type="iconSet" priority="160">
      <iconSet iconSet="3Symbols2">
        <cfvo type="percent" val="0"/>
        <cfvo type="percent" val="33"/>
        <cfvo type="percent" val="67"/>
      </iconSet>
    </cfRule>
  </conditionalFormatting>
  <conditionalFormatting sqref="BL14">
    <cfRule type="iconSet" priority="159">
      <iconSet iconSet="3Symbols2">
        <cfvo type="percent" val="0"/>
        <cfvo type="percent" val="33"/>
        <cfvo type="percent" val="67"/>
      </iconSet>
    </cfRule>
  </conditionalFormatting>
  <conditionalFormatting sqref="BL14">
    <cfRule type="iconSet" priority="158">
      <iconSet iconSet="3Symbols2">
        <cfvo type="percent" val="0"/>
        <cfvo type="percent" val="33"/>
        <cfvo type="percent" val="67"/>
      </iconSet>
    </cfRule>
  </conditionalFormatting>
  <conditionalFormatting sqref="BL14">
    <cfRule type="iconSet" priority="157">
      <iconSet iconSet="3Symbols2">
        <cfvo type="percent" val="0"/>
        <cfvo type="percent" val="33"/>
        <cfvo type="percent" val="67"/>
      </iconSet>
    </cfRule>
  </conditionalFormatting>
  <conditionalFormatting sqref="BL14">
    <cfRule type="iconSet" priority="156">
      <iconSet iconSet="3Symbols2">
        <cfvo type="percent" val="0"/>
        <cfvo type="percent" val="33"/>
        <cfvo type="percent" val="67"/>
      </iconSet>
    </cfRule>
  </conditionalFormatting>
  <conditionalFormatting sqref="BL14">
    <cfRule type="iconSet" priority="155">
      <iconSet iconSet="3Symbols2">
        <cfvo type="percent" val="0"/>
        <cfvo type="percent" val="33"/>
        <cfvo type="percent" val="67"/>
      </iconSet>
    </cfRule>
  </conditionalFormatting>
  <conditionalFormatting sqref="BL14">
    <cfRule type="iconSet" priority="154">
      <iconSet iconSet="3Symbols2">
        <cfvo type="percent" val="0"/>
        <cfvo type="percent" val="33"/>
        <cfvo type="percent" val="67"/>
      </iconSet>
    </cfRule>
  </conditionalFormatting>
  <conditionalFormatting sqref="BL14">
    <cfRule type="iconSet" priority="153">
      <iconSet iconSet="3Symbols2">
        <cfvo type="percent" val="0"/>
        <cfvo type="percent" val="33"/>
        <cfvo type="percent" val="67"/>
      </iconSet>
    </cfRule>
  </conditionalFormatting>
  <conditionalFormatting sqref="BM18">
    <cfRule type="iconSet" priority="152">
      <iconSet iconSet="3Symbols2">
        <cfvo type="percent" val="0"/>
        <cfvo type="percent" val="33"/>
        <cfvo type="percent" val="67"/>
      </iconSet>
    </cfRule>
  </conditionalFormatting>
  <conditionalFormatting sqref="BC13">
    <cfRule type="iconSet" priority="151">
      <iconSet iconSet="3Symbols2">
        <cfvo type="percent" val="0"/>
        <cfvo type="percent" val="33"/>
        <cfvo type="percent" val="67"/>
      </iconSet>
    </cfRule>
  </conditionalFormatting>
  <conditionalFormatting sqref="BC13">
    <cfRule type="iconSet" priority="150">
      <iconSet iconSet="3Symbols2">
        <cfvo type="percent" val="0"/>
        <cfvo type="percent" val="33"/>
        <cfvo type="percent" val="67"/>
      </iconSet>
    </cfRule>
  </conditionalFormatting>
  <conditionalFormatting sqref="BC13">
    <cfRule type="iconSet" priority="149">
      <iconSet iconSet="3Symbols2">
        <cfvo type="percent" val="0"/>
        <cfvo type="percent" val="33"/>
        <cfvo type="percent" val="67"/>
      </iconSet>
    </cfRule>
  </conditionalFormatting>
  <conditionalFormatting sqref="BC13">
    <cfRule type="iconSet" priority="148">
      <iconSet iconSet="3Symbols2">
        <cfvo type="percent" val="0"/>
        <cfvo type="percent" val="33"/>
        <cfvo type="percent" val="67"/>
      </iconSet>
    </cfRule>
  </conditionalFormatting>
  <conditionalFormatting sqref="BC13">
    <cfRule type="iconSet" priority="147">
      <iconSet iconSet="3Symbols2">
        <cfvo type="percent" val="0"/>
        <cfvo type="percent" val="33"/>
        <cfvo type="percent" val="67"/>
      </iconSet>
    </cfRule>
  </conditionalFormatting>
  <conditionalFormatting sqref="BC13">
    <cfRule type="iconSet" priority="146">
      <iconSet iconSet="3Symbols2">
        <cfvo type="percent" val="0"/>
        <cfvo type="percent" val="33"/>
        <cfvo type="percent" val="67"/>
      </iconSet>
    </cfRule>
  </conditionalFormatting>
  <conditionalFormatting sqref="BC13">
    <cfRule type="iconSet" priority="145">
      <iconSet iconSet="3Symbols2">
        <cfvo type="percent" val="0"/>
        <cfvo type="percent" val="33"/>
        <cfvo type="percent" val="67"/>
      </iconSet>
    </cfRule>
  </conditionalFormatting>
  <conditionalFormatting sqref="BC13">
    <cfRule type="iconSet" priority="144">
      <iconSet iconSet="3Symbols2">
        <cfvo type="percent" val="0"/>
        <cfvo type="percent" val="33"/>
        <cfvo type="percent" val="67"/>
      </iconSet>
    </cfRule>
  </conditionalFormatting>
  <conditionalFormatting sqref="BC9">
    <cfRule type="iconSet" priority="143">
      <iconSet iconSet="3Symbols2">
        <cfvo type="percent" val="0"/>
        <cfvo type="percent" val="33"/>
        <cfvo type="percent" val="67"/>
      </iconSet>
    </cfRule>
  </conditionalFormatting>
  <conditionalFormatting sqref="BC9">
    <cfRule type="iconSet" priority="142">
      <iconSet iconSet="3Symbols2">
        <cfvo type="percent" val="0"/>
        <cfvo type="percent" val="33"/>
        <cfvo type="percent" val="67"/>
      </iconSet>
    </cfRule>
  </conditionalFormatting>
  <conditionalFormatting sqref="BC9">
    <cfRule type="iconSet" priority="141">
      <iconSet iconSet="3Symbols2">
        <cfvo type="percent" val="0"/>
        <cfvo type="percent" val="33"/>
        <cfvo type="percent" val="67"/>
      </iconSet>
    </cfRule>
  </conditionalFormatting>
  <conditionalFormatting sqref="BC9">
    <cfRule type="iconSet" priority="140">
      <iconSet iconSet="3Symbols2">
        <cfvo type="percent" val="0"/>
        <cfvo type="percent" val="33"/>
        <cfvo type="percent" val="67"/>
      </iconSet>
    </cfRule>
  </conditionalFormatting>
  <conditionalFormatting sqref="BC9">
    <cfRule type="iconSet" priority="139">
      <iconSet iconSet="3Symbols2">
        <cfvo type="percent" val="0"/>
        <cfvo type="percent" val="33"/>
        <cfvo type="percent" val="67"/>
      </iconSet>
    </cfRule>
  </conditionalFormatting>
  <conditionalFormatting sqref="BC9">
    <cfRule type="iconSet" priority="138">
      <iconSet iconSet="3Symbols2">
        <cfvo type="percent" val="0"/>
        <cfvo type="percent" val="33"/>
        <cfvo type="percent" val="67"/>
      </iconSet>
    </cfRule>
  </conditionalFormatting>
  <conditionalFormatting sqref="BC9">
    <cfRule type="iconSet" priority="137">
      <iconSet iconSet="3Symbols2">
        <cfvo type="percent" val="0"/>
        <cfvo type="percent" val="33"/>
        <cfvo type="percent" val="67"/>
      </iconSet>
    </cfRule>
  </conditionalFormatting>
  <conditionalFormatting sqref="BC9">
    <cfRule type="iconSet" priority="136">
      <iconSet iconSet="3Symbols2">
        <cfvo type="percent" val="0"/>
        <cfvo type="percent" val="33"/>
        <cfvo type="percent" val="67"/>
      </iconSet>
    </cfRule>
  </conditionalFormatting>
  <conditionalFormatting sqref="BC9">
    <cfRule type="iconSet" priority="135">
      <iconSet iconSet="3Symbols2">
        <cfvo type="percent" val="0"/>
        <cfvo type="percent" val="33"/>
        <cfvo type="percent" val="67"/>
      </iconSet>
    </cfRule>
  </conditionalFormatting>
  <conditionalFormatting sqref="BB12">
    <cfRule type="iconSet" priority="134">
      <iconSet iconSet="3Symbols2">
        <cfvo type="percent" val="0"/>
        <cfvo type="percent" val="33"/>
        <cfvo type="percent" val="67"/>
      </iconSet>
    </cfRule>
  </conditionalFormatting>
  <conditionalFormatting sqref="BB12">
    <cfRule type="iconSet" priority="133">
      <iconSet iconSet="3Symbols2">
        <cfvo type="percent" val="0"/>
        <cfvo type="percent" val="33"/>
        <cfvo type="percent" val="67"/>
      </iconSet>
    </cfRule>
  </conditionalFormatting>
  <conditionalFormatting sqref="BB12">
    <cfRule type="iconSet" priority="132">
      <iconSet iconSet="3Symbols2">
        <cfvo type="percent" val="0"/>
        <cfvo type="percent" val="33"/>
        <cfvo type="percent" val="67"/>
      </iconSet>
    </cfRule>
  </conditionalFormatting>
  <conditionalFormatting sqref="BB12">
    <cfRule type="iconSet" priority="131">
      <iconSet iconSet="3Symbols2">
        <cfvo type="percent" val="0"/>
        <cfvo type="percent" val="33"/>
        <cfvo type="percent" val="67"/>
      </iconSet>
    </cfRule>
  </conditionalFormatting>
  <conditionalFormatting sqref="BB12">
    <cfRule type="iconSet" priority="130">
      <iconSet iconSet="3Symbols2">
        <cfvo type="percent" val="0"/>
        <cfvo type="percent" val="33"/>
        <cfvo type="percent" val="67"/>
      </iconSet>
    </cfRule>
  </conditionalFormatting>
  <conditionalFormatting sqref="BB12">
    <cfRule type="iconSet" priority="129">
      <iconSet iconSet="3Symbols2">
        <cfvo type="percent" val="0"/>
        <cfvo type="percent" val="33"/>
        <cfvo type="percent" val="67"/>
      </iconSet>
    </cfRule>
  </conditionalFormatting>
  <conditionalFormatting sqref="BB16">
    <cfRule type="iconSet" priority="128">
      <iconSet iconSet="3Symbols2">
        <cfvo type="percent" val="0"/>
        <cfvo type="percent" val="33"/>
        <cfvo type="percent" val="67"/>
      </iconSet>
    </cfRule>
  </conditionalFormatting>
  <conditionalFormatting sqref="BB16">
    <cfRule type="iconSet" priority="127">
      <iconSet iconSet="3Symbols2">
        <cfvo type="percent" val="0"/>
        <cfvo type="percent" val="33"/>
        <cfvo type="percent" val="67"/>
      </iconSet>
    </cfRule>
  </conditionalFormatting>
  <conditionalFormatting sqref="BB16">
    <cfRule type="iconSet" priority="126">
      <iconSet iconSet="3Symbols2">
        <cfvo type="percent" val="0"/>
        <cfvo type="percent" val="33"/>
        <cfvo type="percent" val="67"/>
      </iconSet>
    </cfRule>
  </conditionalFormatting>
  <conditionalFormatting sqref="BB16">
    <cfRule type="iconSet" priority="125">
      <iconSet iconSet="3Symbols2">
        <cfvo type="percent" val="0"/>
        <cfvo type="percent" val="33"/>
        <cfvo type="percent" val="67"/>
      </iconSet>
    </cfRule>
  </conditionalFormatting>
  <conditionalFormatting sqref="BB16">
    <cfRule type="iconSet" priority="124">
      <iconSet iconSet="3Symbols2">
        <cfvo type="percent" val="0"/>
        <cfvo type="percent" val="33"/>
        <cfvo type="percent" val="67"/>
      </iconSet>
    </cfRule>
  </conditionalFormatting>
  <conditionalFormatting sqref="BB16">
    <cfRule type="iconSet" priority="123">
      <iconSet iconSet="3Symbols2">
        <cfvo type="percent" val="0"/>
        <cfvo type="percent" val="33"/>
        <cfvo type="percent" val="67"/>
      </iconSet>
    </cfRule>
  </conditionalFormatting>
  <conditionalFormatting sqref="BB16">
    <cfRule type="iconSet" priority="122">
      <iconSet iconSet="3Symbols2">
        <cfvo type="percent" val="0"/>
        <cfvo type="percent" val="33"/>
        <cfvo type="percent" val="67"/>
      </iconSet>
    </cfRule>
  </conditionalFormatting>
  <conditionalFormatting sqref="BB16">
    <cfRule type="iconSet" priority="121">
      <iconSet iconSet="3Symbols2">
        <cfvo type="percent" val="0"/>
        <cfvo type="percent" val="33"/>
        <cfvo type="percent" val="67"/>
      </iconSet>
    </cfRule>
  </conditionalFormatting>
  <conditionalFormatting sqref="BB16">
    <cfRule type="iconSet" priority="120">
      <iconSet iconSet="3Symbols2">
        <cfvo type="percent" val="0"/>
        <cfvo type="percent" val="33"/>
        <cfvo type="percent" val="67"/>
      </iconSet>
    </cfRule>
  </conditionalFormatting>
  <conditionalFormatting sqref="BB16">
    <cfRule type="iconSet" priority="119">
      <iconSet iconSet="3Symbols2">
        <cfvo type="percent" val="0"/>
        <cfvo type="percent" val="33"/>
        <cfvo type="percent" val="67"/>
      </iconSet>
    </cfRule>
  </conditionalFormatting>
  <conditionalFormatting sqref="BB16">
    <cfRule type="iconSet" priority="118">
      <iconSet iconSet="3Symbols2">
        <cfvo type="percent" val="0"/>
        <cfvo type="percent" val="33"/>
        <cfvo type="percent" val="67"/>
      </iconSet>
    </cfRule>
  </conditionalFormatting>
  <conditionalFormatting sqref="BB16">
    <cfRule type="iconSet" priority="117">
      <iconSet iconSet="3Symbols2">
        <cfvo type="percent" val="0"/>
        <cfvo type="percent" val="33"/>
        <cfvo type="percent" val="67"/>
      </iconSet>
    </cfRule>
  </conditionalFormatting>
  <conditionalFormatting sqref="BB16">
    <cfRule type="iconSet" priority="116">
      <iconSet iconSet="3Symbols2">
        <cfvo type="percent" val="0"/>
        <cfvo type="percent" val="33"/>
        <cfvo type="percent" val="67"/>
      </iconSet>
    </cfRule>
  </conditionalFormatting>
  <conditionalFormatting sqref="BB16">
    <cfRule type="iconSet" priority="115">
      <iconSet iconSet="3Symbols2">
        <cfvo type="percent" val="0"/>
        <cfvo type="percent" val="33"/>
        <cfvo type="percent" val="67"/>
      </iconSet>
    </cfRule>
  </conditionalFormatting>
  <conditionalFormatting sqref="BB16">
    <cfRule type="iconSet" priority="114">
      <iconSet iconSet="3Symbols2">
        <cfvo type="percent" val="0"/>
        <cfvo type="percent" val="33"/>
        <cfvo type="percent" val="67"/>
      </iconSet>
    </cfRule>
  </conditionalFormatting>
  <conditionalFormatting sqref="BB16">
    <cfRule type="iconSet" priority="113">
      <iconSet iconSet="3Symbols2">
        <cfvo type="percent" val="0"/>
        <cfvo type="percent" val="33"/>
        <cfvo type="percent" val="67"/>
      </iconSet>
    </cfRule>
  </conditionalFormatting>
  <conditionalFormatting sqref="AF18">
    <cfRule type="iconSet" priority="112">
      <iconSet iconSet="3Symbols2">
        <cfvo type="percent" val="0"/>
        <cfvo type="percent" val="33"/>
        <cfvo type="percent" val="67"/>
      </iconSet>
    </cfRule>
  </conditionalFormatting>
  <conditionalFormatting sqref="AF18">
    <cfRule type="iconSet" priority="111">
      <iconSet iconSet="3Symbols2">
        <cfvo type="percent" val="0"/>
        <cfvo type="percent" val="33"/>
        <cfvo type="percent" val="67"/>
      </iconSet>
    </cfRule>
  </conditionalFormatting>
  <conditionalFormatting sqref="AC9">
    <cfRule type="iconSet" priority="110">
      <iconSet iconSet="3Symbols2">
        <cfvo type="percent" val="0"/>
        <cfvo type="percent" val="33"/>
        <cfvo type="percent" val="67"/>
      </iconSet>
    </cfRule>
  </conditionalFormatting>
  <conditionalFormatting sqref="AC9">
    <cfRule type="iconSet" priority="109">
      <iconSet iconSet="3Symbols2">
        <cfvo type="percent" val="0"/>
        <cfvo type="percent" val="33"/>
        <cfvo type="percent" val="67"/>
      </iconSet>
    </cfRule>
  </conditionalFormatting>
  <conditionalFormatting sqref="BA18">
    <cfRule type="iconSet" priority="108">
      <iconSet iconSet="3Symbols2">
        <cfvo type="percent" val="0"/>
        <cfvo type="percent" val="33"/>
        <cfvo type="percent" val="67"/>
      </iconSet>
    </cfRule>
  </conditionalFormatting>
  <conditionalFormatting sqref="BA18">
    <cfRule type="iconSet" priority="107">
      <iconSet iconSet="3Symbols2">
        <cfvo type="percent" val="0"/>
        <cfvo type="percent" val="33"/>
        <cfvo type="percent" val="67"/>
      </iconSet>
    </cfRule>
  </conditionalFormatting>
  <conditionalFormatting sqref="BA18">
    <cfRule type="iconSet" priority="106">
      <iconSet iconSet="3Symbols2">
        <cfvo type="percent" val="0"/>
        <cfvo type="percent" val="33"/>
        <cfvo type="percent" val="67"/>
      </iconSet>
    </cfRule>
  </conditionalFormatting>
  <conditionalFormatting sqref="BA18">
    <cfRule type="iconSet" priority="105">
      <iconSet iconSet="3Symbols2">
        <cfvo type="percent" val="0"/>
        <cfvo type="percent" val="33"/>
        <cfvo type="percent" val="67"/>
      </iconSet>
    </cfRule>
  </conditionalFormatting>
  <conditionalFormatting sqref="BA18">
    <cfRule type="iconSet" priority="104">
      <iconSet iconSet="3Symbols2">
        <cfvo type="percent" val="0"/>
        <cfvo type="percent" val="33"/>
        <cfvo type="percent" val="67"/>
      </iconSet>
    </cfRule>
  </conditionalFormatting>
  <conditionalFormatting sqref="BA18">
    <cfRule type="iconSet" priority="103">
      <iconSet iconSet="3Symbols2">
        <cfvo type="percent" val="0"/>
        <cfvo type="percent" val="33"/>
        <cfvo type="percent" val="67"/>
      </iconSet>
    </cfRule>
  </conditionalFormatting>
  <conditionalFormatting sqref="BA18">
    <cfRule type="iconSet" priority="102">
      <iconSet iconSet="3Symbols2">
        <cfvo type="percent" val="0"/>
        <cfvo type="percent" val="33"/>
        <cfvo type="percent" val="67"/>
      </iconSet>
    </cfRule>
  </conditionalFormatting>
  <conditionalFormatting sqref="BA18">
    <cfRule type="iconSet" priority="101">
      <iconSet iconSet="3Symbols2">
        <cfvo type="percent" val="0"/>
        <cfvo type="percent" val="33"/>
        <cfvo type="percent" val="67"/>
      </iconSet>
    </cfRule>
  </conditionalFormatting>
  <conditionalFormatting sqref="BA18">
    <cfRule type="iconSet" priority="100">
      <iconSet iconSet="3Symbols2">
        <cfvo type="percent" val="0"/>
        <cfvo type="percent" val="33"/>
        <cfvo type="percent" val="67"/>
      </iconSet>
    </cfRule>
  </conditionalFormatting>
  <conditionalFormatting sqref="BA18">
    <cfRule type="iconSet" priority="99">
      <iconSet iconSet="3Symbols2">
        <cfvo type="percent" val="0"/>
        <cfvo type="percent" val="33"/>
        <cfvo type="percent" val="67"/>
      </iconSet>
    </cfRule>
  </conditionalFormatting>
  <conditionalFormatting sqref="BA18">
    <cfRule type="iconSet" priority="98">
      <iconSet iconSet="3Symbols2">
        <cfvo type="percent" val="0"/>
        <cfvo type="percent" val="33"/>
        <cfvo type="percent" val="67"/>
      </iconSet>
    </cfRule>
  </conditionalFormatting>
  <conditionalFormatting sqref="BA18">
    <cfRule type="iconSet" priority="97">
      <iconSet iconSet="3Symbols2">
        <cfvo type="percent" val="0"/>
        <cfvo type="percent" val="33"/>
        <cfvo type="percent" val="67"/>
      </iconSet>
    </cfRule>
  </conditionalFormatting>
  <conditionalFormatting sqref="BA18">
    <cfRule type="iconSet" priority="96">
      <iconSet iconSet="3Symbols2">
        <cfvo type="percent" val="0"/>
        <cfvo type="percent" val="33"/>
        <cfvo type="percent" val="67"/>
      </iconSet>
    </cfRule>
  </conditionalFormatting>
  <conditionalFormatting sqref="BA18">
    <cfRule type="iconSet" priority="95">
      <iconSet iconSet="3Symbols2">
        <cfvo type="percent" val="0"/>
        <cfvo type="percent" val="33"/>
        <cfvo type="percent" val="67"/>
      </iconSet>
    </cfRule>
  </conditionalFormatting>
  <conditionalFormatting sqref="BA18">
    <cfRule type="iconSet" priority="94">
      <iconSet iconSet="3Symbols2">
        <cfvo type="percent" val="0"/>
        <cfvo type="percent" val="33"/>
        <cfvo type="percent" val="67"/>
      </iconSet>
    </cfRule>
  </conditionalFormatting>
  <conditionalFormatting sqref="BA18">
    <cfRule type="iconSet" priority="93">
      <iconSet iconSet="3Symbols2">
        <cfvo type="percent" val="0"/>
        <cfvo type="percent" val="33"/>
        <cfvo type="percent" val="67"/>
      </iconSet>
    </cfRule>
  </conditionalFormatting>
  <conditionalFormatting sqref="BA18">
    <cfRule type="iconSet" priority="92">
      <iconSet iconSet="3Symbols2">
        <cfvo type="percent" val="0"/>
        <cfvo type="percent" val="33"/>
        <cfvo type="percent" val="67"/>
      </iconSet>
    </cfRule>
  </conditionalFormatting>
  <conditionalFormatting sqref="BA18">
    <cfRule type="iconSet" priority="91">
      <iconSet iconSet="3Symbols2">
        <cfvo type="percent" val="0"/>
        <cfvo type="percent" val="33"/>
        <cfvo type="percent" val="67"/>
      </iconSet>
    </cfRule>
  </conditionalFormatting>
  <conditionalFormatting sqref="BA18">
    <cfRule type="iconSet" priority="90">
      <iconSet iconSet="3Symbols2">
        <cfvo type="percent" val="0"/>
        <cfvo type="percent" val="33"/>
        <cfvo type="percent" val="67"/>
      </iconSet>
    </cfRule>
  </conditionalFormatting>
  <conditionalFormatting sqref="BA18">
    <cfRule type="iconSet" priority="89">
      <iconSet iconSet="3Symbols2">
        <cfvo type="percent" val="0"/>
        <cfvo type="percent" val="33"/>
        <cfvo type="percent" val="67"/>
      </iconSet>
    </cfRule>
  </conditionalFormatting>
  <conditionalFormatting sqref="BA18">
    <cfRule type="iconSet" priority="88">
      <iconSet iconSet="3Symbols2">
        <cfvo type="percent" val="0"/>
        <cfvo type="percent" val="33"/>
        <cfvo type="percent" val="67"/>
      </iconSet>
    </cfRule>
  </conditionalFormatting>
  <conditionalFormatting sqref="BA18">
    <cfRule type="iconSet" priority="87">
      <iconSet iconSet="3Symbols2">
        <cfvo type="percent" val="0"/>
        <cfvo type="percent" val="33"/>
        <cfvo type="percent" val="67"/>
      </iconSet>
    </cfRule>
  </conditionalFormatting>
  <conditionalFormatting sqref="BH18">
    <cfRule type="iconSet" priority="86">
      <iconSet iconSet="3Symbols2">
        <cfvo type="percent" val="0"/>
        <cfvo type="percent" val="33"/>
        <cfvo type="percent" val="67"/>
      </iconSet>
    </cfRule>
  </conditionalFormatting>
  <conditionalFormatting sqref="BH18">
    <cfRule type="iconSet" priority="85">
      <iconSet iconSet="3Symbols2">
        <cfvo type="percent" val="0"/>
        <cfvo type="percent" val="33"/>
        <cfvo type="percent" val="67"/>
      </iconSet>
    </cfRule>
  </conditionalFormatting>
  <conditionalFormatting sqref="BH18">
    <cfRule type="iconSet" priority="84">
      <iconSet iconSet="3Symbols2">
        <cfvo type="percent" val="0"/>
        <cfvo type="percent" val="33"/>
        <cfvo type="percent" val="67"/>
      </iconSet>
    </cfRule>
  </conditionalFormatting>
  <conditionalFormatting sqref="BH3">
    <cfRule type="iconSet" priority="83">
      <iconSet iconSet="3Symbols2">
        <cfvo type="percent" val="0"/>
        <cfvo type="percent" val="33"/>
        <cfvo type="percent" val="67"/>
      </iconSet>
    </cfRule>
  </conditionalFormatting>
  <conditionalFormatting sqref="BH3">
    <cfRule type="iconSet" priority="82">
      <iconSet iconSet="3Symbols2">
        <cfvo type="percent" val="0"/>
        <cfvo type="percent" val="33"/>
        <cfvo type="percent" val="67"/>
      </iconSet>
    </cfRule>
  </conditionalFormatting>
  <conditionalFormatting sqref="BH3">
    <cfRule type="iconSet" priority="81">
      <iconSet iconSet="3Symbols2">
        <cfvo type="percent" val="0"/>
        <cfvo type="percent" val="33"/>
        <cfvo type="percent" val="67"/>
      </iconSet>
    </cfRule>
  </conditionalFormatting>
  <conditionalFormatting sqref="BH3">
    <cfRule type="iconSet" priority="80">
      <iconSet iconSet="3Symbols2">
        <cfvo type="percent" val="0"/>
        <cfvo type="percent" val="33"/>
        <cfvo type="percent" val="67"/>
      </iconSet>
    </cfRule>
  </conditionalFormatting>
  <conditionalFormatting sqref="BH3">
    <cfRule type="iconSet" priority="79">
      <iconSet iconSet="3Symbols2">
        <cfvo type="percent" val="0"/>
        <cfvo type="percent" val="33"/>
        <cfvo type="percent" val="67"/>
      </iconSet>
    </cfRule>
  </conditionalFormatting>
  <conditionalFormatting sqref="BH3">
    <cfRule type="iconSet" priority="78">
      <iconSet iconSet="3Symbols2">
        <cfvo type="percent" val="0"/>
        <cfvo type="percent" val="33"/>
        <cfvo type="percent" val="67"/>
      </iconSet>
    </cfRule>
  </conditionalFormatting>
  <conditionalFormatting sqref="BH18">
    <cfRule type="iconSet" priority="77">
      <iconSet iconSet="3Symbols2">
        <cfvo type="percent" val="0"/>
        <cfvo type="percent" val="33"/>
        <cfvo type="percent" val="67"/>
      </iconSet>
    </cfRule>
  </conditionalFormatting>
  <conditionalFormatting sqref="BH18">
    <cfRule type="iconSet" priority="76">
      <iconSet iconSet="3Symbols2">
        <cfvo type="percent" val="0"/>
        <cfvo type="percent" val="33"/>
        <cfvo type="percent" val="67"/>
      </iconSet>
    </cfRule>
  </conditionalFormatting>
  <conditionalFormatting sqref="BH18">
    <cfRule type="iconSet" priority="75">
      <iconSet iconSet="3Symbols2">
        <cfvo type="percent" val="0"/>
        <cfvo type="percent" val="33"/>
        <cfvo type="percent" val="67"/>
      </iconSet>
    </cfRule>
  </conditionalFormatting>
  <conditionalFormatting sqref="BH18">
    <cfRule type="iconSet" priority="74">
      <iconSet iconSet="3Symbols2">
        <cfvo type="percent" val="0"/>
        <cfvo type="percent" val="33"/>
        <cfvo type="percent" val="67"/>
      </iconSet>
    </cfRule>
  </conditionalFormatting>
  <conditionalFormatting sqref="BH18">
    <cfRule type="iconSet" priority="73">
      <iconSet iconSet="3Symbols2">
        <cfvo type="percent" val="0"/>
        <cfvo type="percent" val="33"/>
        <cfvo type="percent" val="67"/>
      </iconSet>
    </cfRule>
  </conditionalFormatting>
  <conditionalFormatting sqref="BH4">
    <cfRule type="iconSet" priority="72">
      <iconSet iconSet="3Symbols2">
        <cfvo type="percent" val="0"/>
        <cfvo type="percent" val="33"/>
        <cfvo type="percent" val="67"/>
      </iconSet>
    </cfRule>
  </conditionalFormatting>
  <conditionalFormatting sqref="BH4">
    <cfRule type="iconSet" priority="71">
      <iconSet iconSet="3Symbols2">
        <cfvo type="percent" val="0"/>
        <cfvo type="percent" val="33"/>
        <cfvo type="percent" val="67"/>
      </iconSet>
    </cfRule>
  </conditionalFormatting>
  <conditionalFormatting sqref="BH4">
    <cfRule type="iconSet" priority="70">
      <iconSet iconSet="3Symbols2">
        <cfvo type="percent" val="0"/>
        <cfvo type="percent" val="33"/>
        <cfvo type="percent" val="67"/>
      </iconSet>
    </cfRule>
  </conditionalFormatting>
  <conditionalFormatting sqref="BH4">
    <cfRule type="iconSet" priority="69">
      <iconSet iconSet="3Symbols2">
        <cfvo type="percent" val="0"/>
        <cfvo type="percent" val="33"/>
        <cfvo type="percent" val="67"/>
      </iconSet>
    </cfRule>
  </conditionalFormatting>
  <conditionalFormatting sqref="BH4">
    <cfRule type="iconSet" priority="68">
      <iconSet iconSet="3Symbols2">
        <cfvo type="percent" val="0"/>
        <cfvo type="percent" val="33"/>
        <cfvo type="percent" val="67"/>
      </iconSet>
    </cfRule>
  </conditionalFormatting>
  <conditionalFormatting sqref="BH4">
    <cfRule type="iconSet" priority="67">
      <iconSet iconSet="3Symbols2">
        <cfvo type="percent" val="0"/>
        <cfvo type="percent" val="33"/>
        <cfvo type="percent" val="67"/>
      </iconSet>
    </cfRule>
  </conditionalFormatting>
  <conditionalFormatting sqref="BH4">
    <cfRule type="iconSet" priority="66">
      <iconSet iconSet="3Symbols2">
        <cfvo type="percent" val="0"/>
        <cfvo type="percent" val="33"/>
        <cfvo type="percent" val="67"/>
      </iconSet>
    </cfRule>
  </conditionalFormatting>
  <conditionalFormatting sqref="BH4">
    <cfRule type="iconSet" priority="65">
      <iconSet iconSet="3Symbols2">
        <cfvo type="percent" val="0"/>
        <cfvo type="percent" val="33"/>
        <cfvo type="percent" val="67"/>
      </iconSet>
    </cfRule>
  </conditionalFormatting>
  <conditionalFormatting sqref="BH8">
    <cfRule type="iconSet" priority="64">
      <iconSet iconSet="3Symbols2">
        <cfvo type="percent" val="0"/>
        <cfvo type="percent" val="33"/>
        <cfvo type="percent" val="67"/>
      </iconSet>
    </cfRule>
  </conditionalFormatting>
  <conditionalFormatting sqref="BH8">
    <cfRule type="iconSet" priority="63">
      <iconSet iconSet="3Symbols2">
        <cfvo type="percent" val="0"/>
        <cfvo type="percent" val="33"/>
        <cfvo type="percent" val="67"/>
      </iconSet>
    </cfRule>
  </conditionalFormatting>
  <conditionalFormatting sqref="BH8">
    <cfRule type="iconSet" priority="62">
      <iconSet iconSet="3Symbols2">
        <cfvo type="percent" val="0"/>
        <cfvo type="percent" val="33"/>
        <cfvo type="percent" val="67"/>
      </iconSet>
    </cfRule>
  </conditionalFormatting>
  <conditionalFormatting sqref="BH8">
    <cfRule type="iconSet" priority="61">
      <iconSet iconSet="3Symbols2">
        <cfvo type="percent" val="0"/>
        <cfvo type="percent" val="33"/>
        <cfvo type="percent" val="67"/>
      </iconSet>
    </cfRule>
  </conditionalFormatting>
  <conditionalFormatting sqref="BH8">
    <cfRule type="iconSet" priority="60">
      <iconSet iconSet="3Symbols2">
        <cfvo type="percent" val="0"/>
        <cfvo type="percent" val="33"/>
        <cfvo type="percent" val="67"/>
      </iconSet>
    </cfRule>
  </conditionalFormatting>
  <conditionalFormatting sqref="BH8">
    <cfRule type="iconSet" priority="59">
      <iconSet iconSet="3Symbols2">
        <cfvo type="percent" val="0"/>
        <cfvo type="percent" val="33"/>
        <cfvo type="percent" val="67"/>
      </iconSet>
    </cfRule>
  </conditionalFormatting>
  <conditionalFormatting sqref="BH16">
    <cfRule type="iconSet" priority="58">
      <iconSet iconSet="3Symbols2">
        <cfvo type="percent" val="0"/>
        <cfvo type="percent" val="33"/>
        <cfvo type="percent" val="67"/>
      </iconSet>
    </cfRule>
  </conditionalFormatting>
  <conditionalFormatting sqref="BH16">
    <cfRule type="iconSet" priority="57">
      <iconSet iconSet="3Symbols2">
        <cfvo type="percent" val="0"/>
        <cfvo type="percent" val="33"/>
        <cfvo type="percent" val="67"/>
      </iconSet>
    </cfRule>
  </conditionalFormatting>
  <conditionalFormatting sqref="BH16">
    <cfRule type="iconSet" priority="56">
      <iconSet iconSet="3Symbols2">
        <cfvo type="percent" val="0"/>
        <cfvo type="percent" val="33"/>
        <cfvo type="percent" val="67"/>
      </iconSet>
    </cfRule>
  </conditionalFormatting>
  <conditionalFormatting sqref="BH16">
    <cfRule type="iconSet" priority="55">
      <iconSet iconSet="3Symbols2">
        <cfvo type="percent" val="0"/>
        <cfvo type="percent" val="33"/>
        <cfvo type="percent" val="67"/>
      </iconSet>
    </cfRule>
  </conditionalFormatting>
  <conditionalFormatting sqref="BH16">
    <cfRule type="iconSet" priority="54">
      <iconSet iconSet="3Symbols2">
        <cfvo type="percent" val="0"/>
        <cfvo type="percent" val="33"/>
        <cfvo type="percent" val="67"/>
      </iconSet>
    </cfRule>
  </conditionalFormatting>
  <conditionalFormatting sqref="BH16">
    <cfRule type="iconSet" priority="53">
      <iconSet iconSet="3Symbols2">
        <cfvo type="percent" val="0"/>
        <cfvo type="percent" val="33"/>
        <cfvo type="percent" val="67"/>
      </iconSet>
    </cfRule>
  </conditionalFormatting>
  <conditionalFormatting sqref="BH16">
    <cfRule type="iconSet" priority="52">
      <iconSet iconSet="3Symbols2">
        <cfvo type="percent" val="0"/>
        <cfvo type="percent" val="33"/>
        <cfvo type="percent" val="67"/>
      </iconSet>
    </cfRule>
  </conditionalFormatting>
  <conditionalFormatting sqref="BH16">
    <cfRule type="iconSet" priority="51">
      <iconSet iconSet="3Symbols2">
        <cfvo type="percent" val="0"/>
        <cfvo type="percent" val="33"/>
        <cfvo type="percent" val="67"/>
      </iconSet>
    </cfRule>
  </conditionalFormatting>
  <conditionalFormatting sqref="BH16">
    <cfRule type="iconSet" priority="50">
      <iconSet iconSet="3Symbols2">
        <cfvo type="percent" val="0"/>
        <cfvo type="percent" val="33"/>
        <cfvo type="percent" val="67"/>
      </iconSet>
    </cfRule>
  </conditionalFormatting>
  <conditionalFormatting sqref="BH16">
    <cfRule type="iconSet" priority="49">
      <iconSet iconSet="3Symbols2">
        <cfvo type="percent" val="0"/>
        <cfvo type="percent" val="33"/>
        <cfvo type="percent" val="67"/>
      </iconSet>
    </cfRule>
  </conditionalFormatting>
  <conditionalFormatting sqref="BH16">
    <cfRule type="iconSet" priority="48">
      <iconSet iconSet="3Symbols2">
        <cfvo type="percent" val="0"/>
        <cfvo type="percent" val="33"/>
        <cfvo type="percent" val="67"/>
      </iconSet>
    </cfRule>
  </conditionalFormatting>
  <conditionalFormatting sqref="BJ3">
    <cfRule type="iconSet" priority="47">
      <iconSet iconSet="3Symbols2">
        <cfvo type="percent" val="0"/>
        <cfvo type="percent" val="33"/>
        <cfvo type="percent" val="67"/>
      </iconSet>
    </cfRule>
  </conditionalFormatting>
  <conditionalFormatting sqref="BJ3">
    <cfRule type="iconSet" priority="46">
      <iconSet iconSet="3Symbols2">
        <cfvo type="percent" val="0"/>
        <cfvo type="percent" val="33"/>
        <cfvo type="percent" val="67"/>
      </iconSet>
    </cfRule>
  </conditionalFormatting>
  <conditionalFormatting sqref="AP10">
    <cfRule type="iconSet" priority="45">
      <iconSet iconSet="3Symbols2">
        <cfvo type="percent" val="0"/>
        <cfvo type="percent" val="33"/>
        <cfvo type="percent" val="67"/>
      </iconSet>
    </cfRule>
  </conditionalFormatting>
  <conditionalFormatting sqref="BN2">
    <cfRule type="iconSet" priority="44">
      <iconSet iconSet="3Symbols2">
        <cfvo type="percent" val="0"/>
        <cfvo type="percent" val="33"/>
        <cfvo type="percent" val="67"/>
      </iconSet>
    </cfRule>
  </conditionalFormatting>
  <conditionalFormatting sqref="BN2">
    <cfRule type="iconSet" priority="43">
      <iconSet iconSet="3Symbols2">
        <cfvo type="percent" val="0"/>
        <cfvo type="percent" val="33"/>
        <cfvo type="percent" val="67"/>
      </iconSet>
    </cfRule>
  </conditionalFormatting>
  <conditionalFormatting sqref="BN2">
    <cfRule type="iconSet" priority="42">
      <iconSet iconSet="3Symbols2">
        <cfvo type="percent" val="0"/>
        <cfvo type="percent" val="33"/>
        <cfvo type="percent" val="67"/>
      </iconSet>
    </cfRule>
  </conditionalFormatting>
  <conditionalFormatting sqref="BN8">
    <cfRule type="iconSet" priority="41">
      <iconSet iconSet="3Symbols2">
        <cfvo type="percent" val="0"/>
        <cfvo type="percent" val="33"/>
        <cfvo type="percent" val="67"/>
      </iconSet>
    </cfRule>
  </conditionalFormatting>
  <conditionalFormatting sqref="BN8">
    <cfRule type="iconSet" priority="40">
      <iconSet iconSet="3Symbols2">
        <cfvo type="percent" val="0"/>
        <cfvo type="percent" val="33"/>
        <cfvo type="percent" val="67"/>
      </iconSet>
    </cfRule>
  </conditionalFormatting>
  <conditionalFormatting sqref="BN8">
    <cfRule type="iconSet" priority="39">
      <iconSet iconSet="3Symbols2">
        <cfvo type="percent" val="0"/>
        <cfvo type="percent" val="33"/>
        <cfvo type="percent" val="67"/>
      </iconSet>
    </cfRule>
  </conditionalFormatting>
  <conditionalFormatting sqref="BN8">
    <cfRule type="iconSet" priority="38">
      <iconSet iconSet="3Symbols2">
        <cfvo type="percent" val="0"/>
        <cfvo type="percent" val="33"/>
        <cfvo type="percent" val="67"/>
      </iconSet>
    </cfRule>
  </conditionalFormatting>
  <conditionalFormatting sqref="BN8">
    <cfRule type="iconSet" priority="37">
      <iconSet iconSet="3Symbols2">
        <cfvo type="percent" val="0"/>
        <cfvo type="percent" val="33"/>
        <cfvo type="percent" val="67"/>
      </iconSet>
    </cfRule>
  </conditionalFormatting>
  <conditionalFormatting sqref="BF12">
    <cfRule type="iconSet" priority="36">
      <iconSet iconSet="3Symbols2">
        <cfvo type="percent" val="0"/>
        <cfvo type="percent" val="33"/>
        <cfvo type="percent" val="67"/>
      </iconSet>
    </cfRule>
  </conditionalFormatting>
  <conditionalFormatting sqref="BF12">
    <cfRule type="iconSet" priority="35">
      <iconSet iconSet="3Symbols2">
        <cfvo type="percent" val="0"/>
        <cfvo type="percent" val="33"/>
        <cfvo type="percent" val="67"/>
      </iconSet>
    </cfRule>
  </conditionalFormatting>
  <conditionalFormatting sqref="BF12">
    <cfRule type="iconSet" priority="34">
      <iconSet iconSet="3Symbols2">
        <cfvo type="percent" val="0"/>
        <cfvo type="percent" val="33"/>
        <cfvo type="percent" val="67"/>
      </iconSet>
    </cfRule>
  </conditionalFormatting>
  <conditionalFormatting sqref="BF12">
    <cfRule type="iconSet" priority="33">
      <iconSet iconSet="3Symbols2">
        <cfvo type="percent" val="0"/>
        <cfvo type="percent" val="33"/>
        <cfvo type="percent" val="67"/>
      </iconSet>
    </cfRule>
  </conditionalFormatting>
  <conditionalFormatting sqref="BF12">
    <cfRule type="iconSet" priority="32">
      <iconSet iconSet="3Symbols2">
        <cfvo type="percent" val="0"/>
        <cfvo type="percent" val="33"/>
        <cfvo type="percent" val="67"/>
      </iconSet>
    </cfRule>
  </conditionalFormatting>
  <conditionalFormatting sqref="BF12">
    <cfRule type="iconSet" priority="31">
      <iconSet iconSet="3Symbols2">
        <cfvo type="percent" val="0"/>
        <cfvo type="percent" val="33"/>
        <cfvo type="percent" val="67"/>
      </iconSet>
    </cfRule>
  </conditionalFormatting>
  <conditionalFormatting sqref="BF12">
    <cfRule type="iconSet" priority="30">
      <iconSet iconSet="3Symbols2">
        <cfvo type="percent" val="0"/>
        <cfvo type="percent" val="33"/>
        <cfvo type="percent" val="67"/>
      </iconSet>
    </cfRule>
  </conditionalFormatting>
  <conditionalFormatting sqref="AR18">
    <cfRule type="iconSet" priority="29">
      <iconSet iconSet="3Symbols2">
        <cfvo type="percent" val="0"/>
        <cfvo type="percent" val="33"/>
        <cfvo type="percent" val="67"/>
      </iconSet>
    </cfRule>
  </conditionalFormatting>
  <conditionalFormatting sqref="AR18">
    <cfRule type="iconSet" priority="28">
      <iconSet iconSet="3Symbols2">
        <cfvo type="percent" val="0"/>
        <cfvo type="percent" val="33"/>
        <cfvo type="percent" val="67"/>
      </iconSet>
    </cfRule>
  </conditionalFormatting>
  <conditionalFormatting sqref="AR18">
    <cfRule type="iconSet" priority="27">
      <iconSet iconSet="3Symbols2">
        <cfvo type="percent" val="0"/>
        <cfvo type="percent" val="33"/>
        <cfvo type="percent" val="67"/>
      </iconSet>
    </cfRule>
  </conditionalFormatting>
  <conditionalFormatting sqref="AR18">
    <cfRule type="iconSet" priority="26">
      <iconSet iconSet="3Symbols2">
        <cfvo type="percent" val="0"/>
        <cfvo type="percent" val="33"/>
        <cfvo type="percent" val="67"/>
      </iconSet>
    </cfRule>
  </conditionalFormatting>
  <conditionalFormatting sqref="AP18">
    <cfRule type="iconSet" priority="25">
      <iconSet iconSet="3Symbols2">
        <cfvo type="percent" val="0"/>
        <cfvo type="percent" val="33"/>
        <cfvo type="percent" val="67"/>
      </iconSet>
    </cfRule>
  </conditionalFormatting>
  <conditionalFormatting sqref="AP10">
    <cfRule type="iconSet" priority="24">
      <iconSet iconSet="3Symbols2">
        <cfvo type="percent" val="0"/>
        <cfvo type="percent" val="33"/>
        <cfvo type="percent" val="67"/>
      </iconSet>
    </cfRule>
  </conditionalFormatting>
  <conditionalFormatting sqref="AP10">
    <cfRule type="iconSet" priority="23">
      <iconSet iconSet="3Symbols2">
        <cfvo type="percent" val="0"/>
        <cfvo type="percent" val="33"/>
        <cfvo type="percent" val="67"/>
      </iconSet>
    </cfRule>
  </conditionalFormatting>
  <conditionalFormatting sqref="AP10">
    <cfRule type="iconSet" priority="22">
      <iconSet iconSet="3Symbols2">
        <cfvo type="percent" val="0"/>
        <cfvo type="percent" val="33"/>
        <cfvo type="percent" val="67"/>
      </iconSet>
    </cfRule>
  </conditionalFormatting>
  <conditionalFormatting sqref="BF16">
    <cfRule type="iconSet" priority="21">
      <iconSet iconSet="3Symbols2">
        <cfvo type="percent" val="0"/>
        <cfvo type="percent" val="33"/>
        <cfvo type="percent" val="67"/>
      </iconSet>
    </cfRule>
  </conditionalFormatting>
  <conditionalFormatting sqref="BF16">
    <cfRule type="iconSet" priority="20">
      <iconSet iconSet="3Symbols2">
        <cfvo type="percent" val="0"/>
        <cfvo type="percent" val="33"/>
        <cfvo type="percent" val="67"/>
      </iconSet>
    </cfRule>
  </conditionalFormatting>
  <conditionalFormatting sqref="BF16">
    <cfRule type="iconSet" priority="19">
      <iconSet iconSet="3Symbols2">
        <cfvo type="percent" val="0"/>
        <cfvo type="percent" val="33"/>
        <cfvo type="percent" val="67"/>
      </iconSet>
    </cfRule>
  </conditionalFormatting>
  <conditionalFormatting sqref="BF16">
    <cfRule type="iconSet" priority="18">
      <iconSet iconSet="3Symbols2">
        <cfvo type="percent" val="0"/>
        <cfvo type="percent" val="33"/>
        <cfvo type="percent" val="67"/>
      </iconSet>
    </cfRule>
  </conditionalFormatting>
  <conditionalFormatting sqref="BF16">
    <cfRule type="iconSet" priority="17">
      <iconSet iconSet="3Symbols2">
        <cfvo type="percent" val="0"/>
        <cfvo type="percent" val="33"/>
        <cfvo type="percent" val="67"/>
      </iconSet>
    </cfRule>
  </conditionalFormatting>
  <conditionalFormatting sqref="BF16">
    <cfRule type="iconSet" priority="16">
      <iconSet iconSet="3Symbols2">
        <cfvo type="percent" val="0"/>
        <cfvo type="percent" val="33"/>
        <cfvo type="percent" val="67"/>
      </iconSet>
    </cfRule>
  </conditionalFormatting>
  <conditionalFormatting sqref="BF16">
    <cfRule type="iconSet" priority="15">
      <iconSet iconSet="3Symbols2">
        <cfvo type="percent" val="0"/>
        <cfvo type="percent" val="33"/>
        <cfvo type="percent" val="67"/>
      </iconSet>
    </cfRule>
  </conditionalFormatting>
  <conditionalFormatting sqref="BF12">
    <cfRule type="iconSet" priority="14">
      <iconSet iconSet="3Symbols2">
        <cfvo type="percent" val="0"/>
        <cfvo type="percent" val="33"/>
        <cfvo type="percent" val="67"/>
      </iconSet>
    </cfRule>
  </conditionalFormatting>
  <conditionalFormatting sqref="BF12">
    <cfRule type="iconSet" priority="13">
      <iconSet iconSet="3Symbols2">
        <cfvo type="percent" val="0"/>
        <cfvo type="percent" val="33"/>
        <cfvo type="percent" val="67"/>
      </iconSet>
    </cfRule>
  </conditionalFormatting>
  <conditionalFormatting sqref="BF12">
    <cfRule type="iconSet" priority="12">
      <iconSet iconSet="3Symbols2">
        <cfvo type="percent" val="0"/>
        <cfvo type="percent" val="33"/>
        <cfvo type="percent" val="67"/>
      </iconSet>
    </cfRule>
  </conditionalFormatting>
  <conditionalFormatting sqref="BF12">
    <cfRule type="iconSet" priority="11">
      <iconSet iconSet="3Symbols2">
        <cfvo type="percent" val="0"/>
        <cfvo type="percent" val="33"/>
        <cfvo type="percent" val="67"/>
      </iconSet>
    </cfRule>
  </conditionalFormatting>
  <conditionalFormatting sqref="AY3">
    <cfRule type="iconSet" priority="10">
      <iconSet iconSet="3Symbols2">
        <cfvo type="percent" val="0"/>
        <cfvo type="percent" val="33"/>
        <cfvo type="percent" val="67"/>
      </iconSet>
    </cfRule>
  </conditionalFormatting>
  <conditionalFormatting sqref="AY3">
    <cfRule type="iconSet" priority="9">
      <iconSet iconSet="3Symbols2">
        <cfvo type="percent" val="0"/>
        <cfvo type="percent" val="33"/>
        <cfvo type="percent" val="67"/>
      </iconSet>
    </cfRule>
  </conditionalFormatting>
  <conditionalFormatting sqref="AY3">
    <cfRule type="iconSet" priority="8">
      <iconSet iconSet="3Symbols2">
        <cfvo type="percent" val="0"/>
        <cfvo type="percent" val="33"/>
        <cfvo type="percent" val="67"/>
      </iconSet>
    </cfRule>
  </conditionalFormatting>
  <conditionalFormatting sqref="AL18">
    <cfRule type="iconSet" priority="7">
      <iconSet iconSet="3Symbols2">
        <cfvo type="percent" val="0"/>
        <cfvo type="percent" val="33"/>
        <cfvo type="percent" val="67"/>
      </iconSet>
    </cfRule>
  </conditionalFormatting>
  <conditionalFormatting sqref="AL18">
    <cfRule type="iconSet" priority="6">
      <iconSet iconSet="3Symbols2">
        <cfvo type="percent" val="0"/>
        <cfvo type="percent" val="33"/>
        <cfvo type="percent" val="67"/>
      </iconSet>
    </cfRule>
  </conditionalFormatting>
  <conditionalFormatting sqref="AB14">
    <cfRule type="iconSet" priority="5">
      <iconSet iconSet="3Symbols2">
        <cfvo type="percent" val="0"/>
        <cfvo type="percent" val="33"/>
        <cfvo type="percent" val="67"/>
      </iconSet>
    </cfRule>
  </conditionalFormatting>
  <conditionalFormatting sqref="AB6">
    <cfRule type="iconSet" priority="4">
      <iconSet iconSet="3Symbols2">
        <cfvo type="percent" val="0"/>
        <cfvo type="percent" val="33"/>
        <cfvo type="percent" val="67"/>
      </iconSet>
    </cfRule>
  </conditionalFormatting>
  <conditionalFormatting sqref="AB16">
    <cfRule type="iconSet" priority="3">
      <iconSet iconSet="3Symbols2">
        <cfvo type="percent" val="0"/>
        <cfvo type="percent" val="33"/>
        <cfvo type="percent" val="67"/>
      </iconSet>
    </cfRule>
  </conditionalFormatting>
  <conditionalFormatting sqref="AB16">
    <cfRule type="iconSet" priority="2">
      <iconSet iconSet="3Symbols2">
        <cfvo type="percent" val="0"/>
        <cfvo type="percent" val="33"/>
        <cfvo type="percent" val="67"/>
      </iconSet>
    </cfRule>
  </conditionalFormatting>
  <conditionalFormatting sqref="AB6">
    <cfRule type="iconSet" priority="1">
      <iconSet iconSet="3Symbols2">
        <cfvo type="percent" val="0"/>
        <cfvo type="percent" val="33"/>
        <cfvo type="percent" val="67"/>
      </iconSet>
    </cfRule>
  </conditionalFormatting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11A7C9C-CCE4-407D-AD27-7A4FA298AA54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S2:S49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6"/>
  <dimension ref="A1:R114"/>
  <sheetViews>
    <sheetView workbookViewId="0">
      <pane ySplit="1" topLeftCell="A2" activePane="bottomLeft" state="frozen"/>
      <selection activeCell="A80" sqref="A80"/>
      <selection pane="bottomLeft" activeCell="A102" sqref="A102:B105"/>
    </sheetView>
  </sheetViews>
  <sheetFormatPr baseColWidth="10" defaultRowHeight="15"/>
  <cols>
    <col min="1" max="1" width="36.140625" bestFit="1" customWidth="1"/>
    <col min="2" max="2" width="21.140625" customWidth="1"/>
  </cols>
  <sheetData>
    <row r="1" spans="1:18" ht="15.75">
      <c r="A1" s="150" t="s">
        <v>19</v>
      </c>
      <c r="B1" s="151" t="s">
        <v>27</v>
      </c>
    </row>
    <row r="2" spans="1:18" ht="15.75" hidden="1">
      <c r="A2" s="183" t="str">
        <f>'Voeux élèves'!A4</f>
        <v>ARRAGAIN Adèle</v>
      </c>
      <c r="B2" s="142">
        <f>Tableau1[[#This Row],[flûte traversière]]</f>
        <v>0</v>
      </c>
    </row>
    <row r="3" spans="1:18" ht="15.75" hidden="1">
      <c r="A3" s="183" t="str">
        <f>'Voeux élèves'!A5</f>
        <v>AUCLAIR Héloïse</v>
      </c>
      <c r="B3" s="142">
        <f>Tableau1[[#This Row],[flûte traversière]]</f>
        <v>0</v>
      </c>
    </row>
    <row r="4" spans="1:18" ht="15.75" hidden="1">
      <c r="A4" s="183" t="str">
        <f>'Voeux élèves'!A6</f>
        <v>BALAIS Zoé</v>
      </c>
      <c r="B4" s="184">
        <f>Tableau1[[#This Row],[flûte traversière]]</f>
        <v>0</v>
      </c>
      <c r="C4" s="170"/>
      <c r="D4" s="170"/>
      <c r="E4" s="170"/>
      <c r="F4" s="170"/>
      <c r="G4" s="170"/>
      <c r="H4" s="170"/>
      <c r="I4" s="170"/>
      <c r="J4" s="170"/>
      <c r="K4" s="170"/>
      <c r="L4" s="170"/>
      <c r="M4" s="170"/>
      <c r="N4" s="170"/>
      <c r="O4" s="170"/>
      <c r="P4" s="170"/>
      <c r="Q4" s="170"/>
      <c r="R4" s="170"/>
    </row>
    <row r="5" spans="1:18" ht="15.75" hidden="1">
      <c r="A5" s="183" t="str">
        <f>'Voeux élèves'!A7</f>
        <v>BARBI NEYROUD Alicia</v>
      </c>
      <c r="B5" s="184">
        <f>Tableau1[[#This Row],[flûte traversière]]</f>
        <v>0</v>
      </c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170"/>
      <c r="Q5" s="170"/>
      <c r="R5" s="170"/>
    </row>
    <row r="6" spans="1:18" ht="15.75" hidden="1">
      <c r="A6" s="183" t="str">
        <f>'Voeux élèves'!A8</f>
        <v>BARBU WILDBRETT Charlotte</v>
      </c>
      <c r="B6" s="184">
        <f>Tableau1[[#This Row],[flûte traversière]]</f>
        <v>0</v>
      </c>
      <c r="C6" s="170"/>
      <c r="D6" s="170"/>
      <c r="E6" s="170"/>
      <c r="F6" s="170"/>
      <c r="G6" s="170"/>
      <c r="H6" s="170"/>
      <c r="I6" s="170"/>
      <c r="J6" s="170"/>
      <c r="K6" s="170"/>
      <c r="L6" s="170"/>
      <c r="M6" s="170"/>
      <c r="N6" s="170"/>
      <c r="O6" s="170"/>
      <c r="P6" s="170"/>
      <c r="Q6" s="170"/>
      <c r="R6" s="170"/>
    </row>
    <row r="7" spans="1:18" ht="15.75" hidden="1">
      <c r="A7" s="183" t="str">
        <f>'Voeux élèves'!A9</f>
        <v>BAZOGE Edgar</v>
      </c>
      <c r="B7" s="184">
        <f>Tableau1[[#This Row],[flûte traversière]]</f>
        <v>0</v>
      </c>
      <c r="C7" s="170"/>
      <c r="D7" s="170"/>
      <c r="E7" s="170"/>
      <c r="F7" s="170"/>
      <c r="G7" s="170"/>
      <c r="H7" s="170"/>
      <c r="I7" s="170"/>
      <c r="J7" s="170"/>
      <c r="K7" s="170"/>
      <c r="L7" s="170"/>
      <c r="M7" s="170"/>
      <c r="N7" s="170"/>
      <c r="O7" s="170"/>
      <c r="P7" s="170"/>
      <c r="Q7" s="170"/>
      <c r="R7" s="170"/>
    </row>
    <row r="8" spans="1:18" ht="15.75" hidden="1">
      <c r="A8" s="183" t="str">
        <f>'Voeux élèves'!A10</f>
        <v>BEAREZ Thelma</v>
      </c>
      <c r="B8" s="184">
        <f>Tableau1[[#This Row],[flûte traversière]]</f>
        <v>0</v>
      </c>
      <c r="C8" s="170"/>
      <c r="D8" s="170"/>
      <c r="E8" s="170"/>
      <c r="F8" s="170"/>
      <c r="G8" s="170"/>
      <c r="H8" s="170"/>
      <c r="I8" s="170"/>
      <c r="J8" s="170"/>
      <c r="K8" s="170"/>
      <c r="L8" s="170"/>
      <c r="M8" s="170"/>
      <c r="N8" s="170"/>
      <c r="O8" s="170"/>
      <c r="P8" s="170"/>
      <c r="Q8" s="170"/>
      <c r="R8" s="170"/>
    </row>
    <row r="9" spans="1:18" ht="15.75" hidden="1">
      <c r="A9" s="183" t="str">
        <f>'Voeux élèves'!A11</f>
        <v>BENKHALFOUN Aya</v>
      </c>
      <c r="B9" s="184">
        <f>Tableau1[[#This Row],[flûte traversière]]</f>
        <v>0</v>
      </c>
      <c r="C9" s="170"/>
      <c r="D9" s="170"/>
      <c r="E9" s="170"/>
      <c r="F9" s="170"/>
      <c r="G9" s="170"/>
      <c r="H9" s="170"/>
      <c r="I9" s="170"/>
      <c r="J9" s="170"/>
      <c r="K9" s="170"/>
      <c r="L9" s="170"/>
      <c r="M9" s="170"/>
      <c r="N9" s="170"/>
      <c r="O9" s="170"/>
      <c r="P9" s="170"/>
      <c r="Q9" s="170"/>
      <c r="R9" s="170"/>
    </row>
    <row r="10" spans="1:18" ht="15.75" hidden="1">
      <c r="A10" s="183" t="str">
        <f>'Voeux élèves'!A12</f>
        <v>BENOIT Anatole</v>
      </c>
      <c r="B10" s="184">
        <f>Tableau1[[#This Row],[flûte traversière]]</f>
        <v>0</v>
      </c>
      <c r="C10" s="170"/>
      <c r="D10" s="170"/>
      <c r="E10" s="170"/>
      <c r="F10" s="170"/>
      <c r="G10" s="170"/>
      <c r="H10" s="170"/>
      <c r="I10" s="170"/>
      <c r="J10" s="170"/>
      <c r="K10" s="170"/>
      <c r="L10" s="170"/>
      <c r="M10" s="170"/>
      <c r="N10" s="170"/>
      <c r="O10" s="170"/>
      <c r="P10" s="170"/>
      <c r="Q10" s="170"/>
      <c r="R10" s="170"/>
    </row>
    <row r="11" spans="1:18" ht="15.75" hidden="1">
      <c r="A11" s="183" t="str">
        <f>'Voeux élèves'!A13</f>
        <v>BERTHIER Inès</v>
      </c>
      <c r="B11" s="184">
        <f>Tableau1[[#This Row],[flûte traversière]]</f>
        <v>0</v>
      </c>
      <c r="C11" s="170"/>
      <c r="D11" s="170"/>
      <c r="E11" s="170"/>
      <c r="F11" s="170"/>
      <c r="G11" s="170"/>
      <c r="H11" s="170"/>
      <c r="I11" s="170"/>
      <c r="J11" s="170"/>
      <c r="K11" s="170"/>
      <c r="L11" s="170"/>
      <c r="M11" s="170"/>
      <c r="N11" s="170"/>
      <c r="O11" s="170"/>
      <c r="P11" s="170"/>
      <c r="Q11" s="170"/>
      <c r="R11" s="170"/>
    </row>
    <row r="12" spans="1:18" ht="15.75" hidden="1">
      <c r="A12" s="183" t="str">
        <f>'Voeux élèves'!A14</f>
        <v>BLEHAUT Anna</v>
      </c>
      <c r="B12" s="184">
        <f>Tableau1[[#This Row],[flûte traversière]]</f>
        <v>0</v>
      </c>
      <c r="C12" s="170"/>
      <c r="D12" s="170"/>
      <c r="E12" s="170"/>
      <c r="F12" s="170"/>
      <c r="G12" s="170"/>
      <c r="H12" s="170"/>
      <c r="I12" s="170"/>
      <c r="J12" s="170"/>
      <c r="K12" s="170"/>
      <c r="L12" s="170"/>
      <c r="M12" s="170"/>
      <c r="N12" s="170"/>
      <c r="O12" s="170"/>
      <c r="P12" s="170"/>
      <c r="Q12" s="170"/>
      <c r="R12" s="170"/>
    </row>
    <row r="13" spans="1:18" ht="15.75">
      <c r="A13" s="183" t="str">
        <f>'Voeux élèves'!A15</f>
        <v>BOSSAN Emma</v>
      </c>
      <c r="B13" s="184" t="str">
        <f>Tableau1[[#This Row],[flûte traversière]]</f>
        <v>p1</v>
      </c>
      <c r="C13" s="170"/>
      <c r="D13" s="170"/>
      <c r="E13" s="170"/>
      <c r="F13" s="170"/>
      <c r="G13" s="170"/>
      <c r="H13" s="170"/>
      <c r="I13" s="170"/>
      <c r="J13" s="170"/>
      <c r="K13" s="170"/>
      <c r="L13" s="170"/>
      <c r="M13" s="170"/>
      <c r="N13" s="170"/>
      <c r="O13" s="170"/>
      <c r="P13" s="170"/>
      <c r="Q13" s="170"/>
      <c r="R13" s="170"/>
    </row>
    <row r="14" spans="1:18" ht="15.75">
      <c r="A14" s="183" t="str">
        <f>'Voeux élèves'!A16</f>
        <v>BRANDYK TAGLIAVIA Julia</v>
      </c>
      <c r="B14" s="184" t="str">
        <f>Tableau1[[#This Row],[flûte traversière]]</f>
        <v>p1</v>
      </c>
      <c r="C14" s="170"/>
      <c r="D14" s="170"/>
      <c r="E14" s="170"/>
      <c r="F14" s="170"/>
      <c r="G14" s="170"/>
      <c r="H14" s="170"/>
      <c r="I14" s="170"/>
      <c r="J14" s="170"/>
      <c r="K14" s="170"/>
      <c r="L14" s="170"/>
      <c r="M14" s="170"/>
      <c r="N14" s="170"/>
      <c r="O14" s="170"/>
      <c r="P14" s="170"/>
      <c r="Q14" s="170"/>
      <c r="R14" s="170"/>
    </row>
    <row r="15" spans="1:18" ht="15.75" hidden="1">
      <c r="A15" s="183" t="str">
        <f>'Voeux élèves'!A17</f>
        <v>CARION Léonie</v>
      </c>
      <c r="B15" s="184">
        <f>Tableau1[[#This Row],[flûte traversière]]</f>
        <v>0</v>
      </c>
      <c r="C15" s="170"/>
      <c r="D15" s="170"/>
      <c r="E15" s="170"/>
      <c r="F15" s="170"/>
      <c r="G15" s="170"/>
      <c r="H15" s="170"/>
      <c r="I15" s="170"/>
      <c r="J15" s="170"/>
      <c r="K15" s="170"/>
      <c r="L15" s="170"/>
      <c r="M15" s="170"/>
      <c r="N15" s="170"/>
      <c r="O15" s="170"/>
      <c r="P15" s="170"/>
      <c r="Q15" s="170"/>
      <c r="R15" s="170"/>
    </row>
    <row r="16" spans="1:18" ht="15.75" hidden="1">
      <c r="A16" s="183" t="str">
        <f>'Voeux élèves'!A18</f>
        <v>CATALAO PACHECO Tomas</v>
      </c>
      <c r="B16" s="184">
        <f>Tableau1[[#This Row],[flûte traversière]]</f>
        <v>0</v>
      </c>
      <c r="C16" s="172"/>
      <c r="D16" s="172"/>
      <c r="E16" s="170"/>
      <c r="F16" s="172"/>
      <c r="G16" s="172"/>
      <c r="H16" s="172"/>
      <c r="I16" s="172"/>
      <c r="J16" s="172"/>
      <c r="K16" s="172"/>
      <c r="L16" s="170"/>
      <c r="M16" s="172"/>
      <c r="N16" s="172"/>
      <c r="O16" s="172"/>
      <c r="P16" s="170"/>
      <c r="Q16" s="170"/>
      <c r="R16" s="170"/>
    </row>
    <row r="17" spans="1:18" ht="15.75">
      <c r="A17" s="183" t="str">
        <f>'Voeux élèves'!A19</f>
        <v>CHAGNY Elise</v>
      </c>
      <c r="B17" s="184" t="str">
        <f>Tableau1[[#This Row],[flûte traversière]]</f>
        <v>p1</v>
      </c>
      <c r="C17" s="170"/>
      <c r="D17" s="170"/>
      <c r="E17" s="170"/>
      <c r="F17" s="170"/>
      <c r="G17" s="170"/>
      <c r="H17" s="170"/>
      <c r="I17" s="170"/>
      <c r="J17" s="170"/>
      <c r="K17" s="170"/>
      <c r="L17" s="170"/>
      <c r="M17" s="170"/>
      <c r="N17" s="170"/>
      <c r="O17" s="170"/>
      <c r="P17" s="170"/>
      <c r="Q17" s="170"/>
      <c r="R17" s="170"/>
    </row>
    <row r="18" spans="1:18" ht="15.75" hidden="1">
      <c r="A18" s="183" t="str">
        <f>'Voeux élèves'!A20</f>
        <v>CHALET Ninon</v>
      </c>
      <c r="B18" s="184">
        <f>Tableau1[[#This Row],[flûte traversière]]</f>
        <v>0</v>
      </c>
      <c r="C18" s="170"/>
      <c r="D18" s="170"/>
      <c r="E18" s="170"/>
      <c r="F18" s="170"/>
      <c r="G18" s="170"/>
      <c r="H18" s="170"/>
      <c r="I18" s="170"/>
      <c r="J18" s="170"/>
      <c r="K18" s="170"/>
      <c r="L18" s="170"/>
      <c r="M18" s="170"/>
      <c r="N18" s="170"/>
      <c r="O18" s="170"/>
      <c r="P18" s="170"/>
      <c r="Q18" s="170"/>
      <c r="R18" s="170"/>
    </row>
    <row r="19" spans="1:18" ht="15.75" hidden="1">
      <c r="A19" s="183" t="str">
        <f>'Voeux élèves'!A21</f>
        <v>CHAREYRON Elsa</v>
      </c>
      <c r="B19" s="184">
        <f>Tableau1[[#This Row],[flûte traversière]]</f>
        <v>0</v>
      </c>
      <c r="C19" s="170"/>
      <c r="D19" s="170"/>
      <c r="E19" s="170"/>
      <c r="F19" s="170"/>
      <c r="G19" s="170"/>
      <c r="H19" s="170"/>
      <c r="I19" s="170"/>
      <c r="J19" s="170"/>
      <c r="K19" s="170"/>
      <c r="L19" s="170"/>
      <c r="M19" s="170"/>
      <c r="N19" s="170"/>
      <c r="O19" s="170"/>
      <c r="P19" s="170"/>
      <c r="Q19" s="170"/>
      <c r="R19" s="170"/>
    </row>
    <row r="20" spans="1:18" ht="15.75" hidden="1">
      <c r="A20" s="183" t="str">
        <f>'Voeux élèves'!A22</f>
        <v>CHARON Gabriel</v>
      </c>
      <c r="B20" s="184">
        <f>Tableau1[[#This Row],[flûte traversière]]</f>
        <v>0</v>
      </c>
      <c r="C20" s="170"/>
      <c r="D20" s="170"/>
      <c r="E20" s="170"/>
      <c r="F20" s="170"/>
      <c r="G20" s="170"/>
      <c r="H20" s="170"/>
      <c r="I20" s="170"/>
      <c r="J20" s="170"/>
      <c r="K20" s="170"/>
      <c r="L20" s="170"/>
      <c r="M20" s="170"/>
      <c r="N20" s="170"/>
      <c r="O20" s="170"/>
      <c r="P20" s="170"/>
      <c r="Q20" s="170"/>
      <c r="R20" s="170"/>
    </row>
    <row r="21" spans="1:18" ht="15.75" hidden="1">
      <c r="A21" s="183" t="str">
        <f>'Voeux élèves'!A23</f>
        <v>CHASSAGNY Philippine</v>
      </c>
      <c r="B21" s="184">
        <f>Tableau1[[#This Row],[flûte traversière]]</f>
        <v>0</v>
      </c>
      <c r="C21" s="170"/>
      <c r="D21" s="170"/>
      <c r="E21" s="170"/>
      <c r="F21" s="170"/>
      <c r="G21" s="170"/>
      <c r="H21" s="170"/>
      <c r="I21" s="170"/>
      <c r="J21" s="170"/>
      <c r="K21" s="170"/>
      <c r="L21" s="170"/>
      <c r="M21" s="170"/>
      <c r="N21" s="170"/>
      <c r="O21" s="170"/>
      <c r="P21" s="170"/>
      <c r="Q21" s="170"/>
      <c r="R21" s="170"/>
    </row>
    <row r="22" spans="1:18" ht="15.75" hidden="1">
      <c r="A22" s="183" t="str">
        <f>'Voeux élèves'!A24</f>
        <v>CHATILLON Apolline</v>
      </c>
      <c r="B22" s="184">
        <f>Tableau1[[#This Row],[flûte traversière]]</f>
        <v>0</v>
      </c>
      <c r="C22" s="170"/>
      <c r="D22" s="170"/>
      <c r="E22" s="170"/>
      <c r="F22" s="170"/>
      <c r="G22" s="170"/>
      <c r="H22" s="170"/>
      <c r="I22" s="170"/>
      <c r="J22" s="170"/>
      <c r="K22" s="170"/>
      <c r="L22" s="170"/>
      <c r="M22" s="170"/>
      <c r="N22" s="170"/>
      <c r="O22" s="170"/>
      <c r="P22" s="170"/>
      <c r="Q22" s="170"/>
      <c r="R22" s="170"/>
    </row>
    <row r="23" spans="1:18" ht="15.75" hidden="1">
      <c r="A23" s="183" t="str">
        <f>'Voeux élèves'!A25</f>
        <v>CHENE Louise</v>
      </c>
      <c r="B23" s="184">
        <f>Tableau1[[#This Row],[flûte traversière]]</f>
        <v>0</v>
      </c>
      <c r="C23" s="170"/>
      <c r="D23" s="170"/>
      <c r="E23" s="170"/>
      <c r="F23" s="170"/>
      <c r="G23" s="170"/>
      <c r="H23" s="170"/>
      <c r="I23" s="170"/>
      <c r="J23" s="170"/>
      <c r="K23" s="170"/>
      <c r="L23" s="170"/>
      <c r="M23" s="170"/>
      <c r="N23" s="170"/>
      <c r="O23" s="170"/>
      <c r="P23" s="170"/>
      <c r="Q23" s="170"/>
      <c r="R23" s="170"/>
    </row>
    <row r="24" spans="1:18" ht="15.75">
      <c r="A24" s="183" t="str">
        <f>'Voeux élèves'!A26</f>
        <v>CHEVALIER BUN Lyne</v>
      </c>
      <c r="B24" s="184" t="str">
        <f>Tableau1[[#This Row],[flûte traversière]]</f>
        <v>p1</v>
      </c>
      <c r="C24" s="170"/>
      <c r="D24" s="170"/>
      <c r="E24" s="170"/>
      <c r="F24" s="170"/>
      <c r="G24" s="170"/>
      <c r="H24" s="170"/>
      <c r="I24" s="170"/>
      <c r="J24" s="170"/>
      <c r="K24" s="170"/>
      <c r="L24" s="170"/>
      <c r="M24" s="170"/>
      <c r="N24" s="170"/>
      <c r="O24" s="170"/>
      <c r="P24" s="170"/>
      <c r="Q24" s="170"/>
      <c r="R24" s="170"/>
    </row>
    <row r="25" spans="1:18" ht="15.75">
      <c r="A25" s="183" t="str">
        <f>'Voeux élèves'!A27</f>
        <v>COLLET SOLARY Maxime</v>
      </c>
      <c r="B25" s="184" t="str">
        <f>Tableau1[[#This Row],[flûte traversière]]</f>
        <v>p1</v>
      </c>
      <c r="C25" s="170"/>
      <c r="D25" s="170"/>
      <c r="E25" s="170"/>
      <c r="F25" s="170"/>
      <c r="G25" s="170"/>
      <c r="H25" s="170"/>
      <c r="I25" s="170"/>
      <c r="J25" s="170"/>
      <c r="K25" s="170"/>
      <c r="L25" s="170"/>
      <c r="M25" s="170"/>
      <c r="N25" s="170"/>
      <c r="O25" s="170"/>
      <c r="P25" s="170"/>
      <c r="Q25" s="170"/>
      <c r="R25" s="170"/>
    </row>
    <row r="26" spans="1:18" ht="15.75" hidden="1">
      <c r="A26" s="183" t="str">
        <f>'Voeux élèves'!A28</f>
        <v>COMETTO Ulysse</v>
      </c>
      <c r="B26" s="184">
        <f>Tableau1[[#This Row],[flûte traversière]]</f>
        <v>0</v>
      </c>
      <c r="C26" s="170"/>
      <c r="D26" s="170"/>
      <c r="E26" s="170"/>
      <c r="F26" s="170"/>
      <c r="G26" s="170"/>
      <c r="H26" s="170"/>
      <c r="I26" s="170"/>
      <c r="J26" s="170"/>
      <c r="K26" s="170"/>
      <c r="L26" s="170"/>
      <c r="M26" s="170"/>
      <c r="N26" s="170"/>
      <c r="O26" s="170"/>
      <c r="P26" s="170"/>
      <c r="Q26" s="170"/>
      <c r="R26" s="170"/>
    </row>
    <row r="27" spans="1:18" ht="15.75" hidden="1">
      <c r="A27" s="183" t="str">
        <f>'Voeux élèves'!A29</f>
        <v>COQUET Eléanore</v>
      </c>
      <c r="B27" s="184">
        <f>Tableau1[[#This Row],[flûte traversière]]</f>
        <v>0</v>
      </c>
      <c r="C27" s="170"/>
      <c r="D27" s="170"/>
      <c r="E27" s="170"/>
      <c r="F27" s="170"/>
      <c r="G27" s="170"/>
      <c r="H27" s="170"/>
      <c r="I27" s="170"/>
      <c r="J27" s="170"/>
      <c r="K27" s="170"/>
      <c r="L27" s="170"/>
      <c r="M27" s="170"/>
      <c r="N27" s="170"/>
      <c r="O27" s="170"/>
      <c r="P27" s="170"/>
      <c r="Q27" s="170"/>
      <c r="R27" s="170"/>
    </row>
    <row r="28" spans="1:18" ht="15.75">
      <c r="A28" s="183" t="str">
        <f>'Voeux élèves'!A30</f>
        <v>COQUILLION Achille</v>
      </c>
      <c r="B28" s="184" t="str">
        <f>Tableau1[[#This Row],[flûte traversière]]</f>
        <v>p2</v>
      </c>
      <c r="C28" s="170"/>
      <c r="D28" s="170"/>
      <c r="E28" s="170"/>
      <c r="F28" s="170"/>
      <c r="G28" s="170"/>
      <c r="H28" s="170"/>
      <c r="I28" s="170"/>
      <c r="J28" s="170"/>
      <c r="K28" s="170"/>
      <c r="L28" s="170"/>
      <c r="M28" s="170"/>
      <c r="N28" s="170"/>
      <c r="O28" s="170"/>
      <c r="P28" s="170"/>
      <c r="Q28" s="170"/>
      <c r="R28" s="170"/>
    </row>
    <row r="29" spans="1:18" ht="15.75">
      <c r="A29" s="183" t="str">
        <f>'Voeux élèves'!A31</f>
        <v>CORBEL Swann</v>
      </c>
      <c r="B29" s="184" t="str">
        <f>Tableau1[[#This Row],[flûte traversière]]</f>
        <v>p2</v>
      </c>
      <c r="C29" s="170"/>
      <c r="D29" s="170"/>
      <c r="E29" s="170"/>
      <c r="F29" s="170"/>
      <c r="G29" s="170"/>
      <c r="H29" s="170"/>
      <c r="I29" s="170"/>
      <c r="J29" s="170"/>
      <c r="K29" s="170"/>
      <c r="L29" s="170"/>
      <c r="M29" s="170"/>
      <c r="N29" s="170"/>
      <c r="O29" s="170"/>
      <c r="P29" s="170"/>
      <c r="Q29" s="170"/>
      <c r="R29" s="170"/>
    </row>
    <row r="30" spans="1:18" ht="15.75" hidden="1">
      <c r="A30" s="183" t="str">
        <f>'Voeux élèves'!A32</f>
        <v>CORBI Alice</v>
      </c>
      <c r="B30" s="184">
        <f>Tableau1[[#This Row],[flûte traversière]]</f>
        <v>0</v>
      </c>
      <c r="C30" s="170"/>
      <c r="D30" s="170"/>
      <c r="E30" s="170"/>
      <c r="F30" s="170"/>
      <c r="G30" s="170"/>
      <c r="H30" s="170"/>
      <c r="I30" s="170"/>
      <c r="J30" s="170"/>
      <c r="K30" s="170"/>
      <c r="L30" s="170"/>
      <c r="M30" s="170"/>
      <c r="N30" s="170"/>
      <c r="O30" s="170"/>
      <c r="P30" s="170"/>
      <c r="Q30" s="170"/>
      <c r="R30" s="170"/>
    </row>
    <row r="31" spans="1:18" ht="15.75">
      <c r="A31" s="183" t="str">
        <f>'Voeux élèves'!A33</f>
        <v>COUGOULIC Eva</v>
      </c>
      <c r="B31" s="184" t="str">
        <f>Tableau1[[#This Row],[flûte traversière]]</f>
        <v>p2</v>
      </c>
      <c r="C31" s="170"/>
      <c r="D31" s="170"/>
      <c r="E31" s="170"/>
      <c r="F31" s="170"/>
      <c r="G31" s="170"/>
      <c r="H31" s="170"/>
      <c r="I31" s="170"/>
      <c r="J31" s="170"/>
      <c r="K31" s="170"/>
      <c r="L31" s="170"/>
      <c r="M31" s="170"/>
      <c r="N31" s="170"/>
      <c r="O31" s="170"/>
      <c r="P31" s="170"/>
      <c r="Q31" s="170"/>
      <c r="R31" s="170"/>
    </row>
    <row r="32" spans="1:18" ht="15.75" hidden="1">
      <c r="A32" s="183" t="str">
        <f>'Voeux élèves'!A34</f>
        <v>CUI Evan</v>
      </c>
      <c r="B32" s="184">
        <f>Tableau1[[#This Row],[flûte traversière]]</f>
        <v>0</v>
      </c>
      <c r="C32" s="170"/>
      <c r="D32" s="170"/>
      <c r="E32" s="170"/>
      <c r="F32" s="170"/>
      <c r="G32" s="170"/>
      <c r="H32" s="170"/>
      <c r="I32" s="170"/>
      <c r="J32" s="170"/>
      <c r="K32" s="170"/>
      <c r="L32" s="170"/>
      <c r="M32" s="170"/>
      <c r="N32" s="170"/>
      <c r="O32" s="170"/>
      <c r="P32" s="170"/>
      <c r="Q32" s="170"/>
      <c r="R32" s="170"/>
    </row>
    <row r="33" spans="1:18" ht="15.75" hidden="1">
      <c r="A33" s="183" t="str">
        <f>'Voeux élèves'!A35</f>
        <v>DEBERDT Eliott</v>
      </c>
      <c r="B33" s="184">
        <f>Tableau1[[#This Row],[flûte traversière]]</f>
        <v>0</v>
      </c>
      <c r="C33" s="170"/>
      <c r="D33" s="170"/>
      <c r="E33" s="170"/>
      <c r="F33" s="170"/>
      <c r="G33" s="170"/>
      <c r="H33" s="170"/>
      <c r="I33" s="170"/>
      <c r="J33" s="170"/>
      <c r="K33" s="170"/>
      <c r="L33" s="170"/>
      <c r="M33" s="170"/>
      <c r="N33" s="170"/>
      <c r="O33" s="170"/>
      <c r="P33" s="170"/>
      <c r="Q33" s="170"/>
      <c r="R33" s="170"/>
    </row>
    <row r="34" spans="1:18" ht="15.75" hidden="1">
      <c r="A34" s="183" t="str">
        <f>'Voeux élèves'!A36</f>
        <v>DEBEVER Gauthier</v>
      </c>
      <c r="B34" s="184">
        <f>Tableau1[[#This Row],[flûte traversière]]</f>
        <v>0</v>
      </c>
      <c r="C34" s="170"/>
      <c r="D34" s="170"/>
      <c r="E34" s="170"/>
      <c r="F34" s="170"/>
      <c r="G34" s="170"/>
      <c r="H34" s="170"/>
      <c r="I34" s="170"/>
      <c r="J34" s="170"/>
      <c r="K34" s="170"/>
      <c r="L34" s="170"/>
      <c r="M34" s="170"/>
      <c r="N34" s="170"/>
      <c r="O34" s="170"/>
      <c r="P34" s="170"/>
      <c r="Q34" s="170"/>
      <c r="R34" s="170"/>
    </row>
    <row r="35" spans="1:18" ht="15.75">
      <c r="A35" s="183" t="str">
        <f>'Voeux élèves'!A37</f>
        <v>DELACROIX Lou</v>
      </c>
      <c r="B35" s="184" t="str">
        <f>Tableau1[[#This Row],[flûte traversière]]</f>
        <v>p2</v>
      </c>
      <c r="C35" s="170"/>
      <c r="D35" s="170"/>
      <c r="E35" s="170"/>
      <c r="F35" s="170"/>
      <c r="G35" s="170"/>
      <c r="H35" s="170"/>
      <c r="I35" s="170"/>
      <c r="J35" s="170"/>
      <c r="K35" s="170"/>
      <c r="L35" s="170"/>
      <c r="M35" s="170"/>
      <c r="N35" s="170"/>
      <c r="O35" s="170"/>
      <c r="P35" s="170"/>
      <c r="Q35" s="170"/>
      <c r="R35" s="170"/>
    </row>
    <row r="36" spans="1:18" ht="15.75" hidden="1">
      <c r="A36" s="183" t="str">
        <f>'Voeux élèves'!A38</f>
        <v>DELHAYE Thomas</v>
      </c>
      <c r="B36" s="184">
        <f>Tableau1[[#This Row],[flûte traversière]]</f>
        <v>0</v>
      </c>
      <c r="C36" s="170"/>
      <c r="D36" s="170"/>
      <c r="E36" s="170"/>
      <c r="F36" s="170"/>
      <c r="G36" s="170"/>
      <c r="H36" s="170"/>
      <c r="I36" s="170"/>
      <c r="J36" s="170"/>
      <c r="K36" s="170"/>
      <c r="L36" s="170"/>
      <c r="M36" s="170"/>
      <c r="N36" s="170"/>
      <c r="O36" s="170"/>
      <c r="P36" s="170"/>
      <c r="Q36" s="170"/>
      <c r="R36" s="170"/>
    </row>
    <row r="37" spans="1:18" ht="15.75" hidden="1">
      <c r="A37" s="183" t="str">
        <f>'Voeux élèves'!A39</f>
        <v>DERU Johan</v>
      </c>
      <c r="B37" s="184">
        <f>Tableau1[[#This Row],[flûte traversière]]</f>
        <v>0</v>
      </c>
      <c r="C37" s="170"/>
      <c r="D37" s="170"/>
      <c r="E37" s="170"/>
      <c r="F37" s="170"/>
      <c r="G37" s="170"/>
      <c r="H37" s="170"/>
      <c r="I37" s="170"/>
      <c r="J37" s="170"/>
      <c r="K37" s="170"/>
      <c r="L37" s="170"/>
      <c r="M37" s="170"/>
      <c r="N37" s="170"/>
      <c r="O37" s="170"/>
      <c r="P37" s="170"/>
      <c r="Q37" s="170"/>
      <c r="R37" s="170"/>
    </row>
    <row r="38" spans="1:18" ht="15.75" hidden="1">
      <c r="A38" s="183" t="str">
        <f>'Voeux élèves'!A40</f>
        <v>DIAR Ramine</v>
      </c>
      <c r="B38" s="184">
        <f>Tableau1[[#This Row],[flûte traversière]]</f>
        <v>0</v>
      </c>
      <c r="C38" s="170"/>
      <c r="D38" s="170"/>
      <c r="E38" s="170"/>
      <c r="F38" s="170"/>
      <c r="G38" s="170"/>
      <c r="H38" s="170"/>
      <c r="I38" s="170"/>
      <c r="J38" s="170"/>
      <c r="K38" s="170"/>
      <c r="L38" s="170"/>
      <c r="M38" s="170"/>
      <c r="N38" s="170"/>
      <c r="O38" s="170"/>
      <c r="P38" s="170"/>
      <c r="Q38" s="170"/>
      <c r="R38" s="170"/>
    </row>
    <row r="39" spans="1:18" ht="15.75">
      <c r="A39" s="183" t="str">
        <f>'Voeux élèves'!A41</f>
        <v>DUBOIS Margot</v>
      </c>
      <c r="B39" s="184" t="str">
        <f>Tableau1[[#This Row],[flûte traversière]]</f>
        <v>p2</v>
      </c>
      <c r="C39" s="170"/>
      <c r="D39" s="170"/>
      <c r="E39" s="170"/>
      <c r="F39" s="170"/>
      <c r="G39" s="170"/>
      <c r="H39" s="170"/>
      <c r="I39" s="170"/>
      <c r="J39" s="170"/>
      <c r="K39" s="170"/>
      <c r="L39" s="170"/>
      <c r="M39" s="170"/>
      <c r="N39" s="170"/>
      <c r="O39" s="170"/>
      <c r="P39" s="170"/>
      <c r="Q39" s="170"/>
      <c r="R39" s="170"/>
    </row>
    <row r="40" spans="1:18" ht="15.75" hidden="1">
      <c r="A40" s="183" t="str">
        <f>'Voeux élèves'!A42</f>
        <v>DURY Noé</v>
      </c>
      <c r="B40" s="184">
        <f>Tableau1[[#This Row],[flûte traversière]]</f>
        <v>0</v>
      </c>
      <c r="C40" s="170"/>
      <c r="D40" s="170"/>
      <c r="E40" s="170"/>
      <c r="F40" s="170"/>
      <c r="G40" s="170"/>
      <c r="H40" s="170"/>
      <c r="I40" s="170"/>
      <c r="J40" s="170"/>
      <c r="K40" s="170"/>
      <c r="L40" s="170"/>
      <c r="M40" s="170"/>
      <c r="N40" s="170"/>
      <c r="O40" s="170"/>
      <c r="P40" s="170"/>
      <c r="Q40" s="170"/>
      <c r="R40" s="170"/>
    </row>
    <row r="41" spans="1:18" ht="15.75" hidden="1">
      <c r="A41" s="183" t="str">
        <f>'Voeux élèves'!A43</f>
        <v>FAURE Méline</v>
      </c>
      <c r="B41" s="184">
        <f>Tableau1[[#This Row],[flûte traversière]]</f>
        <v>0</v>
      </c>
      <c r="C41" s="170"/>
      <c r="D41" s="170"/>
      <c r="E41" s="170"/>
      <c r="F41" s="170"/>
      <c r="G41" s="170"/>
      <c r="H41" s="170"/>
      <c r="I41" s="170"/>
      <c r="J41" s="170"/>
      <c r="K41" s="170"/>
      <c r="L41" s="170"/>
      <c r="M41" s="170"/>
      <c r="N41" s="170"/>
      <c r="O41" s="170"/>
      <c r="P41" s="170"/>
      <c r="Q41" s="170"/>
      <c r="R41" s="170"/>
    </row>
    <row r="42" spans="1:18" ht="15.75" hidden="1">
      <c r="A42" s="183" t="str">
        <f>'Voeux élèves'!A44</f>
        <v>FENOL Flavien</v>
      </c>
      <c r="B42" s="184">
        <f>Tableau1[[#This Row],[flûte traversière]]</f>
        <v>0</v>
      </c>
      <c r="C42" s="170"/>
      <c r="D42" s="170"/>
      <c r="E42" s="170"/>
      <c r="F42" s="170"/>
      <c r="G42" s="170"/>
      <c r="H42" s="170"/>
      <c r="I42" s="170"/>
      <c r="J42" s="170"/>
      <c r="K42" s="170"/>
      <c r="L42" s="170"/>
      <c r="M42" s="170"/>
      <c r="N42" s="170"/>
      <c r="O42" s="170"/>
      <c r="P42" s="170"/>
      <c r="Q42" s="170"/>
      <c r="R42" s="170"/>
    </row>
    <row r="43" spans="1:18" ht="15.75" hidden="1">
      <c r="A43" s="183" t="str">
        <f>'Voeux élèves'!A45</f>
        <v>GIRODET Julia</v>
      </c>
      <c r="B43" s="184">
        <f>Tableau1[[#This Row],[flûte traversière]]</f>
        <v>0</v>
      </c>
      <c r="C43" s="170"/>
      <c r="D43" s="170"/>
      <c r="E43" s="170"/>
      <c r="F43" s="170"/>
      <c r="G43" s="170"/>
      <c r="H43" s="170"/>
      <c r="I43" s="170"/>
      <c r="J43" s="170"/>
      <c r="K43" s="170"/>
      <c r="L43" s="170"/>
      <c r="M43" s="170"/>
      <c r="N43" s="170"/>
      <c r="O43" s="170"/>
      <c r="P43" s="170"/>
      <c r="Q43" s="170"/>
      <c r="R43" s="170"/>
    </row>
    <row r="44" spans="1:18" ht="15.75" hidden="1">
      <c r="A44" s="183" t="str">
        <f>'Voeux élèves'!A46</f>
        <v>GOIX Laetitia</v>
      </c>
      <c r="B44" s="184">
        <f>Tableau1[[#This Row],[flûte traversière]]</f>
        <v>0</v>
      </c>
      <c r="C44" s="170"/>
      <c r="D44" s="170"/>
      <c r="E44" s="170"/>
      <c r="F44" s="170"/>
      <c r="G44" s="170"/>
      <c r="H44" s="170"/>
      <c r="I44" s="170"/>
      <c r="J44" s="170"/>
      <c r="K44" s="170"/>
      <c r="L44" s="170"/>
      <c r="M44" s="170"/>
      <c r="N44" s="170"/>
      <c r="O44" s="170"/>
      <c r="P44" s="170"/>
      <c r="Q44" s="170"/>
      <c r="R44" s="170"/>
    </row>
    <row r="45" spans="1:18" ht="15.75" hidden="1">
      <c r="A45" s="183" t="str">
        <f>'Voeux élèves'!A47</f>
        <v>GUCCIARDI Léo</v>
      </c>
      <c r="B45" s="184">
        <f>Tableau1[[#This Row],[flûte traversière]]</f>
        <v>0</v>
      </c>
      <c r="C45" s="170"/>
      <c r="D45" s="170"/>
      <c r="E45" s="170"/>
      <c r="F45" s="170"/>
      <c r="G45" s="170"/>
      <c r="H45" s="170"/>
      <c r="I45" s="170"/>
      <c r="J45" s="170"/>
      <c r="K45" s="170"/>
      <c r="L45" s="170"/>
      <c r="M45" s="170"/>
      <c r="N45" s="170"/>
      <c r="O45" s="170"/>
      <c r="P45" s="170"/>
      <c r="Q45" s="170"/>
      <c r="R45" s="170"/>
    </row>
    <row r="46" spans="1:18" ht="15.75" hidden="1">
      <c r="A46" s="183" t="str">
        <f>'Voeux élèves'!A48</f>
        <v>HAMITRI Nahel</v>
      </c>
      <c r="B46" s="184">
        <f>Tableau1[[#This Row],[flûte traversière]]</f>
        <v>0</v>
      </c>
      <c r="C46" s="170"/>
      <c r="D46" s="170"/>
      <c r="E46" s="170"/>
      <c r="F46" s="170"/>
      <c r="G46" s="170"/>
      <c r="H46" s="170"/>
      <c r="I46" s="170"/>
      <c r="J46" s="170"/>
      <c r="K46" s="170"/>
      <c r="L46" s="170"/>
      <c r="M46" s="170"/>
      <c r="N46" s="170"/>
      <c r="O46" s="170"/>
      <c r="P46" s="170"/>
      <c r="Q46" s="170"/>
      <c r="R46" s="170"/>
    </row>
    <row r="47" spans="1:18" ht="15.75" hidden="1">
      <c r="A47" s="183" t="str">
        <f>'Voeux élèves'!A49</f>
        <v>HAVET Camille</v>
      </c>
      <c r="B47" s="184">
        <f>Tableau1[[#This Row],[flûte traversière]]</f>
        <v>0</v>
      </c>
      <c r="C47" s="170"/>
      <c r="D47" s="170"/>
      <c r="E47" s="170"/>
      <c r="F47" s="170"/>
      <c r="G47" s="170"/>
      <c r="H47" s="170"/>
      <c r="I47" s="170"/>
      <c r="J47" s="170"/>
      <c r="K47" s="170"/>
      <c r="L47" s="170"/>
      <c r="M47" s="170"/>
      <c r="N47" s="170"/>
      <c r="O47" s="170"/>
      <c r="P47" s="170"/>
      <c r="Q47" s="170"/>
      <c r="R47" s="170"/>
    </row>
    <row r="48" spans="1:18" ht="15.75" hidden="1">
      <c r="A48" s="183" t="str">
        <f>'Voeux élèves'!A50</f>
        <v>KIENER Maxime</v>
      </c>
      <c r="B48" s="184">
        <f>Tableau1[[#This Row],[flûte traversière]]</f>
        <v>0</v>
      </c>
      <c r="C48" s="170"/>
      <c r="D48" s="170"/>
      <c r="E48" s="170"/>
      <c r="F48" s="170"/>
      <c r="G48" s="170"/>
      <c r="H48" s="170"/>
      <c r="I48" s="170"/>
      <c r="J48" s="170"/>
      <c r="K48" s="170"/>
      <c r="L48" s="170"/>
      <c r="M48" s="170"/>
      <c r="N48" s="170"/>
      <c r="O48" s="170"/>
      <c r="P48" s="170"/>
      <c r="Q48" s="170"/>
      <c r="R48" s="170"/>
    </row>
    <row r="49" spans="1:18" ht="15.75" hidden="1">
      <c r="A49" s="183" t="str">
        <f>'Voeux élèves'!A51</f>
        <v>LAGIER Alexandre</v>
      </c>
      <c r="B49" s="184">
        <f>Tableau1[[#This Row],[flûte traversière]]</f>
        <v>0</v>
      </c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</row>
    <row r="50" spans="1:18" ht="15.75" hidden="1">
      <c r="A50" s="183" t="str">
        <f>'Voeux élèves'!A52</f>
        <v>LARBI Alya</v>
      </c>
      <c r="B50" s="184">
        <f>Tableau1[[#This Row],[flûte traversière]]</f>
        <v>0</v>
      </c>
      <c r="C50" s="170"/>
      <c r="D50" s="170"/>
      <c r="E50" s="170"/>
      <c r="F50" s="170"/>
      <c r="G50" s="170"/>
      <c r="H50" s="170"/>
      <c r="I50" s="170"/>
      <c r="J50" s="170"/>
      <c r="K50" s="170"/>
      <c r="L50" s="170"/>
      <c r="M50" s="170"/>
      <c r="N50" s="170"/>
      <c r="O50" s="170"/>
      <c r="P50" s="170"/>
      <c r="Q50" s="170"/>
      <c r="R50" s="170"/>
    </row>
    <row r="51" spans="1:18" ht="15.75" hidden="1">
      <c r="A51" s="183" t="str">
        <f>'Voeux élèves'!A53</f>
        <v>LE GUILLOU Jeanne</v>
      </c>
      <c r="B51" s="184">
        <f>Tableau1[[#This Row],[flûte traversière]]</f>
        <v>0</v>
      </c>
      <c r="C51" s="170"/>
      <c r="D51" s="170"/>
      <c r="E51" s="170"/>
      <c r="F51" s="170"/>
      <c r="G51" s="170"/>
      <c r="H51" s="170"/>
      <c r="I51" s="170"/>
      <c r="J51" s="170"/>
      <c r="K51" s="170"/>
      <c r="L51" s="170"/>
      <c r="M51" s="170"/>
      <c r="N51" s="170"/>
      <c r="O51" s="170"/>
      <c r="P51" s="170"/>
      <c r="Q51" s="170"/>
      <c r="R51" s="170"/>
    </row>
    <row r="52" spans="1:18" ht="15.75" hidden="1">
      <c r="A52" s="183" t="str">
        <f>'Voeux élèves'!A54</f>
        <v>LEFEUVRE Eliott</v>
      </c>
      <c r="B52" s="184">
        <f>Tableau1[[#This Row],[flûte traversière]]</f>
        <v>0</v>
      </c>
      <c r="C52" s="170"/>
      <c r="D52" s="170"/>
      <c r="E52" s="170"/>
      <c r="F52" s="170"/>
      <c r="G52" s="170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</row>
    <row r="53" spans="1:18" ht="15.75" hidden="1">
      <c r="A53" s="183" t="str">
        <f>'Voeux élèves'!A55</f>
        <v>LEPOUTRE Achille</v>
      </c>
      <c r="B53" s="184">
        <f>Tableau1[[#This Row],[flûte traversière]]</f>
        <v>0</v>
      </c>
      <c r="C53" s="170"/>
      <c r="D53" s="170"/>
      <c r="E53" s="170"/>
      <c r="F53" s="170"/>
      <c r="G53" s="170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</row>
    <row r="54" spans="1:18" ht="15.75" hidden="1">
      <c r="A54" s="183" t="str">
        <f>'Voeux élèves'!A56</f>
        <v>LEVON Mathilde</v>
      </c>
      <c r="B54" s="184">
        <f>Tableau1[[#This Row],[flûte traversière]]</f>
        <v>0</v>
      </c>
      <c r="C54" s="170"/>
      <c r="D54" s="170"/>
      <c r="E54" s="170"/>
      <c r="F54" s="170"/>
      <c r="G54" s="170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</row>
    <row r="55" spans="1:18" ht="15.75" hidden="1">
      <c r="A55" s="183" t="str">
        <f>'Voeux élèves'!A57</f>
        <v>LITTARDI Anna</v>
      </c>
      <c r="B55" s="184">
        <f>Tableau1[[#This Row],[flûte traversière]]</f>
        <v>0</v>
      </c>
      <c r="C55" s="170"/>
      <c r="D55" s="170"/>
      <c r="E55" s="170"/>
      <c r="F55" s="170"/>
      <c r="G55" s="170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</row>
    <row r="56" spans="1:18" ht="15.75">
      <c r="A56" s="183" t="str">
        <f>'Voeux élèves'!A58</f>
        <v>LORDENIMUS Anna</v>
      </c>
      <c r="B56" s="184" t="str">
        <f>Tableau1[[#This Row],[flûte traversière]]</f>
        <v>p3</v>
      </c>
      <c r="C56" s="170"/>
      <c r="D56" s="170"/>
      <c r="E56" s="170"/>
      <c r="F56" s="170"/>
      <c r="G56" s="170"/>
      <c r="H56" s="170"/>
      <c r="I56" s="170"/>
      <c r="J56" s="170"/>
      <c r="K56" s="170"/>
      <c r="L56" s="170"/>
      <c r="M56" s="170"/>
      <c r="N56" s="170"/>
      <c r="O56" s="170"/>
      <c r="P56" s="170"/>
      <c r="Q56" s="170"/>
      <c r="R56" s="170"/>
    </row>
    <row r="57" spans="1:18" ht="15.75" hidden="1">
      <c r="A57" s="183" t="str">
        <f>'Voeux élèves'!A59</f>
        <v>LOUNIS Jalwan</v>
      </c>
      <c r="B57" s="184">
        <f>Tableau1[[#This Row],[flûte traversière]]</f>
        <v>0</v>
      </c>
      <c r="C57" s="170"/>
      <c r="D57" s="170"/>
      <c r="E57" s="170"/>
      <c r="F57" s="170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</row>
    <row r="58" spans="1:18" ht="15.75">
      <c r="A58" s="183" t="str">
        <f>'Voeux élèves'!A60</f>
        <v>MARC Léopold</v>
      </c>
      <c r="B58" s="184" t="str">
        <f>Tableau1[[#This Row],[flûte traversière]]</f>
        <v>p3</v>
      </c>
      <c r="C58" s="170"/>
      <c r="D58" s="170"/>
      <c r="E58" s="170"/>
      <c r="F58" s="170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</row>
    <row r="59" spans="1:18" ht="15.75" hidden="1">
      <c r="A59" s="183" t="str">
        <f>'Voeux élèves'!A61</f>
        <v>MARCHAL Nicolas</v>
      </c>
      <c r="B59" s="184">
        <f>Tableau1[[#This Row],[flûte traversière]]</f>
        <v>0</v>
      </c>
      <c r="C59" s="170"/>
      <c r="D59" s="170"/>
      <c r="E59" s="170"/>
      <c r="F59" s="170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</row>
    <row r="60" spans="1:18" ht="15.75" hidden="1">
      <c r="A60" s="183" t="str">
        <f>'Voeux élèves'!A62</f>
        <v>MARCONNET Clément</v>
      </c>
      <c r="B60" s="184">
        <f>Tableau1[[#This Row],[flûte traversière]]</f>
        <v>0</v>
      </c>
      <c r="C60" s="170"/>
      <c r="D60" s="170"/>
      <c r="E60" s="170"/>
      <c r="F60" s="170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</row>
    <row r="61" spans="1:18" ht="15.75" hidden="1">
      <c r="A61" s="183" t="str">
        <f>'Voeux élèves'!A63</f>
        <v>MARSANNE Victor</v>
      </c>
      <c r="B61" s="184">
        <f>Tableau1[[#This Row],[flûte traversière]]</f>
        <v>0</v>
      </c>
      <c r="C61" s="170"/>
      <c r="D61" s="170"/>
      <c r="E61" s="170"/>
      <c r="F61" s="170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</row>
    <row r="62" spans="1:18" ht="15.75" hidden="1">
      <c r="A62" s="183" t="str">
        <f>'Voeux élèves'!A64</f>
        <v>MARTIN VUADELLE Juliette</v>
      </c>
      <c r="B62" s="184">
        <f>Tableau1[[#This Row],[flûte traversière]]</f>
        <v>0</v>
      </c>
      <c r="C62" s="170"/>
      <c r="D62" s="170"/>
      <c r="E62" s="170"/>
      <c r="F62" s="170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</row>
    <row r="63" spans="1:18" ht="15.75" hidden="1">
      <c r="A63" s="183" t="str">
        <f>'Voeux élèves'!A65</f>
        <v xml:space="preserve">MARTINEZ Léo </v>
      </c>
      <c r="B63" s="184">
        <f>Tableau1[[#This Row],[flûte traversière]]</f>
        <v>0</v>
      </c>
      <c r="C63" s="170"/>
      <c r="D63" s="170"/>
      <c r="E63" s="170"/>
      <c r="F63" s="170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</row>
    <row r="64" spans="1:18" ht="15.75" hidden="1">
      <c r="A64" s="183" t="str">
        <f>'Voeux élèves'!A66</f>
        <v>MERIEUX Théophile</v>
      </c>
      <c r="B64" s="184">
        <f>Tableau1[[#This Row],[flûte traversière]]</f>
        <v>0</v>
      </c>
      <c r="C64" s="170"/>
      <c r="D64" s="170"/>
      <c r="E64" s="170"/>
      <c r="F64" s="170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</row>
    <row r="65" spans="1:18" ht="15.75" hidden="1">
      <c r="A65" s="183" t="str">
        <f>'Voeux élèves'!A67</f>
        <v>MILANI Vitor</v>
      </c>
      <c r="B65" s="184">
        <f>Tableau1[[#This Row],[flûte traversière]]</f>
        <v>0</v>
      </c>
      <c r="C65" s="170"/>
      <c r="D65" s="170"/>
      <c r="E65" s="170"/>
      <c r="F65" s="170"/>
      <c r="G65" s="170"/>
      <c r="H65" s="170"/>
      <c r="I65" s="170"/>
      <c r="J65" s="170"/>
      <c r="K65" s="170"/>
      <c r="L65" s="170"/>
      <c r="M65" s="170"/>
      <c r="N65" s="170"/>
      <c r="O65" s="170"/>
      <c r="P65" s="170"/>
      <c r="Q65" s="170"/>
      <c r="R65" s="170"/>
    </row>
    <row r="66" spans="1:18" ht="15.75" hidden="1">
      <c r="A66" s="183" t="str">
        <f>'Voeux élèves'!A68</f>
        <v>MILLET Augustine</v>
      </c>
      <c r="B66" s="184">
        <f>Tableau1[[#This Row],[flûte traversière]]</f>
        <v>0</v>
      </c>
      <c r="C66" s="170"/>
      <c r="D66" s="170"/>
      <c r="E66" s="170"/>
      <c r="F66" s="170"/>
      <c r="G66" s="170"/>
      <c r="H66" s="170"/>
      <c r="I66" s="170"/>
      <c r="J66" s="170"/>
      <c r="K66" s="170"/>
      <c r="L66" s="170"/>
      <c r="M66" s="170"/>
      <c r="N66" s="170"/>
      <c r="O66" s="170"/>
      <c r="P66" s="170"/>
      <c r="Q66" s="170"/>
      <c r="R66" s="170"/>
    </row>
    <row r="67" spans="1:18" ht="15.75" hidden="1">
      <c r="A67" s="183" t="str">
        <f>'Voeux élèves'!A69</f>
        <v>MORARD Zoé</v>
      </c>
      <c r="B67" s="184">
        <f>Tableau1[[#This Row],[flûte traversière]]</f>
        <v>0</v>
      </c>
      <c r="C67" s="170"/>
      <c r="D67" s="170"/>
      <c r="E67" s="170"/>
      <c r="F67" s="170"/>
      <c r="G67" s="170"/>
      <c r="H67" s="170"/>
      <c r="I67" s="170"/>
      <c r="J67" s="170"/>
      <c r="K67" s="170"/>
      <c r="L67" s="170"/>
      <c r="M67" s="170"/>
      <c r="N67" s="170"/>
      <c r="O67" s="170"/>
      <c r="P67" s="170"/>
      <c r="Q67" s="170"/>
      <c r="R67" s="170"/>
    </row>
    <row r="68" spans="1:18" ht="15.75" hidden="1">
      <c r="A68" s="183" t="str">
        <f>'Voeux élèves'!A70</f>
        <v>MULLER Hugo</v>
      </c>
      <c r="B68" s="184">
        <f>Tableau1[[#This Row],[flûte traversière]]</f>
        <v>0</v>
      </c>
      <c r="C68" s="170"/>
      <c r="D68" s="170"/>
      <c r="E68" s="170"/>
      <c r="F68" s="170"/>
      <c r="G68" s="170"/>
      <c r="H68" s="170"/>
      <c r="I68" s="170"/>
      <c r="J68" s="170"/>
      <c r="K68" s="170"/>
      <c r="L68" s="170"/>
      <c r="M68" s="170"/>
      <c r="N68" s="170"/>
      <c r="O68" s="170"/>
      <c r="P68" s="170"/>
      <c r="Q68" s="170"/>
      <c r="R68" s="170"/>
    </row>
    <row r="69" spans="1:18" ht="15.75" hidden="1">
      <c r="A69" s="183" t="str">
        <f>'Voeux élèves'!A71</f>
        <v>MULTEDO Felix</v>
      </c>
      <c r="B69" s="184">
        <f>Tableau1[[#This Row],[flûte traversière]]</f>
        <v>0</v>
      </c>
      <c r="C69" s="170"/>
      <c r="D69" s="170"/>
      <c r="E69" s="170"/>
      <c r="F69" s="170"/>
      <c r="G69" s="170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0"/>
    </row>
    <row r="70" spans="1:18" ht="15.75">
      <c r="A70" s="183" t="str">
        <f>'Voeux élèves'!A72</f>
        <v>PANDIN Juliette</v>
      </c>
      <c r="B70" s="184" t="str">
        <f>Tableau1[[#This Row],[flûte traversière]]</f>
        <v>p3</v>
      </c>
      <c r="C70" s="170"/>
      <c r="D70" s="170"/>
      <c r="E70" s="170"/>
      <c r="F70" s="170"/>
      <c r="G70" s="170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0"/>
    </row>
    <row r="71" spans="1:18" ht="15.75" hidden="1">
      <c r="A71" s="183" t="str">
        <f>'Voeux élèves'!A73</f>
        <v>PECQUERIE Louis</v>
      </c>
      <c r="B71" s="184">
        <f>Tableau1[[#This Row],[flûte traversière]]</f>
        <v>0</v>
      </c>
      <c r="C71" s="170"/>
      <c r="D71" s="170"/>
      <c r="E71" s="170"/>
      <c r="F71" s="170"/>
      <c r="G71" s="170"/>
      <c r="H71" s="170"/>
      <c r="I71" s="170"/>
      <c r="J71" s="170"/>
      <c r="K71" s="170"/>
      <c r="L71" s="170"/>
      <c r="M71" s="170"/>
      <c r="N71" s="170"/>
      <c r="O71" s="170"/>
      <c r="P71" s="170"/>
      <c r="Q71" s="170"/>
      <c r="R71" s="170"/>
    </row>
    <row r="72" spans="1:18" ht="15.75">
      <c r="A72" s="183" t="str">
        <f>'Voeux élèves'!A74</f>
        <v>PECQUERIE Raphaël</v>
      </c>
      <c r="B72" s="184" t="str">
        <f>Tableau1[[#This Row],[flûte traversière]]</f>
        <v>p3</v>
      </c>
      <c r="C72" s="170"/>
      <c r="D72" s="170"/>
      <c r="E72" s="170"/>
      <c r="F72" s="170"/>
      <c r="G72" s="170"/>
      <c r="H72" s="170"/>
      <c r="I72" s="170"/>
      <c r="J72" s="170"/>
      <c r="K72" s="170"/>
      <c r="L72" s="170"/>
      <c r="M72" s="170"/>
      <c r="N72" s="170"/>
      <c r="O72" s="170"/>
      <c r="P72" s="170"/>
      <c r="Q72" s="170"/>
      <c r="R72" s="170"/>
    </row>
    <row r="73" spans="1:18" ht="15.75" hidden="1">
      <c r="A73" s="183" t="str">
        <f>'Voeux élèves'!A75</f>
        <v>PEJOAN Juliette</v>
      </c>
      <c r="B73" s="185">
        <f>Tableau1[[#This Row],[flûte traversière]]</f>
        <v>0</v>
      </c>
      <c r="C73" s="170"/>
      <c r="D73" s="170"/>
      <c r="E73" s="170"/>
      <c r="F73" s="170"/>
      <c r="G73" s="170"/>
      <c r="H73" s="170"/>
      <c r="I73" s="170"/>
      <c r="J73" s="170"/>
      <c r="K73" s="170"/>
      <c r="L73" s="170"/>
      <c r="M73" s="170"/>
      <c r="N73" s="170"/>
      <c r="O73" s="170"/>
      <c r="P73" s="170"/>
      <c r="Q73" s="170"/>
      <c r="R73" s="170"/>
    </row>
    <row r="74" spans="1:18" ht="15.75">
      <c r="A74" s="183" t="str">
        <f>'Voeux élèves'!A76</f>
        <v>PICHOT-DELAHAYE Louise</v>
      </c>
      <c r="B74" s="185" t="str">
        <f>Tableau1[[#This Row],[flûte traversière]]</f>
        <v>p3</v>
      </c>
      <c r="C74" s="170"/>
      <c r="D74" s="170"/>
      <c r="E74" s="170"/>
      <c r="F74" s="170"/>
      <c r="G74" s="170"/>
      <c r="H74" s="170"/>
      <c r="I74" s="170"/>
      <c r="J74" s="170"/>
      <c r="K74" s="170"/>
      <c r="L74" s="170"/>
      <c r="M74" s="170"/>
      <c r="N74" s="170"/>
      <c r="O74" s="170"/>
      <c r="P74" s="170"/>
      <c r="Q74" s="170"/>
      <c r="R74" s="170"/>
    </row>
    <row r="75" spans="1:18" ht="15.75" hidden="1">
      <c r="A75" s="183" t="str">
        <f>'Voeux élèves'!A77</f>
        <v>POINT BOYRIVENT Baptiste</v>
      </c>
      <c r="B75" s="185">
        <f>Tableau1[[#This Row],[flûte traversière]]</f>
        <v>0</v>
      </c>
      <c r="C75" s="170"/>
      <c r="D75" s="170"/>
      <c r="E75" s="170"/>
      <c r="F75" s="170"/>
      <c r="G75" s="170"/>
      <c r="H75" s="170"/>
      <c r="I75" s="170"/>
      <c r="J75" s="170"/>
      <c r="K75" s="170"/>
      <c r="L75" s="170"/>
      <c r="M75" s="170"/>
      <c r="N75" s="170"/>
      <c r="O75" s="170"/>
      <c r="P75" s="170"/>
      <c r="Q75" s="170"/>
      <c r="R75" s="170"/>
    </row>
    <row r="76" spans="1:18" ht="15.75">
      <c r="A76" s="183" t="str">
        <f>'Voeux élèves'!A78</f>
        <v>POLO Emma</v>
      </c>
      <c r="B76" s="185" t="str">
        <f>Tableau1[[#This Row],[flûte traversière]]</f>
        <v>p4</v>
      </c>
      <c r="C76" s="170"/>
      <c r="D76" s="170"/>
      <c r="E76" s="170"/>
      <c r="F76" s="170"/>
      <c r="G76" s="170"/>
      <c r="H76" s="170"/>
      <c r="I76" s="170"/>
      <c r="J76" s="170"/>
      <c r="K76" s="170"/>
      <c r="L76" s="170"/>
      <c r="M76" s="170"/>
      <c r="N76" s="170"/>
      <c r="O76" s="170"/>
      <c r="P76" s="170"/>
      <c r="Q76" s="170"/>
      <c r="R76" s="170"/>
    </row>
    <row r="77" spans="1:18" ht="15.75" hidden="1">
      <c r="A77" s="183" t="str">
        <f>'Voeux élèves'!A79</f>
        <v>RENAND Louis</v>
      </c>
      <c r="B77" s="185">
        <f>Tableau1[[#This Row],[flûte traversière]]</f>
        <v>0</v>
      </c>
      <c r="C77" s="170"/>
      <c r="D77" s="170"/>
      <c r="E77" s="170"/>
      <c r="F77" s="170"/>
      <c r="G77" s="170"/>
      <c r="H77" s="170"/>
      <c r="I77" s="170"/>
      <c r="J77" s="170"/>
      <c r="K77" s="170"/>
      <c r="L77" s="170"/>
      <c r="M77" s="170"/>
      <c r="N77" s="170"/>
      <c r="O77" s="170"/>
      <c r="P77" s="170"/>
      <c r="Q77" s="170"/>
      <c r="R77" s="170"/>
    </row>
    <row r="78" spans="1:18" ht="15.75" hidden="1">
      <c r="A78" s="183" t="str">
        <f>'Voeux élèves'!A80</f>
        <v>RIVET Léa</v>
      </c>
      <c r="B78" s="185">
        <f>Tableau1[[#This Row],[flûte traversière]]</f>
        <v>0</v>
      </c>
      <c r="C78" s="170"/>
      <c r="D78" s="170"/>
      <c r="E78" s="170"/>
      <c r="F78" s="170"/>
      <c r="G78" s="170"/>
      <c r="H78" s="170"/>
      <c r="I78" s="170"/>
      <c r="J78" s="170"/>
      <c r="K78" s="170"/>
      <c r="L78" s="170"/>
      <c r="M78" s="170"/>
      <c r="N78" s="170"/>
      <c r="O78" s="170"/>
      <c r="P78" s="170"/>
      <c r="Q78" s="170"/>
      <c r="R78" s="170"/>
    </row>
    <row r="79" spans="1:18" ht="15.75" hidden="1">
      <c r="A79" s="183" t="str">
        <f>'Voeux élèves'!A81</f>
        <v>ROULLIER Theophane</v>
      </c>
      <c r="B79" s="185">
        <f>Tableau1[[#This Row],[flûte traversière]]</f>
        <v>0</v>
      </c>
      <c r="C79" s="170"/>
      <c r="D79" s="170"/>
      <c r="E79" s="170"/>
      <c r="F79" s="170"/>
      <c r="G79" s="170"/>
      <c r="H79" s="170"/>
      <c r="I79" s="170"/>
      <c r="J79" s="170"/>
      <c r="K79" s="170"/>
      <c r="L79" s="170"/>
      <c r="M79" s="170"/>
      <c r="N79" s="170"/>
      <c r="O79" s="170"/>
      <c r="P79" s="170"/>
      <c r="Q79" s="170"/>
      <c r="R79" s="170"/>
    </row>
    <row r="80" spans="1:18" ht="15.75" hidden="1">
      <c r="A80" s="183" t="str">
        <f>'Voeux élèves'!A82</f>
        <v>ROUSSEL-ROQUES Achille</v>
      </c>
      <c r="B80" s="185">
        <f>Tableau1[[#This Row],[flûte traversière]]</f>
        <v>0</v>
      </c>
      <c r="C80" s="170"/>
      <c r="D80" s="170"/>
      <c r="E80" s="170"/>
      <c r="F80" s="170"/>
      <c r="G80" s="170"/>
      <c r="H80" s="170"/>
      <c r="I80" s="170"/>
      <c r="J80" s="170"/>
      <c r="K80" s="170"/>
      <c r="L80" s="170"/>
      <c r="M80" s="170"/>
      <c r="N80" s="170"/>
      <c r="O80" s="170"/>
      <c r="P80" s="170"/>
      <c r="Q80" s="170"/>
      <c r="R80" s="170"/>
    </row>
    <row r="81" spans="1:18" ht="15.75" hidden="1">
      <c r="A81" s="183" t="str">
        <f>'Voeux élèves'!A83</f>
        <v>ROUSSEL-ROQUES Zacharie</v>
      </c>
      <c r="B81" s="185">
        <f>Tableau1[[#This Row],[flûte traversière]]</f>
        <v>0</v>
      </c>
      <c r="C81" s="170"/>
      <c r="D81" s="170"/>
      <c r="E81" s="170"/>
      <c r="F81" s="170"/>
      <c r="G81" s="170"/>
      <c r="H81" s="170"/>
      <c r="I81" s="170"/>
      <c r="J81" s="170"/>
      <c r="K81" s="170"/>
      <c r="L81" s="170"/>
      <c r="M81" s="170"/>
      <c r="N81" s="170"/>
      <c r="O81" s="170"/>
      <c r="P81" s="170"/>
      <c r="Q81" s="170"/>
      <c r="R81" s="170"/>
    </row>
    <row r="82" spans="1:18" ht="15.75" hidden="1">
      <c r="A82" s="183" t="str">
        <f>'Voeux élèves'!A84</f>
        <v>ROUSSET Mathilde</v>
      </c>
      <c r="B82" s="185">
        <f>Tableau1[[#This Row],[flûte traversière]]</f>
        <v>0</v>
      </c>
      <c r="C82" s="170"/>
      <c r="D82" s="170"/>
      <c r="E82" s="170"/>
      <c r="F82" s="170"/>
      <c r="G82" s="170"/>
      <c r="H82" s="170"/>
      <c r="I82" s="170"/>
      <c r="J82" s="170"/>
      <c r="K82" s="170"/>
      <c r="L82" s="170"/>
      <c r="M82" s="170"/>
      <c r="N82" s="170"/>
      <c r="O82" s="170"/>
      <c r="P82" s="170"/>
      <c r="Q82" s="170"/>
      <c r="R82" s="170"/>
    </row>
    <row r="83" spans="1:18" ht="15.75" hidden="1">
      <c r="A83" s="183" t="str">
        <f>'Voeux élèves'!A85</f>
        <v>ROUSSILLON Marin</v>
      </c>
      <c r="B83" s="185">
        <f>Tableau1[[#This Row],[flûte traversière]]</f>
        <v>0</v>
      </c>
      <c r="C83" s="170"/>
      <c r="D83" s="170"/>
      <c r="E83" s="170"/>
      <c r="F83" s="170"/>
      <c r="G83" s="170"/>
      <c r="H83" s="170"/>
      <c r="I83" s="170"/>
      <c r="J83" s="170"/>
      <c r="K83" s="170"/>
      <c r="L83" s="170"/>
      <c r="M83" s="170"/>
      <c r="N83" s="170"/>
      <c r="O83" s="170"/>
      <c r="P83" s="170"/>
      <c r="Q83" s="170"/>
      <c r="R83" s="170"/>
    </row>
    <row r="84" spans="1:18" ht="15.75">
      <c r="A84" s="183" t="str">
        <f>'Voeux élèves'!A86</f>
        <v>ROUX Elina</v>
      </c>
      <c r="B84" s="185" t="str">
        <f>Tableau1[[#This Row],[flûte traversière]]</f>
        <v>p4</v>
      </c>
      <c r="C84" s="170"/>
      <c r="D84" s="170"/>
      <c r="E84" s="170"/>
      <c r="F84" s="170"/>
      <c r="G84" s="170"/>
      <c r="H84" s="170"/>
      <c r="I84" s="170"/>
      <c r="J84" s="170"/>
      <c r="K84" s="170"/>
      <c r="L84" s="170"/>
      <c r="M84" s="170"/>
      <c r="N84" s="170"/>
      <c r="O84" s="170"/>
      <c r="P84" s="170"/>
      <c r="Q84" s="170"/>
      <c r="R84" s="170"/>
    </row>
    <row r="85" spans="1:18" ht="15.75" hidden="1">
      <c r="A85" s="183" t="str">
        <f>'Voeux élèves'!A87</f>
        <v>ROYER  Alban</v>
      </c>
      <c r="B85" s="185">
        <f>Tableau1[[#This Row],[flûte traversière]]</f>
        <v>0</v>
      </c>
      <c r="C85" s="170"/>
      <c r="D85" s="170"/>
      <c r="E85" s="170"/>
      <c r="F85" s="170"/>
      <c r="G85" s="170"/>
      <c r="H85" s="170"/>
      <c r="I85" s="170"/>
      <c r="J85" s="170"/>
      <c r="K85" s="170"/>
      <c r="L85" s="170"/>
      <c r="M85" s="170"/>
      <c r="N85" s="170"/>
      <c r="O85" s="170"/>
      <c r="P85" s="170"/>
      <c r="Q85" s="170"/>
      <c r="R85" s="170"/>
    </row>
    <row r="86" spans="1:18" ht="15.75" hidden="1">
      <c r="A86" s="183" t="str">
        <f>'Voeux élèves'!A88</f>
        <v>SAINT-PAUL Léonie</v>
      </c>
      <c r="B86" s="185">
        <f>Tableau1[[#This Row],[flûte traversière]]</f>
        <v>0</v>
      </c>
      <c r="C86" s="170"/>
      <c r="D86" s="170"/>
      <c r="E86" s="170"/>
      <c r="F86" s="170"/>
      <c r="G86" s="170"/>
      <c r="H86" s="170"/>
      <c r="I86" s="170"/>
      <c r="J86" s="170"/>
      <c r="K86" s="170"/>
      <c r="L86" s="170"/>
      <c r="M86" s="170"/>
      <c r="N86" s="170"/>
      <c r="O86" s="170"/>
      <c r="P86" s="170"/>
      <c r="Q86" s="170"/>
      <c r="R86" s="170"/>
    </row>
    <row r="87" spans="1:18" ht="15.75" hidden="1">
      <c r="A87" s="183" t="str">
        <f>'Voeux élèves'!A89</f>
        <v>SCHMID Maélyne</v>
      </c>
      <c r="B87" s="185">
        <f>Tableau1[[#This Row],[flûte traversière]]</f>
        <v>0</v>
      </c>
      <c r="C87" s="170"/>
      <c r="D87" s="170"/>
      <c r="E87" s="170"/>
      <c r="F87" s="170"/>
      <c r="G87" s="170"/>
      <c r="H87" s="170"/>
      <c r="I87" s="170"/>
      <c r="J87" s="170"/>
      <c r="K87" s="170"/>
      <c r="L87" s="170"/>
      <c r="M87" s="170"/>
      <c r="N87" s="170"/>
      <c r="O87" s="170"/>
      <c r="P87" s="170"/>
      <c r="Q87" s="170"/>
      <c r="R87" s="170"/>
    </row>
    <row r="88" spans="1:18" ht="15.75" hidden="1">
      <c r="A88" s="183" t="str">
        <f>'Voeux élèves'!A90</f>
        <v>SHIN Ian</v>
      </c>
      <c r="B88" s="185">
        <f>Tableau1[[#This Row],[flûte traversière]]</f>
        <v>0</v>
      </c>
      <c r="C88" s="170"/>
      <c r="D88" s="170"/>
      <c r="E88" s="170"/>
      <c r="F88" s="170"/>
      <c r="G88" s="170"/>
      <c r="H88" s="170"/>
      <c r="I88" s="170"/>
      <c r="J88" s="170"/>
      <c r="K88" s="170"/>
      <c r="L88" s="170"/>
      <c r="M88" s="170"/>
      <c r="N88" s="170"/>
      <c r="O88" s="170"/>
      <c r="P88" s="170"/>
      <c r="Q88" s="170"/>
      <c r="R88" s="170"/>
    </row>
    <row r="89" spans="1:18" ht="15.75" hidden="1">
      <c r="A89" s="183" t="str">
        <f>'Voeux élèves'!A91</f>
        <v>SHIN Louane</v>
      </c>
      <c r="B89" s="185">
        <f>Tableau1[[#This Row],[flûte traversière]]</f>
        <v>0</v>
      </c>
      <c r="C89" s="170"/>
      <c r="D89" s="170"/>
      <c r="E89" s="170"/>
      <c r="F89" s="170"/>
      <c r="G89" s="170"/>
      <c r="H89" s="170"/>
      <c r="I89" s="170"/>
      <c r="J89" s="170"/>
      <c r="K89" s="170"/>
      <c r="L89" s="170"/>
      <c r="M89" s="170"/>
      <c r="N89" s="170"/>
      <c r="O89" s="170"/>
      <c r="P89" s="170"/>
      <c r="Q89" s="170"/>
      <c r="R89" s="170"/>
    </row>
    <row r="90" spans="1:18" ht="15.75">
      <c r="A90" s="183" t="str">
        <f>'Voeux élèves'!A92</f>
        <v>SIGNORELLI Matteo</v>
      </c>
      <c r="B90" s="185" t="str">
        <f>Tableau1[[#This Row],[flûte traversière]]</f>
        <v>p4</v>
      </c>
      <c r="C90" s="170"/>
      <c r="D90" s="170"/>
      <c r="E90" s="170"/>
      <c r="F90" s="170"/>
      <c r="G90" s="170"/>
      <c r="H90" s="170"/>
      <c r="I90" s="170"/>
      <c r="J90" s="170"/>
      <c r="K90" s="170"/>
      <c r="L90" s="170"/>
      <c r="M90" s="170"/>
      <c r="N90" s="170"/>
      <c r="O90" s="170"/>
      <c r="P90" s="170"/>
      <c r="Q90" s="170"/>
      <c r="R90" s="170"/>
    </row>
    <row r="91" spans="1:18" ht="15.75" hidden="1">
      <c r="A91" s="183" t="str">
        <f>'Voeux élèves'!A93</f>
        <v>SIMON Stanislas</v>
      </c>
      <c r="B91" s="185">
        <f>Tableau1[[#This Row],[flûte traversière]]</f>
        <v>0</v>
      </c>
      <c r="C91" s="170"/>
      <c r="D91" s="170"/>
      <c r="E91" s="170"/>
      <c r="F91" s="170"/>
      <c r="G91" s="170"/>
      <c r="H91" s="170"/>
      <c r="I91" s="170"/>
      <c r="J91" s="170"/>
      <c r="K91" s="170"/>
      <c r="L91" s="170"/>
      <c r="M91" s="170"/>
      <c r="N91" s="170"/>
      <c r="O91" s="170"/>
      <c r="P91" s="170"/>
      <c r="Q91" s="170"/>
      <c r="R91" s="170"/>
    </row>
    <row r="92" spans="1:18" ht="15.75">
      <c r="A92" s="183" t="str">
        <f>'Voeux élèves'!A94</f>
        <v>SOULAS Louise</v>
      </c>
      <c r="B92" s="185" t="str">
        <f>Tableau1[[#This Row],[flûte traversière]]</f>
        <v>p4</v>
      </c>
      <c r="C92" s="170"/>
      <c r="D92" s="170"/>
      <c r="E92" s="170"/>
      <c r="F92" s="170"/>
      <c r="G92" s="170"/>
      <c r="H92" s="170"/>
      <c r="I92" s="170"/>
      <c r="J92" s="170"/>
      <c r="K92" s="170"/>
      <c r="L92" s="170"/>
      <c r="M92" s="170"/>
      <c r="N92" s="170"/>
      <c r="O92" s="170"/>
      <c r="P92" s="170"/>
      <c r="Q92" s="170"/>
      <c r="R92" s="170"/>
    </row>
    <row r="93" spans="1:18" ht="15.75" hidden="1">
      <c r="A93" s="183" t="str">
        <f>'Voeux élèves'!A95</f>
        <v>TAILHADES ALALI Noa</v>
      </c>
      <c r="B93" s="185">
        <f>Tableau1[[#This Row],[flûte traversière]]</f>
        <v>0</v>
      </c>
      <c r="C93" s="170"/>
      <c r="D93" s="170"/>
      <c r="E93" s="170"/>
      <c r="F93" s="170"/>
      <c r="G93" s="170"/>
      <c r="H93" s="170"/>
      <c r="I93" s="170"/>
      <c r="J93" s="170"/>
      <c r="K93" s="170"/>
      <c r="L93" s="170"/>
      <c r="M93" s="170"/>
      <c r="N93" s="170"/>
      <c r="O93" s="170"/>
      <c r="P93" s="170"/>
      <c r="Q93" s="170"/>
      <c r="R93" s="170"/>
    </row>
    <row r="94" spans="1:18" ht="15.75">
      <c r="A94" s="183" t="str">
        <f>'Voeux élèves'!A96</f>
        <v>TAKKOUZ Carla</v>
      </c>
      <c r="B94" s="185" t="str">
        <f>Tableau1[[#This Row],[flûte traversière]]</f>
        <v>p4</v>
      </c>
      <c r="C94" s="170"/>
      <c r="D94" s="170"/>
      <c r="E94" s="170"/>
      <c r="F94" s="170"/>
      <c r="G94" s="170"/>
      <c r="H94" s="170"/>
      <c r="I94" s="170"/>
      <c r="J94" s="170"/>
      <c r="K94" s="170"/>
      <c r="L94" s="170"/>
      <c r="M94" s="170"/>
      <c r="N94" s="170"/>
      <c r="O94" s="170"/>
      <c r="P94" s="170"/>
      <c r="Q94" s="170"/>
      <c r="R94" s="170"/>
    </row>
    <row r="95" spans="1:18" ht="15.75" hidden="1">
      <c r="A95" s="183" t="str">
        <f>'Voeux élèves'!A97</f>
        <v>TRABLY EL MAHMOUD Coline</v>
      </c>
      <c r="B95" s="185">
        <f>Tableau1[[#This Row],[flûte traversière]]</f>
        <v>0</v>
      </c>
      <c r="C95" s="170"/>
      <c r="D95" s="170"/>
      <c r="E95" s="170"/>
      <c r="F95" s="170"/>
      <c r="G95" s="170"/>
      <c r="H95" s="170"/>
      <c r="I95" s="170"/>
      <c r="J95" s="170"/>
      <c r="K95" s="170"/>
      <c r="L95" s="170"/>
      <c r="M95" s="170"/>
      <c r="N95" s="170"/>
      <c r="O95" s="170"/>
      <c r="P95" s="170"/>
      <c r="Q95" s="170"/>
      <c r="R95" s="170"/>
    </row>
    <row r="96" spans="1:18" ht="15.75" hidden="1">
      <c r="A96" s="183" t="str">
        <f>'Voeux élèves'!A98</f>
        <v>VERSCHELDE Lucie</v>
      </c>
      <c r="B96" s="185">
        <f>Tableau1[[#This Row],[flûte traversière]]</f>
        <v>0</v>
      </c>
      <c r="C96" s="170"/>
      <c r="D96" s="170"/>
      <c r="E96" s="170"/>
      <c r="F96" s="170"/>
      <c r="G96" s="170"/>
      <c r="H96" s="170"/>
      <c r="I96" s="170"/>
      <c r="J96" s="170"/>
      <c r="K96" s="170"/>
      <c r="L96" s="170"/>
      <c r="M96" s="170"/>
      <c r="N96" s="170"/>
      <c r="O96" s="170"/>
      <c r="P96" s="170"/>
      <c r="Q96" s="170"/>
      <c r="R96" s="170"/>
    </row>
    <row r="97" spans="1:18" ht="15.75" hidden="1">
      <c r="A97" s="183" t="str">
        <f>'Voeux élèves'!A99</f>
        <v>VIREVAIRE BIDAUT Timéo</v>
      </c>
      <c r="B97" s="185">
        <f>Tableau1[[#This Row],[flûte traversière]]</f>
        <v>0</v>
      </c>
      <c r="C97" s="170"/>
      <c r="D97" s="170"/>
      <c r="E97" s="170"/>
      <c r="F97" s="170"/>
      <c r="G97" s="170"/>
      <c r="H97" s="170"/>
      <c r="I97" s="170"/>
      <c r="J97" s="170"/>
      <c r="K97" s="170"/>
      <c r="L97" s="170"/>
      <c r="M97" s="170"/>
      <c r="N97" s="170"/>
      <c r="O97" s="170"/>
      <c r="P97" s="170"/>
      <c r="Q97" s="170"/>
      <c r="R97" s="170"/>
    </row>
    <row r="98" spans="1:18" ht="15.75" hidden="1">
      <c r="A98" s="183" t="str">
        <f>'Voeux élèves'!A100</f>
        <v>BERNET Clémence</v>
      </c>
      <c r="B98" s="185">
        <f>Tableau1[[#This Row],[flûte traversière]]</f>
        <v>0</v>
      </c>
      <c r="C98" s="170"/>
      <c r="D98" s="170"/>
      <c r="E98" s="170"/>
      <c r="F98" s="170"/>
      <c r="G98" s="170"/>
      <c r="H98" s="170"/>
      <c r="I98" s="170"/>
      <c r="J98" s="170"/>
      <c r="K98" s="170"/>
      <c r="L98" s="170"/>
      <c r="M98" s="170"/>
      <c r="N98" s="170"/>
      <c r="O98" s="170"/>
      <c r="P98" s="170"/>
      <c r="Q98" s="170"/>
      <c r="R98" s="170"/>
    </row>
    <row r="99" spans="1:18" ht="15.75" hidden="1">
      <c r="A99" s="183" t="str">
        <f>'Voeux élèves'!A101</f>
        <v>LOUAR Sarah</v>
      </c>
      <c r="B99" s="185">
        <f>Tableau1[[#This Row],[flûte traversière]]</f>
        <v>0</v>
      </c>
      <c r="C99" s="170"/>
      <c r="D99" s="170"/>
      <c r="E99" s="170"/>
      <c r="F99" s="170"/>
      <c r="G99" s="170"/>
      <c r="H99" s="170"/>
      <c r="I99" s="170"/>
      <c r="J99" s="170"/>
      <c r="K99" s="170"/>
      <c r="L99" s="170"/>
      <c r="M99" s="170"/>
      <c r="N99" s="170"/>
      <c r="O99" s="170"/>
      <c r="P99" s="170"/>
      <c r="Q99" s="170"/>
      <c r="R99" s="170"/>
    </row>
    <row r="100" spans="1:18" ht="15.75" hidden="1">
      <c r="A100" s="183">
        <f>'Voeux élèves'!A102</f>
        <v>0</v>
      </c>
      <c r="B100" s="185">
        <f>Tableau1[[#This Row],[flûte traversière]]</f>
        <v>0</v>
      </c>
      <c r="C100" s="170"/>
      <c r="D100" s="170"/>
      <c r="E100" s="170"/>
      <c r="F100" s="170"/>
      <c r="G100" s="170"/>
      <c r="H100" s="170"/>
      <c r="I100" s="170"/>
      <c r="J100" s="170"/>
      <c r="K100" s="170"/>
      <c r="L100" s="170"/>
      <c r="M100" s="170"/>
      <c r="N100" s="170"/>
      <c r="O100" s="170"/>
      <c r="P100" s="170"/>
      <c r="Q100" s="170"/>
      <c r="R100" s="170"/>
    </row>
    <row r="101" spans="1:18">
      <c r="A101" s="170"/>
      <c r="B101" s="170"/>
      <c r="C101" s="170"/>
      <c r="D101" s="170"/>
      <c r="E101" s="170"/>
      <c r="F101" s="170"/>
      <c r="G101" s="170"/>
      <c r="H101" s="170"/>
      <c r="I101" s="170"/>
      <c r="J101" s="170"/>
      <c r="K101" s="170"/>
      <c r="L101" s="170"/>
      <c r="M101" s="170"/>
      <c r="N101" s="170"/>
      <c r="O101" s="170"/>
      <c r="P101" s="170"/>
      <c r="Q101" s="170"/>
      <c r="R101" s="170"/>
    </row>
    <row r="102" spans="1:18">
      <c r="A102" s="172" t="s">
        <v>26</v>
      </c>
      <c r="B102" s="173" t="s">
        <v>71</v>
      </c>
      <c r="C102" s="170"/>
      <c r="D102" s="170"/>
      <c r="E102" s="170"/>
      <c r="F102" s="170"/>
      <c r="G102" s="170"/>
      <c r="H102" s="170"/>
      <c r="I102" s="170"/>
      <c r="J102" s="170"/>
      <c r="K102" s="170"/>
      <c r="L102" s="170"/>
      <c r="M102" s="170"/>
      <c r="N102" s="170"/>
      <c r="O102" s="170"/>
      <c r="P102" s="170"/>
      <c r="Q102" s="170"/>
      <c r="R102" s="170"/>
    </row>
    <row r="103" spans="1:18">
      <c r="A103" s="7" t="s">
        <v>85</v>
      </c>
      <c r="B103" s="2" t="s">
        <v>72</v>
      </c>
    </row>
    <row r="104" spans="1:18">
      <c r="A104" s="7"/>
      <c r="B104" s="3" t="s">
        <v>73</v>
      </c>
    </row>
    <row r="105" spans="1:18">
      <c r="B105" s="4" t="s">
        <v>74</v>
      </c>
    </row>
    <row r="111" spans="1:18">
      <c r="B111">
        <f>COUNTIF(B2:B110,1)</f>
        <v>0</v>
      </c>
    </row>
    <row r="112" spans="1:18">
      <c r="B112">
        <f>COUNTIF(B2:B110,2)</f>
        <v>0</v>
      </c>
    </row>
    <row r="113" spans="2:2">
      <c r="B113">
        <f>COUNTIF(B2:B110,3)</f>
        <v>0</v>
      </c>
    </row>
    <row r="114" spans="2:2">
      <c r="B114">
        <f>COUNTIF(B2:B110,4)</f>
        <v>0</v>
      </c>
    </row>
  </sheetData>
  <phoneticPr fontId="5" type="noConversion"/>
  <conditionalFormatting sqref="B102">
    <cfRule type="iconSet" priority="27">
      <iconSet iconSet="3Symbols2">
        <cfvo type="percent" val="0"/>
        <cfvo type="percent" val="33"/>
        <cfvo type="percent" val="67"/>
      </iconSet>
    </cfRule>
  </conditionalFormatting>
  <conditionalFormatting sqref="B102">
    <cfRule type="colorScale" priority="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2">
    <cfRule type="colorScale" priority="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3">
    <cfRule type="iconSet" priority="24">
      <iconSet iconSet="3Symbols2">
        <cfvo type="percent" val="0"/>
        <cfvo type="percent" val="33"/>
        <cfvo type="percent" val="67"/>
      </iconSet>
    </cfRule>
  </conditionalFormatting>
  <conditionalFormatting sqref="B103">
    <cfRule type="colorScale" priority="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4">
    <cfRule type="iconSet" priority="22">
      <iconSet iconSet="3Symbols2">
        <cfvo type="percent" val="0"/>
        <cfvo type="percent" val="33"/>
        <cfvo type="percent" val="67"/>
      </iconSet>
    </cfRule>
  </conditionalFormatting>
  <conditionalFormatting sqref="B105">
    <cfRule type="iconSet" priority="21">
      <iconSet iconSet="3Symbols2">
        <cfvo type="percent" val="0"/>
        <cfvo type="percent" val="33"/>
        <cfvo type="percent" val="67"/>
      </iconSet>
    </cfRule>
  </conditionalFormatting>
  <conditionalFormatting sqref="B2:B100">
    <cfRule type="iconSet" priority="6">
      <iconSet iconSet="3Symbols2">
        <cfvo type="percent" val="0"/>
        <cfvo type="percent" val="33"/>
        <cfvo type="percent" val="67"/>
      </iconSet>
    </cfRule>
  </conditionalFormatting>
  <conditionalFormatting sqref="B2:B100">
    <cfRule type="cellIs" dxfId="131" priority="1" operator="equal">
      <formula>"P4"</formula>
    </cfRule>
    <cfRule type="cellIs" dxfId="130" priority="2" operator="equal">
      <formula>"P3"</formula>
    </cfRule>
    <cfRule type="cellIs" dxfId="129" priority="3" operator="equal">
      <formula>"P2"</formula>
    </cfRule>
    <cfRule type="cellIs" dxfId="128" priority="4" operator="equal">
      <formula>"P1"</formula>
    </cfRule>
    <cfRule type="iconSet" priority="5">
      <iconSet iconSet="4TrafficLights">
        <cfvo type="percent" val="0"/>
        <cfvo type="percent" val="25"/>
        <cfvo type="percent" val="50"/>
        <cfvo type="percent" val="75"/>
      </iconSet>
    </cfRule>
  </conditionalFormatting>
  <pageMargins left="0.7" right="0.7" top="0.75" bottom="0.75" header="0.3" footer="0.3"/>
  <pageSetup paperSize="9" orientation="portrait" horizontalDpi="0" verticalDpi="0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A1:R147"/>
  <sheetViews>
    <sheetView workbookViewId="0">
      <pane ySplit="1" topLeftCell="A2" activePane="bottomLeft" state="frozen"/>
      <selection activeCell="A80" sqref="A80"/>
      <selection pane="bottomLeft" activeCell="C65" sqref="C65"/>
    </sheetView>
  </sheetViews>
  <sheetFormatPr baseColWidth="10" defaultRowHeight="15"/>
  <cols>
    <col min="1" max="1" width="32.140625" bestFit="1" customWidth="1"/>
    <col min="2" max="2" width="20" bestFit="1" customWidth="1"/>
  </cols>
  <sheetData>
    <row r="1" spans="1:18">
      <c r="A1" s="152" t="s">
        <v>20</v>
      </c>
      <c r="B1" s="152" t="s">
        <v>27</v>
      </c>
    </row>
    <row r="2" spans="1:18" ht="15.75" hidden="1">
      <c r="A2" s="183" t="str">
        <f>'Voeux élèves'!A4</f>
        <v>ARRAGAIN Adèle</v>
      </c>
      <c r="B2" s="141">
        <f>Tableau1[[#This Row],[hautbois]]</f>
        <v>0</v>
      </c>
    </row>
    <row r="3" spans="1:18" ht="15.75">
      <c r="A3" s="183" t="str">
        <f>'Voeux élèves'!A5</f>
        <v>AUCLAIR Héloïse</v>
      </c>
      <c r="B3" s="141" t="str">
        <f>Tableau1[[#This Row],[hautbois]]</f>
        <v>p1</v>
      </c>
    </row>
    <row r="4" spans="1:18" ht="15.75" hidden="1">
      <c r="A4" s="183" t="str">
        <f>'Voeux élèves'!A6</f>
        <v>BALAIS Zoé</v>
      </c>
      <c r="B4" s="179">
        <f>Tableau1[[#This Row],[hautbois]]</f>
        <v>0</v>
      </c>
      <c r="C4" s="170"/>
      <c r="D4" s="170"/>
      <c r="E4" s="170"/>
      <c r="F4" s="170"/>
      <c r="G4" s="170"/>
      <c r="H4" s="170"/>
      <c r="I4" s="170"/>
      <c r="J4" s="170"/>
      <c r="K4" s="170"/>
      <c r="L4" s="170"/>
      <c r="M4" s="170"/>
      <c r="N4" s="170"/>
      <c r="O4" s="170"/>
      <c r="P4" s="170"/>
      <c r="Q4" s="170"/>
      <c r="R4" s="170"/>
    </row>
    <row r="5" spans="1:18" ht="15.75" hidden="1">
      <c r="A5" s="183" t="str">
        <f>'Voeux élèves'!A7</f>
        <v>BARBI NEYROUD Alicia</v>
      </c>
      <c r="B5" s="179">
        <f>Tableau1[[#This Row],[hautbois]]</f>
        <v>0</v>
      </c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170"/>
      <c r="Q5" s="170"/>
      <c r="R5" s="170"/>
    </row>
    <row r="6" spans="1:18" ht="15.75" hidden="1">
      <c r="A6" s="183" t="str">
        <f>'Voeux élèves'!A8</f>
        <v>BARBU WILDBRETT Charlotte</v>
      </c>
      <c r="B6" s="179">
        <f>Tableau1[[#This Row],[hautbois]]</f>
        <v>0</v>
      </c>
      <c r="C6" s="170"/>
      <c r="D6" s="170"/>
      <c r="E6" s="170"/>
      <c r="F6" s="170"/>
      <c r="G6" s="170"/>
      <c r="H6" s="170"/>
      <c r="I6" s="170"/>
      <c r="J6" s="170"/>
      <c r="K6" s="170"/>
      <c r="L6" s="170"/>
      <c r="M6" s="170"/>
      <c r="N6" s="170"/>
      <c r="O6" s="170"/>
      <c r="P6" s="170"/>
      <c r="Q6" s="170"/>
      <c r="R6" s="170"/>
    </row>
    <row r="7" spans="1:18" ht="15.75" hidden="1">
      <c r="A7" s="183" t="str">
        <f>'Voeux élèves'!A9</f>
        <v>BAZOGE Edgar</v>
      </c>
      <c r="B7" s="179">
        <f>Tableau1[[#This Row],[hautbois]]</f>
        <v>0</v>
      </c>
      <c r="C7" s="170"/>
      <c r="D7" s="170"/>
      <c r="E7" s="170"/>
      <c r="F7" s="170"/>
      <c r="G7" s="170"/>
      <c r="H7" s="170"/>
      <c r="I7" s="170"/>
      <c r="J7" s="170"/>
      <c r="K7" s="170"/>
      <c r="L7" s="170"/>
      <c r="M7" s="170"/>
      <c r="N7" s="170"/>
      <c r="O7" s="170"/>
      <c r="P7" s="170"/>
      <c r="Q7" s="170"/>
      <c r="R7" s="170"/>
    </row>
    <row r="8" spans="1:18" ht="15.75" hidden="1">
      <c r="A8" s="183" t="str">
        <f>'Voeux élèves'!A10</f>
        <v>BEAREZ Thelma</v>
      </c>
      <c r="B8" s="179">
        <f>Tableau1[[#This Row],[hautbois]]</f>
        <v>0</v>
      </c>
      <c r="C8" s="170"/>
      <c r="D8" s="170"/>
      <c r="E8" s="170"/>
      <c r="F8" s="170"/>
      <c r="G8" s="170"/>
      <c r="H8" s="170"/>
      <c r="I8" s="170"/>
      <c r="J8" s="170"/>
      <c r="K8" s="170"/>
      <c r="L8" s="170"/>
      <c r="M8" s="170"/>
      <c r="N8" s="170"/>
      <c r="O8" s="170"/>
      <c r="P8" s="170"/>
      <c r="Q8" s="170"/>
      <c r="R8" s="170"/>
    </row>
    <row r="9" spans="1:18" ht="15.75">
      <c r="A9" s="183" t="str">
        <f>'Voeux élèves'!A11</f>
        <v>BENKHALFOUN Aya</v>
      </c>
      <c r="B9" s="179" t="str">
        <f>Tableau1[[#This Row],[hautbois]]</f>
        <v>p1</v>
      </c>
      <c r="C9" s="170"/>
      <c r="D9" s="170"/>
      <c r="E9" s="170"/>
      <c r="F9" s="170"/>
      <c r="G9" s="170"/>
      <c r="H9" s="170"/>
      <c r="I9" s="170"/>
      <c r="J9" s="170"/>
      <c r="K9" s="170"/>
      <c r="L9" s="170"/>
      <c r="M9" s="170"/>
      <c r="N9" s="170"/>
      <c r="O9" s="170"/>
      <c r="P9" s="170"/>
      <c r="Q9" s="170"/>
      <c r="R9" s="170"/>
    </row>
    <row r="10" spans="1:18" ht="15.75">
      <c r="A10" s="183" t="str">
        <f>'Voeux élèves'!A12</f>
        <v>BENOIT Anatole</v>
      </c>
      <c r="B10" s="179" t="str">
        <f>Tableau1[[#This Row],[hautbois]]</f>
        <v>p1</v>
      </c>
      <c r="C10" s="170"/>
      <c r="D10" s="170"/>
      <c r="E10" s="170"/>
      <c r="F10" s="170"/>
      <c r="G10" s="170"/>
      <c r="H10" s="170"/>
      <c r="I10" s="170"/>
      <c r="J10" s="170"/>
      <c r="K10" s="170"/>
      <c r="L10" s="170"/>
      <c r="M10" s="170"/>
      <c r="N10" s="170"/>
      <c r="O10" s="170"/>
      <c r="P10" s="170"/>
      <c r="Q10" s="170"/>
      <c r="R10" s="170"/>
    </row>
    <row r="11" spans="1:18" ht="15.75" hidden="1">
      <c r="A11" s="183" t="str">
        <f>'Voeux élèves'!A13</f>
        <v>BERTHIER Inès</v>
      </c>
      <c r="B11" s="179">
        <f>Tableau1[[#This Row],[hautbois]]</f>
        <v>0</v>
      </c>
      <c r="C11" s="170"/>
      <c r="D11" s="170"/>
      <c r="E11" s="170"/>
      <c r="F11" s="170"/>
      <c r="G11" s="170"/>
      <c r="H11" s="170"/>
      <c r="I11" s="170"/>
      <c r="J11" s="170"/>
      <c r="K11" s="170"/>
      <c r="L11" s="170"/>
      <c r="M11" s="170"/>
      <c r="N11" s="170"/>
      <c r="O11" s="170"/>
      <c r="P11" s="170"/>
      <c r="Q11" s="170"/>
      <c r="R11" s="170"/>
    </row>
    <row r="12" spans="1:18" ht="15.75" hidden="1">
      <c r="A12" s="183" t="str">
        <f>'Voeux élèves'!A14</f>
        <v>BLEHAUT Anna</v>
      </c>
      <c r="B12" s="179">
        <f>Tableau1[[#This Row],[hautbois]]</f>
        <v>0</v>
      </c>
      <c r="C12" s="170"/>
      <c r="D12" s="170"/>
      <c r="E12" s="170"/>
      <c r="F12" s="170"/>
      <c r="G12" s="170"/>
      <c r="H12" s="170"/>
      <c r="I12" s="170"/>
      <c r="J12" s="170"/>
      <c r="K12" s="170"/>
      <c r="L12" s="170"/>
      <c r="M12" s="170"/>
      <c r="N12" s="170"/>
      <c r="O12" s="170"/>
      <c r="P12" s="170"/>
      <c r="Q12" s="170"/>
      <c r="R12" s="170"/>
    </row>
    <row r="13" spans="1:18" ht="15.75" hidden="1">
      <c r="A13" s="183" t="str">
        <f>'Voeux élèves'!A15</f>
        <v>BOSSAN Emma</v>
      </c>
      <c r="B13" s="179">
        <f>Tableau1[[#This Row],[hautbois]]</f>
        <v>0</v>
      </c>
      <c r="C13" s="170"/>
      <c r="D13" s="170"/>
      <c r="E13" s="170"/>
      <c r="F13" s="170"/>
      <c r="G13" s="170"/>
      <c r="H13" s="170"/>
      <c r="I13" s="170"/>
      <c r="J13" s="170"/>
      <c r="K13" s="170"/>
      <c r="L13" s="170"/>
      <c r="M13" s="170"/>
      <c r="N13" s="170"/>
      <c r="O13" s="170"/>
      <c r="P13" s="170"/>
      <c r="Q13" s="170"/>
      <c r="R13" s="170"/>
    </row>
    <row r="14" spans="1:18" ht="15.75" hidden="1">
      <c r="A14" s="183" t="str">
        <f>'Voeux élèves'!A16</f>
        <v>BRANDYK TAGLIAVIA Julia</v>
      </c>
      <c r="B14" s="179">
        <f>Tableau1[[#This Row],[hautbois]]</f>
        <v>0</v>
      </c>
      <c r="C14" s="170"/>
      <c r="D14" s="170"/>
      <c r="E14" s="170"/>
      <c r="F14" s="170"/>
      <c r="G14" s="170"/>
      <c r="H14" s="170"/>
      <c r="I14" s="170"/>
      <c r="J14" s="170"/>
      <c r="K14" s="170"/>
      <c r="L14" s="170"/>
      <c r="M14" s="170"/>
      <c r="N14" s="170"/>
      <c r="O14" s="170"/>
      <c r="P14" s="170"/>
      <c r="Q14" s="170"/>
      <c r="R14" s="170"/>
    </row>
    <row r="15" spans="1:18" ht="15.75" hidden="1">
      <c r="A15" s="183" t="str">
        <f>'Voeux élèves'!A17</f>
        <v>CARION Léonie</v>
      </c>
      <c r="B15" s="179">
        <f>Tableau1[[#This Row],[hautbois]]</f>
        <v>0</v>
      </c>
      <c r="C15" s="170"/>
      <c r="D15" s="170"/>
      <c r="E15" s="170"/>
      <c r="F15" s="170"/>
      <c r="G15" s="170"/>
      <c r="H15" s="170"/>
      <c r="I15" s="170"/>
      <c r="J15" s="170"/>
      <c r="K15" s="170"/>
      <c r="L15" s="170"/>
      <c r="M15" s="170"/>
      <c r="N15" s="170"/>
      <c r="O15" s="170"/>
      <c r="P15" s="170"/>
      <c r="Q15" s="170"/>
      <c r="R15" s="170"/>
    </row>
    <row r="16" spans="1:18" ht="15.75">
      <c r="A16" s="183" t="str">
        <f>'Voeux élèves'!A18</f>
        <v>CATALAO PACHECO Tomas</v>
      </c>
      <c r="B16" s="179" t="str">
        <f>Tableau1[[#This Row],[hautbois]]</f>
        <v>p1</v>
      </c>
      <c r="C16" s="170"/>
      <c r="D16" s="170"/>
      <c r="E16" s="170"/>
      <c r="F16" s="170"/>
      <c r="G16" s="170"/>
      <c r="H16" s="170"/>
      <c r="I16" s="170"/>
      <c r="J16" s="170"/>
      <c r="K16" s="170"/>
      <c r="L16" s="170"/>
      <c r="M16" s="170"/>
      <c r="N16" s="170"/>
      <c r="O16" s="170"/>
      <c r="P16" s="170"/>
      <c r="Q16" s="170"/>
      <c r="R16" s="170"/>
    </row>
    <row r="17" spans="1:18" ht="15.75" hidden="1">
      <c r="A17" s="183" t="str">
        <f>'Voeux élèves'!A19</f>
        <v>CHAGNY Elise</v>
      </c>
      <c r="B17" s="179">
        <f>Tableau1[[#This Row],[hautbois]]</f>
        <v>0</v>
      </c>
      <c r="C17" s="170"/>
      <c r="D17" s="170"/>
      <c r="E17" s="170"/>
      <c r="F17" s="170"/>
      <c r="G17" s="170"/>
      <c r="H17" s="170"/>
      <c r="I17" s="170"/>
      <c r="J17" s="170"/>
      <c r="K17" s="170"/>
      <c r="L17" s="170"/>
      <c r="M17" s="170"/>
      <c r="N17" s="170"/>
      <c r="O17" s="170"/>
      <c r="P17" s="170"/>
      <c r="Q17" s="170"/>
      <c r="R17" s="170"/>
    </row>
    <row r="18" spans="1:18" ht="15.75" hidden="1">
      <c r="A18" s="183" t="str">
        <f>'Voeux élèves'!A20</f>
        <v>CHALET Ninon</v>
      </c>
      <c r="B18" s="179">
        <f>Tableau1[[#This Row],[hautbois]]</f>
        <v>0</v>
      </c>
      <c r="C18" s="170"/>
      <c r="D18" s="170"/>
      <c r="E18" s="170"/>
      <c r="F18" s="170"/>
      <c r="G18" s="170"/>
      <c r="H18" s="170"/>
      <c r="I18" s="170"/>
      <c r="J18" s="170"/>
      <c r="K18" s="170"/>
      <c r="L18" s="170"/>
      <c r="M18" s="170"/>
      <c r="N18" s="170"/>
      <c r="O18" s="170"/>
      <c r="P18" s="170"/>
      <c r="Q18" s="170"/>
      <c r="R18" s="170"/>
    </row>
    <row r="19" spans="1:18" ht="15.75" hidden="1">
      <c r="A19" s="183" t="str">
        <f>'Voeux élèves'!A21</f>
        <v>CHAREYRON Elsa</v>
      </c>
      <c r="B19" s="179">
        <f>Tableau1[[#This Row],[hautbois]]</f>
        <v>0</v>
      </c>
      <c r="C19" s="170"/>
      <c r="D19" s="170"/>
      <c r="E19" s="170"/>
      <c r="F19" s="170"/>
      <c r="G19" s="170"/>
      <c r="H19" s="170"/>
      <c r="I19" s="170"/>
      <c r="J19" s="170"/>
      <c r="K19" s="170"/>
      <c r="L19" s="170"/>
      <c r="M19" s="170"/>
      <c r="N19" s="170"/>
      <c r="O19" s="170"/>
      <c r="P19" s="170"/>
      <c r="Q19" s="170"/>
      <c r="R19" s="170"/>
    </row>
    <row r="20" spans="1:18" ht="15.75">
      <c r="A20" s="183" t="str">
        <f>'Voeux élèves'!A22</f>
        <v>CHARON Gabriel</v>
      </c>
      <c r="B20" s="179" t="str">
        <f>Tableau1[[#This Row],[hautbois]]</f>
        <v>p2</v>
      </c>
      <c r="C20" s="170"/>
      <c r="D20" s="170"/>
      <c r="E20" s="170"/>
      <c r="F20" s="170"/>
      <c r="G20" s="170"/>
      <c r="H20" s="170"/>
      <c r="I20" s="170"/>
      <c r="J20" s="170"/>
      <c r="K20" s="170"/>
      <c r="L20" s="170"/>
      <c r="M20" s="170"/>
      <c r="N20" s="170"/>
      <c r="O20" s="170"/>
      <c r="P20" s="170"/>
      <c r="Q20" s="170"/>
      <c r="R20" s="170"/>
    </row>
    <row r="21" spans="1:18" ht="15.75" hidden="1">
      <c r="A21" s="183" t="str">
        <f>'Voeux élèves'!A23</f>
        <v>CHASSAGNY Philippine</v>
      </c>
      <c r="B21" s="179">
        <f>Tableau1[[#This Row],[hautbois]]</f>
        <v>0</v>
      </c>
      <c r="C21" s="170"/>
      <c r="D21" s="170"/>
      <c r="E21" s="170"/>
      <c r="F21" s="170"/>
      <c r="G21" s="170"/>
      <c r="H21" s="170"/>
      <c r="I21" s="170"/>
      <c r="J21" s="170"/>
      <c r="K21" s="170"/>
      <c r="L21" s="170"/>
      <c r="M21" s="170"/>
      <c r="N21" s="170"/>
      <c r="O21" s="170"/>
      <c r="P21" s="170"/>
      <c r="Q21" s="170"/>
      <c r="R21" s="170"/>
    </row>
    <row r="22" spans="1:18" ht="15.75" hidden="1">
      <c r="A22" s="183" t="str">
        <f>'Voeux élèves'!A24</f>
        <v>CHATILLON Apolline</v>
      </c>
      <c r="B22" s="179">
        <f>Tableau1[[#This Row],[hautbois]]</f>
        <v>0</v>
      </c>
      <c r="C22" s="170"/>
      <c r="D22" s="170"/>
      <c r="E22" s="170"/>
      <c r="F22" s="170"/>
      <c r="G22" s="170"/>
      <c r="H22" s="170"/>
      <c r="I22" s="170"/>
      <c r="J22" s="170"/>
      <c r="K22" s="170"/>
      <c r="L22" s="170"/>
      <c r="M22" s="170"/>
      <c r="N22" s="170"/>
      <c r="O22" s="170"/>
      <c r="P22" s="170"/>
      <c r="Q22" s="170"/>
      <c r="R22" s="170"/>
    </row>
    <row r="23" spans="1:18" ht="15.75">
      <c r="A23" s="183" t="str">
        <f>'Voeux élèves'!A25</f>
        <v>CHENE Louise</v>
      </c>
      <c r="B23" s="179" t="str">
        <f>Tableau1[[#This Row],[hautbois]]</f>
        <v>p2</v>
      </c>
      <c r="C23" s="170"/>
      <c r="D23" s="170"/>
      <c r="E23" s="170"/>
      <c r="F23" s="170"/>
      <c r="G23" s="170"/>
      <c r="H23" s="170"/>
      <c r="I23" s="170"/>
      <c r="J23" s="170"/>
      <c r="K23" s="170"/>
      <c r="L23" s="170"/>
      <c r="M23" s="170"/>
      <c r="N23" s="170"/>
      <c r="O23" s="170"/>
      <c r="P23" s="170"/>
      <c r="Q23" s="170"/>
      <c r="R23" s="170"/>
    </row>
    <row r="24" spans="1:18" ht="15.75" hidden="1">
      <c r="A24" s="183" t="str">
        <f>'Voeux élèves'!A26</f>
        <v>CHEVALIER BUN Lyne</v>
      </c>
      <c r="B24" s="179">
        <f>Tableau1[[#This Row],[hautbois]]</f>
        <v>0</v>
      </c>
      <c r="C24" s="170"/>
      <c r="D24" s="170"/>
      <c r="E24" s="170"/>
      <c r="F24" s="170"/>
      <c r="G24" s="170"/>
      <c r="H24" s="170"/>
      <c r="I24" s="170"/>
      <c r="J24" s="170"/>
      <c r="K24" s="170"/>
      <c r="L24" s="170"/>
      <c r="M24" s="170"/>
      <c r="N24" s="170"/>
      <c r="O24" s="170"/>
      <c r="P24" s="170"/>
      <c r="Q24" s="170"/>
      <c r="R24" s="170"/>
    </row>
    <row r="25" spans="1:18" ht="15.75" hidden="1">
      <c r="A25" s="183" t="str">
        <f>'Voeux élèves'!A27</f>
        <v>COLLET SOLARY Maxime</v>
      </c>
      <c r="B25" s="179">
        <f>Tableau1[[#This Row],[hautbois]]</f>
        <v>0</v>
      </c>
      <c r="C25" s="170"/>
      <c r="D25" s="170"/>
      <c r="E25" s="170"/>
      <c r="F25" s="170"/>
      <c r="G25" s="170"/>
      <c r="H25" s="170"/>
      <c r="I25" s="170"/>
      <c r="J25" s="170"/>
      <c r="K25" s="170"/>
      <c r="L25" s="170"/>
      <c r="M25" s="170"/>
      <c r="N25" s="170"/>
      <c r="O25" s="170"/>
      <c r="P25" s="170"/>
      <c r="Q25" s="170"/>
      <c r="R25" s="170"/>
    </row>
    <row r="26" spans="1:18" ht="15.75">
      <c r="A26" s="183" t="str">
        <f>'Voeux élèves'!A28</f>
        <v>COMETTO Ulysse</v>
      </c>
      <c r="B26" s="179" t="str">
        <f>Tableau1[[#This Row],[hautbois]]</f>
        <v>p2</v>
      </c>
      <c r="C26" s="170"/>
      <c r="D26" s="170"/>
      <c r="E26" s="170"/>
      <c r="F26" s="170"/>
      <c r="G26" s="170"/>
      <c r="H26" s="170"/>
      <c r="I26" s="170"/>
      <c r="J26" s="170"/>
      <c r="K26" s="170"/>
      <c r="L26" s="170"/>
      <c r="M26" s="170"/>
      <c r="N26" s="170"/>
      <c r="O26" s="170"/>
      <c r="P26" s="170"/>
      <c r="Q26" s="170"/>
      <c r="R26" s="170"/>
    </row>
    <row r="27" spans="1:18" ht="15.75">
      <c r="A27" s="183" t="str">
        <f>'Voeux élèves'!A29</f>
        <v>COQUET Eléanore</v>
      </c>
      <c r="B27" s="179" t="str">
        <f>Tableau1[[#This Row],[hautbois]]</f>
        <v>p2</v>
      </c>
      <c r="C27" s="170"/>
      <c r="D27" s="170"/>
      <c r="E27" s="170"/>
      <c r="F27" s="170"/>
      <c r="G27" s="170"/>
      <c r="H27" s="170"/>
      <c r="I27" s="170"/>
      <c r="J27" s="170"/>
      <c r="K27" s="170"/>
      <c r="L27" s="170"/>
      <c r="M27" s="170"/>
      <c r="N27" s="170"/>
      <c r="O27" s="170"/>
      <c r="P27" s="170"/>
      <c r="Q27" s="170"/>
      <c r="R27" s="170"/>
    </row>
    <row r="28" spans="1:18" ht="15.75" hidden="1">
      <c r="A28" s="183" t="str">
        <f>'Voeux élèves'!A30</f>
        <v>COQUILLION Achille</v>
      </c>
      <c r="B28" s="179">
        <f>Tableau1[[#This Row],[hautbois]]</f>
        <v>0</v>
      </c>
      <c r="C28" s="170"/>
      <c r="D28" s="170"/>
      <c r="E28" s="170"/>
      <c r="F28" s="170"/>
      <c r="G28" s="170"/>
      <c r="H28" s="170"/>
      <c r="I28" s="170"/>
      <c r="J28" s="170"/>
      <c r="K28" s="170"/>
      <c r="L28" s="170"/>
      <c r="M28" s="170"/>
      <c r="N28" s="170"/>
      <c r="O28" s="170"/>
      <c r="P28" s="170"/>
      <c r="Q28" s="170"/>
      <c r="R28" s="170"/>
    </row>
    <row r="29" spans="1:18" ht="15.75" hidden="1">
      <c r="A29" s="183" t="str">
        <f>'Voeux élèves'!A31</f>
        <v>CORBEL Swann</v>
      </c>
      <c r="B29" s="179">
        <f>Tableau1[[#This Row],[hautbois]]</f>
        <v>0</v>
      </c>
      <c r="C29" s="170"/>
      <c r="D29" s="170"/>
      <c r="E29" s="170"/>
      <c r="F29" s="170"/>
      <c r="G29" s="170"/>
      <c r="H29" s="170"/>
      <c r="I29" s="170"/>
      <c r="J29" s="170"/>
      <c r="K29" s="170"/>
      <c r="L29" s="170"/>
      <c r="M29" s="170"/>
      <c r="N29" s="170"/>
      <c r="O29" s="170"/>
      <c r="P29" s="170"/>
      <c r="Q29" s="170"/>
      <c r="R29" s="170"/>
    </row>
    <row r="30" spans="1:18" ht="15.75" hidden="1">
      <c r="A30" s="183" t="str">
        <f>'Voeux élèves'!A32</f>
        <v>CORBI Alice</v>
      </c>
      <c r="B30" s="179">
        <f>Tableau1[[#This Row],[hautbois]]</f>
        <v>0</v>
      </c>
      <c r="C30" s="170"/>
      <c r="D30" s="170"/>
      <c r="E30" s="170"/>
      <c r="F30" s="170"/>
      <c r="G30" s="170"/>
      <c r="H30" s="170"/>
      <c r="I30" s="170"/>
      <c r="J30" s="170"/>
      <c r="K30" s="170"/>
      <c r="L30" s="170"/>
      <c r="M30" s="170"/>
      <c r="N30" s="170"/>
      <c r="O30" s="170"/>
      <c r="P30" s="170"/>
      <c r="Q30" s="170"/>
      <c r="R30" s="170"/>
    </row>
    <row r="31" spans="1:18" ht="15.75" hidden="1">
      <c r="A31" s="183" t="str">
        <f>'Voeux élèves'!A33</f>
        <v>COUGOULIC Eva</v>
      </c>
      <c r="B31" s="179">
        <f>Tableau1[[#This Row],[hautbois]]</f>
        <v>0</v>
      </c>
      <c r="C31" s="170"/>
      <c r="D31" s="170"/>
      <c r="E31" s="170"/>
      <c r="F31" s="170"/>
      <c r="G31" s="170"/>
      <c r="H31" s="170"/>
      <c r="I31" s="170"/>
      <c r="J31" s="170"/>
      <c r="K31" s="170"/>
      <c r="L31" s="170"/>
      <c r="M31" s="170"/>
      <c r="N31" s="170"/>
      <c r="O31" s="170"/>
      <c r="P31" s="170"/>
      <c r="Q31" s="170"/>
      <c r="R31" s="170"/>
    </row>
    <row r="32" spans="1:18" ht="15.75" hidden="1">
      <c r="A32" s="183" t="str">
        <f>'Voeux élèves'!A34</f>
        <v>CUI Evan</v>
      </c>
      <c r="B32" s="179">
        <f>Tableau1[[#This Row],[hautbois]]</f>
        <v>0</v>
      </c>
      <c r="C32" s="170"/>
      <c r="D32" s="170"/>
      <c r="E32" s="170"/>
      <c r="F32" s="170"/>
      <c r="G32" s="170"/>
      <c r="H32" s="170"/>
      <c r="I32" s="170"/>
      <c r="J32" s="170"/>
      <c r="K32" s="170"/>
      <c r="L32" s="170"/>
      <c r="M32" s="170"/>
      <c r="N32" s="170"/>
      <c r="O32" s="170"/>
      <c r="P32" s="170"/>
      <c r="Q32" s="170"/>
      <c r="R32" s="170"/>
    </row>
    <row r="33" spans="1:18" ht="15.75" hidden="1">
      <c r="A33" s="183" t="str">
        <f>'Voeux élèves'!A35</f>
        <v>DEBERDT Eliott</v>
      </c>
      <c r="B33" s="179">
        <f>Tableau1[[#This Row],[hautbois]]</f>
        <v>0</v>
      </c>
      <c r="C33" s="170"/>
      <c r="D33" s="170"/>
      <c r="E33" s="170"/>
      <c r="F33" s="170"/>
      <c r="G33" s="170"/>
      <c r="H33" s="170"/>
      <c r="I33" s="170"/>
      <c r="J33" s="170"/>
      <c r="K33" s="170"/>
      <c r="L33" s="170"/>
      <c r="M33" s="170"/>
      <c r="N33" s="170"/>
      <c r="O33" s="170"/>
      <c r="P33" s="170"/>
      <c r="Q33" s="170"/>
      <c r="R33" s="170"/>
    </row>
    <row r="34" spans="1:18" ht="15.75" hidden="1">
      <c r="A34" s="183" t="str">
        <f>'Voeux élèves'!A36</f>
        <v>DEBEVER Gauthier</v>
      </c>
      <c r="B34" s="179">
        <f>Tableau1[[#This Row],[hautbois]]</f>
        <v>0</v>
      </c>
      <c r="C34" s="170"/>
      <c r="D34" s="170"/>
      <c r="E34" s="170"/>
      <c r="F34" s="170"/>
      <c r="G34" s="170"/>
      <c r="H34" s="170"/>
      <c r="I34" s="170"/>
      <c r="J34" s="170"/>
      <c r="K34" s="170"/>
      <c r="L34" s="170"/>
      <c r="M34" s="170"/>
      <c r="N34" s="170"/>
      <c r="O34" s="170"/>
      <c r="P34" s="170"/>
      <c r="Q34" s="170"/>
      <c r="R34" s="170"/>
    </row>
    <row r="35" spans="1:18" ht="15.75" hidden="1">
      <c r="A35" s="183" t="str">
        <f>'Voeux élèves'!A37</f>
        <v>DELACROIX Lou</v>
      </c>
      <c r="B35" s="179">
        <f>Tableau1[[#This Row],[hautbois]]</f>
        <v>0</v>
      </c>
      <c r="C35" s="170"/>
      <c r="D35" s="170"/>
      <c r="E35" s="170"/>
      <c r="F35" s="170"/>
      <c r="G35" s="170"/>
      <c r="H35" s="170"/>
      <c r="I35" s="170"/>
      <c r="J35" s="170"/>
      <c r="K35" s="170"/>
      <c r="L35" s="170"/>
      <c r="M35" s="170"/>
      <c r="N35" s="170"/>
      <c r="O35" s="170"/>
      <c r="P35" s="170"/>
      <c r="Q35" s="170"/>
      <c r="R35" s="170"/>
    </row>
    <row r="36" spans="1:18" ht="15.75" hidden="1">
      <c r="A36" s="183" t="str">
        <f>'Voeux élèves'!A38</f>
        <v>DELHAYE Thomas</v>
      </c>
      <c r="B36" s="179">
        <f>Tableau1[[#This Row],[hautbois]]</f>
        <v>0</v>
      </c>
      <c r="C36" s="170"/>
      <c r="D36" s="170"/>
      <c r="E36" s="170"/>
      <c r="F36" s="170"/>
      <c r="G36" s="170"/>
      <c r="H36" s="170"/>
      <c r="I36" s="170"/>
      <c r="J36" s="170"/>
      <c r="K36" s="170"/>
      <c r="L36" s="170"/>
      <c r="M36" s="170"/>
      <c r="N36" s="170"/>
      <c r="O36" s="170"/>
      <c r="P36" s="170"/>
      <c r="Q36" s="170"/>
      <c r="R36" s="170"/>
    </row>
    <row r="37" spans="1:18" ht="15.75" hidden="1">
      <c r="A37" s="183" t="str">
        <f>'Voeux élèves'!A39</f>
        <v>DERU Johan</v>
      </c>
      <c r="B37" s="179">
        <f>Tableau1[[#This Row],[hautbois]]</f>
        <v>0</v>
      </c>
      <c r="C37" s="170"/>
      <c r="D37" s="170"/>
      <c r="E37" s="170"/>
      <c r="F37" s="170"/>
      <c r="G37" s="170"/>
      <c r="H37" s="170"/>
      <c r="I37" s="170"/>
      <c r="J37" s="170"/>
      <c r="K37" s="170"/>
      <c r="L37" s="170"/>
      <c r="M37" s="170"/>
      <c r="N37" s="170"/>
      <c r="O37" s="170"/>
      <c r="P37" s="170"/>
      <c r="Q37" s="170"/>
      <c r="R37" s="170"/>
    </row>
    <row r="38" spans="1:18" ht="15.75" hidden="1">
      <c r="A38" s="183" t="str">
        <f>'Voeux élèves'!A40</f>
        <v>DIAR Ramine</v>
      </c>
      <c r="B38" s="179">
        <f>Tableau1[[#This Row],[hautbois]]</f>
        <v>0</v>
      </c>
      <c r="C38" s="170"/>
      <c r="D38" s="170"/>
      <c r="E38" s="170"/>
      <c r="F38" s="170"/>
      <c r="G38" s="170"/>
      <c r="H38" s="170"/>
      <c r="I38" s="170"/>
      <c r="J38" s="170"/>
      <c r="K38" s="170"/>
      <c r="L38" s="170"/>
      <c r="M38" s="170"/>
      <c r="N38" s="170"/>
      <c r="O38" s="170"/>
      <c r="P38" s="170"/>
      <c r="Q38" s="170"/>
      <c r="R38" s="170"/>
    </row>
    <row r="39" spans="1:18" ht="15.75" hidden="1">
      <c r="A39" s="183" t="str">
        <f>'Voeux élèves'!A41</f>
        <v>DUBOIS Margot</v>
      </c>
      <c r="B39" s="179">
        <f>Tableau1[[#This Row],[hautbois]]</f>
        <v>0</v>
      </c>
      <c r="C39" s="170"/>
      <c r="D39" s="170"/>
      <c r="E39" s="170"/>
      <c r="F39" s="170"/>
      <c r="G39" s="170"/>
      <c r="H39" s="170"/>
      <c r="I39" s="170"/>
      <c r="J39" s="170"/>
      <c r="K39" s="170"/>
      <c r="L39" s="170"/>
      <c r="M39" s="170"/>
      <c r="N39" s="170"/>
      <c r="O39" s="170"/>
      <c r="P39" s="170"/>
      <c r="Q39" s="170"/>
      <c r="R39" s="170"/>
    </row>
    <row r="40" spans="1:18" ht="15.75" hidden="1">
      <c r="A40" s="183" t="str">
        <f>'Voeux élèves'!A42</f>
        <v>DURY Noé</v>
      </c>
      <c r="B40" s="179">
        <f>Tableau1[[#This Row],[hautbois]]</f>
        <v>0</v>
      </c>
      <c r="C40" s="170"/>
      <c r="D40" s="170"/>
      <c r="E40" s="170"/>
      <c r="F40" s="170"/>
      <c r="G40" s="170"/>
      <c r="H40" s="170"/>
      <c r="I40" s="170"/>
      <c r="J40" s="170"/>
      <c r="K40" s="170"/>
      <c r="L40" s="170"/>
      <c r="M40" s="170"/>
      <c r="N40" s="170"/>
      <c r="O40" s="170"/>
      <c r="P40" s="170"/>
      <c r="Q40" s="170"/>
      <c r="R40" s="170"/>
    </row>
    <row r="41" spans="1:18" ht="15.75" hidden="1">
      <c r="A41" s="183" t="str">
        <f>'Voeux élèves'!A43</f>
        <v>FAURE Méline</v>
      </c>
      <c r="B41" s="179">
        <f>Tableau1[[#This Row],[hautbois]]</f>
        <v>0</v>
      </c>
      <c r="C41" s="170"/>
      <c r="D41" s="170"/>
      <c r="E41" s="170"/>
      <c r="F41" s="170"/>
      <c r="G41" s="170"/>
      <c r="H41" s="170"/>
      <c r="I41" s="170"/>
      <c r="J41" s="170"/>
      <c r="K41" s="170"/>
      <c r="L41" s="170"/>
      <c r="M41" s="170"/>
      <c r="N41" s="170"/>
      <c r="O41" s="170"/>
      <c r="P41" s="170"/>
      <c r="Q41" s="170"/>
      <c r="R41" s="170"/>
    </row>
    <row r="42" spans="1:18" ht="15.75">
      <c r="A42" s="183" t="str">
        <f>'Voeux élèves'!A44</f>
        <v>FENOL Flavien</v>
      </c>
      <c r="B42" s="179" t="str">
        <f>Tableau1[[#This Row],[hautbois]]</f>
        <v>p2</v>
      </c>
      <c r="C42" s="170"/>
      <c r="D42" s="170"/>
      <c r="E42" s="170"/>
      <c r="F42" s="170"/>
      <c r="G42" s="170"/>
      <c r="H42" s="170"/>
      <c r="I42" s="170"/>
      <c r="J42" s="170"/>
      <c r="K42" s="170"/>
      <c r="L42" s="170"/>
      <c r="M42" s="170"/>
      <c r="N42" s="170"/>
      <c r="O42" s="170"/>
      <c r="P42" s="170"/>
      <c r="Q42" s="170"/>
      <c r="R42" s="170"/>
    </row>
    <row r="43" spans="1:18" ht="15.75">
      <c r="A43" s="183" t="str">
        <f>'Voeux élèves'!A45</f>
        <v>GIRODET Julia</v>
      </c>
      <c r="B43" s="179" t="str">
        <f>Tableau1[[#This Row],[hautbois]]</f>
        <v>p3</v>
      </c>
      <c r="C43" s="170"/>
      <c r="D43" s="170"/>
      <c r="E43" s="170"/>
      <c r="F43" s="170"/>
      <c r="G43" s="170"/>
      <c r="H43" s="170"/>
      <c r="I43" s="170"/>
      <c r="J43" s="170"/>
      <c r="K43" s="170"/>
      <c r="L43" s="170"/>
      <c r="M43" s="170"/>
      <c r="N43" s="170"/>
      <c r="O43" s="170"/>
      <c r="P43" s="170"/>
      <c r="Q43" s="170"/>
      <c r="R43" s="170"/>
    </row>
    <row r="44" spans="1:18" ht="15.75">
      <c r="A44" s="183" t="str">
        <f>'Voeux élèves'!A46</f>
        <v>GOIX Laetitia</v>
      </c>
      <c r="B44" s="179" t="str">
        <f>Tableau1[[#This Row],[hautbois]]</f>
        <v>p3</v>
      </c>
      <c r="C44" s="170"/>
      <c r="D44" s="170"/>
      <c r="E44" s="170"/>
      <c r="F44" s="170"/>
      <c r="G44" s="170"/>
      <c r="H44" s="170"/>
      <c r="I44" s="170"/>
      <c r="J44" s="170"/>
      <c r="K44" s="170"/>
      <c r="L44" s="170"/>
      <c r="M44" s="170"/>
      <c r="N44" s="170"/>
      <c r="O44" s="170"/>
      <c r="P44" s="170"/>
      <c r="Q44" s="170"/>
      <c r="R44" s="170"/>
    </row>
    <row r="45" spans="1:18" ht="15.75" hidden="1">
      <c r="A45" s="183" t="str">
        <f>'Voeux élèves'!A47</f>
        <v>GUCCIARDI Léo</v>
      </c>
      <c r="B45" s="179">
        <f>Tableau1[[#This Row],[hautbois]]</f>
        <v>0</v>
      </c>
      <c r="C45" s="170"/>
      <c r="D45" s="170"/>
      <c r="E45" s="170"/>
      <c r="F45" s="170"/>
      <c r="G45" s="170"/>
      <c r="H45" s="170"/>
      <c r="I45" s="170"/>
      <c r="J45" s="170"/>
      <c r="K45" s="170"/>
      <c r="L45" s="170"/>
      <c r="M45" s="170"/>
      <c r="N45" s="170"/>
      <c r="O45" s="170"/>
      <c r="P45" s="170"/>
      <c r="Q45" s="170"/>
      <c r="R45" s="170"/>
    </row>
    <row r="46" spans="1:18" ht="15.75" hidden="1">
      <c r="A46" s="183" t="str">
        <f>'Voeux élèves'!A48</f>
        <v>HAMITRI Nahel</v>
      </c>
      <c r="B46" s="179">
        <f>Tableau1[[#This Row],[hautbois]]</f>
        <v>0</v>
      </c>
      <c r="C46" s="170"/>
      <c r="D46" s="170"/>
      <c r="E46" s="170"/>
      <c r="F46" s="170"/>
      <c r="G46" s="170"/>
      <c r="H46" s="170"/>
      <c r="I46" s="170"/>
      <c r="J46" s="170"/>
      <c r="K46" s="170"/>
      <c r="L46" s="170"/>
      <c r="M46" s="170"/>
      <c r="N46" s="170"/>
      <c r="O46" s="170"/>
      <c r="P46" s="170"/>
      <c r="Q46" s="170"/>
      <c r="R46" s="170"/>
    </row>
    <row r="47" spans="1:18" ht="15.75" hidden="1">
      <c r="A47" s="183" t="str">
        <f>'Voeux élèves'!A49</f>
        <v>HAVET Camille</v>
      </c>
      <c r="B47" s="179">
        <f>Tableau1[[#This Row],[hautbois]]</f>
        <v>0</v>
      </c>
      <c r="C47" s="170"/>
      <c r="D47" s="170"/>
      <c r="E47" s="170"/>
      <c r="F47" s="170"/>
      <c r="G47" s="170"/>
      <c r="H47" s="170"/>
      <c r="I47" s="170"/>
      <c r="J47" s="170"/>
      <c r="K47" s="170"/>
      <c r="L47" s="170"/>
      <c r="M47" s="170"/>
      <c r="N47" s="170"/>
      <c r="O47" s="170"/>
      <c r="P47" s="170"/>
      <c r="Q47" s="170"/>
      <c r="R47" s="170"/>
    </row>
    <row r="48" spans="1:18" ht="15.75" hidden="1">
      <c r="A48" s="183" t="str">
        <f>'Voeux élèves'!A50</f>
        <v>KIENER Maxime</v>
      </c>
      <c r="B48" s="179">
        <f>Tableau1[[#This Row],[hautbois]]</f>
        <v>0</v>
      </c>
      <c r="C48" s="170"/>
      <c r="D48" s="170"/>
      <c r="E48" s="170"/>
      <c r="F48" s="170"/>
      <c r="G48" s="170"/>
      <c r="H48" s="170"/>
      <c r="I48" s="170"/>
      <c r="J48" s="170"/>
      <c r="K48" s="170"/>
      <c r="L48" s="170"/>
      <c r="M48" s="170"/>
      <c r="N48" s="170"/>
      <c r="O48" s="170"/>
      <c r="P48" s="170"/>
      <c r="Q48" s="170"/>
      <c r="R48" s="170"/>
    </row>
    <row r="49" spans="1:18" ht="15.75" hidden="1">
      <c r="A49" s="183" t="str">
        <f>'Voeux élèves'!A51</f>
        <v>LAGIER Alexandre</v>
      </c>
      <c r="B49" s="179">
        <f>Tableau1[[#This Row],[hautbois]]</f>
        <v>0</v>
      </c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</row>
    <row r="50" spans="1:18" ht="15.75" hidden="1">
      <c r="A50" s="183" t="str">
        <f>'Voeux élèves'!A52</f>
        <v>LARBI Alya</v>
      </c>
      <c r="B50" s="179">
        <f>Tableau1[[#This Row],[hautbois]]</f>
        <v>0</v>
      </c>
      <c r="C50" s="170"/>
      <c r="D50" s="170"/>
      <c r="E50" s="170"/>
      <c r="F50" s="170"/>
      <c r="G50" s="170"/>
      <c r="H50" s="170"/>
      <c r="I50" s="170"/>
      <c r="J50" s="170"/>
      <c r="K50" s="170"/>
      <c r="L50" s="170"/>
      <c r="M50" s="170"/>
      <c r="N50" s="170"/>
      <c r="O50" s="170"/>
      <c r="P50" s="170"/>
      <c r="Q50" s="170"/>
      <c r="R50" s="170"/>
    </row>
    <row r="51" spans="1:18" ht="15.75">
      <c r="A51" s="183" t="str">
        <f>'Voeux élèves'!A53</f>
        <v>LE GUILLOU Jeanne</v>
      </c>
      <c r="B51" s="179" t="str">
        <f>Tableau1[[#This Row],[hautbois]]</f>
        <v>p3</v>
      </c>
      <c r="C51" s="170"/>
      <c r="D51" s="170"/>
      <c r="E51" s="170"/>
      <c r="F51" s="170"/>
      <c r="G51" s="170"/>
      <c r="H51" s="170"/>
      <c r="I51" s="170"/>
      <c r="J51" s="170"/>
      <c r="K51" s="170"/>
      <c r="L51" s="170"/>
      <c r="M51" s="170"/>
      <c r="N51" s="170"/>
      <c r="O51" s="170"/>
      <c r="P51" s="170"/>
      <c r="Q51" s="170"/>
      <c r="R51" s="170"/>
    </row>
    <row r="52" spans="1:18" ht="15.75" hidden="1">
      <c r="A52" s="183" t="str">
        <f>'Voeux élèves'!A54</f>
        <v>LEFEUVRE Eliott</v>
      </c>
      <c r="B52" s="179">
        <f>Tableau1[[#This Row],[hautbois]]</f>
        <v>0</v>
      </c>
      <c r="C52" s="170"/>
      <c r="D52" s="170"/>
      <c r="E52" s="170"/>
      <c r="F52" s="170"/>
      <c r="G52" s="170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</row>
    <row r="53" spans="1:18" ht="15.75" hidden="1">
      <c r="A53" s="183" t="str">
        <f>'Voeux élèves'!A55</f>
        <v>LEPOUTRE Achille</v>
      </c>
      <c r="B53" s="179">
        <f>Tableau1[[#This Row],[hautbois]]</f>
        <v>0</v>
      </c>
      <c r="C53" s="170"/>
      <c r="D53" s="170"/>
      <c r="E53" s="170"/>
      <c r="F53" s="170"/>
      <c r="G53" s="170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</row>
    <row r="54" spans="1:18" ht="15.75" hidden="1">
      <c r="A54" s="183" t="str">
        <f>'Voeux élèves'!A56</f>
        <v>LEVON Mathilde</v>
      </c>
      <c r="B54" s="179">
        <f>Tableau1[[#This Row],[hautbois]]</f>
        <v>0</v>
      </c>
      <c r="C54" s="170"/>
      <c r="D54" s="170"/>
      <c r="E54" s="170"/>
      <c r="F54" s="170"/>
      <c r="G54" s="170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</row>
    <row r="55" spans="1:18" ht="15.75" hidden="1">
      <c r="A55" s="183" t="str">
        <f>'Voeux élèves'!A57</f>
        <v>LITTARDI Anna</v>
      </c>
      <c r="B55" s="179">
        <f>Tableau1[[#This Row],[hautbois]]</f>
        <v>0</v>
      </c>
      <c r="C55" s="170"/>
      <c r="D55" s="170"/>
      <c r="E55" s="170"/>
      <c r="F55" s="170"/>
      <c r="G55" s="170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</row>
    <row r="56" spans="1:18" ht="15.75" hidden="1">
      <c r="A56" s="183" t="str">
        <f>'Voeux élèves'!A58</f>
        <v>LORDENIMUS Anna</v>
      </c>
      <c r="B56" s="179">
        <f>Tableau1[[#This Row],[hautbois]]</f>
        <v>0</v>
      </c>
      <c r="C56" s="170"/>
      <c r="D56" s="170"/>
      <c r="E56" s="170"/>
      <c r="F56" s="170"/>
      <c r="G56" s="170"/>
      <c r="H56" s="170"/>
      <c r="I56" s="170"/>
      <c r="J56" s="170"/>
      <c r="K56" s="170"/>
      <c r="L56" s="170"/>
      <c r="M56" s="170"/>
      <c r="N56" s="170"/>
      <c r="O56" s="170"/>
      <c r="P56" s="170"/>
      <c r="Q56" s="170"/>
      <c r="R56" s="170"/>
    </row>
    <row r="57" spans="1:18" ht="15.75">
      <c r="A57" s="183" t="str">
        <f>'Voeux élèves'!A59</f>
        <v>LOUNIS Jalwan</v>
      </c>
      <c r="B57" s="179">
        <f>Tableau1[[#This Row],[hautbois]]</f>
        <v>0</v>
      </c>
      <c r="C57" s="170"/>
      <c r="D57" s="170"/>
      <c r="E57" s="170"/>
      <c r="F57" s="170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</row>
    <row r="58" spans="1:18" ht="15.75" hidden="1">
      <c r="A58" s="183" t="str">
        <f>'Voeux élèves'!A60</f>
        <v>MARC Léopold</v>
      </c>
      <c r="B58" s="179">
        <f>Tableau1[[#This Row],[hautbois]]</f>
        <v>0</v>
      </c>
      <c r="C58" s="170"/>
      <c r="D58" s="170"/>
      <c r="E58" s="170"/>
      <c r="F58" s="170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</row>
    <row r="59" spans="1:18" ht="15.75" hidden="1">
      <c r="A59" s="183" t="str">
        <f>'Voeux élèves'!A61</f>
        <v>MARCHAL Nicolas</v>
      </c>
      <c r="B59" s="179">
        <f>Tableau1[[#This Row],[hautbois]]</f>
        <v>0</v>
      </c>
      <c r="C59" s="170"/>
      <c r="D59" s="170"/>
      <c r="E59" s="170"/>
      <c r="F59" s="170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</row>
    <row r="60" spans="1:18" ht="15.75" hidden="1">
      <c r="A60" s="183" t="str">
        <f>'Voeux élèves'!A62</f>
        <v>MARCONNET Clément</v>
      </c>
      <c r="B60" s="507">
        <f>Tableau1[[#This Row],[hautbois]]</f>
        <v>0</v>
      </c>
      <c r="C60" s="170"/>
      <c r="D60" s="170"/>
      <c r="E60" s="170"/>
      <c r="F60" s="170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</row>
    <row r="61" spans="1:18" ht="15.75" hidden="1">
      <c r="A61" s="183" t="str">
        <f>'Voeux élèves'!A63</f>
        <v>MARSANNE Victor</v>
      </c>
      <c r="B61" s="507">
        <f>Tableau1[[#This Row],[hautbois]]</f>
        <v>0</v>
      </c>
      <c r="C61" s="170"/>
      <c r="D61" s="170"/>
      <c r="E61" s="170"/>
      <c r="F61" s="170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</row>
    <row r="62" spans="1:18" ht="15.75" hidden="1">
      <c r="A62" s="183" t="str">
        <f>'Voeux élèves'!A64</f>
        <v>MARTIN VUADELLE Juliette</v>
      </c>
      <c r="B62" s="507">
        <f>Tableau1[[#This Row],[hautbois]]</f>
        <v>0</v>
      </c>
      <c r="C62" s="170"/>
      <c r="D62" s="170"/>
      <c r="E62" s="170"/>
      <c r="F62" s="170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</row>
    <row r="63" spans="1:18" ht="15.75" hidden="1">
      <c r="A63" s="183" t="str">
        <f>'Voeux élèves'!A65</f>
        <v xml:space="preserve">MARTINEZ Léo </v>
      </c>
      <c r="B63" s="507">
        <f>Tableau1[[#This Row],[hautbois]]</f>
        <v>0</v>
      </c>
      <c r="C63" s="170"/>
      <c r="D63" s="170"/>
      <c r="E63" s="170"/>
      <c r="F63" s="170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</row>
    <row r="64" spans="1:18" ht="15.75" hidden="1">
      <c r="A64" s="508" t="str">
        <f>'Voeux élèves'!A66</f>
        <v>MERIEUX Théophile</v>
      </c>
      <c r="B64" s="509">
        <f>Tableau1[[#This Row],[hautbois]]</f>
        <v>0</v>
      </c>
      <c r="C64" s="170"/>
      <c r="D64" s="170"/>
      <c r="E64" s="170"/>
      <c r="F64" s="170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</row>
    <row r="65" spans="1:18" ht="15.75">
      <c r="A65" s="168" t="str">
        <f>'Voeux élèves'!A67</f>
        <v>MILANI Vitor</v>
      </c>
      <c r="B65" s="515" t="str">
        <f>Tableau1[[#This Row],[hautbois]]</f>
        <v>p3</v>
      </c>
      <c r="C65" s="170"/>
      <c r="D65" s="170"/>
      <c r="E65" s="170"/>
      <c r="F65" s="170"/>
      <c r="G65" s="170"/>
      <c r="H65" s="170"/>
      <c r="I65" s="170"/>
      <c r="J65" s="170"/>
      <c r="K65" s="170"/>
      <c r="L65" s="170"/>
      <c r="M65" s="170"/>
      <c r="N65" s="170"/>
      <c r="O65" s="170"/>
      <c r="P65" s="170"/>
      <c r="Q65" s="170"/>
      <c r="R65" s="170"/>
    </row>
    <row r="66" spans="1:18" ht="15.75" hidden="1">
      <c r="A66" s="510" t="str">
        <f>'Voeux élèves'!A68</f>
        <v>MILLET Augustine</v>
      </c>
      <c r="B66" s="511">
        <f>Tableau1[[#This Row],[hautbois]]</f>
        <v>0</v>
      </c>
      <c r="C66" s="170"/>
      <c r="D66" s="170"/>
      <c r="E66" s="170"/>
      <c r="F66" s="170"/>
      <c r="G66" s="170"/>
      <c r="H66" s="170"/>
      <c r="I66" s="170"/>
      <c r="J66" s="170"/>
      <c r="K66" s="170"/>
      <c r="L66" s="170"/>
      <c r="M66" s="170"/>
      <c r="N66" s="170"/>
      <c r="O66" s="170"/>
      <c r="P66" s="170"/>
      <c r="Q66" s="170"/>
      <c r="R66" s="170"/>
    </row>
    <row r="67" spans="1:18" ht="15.75">
      <c r="A67" s="516" t="str">
        <f>'Voeux élèves'!A69</f>
        <v>MORARD Zoé</v>
      </c>
      <c r="B67" s="517" t="str">
        <f>Tableau1[[#This Row],[hautbois]]</f>
        <v>p3</v>
      </c>
      <c r="C67" s="170"/>
      <c r="D67" s="170"/>
      <c r="E67" s="170"/>
      <c r="F67" s="170"/>
      <c r="G67" s="170"/>
      <c r="H67" s="170"/>
      <c r="I67" s="170"/>
      <c r="J67" s="170"/>
      <c r="K67" s="170"/>
      <c r="L67" s="170"/>
      <c r="M67" s="170"/>
      <c r="N67" s="170"/>
      <c r="O67" s="170"/>
      <c r="P67" s="170"/>
      <c r="Q67" s="170"/>
      <c r="R67" s="170"/>
    </row>
    <row r="68" spans="1:18" ht="15.75" hidden="1">
      <c r="A68" s="510" t="str">
        <f>'Voeux élèves'!A70</f>
        <v>MULLER Hugo</v>
      </c>
      <c r="B68" s="511">
        <f>Tableau1[[#This Row],[hautbois]]</f>
        <v>0</v>
      </c>
      <c r="C68" s="170"/>
      <c r="D68" s="170"/>
      <c r="E68" s="170"/>
      <c r="F68" s="170"/>
      <c r="G68" s="170"/>
      <c r="H68" s="170"/>
      <c r="I68" s="170"/>
      <c r="J68" s="170"/>
      <c r="K68" s="170"/>
      <c r="L68" s="170"/>
      <c r="M68" s="170"/>
      <c r="N68" s="170"/>
      <c r="O68" s="170"/>
      <c r="P68" s="170"/>
      <c r="Q68" s="170"/>
      <c r="R68" s="170"/>
    </row>
    <row r="69" spans="1:18" ht="15.75">
      <c r="A69" s="518" t="str">
        <f>'Voeux élèves'!A71</f>
        <v>MULTEDO Felix</v>
      </c>
      <c r="B69" s="519" t="str">
        <f>Tableau1[[#This Row],[hautbois]]</f>
        <v>p4</v>
      </c>
      <c r="C69" s="170"/>
      <c r="D69" s="170"/>
      <c r="E69" s="170"/>
      <c r="F69" s="170"/>
      <c r="G69" s="170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0"/>
    </row>
    <row r="70" spans="1:18" ht="15.75" hidden="1">
      <c r="A70" s="512" t="str">
        <f>'Voeux élèves'!A72</f>
        <v>PANDIN Juliette</v>
      </c>
      <c r="B70" s="513">
        <f>Tableau1[[#This Row],[hautbois]]</f>
        <v>0</v>
      </c>
      <c r="C70" s="170"/>
      <c r="D70" s="170"/>
      <c r="E70" s="170"/>
      <c r="F70" s="170"/>
      <c r="G70" s="170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0"/>
    </row>
    <row r="71" spans="1:18" ht="15.75" hidden="1">
      <c r="A71" s="183" t="str">
        <f>'Voeux élèves'!A73</f>
        <v>PECQUERIE Louis</v>
      </c>
      <c r="B71" s="507">
        <f>Tableau1[[#This Row],[hautbois]]</f>
        <v>0</v>
      </c>
      <c r="C71" s="170"/>
      <c r="D71" s="170"/>
      <c r="E71" s="170"/>
      <c r="F71" s="170"/>
      <c r="G71" s="170"/>
      <c r="H71" s="170"/>
      <c r="I71" s="170"/>
      <c r="J71" s="170"/>
      <c r="K71" s="170"/>
      <c r="L71" s="170"/>
      <c r="M71" s="170"/>
      <c r="N71" s="170"/>
      <c r="O71" s="170"/>
      <c r="P71" s="170"/>
      <c r="Q71" s="170"/>
      <c r="R71" s="170"/>
    </row>
    <row r="72" spans="1:18" ht="15.75" hidden="1">
      <c r="A72" s="508" t="str">
        <f>'Voeux élèves'!A74</f>
        <v>PECQUERIE Raphaël</v>
      </c>
      <c r="B72" s="509">
        <f>Tableau1[[#This Row],[hautbois]]</f>
        <v>0</v>
      </c>
      <c r="C72" s="170"/>
      <c r="D72" s="170"/>
      <c r="E72" s="170"/>
      <c r="F72" s="170"/>
      <c r="G72" s="170"/>
      <c r="H72" s="170"/>
      <c r="I72" s="170"/>
      <c r="J72" s="170"/>
      <c r="K72" s="170"/>
      <c r="L72" s="170"/>
      <c r="M72" s="170"/>
      <c r="N72" s="170"/>
      <c r="O72" s="170"/>
      <c r="P72" s="170"/>
      <c r="Q72" s="170"/>
      <c r="R72" s="170"/>
    </row>
    <row r="73" spans="1:18" ht="15.75">
      <c r="A73" s="520" t="str">
        <f>'Voeux élèves'!A75</f>
        <v>PEJOAN Juliette</v>
      </c>
      <c r="B73" s="521" t="str">
        <f>Tableau1[[#This Row],[hautbois]]</f>
        <v>p4</v>
      </c>
      <c r="C73" s="170"/>
      <c r="D73" s="170"/>
      <c r="E73" s="170"/>
      <c r="F73" s="170"/>
      <c r="G73" s="170"/>
      <c r="H73" s="170"/>
      <c r="I73" s="170"/>
      <c r="J73" s="170"/>
      <c r="K73" s="170"/>
      <c r="L73" s="170"/>
      <c r="M73" s="170"/>
      <c r="N73" s="170"/>
      <c r="O73" s="170"/>
      <c r="P73" s="170"/>
      <c r="Q73" s="170"/>
      <c r="R73" s="170"/>
    </row>
    <row r="74" spans="1:18" ht="15.75" hidden="1">
      <c r="A74" s="514" t="str">
        <f>'Voeux élèves'!A76</f>
        <v>PICHOT-DELAHAYE Louise</v>
      </c>
      <c r="B74" s="513">
        <f>Tableau1[[#This Row],[hautbois]]</f>
        <v>0</v>
      </c>
      <c r="C74" s="170"/>
      <c r="D74" s="170"/>
      <c r="E74" s="170"/>
      <c r="F74" s="170"/>
      <c r="G74" s="170"/>
      <c r="H74" s="170"/>
      <c r="I74" s="170"/>
      <c r="J74" s="170"/>
      <c r="K74" s="170"/>
      <c r="L74" s="170"/>
      <c r="M74" s="170"/>
      <c r="N74" s="170"/>
      <c r="O74" s="170"/>
      <c r="P74" s="170"/>
      <c r="Q74" s="170"/>
      <c r="R74" s="170"/>
    </row>
    <row r="75" spans="1:18" ht="15.75" hidden="1">
      <c r="A75" s="183" t="str">
        <f>'Voeux élèves'!A77</f>
        <v>POINT BOYRIVENT Baptiste</v>
      </c>
      <c r="B75" s="507">
        <f>Tableau1[[#This Row],[hautbois]]</f>
        <v>0</v>
      </c>
      <c r="C75" s="170"/>
      <c r="D75" s="170"/>
      <c r="E75" s="170"/>
      <c r="F75" s="170"/>
      <c r="G75" s="170"/>
      <c r="H75" s="170"/>
      <c r="I75" s="170"/>
      <c r="J75" s="170"/>
      <c r="K75" s="170"/>
      <c r="L75" s="170"/>
      <c r="M75" s="170"/>
      <c r="N75" s="170"/>
      <c r="O75" s="170"/>
      <c r="P75" s="170"/>
      <c r="Q75" s="170"/>
      <c r="R75" s="170"/>
    </row>
    <row r="76" spans="1:18" ht="15.75" hidden="1">
      <c r="A76" s="183" t="str">
        <f>'Voeux élèves'!A78</f>
        <v>POLO Emma</v>
      </c>
      <c r="B76" s="507">
        <f>Tableau1[[#This Row],[hautbois]]</f>
        <v>0</v>
      </c>
      <c r="C76" s="170"/>
      <c r="D76" s="170"/>
      <c r="E76" s="170"/>
      <c r="F76" s="170"/>
      <c r="G76" s="170"/>
      <c r="H76" s="170"/>
      <c r="I76" s="170"/>
      <c r="J76" s="170"/>
      <c r="K76" s="170"/>
      <c r="L76" s="170"/>
      <c r="M76" s="170"/>
      <c r="N76" s="170"/>
      <c r="O76" s="170"/>
      <c r="P76" s="170"/>
      <c r="Q76" s="170"/>
      <c r="R76" s="170"/>
    </row>
    <row r="77" spans="1:18" ht="15.75" hidden="1">
      <c r="A77" s="508" t="str">
        <f>'Voeux élèves'!A79</f>
        <v>RENAND Louis</v>
      </c>
      <c r="B77" s="509">
        <f>Tableau1[[#This Row],[hautbois]]</f>
        <v>0</v>
      </c>
      <c r="C77" s="170"/>
      <c r="D77" s="170"/>
      <c r="E77" s="170"/>
      <c r="F77" s="170"/>
      <c r="G77" s="170"/>
      <c r="H77" s="170"/>
      <c r="I77" s="170"/>
      <c r="J77" s="170"/>
      <c r="K77" s="170"/>
      <c r="L77" s="170"/>
      <c r="M77" s="170"/>
      <c r="N77" s="170"/>
      <c r="O77" s="170"/>
      <c r="P77" s="170"/>
      <c r="Q77" s="170"/>
      <c r="R77" s="170"/>
    </row>
    <row r="78" spans="1:18" ht="15.75">
      <c r="A78" s="520" t="str">
        <f>'Voeux élèves'!A80</f>
        <v>RIVET Léa</v>
      </c>
      <c r="B78" s="521" t="str">
        <f>Tableau1[[#This Row],[hautbois]]</f>
        <v>p4</v>
      </c>
      <c r="C78" s="170"/>
      <c r="D78" s="170"/>
      <c r="E78" s="170"/>
      <c r="F78" s="170"/>
      <c r="G78" s="170"/>
      <c r="H78" s="170"/>
      <c r="I78" s="170"/>
      <c r="J78" s="170"/>
      <c r="K78" s="170"/>
      <c r="L78" s="170"/>
      <c r="M78" s="170"/>
      <c r="N78" s="170"/>
      <c r="O78" s="170"/>
      <c r="P78" s="170"/>
      <c r="Q78" s="170"/>
      <c r="R78" s="170"/>
    </row>
    <row r="79" spans="1:18" ht="15.75" hidden="1">
      <c r="A79" s="514" t="str">
        <f>'Voeux élèves'!A81</f>
        <v>ROULLIER Theophane</v>
      </c>
      <c r="B79" s="513">
        <f>Tableau1[[#This Row],[hautbois]]</f>
        <v>0</v>
      </c>
      <c r="C79" s="170"/>
      <c r="D79" s="170"/>
      <c r="E79" s="170"/>
      <c r="F79" s="170"/>
      <c r="G79" s="170"/>
      <c r="H79" s="170"/>
      <c r="I79" s="170"/>
      <c r="J79" s="170"/>
      <c r="K79" s="170"/>
      <c r="L79" s="170"/>
      <c r="M79" s="170"/>
      <c r="N79" s="170"/>
      <c r="O79" s="170"/>
      <c r="P79" s="170"/>
      <c r="Q79" s="170"/>
      <c r="R79" s="170"/>
    </row>
    <row r="80" spans="1:18" ht="15.75" hidden="1">
      <c r="A80" s="183" t="str">
        <f>'Voeux élèves'!A82</f>
        <v>ROUSSEL-ROQUES Achille</v>
      </c>
      <c r="B80" s="507">
        <f>Tableau1[[#This Row],[hautbois]]</f>
        <v>0</v>
      </c>
      <c r="C80" s="170"/>
      <c r="D80" s="170"/>
      <c r="E80" s="170"/>
      <c r="F80" s="170"/>
      <c r="G80" s="170"/>
      <c r="H80" s="170"/>
      <c r="I80" s="170"/>
      <c r="J80" s="170"/>
      <c r="K80" s="170"/>
      <c r="L80" s="170"/>
      <c r="M80" s="170"/>
      <c r="N80" s="170"/>
      <c r="O80" s="170"/>
      <c r="P80" s="170"/>
      <c r="Q80" s="170"/>
      <c r="R80" s="170"/>
    </row>
    <row r="81" spans="1:18" ht="15.75" hidden="1">
      <c r="A81" s="183" t="str">
        <f>'Voeux élèves'!A83</f>
        <v>ROUSSEL-ROQUES Zacharie</v>
      </c>
      <c r="B81" s="507">
        <f>Tableau1[[#This Row],[hautbois]]</f>
        <v>0</v>
      </c>
      <c r="C81" s="170"/>
      <c r="D81" s="170"/>
      <c r="E81" s="170"/>
      <c r="F81" s="170"/>
      <c r="G81" s="170"/>
      <c r="H81" s="170"/>
      <c r="I81" s="170"/>
      <c r="J81" s="170"/>
      <c r="K81" s="170"/>
      <c r="L81" s="170"/>
      <c r="M81" s="170"/>
      <c r="N81" s="170"/>
      <c r="O81" s="170"/>
      <c r="P81" s="170"/>
      <c r="Q81" s="170"/>
      <c r="R81" s="170"/>
    </row>
    <row r="82" spans="1:18" ht="15.75" hidden="1">
      <c r="A82" s="183" t="str">
        <f>'Voeux élèves'!A84</f>
        <v>ROUSSET Mathilde</v>
      </c>
      <c r="B82" s="507">
        <f>Tableau1[[#This Row],[hautbois]]</f>
        <v>0</v>
      </c>
      <c r="C82" s="170"/>
      <c r="D82" s="170"/>
      <c r="E82" s="170"/>
      <c r="F82" s="170"/>
      <c r="G82" s="170"/>
      <c r="H82" s="170"/>
      <c r="I82" s="170"/>
      <c r="J82" s="170"/>
      <c r="K82" s="170"/>
      <c r="L82" s="170"/>
      <c r="M82" s="170"/>
      <c r="N82" s="170"/>
      <c r="O82" s="170"/>
      <c r="P82" s="170"/>
      <c r="Q82" s="170"/>
      <c r="R82" s="170"/>
    </row>
    <row r="83" spans="1:18" ht="15.75" hidden="1">
      <c r="A83" s="183" t="str">
        <f>'Voeux élèves'!A85</f>
        <v>ROUSSILLON Marin</v>
      </c>
      <c r="B83" s="507">
        <f>Tableau1[[#This Row],[hautbois]]</f>
        <v>0</v>
      </c>
      <c r="C83" s="170"/>
      <c r="D83" s="170"/>
      <c r="E83" s="170"/>
      <c r="F83" s="170"/>
      <c r="G83" s="170"/>
      <c r="H83" s="170"/>
      <c r="I83" s="170"/>
      <c r="J83" s="170"/>
      <c r="K83" s="170"/>
      <c r="L83" s="170"/>
      <c r="M83" s="170"/>
      <c r="N83" s="170"/>
      <c r="O83" s="170"/>
      <c r="P83" s="170"/>
      <c r="Q83" s="170"/>
      <c r="R83" s="170"/>
    </row>
    <row r="84" spans="1:18" ht="15.75" hidden="1">
      <c r="A84" s="183" t="str">
        <f>'Voeux élèves'!A86</f>
        <v>ROUX Elina</v>
      </c>
      <c r="B84" s="507">
        <f>Tableau1[[#This Row],[hautbois]]</f>
        <v>0</v>
      </c>
      <c r="C84" s="170"/>
      <c r="D84" s="170"/>
      <c r="E84" s="170"/>
      <c r="F84" s="170"/>
      <c r="G84" s="170"/>
      <c r="H84" s="170"/>
      <c r="I84" s="170"/>
      <c r="J84" s="170"/>
      <c r="K84" s="170"/>
      <c r="L84" s="170"/>
      <c r="M84" s="170"/>
      <c r="N84" s="170"/>
      <c r="O84" s="170"/>
      <c r="P84" s="170"/>
      <c r="Q84" s="170"/>
      <c r="R84" s="170"/>
    </row>
    <row r="85" spans="1:18" ht="15.75" hidden="1">
      <c r="A85" s="183" t="str">
        <f>'Voeux élèves'!A87</f>
        <v>ROYER  Alban</v>
      </c>
      <c r="B85" s="507">
        <f>Tableau1[[#This Row],[hautbois]]</f>
        <v>0</v>
      </c>
      <c r="C85" s="170"/>
      <c r="D85" s="170"/>
      <c r="E85" s="170"/>
      <c r="F85" s="170"/>
      <c r="G85" s="170"/>
      <c r="H85" s="170"/>
      <c r="I85" s="170"/>
      <c r="J85" s="170"/>
      <c r="K85" s="170"/>
      <c r="L85" s="170"/>
      <c r="M85" s="170"/>
      <c r="N85" s="170"/>
      <c r="O85" s="170"/>
      <c r="P85" s="170"/>
      <c r="Q85" s="170"/>
      <c r="R85" s="170"/>
    </row>
    <row r="86" spans="1:18" ht="15.75" hidden="1">
      <c r="A86" s="508" t="str">
        <f>'Voeux élèves'!A88</f>
        <v>SAINT-PAUL Léonie</v>
      </c>
      <c r="B86" s="509">
        <f>Tableau1[[#This Row],[hautbois]]</f>
        <v>0</v>
      </c>
      <c r="C86" s="170"/>
      <c r="D86" s="170"/>
      <c r="E86" s="170"/>
      <c r="F86" s="170"/>
      <c r="G86" s="170"/>
      <c r="H86" s="170"/>
      <c r="I86" s="170"/>
      <c r="J86" s="170"/>
      <c r="K86" s="170"/>
      <c r="L86" s="170"/>
      <c r="M86" s="170"/>
      <c r="N86" s="170"/>
      <c r="O86" s="170"/>
      <c r="P86" s="170"/>
      <c r="Q86" s="170"/>
      <c r="R86" s="170"/>
    </row>
    <row r="87" spans="1:18" ht="15.75">
      <c r="A87" s="522" t="str">
        <f>'Voeux élèves'!A89</f>
        <v>SCHMID Maélyne</v>
      </c>
      <c r="B87" s="523" t="str">
        <f>Tableau1[[#This Row],[hautbois]]</f>
        <v>p4</v>
      </c>
      <c r="C87" s="170"/>
      <c r="D87" s="170"/>
      <c r="E87" s="170"/>
      <c r="F87" s="170"/>
      <c r="G87" s="170"/>
      <c r="H87" s="170"/>
      <c r="I87" s="170"/>
      <c r="J87" s="170"/>
      <c r="K87" s="170"/>
      <c r="L87" s="170"/>
      <c r="M87" s="170"/>
      <c r="N87" s="170"/>
      <c r="O87" s="170"/>
      <c r="P87" s="170"/>
      <c r="Q87" s="170"/>
      <c r="R87" s="170"/>
    </row>
    <row r="88" spans="1:18" ht="15.75" hidden="1">
      <c r="A88" s="514" t="str">
        <f>'Voeux élèves'!A90</f>
        <v>SHIN Ian</v>
      </c>
      <c r="B88" s="513">
        <f>Tableau1[[#This Row],[hautbois]]</f>
        <v>0</v>
      </c>
      <c r="C88" s="170"/>
      <c r="D88" s="170"/>
      <c r="E88" s="170"/>
      <c r="F88" s="170"/>
      <c r="G88" s="170"/>
      <c r="H88" s="170"/>
      <c r="I88" s="170"/>
      <c r="J88" s="170"/>
      <c r="K88" s="170"/>
      <c r="L88" s="170"/>
      <c r="M88" s="170"/>
      <c r="N88" s="170"/>
      <c r="O88" s="170"/>
      <c r="P88" s="170"/>
      <c r="Q88" s="170"/>
      <c r="R88" s="170"/>
    </row>
    <row r="89" spans="1:18" ht="15.75" hidden="1">
      <c r="A89" s="183" t="str">
        <f>'Voeux élèves'!A91</f>
        <v>SHIN Louane</v>
      </c>
      <c r="B89" s="507">
        <f>Tableau1[[#This Row],[hautbois]]</f>
        <v>0</v>
      </c>
      <c r="C89" s="170"/>
      <c r="D89" s="170"/>
      <c r="E89" s="170"/>
      <c r="F89" s="170"/>
      <c r="G89" s="170"/>
      <c r="H89" s="170"/>
      <c r="I89" s="170"/>
      <c r="J89" s="170"/>
      <c r="K89" s="170"/>
      <c r="L89" s="170"/>
      <c r="M89" s="170"/>
      <c r="N89" s="170"/>
      <c r="O89" s="170"/>
      <c r="P89" s="170"/>
      <c r="Q89" s="170"/>
      <c r="R89" s="170"/>
    </row>
    <row r="90" spans="1:18" ht="15.75" hidden="1">
      <c r="A90" s="183" t="str">
        <f>'Voeux élèves'!A92</f>
        <v>SIGNORELLI Matteo</v>
      </c>
      <c r="B90" s="507">
        <f>Tableau1[[#This Row],[hautbois]]</f>
        <v>0</v>
      </c>
      <c r="C90" s="170"/>
      <c r="D90" s="170"/>
      <c r="E90" s="170"/>
      <c r="F90" s="170"/>
      <c r="G90" s="170"/>
      <c r="H90" s="170"/>
      <c r="I90" s="170"/>
      <c r="J90" s="170"/>
      <c r="K90" s="170"/>
      <c r="L90" s="170"/>
      <c r="M90" s="170"/>
      <c r="N90" s="170"/>
      <c r="O90" s="170"/>
      <c r="P90" s="170"/>
      <c r="Q90" s="170"/>
      <c r="R90" s="170"/>
    </row>
    <row r="91" spans="1:18" ht="15.75" hidden="1">
      <c r="A91" s="183" t="str">
        <f>'Voeux élèves'!A93</f>
        <v>SIMON Stanislas</v>
      </c>
      <c r="B91" s="507" t="str">
        <f>Tableau1[[#This Row],[hautbois]]</f>
        <v>p4</v>
      </c>
      <c r="C91" s="170"/>
      <c r="D91" s="170"/>
      <c r="E91" s="170"/>
      <c r="F91" s="170"/>
      <c r="G91" s="170"/>
      <c r="H91" s="170"/>
      <c r="I91" s="170"/>
      <c r="J91" s="170"/>
      <c r="K91" s="170"/>
      <c r="L91" s="170"/>
      <c r="M91" s="170"/>
      <c r="N91" s="170"/>
      <c r="O91" s="170"/>
      <c r="P91" s="170"/>
      <c r="Q91" s="170"/>
      <c r="R91" s="170"/>
    </row>
    <row r="92" spans="1:18" ht="15.75" hidden="1">
      <c r="A92" s="183" t="str">
        <f>'Voeux élèves'!A94</f>
        <v>SOULAS Louise</v>
      </c>
      <c r="B92" s="507">
        <f>Tableau1[[#This Row],[hautbois]]</f>
        <v>0</v>
      </c>
      <c r="C92" s="170"/>
      <c r="D92" s="170"/>
      <c r="E92" s="170"/>
      <c r="F92" s="170"/>
      <c r="G92" s="170"/>
      <c r="H92" s="170"/>
      <c r="I92" s="170"/>
      <c r="J92" s="170"/>
      <c r="K92" s="170"/>
      <c r="L92" s="170"/>
      <c r="M92" s="170"/>
      <c r="N92" s="170"/>
      <c r="O92" s="170"/>
      <c r="P92" s="170"/>
      <c r="Q92" s="170"/>
      <c r="R92" s="170"/>
    </row>
    <row r="93" spans="1:18" ht="15.75" hidden="1">
      <c r="A93" s="183" t="str">
        <f>'Voeux élèves'!A95</f>
        <v>TAILHADES ALALI Noa</v>
      </c>
      <c r="B93" s="507">
        <f>Tableau1[[#This Row],[hautbois]]</f>
        <v>0</v>
      </c>
      <c r="C93" s="170"/>
      <c r="D93" s="170"/>
      <c r="E93" s="170"/>
      <c r="F93" s="170"/>
      <c r="G93" s="170"/>
      <c r="H93" s="170"/>
      <c r="I93" s="170"/>
      <c r="J93" s="170"/>
      <c r="K93" s="170"/>
      <c r="L93" s="170"/>
      <c r="M93" s="170"/>
      <c r="N93" s="170"/>
      <c r="O93" s="170"/>
      <c r="P93" s="170"/>
      <c r="Q93" s="170"/>
      <c r="R93" s="170"/>
    </row>
    <row r="94" spans="1:18" ht="15.75" hidden="1">
      <c r="A94" s="183" t="str">
        <f>'Voeux élèves'!A96</f>
        <v>TAKKOUZ Carla</v>
      </c>
      <c r="B94" s="507">
        <f>Tableau1[[#This Row],[hautbois]]</f>
        <v>0</v>
      </c>
      <c r="C94" s="170"/>
      <c r="D94" s="170"/>
      <c r="E94" s="170"/>
      <c r="F94" s="170"/>
      <c r="G94" s="170"/>
      <c r="H94" s="170"/>
      <c r="I94" s="170"/>
      <c r="J94" s="170"/>
      <c r="K94" s="170"/>
      <c r="L94" s="170"/>
      <c r="M94" s="170"/>
      <c r="N94" s="170"/>
      <c r="O94" s="170"/>
      <c r="P94" s="170"/>
      <c r="Q94" s="170"/>
      <c r="R94" s="170"/>
    </row>
    <row r="95" spans="1:18" ht="15.75" hidden="1">
      <c r="A95" s="183" t="str">
        <f>'Voeux élèves'!A97</f>
        <v>TRABLY EL MAHMOUD Coline</v>
      </c>
      <c r="B95" s="507">
        <f>Tableau1[[#This Row],[hautbois]]</f>
        <v>0</v>
      </c>
      <c r="C95" s="170"/>
      <c r="D95" s="170"/>
      <c r="E95" s="170"/>
      <c r="F95" s="170"/>
      <c r="G95" s="170"/>
      <c r="H95" s="170"/>
      <c r="I95" s="170"/>
      <c r="J95" s="170"/>
      <c r="K95" s="170"/>
      <c r="L95" s="170"/>
      <c r="M95" s="170"/>
      <c r="N95" s="170"/>
      <c r="O95" s="170"/>
      <c r="P95" s="170"/>
      <c r="Q95" s="170"/>
      <c r="R95" s="170"/>
    </row>
    <row r="96" spans="1:18" ht="15.75" hidden="1">
      <c r="A96" s="183" t="str">
        <f>'Voeux élèves'!A98</f>
        <v>VERSCHELDE Lucie</v>
      </c>
      <c r="B96" s="507">
        <f>Tableau1[[#This Row],[hautbois]]</f>
        <v>0</v>
      </c>
      <c r="C96" s="170"/>
      <c r="D96" s="170"/>
      <c r="E96" s="170"/>
      <c r="F96" s="170"/>
      <c r="G96" s="170"/>
      <c r="H96" s="170"/>
      <c r="I96" s="170"/>
      <c r="J96" s="170"/>
      <c r="K96" s="170"/>
      <c r="L96" s="170"/>
      <c r="M96" s="170"/>
      <c r="N96" s="170"/>
      <c r="O96" s="170"/>
      <c r="P96" s="170"/>
      <c r="Q96" s="170"/>
      <c r="R96" s="170"/>
    </row>
    <row r="97" spans="1:18" ht="15.75" hidden="1">
      <c r="A97" s="183" t="str">
        <f>'Voeux élèves'!A99</f>
        <v>VIREVAIRE BIDAUT Timéo</v>
      </c>
      <c r="B97" s="507">
        <f>Tableau1[[#This Row],[hautbois]]</f>
        <v>0</v>
      </c>
      <c r="C97" s="170"/>
      <c r="D97" s="170"/>
      <c r="E97" s="170"/>
      <c r="F97" s="170"/>
      <c r="G97" s="170"/>
      <c r="H97" s="170"/>
      <c r="I97" s="170"/>
      <c r="J97" s="170"/>
      <c r="K97" s="170"/>
      <c r="L97" s="170"/>
      <c r="M97" s="170"/>
      <c r="N97" s="170"/>
      <c r="O97" s="170"/>
      <c r="P97" s="170"/>
      <c r="Q97" s="170"/>
      <c r="R97" s="170"/>
    </row>
    <row r="98" spans="1:18" ht="15.75" hidden="1">
      <c r="A98" s="183" t="str">
        <f>'Voeux élèves'!A100</f>
        <v>BERNET Clémence</v>
      </c>
      <c r="B98" s="507">
        <f>Tableau1[[#This Row],[hautbois]]</f>
        <v>0</v>
      </c>
      <c r="C98" s="170"/>
      <c r="D98" s="170"/>
      <c r="E98" s="170"/>
      <c r="F98" s="170"/>
      <c r="G98" s="170"/>
      <c r="H98" s="170"/>
      <c r="I98" s="170"/>
      <c r="J98" s="170"/>
      <c r="K98" s="170"/>
      <c r="L98" s="170"/>
      <c r="M98" s="170"/>
      <c r="N98" s="170"/>
      <c r="O98" s="170"/>
      <c r="P98" s="170"/>
      <c r="Q98" s="170"/>
      <c r="R98" s="170"/>
    </row>
    <row r="99" spans="1:18" ht="15.75" hidden="1">
      <c r="A99" s="183" t="str">
        <f>'Voeux élèves'!A101</f>
        <v>LOUAR Sarah</v>
      </c>
      <c r="B99" s="507">
        <f>Tableau1[[#This Row],[hautbois]]</f>
        <v>0</v>
      </c>
      <c r="C99" s="170"/>
      <c r="D99" s="170"/>
      <c r="E99" s="170"/>
      <c r="F99" s="170"/>
      <c r="G99" s="170"/>
      <c r="H99" s="170"/>
      <c r="I99" s="170"/>
      <c r="J99" s="170"/>
      <c r="K99" s="170"/>
      <c r="L99" s="170"/>
      <c r="M99" s="170"/>
      <c r="N99" s="170"/>
      <c r="O99" s="170"/>
      <c r="P99" s="170"/>
      <c r="Q99" s="170"/>
      <c r="R99" s="170"/>
    </row>
    <row r="100" spans="1:18" ht="15.75" hidden="1">
      <c r="A100" s="183">
        <f>'Voeux élèves'!A102</f>
        <v>0</v>
      </c>
      <c r="B100" s="507">
        <f>Tableau1[[#This Row],[hautbois]]</f>
        <v>0</v>
      </c>
      <c r="C100" s="170"/>
      <c r="D100" s="170"/>
      <c r="E100" s="170"/>
      <c r="F100" s="170"/>
      <c r="G100" s="170"/>
      <c r="H100" s="170"/>
      <c r="I100" s="170"/>
      <c r="J100" s="170"/>
      <c r="K100" s="170"/>
      <c r="L100" s="170"/>
      <c r="M100" s="170"/>
      <c r="N100" s="170"/>
      <c r="O100" s="170"/>
      <c r="P100" s="170"/>
      <c r="Q100" s="170"/>
      <c r="R100" s="170"/>
    </row>
    <row r="101" spans="1:18">
      <c r="A101" s="171"/>
      <c r="B101" s="170"/>
      <c r="C101" s="170"/>
      <c r="D101" s="170"/>
      <c r="E101" s="170"/>
      <c r="F101" s="170"/>
      <c r="G101" s="170"/>
      <c r="H101" s="170"/>
      <c r="I101" s="170"/>
      <c r="J101" s="170"/>
      <c r="K101" s="170"/>
      <c r="L101" s="170"/>
      <c r="M101" s="170"/>
      <c r="N101" s="170"/>
      <c r="O101" s="170"/>
      <c r="P101" s="170"/>
      <c r="Q101" s="170"/>
      <c r="R101" s="170"/>
    </row>
    <row r="102" spans="1:18">
      <c r="C102" s="170"/>
      <c r="D102" s="170"/>
      <c r="E102" s="170"/>
      <c r="F102" s="170"/>
      <c r="G102" s="170"/>
      <c r="H102" s="170"/>
      <c r="I102" s="170"/>
      <c r="J102" s="170"/>
      <c r="K102" s="170"/>
      <c r="L102" s="170"/>
      <c r="M102" s="170"/>
      <c r="N102" s="170"/>
      <c r="O102" s="170"/>
      <c r="P102" s="170"/>
      <c r="Q102" s="170"/>
      <c r="R102" s="170"/>
    </row>
    <row r="104" spans="1:18">
      <c r="A104" s="172" t="s">
        <v>26</v>
      </c>
      <c r="B104" s="173" t="s">
        <v>71</v>
      </c>
    </row>
    <row r="105" spans="1:18">
      <c r="A105" s="7" t="s">
        <v>85</v>
      </c>
      <c r="B105" s="2" t="s">
        <v>72</v>
      </c>
    </row>
    <row r="106" spans="1:18">
      <c r="A106" s="7"/>
      <c r="B106" s="3" t="s">
        <v>73</v>
      </c>
    </row>
    <row r="107" spans="1:18">
      <c r="B107" s="4" t="s">
        <v>74</v>
      </c>
    </row>
    <row r="108" spans="1:18">
      <c r="A108" s="170"/>
      <c r="B108" s="170"/>
    </row>
    <row r="109" spans="1:18">
      <c r="A109" s="170"/>
      <c r="B109" s="170"/>
    </row>
    <row r="110" spans="1:18">
      <c r="A110" s="170"/>
      <c r="B110" s="170">
        <f>COUNTIF(B2:B109,1)</f>
        <v>0</v>
      </c>
    </row>
    <row r="111" spans="1:18">
      <c r="A111" s="170"/>
      <c r="B111" s="170">
        <f>COUNTIF(B2:B109,2)</f>
        <v>0</v>
      </c>
    </row>
    <row r="112" spans="1:18">
      <c r="A112" s="170"/>
      <c r="B112" s="170">
        <f>COUNTIF(B2:B109,3)</f>
        <v>0</v>
      </c>
    </row>
    <row r="113" spans="1:2">
      <c r="A113" s="170"/>
      <c r="B113" s="170">
        <f>COUNTIF(B2:B109,4)</f>
        <v>0</v>
      </c>
    </row>
    <row r="114" spans="1:2">
      <c r="A114" s="170"/>
      <c r="B114" s="170"/>
    </row>
    <row r="115" spans="1:2">
      <c r="A115" s="170"/>
      <c r="B115" s="170"/>
    </row>
    <row r="116" spans="1:2">
      <c r="A116" s="170"/>
      <c r="B116" s="170"/>
    </row>
    <row r="117" spans="1:2">
      <c r="A117" s="170"/>
      <c r="B117" s="170"/>
    </row>
    <row r="118" spans="1:2">
      <c r="A118" s="170"/>
      <c r="B118" s="170"/>
    </row>
    <row r="119" spans="1:2">
      <c r="A119" s="170"/>
      <c r="B119" s="170"/>
    </row>
    <row r="120" spans="1:2">
      <c r="A120" s="170"/>
      <c r="B120" s="170"/>
    </row>
    <row r="121" spans="1:2">
      <c r="A121" s="170"/>
      <c r="B121" s="170"/>
    </row>
    <row r="122" spans="1:2">
      <c r="A122" s="170"/>
      <c r="B122" s="170"/>
    </row>
    <row r="123" spans="1:2">
      <c r="A123" s="170"/>
      <c r="B123" s="170"/>
    </row>
    <row r="124" spans="1:2">
      <c r="A124" s="170"/>
      <c r="B124" s="170"/>
    </row>
    <row r="125" spans="1:2">
      <c r="A125" s="170"/>
      <c r="B125" s="170"/>
    </row>
    <row r="126" spans="1:2">
      <c r="A126" s="170"/>
      <c r="B126" s="170"/>
    </row>
    <row r="127" spans="1:2">
      <c r="A127" s="170"/>
      <c r="B127" s="170"/>
    </row>
    <row r="128" spans="1:2">
      <c r="A128" s="170"/>
      <c r="B128" s="170"/>
    </row>
    <row r="129" spans="1:2">
      <c r="A129" s="170"/>
      <c r="B129" s="170"/>
    </row>
    <row r="130" spans="1:2">
      <c r="A130" s="170"/>
      <c r="B130" s="170"/>
    </row>
    <row r="131" spans="1:2">
      <c r="A131" s="170"/>
      <c r="B131" s="170"/>
    </row>
    <row r="132" spans="1:2">
      <c r="A132" s="170"/>
      <c r="B132" s="170"/>
    </row>
    <row r="133" spans="1:2">
      <c r="A133" s="170"/>
      <c r="B133" s="170"/>
    </row>
    <row r="134" spans="1:2">
      <c r="A134" s="170"/>
      <c r="B134" s="170"/>
    </row>
    <row r="135" spans="1:2">
      <c r="A135" s="170"/>
      <c r="B135" s="170"/>
    </row>
    <row r="136" spans="1:2">
      <c r="A136" s="170"/>
      <c r="B136" s="170"/>
    </row>
    <row r="137" spans="1:2">
      <c r="A137" s="170"/>
      <c r="B137" s="170"/>
    </row>
    <row r="138" spans="1:2">
      <c r="A138" s="170"/>
      <c r="B138" s="170"/>
    </row>
    <row r="139" spans="1:2">
      <c r="A139" s="170"/>
      <c r="B139" s="170"/>
    </row>
    <row r="140" spans="1:2">
      <c r="A140" s="170"/>
      <c r="B140" s="170"/>
    </row>
    <row r="141" spans="1:2">
      <c r="A141" s="170"/>
      <c r="B141" s="170"/>
    </row>
    <row r="142" spans="1:2">
      <c r="A142" s="170"/>
      <c r="B142" s="170"/>
    </row>
    <row r="143" spans="1:2">
      <c r="A143" s="172" t="s">
        <v>26</v>
      </c>
      <c r="B143" s="173" t="s">
        <v>71</v>
      </c>
    </row>
    <row r="144" spans="1:2">
      <c r="A144" s="172" t="s">
        <v>85</v>
      </c>
      <c r="B144" s="180" t="s">
        <v>72</v>
      </c>
    </row>
    <row r="145" spans="1:2">
      <c r="A145" s="172"/>
      <c r="B145" s="181" t="s">
        <v>73</v>
      </c>
    </row>
    <row r="146" spans="1:2">
      <c r="A146" s="170"/>
      <c r="B146" s="182" t="s">
        <v>74</v>
      </c>
    </row>
    <row r="147" spans="1:2">
      <c r="A147" s="170"/>
      <c r="B147" s="170"/>
    </row>
  </sheetData>
  <phoneticPr fontId="5" type="noConversion"/>
  <conditionalFormatting sqref="B143">
    <cfRule type="iconSet" priority="55">
      <iconSet iconSet="3Symbols2">
        <cfvo type="percent" val="0"/>
        <cfvo type="percent" val="33"/>
        <cfvo type="percent" val="67"/>
      </iconSet>
    </cfRule>
  </conditionalFormatting>
  <conditionalFormatting sqref="B143">
    <cfRule type="colorScale" priority="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43">
    <cfRule type="colorScale" priority="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44">
    <cfRule type="iconSet" priority="52">
      <iconSet iconSet="3Symbols2">
        <cfvo type="percent" val="0"/>
        <cfvo type="percent" val="33"/>
        <cfvo type="percent" val="67"/>
      </iconSet>
    </cfRule>
  </conditionalFormatting>
  <conditionalFormatting sqref="B144">
    <cfRule type="colorScale" priority="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45">
    <cfRule type="iconSet" priority="50">
      <iconSet iconSet="3Symbols2">
        <cfvo type="percent" val="0"/>
        <cfvo type="percent" val="33"/>
        <cfvo type="percent" val="67"/>
      </iconSet>
    </cfRule>
  </conditionalFormatting>
  <conditionalFormatting sqref="B146">
    <cfRule type="iconSet" priority="49">
      <iconSet iconSet="3Symbols2">
        <cfvo type="percent" val="0"/>
        <cfvo type="percent" val="33"/>
        <cfvo type="percent" val="67"/>
      </iconSet>
    </cfRule>
  </conditionalFormatting>
  <conditionalFormatting sqref="B2">
    <cfRule type="iconSet" priority="25">
      <iconSet iconSet="3Symbols2">
        <cfvo type="percent" val="0"/>
        <cfvo type="percent" val="33"/>
        <cfvo type="percent" val="67"/>
      </iconSet>
    </cfRule>
  </conditionalFormatting>
  <conditionalFormatting sqref="B2">
    <cfRule type="cellIs" dxfId="121" priority="20" operator="equal">
      <formula>"P4"</formula>
    </cfRule>
    <cfRule type="cellIs" dxfId="120" priority="21" operator="equal">
      <formula>"P3"</formula>
    </cfRule>
    <cfRule type="cellIs" dxfId="119" priority="22" operator="equal">
      <formula>"P2"</formula>
    </cfRule>
    <cfRule type="cellIs" dxfId="118" priority="23" operator="equal">
      <formula>"P1"</formula>
    </cfRule>
    <cfRule type="iconSet" priority="24">
      <iconSet iconSet="4TrafficLights">
        <cfvo type="percent" val="0"/>
        <cfvo type="percent" val="25"/>
        <cfvo type="percent" val="50"/>
        <cfvo type="percent" val="75"/>
      </iconSet>
    </cfRule>
  </conditionalFormatting>
  <conditionalFormatting sqref="B3:B100">
    <cfRule type="iconSet" priority="13">
      <iconSet iconSet="3Symbols2">
        <cfvo type="percent" val="0"/>
        <cfvo type="percent" val="33"/>
        <cfvo type="percent" val="67"/>
      </iconSet>
    </cfRule>
  </conditionalFormatting>
  <conditionalFormatting sqref="B3:B100">
    <cfRule type="cellIs" dxfId="117" priority="8" operator="equal">
      <formula>"P4"</formula>
    </cfRule>
    <cfRule type="cellIs" dxfId="116" priority="9" operator="equal">
      <formula>"P3"</formula>
    </cfRule>
    <cfRule type="cellIs" dxfId="115" priority="10" operator="equal">
      <formula>"P2"</formula>
    </cfRule>
    <cfRule type="cellIs" dxfId="114" priority="11" operator="equal">
      <formula>"P1"</formula>
    </cfRule>
    <cfRule type="iconSet" priority="12">
      <iconSet iconSet="4TrafficLights">
        <cfvo type="percent" val="0"/>
        <cfvo type="percent" val="25"/>
        <cfvo type="percent" val="50"/>
        <cfvo type="percent" val="75"/>
      </iconSet>
    </cfRule>
  </conditionalFormatting>
  <conditionalFormatting sqref="B104">
    <cfRule type="iconSet" priority="7">
      <iconSet iconSet="3Symbols2">
        <cfvo type="percent" val="0"/>
        <cfvo type="percent" val="33"/>
        <cfvo type="percent" val="67"/>
      </iconSet>
    </cfRule>
  </conditionalFormatting>
  <conditionalFormatting sqref="B104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4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5">
    <cfRule type="iconSet" priority="4">
      <iconSet iconSet="3Symbols2">
        <cfvo type="percent" val="0"/>
        <cfvo type="percent" val="33"/>
        <cfvo type="percent" val="67"/>
      </iconSet>
    </cfRule>
  </conditionalFormatting>
  <conditionalFormatting sqref="B105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6">
    <cfRule type="iconSet" priority="2">
      <iconSet iconSet="3Symbols2">
        <cfvo type="percent" val="0"/>
        <cfvo type="percent" val="33"/>
        <cfvo type="percent" val="67"/>
      </iconSet>
    </cfRule>
  </conditionalFormatting>
  <conditionalFormatting sqref="B107">
    <cfRule type="iconSet" priority="1">
      <iconSet iconSet="3Symbols2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horizontalDpi="0" verticalDpi="0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/>
  <dimension ref="A1:R113"/>
  <sheetViews>
    <sheetView workbookViewId="0">
      <pane ySplit="1" topLeftCell="A2" activePane="bottomLeft" state="frozen"/>
      <selection activeCell="A80" sqref="A80"/>
      <selection pane="bottomLeft" activeCell="E111" sqref="E111"/>
    </sheetView>
  </sheetViews>
  <sheetFormatPr baseColWidth="10" defaultRowHeight="15"/>
  <cols>
    <col min="1" max="1" width="28" bestFit="1" customWidth="1"/>
    <col min="2" max="3" width="19.140625" bestFit="1" customWidth="1"/>
  </cols>
  <sheetData>
    <row r="1" spans="1:18">
      <c r="A1" t="s">
        <v>21</v>
      </c>
      <c r="B1" t="s">
        <v>27</v>
      </c>
    </row>
    <row r="2" spans="1:18" ht="15.75" hidden="1">
      <c r="A2" s="178" t="str">
        <f>'Voeux élèves'!A4</f>
        <v>ARRAGAIN Adèle</v>
      </c>
      <c r="B2" s="154">
        <f>Tableau1[[#This Row],[clarinette]]</f>
        <v>0</v>
      </c>
    </row>
    <row r="3" spans="1:18" ht="15.75" hidden="1">
      <c r="A3" s="178" t="str">
        <f>'Voeux élèves'!A5</f>
        <v>AUCLAIR Héloïse</v>
      </c>
      <c r="B3" s="154">
        <f>Tableau1[[#This Row],[clarinette]]</f>
        <v>0</v>
      </c>
    </row>
    <row r="4" spans="1:18" ht="15.75" hidden="1">
      <c r="A4" s="178" t="str">
        <f>'Voeux élèves'!A6</f>
        <v>BALAIS Zoé</v>
      </c>
      <c r="B4" s="169">
        <f>Tableau1[[#This Row],[clarinette]]</f>
        <v>0</v>
      </c>
      <c r="C4" s="170"/>
      <c r="D4" s="170"/>
      <c r="E4" s="170"/>
      <c r="F4" s="170"/>
      <c r="G4" s="170"/>
      <c r="H4" s="170"/>
      <c r="I4" s="170"/>
      <c r="J4" s="170"/>
      <c r="K4" s="170"/>
      <c r="L4" s="170"/>
      <c r="M4" s="170"/>
      <c r="N4" s="170"/>
      <c r="O4" s="170"/>
      <c r="P4" s="170"/>
      <c r="Q4" s="170"/>
      <c r="R4" s="170"/>
    </row>
    <row r="5" spans="1:18" ht="15.75">
      <c r="A5" s="178" t="str">
        <f>'Voeux élèves'!A7</f>
        <v>BARBI NEYROUD Alicia</v>
      </c>
      <c r="B5" s="169" t="str">
        <f>Tableau1[[#This Row],[clarinette]]</f>
        <v>p1</v>
      </c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170"/>
      <c r="Q5" s="170"/>
      <c r="R5" s="170"/>
    </row>
    <row r="6" spans="1:18" ht="15.75" hidden="1">
      <c r="A6" s="178" t="str">
        <f>'Voeux élèves'!A8</f>
        <v>BARBU WILDBRETT Charlotte</v>
      </c>
      <c r="B6" s="169">
        <f>Tableau1[[#This Row],[clarinette]]</f>
        <v>0</v>
      </c>
      <c r="C6" s="170"/>
      <c r="D6" s="170"/>
      <c r="E6" s="170"/>
      <c r="F6" s="170"/>
      <c r="G6" s="170"/>
      <c r="H6" s="170"/>
      <c r="I6" s="170"/>
      <c r="J6" s="170"/>
      <c r="K6" s="170"/>
      <c r="L6" s="170"/>
      <c r="M6" s="170"/>
      <c r="N6" s="170"/>
      <c r="O6" s="170"/>
      <c r="P6" s="170"/>
      <c r="Q6" s="170"/>
      <c r="R6" s="170"/>
    </row>
    <row r="7" spans="1:18" ht="15.75" hidden="1">
      <c r="A7" s="178" t="str">
        <f>'Voeux élèves'!A9</f>
        <v>BAZOGE Edgar</v>
      </c>
      <c r="B7" s="169">
        <f>Tableau1[[#This Row],[clarinette]]</f>
        <v>0</v>
      </c>
      <c r="C7" s="170"/>
      <c r="D7" s="170"/>
      <c r="E7" s="170"/>
      <c r="F7" s="170"/>
      <c r="G7" s="170"/>
      <c r="H7" s="170"/>
      <c r="I7" s="170"/>
      <c r="J7" s="170"/>
      <c r="K7" s="170"/>
      <c r="L7" s="170"/>
      <c r="M7" s="170"/>
      <c r="N7" s="170"/>
      <c r="O7" s="170"/>
      <c r="P7" s="170"/>
      <c r="Q7" s="170"/>
      <c r="R7" s="170"/>
    </row>
    <row r="8" spans="1:18" ht="15.75" hidden="1">
      <c r="A8" s="178" t="str">
        <f>'Voeux élèves'!A10</f>
        <v>BEAREZ Thelma</v>
      </c>
      <c r="B8" s="169">
        <f>Tableau1[[#This Row],[clarinette]]</f>
        <v>0</v>
      </c>
      <c r="C8" s="170"/>
      <c r="D8" s="170"/>
      <c r="E8" s="170"/>
      <c r="F8" s="170"/>
      <c r="G8" s="170"/>
      <c r="H8" s="170"/>
      <c r="I8" s="170"/>
      <c r="J8" s="170"/>
      <c r="K8" s="170"/>
      <c r="L8" s="170"/>
      <c r="M8" s="170"/>
      <c r="N8" s="170"/>
      <c r="O8" s="170"/>
      <c r="P8" s="170"/>
      <c r="Q8" s="170"/>
      <c r="R8" s="170"/>
    </row>
    <row r="9" spans="1:18" ht="15.75" hidden="1">
      <c r="A9" s="178" t="str">
        <f>'Voeux élèves'!A11</f>
        <v>BENKHALFOUN Aya</v>
      </c>
      <c r="B9" s="169">
        <f>Tableau1[[#This Row],[clarinette]]</f>
        <v>0</v>
      </c>
      <c r="C9" s="170"/>
      <c r="D9" s="170"/>
      <c r="E9" s="170"/>
      <c r="F9" s="170"/>
      <c r="G9" s="170"/>
      <c r="H9" s="170"/>
      <c r="I9" s="170"/>
      <c r="J9" s="170"/>
      <c r="K9" s="170"/>
      <c r="L9" s="170"/>
      <c r="M9" s="170"/>
      <c r="N9" s="170"/>
      <c r="O9" s="170"/>
      <c r="P9" s="170"/>
      <c r="Q9" s="170"/>
      <c r="R9" s="170"/>
    </row>
    <row r="10" spans="1:18" ht="15.75" hidden="1">
      <c r="A10" s="178" t="str">
        <f>'Voeux élèves'!A12</f>
        <v>BENOIT Anatole</v>
      </c>
      <c r="B10" s="169">
        <f>Tableau1[[#This Row],[clarinette]]</f>
        <v>0</v>
      </c>
      <c r="C10" s="170"/>
      <c r="D10" s="170"/>
      <c r="E10" s="170"/>
      <c r="F10" s="170"/>
      <c r="G10" s="170"/>
      <c r="H10" s="170"/>
      <c r="I10" s="170"/>
      <c r="J10" s="170"/>
      <c r="K10" s="170"/>
      <c r="L10" s="170"/>
      <c r="M10" s="170"/>
      <c r="N10" s="170"/>
      <c r="O10" s="170"/>
      <c r="P10" s="170"/>
      <c r="Q10" s="170"/>
      <c r="R10" s="170"/>
    </row>
    <row r="11" spans="1:18" ht="15.75" hidden="1">
      <c r="A11" s="178" t="str">
        <f>'Voeux élèves'!A13</f>
        <v>BERTHIER Inès</v>
      </c>
      <c r="B11" s="169">
        <f>Tableau1[[#This Row],[clarinette]]</f>
        <v>0</v>
      </c>
      <c r="C11" s="170"/>
      <c r="D11" s="170"/>
      <c r="E11" s="170"/>
      <c r="F11" s="170"/>
      <c r="G11" s="170"/>
      <c r="H11" s="170"/>
      <c r="I11" s="170"/>
      <c r="J11" s="170"/>
      <c r="K11" s="170"/>
      <c r="L11" s="170"/>
      <c r="M11" s="170"/>
      <c r="N11" s="170"/>
      <c r="O11" s="170"/>
      <c r="P11" s="170"/>
      <c r="Q11" s="170"/>
      <c r="R11" s="170"/>
    </row>
    <row r="12" spans="1:18" ht="15.75" hidden="1">
      <c r="A12" s="178" t="str">
        <f>'Voeux élèves'!A14</f>
        <v>BLEHAUT Anna</v>
      </c>
      <c r="B12" s="169">
        <f>Tableau1[[#This Row],[clarinette]]</f>
        <v>0</v>
      </c>
      <c r="C12" s="170"/>
      <c r="D12" s="170"/>
      <c r="E12" s="170"/>
      <c r="F12" s="170"/>
      <c r="G12" s="170"/>
      <c r="H12" s="170"/>
      <c r="I12" s="170"/>
      <c r="J12" s="170"/>
      <c r="K12" s="170"/>
      <c r="L12" s="170"/>
      <c r="M12" s="170"/>
      <c r="N12" s="170"/>
      <c r="O12" s="170"/>
      <c r="P12" s="170"/>
      <c r="Q12" s="170"/>
      <c r="R12" s="170"/>
    </row>
    <row r="13" spans="1:18" ht="15.75" hidden="1">
      <c r="A13" s="178" t="str">
        <f>'Voeux élèves'!A15</f>
        <v>BOSSAN Emma</v>
      </c>
      <c r="B13" s="169">
        <f>Tableau1[[#This Row],[clarinette]]</f>
        <v>0</v>
      </c>
      <c r="C13" s="170"/>
      <c r="D13" s="170"/>
      <c r="E13" s="170"/>
      <c r="F13" s="170"/>
      <c r="G13" s="170"/>
      <c r="H13" s="170"/>
      <c r="I13" s="170"/>
      <c r="J13" s="170"/>
      <c r="K13" s="170"/>
      <c r="L13" s="170"/>
      <c r="M13" s="170"/>
      <c r="N13" s="170"/>
      <c r="O13" s="170"/>
      <c r="P13" s="170"/>
      <c r="Q13" s="170"/>
      <c r="R13" s="170"/>
    </row>
    <row r="14" spans="1:18" ht="15.75" hidden="1">
      <c r="A14" s="178" t="str">
        <f>'Voeux élèves'!A16</f>
        <v>BRANDYK TAGLIAVIA Julia</v>
      </c>
      <c r="B14" s="169">
        <f>Tableau1[[#This Row],[clarinette]]</f>
        <v>0</v>
      </c>
      <c r="C14" s="170"/>
      <c r="D14" s="170"/>
      <c r="E14" s="170"/>
      <c r="F14" s="170"/>
      <c r="G14" s="170"/>
      <c r="H14" s="170"/>
      <c r="I14" s="170"/>
      <c r="J14" s="170"/>
      <c r="K14" s="170"/>
      <c r="L14" s="170"/>
      <c r="M14" s="170"/>
      <c r="N14" s="170"/>
      <c r="O14" s="170"/>
      <c r="P14" s="170"/>
      <c r="Q14" s="170"/>
      <c r="R14" s="170"/>
    </row>
    <row r="15" spans="1:18" ht="15.75">
      <c r="A15" s="178" t="str">
        <f>'Voeux élèves'!A17</f>
        <v>CARION Léonie</v>
      </c>
      <c r="B15" s="169" t="str">
        <f>Tableau1[[#This Row],[clarinette]]</f>
        <v>p1</v>
      </c>
      <c r="C15" s="170"/>
      <c r="D15" s="170"/>
      <c r="E15" s="170"/>
      <c r="F15" s="170"/>
      <c r="G15" s="170"/>
      <c r="H15" s="170"/>
      <c r="I15" s="170"/>
      <c r="J15" s="170"/>
      <c r="K15" s="170"/>
      <c r="L15" s="170"/>
      <c r="M15" s="170"/>
      <c r="N15" s="170"/>
      <c r="O15" s="170"/>
      <c r="P15" s="170"/>
      <c r="Q15" s="170"/>
      <c r="R15" s="170"/>
    </row>
    <row r="16" spans="1:18" ht="15.75" hidden="1">
      <c r="A16" s="178" t="str">
        <f>'Voeux élèves'!A18</f>
        <v>CATALAO PACHECO Tomas</v>
      </c>
      <c r="B16" s="169">
        <f>Tableau1[[#This Row],[clarinette]]</f>
        <v>0</v>
      </c>
      <c r="C16" s="170"/>
      <c r="D16" s="170"/>
      <c r="E16" s="170"/>
      <c r="F16" s="170"/>
      <c r="G16" s="170"/>
      <c r="H16" s="170"/>
      <c r="I16" s="170"/>
      <c r="J16" s="170"/>
      <c r="K16" s="170"/>
      <c r="L16" s="170"/>
      <c r="M16" s="170"/>
      <c r="N16" s="170"/>
      <c r="O16" s="170"/>
      <c r="P16" s="170"/>
      <c r="Q16" s="170"/>
      <c r="R16" s="170"/>
    </row>
    <row r="17" spans="1:18" ht="15.75" hidden="1">
      <c r="A17" s="178" t="str">
        <f>'Voeux élèves'!A19</f>
        <v>CHAGNY Elise</v>
      </c>
      <c r="B17" s="169">
        <f>Tableau1[[#This Row],[clarinette]]</f>
        <v>0</v>
      </c>
      <c r="C17" s="170"/>
      <c r="D17" s="170"/>
      <c r="E17" s="170"/>
      <c r="F17" s="170"/>
      <c r="G17" s="170"/>
      <c r="H17" s="170"/>
      <c r="I17" s="170"/>
      <c r="J17" s="170"/>
      <c r="K17" s="170"/>
      <c r="L17" s="170"/>
      <c r="M17" s="170"/>
      <c r="N17" s="170"/>
      <c r="O17" s="170"/>
      <c r="P17" s="170"/>
      <c r="Q17" s="170"/>
      <c r="R17" s="170"/>
    </row>
    <row r="18" spans="1:18" ht="15.75">
      <c r="A18" s="178" t="str">
        <f>'Voeux élèves'!A20</f>
        <v>CHALET Ninon</v>
      </c>
      <c r="B18" s="169">
        <f>Tableau1[[#This Row],[clarinette]]</f>
        <v>0</v>
      </c>
      <c r="C18" s="170"/>
      <c r="D18" s="170"/>
      <c r="E18" s="170"/>
      <c r="F18" s="170"/>
      <c r="G18" s="170"/>
      <c r="H18" s="170"/>
      <c r="I18" s="170"/>
      <c r="J18" s="170"/>
      <c r="K18" s="170"/>
      <c r="L18" s="170"/>
      <c r="M18" s="170"/>
      <c r="N18" s="170"/>
      <c r="O18" s="170"/>
      <c r="P18" s="170"/>
      <c r="Q18" s="170"/>
      <c r="R18" s="170"/>
    </row>
    <row r="19" spans="1:18" ht="15.75">
      <c r="A19" s="178" t="str">
        <f>'Voeux élèves'!A21</f>
        <v>CHAREYRON Elsa</v>
      </c>
      <c r="B19" s="169" t="str">
        <f>Tableau1[[#This Row],[clarinette]]</f>
        <v>p1</v>
      </c>
      <c r="C19" s="170"/>
      <c r="D19" s="170"/>
      <c r="E19" s="170"/>
      <c r="F19" s="170"/>
      <c r="G19" s="170"/>
      <c r="H19" s="170"/>
      <c r="I19" s="170"/>
      <c r="J19" s="170"/>
      <c r="K19" s="170"/>
      <c r="L19" s="170"/>
      <c r="M19" s="170"/>
      <c r="N19" s="170"/>
      <c r="O19" s="170"/>
      <c r="P19" s="170"/>
      <c r="Q19" s="170"/>
      <c r="R19" s="170"/>
    </row>
    <row r="20" spans="1:18" ht="15.75" hidden="1">
      <c r="A20" s="178" t="str">
        <f>'Voeux élèves'!A22</f>
        <v>CHARON Gabriel</v>
      </c>
      <c r="B20" s="169">
        <f>Tableau1[[#This Row],[clarinette]]</f>
        <v>0</v>
      </c>
      <c r="C20" s="170"/>
      <c r="D20" s="170"/>
      <c r="E20" s="170"/>
      <c r="F20" s="170"/>
      <c r="G20" s="170"/>
      <c r="H20" s="170"/>
      <c r="I20" s="170"/>
      <c r="J20" s="170"/>
      <c r="K20" s="170"/>
      <c r="L20" s="170"/>
      <c r="M20" s="170"/>
      <c r="N20" s="170"/>
      <c r="O20" s="170"/>
      <c r="P20" s="170"/>
      <c r="Q20" s="170"/>
      <c r="R20" s="170"/>
    </row>
    <row r="21" spans="1:18" ht="15.75" hidden="1">
      <c r="A21" s="178" t="str">
        <f>'Voeux élèves'!A23</f>
        <v>CHASSAGNY Philippine</v>
      </c>
      <c r="B21" s="169">
        <f>Tableau1[[#This Row],[clarinette]]</f>
        <v>0</v>
      </c>
      <c r="C21" s="170"/>
      <c r="D21" s="170"/>
      <c r="E21" s="170"/>
      <c r="F21" s="170"/>
      <c r="G21" s="170"/>
      <c r="H21" s="170"/>
      <c r="I21" s="170"/>
      <c r="J21" s="170"/>
      <c r="K21" s="170"/>
      <c r="L21" s="170"/>
      <c r="M21" s="170"/>
      <c r="N21" s="170"/>
      <c r="O21" s="170"/>
      <c r="P21" s="170"/>
      <c r="Q21" s="170"/>
      <c r="R21" s="170"/>
    </row>
    <row r="22" spans="1:18" ht="15.75">
      <c r="A22" s="178" t="str">
        <f>'Voeux élèves'!A24</f>
        <v>CHATILLON Apolline</v>
      </c>
      <c r="B22" s="169" t="str">
        <f>Tableau1[[#This Row],[clarinette]]</f>
        <v>p1</v>
      </c>
      <c r="C22" s="170"/>
      <c r="D22" s="170"/>
      <c r="E22" s="170"/>
      <c r="F22" s="170"/>
      <c r="G22" s="170"/>
      <c r="H22" s="170"/>
      <c r="I22" s="170"/>
      <c r="J22" s="170"/>
      <c r="K22" s="170"/>
      <c r="L22" s="170"/>
      <c r="M22" s="170"/>
      <c r="N22" s="170"/>
      <c r="O22" s="170"/>
      <c r="P22" s="170"/>
      <c r="Q22" s="170"/>
      <c r="R22" s="170"/>
    </row>
    <row r="23" spans="1:18" ht="15.75" hidden="1">
      <c r="A23" s="178" t="str">
        <f>'Voeux élèves'!A25</f>
        <v>CHENE Louise</v>
      </c>
      <c r="B23" s="169">
        <f>Tableau1[[#This Row],[clarinette]]</f>
        <v>0</v>
      </c>
      <c r="C23" s="170"/>
      <c r="D23" s="170"/>
      <c r="E23" s="170"/>
      <c r="F23" s="170"/>
      <c r="G23" s="170"/>
      <c r="H23" s="170"/>
      <c r="I23" s="170"/>
      <c r="J23" s="170"/>
      <c r="K23" s="170"/>
      <c r="L23" s="170"/>
      <c r="M23" s="170"/>
      <c r="N23" s="170"/>
      <c r="O23" s="170"/>
      <c r="P23" s="170"/>
      <c r="Q23" s="170"/>
      <c r="R23" s="170"/>
    </row>
    <row r="24" spans="1:18" ht="15.75" hidden="1">
      <c r="A24" s="178" t="str">
        <f>'Voeux élèves'!A26</f>
        <v>CHEVALIER BUN Lyne</v>
      </c>
      <c r="B24" s="169">
        <f>Tableau1[[#This Row],[clarinette]]</f>
        <v>0</v>
      </c>
      <c r="C24" s="170"/>
      <c r="D24" s="170"/>
      <c r="E24" s="170"/>
      <c r="F24" s="170"/>
      <c r="G24" s="170"/>
      <c r="H24" s="170"/>
      <c r="I24" s="170"/>
      <c r="J24" s="170"/>
      <c r="K24" s="170"/>
      <c r="L24" s="170"/>
      <c r="M24" s="170"/>
      <c r="N24" s="170"/>
      <c r="O24" s="170"/>
      <c r="P24" s="170"/>
      <c r="Q24" s="170"/>
      <c r="R24" s="170"/>
    </row>
    <row r="25" spans="1:18" ht="15.75" hidden="1">
      <c r="A25" s="178" t="str">
        <f>'Voeux élèves'!A27</f>
        <v>COLLET SOLARY Maxime</v>
      </c>
      <c r="B25" s="169">
        <f>Tableau1[[#This Row],[clarinette]]</f>
        <v>0</v>
      </c>
      <c r="C25" s="170"/>
      <c r="D25" s="170"/>
      <c r="E25" s="170"/>
      <c r="F25" s="170"/>
      <c r="G25" s="170"/>
      <c r="H25" s="170"/>
      <c r="I25" s="170"/>
      <c r="J25" s="170"/>
      <c r="K25" s="170"/>
      <c r="L25" s="170"/>
      <c r="M25" s="170"/>
      <c r="N25" s="170"/>
      <c r="O25" s="170"/>
      <c r="P25" s="170"/>
      <c r="Q25" s="170"/>
      <c r="R25" s="170"/>
    </row>
    <row r="26" spans="1:18" ht="15.75" hidden="1">
      <c r="A26" s="178" t="str">
        <f>'Voeux élèves'!A28</f>
        <v>COMETTO Ulysse</v>
      </c>
      <c r="B26" s="169">
        <f>Tableau1[[#This Row],[clarinette]]</f>
        <v>0</v>
      </c>
      <c r="C26" s="170"/>
      <c r="D26" s="170"/>
      <c r="E26" s="170"/>
      <c r="F26" s="170"/>
      <c r="G26" s="170"/>
      <c r="H26" s="170"/>
      <c r="I26" s="170"/>
      <c r="J26" s="170"/>
      <c r="K26" s="170"/>
      <c r="L26" s="170"/>
      <c r="M26" s="170"/>
      <c r="N26" s="170"/>
      <c r="O26" s="170"/>
      <c r="P26" s="170"/>
      <c r="Q26" s="170"/>
      <c r="R26" s="170"/>
    </row>
    <row r="27" spans="1:18" ht="15.75" hidden="1">
      <c r="A27" s="178" t="str">
        <f>'Voeux élèves'!A29</f>
        <v>COQUET Eléanore</v>
      </c>
      <c r="B27" s="169">
        <f>Tableau1[[#This Row],[clarinette]]</f>
        <v>0</v>
      </c>
      <c r="C27" s="170"/>
      <c r="D27" s="170"/>
      <c r="E27" s="170"/>
      <c r="F27" s="170"/>
      <c r="G27" s="170"/>
      <c r="H27" s="170"/>
      <c r="I27" s="170"/>
      <c r="J27" s="170"/>
      <c r="K27" s="170"/>
      <c r="L27" s="170"/>
      <c r="M27" s="170"/>
      <c r="N27" s="170"/>
      <c r="O27" s="170"/>
      <c r="P27" s="170"/>
      <c r="Q27" s="170"/>
      <c r="R27" s="170"/>
    </row>
    <row r="28" spans="1:18" ht="15.75" hidden="1">
      <c r="A28" s="178" t="str">
        <f>'Voeux élèves'!A30</f>
        <v>COQUILLION Achille</v>
      </c>
      <c r="B28" s="169">
        <f>Tableau1[[#This Row],[clarinette]]</f>
        <v>0</v>
      </c>
      <c r="C28" s="170"/>
      <c r="D28" s="170"/>
      <c r="E28" s="170"/>
      <c r="F28" s="170"/>
      <c r="G28" s="170"/>
      <c r="H28" s="170"/>
      <c r="I28" s="170"/>
      <c r="J28" s="170"/>
      <c r="K28" s="170"/>
      <c r="L28" s="170"/>
      <c r="M28" s="170"/>
      <c r="N28" s="170"/>
      <c r="O28" s="170"/>
      <c r="P28" s="170"/>
      <c r="Q28" s="170"/>
      <c r="R28" s="170"/>
    </row>
    <row r="29" spans="1:18" ht="15.75" hidden="1">
      <c r="A29" s="178" t="str">
        <f>'Voeux élèves'!A31</f>
        <v>CORBEL Swann</v>
      </c>
      <c r="B29" s="169">
        <f>Tableau1[[#This Row],[clarinette]]</f>
        <v>0</v>
      </c>
      <c r="C29" s="170"/>
      <c r="D29" s="170"/>
      <c r="E29" s="170"/>
      <c r="F29" s="170"/>
      <c r="G29" s="170"/>
      <c r="H29" s="170"/>
      <c r="I29" s="170"/>
      <c r="J29" s="170"/>
      <c r="K29" s="170"/>
      <c r="L29" s="170"/>
      <c r="M29" s="170"/>
      <c r="N29" s="170"/>
      <c r="O29" s="170"/>
      <c r="P29" s="170"/>
      <c r="Q29" s="170"/>
      <c r="R29" s="170"/>
    </row>
    <row r="30" spans="1:18" ht="15.75" hidden="1">
      <c r="A30" s="178" t="str">
        <f>'Voeux élèves'!A32</f>
        <v>CORBI Alice</v>
      </c>
      <c r="B30" s="169">
        <f>Tableau1[[#This Row],[clarinette]]</f>
        <v>0</v>
      </c>
      <c r="C30" s="170"/>
      <c r="D30" s="170"/>
      <c r="E30" s="170"/>
      <c r="F30" s="170"/>
      <c r="G30" s="170"/>
      <c r="H30" s="170"/>
      <c r="I30" s="170"/>
      <c r="J30" s="170"/>
      <c r="K30" s="170"/>
      <c r="L30" s="170"/>
      <c r="M30" s="170"/>
      <c r="N30" s="170"/>
      <c r="O30" s="170"/>
      <c r="P30" s="170"/>
      <c r="Q30" s="170"/>
      <c r="R30" s="170"/>
    </row>
    <row r="31" spans="1:18" ht="15.75" hidden="1">
      <c r="A31" s="178" t="str">
        <f>'Voeux élèves'!A33</f>
        <v>COUGOULIC Eva</v>
      </c>
      <c r="B31" s="169">
        <f>Tableau1[[#This Row],[clarinette]]</f>
        <v>0</v>
      </c>
      <c r="C31" s="170"/>
      <c r="D31" s="170"/>
      <c r="E31" s="170"/>
      <c r="F31" s="170"/>
      <c r="G31" s="170"/>
      <c r="H31" s="170"/>
      <c r="I31" s="170"/>
      <c r="J31" s="170"/>
      <c r="K31" s="170"/>
      <c r="L31" s="170"/>
      <c r="M31" s="170"/>
      <c r="N31" s="170"/>
      <c r="O31" s="170"/>
      <c r="P31" s="170"/>
      <c r="Q31" s="170"/>
      <c r="R31" s="170"/>
    </row>
    <row r="32" spans="1:18" ht="15.75" hidden="1">
      <c r="A32" s="178" t="str">
        <f>'Voeux élèves'!A34</f>
        <v>CUI Evan</v>
      </c>
      <c r="B32" s="169">
        <f>Tableau1[[#This Row],[clarinette]]</f>
        <v>0</v>
      </c>
      <c r="C32" s="170"/>
      <c r="D32" s="170"/>
      <c r="E32" s="170"/>
      <c r="F32" s="170"/>
      <c r="G32" s="170"/>
      <c r="H32" s="170"/>
      <c r="I32" s="170"/>
      <c r="J32" s="170"/>
      <c r="K32" s="170"/>
      <c r="L32" s="170"/>
      <c r="M32" s="170"/>
      <c r="N32" s="170"/>
      <c r="O32" s="170"/>
      <c r="P32" s="170"/>
      <c r="Q32" s="170"/>
      <c r="R32" s="170"/>
    </row>
    <row r="33" spans="1:18" ht="15.75" hidden="1">
      <c r="A33" s="178" t="str">
        <f>'Voeux élèves'!A35</f>
        <v>DEBERDT Eliott</v>
      </c>
      <c r="B33" s="169">
        <f>Tableau1[[#This Row],[clarinette]]</f>
        <v>0</v>
      </c>
      <c r="C33" s="170"/>
      <c r="D33" s="170"/>
      <c r="E33" s="170"/>
      <c r="F33" s="170"/>
      <c r="G33" s="170"/>
      <c r="H33" s="170"/>
      <c r="I33" s="170"/>
      <c r="J33" s="170"/>
      <c r="K33" s="170"/>
      <c r="L33" s="170"/>
      <c r="M33" s="170"/>
      <c r="N33" s="170"/>
      <c r="O33" s="170"/>
      <c r="P33" s="170"/>
      <c r="Q33" s="170"/>
      <c r="R33" s="170"/>
    </row>
    <row r="34" spans="1:18" ht="15.75" hidden="1">
      <c r="A34" s="178" t="str">
        <f>'Voeux élèves'!A36</f>
        <v>DEBEVER Gauthier</v>
      </c>
      <c r="B34" s="169">
        <f>Tableau1[[#This Row],[clarinette]]</f>
        <v>0</v>
      </c>
      <c r="C34" s="170"/>
      <c r="D34" s="170"/>
      <c r="E34" s="170"/>
      <c r="F34" s="170"/>
      <c r="G34" s="170"/>
      <c r="H34" s="170"/>
      <c r="I34" s="170"/>
      <c r="J34" s="170"/>
      <c r="K34" s="170"/>
      <c r="L34" s="170"/>
      <c r="M34" s="170"/>
      <c r="N34" s="170"/>
      <c r="O34" s="170"/>
      <c r="P34" s="170"/>
      <c r="Q34" s="170"/>
      <c r="R34" s="170"/>
    </row>
    <row r="35" spans="1:18" ht="15.75" hidden="1">
      <c r="A35" s="178" t="str">
        <f>'Voeux élèves'!A37</f>
        <v>DELACROIX Lou</v>
      </c>
      <c r="B35" s="169">
        <f>Tableau1[[#This Row],[clarinette]]</f>
        <v>0</v>
      </c>
      <c r="C35" s="170"/>
      <c r="D35" s="170"/>
      <c r="E35" s="170"/>
      <c r="F35" s="170"/>
      <c r="G35" s="170"/>
      <c r="H35" s="170"/>
      <c r="I35" s="170"/>
      <c r="J35" s="170"/>
      <c r="K35" s="170"/>
      <c r="L35" s="170"/>
      <c r="M35" s="170"/>
      <c r="N35" s="170"/>
      <c r="O35" s="170"/>
      <c r="P35" s="170"/>
      <c r="Q35" s="170"/>
      <c r="R35" s="170"/>
    </row>
    <row r="36" spans="1:18" ht="15.75">
      <c r="A36" s="178" t="str">
        <f>'Voeux élèves'!A38</f>
        <v>DELHAYE Thomas</v>
      </c>
      <c r="B36" s="169" t="str">
        <f>Tableau1[[#This Row],[clarinette]]</f>
        <v>p1</v>
      </c>
      <c r="C36" s="170"/>
      <c r="D36" s="170"/>
      <c r="E36" s="170"/>
      <c r="F36" s="170"/>
      <c r="G36" s="170"/>
      <c r="H36" s="170"/>
      <c r="I36" s="170"/>
      <c r="J36" s="170"/>
      <c r="K36" s="170"/>
      <c r="L36" s="170"/>
      <c r="M36" s="170"/>
      <c r="N36" s="170"/>
      <c r="O36" s="170"/>
      <c r="P36" s="170"/>
      <c r="Q36" s="170"/>
      <c r="R36" s="170"/>
    </row>
    <row r="37" spans="1:18" ht="15.75" hidden="1">
      <c r="A37" s="178" t="str">
        <f>'Voeux élèves'!A39</f>
        <v>DERU Johan</v>
      </c>
      <c r="B37" s="169">
        <f>Tableau1[[#This Row],[clarinette]]</f>
        <v>0</v>
      </c>
      <c r="C37" s="170"/>
      <c r="D37" s="170"/>
      <c r="E37" s="170"/>
      <c r="F37" s="170"/>
      <c r="G37" s="170"/>
      <c r="H37" s="170"/>
      <c r="I37" s="170"/>
      <c r="J37" s="170"/>
      <c r="K37" s="170"/>
      <c r="L37" s="170"/>
      <c r="M37" s="170"/>
      <c r="N37" s="170"/>
      <c r="O37" s="170"/>
      <c r="P37" s="170"/>
      <c r="Q37" s="170"/>
      <c r="R37" s="170"/>
    </row>
    <row r="38" spans="1:18" ht="15.75">
      <c r="A38" s="178" t="str">
        <f>'Voeux élèves'!A40</f>
        <v>DIAR Ramine</v>
      </c>
      <c r="B38" s="169" t="str">
        <f>Tableau1[[#This Row],[clarinette]]</f>
        <v>p2</v>
      </c>
      <c r="C38" s="170"/>
      <c r="D38" s="170"/>
      <c r="E38" s="170"/>
      <c r="F38" s="170"/>
      <c r="G38" s="170"/>
      <c r="H38" s="170"/>
      <c r="I38" s="170"/>
      <c r="J38" s="170"/>
      <c r="K38" s="170"/>
      <c r="L38" s="170"/>
      <c r="M38" s="170"/>
      <c r="N38" s="170"/>
      <c r="O38" s="170"/>
      <c r="P38" s="170"/>
      <c r="Q38" s="170"/>
      <c r="R38" s="170"/>
    </row>
    <row r="39" spans="1:18" ht="15.75" hidden="1">
      <c r="A39" s="178" t="str">
        <f>'Voeux élèves'!A41</f>
        <v>DUBOIS Margot</v>
      </c>
      <c r="B39" s="169">
        <f>Tableau1[[#This Row],[clarinette]]</f>
        <v>0</v>
      </c>
      <c r="C39" s="170"/>
      <c r="D39" s="170"/>
      <c r="E39" s="170"/>
      <c r="F39" s="170"/>
      <c r="G39" s="170"/>
      <c r="H39" s="170"/>
      <c r="I39" s="170"/>
      <c r="J39" s="170"/>
      <c r="K39" s="170"/>
      <c r="L39" s="170"/>
      <c r="M39" s="170"/>
      <c r="N39" s="170"/>
      <c r="O39" s="170"/>
      <c r="P39" s="170"/>
      <c r="Q39" s="170"/>
      <c r="R39" s="170"/>
    </row>
    <row r="40" spans="1:18" ht="15.75">
      <c r="A40" s="178" t="str">
        <f>'Voeux élèves'!A42</f>
        <v>DURY Noé</v>
      </c>
      <c r="B40" s="169" t="str">
        <f>Tableau1[[#This Row],[clarinette]]</f>
        <v>p2</v>
      </c>
      <c r="C40" s="170"/>
      <c r="D40" s="170"/>
      <c r="E40" s="170"/>
      <c r="F40" s="170"/>
      <c r="G40" s="170"/>
      <c r="H40" s="170"/>
      <c r="I40" s="170"/>
      <c r="J40" s="170"/>
      <c r="K40" s="170"/>
      <c r="L40" s="170"/>
      <c r="M40" s="170"/>
      <c r="N40" s="170"/>
      <c r="O40" s="170"/>
      <c r="P40" s="170"/>
      <c r="Q40" s="170"/>
      <c r="R40" s="170"/>
    </row>
    <row r="41" spans="1:18" ht="15.75" hidden="1">
      <c r="A41" s="178" t="str">
        <f>'Voeux élèves'!A43</f>
        <v>FAURE Méline</v>
      </c>
      <c r="B41" s="169">
        <f>Tableau1[[#This Row],[clarinette]]</f>
        <v>0</v>
      </c>
      <c r="C41" s="170"/>
      <c r="D41" s="170"/>
      <c r="E41" s="170"/>
      <c r="F41" s="170"/>
      <c r="G41" s="170"/>
      <c r="H41" s="170"/>
      <c r="I41" s="170"/>
      <c r="J41" s="170"/>
      <c r="K41" s="170"/>
      <c r="L41" s="170"/>
      <c r="M41" s="170"/>
      <c r="N41" s="170"/>
      <c r="O41" s="170"/>
      <c r="P41" s="170"/>
      <c r="Q41" s="170"/>
      <c r="R41" s="170"/>
    </row>
    <row r="42" spans="1:18" ht="15.75" hidden="1">
      <c r="A42" s="178" t="str">
        <f>'Voeux élèves'!A44</f>
        <v>FENOL Flavien</v>
      </c>
      <c r="B42" s="169">
        <f>Tableau1[[#This Row],[clarinette]]</f>
        <v>0</v>
      </c>
      <c r="C42" s="170"/>
      <c r="D42" s="170"/>
      <c r="E42" s="170"/>
      <c r="F42" s="170"/>
      <c r="G42" s="170"/>
      <c r="H42" s="170"/>
      <c r="I42" s="170"/>
      <c r="J42" s="170"/>
      <c r="K42" s="170"/>
      <c r="L42" s="170"/>
      <c r="M42" s="170"/>
      <c r="N42" s="170"/>
      <c r="O42" s="170"/>
      <c r="P42" s="170"/>
      <c r="Q42" s="170"/>
      <c r="R42" s="170"/>
    </row>
    <row r="43" spans="1:18" ht="15.75" hidden="1">
      <c r="A43" s="178" t="str">
        <f>'Voeux élèves'!A45</f>
        <v>GIRODET Julia</v>
      </c>
      <c r="B43" s="169">
        <f>Tableau1[[#This Row],[clarinette]]</f>
        <v>0</v>
      </c>
      <c r="C43" s="170"/>
      <c r="D43" s="170"/>
      <c r="E43" s="170"/>
      <c r="F43" s="170"/>
      <c r="G43" s="170"/>
      <c r="H43" s="170"/>
      <c r="I43" s="170"/>
      <c r="J43" s="170"/>
      <c r="K43" s="170"/>
      <c r="L43" s="170"/>
      <c r="M43" s="170"/>
      <c r="N43" s="170"/>
      <c r="O43" s="170"/>
      <c r="P43" s="170"/>
      <c r="Q43" s="170"/>
      <c r="R43" s="170"/>
    </row>
    <row r="44" spans="1:18" ht="15.75" hidden="1">
      <c r="A44" s="178" t="str">
        <f>'Voeux élèves'!A46</f>
        <v>GOIX Laetitia</v>
      </c>
      <c r="B44" s="169">
        <f>Tableau1[[#This Row],[clarinette]]</f>
        <v>0</v>
      </c>
      <c r="C44" s="170"/>
      <c r="D44" s="170"/>
      <c r="E44" s="170"/>
      <c r="F44" s="170"/>
      <c r="G44" s="170"/>
      <c r="H44" s="170"/>
      <c r="I44" s="170"/>
      <c r="J44" s="170"/>
      <c r="K44" s="170"/>
      <c r="L44" s="170"/>
      <c r="M44" s="170"/>
      <c r="N44" s="170"/>
      <c r="O44" s="170"/>
      <c r="P44" s="170"/>
      <c r="Q44" s="170"/>
      <c r="R44" s="170"/>
    </row>
    <row r="45" spans="1:18" ht="15.75" hidden="1">
      <c r="A45" s="178" t="str">
        <f>'Voeux élèves'!A47</f>
        <v>GUCCIARDI Léo</v>
      </c>
      <c r="B45" s="169">
        <f>Tableau1[[#This Row],[clarinette]]</f>
        <v>0</v>
      </c>
      <c r="C45" s="170"/>
      <c r="D45" s="170"/>
      <c r="E45" s="170"/>
      <c r="F45" s="170"/>
      <c r="G45" s="170"/>
      <c r="H45" s="170"/>
      <c r="I45" s="170"/>
      <c r="J45" s="170"/>
      <c r="K45" s="170"/>
      <c r="L45" s="170"/>
      <c r="M45" s="170"/>
      <c r="N45" s="170"/>
      <c r="O45" s="170"/>
      <c r="P45" s="170"/>
      <c r="Q45" s="170"/>
      <c r="R45" s="170"/>
    </row>
    <row r="46" spans="1:18" ht="15.75" hidden="1">
      <c r="A46" s="178" t="str">
        <f>'Voeux élèves'!A48</f>
        <v>HAMITRI Nahel</v>
      </c>
      <c r="B46" s="169">
        <f>Tableau1[[#This Row],[clarinette]]</f>
        <v>0</v>
      </c>
      <c r="C46" s="170"/>
      <c r="D46" s="170"/>
      <c r="E46" s="170"/>
      <c r="F46" s="170"/>
      <c r="G46" s="170"/>
      <c r="H46" s="170"/>
      <c r="I46" s="170"/>
      <c r="J46" s="170"/>
      <c r="K46" s="170"/>
      <c r="L46" s="170"/>
      <c r="M46" s="170"/>
      <c r="N46" s="170"/>
      <c r="O46" s="170"/>
      <c r="P46" s="170"/>
      <c r="Q46" s="170"/>
      <c r="R46" s="170"/>
    </row>
    <row r="47" spans="1:18" ht="15.75">
      <c r="A47" s="178" t="str">
        <f>'Voeux élèves'!A49</f>
        <v>HAVET Camille</v>
      </c>
      <c r="B47" s="169" t="str">
        <f>Tableau1[[#This Row],[clarinette]]</f>
        <v>p2</v>
      </c>
      <c r="C47" s="170"/>
      <c r="D47" s="170"/>
      <c r="E47" s="170"/>
      <c r="F47" s="170"/>
      <c r="G47" s="170"/>
      <c r="H47" s="170"/>
      <c r="I47" s="170"/>
      <c r="J47" s="170"/>
      <c r="K47" s="170"/>
      <c r="L47" s="170"/>
      <c r="M47" s="170"/>
      <c r="N47" s="170"/>
      <c r="O47" s="170"/>
      <c r="P47" s="170"/>
      <c r="Q47" s="170"/>
      <c r="R47" s="170"/>
    </row>
    <row r="48" spans="1:18" ht="15.75" hidden="1">
      <c r="A48" s="178" t="str">
        <f>'Voeux élèves'!A50</f>
        <v>KIENER Maxime</v>
      </c>
      <c r="B48" s="169">
        <f>Tableau1[[#This Row],[clarinette]]</f>
        <v>0</v>
      </c>
      <c r="C48" s="170"/>
      <c r="D48" s="170"/>
      <c r="E48" s="170"/>
      <c r="F48" s="170"/>
      <c r="G48" s="170"/>
      <c r="H48" s="170"/>
      <c r="I48" s="170"/>
      <c r="J48" s="170"/>
      <c r="K48" s="170"/>
      <c r="L48" s="170"/>
      <c r="M48" s="170"/>
      <c r="N48" s="170"/>
      <c r="O48" s="170"/>
      <c r="P48" s="170"/>
      <c r="Q48" s="170"/>
      <c r="R48" s="170"/>
    </row>
    <row r="49" spans="1:18" ht="15.75" hidden="1">
      <c r="A49" s="178" t="str">
        <f>'Voeux élèves'!A51</f>
        <v>LAGIER Alexandre</v>
      </c>
      <c r="B49" s="169">
        <f>Tableau1[[#This Row],[clarinette]]</f>
        <v>0</v>
      </c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</row>
    <row r="50" spans="1:18" ht="15.75" hidden="1">
      <c r="A50" s="178" t="str">
        <f>'Voeux élèves'!A52</f>
        <v>LARBI Alya</v>
      </c>
      <c r="B50" s="169">
        <f>Tableau1[[#This Row],[clarinette]]</f>
        <v>0</v>
      </c>
      <c r="C50" s="170"/>
      <c r="D50" s="170"/>
      <c r="E50" s="170"/>
      <c r="F50" s="170"/>
      <c r="G50" s="170"/>
      <c r="H50" s="170"/>
      <c r="I50" s="170"/>
      <c r="J50" s="170"/>
      <c r="K50" s="170"/>
      <c r="L50" s="170"/>
      <c r="M50" s="170"/>
      <c r="N50" s="170"/>
      <c r="O50" s="170"/>
      <c r="P50" s="170"/>
      <c r="Q50" s="170"/>
      <c r="R50" s="170"/>
    </row>
    <row r="51" spans="1:18" ht="15.75" hidden="1">
      <c r="A51" s="178" t="str">
        <f>'Voeux élèves'!A53</f>
        <v>LE GUILLOU Jeanne</v>
      </c>
      <c r="B51" s="169">
        <f>Tableau1[[#This Row],[clarinette]]</f>
        <v>0</v>
      </c>
      <c r="C51" s="170"/>
      <c r="D51" s="170"/>
      <c r="E51" s="170"/>
      <c r="F51" s="170"/>
      <c r="G51" s="170"/>
      <c r="H51" s="170"/>
      <c r="I51" s="170"/>
      <c r="J51" s="170"/>
      <c r="K51" s="170"/>
      <c r="L51" s="170"/>
      <c r="M51" s="170"/>
      <c r="N51" s="170"/>
      <c r="O51" s="170"/>
      <c r="P51" s="170"/>
      <c r="Q51" s="170"/>
      <c r="R51" s="170"/>
    </row>
    <row r="52" spans="1:18" ht="15.75" hidden="1">
      <c r="A52" s="178" t="str">
        <f>'Voeux élèves'!A54</f>
        <v>LEFEUVRE Eliott</v>
      </c>
      <c r="B52" s="169" t="str">
        <f>Tableau1[[#This Row],[clarinette]]</f>
        <v>p2</v>
      </c>
      <c r="C52" s="170"/>
      <c r="D52" s="170"/>
      <c r="E52" s="170"/>
      <c r="F52" s="170"/>
      <c r="G52" s="170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</row>
    <row r="53" spans="1:18" ht="15.75" hidden="1">
      <c r="A53" s="178" t="str">
        <f>'Voeux élèves'!A55</f>
        <v>LEPOUTRE Achille</v>
      </c>
      <c r="B53" s="169">
        <f>Tableau1[[#This Row],[clarinette]]</f>
        <v>0</v>
      </c>
      <c r="C53" s="170"/>
      <c r="D53" s="170"/>
      <c r="E53" s="170"/>
      <c r="F53" s="170"/>
      <c r="G53" s="170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</row>
    <row r="54" spans="1:18" ht="15.75">
      <c r="A54" s="178" t="str">
        <f>'Voeux élèves'!A56</f>
        <v>LEVON Mathilde</v>
      </c>
      <c r="B54" s="169" t="str">
        <f>Tableau1[[#This Row],[clarinette]]</f>
        <v>p3</v>
      </c>
      <c r="C54" s="170"/>
      <c r="D54" s="170"/>
      <c r="E54" s="170"/>
      <c r="F54" s="170"/>
      <c r="G54" s="170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</row>
    <row r="55" spans="1:18" ht="15.75" hidden="1">
      <c r="A55" s="178" t="str">
        <f>'Voeux élèves'!A57</f>
        <v>LITTARDI Anna</v>
      </c>
      <c r="B55" s="169">
        <f>Tableau1[[#This Row],[clarinette]]</f>
        <v>0</v>
      </c>
      <c r="C55" s="170"/>
      <c r="D55" s="170"/>
      <c r="E55" s="170"/>
      <c r="F55" s="170"/>
      <c r="G55" s="170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</row>
    <row r="56" spans="1:18" ht="15.75" hidden="1">
      <c r="A56" s="178" t="str">
        <f>'Voeux élèves'!A58</f>
        <v>LORDENIMUS Anna</v>
      </c>
      <c r="B56" s="169">
        <f>Tableau1[[#This Row],[clarinette]]</f>
        <v>0</v>
      </c>
      <c r="C56" s="170"/>
      <c r="D56" s="170"/>
      <c r="E56" s="170"/>
      <c r="F56" s="170"/>
      <c r="G56" s="170"/>
      <c r="H56" s="170"/>
      <c r="I56" s="170"/>
      <c r="J56" s="170"/>
      <c r="K56" s="170"/>
      <c r="L56" s="170"/>
      <c r="M56" s="170"/>
      <c r="N56" s="170"/>
      <c r="O56" s="170"/>
      <c r="P56" s="170"/>
      <c r="Q56" s="170"/>
      <c r="R56" s="170"/>
    </row>
    <row r="57" spans="1:18" ht="15.75" hidden="1">
      <c r="A57" s="178" t="str">
        <f>'Voeux élèves'!A59</f>
        <v>LOUNIS Jalwan</v>
      </c>
      <c r="B57" s="169" t="str">
        <f>Tableau1[[#This Row],[clarinette]]</f>
        <v>p3</v>
      </c>
      <c r="C57" s="170"/>
      <c r="D57" s="170"/>
      <c r="E57" s="170"/>
      <c r="F57" s="170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</row>
    <row r="58" spans="1:18" ht="15.75" hidden="1">
      <c r="A58" s="178" t="str">
        <f>'Voeux élèves'!A60</f>
        <v>MARC Léopold</v>
      </c>
      <c r="B58" s="169">
        <f>Tableau1[[#This Row],[clarinette]]</f>
        <v>0</v>
      </c>
      <c r="C58" s="170"/>
      <c r="D58" s="170"/>
      <c r="E58" s="170"/>
      <c r="F58" s="170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</row>
    <row r="59" spans="1:18" ht="15.75" hidden="1">
      <c r="A59" s="178" t="str">
        <f>'Voeux élèves'!A61</f>
        <v>MARCHAL Nicolas</v>
      </c>
      <c r="B59" s="169">
        <f>Tableau1[[#This Row],[clarinette]]</f>
        <v>0</v>
      </c>
      <c r="C59" s="170"/>
      <c r="D59" s="170"/>
      <c r="E59" s="170"/>
      <c r="F59" s="170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</row>
    <row r="60" spans="1:18" ht="15.75">
      <c r="A60" s="178" t="str">
        <f>'Voeux élèves'!A62</f>
        <v>MARCONNET Clément</v>
      </c>
      <c r="B60" s="169" t="str">
        <f>Tableau1[[#This Row],[clarinette]]</f>
        <v>p3</v>
      </c>
      <c r="C60" s="170"/>
      <c r="D60" s="170"/>
      <c r="E60" s="170"/>
      <c r="F60" s="170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</row>
    <row r="61" spans="1:18" ht="15.75" hidden="1">
      <c r="A61" s="178" t="str">
        <f>'Voeux élèves'!A63</f>
        <v>MARSANNE Victor</v>
      </c>
      <c r="B61" s="169">
        <f>Tableau1[[#This Row],[clarinette]]</f>
        <v>0</v>
      </c>
      <c r="C61" s="170"/>
      <c r="D61" s="170"/>
      <c r="E61" s="170"/>
      <c r="F61" s="170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</row>
    <row r="62" spans="1:18" ht="15.75" hidden="1">
      <c r="A62" s="178" t="str">
        <f>'Voeux élèves'!A64</f>
        <v>MARTIN VUADELLE Juliette</v>
      </c>
      <c r="B62" s="169">
        <f>Tableau1[[#This Row],[clarinette]]</f>
        <v>0</v>
      </c>
      <c r="C62" s="170"/>
      <c r="D62" s="170"/>
      <c r="E62" s="170"/>
      <c r="F62" s="170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</row>
    <row r="63" spans="1:18" ht="15.75" hidden="1">
      <c r="A63" s="178" t="str">
        <f>'Voeux élèves'!A65</f>
        <v xml:space="preserve">MARTINEZ Léo </v>
      </c>
      <c r="B63" s="169">
        <f>Tableau1[[#This Row],[clarinette]]</f>
        <v>0</v>
      </c>
      <c r="C63" s="170"/>
      <c r="D63" s="170"/>
      <c r="E63" s="170"/>
      <c r="F63" s="170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</row>
    <row r="64" spans="1:18" ht="15.75" hidden="1">
      <c r="A64" s="178" t="str">
        <f>'Voeux élèves'!A66</f>
        <v>MERIEUX Théophile</v>
      </c>
      <c r="B64" s="169">
        <f>Tableau1[[#This Row],[clarinette]]</f>
        <v>0</v>
      </c>
      <c r="C64" s="170"/>
      <c r="D64" s="170"/>
      <c r="E64" s="170"/>
      <c r="F64" s="170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</row>
    <row r="65" spans="1:18" ht="15.75" hidden="1">
      <c r="A65" s="178" t="str">
        <f>'Voeux élèves'!A67</f>
        <v>MILANI Vitor</v>
      </c>
      <c r="B65" s="169">
        <f>Tableau1[[#This Row],[clarinette]]</f>
        <v>0</v>
      </c>
      <c r="C65" s="170"/>
      <c r="D65" s="170"/>
      <c r="E65" s="170"/>
      <c r="F65" s="170"/>
      <c r="G65" s="170"/>
      <c r="H65" s="170"/>
      <c r="I65" s="170"/>
      <c r="J65" s="170"/>
      <c r="K65" s="170"/>
      <c r="L65" s="170"/>
      <c r="M65" s="170"/>
      <c r="N65" s="170"/>
      <c r="O65" s="170"/>
      <c r="P65" s="170"/>
      <c r="Q65" s="170"/>
      <c r="R65" s="170"/>
    </row>
    <row r="66" spans="1:18" ht="15.75" hidden="1">
      <c r="A66" s="178" t="str">
        <f>'Voeux élèves'!A68</f>
        <v>MILLET Augustine</v>
      </c>
      <c r="B66" s="169">
        <f>Tableau1[[#This Row],[clarinette]]</f>
        <v>0</v>
      </c>
      <c r="C66" s="170"/>
      <c r="D66" s="170"/>
      <c r="E66" s="170"/>
      <c r="F66" s="170"/>
      <c r="G66" s="170"/>
      <c r="H66" s="170"/>
      <c r="I66" s="170"/>
      <c r="J66" s="170"/>
      <c r="K66" s="170"/>
      <c r="L66" s="170"/>
      <c r="M66" s="170"/>
      <c r="N66" s="170"/>
      <c r="O66" s="170"/>
      <c r="P66" s="170"/>
      <c r="Q66" s="170"/>
      <c r="R66" s="170"/>
    </row>
    <row r="67" spans="1:18" ht="15.75" hidden="1">
      <c r="A67" s="178" t="str">
        <f>'Voeux élèves'!A69</f>
        <v>MORARD Zoé</v>
      </c>
      <c r="B67" s="169">
        <f>Tableau1[[#This Row],[clarinette]]</f>
        <v>0</v>
      </c>
      <c r="C67" s="170"/>
      <c r="D67" s="170"/>
      <c r="E67" s="170"/>
      <c r="F67" s="170"/>
      <c r="G67" s="170"/>
      <c r="H67" s="170"/>
      <c r="I67" s="170"/>
      <c r="J67" s="170"/>
      <c r="K67" s="170"/>
      <c r="L67" s="170"/>
      <c r="M67" s="170"/>
      <c r="N67" s="170"/>
      <c r="O67" s="170"/>
      <c r="P67" s="170"/>
      <c r="Q67" s="170"/>
      <c r="R67" s="170"/>
    </row>
    <row r="68" spans="1:18" ht="15.75" hidden="1">
      <c r="A68" s="178" t="str">
        <f>'Voeux élèves'!A70</f>
        <v>MULLER Hugo</v>
      </c>
      <c r="B68" s="169">
        <f>Tableau1[[#This Row],[clarinette]]</f>
        <v>0</v>
      </c>
      <c r="C68" s="170"/>
      <c r="D68" s="170"/>
      <c r="E68" s="170"/>
      <c r="F68" s="170"/>
      <c r="G68" s="170"/>
      <c r="H68" s="170"/>
      <c r="I68" s="170"/>
      <c r="J68" s="170"/>
      <c r="K68" s="170"/>
      <c r="L68" s="170"/>
      <c r="M68" s="170"/>
      <c r="N68" s="170"/>
      <c r="O68" s="170"/>
      <c r="P68" s="170"/>
      <c r="Q68" s="170"/>
      <c r="R68" s="170"/>
    </row>
    <row r="69" spans="1:18" ht="15.75" hidden="1">
      <c r="A69" s="178" t="str">
        <f>'Voeux élèves'!A71</f>
        <v>MULTEDO Felix</v>
      </c>
      <c r="B69" s="169">
        <f>Tableau1[[#This Row],[clarinette]]</f>
        <v>0</v>
      </c>
      <c r="C69" s="170"/>
      <c r="D69" s="170"/>
      <c r="E69" s="170"/>
      <c r="F69" s="170"/>
      <c r="G69" s="170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0"/>
    </row>
    <row r="70" spans="1:18" ht="15.75" hidden="1">
      <c r="A70" s="178" t="str">
        <f>'Voeux élèves'!A72</f>
        <v>PANDIN Juliette</v>
      </c>
      <c r="B70" s="169">
        <f>Tableau1[[#This Row],[clarinette]]</f>
        <v>0</v>
      </c>
      <c r="C70" s="170"/>
      <c r="D70" s="170"/>
      <c r="E70" s="170"/>
      <c r="F70" s="170"/>
      <c r="G70" s="170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0"/>
    </row>
    <row r="71" spans="1:18" ht="15.75">
      <c r="A71" s="178" t="str">
        <f>'Voeux élèves'!A73</f>
        <v>PECQUERIE Louis</v>
      </c>
      <c r="B71" s="169" t="str">
        <f>Tableau1[[#This Row],[clarinette]]</f>
        <v>p3</v>
      </c>
      <c r="C71" s="170"/>
      <c r="D71" s="170"/>
      <c r="E71" s="170"/>
      <c r="F71" s="170"/>
      <c r="G71" s="170"/>
      <c r="H71" s="170"/>
      <c r="I71" s="170"/>
      <c r="J71" s="170"/>
      <c r="K71" s="170"/>
      <c r="L71" s="170"/>
      <c r="M71" s="170"/>
      <c r="N71" s="170"/>
      <c r="O71" s="170"/>
      <c r="P71" s="170"/>
      <c r="Q71" s="170"/>
      <c r="R71" s="170"/>
    </row>
    <row r="72" spans="1:18" ht="15.75" hidden="1">
      <c r="A72" s="178" t="str">
        <f>'Voeux élèves'!A74</f>
        <v>PECQUERIE Raphaël</v>
      </c>
      <c r="B72" s="169">
        <f>Tableau1[[#This Row],[clarinette]]</f>
        <v>0</v>
      </c>
      <c r="C72" s="170"/>
      <c r="D72" s="170"/>
      <c r="E72" s="170"/>
      <c r="F72" s="170"/>
      <c r="G72" s="170"/>
      <c r="H72" s="170"/>
      <c r="I72" s="170"/>
      <c r="J72" s="170"/>
      <c r="K72" s="170"/>
      <c r="L72" s="170"/>
      <c r="M72" s="170"/>
      <c r="N72" s="170"/>
      <c r="O72" s="170"/>
      <c r="P72" s="170"/>
      <c r="Q72" s="170"/>
      <c r="R72" s="170"/>
    </row>
    <row r="73" spans="1:18" ht="15.75" hidden="1">
      <c r="A73" s="178" t="str">
        <f>'Voeux élèves'!A75</f>
        <v>PEJOAN Juliette</v>
      </c>
      <c r="B73" s="169">
        <f>Tableau1[[#This Row],[clarinette]]</f>
        <v>0</v>
      </c>
      <c r="C73" s="170"/>
      <c r="D73" s="170"/>
      <c r="E73" s="170"/>
      <c r="F73" s="170"/>
      <c r="G73" s="170"/>
      <c r="H73" s="170"/>
      <c r="I73" s="170"/>
      <c r="J73" s="170"/>
      <c r="K73" s="170"/>
      <c r="L73" s="170"/>
      <c r="M73" s="170"/>
      <c r="N73" s="170"/>
      <c r="O73" s="170"/>
      <c r="P73" s="170"/>
      <c r="Q73" s="170"/>
      <c r="R73" s="170"/>
    </row>
    <row r="74" spans="1:18" ht="15.75" hidden="1">
      <c r="A74" s="178" t="str">
        <f>'Voeux élèves'!A76</f>
        <v>PICHOT-DELAHAYE Louise</v>
      </c>
      <c r="B74" s="169">
        <f>Tableau1[[#This Row],[clarinette]]</f>
        <v>0</v>
      </c>
      <c r="C74" s="170"/>
      <c r="D74" s="170"/>
      <c r="E74" s="170"/>
      <c r="F74" s="170"/>
      <c r="G74" s="170"/>
      <c r="H74" s="170"/>
      <c r="I74" s="170"/>
      <c r="J74" s="170"/>
      <c r="K74" s="170"/>
      <c r="L74" s="170"/>
      <c r="M74" s="170"/>
      <c r="N74" s="170"/>
      <c r="O74" s="170"/>
      <c r="P74" s="170"/>
      <c r="Q74" s="170"/>
      <c r="R74" s="170"/>
    </row>
    <row r="75" spans="1:18" ht="15.75" hidden="1">
      <c r="A75" s="178" t="str">
        <f>'Voeux élèves'!A77</f>
        <v>POINT BOYRIVENT Baptiste</v>
      </c>
      <c r="B75" s="169">
        <f>Tableau1[[#This Row],[clarinette]]</f>
        <v>0</v>
      </c>
      <c r="C75" s="170"/>
      <c r="D75" s="170"/>
      <c r="E75" s="170"/>
      <c r="F75" s="170"/>
      <c r="G75" s="170"/>
      <c r="H75" s="170"/>
      <c r="I75" s="170"/>
      <c r="J75" s="170"/>
      <c r="K75" s="170"/>
      <c r="L75" s="170"/>
      <c r="M75" s="170"/>
      <c r="N75" s="170"/>
      <c r="O75" s="170"/>
      <c r="P75" s="170"/>
      <c r="Q75" s="170"/>
      <c r="R75" s="170"/>
    </row>
    <row r="76" spans="1:18" ht="15.75" hidden="1">
      <c r="A76" s="178" t="str">
        <f>'Voeux élèves'!A78</f>
        <v>POLO Emma</v>
      </c>
      <c r="B76" s="169">
        <f>Tableau1[[#This Row],[clarinette]]</f>
        <v>0</v>
      </c>
      <c r="C76" s="170"/>
      <c r="D76" s="170"/>
      <c r="E76" s="170"/>
      <c r="F76" s="170"/>
      <c r="G76" s="170"/>
      <c r="H76" s="170"/>
      <c r="I76" s="170"/>
      <c r="J76" s="170"/>
      <c r="K76" s="170"/>
      <c r="L76" s="170"/>
      <c r="M76" s="170"/>
      <c r="N76" s="170"/>
      <c r="O76" s="170"/>
      <c r="P76" s="170"/>
      <c r="Q76" s="170"/>
      <c r="R76" s="170"/>
    </row>
    <row r="77" spans="1:18" ht="15.75" hidden="1">
      <c r="A77" s="178" t="str">
        <f>'Voeux élèves'!A79</f>
        <v>RENAND Louis</v>
      </c>
      <c r="B77" s="169">
        <f>Tableau1[[#This Row],[clarinette]]</f>
        <v>0</v>
      </c>
      <c r="C77" s="170"/>
      <c r="D77" s="170"/>
      <c r="E77" s="170"/>
      <c r="F77" s="170"/>
      <c r="G77" s="170"/>
      <c r="H77" s="170"/>
      <c r="I77" s="170"/>
      <c r="J77" s="170"/>
      <c r="K77" s="170"/>
      <c r="L77" s="170"/>
      <c r="M77" s="170"/>
      <c r="N77" s="170"/>
      <c r="O77" s="170"/>
      <c r="P77" s="170"/>
      <c r="Q77" s="170"/>
      <c r="R77" s="170"/>
    </row>
    <row r="78" spans="1:18" ht="15.75" hidden="1">
      <c r="A78" s="178" t="str">
        <f>'Voeux élèves'!A80</f>
        <v>RIVET Léa</v>
      </c>
      <c r="B78" s="169">
        <f>Tableau1[[#This Row],[clarinette]]</f>
        <v>0</v>
      </c>
      <c r="C78" s="170"/>
      <c r="D78" s="170"/>
      <c r="E78" s="170"/>
      <c r="F78" s="170"/>
      <c r="G78" s="170"/>
      <c r="H78" s="170"/>
      <c r="I78" s="170"/>
      <c r="J78" s="170"/>
      <c r="K78" s="170"/>
      <c r="L78" s="170"/>
      <c r="M78" s="170"/>
      <c r="N78" s="170"/>
      <c r="O78" s="170"/>
      <c r="P78" s="170"/>
      <c r="Q78" s="170"/>
      <c r="R78" s="170"/>
    </row>
    <row r="79" spans="1:18" ht="15.75" hidden="1">
      <c r="A79" s="178" t="str">
        <f>'Voeux élèves'!A81</f>
        <v>ROULLIER Theophane</v>
      </c>
      <c r="B79" s="169">
        <f>Tableau1[[#This Row],[clarinette]]</f>
        <v>0</v>
      </c>
      <c r="C79" s="170"/>
      <c r="D79" s="170"/>
      <c r="E79" s="170"/>
      <c r="F79" s="170"/>
      <c r="G79" s="170"/>
      <c r="H79" s="170"/>
      <c r="I79" s="170"/>
      <c r="J79" s="170"/>
      <c r="K79" s="170"/>
      <c r="L79" s="170"/>
      <c r="M79" s="170"/>
      <c r="N79" s="170"/>
      <c r="O79" s="170"/>
      <c r="P79" s="170"/>
      <c r="Q79" s="170"/>
      <c r="R79" s="170"/>
    </row>
    <row r="80" spans="1:18" ht="15.75">
      <c r="A80" s="178" t="str">
        <f>'Voeux élèves'!A82</f>
        <v>ROUSSEL-ROQUES Achille</v>
      </c>
      <c r="B80" s="169" t="str">
        <f>Tableau1[[#This Row],[clarinette]]</f>
        <v>p3</v>
      </c>
      <c r="C80" s="170"/>
      <c r="D80" s="170"/>
      <c r="E80" s="170"/>
      <c r="F80" s="170"/>
      <c r="G80" s="170"/>
      <c r="H80" s="170"/>
      <c r="I80" s="170"/>
      <c r="J80" s="170"/>
      <c r="K80" s="170"/>
      <c r="L80" s="170"/>
      <c r="M80" s="170"/>
      <c r="N80" s="170"/>
      <c r="O80" s="170"/>
      <c r="P80" s="170"/>
      <c r="Q80" s="170"/>
      <c r="R80" s="170"/>
    </row>
    <row r="81" spans="1:18" ht="15.75" hidden="1">
      <c r="A81" s="178" t="str">
        <f>'Voeux élèves'!A83</f>
        <v>ROUSSEL-ROQUES Zacharie</v>
      </c>
      <c r="B81" s="169">
        <f>Tableau1[[#This Row],[clarinette]]</f>
        <v>0</v>
      </c>
      <c r="C81" s="170"/>
      <c r="D81" s="170"/>
      <c r="E81" s="170"/>
      <c r="F81" s="170"/>
      <c r="G81" s="170"/>
      <c r="H81" s="170"/>
      <c r="I81" s="170"/>
      <c r="J81" s="170"/>
      <c r="K81" s="170"/>
      <c r="L81" s="170"/>
      <c r="M81" s="170"/>
      <c r="N81" s="170"/>
      <c r="O81" s="170"/>
      <c r="P81" s="170"/>
      <c r="Q81" s="170"/>
      <c r="R81" s="170"/>
    </row>
    <row r="82" spans="1:18" ht="15.75">
      <c r="A82" s="178" t="str">
        <f>'Voeux élèves'!A84</f>
        <v>ROUSSET Mathilde</v>
      </c>
      <c r="B82" s="169" t="str">
        <f>Tableau1[[#This Row],[clarinette]]</f>
        <v>p4</v>
      </c>
      <c r="C82" s="170"/>
      <c r="D82" s="170"/>
      <c r="E82" s="170"/>
      <c r="F82" s="170"/>
      <c r="G82" s="170"/>
      <c r="H82" s="170"/>
      <c r="I82" s="170"/>
      <c r="J82" s="170"/>
      <c r="K82" s="170"/>
      <c r="L82" s="170"/>
      <c r="M82" s="170"/>
      <c r="N82" s="170"/>
      <c r="O82" s="170"/>
      <c r="P82" s="170"/>
      <c r="Q82" s="170"/>
      <c r="R82" s="170"/>
    </row>
    <row r="83" spans="1:18" ht="15.75" hidden="1">
      <c r="A83" s="178" t="str">
        <f>'Voeux élèves'!A85</f>
        <v>ROUSSILLON Marin</v>
      </c>
      <c r="B83" s="169">
        <f>Tableau1[[#This Row],[clarinette]]</f>
        <v>0</v>
      </c>
      <c r="C83" s="170"/>
      <c r="D83" s="170"/>
      <c r="E83" s="170"/>
      <c r="F83" s="170"/>
      <c r="G83" s="170"/>
      <c r="H83" s="170"/>
      <c r="I83" s="170"/>
      <c r="J83" s="170"/>
      <c r="K83" s="170"/>
      <c r="L83" s="170"/>
      <c r="M83" s="170"/>
      <c r="N83" s="170"/>
      <c r="O83" s="170"/>
      <c r="P83" s="170"/>
      <c r="Q83" s="170"/>
      <c r="R83" s="170"/>
    </row>
    <row r="84" spans="1:18" ht="15.75" hidden="1">
      <c r="A84" s="178" t="str">
        <f>'Voeux élèves'!A86</f>
        <v>ROUX Elina</v>
      </c>
      <c r="B84" s="169">
        <f>Tableau1[[#This Row],[clarinette]]</f>
        <v>0</v>
      </c>
      <c r="C84" s="170"/>
      <c r="D84" s="170"/>
      <c r="E84" s="170"/>
      <c r="F84" s="170"/>
      <c r="G84" s="170"/>
      <c r="H84" s="170"/>
      <c r="I84" s="170"/>
      <c r="J84" s="170"/>
      <c r="K84" s="170"/>
      <c r="L84" s="170"/>
      <c r="M84" s="170"/>
      <c r="N84" s="170"/>
      <c r="O84" s="170"/>
      <c r="P84" s="170"/>
      <c r="Q84" s="170"/>
      <c r="R84" s="170"/>
    </row>
    <row r="85" spans="1:18" ht="15.75" hidden="1">
      <c r="A85" s="178" t="str">
        <f>'Voeux élèves'!A87</f>
        <v>ROYER  Alban</v>
      </c>
      <c r="B85" s="169">
        <f>Tableau1[[#This Row],[clarinette]]</f>
        <v>0</v>
      </c>
      <c r="C85" s="170"/>
      <c r="D85" s="170"/>
      <c r="E85" s="170"/>
      <c r="F85" s="170"/>
      <c r="G85" s="170"/>
      <c r="H85" s="170"/>
      <c r="I85" s="170"/>
      <c r="J85" s="170"/>
      <c r="K85" s="170"/>
      <c r="L85" s="170"/>
      <c r="M85" s="170"/>
      <c r="N85" s="170"/>
      <c r="O85" s="170"/>
      <c r="P85" s="170"/>
      <c r="Q85" s="170"/>
      <c r="R85" s="170"/>
    </row>
    <row r="86" spans="1:18" ht="15.75" hidden="1">
      <c r="A86" s="178" t="str">
        <f>'Voeux élèves'!A88</f>
        <v>SAINT-PAUL Léonie</v>
      </c>
      <c r="B86" s="169">
        <f>Tableau1[[#This Row],[clarinette]]</f>
        <v>0</v>
      </c>
      <c r="C86" s="170"/>
      <c r="D86" s="170"/>
      <c r="E86" s="170"/>
      <c r="F86" s="170"/>
      <c r="G86" s="170"/>
      <c r="H86" s="170"/>
      <c r="I86" s="170"/>
      <c r="J86" s="170"/>
      <c r="K86" s="170"/>
      <c r="L86" s="170"/>
      <c r="M86" s="170"/>
      <c r="N86" s="170"/>
      <c r="O86" s="170"/>
      <c r="P86" s="170"/>
      <c r="Q86" s="170"/>
      <c r="R86" s="170"/>
    </row>
    <row r="87" spans="1:18" ht="15.75" hidden="1">
      <c r="A87" s="178" t="str">
        <f>'Voeux élèves'!A89</f>
        <v>SCHMID Maélyne</v>
      </c>
      <c r="B87" s="169">
        <f>Tableau1[[#This Row],[clarinette]]</f>
        <v>0</v>
      </c>
      <c r="C87" s="170"/>
      <c r="D87" s="170"/>
      <c r="E87" s="170"/>
      <c r="F87" s="170"/>
      <c r="G87" s="170"/>
      <c r="H87" s="170"/>
      <c r="I87" s="170"/>
      <c r="J87" s="170"/>
      <c r="K87" s="170"/>
      <c r="L87" s="170"/>
      <c r="M87" s="170"/>
      <c r="N87" s="170"/>
      <c r="O87" s="170"/>
      <c r="P87" s="170"/>
      <c r="Q87" s="170"/>
      <c r="R87" s="170"/>
    </row>
    <row r="88" spans="1:18" ht="15.75">
      <c r="A88" s="178" t="str">
        <f>'Voeux élèves'!A90</f>
        <v>SHIN Ian</v>
      </c>
      <c r="B88" s="169" t="str">
        <f>Tableau1[[#This Row],[clarinette]]</f>
        <v>p4</v>
      </c>
      <c r="C88" s="170"/>
      <c r="D88" s="170"/>
      <c r="E88" s="170"/>
      <c r="F88" s="170"/>
      <c r="G88" s="170"/>
      <c r="H88" s="170"/>
      <c r="I88" s="170"/>
      <c r="J88" s="170"/>
      <c r="K88" s="170"/>
      <c r="L88" s="170"/>
      <c r="M88" s="170"/>
      <c r="N88" s="170"/>
      <c r="O88" s="170"/>
      <c r="P88" s="170"/>
      <c r="Q88" s="170"/>
      <c r="R88" s="170"/>
    </row>
    <row r="89" spans="1:18" ht="15.75" hidden="1">
      <c r="A89" s="178" t="str">
        <f>'Voeux élèves'!A91</f>
        <v>SHIN Louane</v>
      </c>
      <c r="B89" s="169">
        <f>Tableau1[[#This Row],[clarinette]]</f>
        <v>0</v>
      </c>
      <c r="C89" s="170"/>
      <c r="D89" s="170"/>
      <c r="E89" s="170"/>
      <c r="F89" s="170"/>
      <c r="G89" s="170"/>
      <c r="H89" s="170"/>
      <c r="I89" s="170"/>
      <c r="J89" s="170"/>
      <c r="K89" s="170"/>
      <c r="L89" s="170"/>
      <c r="M89" s="170"/>
      <c r="N89" s="170"/>
      <c r="O89" s="170"/>
      <c r="P89" s="170"/>
      <c r="Q89" s="170"/>
      <c r="R89" s="170"/>
    </row>
    <row r="90" spans="1:18" ht="15.75" hidden="1">
      <c r="A90" s="178" t="str">
        <f>'Voeux élèves'!A92</f>
        <v>SIGNORELLI Matteo</v>
      </c>
      <c r="B90" s="169">
        <f>Tableau1[[#This Row],[clarinette]]</f>
        <v>0</v>
      </c>
      <c r="C90" s="170"/>
      <c r="D90" s="170"/>
      <c r="E90" s="170"/>
      <c r="F90" s="170"/>
      <c r="G90" s="170"/>
      <c r="H90" s="170"/>
      <c r="I90" s="170"/>
      <c r="J90" s="170"/>
      <c r="K90" s="170"/>
      <c r="L90" s="170"/>
      <c r="M90" s="170"/>
      <c r="N90" s="170"/>
      <c r="O90" s="170"/>
      <c r="P90" s="170"/>
      <c r="Q90" s="170"/>
      <c r="R90" s="170"/>
    </row>
    <row r="91" spans="1:18" ht="15.75" hidden="1">
      <c r="A91" s="178" t="str">
        <f>'Voeux élèves'!A93</f>
        <v>SIMON Stanislas</v>
      </c>
      <c r="B91" s="169">
        <f>Tableau1[[#This Row],[clarinette]]</f>
        <v>0</v>
      </c>
      <c r="C91" s="170"/>
      <c r="D91" s="170"/>
      <c r="E91" s="170"/>
      <c r="F91" s="170"/>
      <c r="G91" s="170"/>
      <c r="H91" s="170"/>
      <c r="I91" s="170"/>
      <c r="J91" s="170"/>
      <c r="K91" s="170"/>
      <c r="L91" s="170"/>
      <c r="M91" s="170"/>
      <c r="N91" s="170"/>
      <c r="O91" s="170"/>
      <c r="P91" s="170"/>
      <c r="Q91" s="170"/>
      <c r="R91" s="170"/>
    </row>
    <row r="92" spans="1:18" ht="15.75" hidden="1">
      <c r="A92" s="178" t="str">
        <f>'Voeux élèves'!A94</f>
        <v>SOULAS Louise</v>
      </c>
      <c r="B92" s="169">
        <f>Tableau1[[#This Row],[clarinette]]</f>
        <v>0</v>
      </c>
      <c r="C92" s="170"/>
      <c r="D92" s="170"/>
      <c r="E92" s="170"/>
      <c r="F92" s="170"/>
      <c r="G92" s="170"/>
      <c r="H92" s="170"/>
      <c r="I92" s="170"/>
      <c r="J92" s="170"/>
      <c r="K92" s="170"/>
      <c r="L92" s="170"/>
      <c r="M92" s="170"/>
      <c r="N92" s="170"/>
      <c r="O92" s="170"/>
      <c r="P92" s="170"/>
      <c r="Q92" s="170"/>
      <c r="R92" s="170"/>
    </row>
    <row r="93" spans="1:18" ht="15.75">
      <c r="A93" s="178" t="str">
        <f>'Voeux élèves'!A95</f>
        <v>TAILHADES ALALI Noa</v>
      </c>
      <c r="B93" s="169" t="str">
        <f>Tableau1[[#This Row],[clarinette]]</f>
        <v>p4</v>
      </c>
      <c r="C93" s="170"/>
      <c r="D93" s="170"/>
      <c r="E93" s="170"/>
      <c r="F93" s="170"/>
      <c r="G93" s="170"/>
      <c r="H93" s="170"/>
      <c r="I93" s="170"/>
      <c r="J93" s="170"/>
      <c r="K93" s="170"/>
      <c r="L93" s="170"/>
      <c r="M93" s="170"/>
      <c r="N93" s="170"/>
      <c r="O93" s="170"/>
      <c r="P93" s="170"/>
      <c r="Q93" s="170"/>
      <c r="R93" s="170"/>
    </row>
    <row r="94" spans="1:18" ht="15.75" hidden="1">
      <c r="A94" s="178" t="str">
        <f>'Voeux élèves'!A96</f>
        <v>TAKKOUZ Carla</v>
      </c>
      <c r="B94" s="169">
        <f>Tableau1[[#This Row],[clarinette]]</f>
        <v>0</v>
      </c>
      <c r="C94" s="170"/>
      <c r="D94" s="170"/>
      <c r="E94" s="170"/>
      <c r="F94" s="170"/>
      <c r="G94" s="170"/>
      <c r="H94" s="170"/>
      <c r="I94" s="170"/>
      <c r="J94" s="170"/>
      <c r="K94" s="170"/>
      <c r="L94" s="170"/>
      <c r="M94" s="170"/>
      <c r="N94" s="170"/>
      <c r="O94" s="170"/>
      <c r="P94" s="170"/>
      <c r="Q94" s="170"/>
      <c r="R94" s="170"/>
    </row>
    <row r="95" spans="1:18" ht="15.75">
      <c r="A95" s="178" t="str">
        <f>'Voeux élèves'!A97</f>
        <v>TRABLY EL MAHMOUD Coline</v>
      </c>
      <c r="B95" s="169" t="str">
        <f>Tableau1[[#This Row],[clarinette]]</f>
        <v>p4</v>
      </c>
      <c r="C95" s="170"/>
      <c r="D95" s="170"/>
      <c r="E95" s="170"/>
      <c r="F95" s="170"/>
      <c r="G95" s="170"/>
      <c r="H95" s="170"/>
      <c r="I95" s="170"/>
      <c r="J95" s="170"/>
      <c r="K95" s="170"/>
      <c r="L95" s="170"/>
      <c r="M95" s="170"/>
      <c r="N95" s="170"/>
      <c r="O95" s="170"/>
      <c r="P95" s="170"/>
      <c r="Q95" s="170"/>
      <c r="R95" s="170"/>
    </row>
    <row r="96" spans="1:18" ht="15.75" hidden="1">
      <c r="A96" s="178" t="str">
        <f>'Voeux élèves'!A98</f>
        <v>VERSCHELDE Lucie</v>
      </c>
      <c r="B96" s="169">
        <f>Tableau1[[#This Row],[clarinette]]</f>
        <v>0</v>
      </c>
      <c r="C96" s="170"/>
      <c r="D96" s="170"/>
      <c r="E96" s="170"/>
      <c r="F96" s="170"/>
      <c r="G96" s="170"/>
      <c r="H96" s="170"/>
      <c r="I96" s="170"/>
      <c r="J96" s="170"/>
      <c r="K96" s="170"/>
      <c r="L96" s="170"/>
      <c r="M96" s="170"/>
      <c r="N96" s="170"/>
      <c r="O96" s="170"/>
      <c r="P96" s="170"/>
      <c r="Q96" s="170"/>
      <c r="R96" s="170"/>
    </row>
    <row r="97" spans="1:18" ht="15.75">
      <c r="A97" s="178" t="str">
        <f>'Voeux élèves'!A99</f>
        <v>VIREVAIRE BIDAUT Timéo</v>
      </c>
      <c r="B97" s="169" t="str">
        <f>Tableau1[[#This Row],[clarinette]]</f>
        <v>p4</v>
      </c>
      <c r="C97" s="170"/>
      <c r="D97" s="170"/>
      <c r="E97" s="170"/>
      <c r="F97" s="170"/>
      <c r="G97" s="170"/>
      <c r="H97" s="170"/>
      <c r="I97" s="170"/>
      <c r="J97" s="170"/>
      <c r="K97" s="170"/>
      <c r="L97" s="170"/>
      <c r="M97" s="170"/>
      <c r="N97" s="170"/>
      <c r="O97" s="170"/>
      <c r="P97" s="170"/>
      <c r="Q97" s="170"/>
      <c r="R97" s="170"/>
    </row>
    <row r="98" spans="1:18" ht="15.75" hidden="1">
      <c r="A98" s="178" t="str">
        <f>'Voeux élèves'!A100</f>
        <v>BERNET Clémence</v>
      </c>
      <c r="B98" s="169">
        <f>Tableau1[[#This Row],[clarinette]]</f>
        <v>0</v>
      </c>
      <c r="C98" s="170"/>
      <c r="D98" s="170"/>
      <c r="E98" s="170"/>
      <c r="F98" s="170"/>
      <c r="G98" s="170"/>
      <c r="H98" s="170"/>
      <c r="I98" s="170"/>
      <c r="J98" s="170"/>
      <c r="K98" s="170"/>
      <c r="L98" s="170"/>
      <c r="M98" s="170"/>
      <c r="N98" s="170"/>
      <c r="O98" s="170"/>
      <c r="P98" s="170"/>
      <c r="Q98" s="170"/>
      <c r="R98" s="170"/>
    </row>
    <row r="99" spans="1:18" ht="15.75" hidden="1">
      <c r="A99" s="178" t="str">
        <f>'Voeux élèves'!A101</f>
        <v>LOUAR Sarah</v>
      </c>
      <c r="B99" s="169">
        <f>Tableau1[[#This Row],[clarinette]]</f>
        <v>0</v>
      </c>
      <c r="C99" s="170"/>
      <c r="D99" s="170"/>
      <c r="E99" s="170"/>
      <c r="F99" s="170"/>
      <c r="G99" s="170"/>
      <c r="H99" s="170"/>
      <c r="I99" s="170"/>
      <c r="J99" s="170"/>
      <c r="K99" s="170"/>
      <c r="L99" s="170"/>
      <c r="M99" s="170"/>
      <c r="N99" s="170"/>
      <c r="O99" s="170"/>
      <c r="P99" s="170"/>
      <c r="Q99" s="170"/>
      <c r="R99" s="170"/>
    </row>
    <row r="100" spans="1:18" ht="15.75" hidden="1">
      <c r="A100" s="178">
        <f>'Voeux élèves'!A102</f>
        <v>0</v>
      </c>
      <c r="B100" s="169">
        <f>Tableau1[[#This Row],[clarinette]]</f>
        <v>0</v>
      </c>
      <c r="C100" s="170"/>
      <c r="D100" s="170"/>
      <c r="E100" s="170"/>
      <c r="F100" s="170"/>
      <c r="G100" s="170"/>
      <c r="H100" s="170"/>
      <c r="I100" s="170"/>
      <c r="J100" s="170"/>
      <c r="K100" s="170"/>
      <c r="L100" s="170"/>
      <c r="M100" s="170"/>
      <c r="N100" s="170"/>
      <c r="O100" s="170"/>
      <c r="P100" s="170"/>
      <c r="Q100" s="170"/>
      <c r="R100" s="170"/>
    </row>
    <row r="101" spans="1:18">
      <c r="A101" s="170"/>
      <c r="B101" s="170"/>
      <c r="C101" s="170"/>
      <c r="D101" s="170"/>
      <c r="E101" s="170"/>
      <c r="F101" s="170"/>
      <c r="G101" s="170"/>
      <c r="H101" s="170"/>
      <c r="I101" s="170"/>
      <c r="J101" s="170"/>
      <c r="K101" s="170"/>
      <c r="L101" s="170"/>
      <c r="M101" s="170"/>
      <c r="N101" s="170"/>
      <c r="O101" s="170"/>
      <c r="P101" s="170"/>
      <c r="Q101" s="170"/>
      <c r="R101" s="170"/>
    </row>
    <row r="102" spans="1:18">
      <c r="A102" s="172" t="s">
        <v>26</v>
      </c>
      <c r="B102" s="173" t="s">
        <v>71</v>
      </c>
      <c r="C102" s="170"/>
      <c r="D102" s="170"/>
      <c r="E102" s="170"/>
      <c r="F102" s="170"/>
      <c r="G102" s="170"/>
      <c r="H102" s="170"/>
      <c r="I102" s="170"/>
      <c r="J102" s="170"/>
      <c r="K102" s="170"/>
      <c r="L102" s="170"/>
      <c r="M102" s="170"/>
      <c r="N102" s="170"/>
      <c r="O102" s="170"/>
      <c r="P102" s="170"/>
      <c r="Q102" s="170"/>
      <c r="R102" s="170"/>
    </row>
    <row r="103" spans="1:18">
      <c r="A103" s="7" t="s">
        <v>85</v>
      </c>
      <c r="B103" s="2" t="s">
        <v>72</v>
      </c>
    </row>
    <row r="104" spans="1:18">
      <c r="A104" s="7"/>
      <c r="B104" s="3" t="s">
        <v>73</v>
      </c>
    </row>
    <row r="105" spans="1:18">
      <c r="B105" s="4" t="s">
        <v>74</v>
      </c>
    </row>
    <row r="110" spans="1:18">
      <c r="B110">
        <f>COUNTIF(B2:B109,1)</f>
        <v>0</v>
      </c>
    </row>
    <row r="111" spans="1:18">
      <c r="B111">
        <f>COUNTIF(B2:B109,2)</f>
        <v>0</v>
      </c>
    </row>
    <row r="112" spans="1:18">
      <c r="B112">
        <f>COUNTIF(B2:B109,3)</f>
        <v>0</v>
      </c>
    </row>
    <row r="113" spans="2:2">
      <c r="B113">
        <f>COUNTIF(B2:B109,4)</f>
        <v>0</v>
      </c>
    </row>
  </sheetData>
  <phoneticPr fontId="5" type="noConversion"/>
  <conditionalFormatting sqref="B102">
    <cfRule type="iconSet" priority="47">
      <iconSet iconSet="3Symbols2">
        <cfvo type="percent" val="0"/>
        <cfvo type="percent" val="33"/>
        <cfvo type="percent" val="67"/>
      </iconSet>
    </cfRule>
  </conditionalFormatting>
  <conditionalFormatting sqref="B102">
    <cfRule type="colorScale" priority="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2">
    <cfRule type="colorScale" priority="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3">
    <cfRule type="iconSet" priority="44">
      <iconSet iconSet="3Symbols2">
        <cfvo type="percent" val="0"/>
        <cfvo type="percent" val="33"/>
        <cfvo type="percent" val="67"/>
      </iconSet>
    </cfRule>
  </conditionalFormatting>
  <conditionalFormatting sqref="B103">
    <cfRule type="colorScale" priority="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4">
    <cfRule type="iconSet" priority="42">
      <iconSet iconSet="3Symbols2">
        <cfvo type="percent" val="0"/>
        <cfvo type="percent" val="33"/>
        <cfvo type="percent" val="67"/>
      </iconSet>
    </cfRule>
  </conditionalFormatting>
  <conditionalFormatting sqref="B105">
    <cfRule type="iconSet" priority="41">
      <iconSet iconSet="3Symbols2">
        <cfvo type="percent" val="0"/>
        <cfvo type="percent" val="33"/>
        <cfvo type="percent" val="67"/>
      </iconSet>
    </cfRule>
  </conditionalFormatting>
  <conditionalFormatting sqref="B2">
    <cfRule type="iconSet" priority="12">
      <iconSet iconSet="3Symbols2">
        <cfvo type="percent" val="0"/>
        <cfvo type="percent" val="33"/>
        <cfvo type="percent" val="67"/>
      </iconSet>
    </cfRule>
  </conditionalFormatting>
  <conditionalFormatting sqref="B2">
    <cfRule type="cellIs" dxfId="110" priority="7" operator="equal">
      <formula>"P4"</formula>
    </cfRule>
    <cfRule type="cellIs" dxfId="109" priority="8" operator="equal">
      <formula>"P3"</formula>
    </cfRule>
    <cfRule type="cellIs" dxfId="108" priority="9" operator="equal">
      <formula>"P2"</formula>
    </cfRule>
    <cfRule type="cellIs" dxfId="107" priority="10" operator="equal">
      <formula>"P1"</formula>
    </cfRule>
    <cfRule type="iconSet" priority="11">
      <iconSet iconSet="4TrafficLights">
        <cfvo type="percent" val="0"/>
        <cfvo type="percent" val="25"/>
        <cfvo type="percent" val="50"/>
        <cfvo type="percent" val="75"/>
      </iconSet>
    </cfRule>
  </conditionalFormatting>
  <conditionalFormatting sqref="B3:B100">
    <cfRule type="iconSet" priority="6">
      <iconSet iconSet="3Symbols2">
        <cfvo type="percent" val="0"/>
        <cfvo type="percent" val="33"/>
        <cfvo type="percent" val="67"/>
      </iconSet>
    </cfRule>
  </conditionalFormatting>
  <conditionalFormatting sqref="B3:B100">
    <cfRule type="cellIs" dxfId="106" priority="1" operator="equal">
      <formula>"P4"</formula>
    </cfRule>
    <cfRule type="cellIs" dxfId="105" priority="2" operator="equal">
      <formula>"P3"</formula>
    </cfRule>
    <cfRule type="cellIs" dxfId="104" priority="3" operator="equal">
      <formula>"P2"</formula>
    </cfRule>
    <cfRule type="cellIs" dxfId="103" priority="4" operator="equal">
      <formula>"P1"</formula>
    </cfRule>
    <cfRule type="iconSet" priority="5">
      <iconSet iconSet="4TrafficLights">
        <cfvo type="percent" val="0"/>
        <cfvo type="percent" val="25"/>
        <cfvo type="percent" val="50"/>
        <cfvo type="percent" val="75"/>
      </iconSet>
    </cfRule>
  </conditionalFormatting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/>
  <dimension ref="A1:R112"/>
  <sheetViews>
    <sheetView workbookViewId="0">
      <pane ySplit="1" topLeftCell="A2" activePane="bottomLeft" state="frozen"/>
      <selection activeCell="A80" sqref="A80"/>
      <selection pane="bottomLeft" activeCell="D52" sqref="D52"/>
    </sheetView>
  </sheetViews>
  <sheetFormatPr baseColWidth="10" defaultRowHeight="15"/>
  <cols>
    <col min="1" max="1" width="28.42578125" bestFit="1" customWidth="1"/>
    <col min="2" max="2" width="19.140625" bestFit="1" customWidth="1"/>
  </cols>
  <sheetData>
    <row r="1" spans="1:18">
      <c r="A1" t="s">
        <v>22</v>
      </c>
      <c r="B1" t="s">
        <v>27</v>
      </c>
    </row>
    <row r="2" spans="1:18" ht="15.75" hidden="1">
      <c r="A2" s="168">
        <f>'Voeux élèves'!A102</f>
        <v>0</v>
      </c>
      <c r="B2" s="169">
        <f>Tableau1[[#This Row],[basson]]</f>
        <v>0</v>
      </c>
    </row>
    <row r="3" spans="1:18" hidden="1">
      <c r="A3" s="153" t="str">
        <f>'Voeux élèves'!A4</f>
        <v>ARRAGAIN Adèle</v>
      </c>
      <c r="B3" s="154">
        <f>Tableau1[[#This Row],[basson]]</f>
        <v>0</v>
      </c>
    </row>
    <row r="4" spans="1:18">
      <c r="A4" s="153" t="str">
        <f>'Voeux élèves'!A5</f>
        <v>AUCLAIR Héloïse</v>
      </c>
      <c r="B4" s="154" t="str">
        <f>Tableau1[[#This Row],[basson]]</f>
        <v>p1</v>
      </c>
      <c r="C4" s="170"/>
      <c r="D4" s="170"/>
      <c r="E4" s="170"/>
      <c r="F4" s="170"/>
      <c r="G4" s="170"/>
      <c r="H4" s="170"/>
      <c r="I4" s="170"/>
      <c r="J4" s="170"/>
      <c r="K4" s="170"/>
      <c r="L4" s="170"/>
      <c r="M4" s="170"/>
      <c r="N4" s="170"/>
      <c r="O4" s="170"/>
      <c r="P4" s="170"/>
      <c r="Q4" s="170"/>
      <c r="R4" s="170"/>
    </row>
    <row r="5" spans="1:18" ht="15.75" hidden="1">
      <c r="A5" s="168" t="str">
        <f>'Voeux élèves'!A6</f>
        <v>BALAIS Zoé</v>
      </c>
      <c r="B5" s="169">
        <f>Tableau1[[#This Row],[basson]]</f>
        <v>0</v>
      </c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170"/>
      <c r="Q5" s="170"/>
      <c r="R5" s="170"/>
    </row>
    <row r="6" spans="1:18" ht="15.75">
      <c r="A6" s="168" t="str">
        <f>'Voeux élèves'!A7</f>
        <v>BARBI NEYROUD Alicia</v>
      </c>
      <c r="B6" s="169" t="str">
        <f>Tableau1[[#This Row],[basson]]</f>
        <v>p1</v>
      </c>
      <c r="C6" s="170"/>
      <c r="D6" s="170"/>
      <c r="E6" s="170"/>
      <c r="F6" s="170"/>
      <c r="G6" s="170"/>
      <c r="H6" s="170"/>
      <c r="I6" s="170"/>
      <c r="J6" s="170"/>
      <c r="K6" s="170"/>
      <c r="L6" s="170"/>
      <c r="M6" s="170"/>
      <c r="N6" s="170"/>
      <c r="O6" s="170"/>
      <c r="P6" s="170"/>
      <c r="Q6" s="170"/>
      <c r="R6" s="170"/>
    </row>
    <row r="7" spans="1:18" ht="15.75">
      <c r="A7" s="168" t="str">
        <f>'Voeux élèves'!A8</f>
        <v>BARBU WILDBRETT Charlotte</v>
      </c>
      <c r="B7" s="169" t="str">
        <f>Tableau1[[#This Row],[basson]]</f>
        <v>p1</v>
      </c>
      <c r="C7" s="170"/>
      <c r="D7" s="170"/>
      <c r="E7" s="170"/>
      <c r="F7" s="170"/>
      <c r="G7" s="170"/>
      <c r="H7" s="170"/>
      <c r="I7" s="170"/>
      <c r="J7" s="170"/>
      <c r="K7" s="170"/>
      <c r="L7" s="170"/>
      <c r="M7" s="170"/>
      <c r="N7" s="170"/>
      <c r="O7" s="170"/>
      <c r="P7" s="170"/>
      <c r="Q7" s="170"/>
      <c r="R7" s="170"/>
    </row>
    <row r="8" spans="1:18" ht="15.75">
      <c r="A8" s="168" t="str">
        <f>'Voeux élèves'!A9</f>
        <v>BAZOGE Edgar</v>
      </c>
      <c r="B8" s="169" t="str">
        <f>Tableau1[[#This Row],[basson]]</f>
        <v>p1</v>
      </c>
      <c r="C8" s="170"/>
      <c r="D8" s="170"/>
      <c r="E8" s="170"/>
      <c r="F8" s="170"/>
      <c r="G8" s="170"/>
      <c r="H8" s="170"/>
      <c r="I8" s="170"/>
      <c r="J8" s="170"/>
      <c r="K8" s="170"/>
      <c r="L8" s="170"/>
      <c r="M8" s="170"/>
      <c r="N8" s="170"/>
      <c r="O8" s="170"/>
      <c r="P8" s="170"/>
      <c r="Q8" s="170"/>
      <c r="R8" s="170"/>
    </row>
    <row r="9" spans="1:18" ht="15.75" hidden="1">
      <c r="A9" s="168" t="str">
        <f>'Voeux élèves'!A10</f>
        <v>BEAREZ Thelma</v>
      </c>
      <c r="B9" s="169">
        <f>Tableau1[[#This Row],[basson]]</f>
        <v>0</v>
      </c>
      <c r="C9" s="170"/>
      <c r="D9" s="170"/>
      <c r="E9" s="170"/>
      <c r="F9" s="170"/>
      <c r="G9" s="170"/>
      <c r="H9" s="170"/>
      <c r="I9" s="170"/>
      <c r="J9" s="170"/>
      <c r="K9" s="170"/>
      <c r="L9" s="170"/>
      <c r="M9" s="170"/>
      <c r="N9" s="170"/>
      <c r="O9" s="170"/>
      <c r="P9" s="170"/>
      <c r="Q9" s="170"/>
      <c r="R9" s="170"/>
    </row>
    <row r="10" spans="1:18" ht="15.75" hidden="1">
      <c r="A10" s="168" t="str">
        <f>'Voeux élèves'!A11</f>
        <v>BENKHALFOUN Aya</v>
      </c>
      <c r="B10" s="169">
        <f>Tableau1[[#This Row],[basson]]</f>
        <v>0</v>
      </c>
      <c r="C10" s="170"/>
      <c r="D10" s="170"/>
      <c r="E10" s="170"/>
      <c r="F10" s="170"/>
      <c r="G10" s="170"/>
      <c r="H10" s="170"/>
      <c r="I10" s="170"/>
      <c r="J10" s="170"/>
      <c r="K10" s="170"/>
      <c r="L10" s="170"/>
      <c r="M10" s="170"/>
      <c r="N10" s="170"/>
      <c r="O10" s="170"/>
      <c r="P10" s="170"/>
      <c r="Q10" s="170"/>
      <c r="R10" s="170"/>
    </row>
    <row r="11" spans="1:18" ht="15.75" hidden="1">
      <c r="A11" s="168" t="str">
        <f>'Voeux élèves'!A12</f>
        <v>BENOIT Anatole</v>
      </c>
      <c r="B11" s="169">
        <f>Tableau1[[#This Row],[basson]]</f>
        <v>0</v>
      </c>
      <c r="C11" s="170"/>
      <c r="D11" s="170"/>
      <c r="E11" s="170"/>
      <c r="F11" s="170"/>
      <c r="G11" s="170"/>
      <c r="H11" s="170"/>
      <c r="I11" s="170"/>
      <c r="J11" s="170"/>
      <c r="K11" s="170"/>
      <c r="L11" s="170"/>
      <c r="M11" s="170"/>
      <c r="N11" s="170"/>
      <c r="O11" s="170"/>
      <c r="P11" s="170"/>
      <c r="Q11" s="170"/>
      <c r="R11" s="170"/>
    </row>
    <row r="12" spans="1:18" ht="15.75" hidden="1">
      <c r="A12" s="168" t="str">
        <f>'Voeux élèves'!A100</f>
        <v>BERNET Clémence</v>
      </c>
      <c r="B12" s="169">
        <f>Tableau1[[#This Row],[basson]]</f>
        <v>0</v>
      </c>
      <c r="C12" s="170"/>
      <c r="D12" s="170"/>
      <c r="E12" s="170"/>
      <c r="F12" s="170"/>
      <c r="G12" s="170"/>
      <c r="H12" s="170"/>
      <c r="I12" s="170"/>
      <c r="J12" s="170"/>
      <c r="K12" s="170"/>
      <c r="L12" s="170"/>
      <c r="M12" s="170"/>
      <c r="N12" s="170"/>
      <c r="O12" s="170"/>
      <c r="P12" s="170"/>
      <c r="Q12" s="170"/>
      <c r="R12" s="170"/>
    </row>
    <row r="13" spans="1:18" ht="15.75" hidden="1">
      <c r="A13" s="168" t="str">
        <f>'Voeux élèves'!A13</f>
        <v>BERTHIER Inès</v>
      </c>
      <c r="B13" s="169">
        <f>Tableau1[[#This Row],[basson]]</f>
        <v>0</v>
      </c>
      <c r="C13" s="170"/>
      <c r="D13" s="170"/>
      <c r="E13" s="170"/>
      <c r="F13" s="170"/>
      <c r="G13" s="170"/>
      <c r="H13" s="170"/>
      <c r="I13" s="170"/>
      <c r="J13" s="170"/>
      <c r="K13" s="170"/>
      <c r="L13" s="170"/>
      <c r="M13" s="170"/>
      <c r="N13" s="170"/>
      <c r="O13" s="170"/>
      <c r="P13" s="170"/>
      <c r="Q13" s="170"/>
      <c r="R13" s="170"/>
    </row>
    <row r="14" spans="1:18" ht="15.75" hidden="1">
      <c r="A14" s="168" t="str">
        <f>'Voeux élèves'!A14</f>
        <v>BLEHAUT Anna</v>
      </c>
      <c r="B14" s="169">
        <f>Tableau1[[#This Row],[basson]]</f>
        <v>0</v>
      </c>
      <c r="C14" s="170"/>
      <c r="D14" s="170"/>
      <c r="E14" s="170"/>
      <c r="F14" s="170"/>
      <c r="G14" s="170"/>
      <c r="H14" s="170"/>
      <c r="I14" s="170"/>
      <c r="J14" s="170"/>
      <c r="K14" s="170"/>
      <c r="L14" s="170"/>
      <c r="M14" s="170"/>
      <c r="N14" s="170"/>
      <c r="O14" s="170"/>
      <c r="P14" s="170"/>
      <c r="Q14" s="170"/>
      <c r="R14" s="170"/>
    </row>
    <row r="15" spans="1:18" ht="15.75" hidden="1">
      <c r="A15" s="168" t="str">
        <f>'Voeux élèves'!A15</f>
        <v>BOSSAN Emma</v>
      </c>
      <c r="B15" s="169">
        <f>Tableau1[[#This Row],[basson]]</f>
        <v>0</v>
      </c>
      <c r="C15" s="170"/>
      <c r="D15" s="170"/>
      <c r="E15" s="170"/>
      <c r="F15" s="170"/>
      <c r="G15" s="170"/>
      <c r="H15" s="170"/>
      <c r="I15" s="170"/>
      <c r="J15" s="170"/>
      <c r="K15" s="170"/>
      <c r="L15" s="170"/>
      <c r="M15" s="170"/>
      <c r="N15" s="170"/>
      <c r="O15" s="170"/>
      <c r="P15" s="170"/>
      <c r="Q15" s="170"/>
      <c r="R15" s="170"/>
    </row>
    <row r="16" spans="1:18" ht="15.75" hidden="1">
      <c r="A16" s="168" t="str">
        <f>'Voeux élèves'!A16</f>
        <v>BRANDYK TAGLIAVIA Julia</v>
      </c>
      <c r="B16" s="169">
        <f>Tableau1[[#This Row],[basson]]</f>
        <v>0</v>
      </c>
      <c r="C16" s="170"/>
      <c r="D16" s="170"/>
      <c r="E16" s="170"/>
      <c r="F16" s="170"/>
      <c r="G16" s="170"/>
      <c r="H16" s="170"/>
      <c r="I16" s="170"/>
      <c r="J16" s="170"/>
      <c r="K16" s="170"/>
      <c r="L16" s="170"/>
      <c r="M16" s="170"/>
      <c r="N16" s="170"/>
      <c r="O16" s="170"/>
      <c r="P16" s="170"/>
      <c r="Q16" s="170"/>
      <c r="R16" s="170"/>
    </row>
    <row r="17" spans="1:18" ht="15.75" hidden="1">
      <c r="A17" s="168" t="str">
        <f>'Voeux élèves'!A17</f>
        <v>CARION Léonie</v>
      </c>
      <c r="B17" s="169">
        <f>Tableau1[[#This Row],[basson]]</f>
        <v>0</v>
      </c>
      <c r="C17" s="170"/>
      <c r="D17" s="170"/>
      <c r="E17" s="170"/>
      <c r="F17" s="170"/>
      <c r="G17" s="170"/>
      <c r="H17" s="170"/>
      <c r="I17" s="170"/>
      <c r="J17" s="170"/>
      <c r="K17" s="170"/>
      <c r="L17" s="170"/>
      <c r="M17" s="170"/>
      <c r="N17" s="170"/>
      <c r="O17" s="170"/>
      <c r="P17" s="170"/>
      <c r="Q17" s="170"/>
      <c r="R17" s="170"/>
    </row>
    <row r="18" spans="1:18" ht="15.75" hidden="1">
      <c r="A18" s="168" t="str">
        <f>'Voeux élèves'!A18</f>
        <v>CATALAO PACHECO Tomas</v>
      </c>
      <c r="B18" s="169">
        <f>Tableau1[[#This Row],[basson]]</f>
        <v>0</v>
      </c>
      <c r="C18" s="170"/>
      <c r="D18" s="170"/>
      <c r="E18" s="170"/>
      <c r="F18" s="170"/>
      <c r="G18" s="170"/>
      <c r="H18" s="170"/>
      <c r="I18" s="170"/>
      <c r="J18" s="170"/>
      <c r="K18" s="170"/>
      <c r="L18" s="170"/>
      <c r="M18" s="170"/>
      <c r="N18" s="170"/>
      <c r="O18" s="170"/>
      <c r="P18" s="170"/>
      <c r="Q18" s="170"/>
      <c r="R18" s="170"/>
    </row>
    <row r="19" spans="1:18" ht="15.75" hidden="1">
      <c r="A19" s="168" t="str">
        <f>'Voeux élèves'!A19</f>
        <v>CHAGNY Elise</v>
      </c>
      <c r="B19" s="169">
        <f>Tableau1[[#This Row],[basson]]</f>
        <v>0</v>
      </c>
      <c r="C19" s="170"/>
      <c r="D19" s="170"/>
      <c r="E19" s="170"/>
      <c r="F19" s="170"/>
      <c r="G19" s="170"/>
      <c r="H19" s="170"/>
      <c r="I19" s="170"/>
      <c r="J19" s="170"/>
      <c r="K19" s="170"/>
      <c r="L19" s="170"/>
      <c r="M19" s="170"/>
      <c r="N19" s="170"/>
      <c r="O19" s="170"/>
      <c r="P19" s="170"/>
      <c r="Q19" s="170"/>
      <c r="R19" s="170"/>
    </row>
    <row r="20" spans="1:18" ht="15.75" hidden="1">
      <c r="A20" s="168" t="str">
        <f>'Voeux élèves'!A20</f>
        <v>CHALET Ninon</v>
      </c>
      <c r="B20" s="169">
        <f>Tableau1[[#This Row],[basson]]</f>
        <v>0</v>
      </c>
      <c r="C20" s="170"/>
      <c r="D20" s="170"/>
      <c r="E20" s="170"/>
      <c r="F20" s="170"/>
      <c r="G20" s="170"/>
      <c r="H20" s="170"/>
      <c r="I20" s="170"/>
      <c r="J20" s="170"/>
      <c r="K20" s="170"/>
      <c r="L20" s="170"/>
      <c r="M20" s="170"/>
      <c r="N20" s="170"/>
      <c r="O20" s="170"/>
      <c r="P20" s="170"/>
      <c r="Q20" s="170"/>
      <c r="R20" s="170"/>
    </row>
    <row r="21" spans="1:18" ht="15.75" hidden="1">
      <c r="A21" s="168" t="str">
        <f>'Voeux élèves'!A21</f>
        <v>CHAREYRON Elsa</v>
      </c>
      <c r="B21" s="169">
        <f>Tableau1[[#This Row],[basson]]</f>
        <v>0</v>
      </c>
      <c r="C21" s="170"/>
      <c r="D21" s="170"/>
      <c r="E21" s="170"/>
      <c r="F21" s="170"/>
      <c r="G21" s="170"/>
      <c r="H21" s="170"/>
      <c r="I21" s="170"/>
      <c r="J21" s="170"/>
      <c r="K21" s="170"/>
      <c r="L21" s="170"/>
      <c r="M21" s="170"/>
      <c r="N21" s="170"/>
      <c r="O21" s="170"/>
      <c r="P21" s="170"/>
      <c r="Q21" s="170"/>
      <c r="R21" s="170"/>
    </row>
    <row r="22" spans="1:18" ht="15.75" hidden="1">
      <c r="A22" s="168" t="str">
        <f>'Voeux élèves'!A22</f>
        <v>CHARON Gabriel</v>
      </c>
      <c r="B22" s="169">
        <f>Tableau1[[#This Row],[basson]]</f>
        <v>0</v>
      </c>
      <c r="C22" s="170"/>
      <c r="D22" s="170"/>
      <c r="E22" s="170"/>
      <c r="F22" s="170"/>
      <c r="G22" s="170"/>
      <c r="H22" s="170"/>
      <c r="I22" s="170"/>
      <c r="J22" s="170"/>
      <c r="K22" s="170"/>
      <c r="L22" s="170"/>
      <c r="M22" s="170"/>
      <c r="N22" s="170"/>
      <c r="O22" s="170"/>
      <c r="P22" s="170"/>
      <c r="Q22" s="170"/>
      <c r="R22" s="170"/>
    </row>
    <row r="23" spans="1:18" ht="15.75" hidden="1">
      <c r="A23" s="168" t="str">
        <f>'Voeux élèves'!A23</f>
        <v>CHASSAGNY Philippine</v>
      </c>
      <c r="B23" s="169">
        <f>Tableau1[[#This Row],[basson]]</f>
        <v>0</v>
      </c>
      <c r="C23" s="170"/>
      <c r="D23" s="170"/>
      <c r="E23" s="170"/>
      <c r="F23" s="170"/>
      <c r="G23" s="170"/>
      <c r="H23" s="170"/>
      <c r="I23" s="170"/>
      <c r="J23" s="170"/>
      <c r="K23" s="170"/>
      <c r="L23" s="170"/>
      <c r="M23" s="170"/>
      <c r="N23" s="170"/>
      <c r="O23" s="170"/>
      <c r="P23" s="170"/>
      <c r="Q23" s="170"/>
      <c r="R23" s="170"/>
    </row>
    <row r="24" spans="1:18" ht="15.75" hidden="1">
      <c r="A24" s="168" t="str">
        <f>'Voeux élèves'!A24</f>
        <v>CHATILLON Apolline</v>
      </c>
      <c r="B24" s="169">
        <f>Tableau1[[#This Row],[basson]]</f>
        <v>0</v>
      </c>
      <c r="C24" s="170"/>
      <c r="D24" s="170"/>
      <c r="E24" s="170"/>
      <c r="F24" s="170"/>
      <c r="G24" s="170"/>
      <c r="H24" s="170"/>
      <c r="I24" s="170"/>
      <c r="J24" s="170"/>
      <c r="K24" s="170"/>
      <c r="L24" s="170"/>
      <c r="M24" s="170"/>
      <c r="N24" s="170"/>
      <c r="O24" s="170"/>
      <c r="P24" s="170"/>
      <c r="Q24" s="170"/>
      <c r="R24" s="170"/>
    </row>
    <row r="25" spans="1:18" ht="15.75" hidden="1">
      <c r="A25" s="168" t="str">
        <f>'Voeux élèves'!A25</f>
        <v>CHENE Louise</v>
      </c>
      <c r="B25" s="169">
        <f>Tableau1[[#This Row],[basson]]</f>
        <v>0</v>
      </c>
      <c r="C25" s="170"/>
      <c r="D25" s="170"/>
      <c r="E25" s="170"/>
      <c r="F25" s="170"/>
      <c r="G25" s="170"/>
      <c r="H25" s="170"/>
      <c r="I25" s="170"/>
      <c r="J25" s="170"/>
      <c r="K25" s="170"/>
      <c r="L25" s="170"/>
      <c r="M25" s="170"/>
      <c r="N25" s="170"/>
      <c r="O25" s="170"/>
      <c r="P25" s="170"/>
      <c r="Q25" s="170"/>
      <c r="R25" s="170"/>
    </row>
    <row r="26" spans="1:18" ht="15.75" hidden="1">
      <c r="A26" s="168" t="str">
        <f>'Voeux élèves'!A26</f>
        <v>CHEVALIER BUN Lyne</v>
      </c>
      <c r="B26" s="169">
        <f>Tableau1[[#This Row],[basson]]</f>
        <v>0</v>
      </c>
      <c r="C26" s="170"/>
      <c r="D26" s="170"/>
      <c r="E26" s="170"/>
      <c r="F26" s="170"/>
      <c r="G26" s="170"/>
      <c r="H26" s="170"/>
      <c r="I26" s="170"/>
      <c r="J26" s="170"/>
      <c r="K26" s="170"/>
      <c r="L26" s="170"/>
      <c r="M26" s="170"/>
      <c r="N26" s="170"/>
      <c r="O26" s="170"/>
      <c r="P26" s="170"/>
      <c r="Q26" s="170"/>
      <c r="R26" s="170"/>
    </row>
    <row r="27" spans="1:18" ht="15.75" hidden="1">
      <c r="A27" s="168" t="str">
        <f>'Voeux élèves'!A27</f>
        <v>COLLET SOLARY Maxime</v>
      </c>
      <c r="B27" s="169">
        <f>Tableau1[[#This Row],[basson]]</f>
        <v>0</v>
      </c>
      <c r="C27" s="170"/>
      <c r="D27" s="170"/>
      <c r="E27" s="170"/>
      <c r="F27" s="170"/>
      <c r="G27" s="170"/>
      <c r="H27" s="170"/>
      <c r="I27" s="170"/>
      <c r="J27" s="170"/>
      <c r="K27" s="170"/>
      <c r="L27" s="170"/>
      <c r="M27" s="170"/>
      <c r="N27" s="170"/>
      <c r="O27" s="170"/>
      <c r="P27" s="170"/>
      <c r="Q27" s="170"/>
      <c r="R27" s="170"/>
    </row>
    <row r="28" spans="1:18" ht="15.75" hidden="1">
      <c r="A28" s="168" t="str">
        <f>'Voeux élèves'!A28</f>
        <v>COMETTO Ulysse</v>
      </c>
      <c r="B28" s="169">
        <f>Tableau1[[#This Row],[basson]]</f>
        <v>0</v>
      </c>
      <c r="C28" s="170"/>
      <c r="D28" s="170"/>
      <c r="E28" s="170"/>
      <c r="F28" s="170"/>
      <c r="G28" s="170"/>
      <c r="H28" s="170"/>
      <c r="I28" s="170"/>
      <c r="J28" s="170"/>
      <c r="K28" s="170"/>
      <c r="L28" s="170"/>
      <c r="M28" s="170"/>
      <c r="N28" s="170"/>
      <c r="O28" s="170"/>
      <c r="P28" s="170"/>
      <c r="Q28" s="170"/>
      <c r="R28" s="170"/>
    </row>
    <row r="29" spans="1:18" ht="15.75" hidden="1">
      <c r="A29" s="168" t="str">
        <f>'Voeux élèves'!A29</f>
        <v>COQUET Eléanore</v>
      </c>
      <c r="B29" s="169">
        <f>Tableau1[[#This Row],[basson]]</f>
        <v>0</v>
      </c>
      <c r="C29" s="170"/>
      <c r="D29" s="170"/>
      <c r="E29" s="170"/>
      <c r="F29" s="170"/>
      <c r="G29" s="170"/>
      <c r="H29" s="170"/>
      <c r="I29" s="170"/>
      <c r="J29" s="170"/>
      <c r="K29" s="170"/>
      <c r="L29" s="170"/>
      <c r="M29" s="170"/>
      <c r="N29" s="170"/>
      <c r="O29" s="170"/>
      <c r="P29" s="170"/>
      <c r="Q29" s="170"/>
      <c r="R29" s="170"/>
    </row>
    <row r="30" spans="1:18" ht="15.75">
      <c r="A30" s="168" t="str">
        <f>'Voeux élèves'!A30</f>
        <v>COQUILLION Achille</v>
      </c>
      <c r="B30" s="169" t="str">
        <f>Tableau1[[#This Row],[basson]]</f>
        <v>p1</v>
      </c>
      <c r="C30" s="170"/>
      <c r="D30" s="170"/>
      <c r="E30" s="170"/>
      <c r="F30" s="170"/>
      <c r="G30" s="170"/>
      <c r="H30" s="170"/>
      <c r="I30" s="170"/>
      <c r="J30" s="170"/>
      <c r="K30" s="170"/>
      <c r="L30" s="170"/>
      <c r="M30" s="170"/>
      <c r="N30" s="170"/>
      <c r="O30" s="170"/>
      <c r="P30" s="170"/>
      <c r="Q30" s="170"/>
      <c r="R30" s="170"/>
    </row>
    <row r="31" spans="1:18" ht="15.75" hidden="1">
      <c r="A31" s="168" t="str">
        <f>'Voeux élèves'!A31</f>
        <v>CORBEL Swann</v>
      </c>
      <c r="B31" s="169">
        <f>Tableau1[[#This Row],[basson]]</f>
        <v>0</v>
      </c>
      <c r="C31" s="170"/>
      <c r="D31" s="170"/>
      <c r="E31" s="170"/>
      <c r="F31" s="170"/>
      <c r="G31" s="170"/>
      <c r="H31" s="170"/>
      <c r="I31" s="170"/>
      <c r="J31" s="170"/>
      <c r="K31" s="170"/>
      <c r="L31" s="170"/>
      <c r="M31" s="170"/>
      <c r="N31" s="170"/>
      <c r="O31" s="170"/>
      <c r="P31" s="170"/>
      <c r="Q31" s="170"/>
      <c r="R31" s="170"/>
    </row>
    <row r="32" spans="1:18" ht="15.75">
      <c r="A32" s="168" t="str">
        <f>'Voeux élèves'!A32</f>
        <v>CORBI Alice</v>
      </c>
      <c r="B32" s="169" t="str">
        <f>Tableau1[[#This Row],[basson]]</f>
        <v>p2</v>
      </c>
      <c r="C32" s="170"/>
      <c r="D32" s="170"/>
      <c r="E32" s="170"/>
      <c r="F32" s="170"/>
      <c r="G32" s="170"/>
      <c r="H32" s="170"/>
      <c r="I32" s="170"/>
      <c r="J32" s="170"/>
      <c r="K32" s="170"/>
      <c r="L32" s="170"/>
      <c r="M32" s="170"/>
      <c r="N32" s="170"/>
      <c r="O32" s="170"/>
      <c r="P32" s="170"/>
      <c r="Q32" s="170"/>
      <c r="R32" s="170"/>
    </row>
    <row r="33" spans="1:18" ht="15.75" hidden="1">
      <c r="A33" s="168" t="str">
        <f>'Voeux élèves'!A33</f>
        <v>COUGOULIC Eva</v>
      </c>
      <c r="B33" s="169">
        <f>Tableau1[[#This Row],[basson]]</f>
        <v>0</v>
      </c>
      <c r="C33" s="170"/>
      <c r="D33" s="170"/>
      <c r="E33" s="170"/>
      <c r="F33" s="170"/>
      <c r="G33" s="170"/>
      <c r="H33" s="170"/>
      <c r="I33" s="170"/>
      <c r="J33" s="170"/>
      <c r="K33" s="170"/>
      <c r="L33" s="170"/>
      <c r="M33" s="170"/>
      <c r="N33" s="170"/>
      <c r="O33" s="170"/>
      <c r="P33" s="170"/>
      <c r="Q33" s="170"/>
      <c r="R33" s="170"/>
    </row>
    <row r="34" spans="1:18" ht="15.75" hidden="1">
      <c r="A34" s="168" t="str">
        <f>'Voeux élèves'!A34</f>
        <v>CUI Evan</v>
      </c>
      <c r="B34" s="169">
        <f>Tableau1[[#This Row],[basson]]</f>
        <v>0</v>
      </c>
      <c r="C34" s="170"/>
      <c r="D34" s="170"/>
      <c r="E34" s="170"/>
      <c r="F34" s="170"/>
      <c r="G34" s="170"/>
      <c r="H34" s="170"/>
      <c r="I34" s="170"/>
      <c r="J34" s="170"/>
      <c r="K34" s="170"/>
      <c r="L34" s="170"/>
      <c r="M34" s="170"/>
      <c r="N34" s="170"/>
      <c r="O34" s="170"/>
      <c r="P34" s="170"/>
      <c r="Q34" s="170"/>
      <c r="R34" s="170"/>
    </row>
    <row r="35" spans="1:18" ht="15.75" hidden="1">
      <c r="A35" s="168" t="str">
        <f>'Voeux élèves'!A35</f>
        <v>DEBERDT Eliott</v>
      </c>
      <c r="B35" s="169">
        <f>Tableau1[[#This Row],[basson]]</f>
        <v>0</v>
      </c>
      <c r="C35" s="170"/>
      <c r="D35" s="170"/>
      <c r="E35" s="170"/>
      <c r="F35" s="170"/>
      <c r="G35" s="170"/>
      <c r="H35" s="170"/>
      <c r="I35" s="170"/>
      <c r="J35" s="170"/>
      <c r="K35" s="170"/>
      <c r="L35" s="170"/>
      <c r="M35" s="170"/>
      <c r="N35" s="170"/>
      <c r="O35" s="170"/>
      <c r="P35" s="170"/>
      <c r="Q35" s="170"/>
      <c r="R35" s="170"/>
    </row>
    <row r="36" spans="1:18" ht="15.75" hidden="1">
      <c r="A36" s="168" t="str">
        <f>'Voeux élèves'!A36</f>
        <v>DEBEVER Gauthier</v>
      </c>
      <c r="B36" s="169">
        <f>Tableau1[[#This Row],[basson]]</f>
        <v>0</v>
      </c>
      <c r="C36" s="170"/>
      <c r="D36" s="170"/>
      <c r="E36" s="170"/>
      <c r="F36" s="170"/>
      <c r="G36" s="170"/>
      <c r="H36" s="170"/>
      <c r="I36" s="170"/>
      <c r="J36" s="170"/>
      <c r="K36" s="170"/>
      <c r="L36" s="170"/>
      <c r="M36" s="170"/>
      <c r="N36" s="170"/>
      <c r="O36" s="170"/>
      <c r="P36" s="170"/>
      <c r="Q36" s="170"/>
      <c r="R36" s="170"/>
    </row>
    <row r="37" spans="1:18" ht="15.75">
      <c r="A37" s="168" t="str">
        <f>'Voeux élèves'!A37</f>
        <v>DELACROIX Lou</v>
      </c>
      <c r="B37" s="169" t="str">
        <f>Tableau1[[#This Row],[basson]]</f>
        <v>p2</v>
      </c>
      <c r="C37" s="170"/>
      <c r="D37" s="170"/>
      <c r="E37" s="170"/>
      <c r="F37" s="170"/>
      <c r="G37" s="170"/>
      <c r="H37" s="170"/>
      <c r="I37" s="170"/>
      <c r="J37" s="170"/>
      <c r="K37" s="170"/>
      <c r="L37" s="170"/>
      <c r="M37" s="170"/>
      <c r="N37" s="170"/>
      <c r="O37" s="170"/>
      <c r="P37" s="170"/>
      <c r="Q37" s="170"/>
      <c r="R37" s="170"/>
    </row>
    <row r="38" spans="1:18" ht="15.75" hidden="1">
      <c r="A38" s="168" t="str">
        <f>'Voeux élèves'!A38</f>
        <v>DELHAYE Thomas</v>
      </c>
      <c r="B38" s="169">
        <f>Tableau1[[#This Row],[basson]]</f>
        <v>0</v>
      </c>
      <c r="C38" s="170"/>
      <c r="D38" s="170"/>
      <c r="E38" s="170"/>
      <c r="F38" s="170"/>
      <c r="G38" s="170"/>
      <c r="H38" s="170"/>
      <c r="I38" s="170"/>
      <c r="J38" s="170"/>
      <c r="K38" s="170"/>
      <c r="L38" s="170"/>
      <c r="M38" s="170"/>
      <c r="N38" s="170"/>
      <c r="O38" s="170"/>
      <c r="P38" s="170"/>
      <c r="Q38" s="170"/>
      <c r="R38" s="170"/>
    </row>
    <row r="39" spans="1:18" ht="15.75" hidden="1">
      <c r="A39" s="168" t="str">
        <f>'Voeux élèves'!A39</f>
        <v>DERU Johan</v>
      </c>
      <c r="B39" s="169">
        <f>Tableau1[[#This Row],[basson]]</f>
        <v>0</v>
      </c>
      <c r="C39" s="170"/>
      <c r="D39" s="170"/>
      <c r="E39" s="170"/>
      <c r="F39" s="170"/>
      <c r="G39" s="170"/>
      <c r="H39" s="170"/>
      <c r="I39" s="170"/>
      <c r="J39" s="170"/>
      <c r="K39" s="170"/>
      <c r="L39" s="170"/>
      <c r="M39" s="170"/>
      <c r="N39" s="170"/>
      <c r="O39" s="170"/>
      <c r="P39" s="170"/>
      <c r="Q39" s="170"/>
      <c r="R39" s="170"/>
    </row>
    <row r="40" spans="1:18" ht="15.75" hidden="1">
      <c r="A40" s="168" t="str">
        <f>'Voeux élèves'!A40</f>
        <v>DIAR Ramine</v>
      </c>
      <c r="B40" s="169">
        <f>Tableau1[[#This Row],[basson]]</f>
        <v>0</v>
      </c>
      <c r="C40" s="170"/>
      <c r="D40" s="170"/>
      <c r="E40" s="170"/>
      <c r="F40" s="170"/>
      <c r="G40" s="170"/>
      <c r="H40" s="170"/>
      <c r="I40" s="170"/>
      <c r="J40" s="170"/>
      <c r="K40" s="170"/>
      <c r="L40" s="170"/>
      <c r="M40" s="170"/>
      <c r="N40" s="170"/>
      <c r="O40" s="170"/>
      <c r="P40" s="170"/>
      <c r="Q40" s="170"/>
      <c r="R40" s="170"/>
    </row>
    <row r="41" spans="1:18" ht="15.75">
      <c r="A41" s="168" t="str">
        <f>'Voeux élèves'!A41</f>
        <v>DUBOIS Margot</v>
      </c>
      <c r="B41" s="169" t="str">
        <f>Tableau1[[#This Row],[basson]]</f>
        <v>p2</v>
      </c>
      <c r="C41" s="170"/>
      <c r="D41" s="170"/>
      <c r="E41" s="170"/>
      <c r="F41" s="170"/>
      <c r="G41" s="170"/>
      <c r="H41" s="170"/>
      <c r="I41" s="170"/>
      <c r="J41" s="170"/>
      <c r="K41" s="170"/>
      <c r="L41" s="170"/>
      <c r="M41" s="170"/>
      <c r="N41" s="170"/>
      <c r="O41" s="170"/>
      <c r="P41" s="170"/>
      <c r="Q41" s="170"/>
      <c r="R41" s="170"/>
    </row>
    <row r="42" spans="1:18" ht="15.75" hidden="1">
      <c r="A42" s="168" t="str">
        <f>'Voeux élèves'!A42</f>
        <v>DURY Noé</v>
      </c>
      <c r="B42" s="169">
        <f>Tableau1[[#This Row],[basson]]</f>
        <v>0</v>
      </c>
      <c r="C42" s="170"/>
      <c r="D42" s="170"/>
      <c r="E42" s="170"/>
      <c r="F42" s="170"/>
      <c r="G42" s="170"/>
      <c r="H42" s="170"/>
      <c r="I42" s="170"/>
      <c r="J42" s="170"/>
      <c r="K42" s="170"/>
      <c r="L42" s="170"/>
      <c r="M42" s="170"/>
      <c r="N42" s="170"/>
      <c r="O42" s="170"/>
      <c r="P42" s="170"/>
      <c r="Q42" s="170"/>
      <c r="R42" s="170"/>
    </row>
    <row r="43" spans="1:18" ht="15.75" hidden="1">
      <c r="A43" s="168" t="str">
        <f>'Voeux élèves'!A43</f>
        <v>FAURE Méline</v>
      </c>
      <c r="B43" s="169">
        <f>Tableau1[[#This Row],[basson]]</f>
        <v>0</v>
      </c>
      <c r="C43" s="170"/>
      <c r="D43" s="170"/>
      <c r="E43" s="170"/>
      <c r="F43" s="170"/>
      <c r="G43" s="170"/>
      <c r="H43" s="170"/>
      <c r="I43" s="170"/>
      <c r="J43" s="170"/>
      <c r="K43" s="170"/>
      <c r="L43" s="170"/>
      <c r="M43" s="170"/>
      <c r="N43" s="170"/>
      <c r="O43" s="170"/>
      <c r="P43" s="170"/>
      <c r="Q43" s="170"/>
      <c r="R43" s="170"/>
    </row>
    <row r="44" spans="1:18" ht="15.75" hidden="1">
      <c r="A44" s="168" t="str">
        <f>'Voeux élèves'!A44</f>
        <v>FENOL Flavien</v>
      </c>
      <c r="B44" s="169">
        <f>Tableau1[[#This Row],[basson]]</f>
        <v>0</v>
      </c>
      <c r="C44" s="170"/>
      <c r="D44" s="170"/>
      <c r="E44" s="170"/>
      <c r="F44" s="170"/>
      <c r="G44" s="170"/>
      <c r="H44" s="170"/>
      <c r="I44" s="170"/>
      <c r="J44" s="170"/>
      <c r="K44" s="170"/>
      <c r="L44" s="170"/>
      <c r="M44" s="170"/>
      <c r="N44" s="170"/>
      <c r="O44" s="170"/>
      <c r="P44" s="170"/>
      <c r="Q44" s="170"/>
      <c r="R44" s="170"/>
    </row>
    <row r="45" spans="1:18" ht="15.75" hidden="1">
      <c r="A45" s="168" t="str">
        <f>'Voeux élèves'!A45</f>
        <v>GIRODET Julia</v>
      </c>
      <c r="B45" s="169">
        <f>Tableau1[[#This Row],[basson]]</f>
        <v>0</v>
      </c>
      <c r="C45" s="170"/>
      <c r="D45" s="170"/>
      <c r="E45" s="170"/>
      <c r="F45" s="170"/>
      <c r="G45" s="170"/>
      <c r="H45" s="170"/>
      <c r="I45" s="170"/>
      <c r="J45" s="170"/>
      <c r="K45" s="170"/>
      <c r="L45" s="170"/>
      <c r="M45" s="170"/>
      <c r="N45" s="170"/>
      <c r="O45" s="170"/>
      <c r="P45" s="170"/>
      <c r="Q45" s="170"/>
      <c r="R45" s="170"/>
    </row>
    <row r="46" spans="1:18" ht="15.75">
      <c r="A46" s="168" t="str">
        <f>'Voeux élèves'!A46</f>
        <v>GOIX Laetitia</v>
      </c>
      <c r="B46" s="169" t="str">
        <f>Tableau1[[#This Row],[basson]]</f>
        <v>p2</v>
      </c>
      <c r="C46" s="170"/>
      <c r="D46" s="170"/>
      <c r="E46" s="170"/>
      <c r="F46" s="170"/>
      <c r="G46" s="170"/>
      <c r="H46" s="170"/>
      <c r="I46" s="170"/>
      <c r="J46" s="170"/>
      <c r="K46" s="170"/>
      <c r="L46" s="170"/>
      <c r="M46" s="170"/>
      <c r="N46" s="170"/>
      <c r="O46" s="170"/>
      <c r="P46" s="170"/>
      <c r="Q46" s="170"/>
      <c r="R46" s="170"/>
    </row>
    <row r="47" spans="1:18" ht="15.75" hidden="1">
      <c r="A47" s="168" t="str">
        <f>'Voeux élèves'!A47</f>
        <v>GUCCIARDI Léo</v>
      </c>
      <c r="B47" s="169">
        <f>Tableau1[[#This Row],[basson]]</f>
        <v>0</v>
      </c>
      <c r="C47" s="170"/>
      <c r="D47" s="170"/>
      <c r="E47" s="170"/>
      <c r="F47" s="170"/>
      <c r="G47" s="170"/>
      <c r="H47" s="170"/>
      <c r="I47" s="170"/>
      <c r="J47" s="170"/>
      <c r="K47" s="170"/>
      <c r="L47" s="170"/>
      <c r="M47" s="170"/>
      <c r="N47" s="170"/>
      <c r="O47" s="170"/>
      <c r="P47" s="170"/>
      <c r="Q47" s="170"/>
      <c r="R47" s="170"/>
    </row>
    <row r="48" spans="1:18" ht="15.75">
      <c r="A48" s="168" t="str">
        <f>'Voeux élèves'!A48</f>
        <v>HAMITRI Nahel</v>
      </c>
      <c r="B48" s="169" t="str">
        <f>Tableau1[[#This Row],[basson]]</f>
        <v>p2</v>
      </c>
      <c r="C48" s="170"/>
      <c r="D48" s="170"/>
      <c r="E48" s="170"/>
      <c r="F48" s="170"/>
      <c r="G48" s="170"/>
      <c r="H48" s="170"/>
      <c r="I48" s="170"/>
      <c r="J48" s="170"/>
      <c r="K48" s="170"/>
      <c r="L48" s="170"/>
      <c r="M48" s="170"/>
      <c r="N48" s="170"/>
      <c r="O48" s="170"/>
      <c r="P48" s="170"/>
      <c r="Q48" s="170"/>
      <c r="R48" s="170"/>
    </row>
    <row r="49" spans="1:18" ht="15.75">
      <c r="A49" s="168" t="str">
        <f>'Voeux élèves'!A49</f>
        <v>HAVET Camille</v>
      </c>
      <c r="B49" s="169" t="str">
        <f>Tableau1[[#This Row],[basson]]</f>
        <v>p3</v>
      </c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</row>
    <row r="50" spans="1:18" ht="15.75">
      <c r="A50" s="168" t="str">
        <f>'Voeux élèves'!A50</f>
        <v>KIENER Maxime</v>
      </c>
      <c r="B50" s="169" t="str">
        <f>Tableau1[[#This Row],[basson]]</f>
        <v>p3</v>
      </c>
      <c r="C50" s="170"/>
      <c r="D50" s="170"/>
      <c r="E50" s="170"/>
      <c r="F50" s="170"/>
      <c r="G50" s="170"/>
      <c r="H50" s="170"/>
      <c r="I50" s="170"/>
      <c r="J50" s="170"/>
      <c r="K50" s="170"/>
      <c r="L50" s="170"/>
      <c r="M50" s="170"/>
      <c r="N50" s="170"/>
      <c r="O50" s="170"/>
      <c r="P50" s="170"/>
      <c r="Q50" s="170"/>
      <c r="R50" s="170"/>
    </row>
    <row r="51" spans="1:18" ht="15.75" hidden="1">
      <c r="A51" s="168" t="str">
        <f>'Voeux élèves'!A51</f>
        <v>LAGIER Alexandre</v>
      </c>
      <c r="B51" s="169">
        <f>Tableau1[[#This Row],[basson]]</f>
        <v>0</v>
      </c>
      <c r="C51" s="170"/>
      <c r="D51" s="170"/>
      <c r="E51" s="170"/>
      <c r="F51" s="170"/>
      <c r="G51" s="170"/>
      <c r="H51" s="170"/>
      <c r="I51" s="170"/>
      <c r="J51" s="170"/>
      <c r="K51" s="170"/>
      <c r="L51" s="170"/>
      <c r="M51" s="170"/>
      <c r="N51" s="170"/>
      <c r="O51" s="170"/>
      <c r="P51" s="170"/>
      <c r="Q51" s="170"/>
      <c r="R51" s="170"/>
    </row>
    <row r="52" spans="1:18" ht="15.75">
      <c r="A52" s="168" t="str">
        <f>'Voeux élèves'!A52</f>
        <v>LARBI Alya</v>
      </c>
      <c r="B52" s="169">
        <f>Tableau1[[#This Row],[basson]]</f>
        <v>0</v>
      </c>
      <c r="C52" s="170"/>
      <c r="D52" s="170"/>
      <c r="E52" s="170"/>
      <c r="F52" s="170"/>
      <c r="G52" s="170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</row>
    <row r="53" spans="1:18" ht="15.75" hidden="1">
      <c r="A53" s="168" t="str">
        <f>'Voeux élèves'!A53</f>
        <v>LE GUILLOU Jeanne</v>
      </c>
      <c r="B53" s="169" t="str">
        <f>Tableau1[[#This Row],[basson]]</f>
        <v>p3</v>
      </c>
      <c r="C53" s="170"/>
      <c r="D53" s="170"/>
      <c r="E53" s="170"/>
      <c r="F53" s="170"/>
      <c r="G53" s="170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</row>
    <row r="54" spans="1:18" ht="15.75" hidden="1">
      <c r="A54" s="168" t="str">
        <f>'Voeux élèves'!A54</f>
        <v>LEFEUVRE Eliott</v>
      </c>
      <c r="B54" s="169">
        <f>Tableau1[[#This Row],[basson]]</f>
        <v>0</v>
      </c>
      <c r="C54" s="170"/>
      <c r="D54" s="170"/>
      <c r="E54" s="170"/>
      <c r="F54" s="170"/>
      <c r="G54" s="170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</row>
    <row r="55" spans="1:18" ht="15.75" hidden="1">
      <c r="A55" s="168" t="str">
        <f>'Voeux élèves'!A55</f>
        <v>LEPOUTRE Achille</v>
      </c>
      <c r="B55" s="169">
        <f>Tableau1[[#This Row],[basson]]</f>
        <v>0</v>
      </c>
      <c r="C55" s="170"/>
      <c r="D55" s="170"/>
      <c r="E55" s="170"/>
      <c r="F55" s="170"/>
      <c r="G55" s="170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</row>
    <row r="56" spans="1:18" ht="15.75" hidden="1">
      <c r="A56" s="168" t="str">
        <f>'Voeux élèves'!A56</f>
        <v>LEVON Mathilde</v>
      </c>
      <c r="B56" s="169">
        <f>Tableau1[[#This Row],[basson]]</f>
        <v>0</v>
      </c>
      <c r="C56" s="170"/>
      <c r="D56" s="170"/>
      <c r="E56" s="170"/>
      <c r="F56" s="170"/>
      <c r="G56" s="170"/>
      <c r="H56" s="170"/>
      <c r="I56" s="170"/>
      <c r="J56" s="170"/>
      <c r="K56" s="170"/>
      <c r="L56" s="170"/>
      <c r="M56" s="170"/>
      <c r="N56" s="170"/>
      <c r="O56" s="170"/>
      <c r="P56" s="170"/>
      <c r="Q56" s="170"/>
      <c r="R56" s="170"/>
    </row>
    <row r="57" spans="1:18" ht="15.75" hidden="1">
      <c r="A57" s="168" t="str">
        <f>'Voeux élèves'!A57</f>
        <v>LITTARDI Anna</v>
      </c>
      <c r="B57" s="169">
        <f>Tableau1[[#This Row],[basson]]</f>
        <v>0</v>
      </c>
      <c r="C57" s="170"/>
      <c r="D57" s="170"/>
      <c r="E57" s="170"/>
      <c r="F57" s="170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</row>
    <row r="58" spans="1:18" ht="15.75" hidden="1">
      <c r="A58" s="168" t="str">
        <f>'Voeux élèves'!A58</f>
        <v>LORDENIMUS Anna</v>
      </c>
      <c r="B58" s="169">
        <f>Tableau1[[#This Row],[basson]]</f>
        <v>0</v>
      </c>
      <c r="C58" s="170"/>
      <c r="D58" s="170"/>
      <c r="E58" s="170"/>
      <c r="F58" s="170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</row>
    <row r="59" spans="1:18" ht="15.75" hidden="1">
      <c r="A59" s="168" t="str">
        <f>'Voeux élèves'!A101</f>
        <v>LOUAR Sarah</v>
      </c>
      <c r="B59" s="169">
        <f>Tableau1[[#This Row],[basson]]</f>
        <v>0</v>
      </c>
      <c r="C59" s="170"/>
      <c r="D59" s="170"/>
      <c r="E59" s="170"/>
      <c r="F59" s="170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</row>
    <row r="60" spans="1:18" ht="15.75" hidden="1">
      <c r="A60" s="168" t="str">
        <f>'Voeux élèves'!A59</f>
        <v>LOUNIS Jalwan</v>
      </c>
      <c r="B60" s="169">
        <f>Tableau1[[#This Row],[basson]]</f>
        <v>0</v>
      </c>
      <c r="C60" s="170"/>
      <c r="D60" s="170"/>
      <c r="E60" s="170"/>
      <c r="F60" s="170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</row>
    <row r="61" spans="1:18" ht="15.75">
      <c r="A61" s="168" t="str">
        <f>'Voeux élèves'!A60</f>
        <v>MARC Léopold</v>
      </c>
      <c r="B61" s="169" t="str">
        <f>Tableau1[[#This Row],[basson]]</f>
        <v>p3</v>
      </c>
      <c r="C61" s="170"/>
      <c r="D61" s="170"/>
      <c r="E61" s="170"/>
      <c r="F61" s="170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</row>
    <row r="62" spans="1:18" ht="15.75" hidden="1">
      <c r="A62" s="168" t="str">
        <f>'Voeux élèves'!A61</f>
        <v>MARCHAL Nicolas</v>
      </c>
      <c r="B62" s="169">
        <f>Tableau1[[#This Row],[basson]]</f>
        <v>0</v>
      </c>
      <c r="C62" s="170"/>
      <c r="D62" s="170"/>
      <c r="E62" s="170"/>
      <c r="F62" s="170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</row>
    <row r="63" spans="1:18" ht="15.75" hidden="1">
      <c r="A63" s="168" t="str">
        <f>'Voeux élèves'!A62</f>
        <v>MARCONNET Clément</v>
      </c>
      <c r="B63" s="169">
        <f>Tableau1[[#This Row],[basson]]</f>
        <v>0</v>
      </c>
      <c r="C63" s="170"/>
      <c r="D63" s="170"/>
      <c r="E63" s="170"/>
      <c r="F63" s="170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</row>
    <row r="64" spans="1:18" ht="15.75">
      <c r="A64" s="168" t="str">
        <f>'Voeux élèves'!A63</f>
        <v>MARSANNE Victor</v>
      </c>
      <c r="B64" s="169" t="str">
        <f>Tableau1[[#This Row],[basson]]</f>
        <v>p3</v>
      </c>
      <c r="C64" s="170"/>
      <c r="D64" s="170"/>
      <c r="E64" s="170"/>
      <c r="F64" s="170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</row>
    <row r="65" spans="1:18" ht="15.75" hidden="1">
      <c r="A65" s="168" t="str">
        <f>'Voeux élèves'!A64</f>
        <v>MARTIN VUADELLE Juliette</v>
      </c>
      <c r="B65" s="169">
        <f>Tableau1[[#This Row],[basson]]</f>
        <v>0</v>
      </c>
      <c r="C65" s="170"/>
      <c r="D65" s="170"/>
      <c r="E65" s="170"/>
      <c r="F65" s="170"/>
      <c r="G65" s="170"/>
      <c r="H65" s="170"/>
      <c r="I65" s="170"/>
      <c r="J65" s="170"/>
      <c r="K65" s="170"/>
      <c r="L65" s="170"/>
      <c r="M65" s="170"/>
      <c r="N65" s="170"/>
      <c r="O65" s="170"/>
      <c r="P65" s="170"/>
      <c r="Q65" s="170"/>
      <c r="R65" s="170"/>
    </row>
    <row r="66" spans="1:18" ht="15.75" hidden="1">
      <c r="A66" s="168" t="str">
        <f>'Voeux élèves'!A65</f>
        <v xml:space="preserve">MARTINEZ Léo </v>
      </c>
      <c r="B66" s="169">
        <f>Tableau1[[#This Row],[basson]]</f>
        <v>0</v>
      </c>
      <c r="C66" s="170"/>
      <c r="D66" s="170"/>
      <c r="E66" s="170"/>
      <c r="F66" s="170"/>
      <c r="G66" s="170"/>
      <c r="H66" s="170"/>
      <c r="I66" s="170"/>
      <c r="J66" s="170"/>
      <c r="K66" s="170"/>
      <c r="L66" s="170"/>
      <c r="M66" s="170"/>
      <c r="N66" s="170"/>
      <c r="O66" s="170"/>
      <c r="P66" s="170"/>
      <c r="Q66" s="170"/>
      <c r="R66" s="170"/>
    </row>
    <row r="67" spans="1:18" ht="15.75" hidden="1">
      <c r="A67" s="168" t="str">
        <f>'Voeux élèves'!A66</f>
        <v>MERIEUX Théophile</v>
      </c>
      <c r="B67" s="169">
        <f>Tableau1[[#This Row],[basson]]</f>
        <v>0</v>
      </c>
      <c r="C67" s="170"/>
      <c r="D67" s="170"/>
      <c r="E67" s="170"/>
      <c r="F67" s="170"/>
      <c r="G67" s="170"/>
      <c r="H67" s="170"/>
      <c r="I67" s="170"/>
      <c r="J67" s="170"/>
      <c r="K67" s="170"/>
      <c r="L67" s="170"/>
      <c r="M67" s="170"/>
      <c r="N67" s="170"/>
      <c r="O67" s="170"/>
      <c r="P67" s="170"/>
      <c r="Q67" s="170"/>
      <c r="R67" s="170"/>
    </row>
    <row r="68" spans="1:18" ht="15.75">
      <c r="A68" s="168" t="str">
        <f>'Voeux élèves'!A67</f>
        <v>MILANI Vitor</v>
      </c>
      <c r="B68" s="169" t="str">
        <f>Tableau1[[#This Row],[basson]]</f>
        <v>p4</v>
      </c>
      <c r="C68" s="170"/>
      <c r="D68" s="170"/>
      <c r="E68" s="170"/>
      <c r="F68" s="170"/>
      <c r="G68" s="170"/>
      <c r="H68" s="170"/>
      <c r="I68" s="170"/>
      <c r="J68" s="170"/>
      <c r="K68" s="170"/>
      <c r="L68" s="170"/>
      <c r="M68" s="170"/>
      <c r="N68" s="170"/>
      <c r="O68" s="170"/>
      <c r="P68" s="170"/>
      <c r="Q68" s="170"/>
      <c r="R68" s="170"/>
    </row>
    <row r="69" spans="1:18" ht="15.75" hidden="1">
      <c r="A69" s="168" t="str">
        <f>'Voeux élèves'!A68</f>
        <v>MILLET Augustine</v>
      </c>
      <c r="B69" s="169">
        <f>Tableau1[[#This Row],[basson]]</f>
        <v>0</v>
      </c>
      <c r="C69" s="170"/>
      <c r="D69" s="170"/>
      <c r="E69" s="170"/>
      <c r="F69" s="170"/>
      <c r="G69" s="170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0"/>
    </row>
    <row r="70" spans="1:18" ht="15.75" hidden="1">
      <c r="A70" s="168" t="str">
        <f>'Voeux élèves'!A69</f>
        <v>MORARD Zoé</v>
      </c>
      <c r="B70" s="169">
        <f>Tableau1[[#This Row],[basson]]</f>
        <v>0</v>
      </c>
      <c r="C70" s="170"/>
      <c r="D70" s="170"/>
      <c r="E70" s="170"/>
      <c r="F70" s="170"/>
      <c r="G70" s="170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0"/>
    </row>
    <row r="71" spans="1:18" ht="15.75" hidden="1">
      <c r="A71" s="168" t="str">
        <f>'Voeux élèves'!A70</f>
        <v>MULLER Hugo</v>
      </c>
      <c r="B71" s="169">
        <f>Tableau1[[#This Row],[basson]]</f>
        <v>0</v>
      </c>
      <c r="C71" s="170"/>
      <c r="D71" s="170"/>
      <c r="E71" s="170"/>
      <c r="F71" s="170"/>
      <c r="G71" s="170"/>
      <c r="H71" s="170"/>
      <c r="I71" s="170"/>
      <c r="J71" s="170"/>
      <c r="K71" s="170"/>
      <c r="L71" s="170"/>
      <c r="M71" s="170"/>
      <c r="N71" s="170"/>
      <c r="O71" s="170"/>
      <c r="P71" s="170"/>
      <c r="Q71" s="170"/>
      <c r="R71" s="170"/>
    </row>
    <row r="72" spans="1:18" ht="15.75" hidden="1">
      <c r="A72" s="168" t="str">
        <f>'Voeux élèves'!A71</f>
        <v>MULTEDO Felix</v>
      </c>
      <c r="B72" s="169">
        <f>Tableau1[[#This Row],[basson]]</f>
        <v>0</v>
      </c>
      <c r="C72" s="170"/>
      <c r="D72" s="170"/>
      <c r="E72" s="170"/>
      <c r="F72" s="170"/>
      <c r="G72" s="170"/>
      <c r="H72" s="170"/>
      <c r="I72" s="170"/>
      <c r="J72" s="170"/>
      <c r="K72" s="170"/>
      <c r="L72" s="170"/>
      <c r="M72" s="170"/>
      <c r="N72" s="170"/>
      <c r="O72" s="170"/>
      <c r="P72" s="170"/>
      <c r="Q72" s="170"/>
      <c r="R72" s="170"/>
    </row>
    <row r="73" spans="1:18" ht="15.75" hidden="1">
      <c r="A73" s="168" t="str">
        <f>'Voeux élèves'!A72</f>
        <v>PANDIN Juliette</v>
      </c>
      <c r="B73" s="169">
        <f>Tableau1[[#This Row],[basson]]</f>
        <v>0</v>
      </c>
      <c r="C73" s="170"/>
      <c r="D73" s="170"/>
      <c r="E73" s="170"/>
      <c r="F73" s="170"/>
      <c r="G73" s="170"/>
      <c r="H73" s="170"/>
      <c r="I73" s="170"/>
      <c r="J73" s="170"/>
      <c r="K73" s="170"/>
      <c r="L73" s="170"/>
      <c r="M73" s="170"/>
      <c r="N73" s="170"/>
      <c r="O73" s="170"/>
      <c r="P73" s="170"/>
      <c r="Q73" s="170"/>
      <c r="R73" s="170"/>
    </row>
    <row r="74" spans="1:18" ht="15.75" hidden="1">
      <c r="A74" s="168" t="str">
        <f>'Voeux élèves'!A73</f>
        <v>PECQUERIE Louis</v>
      </c>
      <c r="B74" s="169">
        <f>Tableau1[[#This Row],[basson]]</f>
        <v>0</v>
      </c>
      <c r="C74" s="170"/>
      <c r="D74" s="170"/>
      <c r="E74" s="170"/>
      <c r="F74" s="170"/>
      <c r="G74" s="170"/>
      <c r="H74" s="170"/>
      <c r="I74" s="170"/>
      <c r="J74" s="170"/>
      <c r="K74" s="170"/>
      <c r="L74" s="170"/>
      <c r="M74" s="170"/>
      <c r="N74" s="170"/>
      <c r="O74" s="170"/>
      <c r="P74" s="170"/>
      <c r="Q74" s="170"/>
      <c r="R74" s="170"/>
    </row>
    <row r="75" spans="1:18" ht="15.75">
      <c r="A75" s="168" t="str">
        <f>'Voeux élèves'!A74</f>
        <v>PECQUERIE Raphaël</v>
      </c>
      <c r="B75" s="169" t="str">
        <f>Tableau1[[#This Row],[basson]]</f>
        <v>p4</v>
      </c>
      <c r="C75" s="170"/>
      <c r="D75" s="170"/>
      <c r="E75" s="170"/>
      <c r="F75" s="170"/>
      <c r="G75" s="170"/>
      <c r="H75" s="170"/>
      <c r="I75" s="170"/>
      <c r="J75" s="170"/>
      <c r="K75" s="170"/>
      <c r="L75" s="170"/>
      <c r="M75" s="170"/>
      <c r="N75" s="170"/>
      <c r="O75" s="170"/>
      <c r="P75" s="170"/>
      <c r="Q75" s="170"/>
      <c r="R75" s="170"/>
    </row>
    <row r="76" spans="1:18" ht="15.75" hidden="1">
      <c r="A76" s="168" t="str">
        <f>'Voeux élèves'!A75</f>
        <v>PEJOAN Juliette</v>
      </c>
      <c r="B76" s="169">
        <f>Tableau1[[#This Row],[basson]]</f>
        <v>0</v>
      </c>
      <c r="C76" s="170"/>
      <c r="D76" s="170"/>
      <c r="E76" s="170"/>
      <c r="F76" s="170"/>
      <c r="G76" s="170"/>
      <c r="H76" s="170"/>
      <c r="I76" s="170"/>
      <c r="J76" s="170"/>
      <c r="K76" s="170"/>
      <c r="L76" s="170"/>
      <c r="M76" s="170"/>
      <c r="N76" s="170"/>
      <c r="O76" s="170"/>
      <c r="P76" s="170"/>
      <c r="Q76" s="170"/>
      <c r="R76" s="170"/>
    </row>
    <row r="77" spans="1:18" ht="15.75">
      <c r="A77" s="168" t="str">
        <f>'Voeux élèves'!A76</f>
        <v>PICHOT-DELAHAYE Louise</v>
      </c>
      <c r="B77" s="169" t="str">
        <f>Tableau1[[#This Row],[basson]]</f>
        <v>p4</v>
      </c>
      <c r="C77" s="170"/>
      <c r="D77" s="170"/>
      <c r="E77" s="170"/>
      <c r="F77" s="170"/>
      <c r="G77" s="170"/>
      <c r="H77" s="170"/>
      <c r="I77" s="170"/>
      <c r="J77" s="170"/>
      <c r="K77" s="170"/>
      <c r="L77" s="170"/>
      <c r="M77" s="170"/>
      <c r="N77" s="170"/>
      <c r="O77" s="170"/>
      <c r="P77" s="170"/>
      <c r="Q77" s="170"/>
      <c r="R77" s="170"/>
    </row>
    <row r="78" spans="1:18" ht="15.75" hidden="1">
      <c r="A78" s="168" t="str">
        <f>'Voeux élèves'!A77</f>
        <v>POINT BOYRIVENT Baptiste</v>
      </c>
      <c r="B78" s="169">
        <f>Tableau1[[#This Row],[basson]]</f>
        <v>0</v>
      </c>
      <c r="C78" s="170"/>
      <c r="D78" s="170"/>
      <c r="E78" s="170"/>
      <c r="F78" s="170"/>
      <c r="G78" s="170"/>
      <c r="H78" s="170"/>
      <c r="I78" s="170"/>
      <c r="J78" s="170"/>
      <c r="K78" s="170"/>
      <c r="L78" s="170"/>
      <c r="M78" s="170"/>
      <c r="N78" s="170"/>
      <c r="O78" s="170"/>
      <c r="P78" s="170"/>
      <c r="Q78" s="170"/>
      <c r="R78" s="170"/>
    </row>
    <row r="79" spans="1:18" ht="15.75" hidden="1">
      <c r="A79" s="168" t="str">
        <f>'Voeux élèves'!A78</f>
        <v>POLO Emma</v>
      </c>
      <c r="B79" s="169">
        <f>Tableau1[[#This Row],[basson]]</f>
        <v>0</v>
      </c>
      <c r="C79" s="170"/>
      <c r="D79" s="170"/>
      <c r="E79" s="170"/>
      <c r="F79" s="170"/>
      <c r="G79" s="170"/>
      <c r="H79" s="170"/>
      <c r="I79" s="170"/>
      <c r="J79" s="170"/>
      <c r="K79" s="170"/>
      <c r="L79" s="170"/>
      <c r="M79" s="170"/>
      <c r="N79" s="170"/>
      <c r="O79" s="170"/>
      <c r="P79" s="170"/>
      <c r="Q79" s="170"/>
      <c r="R79" s="170"/>
    </row>
    <row r="80" spans="1:18" ht="15.75" hidden="1">
      <c r="A80" s="168" t="str">
        <f>'Voeux élèves'!A79</f>
        <v>RENAND Louis</v>
      </c>
      <c r="B80" s="169">
        <f>Tableau1[[#This Row],[basson]]</f>
        <v>0</v>
      </c>
      <c r="C80" s="170"/>
      <c r="D80" s="170"/>
      <c r="E80" s="170"/>
      <c r="F80" s="170"/>
      <c r="G80" s="170"/>
      <c r="H80" s="170"/>
      <c r="I80" s="170"/>
      <c r="J80" s="170"/>
      <c r="K80" s="170"/>
      <c r="L80" s="170"/>
      <c r="M80" s="170"/>
      <c r="N80" s="170"/>
      <c r="O80" s="170"/>
      <c r="P80" s="170"/>
      <c r="Q80" s="170"/>
      <c r="R80" s="170"/>
    </row>
    <row r="81" spans="1:18" ht="15.75">
      <c r="A81" s="168" t="str">
        <f>'Voeux élèves'!A80</f>
        <v>RIVET Léa</v>
      </c>
      <c r="B81" s="169" t="str">
        <f>Tableau1[[#This Row],[basson]]</f>
        <v>p4</v>
      </c>
      <c r="C81" s="170"/>
      <c r="D81" s="170"/>
      <c r="E81" s="170"/>
      <c r="F81" s="170"/>
      <c r="G81" s="170"/>
      <c r="H81" s="170"/>
      <c r="I81" s="170"/>
      <c r="J81" s="170"/>
      <c r="K81" s="170"/>
      <c r="L81" s="170"/>
      <c r="M81" s="170"/>
      <c r="N81" s="170"/>
      <c r="O81" s="170"/>
      <c r="P81" s="170"/>
      <c r="Q81" s="170"/>
      <c r="R81" s="170"/>
    </row>
    <row r="82" spans="1:18" ht="15.75" hidden="1">
      <c r="A82" s="168" t="str">
        <f>'Voeux élèves'!A81</f>
        <v>ROULLIER Theophane</v>
      </c>
      <c r="B82" s="169">
        <f>Tableau1[[#This Row],[basson]]</f>
        <v>0</v>
      </c>
      <c r="C82" s="170"/>
      <c r="D82" s="170"/>
      <c r="E82" s="170"/>
      <c r="F82" s="170"/>
      <c r="G82" s="170"/>
      <c r="H82" s="170"/>
      <c r="I82" s="170"/>
      <c r="J82" s="170"/>
      <c r="K82" s="170"/>
      <c r="L82" s="170"/>
      <c r="M82" s="170"/>
      <c r="N82" s="170"/>
      <c r="O82" s="170"/>
      <c r="P82" s="170"/>
      <c r="Q82" s="170"/>
      <c r="R82" s="170"/>
    </row>
    <row r="83" spans="1:18" ht="15.75" hidden="1">
      <c r="A83" s="168" t="str">
        <f>'Voeux élèves'!A82</f>
        <v>ROUSSEL-ROQUES Achille</v>
      </c>
      <c r="B83" s="169">
        <f>Tableau1[[#This Row],[basson]]</f>
        <v>0</v>
      </c>
      <c r="C83" s="170"/>
      <c r="D83" s="170"/>
      <c r="E83" s="170"/>
      <c r="F83" s="170"/>
      <c r="G83" s="170"/>
      <c r="H83" s="170"/>
      <c r="I83" s="170"/>
      <c r="J83" s="170"/>
      <c r="K83" s="170"/>
      <c r="L83" s="170"/>
      <c r="M83" s="170"/>
      <c r="N83" s="170"/>
      <c r="O83" s="170"/>
      <c r="P83" s="170"/>
      <c r="Q83" s="170"/>
      <c r="R83" s="170"/>
    </row>
    <row r="84" spans="1:18" ht="15.75" hidden="1">
      <c r="A84" s="168" t="str">
        <f>'Voeux élèves'!A83</f>
        <v>ROUSSEL-ROQUES Zacharie</v>
      </c>
      <c r="B84" s="169">
        <f>Tableau1[[#This Row],[basson]]</f>
        <v>0</v>
      </c>
      <c r="C84" s="170"/>
      <c r="D84" s="170"/>
      <c r="E84" s="170"/>
      <c r="F84" s="170"/>
      <c r="G84" s="170"/>
      <c r="H84" s="170"/>
      <c r="I84" s="170"/>
      <c r="J84" s="170"/>
      <c r="K84" s="170"/>
      <c r="L84" s="170"/>
      <c r="M84" s="170"/>
      <c r="N84" s="170"/>
      <c r="O84" s="170"/>
      <c r="P84" s="170"/>
      <c r="Q84" s="170"/>
      <c r="R84" s="170"/>
    </row>
    <row r="85" spans="1:18" ht="15.75" hidden="1">
      <c r="A85" s="168" t="str">
        <f>'Voeux élèves'!A84</f>
        <v>ROUSSET Mathilde</v>
      </c>
      <c r="B85" s="169">
        <f>Tableau1[[#This Row],[basson]]</f>
        <v>0</v>
      </c>
      <c r="C85" s="170"/>
      <c r="D85" s="170"/>
      <c r="E85" s="170"/>
      <c r="F85" s="170"/>
      <c r="G85" s="170"/>
      <c r="H85" s="170"/>
      <c r="I85" s="170"/>
      <c r="J85" s="170"/>
      <c r="K85" s="170"/>
      <c r="L85" s="170"/>
      <c r="M85" s="170"/>
      <c r="N85" s="170"/>
      <c r="O85" s="170"/>
      <c r="P85" s="170"/>
      <c r="Q85" s="170"/>
      <c r="R85" s="170"/>
    </row>
    <row r="86" spans="1:18" ht="15.75" hidden="1">
      <c r="A86" s="168" t="str">
        <f>'Voeux élèves'!A85</f>
        <v>ROUSSILLON Marin</v>
      </c>
      <c r="B86" s="169">
        <f>Tableau1[[#This Row],[basson]]</f>
        <v>0</v>
      </c>
      <c r="C86" s="170"/>
      <c r="D86" s="170"/>
      <c r="E86" s="170"/>
      <c r="F86" s="170"/>
      <c r="G86" s="170"/>
      <c r="H86" s="170"/>
      <c r="I86" s="170"/>
      <c r="J86" s="170"/>
      <c r="K86" s="170"/>
      <c r="L86" s="170"/>
      <c r="M86" s="170"/>
      <c r="N86" s="170"/>
      <c r="O86" s="170"/>
      <c r="P86" s="170"/>
      <c r="Q86" s="170"/>
      <c r="R86" s="170"/>
    </row>
    <row r="87" spans="1:18" ht="15.75" hidden="1">
      <c r="A87" s="168" t="str">
        <f>'Voeux élèves'!A86</f>
        <v>ROUX Elina</v>
      </c>
      <c r="B87" s="169">
        <f>Tableau1[[#This Row],[basson]]</f>
        <v>0</v>
      </c>
      <c r="C87" s="170"/>
      <c r="D87" s="170"/>
      <c r="E87" s="170"/>
      <c r="F87" s="170"/>
      <c r="G87" s="170"/>
      <c r="H87" s="170"/>
      <c r="I87" s="170"/>
      <c r="J87" s="170"/>
      <c r="K87" s="170"/>
      <c r="L87" s="170"/>
      <c r="M87" s="170"/>
      <c r="N87" s="170"/>
      <c r="O87" s="170"/>
      <c r="P87" s="170"/>
      <c r="Q87" s="170"/>
      <c r="R87" s="170"/>
    </row>
    <row r="88" spans="1:18" ht="15.75" hidden="1">
      <c r="A88" s="168" t="str">
        <f>'Voeux élèves'!A87</f>
        <v>ROYER  Alban</v>
      </c>
      <c r="B88" s="169">
        <f>Tableau1[[#This Row],[basson]]</f>
        <v>0</v>
      </c>
      <c r="C88" s="170"/>
      <c r="D88" s="170"/>
      <c r="E88" s="170"/>
      <c r="F88" s="170"/>
      <c r="G88" s="170"/>
      <c r="H88" s="170"/>
      <c r="I88" s="170"/>
      <c r="J88" s="170"/>
      <c r="K88" s="170"/>
      <c r="L88" s="170"/>
      <c r="M88" s="170"/>
      <c r="N88" s="170"/>
      <c r="O88" s="170"/>
      <c r="P88" s="170"/>
      <c r="Q88" s="170"/>
      <c r="R88" s="170"/>
    </row>
    <row r="89" spans="1:18" ht="15.75">
      <c r="A89" s="168" t="str">
        <f>'Voeux élèves'!A88</f>
        <v>SAINT-PAUL Léonie</v>
      </c>
      <c r="B89" s="169" t="str">
        <f>Tableau1[[#This Row],[basson]]</f>
        <v>p4</v>
      </c>
      <c r="C89" s="170"/>
      <c r="D89" s="170"/>
      <c r="E89" s="170"/>
      <c r="F89" s="170"/>
      <c r="G89" s="170"/>
      <c r="H89" s="170"/>
      <c r="I89" s="170"/>
      <c r="J89" s="170"/>
      <c r="K89" s="170"/>
      <c r="L89" s="170"/>
      <c r="M89" s="170"/>
      <c r="N89" s="170"/>
      <c r="O89" s="170"/>
      <c r="P89" s="170"/>
      <c r="Q89" s="170"/>
      <c r="R89" s="170"/>
    </row>
    <row r="90" spans="1:18" ht="15.75" hidden="1">
      <c r="A90" s="168" t="str">
        <f>'Voeux élèves'!A89</f>
        <v>SCHMID Maélyne</v>
      </c>
      <c r="B90" s="169">
        <f>Tableau1[[#This Row],[basson]]</f>
        <v>0</v>
      </c>
      <c r="C90" s="170"/>
      <c r="D90" s="170"/>
      <c r="E90" s="170"/>
      <c r="F90" s="170"/>
      <c r="G90" s="170"/>
      <c r="H90" s="170"/>
      <c r="I90" s="170"/>
      <c r="J90" s="170"/>
      <c r="K90" s="170"/>
      <c r="L90" s="170"/>
      <c r="M90" s="170"/>
      <c r="N90" s="170"/>
      <c r="O90" s="170"/>
      <c r="P90" s="170"/>
      <c r="Q90" s="170"/>
      <c r="R90" s="170"/>
    </row>
    <row r="91" spans="1:18" ht="15.75" hidden="1">
      <c r="A91" s="168" t="str">
        <f>'Voeux élèves'!A90</f>
        <v>SHIN Ian</v>
      </c>
      <c r="B91" s="169">
        <f>Tableau1[[#This Row],[basson]]</f>
        <v>0</v>
      </c>
      <c r="C91" s="170"/>
      <c r="D91" s="170"/>
      <c r="E91" s="170"/>
      <c r="F91" s="170"/>
      <c r="G91" s="170"/>
      <c r="H91" s="170"/>
      <c r="I91" s="170"/>
      <c r="J91" s="170"/>
      <c r="K91" s="170"/>
      <c r="L91" s="170"/>
      <c r="M91" s="170"/>
      <c r="N91" s="170"/>
      <c r="O91" s="170"/>
      <c r="P91" s="170"/>
      <c r="Q91" s="170"/>
      <c r="R91" s="170"/>
    </row>
    <row r="92" spans="1:18" ht="15.75" hidden="1">
      <c r="A92" s="168" t="str">
        <f>'Voeux élèves'!A91</f>
        <v>SHIN Louane</v>
      </c>
      <c r="B92" s="169">
        <f>Tableau1[[#This Row],[basson]]</f>
        <v>0</v>
      </c>
      <c r="C92" s="170"/>
      <c r="D92" s="170"/>
      <c r="E92" s="170"/>
      <c r="F92" s="170"/>
      <c r="G92" s="170"/>
      <c r="H92" s="170"/>
      <c r="I92" s="170"/>
      <c r="J92" s="170"/>
      <c r="K92" s="170"/>
      <c r="L92" s="170"/>
      <c r="M92" s="170"/>
      <c r="N92" s="170"/>
      <c r="O92" s="170"/>
      <c r="P92" s="170"/>
      <c r="Q92" s="170"/>
      <c r="R92" s="170"/>
    </row>
    <row r="93" spans="1:18" ht="15.75" hidden="1">
      <c r="A93" s="168" t="str">
        <f>'Voeux élèves'!A92</f>
        <v>SIGNORELLI Matteo</v>
      </c>
      <c r="B93" s="169">
        <f>Tableau1[[#This Row],[basson]]</f>
        <v>0</v>
      </c>
      <c r="C93" s="170"/>
      <c r="D93" s="170"/>
      <c r="E93" s="170"/>
      <c r="F93" s="170"/>
      <c r="G93" s="170"/>
      <c r="H93" s="170"/>
      <c r="I93" s="170"/>
      <c r="J93" s="170"/>
      <c r="K93" s="170"/>
      <c r="L93" s="170"/>
      <c r="M93" s="170"/>
      <c r="N93" s="170"/>
      <c r="O93" s="170"/>
      <c r="P93" s="170"/>
      <c r="Q93" s="170"/>
      <c r="R93" s="170"/>
    </row>
    <row r="94" spans="1:18" ht="15.75" hidden="1">
      <c r="A94" s="168" t="str">
        <f>'Voeux élèves'!A93</f>
        <v>SIMON Stanislas</v>
      </c>
      <c r="B94" s="169">
        <f>Tableau1[[#This Row],[basson]]</f>
        <v>0</v>
      </c>
      <c r="C94" s="170"/>
      <c r="D94" s="170"/>
      <c r="E94" s="170"/>
      <c r="F94" s="170"/>
      <c r="G94" s="170"/>
      <c r="H94" s="170"/>
      <c r="I94" s="170"/>
      <c r="J94" s="170"/>
      <c r="K94" s="170"/>
      <c r="L94" s="170"/>
      <c r="M94" s="170"/>
      <c r="N94" s="170"/>
      <c r="O94" s="170"/>
      <c r="P94" s="170"/>
      <c r="Q94" s="170"/>
      <c r="R94" s="170"/>
    </row>
    <row r="95" spans="1:18" ht="15.75" hidden="1">
      <c r="A95" s="168" t="str">
        <f>'Voeux élèves'!A94</f>
        <v>SOULAS Louise</v>
      </c>
      <c r="B95" s="169">
        <f>Tableau1[[#This Row],[basson]]</f>
        <v>0</v>
      </c>
      <c r="C95" s="170"/>
      <c r="D95" s="170"/>
      <c r="E95" s="170"/>
      <c r="F95" s="170"/>
      <c r="G95" s="170"/>
      <c r="H95" s="170"/>
      <c r="I95" s="170"/>
      <c r="J95" s="170"/>
      <c r="K95" s="170"/>
      <c r="L95" s="170"/>
      <c r="M95" s="170"/>
      <c r="N95" s="170"/>
      <c r="O95" s="170"/>
      <c r="P95" s="170"/>
      <c r="Q95" s="170"/>
      <c r="R95" s="170"/>
    </row>
    <row r="96" spans="1:18" ht="15.75" hidden="1">
      <c r="A96" s="168" t="str">
        <f>'Voeux élèves'!A95</f>
        <v>TAILHADES ALALI Noa</v>
      </c>
      <c r="B96" s="169">
        <f>Tableau1[[#This Row],[basson]]</f>
        <v>0</v>
      </c>
      <c r="C96" s="170"/>
      <c r="D96" s="170"/>
      <c r="E96" s="170"/>
      <c r="F96" s="170"/>
      <c r="G96" s="170"/>
      <c r="H96" s="170"/>
      <c r="I96" s="170"/>
      <c r="J96" s="170"/>
      <c r="K96" s="170"/>
      <c r="L96" s="170"/>
      <c r="M96" s="170"/>
      <c r="N96" s="170"/>
      <c r="O96" s="170"/>
      <c r="P96" s="170"/>
      <c r="Q96" s="170"/>
      <c r="R96" s="170"/>
    </row>
    <row r="97" spans="1:18" ht="15.75" hidden="1">
      <c r="A97" s="168" t="str">
        <f>'Voeux élèves'!A96</f>
        <v>TAKKOUZ Carla</v>
      </c>
      <c r="B97" s="169">
        <f>Tableau1[[#This Row],[basson]]</f>
        <v>0</v>
      </c>
      <c r="C97" s="170"/>
      <c r="D97" s="170"/>
      <c r="E97" s="170"/>
      <c r="F97" s="170"/>
      <c r="G97" s="170"/>
      <c r="H97" s="170"/>
      <c r="I97" s="170"/>
      <c r="J97" s="170"/>
      <c r="K97" s="170"/>
      <c r="L97" s="170"/>
      <c r="M97" s="170"/>
      <c r="N97" s="170"/>
      <c r="O97" s="170"/>
      <c r="P97" s="170"/>
      <c r="Q97" s="170"/>
      <c r="R97" s="170"/>
    </row>
    <row r="98" spans="1:18" ht="15.75" hidden="1">
      <c r="A98" s="168" t="str">
        <f>'Voeux élèves'!A97</f>
        <v>TRABLY EL MAHMOUD Coline</v>
      </c>
      <c r="B98" s="169">
        <f>Tableau1[[#This Row],[basson]]</f>
        <v>0</v>
      </c>
      <c r="C98" s="170"/>
      <c r="D98" s="170"/>
      <c r="E98" s="170"/>
      <c r="F98" s="170"/>
      <c r="G98" s="170"/>
      <c r="H98" s="170"/>
      <c r="I98" s="170"/>
      <c r="J98" s="170"/>
      <c r="K98" s="170"/>
      <c r="L98" s="170"/>
      <c r="M98" s="170"/>
      <c r="N98" s="170"/>
      <c r="O98" s="170"/>
      <c r="P98" s="170"/>
      <c r="Q98" s="170"/>
      <c r="R98" s="170"/>
    </row>
    <row r="99" spans="1:18" ht="15.75" hidden="1">
      <c r="A99" s="168" t="str">
        <f>'Voeux élèves'!A98</f>
        <v>VERSCHELDE Lucie</v>
      </c>
      <c r="B99" s="169">
        <f>Tableau1[[#This Row],[basson]]</f>
        <v>0</v>
      </c>
      <c r="C99" s="170"/>
      <c r="D99" s="170"/>
      <c r="E99" s="170"/>
      <c r="F99" s="170"/>
      <c r="G99" s="170"/>
      <c r="H99" s="170"/>
      <c r="I99" s="170"/>
      <c r="J99" s="170"/>
      <c r="K99" s="170"/>
      <c r="L99" s="170"/>
      <c r="M99" s="170"/>
      <c r="N99" s="170"/>
      <c r="O99" s="170"/>
      <c r="P99" s="170"/>
      <c r="Q99" s="170"/>
      <c r="R99" s="170"/>
    </row>
    <row r="100" spans="1:18" ht="15.75" hidden="1">
      <c r="A100" s="168" t="str">
        <f>'Voeux élèves'!A99</f>
        <v>VIREVAIRE BIDAUT Timéo</v>
      </c>
      <c r="B100" s="169">
        <f>Tableau1[[#This Row],[basson]]</f>
        <v>0</v>
      </c>
      <c r="C100" s="170"/>
      <c r="D100" s="170"/>
      <c r="E100" s="170"/>
      <c r="F100" s="170"/>
      <c r="G100" s="170"/>
      <c r="H100" s="170"/>
      <c r="I100" s="170"/>
      <c r="J100" s="170"/>
      <c r="K100" s="170"/>
      <c r="L100" s="170"/>
      <c r="M100" s="170"/>
      <c r="N100" s="170"/>
      <c r="O100" s="170"/>
      <c r="P100" s="170"/>
      <c r="Q100" s="170"/>
      <c r="R100" s="170"/>
    </row>
    <row r="101" spans="1:18">
      <c r="A101" s="171"/>
      <c r="B101" s="170"/>
      <c r="C101" s="170"/>
      <c r="D101" s="170"/>
      <c r="E101" s="170"/>
      <c r="F101" s="170"/>
      <c r="G101" s="170"/>
      <c r="H101" s="170"/>
      <c r="I101" s="170"/>
      <c r="J101" s="170"/>
      <c r="K101" s="170"/>
      <c r="L101" s="170"/>
      <c r="M101" s="170"/>
      <c r="N101" s="170"/>
      <c r="O101" s="170"/>
      <c r="P101" s="170"/>
      <c r="Q101" s="170"/>
      <c r="R101" s="170"/>
    </row>
    <row r="102" spans="1:18">
      <c r="A102" s="172" t="s">
        <v>26</v>
      </c>
      <c r="B102" s="173" t="s">
        <v>71</v>
      </c>
      <c r="C102" s="170"/>
      <c r="D102" s="170"/>
      <c r="E102" s="170"/>
      <c r="F102" s="170"/>
      <c r="G102" s="170"/>
      <c r="H102" s="170"/>
      <c r="I102" s="170"/>
      <c r="J102" s="170"/>
      <c r="K102" s="170"/>
      <c r="L102" s="170"/>
      <c r="M102" s="170"/>
      <c r="N102" s="170"/>
      <c r="O102" s="170"/>
      <c r="P102" s="170"/>
      <c r="Q102" s="170"/>
      <c r="R102" s="170"/>
    </row>
    <row r="103" spans="1:18">
      <c r="A103" s="7" t="s">
        <v>85</v>
      </c>
      <c r="B103" s="2" t="s">
        <v>72</v>
      </c>
    </row>
    <row r="104" spans="1:18">
      <c r="A104" s="7"/>
      <c r="B104" s="3" t="s">
        <v>73</v>
      </c>
    </row>
    <row r="105" spans="1:18">
      <c r="B105" s="4" t="s">
        <v>74</v>
      </c>
    </row>
    <row r="109" spans="1:18">
      <c r="B109">
        <f>COUNTIF(B101:B108,1)</f>
        <v>0</v>
      </c>
    </row>
    <row r="110" spans="1:18">
      <c r="B110">
        <f>COUNTIF(B101:B108,2)</f>
        <v>0</v>
      </c>
    </row>
    <row r="111" spans="1:18">
      <c r="B111">
        <f>COUNTIF(B101:B108,3)</f>
        <v>0</v>
      </c>
    </row>
    <row r="112" spans="1:18">
      <c r="B112">
        <f>COUNTIF(B101:B108,4)</f>
        <v>0</v>
      </c>
    </row>
  </sheetData>
  <phoneticPr fontId="5" type="noConversion"/>
  <conditionalFormatting sqref="B102">
    <cfRule type="iconSet" priority="27">
      <iconSet iconSet="3Symbols2">
        <cfvo type="percent" val="0"/>
        <cfvo type="percent" val="33"/>
        <cfvo type="percent" val="67"/>
      </iconSet>
    </cfRule>
  </conditionalFormatting>
  <conditionalFormatting sqref="B102">
    <cfRule type="colorScale" priority="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2">
    <cfRule type="colorScale" priority="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3">
    <cfRule type="iconSet" priority="24">
      <iconSet iconSet="3Symbols2">
        <cfvo type="percent" val="0"/>
        <cfvo type="percent" val="33"/>
        <cfvo type="percent" val="67"/>
      </iconSet>
    </cfRule>
  </conditionalFormatting>
  <conditionalFormatting sqref="B103">
    <cfRule type="colorScale" priority="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4">
    <cfRule type="iconSet" priority="22">
      <iconSet iconSet="3Symbols2">
        <cfvo type="percent" val="0"/>
        <cfvo type="percent" val="33"/>
        <cfvo type="percent" val="67"/>
      </iconSet>
    </cfRule>
  </conditionalFormatting>
  <conditionalFormatting sqref="B105">
    <cfRule type="iconSet" priority="21">
      <iconSet iconSet="3Symbols2">
        <cfvo type="percent" val="0"/>
        <cfvo type="percent" val="33"/>
        <cfvo type="percent" val="67"/>
      </iconSet>
    </cfRule>
  </conditionalFormatting>
  <conditionalFormatting sqref="B2:B100">
    <cfRule type="iconSet" priority="6">
      <iconSet iconSet="3Symbols2">
        <cfvo type="percent" val="0"/>
        <cfvo type="percent" val="33"/>
        <cfvo type="percent" val="67"/>
      </iconSet>
    </cfRule>
  </conditionalFormatting>
  <conditionalFormatting sqref="B2:B100">
    <cfRule type="cellIs" dxfId="101" priority="1" operator="equal">
      <formula>"P4"</formula>
    </cfRule>
    <cfRule type="cellIs" dxfId="100" priority="2" operator="equal">
      <formula>"P3"</formula>
    </cfRule>
    <cfRule type="cellIs" dxfId="99" priority="3" operator="equal">
      <formula>"P2"</formula>
    </cfRule>
    <cfRule type="cellIs" dxfId="98" priority="4" operator="equal">
      <formula>"P1"</formula>
    </cfRule>
    <cfRule type="iconSet" priority="5">
      <iconSet iconSet="4TrafficLights">
        <cfvo type="percent" val="0"/>
        <cfvo type="percent" val="25"/>
        <cfvo type="percent" val="50"/>
        <cfvo type="percent" val="75"/>
      </iconSet>
    </cfRule>
  </conditionalFormatting>
  <pageMargins left="0.7" right="0.7" top="0.75" bottom="0.75" header="0.3" footer="0.3"/>
  <pageSetup paperSize="9" orientation="portrait" horizontalDpi="0" verticalDpi="0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0"/>
  <dimension ref="A1:R113"/>
  <sheetViews>
    <sheetView workbookViewId="0">
      <pane ySplit="1" topLeftCell="A2" activePane="bottomLeft" state="frozen"/>
      <selection activeCell="A80" sqref="A80"/>
      <selection pane="bottomLeft" activeCell="A2" sqref="A2:A5"/>
    </sheetView>
  </sheetViews>
  <sheetFormatPr baseColWidth="10" defaultRowHeight="15"/>
  <cols>
    <col min="1" max="1" width="35.140625" bestFit="1" customWidth="1"/>
    <col min="2" max="2" width="19.140625" bestFit="1" customWidth="1"/>
  </cols>
  <sheetData>
    <row r="1" spans="1:18">
      <c r="A1" t="s">
        <v>23</v>
      </c>
      <c r="B1" t="s">
        <v>27</v>
      </c>
    </row>
    <row r="2" spans="1:18" ht="15.75">
      <c r="A2" s="168" t="str">
        <f>'Voeux élèves'!A4</f>
        <v>ARRAGAIN Adèle</v>
      </c>
      <c r="B2" s="154" t="str">
        <f>Tableau1[[#This Row],[saxo]]</f>
        <v>p1</v>
      </c>
    </row>
    <row r="3" spans="1:18" ht="15.75" hidden="1">
      <c r="A3" s="168" t="str">
        <f>'Voeux élèves'!A5</f>
        <v>AUCLAIR Héloïse</v>
      </c>
      <c r="B3" s="154">
        <f>Tableau1[[#This Row],[saxo]]</f>
        <v>0</v>
      </c>
    </row>
    <row r="4" spans="1:18" ht="15.75" hidden="1">
      <c r="A4" s="168" t="str">
        <f>'Voeux élèves'!A6</f>
        <v>BALAIS Zoé</v>
      </c>
      <c r="B4" s="169">
        <f>Tableau1[[#This Row],[saxo]]</f>
        <v>0</v>
      </c>
      <c r="C4" s="170"/>
      <c r="D4" s="170"/>
      <c r="E4" s="170"/>
      <c r="F4" s="170"/>
      <c r="G4" s="170"/>
      <c r="H4" s="170"/>
      <c r="I4" s="170"/>
      <c r="J4" s="170"/>
      <c r="K4" s="170"/>
      <c r="L4" s="170"/>
      <c r="M4" s="170"/>
      <c r="N4" s="170"/>
      <c r="O4" s="170"/>
      <c r="P4" s="170"/>
      <c r="Q4" s="170"/>
      <c r="R4" s="170"/>
    </row>
    <row r="5" spans="1:18" ht="15.75" hidden="1">
      <c r="A5" s="168" t="str">
        <f>'Voeux élèves'!A7</f>
        <v>BARBI NEYROUD Alicia</v>
      </c>
      <c r="B5" s="169">
        <f>Tableau1[[#This Row],[saxo]]</f>
        <v>0</v>
      </c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170"/>
      <c r="Q5" s="170"/>
      <c r="R5" s="170"/>
    </row>
    <row r="6" spans="1:18" ht="15.75" hidden="1">
      <c r="A6" s="168" t="str">
        <f>'Voeux élèves'!A8</f>
        <v>BARBU WILDBRETT Charlotte</v>
      </c>
      <c r="B6" s="169">
        <f>Tableau1[[#This Row],[saxo]]</f>
        <v>0</v>
      </c>
      <c r="C6" s="170"/>
      <c r="D6" s="170"/>
      <c r="E6" s="170"/>
      <c r="F6" s="170"/>
      <c r="G6" s="170"/>
      <c r="H6" s="170"/>
      <c r="I6" s="170"/>
      <c r="J6" s="170"/>
      <c r="K6" s="170"/>
      <c r="L6" s="170"/>
      <c r="M6" s="170"/>
      <c r="N6" s="170"/>
      <c r="O6" s="170"/>
      <c r="P6" s="170"/>
      <c r="Q6" s="170"/>
      <c r="R6" s="170"/>
    </row>
    <row r="7" spans="1:18" ht="15.75" hidden="1">
      <c r="A7" s="168" t="str">
        <f>'Voeux élèves'!A9</f>
        <v>BAZOGE Edgar</v>
      </c>
      <c r="B7" s="169">
        <f>Tableau1[[#This Row],[saxo]]</f>
        <v>0</v>
      </c>
      <c r="C7" s="170"/>
      <c r="D7" s="170"/>
      <c r="E7" s="170"/>
      <c r="F7" s="170"/>
      <c r="G7" s="170"/>
      <c r="H7" s="170"/>
      <c r="I7" s="170"/>
      <c r="J7" s="170"/>
      <c r="K7" s="170"/>
      <c r="L7" s="170"/>
      <c r="M7" s="170"/>
      <c r="N7" s="170"/>
      <c r="O7" s="170"/>
      <c r="P7" s="170"/>
      <c r="Q7" s="170"/>
      <c r="R7" s="170"/>
    </row>
    <row r="8" spans="1:18" ht="15.75" hidden="1">
      <c r="A8" s="168" t="str">
        <f>'Voeux élèves'!A10</f>
        <v>BEAREZ Thelma</v>
      </c>
      <c r="B8" s="169">
        <f>Tableau1[[#This Row],[saxo]]</f>
        <v>0</v>
      </c>
      <c r="C8" s="170"/>
      <c r="D8" s="170"/>
      <c r="E8" s="170"/>
      <c r="F8" s="170"/>
      <c r="G8" s="170"/>
      <c r="H8" s="170"/>
      <c r="I8" s="170"/>
      <c r="J8" s="170"/>
      <c r="K8" s="170"/>
      <c r="L8" s="170"/>
      <c r="M8" s="170"/>
      <c r="N8" s="170"/>
      <c r="O8" s="170"/>
      <c r="P8" s="170"/>
      <c r="Q8" s="170"/>
      <c r="R8" s="170"/>
    </row>
    <row r="9" spans="1:18" ht="15.75" hidden="1">
      <c r="A9" s="168" t="str">
        <f>'Voeux élèves'!A11</f>
        <v>BENKHALFOUN Aya</v>
      </c>
      <c r="B9" s="169">
        <f>Tableau1[[#This Row],[saxo]]</f>
        <v>0</v>
      </c>
      <c r="C9" s="170"/>
      <c r="D9" s="170"/>
      <c r="E9" s="170"/>
      <c r="F9" s="170"/>
      <c r="G9" s="170"/>
      <c r="H9" s="170"/>
      <c r="I9" s="170"/>
      <c r="J9" s="170"/>
      <c r="K9" s="170"/>
      <c r="L9" s="170"/>
      <c r="M9" s="170"/>
      <c r="N9" s="170"/>
      <c r="O9" s="170"/>
      <c r="P9" s="170"/>
      <c r="Q9" s="170"/>
      <c r="R9" s="170"/>
    </row>
    <row r="10" spans="1:18" ht="15.75" hidden="1">
      <c r="A10" s="168" t="str">
        <f>'Voeux élèves'!A12</f>
        <v>BENOIT Anatole</v>
      </c>
      <c r="B10" s="169">
        <f>Tableau1[[#This Row],[saxo]]</f>
        <v>0</v>
      </c>
      <c r="C10" s="170"/>
      <c r="D10" s="170"/>
      <c r="E10" s="170"/>
      <c r="F10" s="170"/>
      <c r="G10" s="170"/>
      <c r="H10" s="170"/>
      <c r="I10" s="170"/>
      <c r="J10" s="170"/>
      <c r="K10" s="170"/>
      <c r="L10" s="170"/>
      <c r="M10" s="170"/>
      <c r="N10" s="170"/>
      <c r="O10" s="170"/>
      <c r="P10" s="170"/>
      <c r="Q10" s="170"/>
      <c r="R10" s="170"/>
    </row>
    <row r="11" spans="1:18" ht="15.75">
      <c r="A11" s="168" t="str">
        <f>'Voeux élèves'!A13</f>
        <v>BERTHIER Inès</v>
      </c>
      <c r="B11" s="169" t="str">
        <f>Tableau1[[#This Row],[saxo]]</f>
        <v>p1</v>
      </c>
      <c r="C11" s="170"/>
      <c r="D11" s="170"/>
      <c r="E11" s="170"/>
      <c r="F11" s="170"/>
      <c r="G11" s="170"/>
      <c r="H11" s="170"/>
      <c r="I11" s="170"/>
      <c r="J11" s="170"/>
      <c r="K11" s="170"/>
      <c r="L11" s="170"/>
      <c r="M11" s="170"/>
      <c r="N11" s="170"/>
      <c r="O11" s="170"/>
      <c r="P11" s="170"/>
      <c r="Q11" s="170"/>
      <c r="R11" s="170"/>
    </row>
    <row r="12" spans="1:18" ht="15.75">
      <c r="A12" s="168" t="str">
        <f>'Voeux élèves'!A14</f>
        <v>BLEHAUT Anna</v>
      </c>
      <c r="B12" s="169" t="str">
        <f>Tableau1[[#This Row],[saxo]]</f>
        <v>p1</v>
      </c>
      <c r="C12" s="170"/>
      <c r="D12" s="170"/>
      <c r="E12" s="170"/>
      <c r="F12" s="170"/>
      <c r="G12" s="170"/>
      <c r="H12" s="170"/>
      <c r="I12" s="170"/>
      <c r="J12" s="170"/>
      <c r="K12" s="170"/>
      <c r="L12" s="170"/>
      <c r="M12" s="170"/>
      <c r="N12" s="170"/>
      <c r="O12" s="170"/>
      <c r="P12" s="170"/>
      <c r="Q12" s="170"/>
      <c r="R12" s="170"/>
    </row>
    <row r="13" spans="1:18" ht="15.75" hidden="1">
      <c r="A13" s="168" t="str">
        <f>'Voeux élèves'!A15</f>
        <v>BOSSAN Emma</v>
      </c>
      <c r="B13" s="169">
        <f>Tableau1[[#This Row],[saxo]]</f>
        <v>0</v>
      </c>
      <c r="C13" s="170"/>
      <c r="D13" s="170"/>
      <c r="E13" s="170"/>
      <c r="F13" s="170"/>
      <c r="G13" s="170"/>
      <c r="H13" s="170"/>
      <c r="I13" s="170"/>
      <c r="J13" s="170"/>
      <c r="K13" s="170"/>
      <c r="L13" s="170"/>
      <c r="M13" s="170"/>
      <c r="N13" s="170"/>
      <c r="O13" s="170"/>
      <c r="P13" s="170"/>
      <c r="Q13" s="170"/>
      <c r="R13" s="170"/>
    </row>
    <row r="14" spans="1:18" ht="15.75" hidden="1">
      <c r="A14" s="168" t="str">
        <f>'Voeux élèves'!A16</f>
        <v>BRANDYK TAGLIAVIA Julia</v>
      </c>
      <c r="B14" s="169">
        <f>Tableau1[[#This Row],[saxo]]</f>
        <v>0</v>
      </c>
      <c r="C14" s="170"/>
      <c r="D14" s="170"/>
      <c r="E14" s="170"/>
      <c r="F14" s="170"/>
      <c r="G14" s="170"/>
      <c r="H14" s="170"/>
      <c r="I14" s="170"/>
      <c r="J14" s="170"/>
      <c r="K14" s="170"/>
      <c r="L14" s="170"/>
      <c r="M14" s="170"/>
      <c r="N14" s="170"/>
      <c r="O14" s="170"/>
      <c r="P14" s="170"/>
      <c r="Q14" s="170"/>
      <c r="R14" s="170"/>
    </row>
    <row r="15" spans="1:18" ht="15.75" hidden="1">
      <c r="A15" s="168" t="str">
        <f>'Voeux élèves'!A17</f>
        <v>CARION Léonie</v>
      </c>
      <c r="B15" s="169">
        <f>Tableau1[[#This Row],[saxo]]</f>
        <v>0</v>
      </c>
      <c r="C15" s="170"/>
      <c r="D15" s="170"/>
      <c r="E15" s="170"/>
      <c r="F15" s="170"/>
      <c r="G15" s="170"/>
      <c r="H15" s="170"/>
      <c r="I15" s="170"/>
      <c r="J15" s="170"/>
      <c r="K15" s="170"/>
      <c r="L15" s="170"/>
      <c r="M15" s="170"/>
      <c r="N15" s="170"/>
      <c r="O15" s="170"/>
      <c r="P15" s="170"/>
      <c r="Q15" s="170"/>
      <c r="R15" s="170"/>
    </row>
    <row r="16" spans="1:18" ht="15.75" hidden="1">
      <c r="A16" s="168" t="str">
        <f>'Voeux élèves'!A18</f>
        <v>CATALAO PACHECO Tomas</v>
      </c>
      <c r="B16" s="169">
        <f>Tableau1[[#This Row],[saxo]]</f>
        <v>0</v>
      </c>
      <c r="C16" s="170"/>
      <c r="D16" s="170"/>
      <c r="E16" s="170"/>
      <c r="F16" s="170"/>
      <c r="G16" s="170"/>
      <c r="H16" s="170"/>
      <c r="I16" s="170"/>
      <c r="J16" s="170"/>
      <c r="K16" s="170"/>
      <c r="L16" s="170"/>
      <c r="M16" s="170"/>
      <c r="N16" s="170"/>
      <c r="O16" s="170"/>
      <c r="P16" s="170"/>
      <c r="Q16" s="170"/>
      <c r="R16" s="170"/>
    </row>
    <row r="17" spans="1:18" ht="15.75" hidden="1">
      <c r="A17" s="168" t="str">
        <f>'Voeux élèves'!A19</f>
        <v>CHAGNY Elise</v>
      </c>
      <c r="B17" s="169">
        <f>Tableau1[[#This Row],[saxo]]</f>
        <v>0</v>
      </c>
      <c r="C17" s="170"/>
      <c r="D17" s="170"/>
      <c r="E17" s="170"/>
      <c r="F17" s="170"/>
      <c r="G17" s="170"/>
      <c r="H17" s="170"/>
      <c r="I17" s="170"/>
      <c r="J17" s="170"/>
      <c r="K17" s="170"/>
      <c r="L17" s="170"/>
      <c r="M17" s="170"/>
      <c r="N17" s="170"/>
      <c r="O17" s="170"/>
      <c r="P17" s="170"/>
      <c r="Q17" s="170"/>
      <c r="R17" s="170"/>
    </row>
    <row r="18" spans="1:18" ht="15.75" hidden="1">
      <c r="A18" s="168" t="str">
        <f>'Voeux élèves'!A20</f>
        <v>CHALET Ninon</v>
      </c>
      <c r="B18" s="169" t="str">
        <f>Tableau1[[#This Row],[saxo]]</f>
        <v>p1</v>
      </c>
      <c r="C18" s="170"/>
      <c r="D18" s="170"/>
      <c r="E18" s="170"/>
      <c r="F18" s="170"/>
      <c r="G18" s="170"/>
      <c r="H18" s="170"/>
      <c r="I18" s="170"/>
      <c r="J18" s="170"/>
      <c r="K18" s="170"/>
      <c r="L18" s="170"/>
      <c r="M18" s="170"/>
      <c r="N18" s="170"/>
      <c r="O18" s="170"/>
      <c r="P18" s="170"/>
      <c r="Q18" s="170"/>
      <c r="R18" s="170"/>
    </row>
    <row r="19" spans="1:18" ht="15.75" hidden="1">
      <c r="A19" s="168" t="str">
        <f>'Voeux élèves'!A21</f>
        <v>CHAREYRON Elsa</v>
      </c>
      <c r="B19" s="169">
        <f>Tableau1[[#This Row],[saxo]]</f>
        <v>0</v>
      </c>
      <c r="C19" s="170"/>
      <c r="D19" s="170"/>
      <c r="E19" s="170"/>
      <c r="F19" s="170"/>
      <c r="G19" s="170"/>
      <c r="H19" s="170"/>
      <c r="I19" s="170"/>
      <c r="J19" s="170"/>
      <c r="K19" s="170"/>
      <c r="L19" s="170"/>
      <c r="M19" s="170"/>
      <c r="N19" s="170"/>
      <c r="O19" s="170"/>
      <c r="P19" s="170"/>
      <c r="Q19" s="170"/>
      <c r="R19" s="170"/>
    </row>
    <row r="20" spans="1:18" ht="15.75" hidden="1">
      <c r="A20" s="168" t="str">
        <f>'Voeux élèves'!A22</f>
        <v>CHARON Gabriel</v>
      </c>
      <c r="B20" s="169">
        <f>Tableau1[[#This Row],[saxo]]</f>
        <v>0</v>
      </c>
      <c r="C20" s="170"/>
      <c r="D20" s="170"/>
      <c r="E20" s="170"/>
      <c r="F20" s="170"/>
      <c r="G20" s="170"/>
      <c r="H20" s="170"/>
      <c r="I20" s="170"/>
      <c r="J20" s="170"/>
      <c r="K20" s="170"/>
      <c r="L20" s="170"/>
      <c r="M20" s="170"/>
      <c r="N20" s="170"/>
      <c r="O20" s="170"/>
      <c r="P20" s="170"/>
      <c r="Q20" s="170"/>
      <c r="R20" s="170"/>
    </row>
    <row r="21" spans="1:18" ht="15.75">
      <c r="A21" s="168" t="str">
        <f>'Voeux élèves'!A23</f>
        <v>CHASSAGNY Philippine</v>
      </c>
      <c r="B21" s="169" t="str">
        <f>Tableau1[[#This Row],[saxo]]</f>
        <v>p1</v>
      </c>
      <c r="C21" s="170"/>
      <c r="D21" s="170"/>
      <c r="E21" s="170"/>
      <c r="F21" s="170"/>
      <c r="G21" s="170"/>
      <c r="H21" s="170"/>
      <c r="I21" s="170"/>
      <c r="J21" s="170"/>
      <c r="K21" s="170"/>
      <c r="L21" s="170"/>
      <c r="M21" s="170"/>
      <c r="N21" s="170"/>
      <c r="O21" s="170"/>
      <c r="P21" s="170"/>
      <c r="Q21" s="170"/>
      <c r="R21" s="170"/>
    </row>
    <row r="22" spans="1:18" ht="15.75" hidden="1">
      <c r="A22" s="168" t="str">
        <f>'Voeux élèves'!A24</f>
        <v>CHATILLON Apolline</v>
      </c>
      <c r="B22" s="169">
        <f>Tableau1[[#This Row],[saxo]]</f>
        <v>0</v>
      </c>
      <c r="C22" s="170"/>
      <c r="D22" s="170"/>
      <c r="E22" s="170"/>
      <c r="F22" s="170"/>
      <c r="G22" s="170"/>
      <c r="H22" s="170"/>
      <c r="I22" s="170"/>
      <c r="J22" s="170"/>
      <c r="K22" s="170"/>
      <c r="L22" s="170"/>
      <c r="M22" s="170"/>
      <c r="N22" s="170"/>
      <c r="O22" s="170"/>
      <c r="P22" s="170"/>
      <c r="Q22" s="170"/>
      <c r="R22" s="170"/>
    </row>
    <row r="23" spans="1:18" ht="15.75" hidden="1">
      <c r="A23" s="168" t="str">
        <f>'Voeux élèves'!A25</f>
        <v>CHENE Louise</v>
      </c>
      <c r="B23" s="169">
        <f>Tableau1[[#This Row],[saxo]]</f>
        <v>0</v>
      </c>
      <c r="C23" s="170"/>
      <c r="D23" s="170"/>
      <c r="E23" s="170"/>
      <c r="F23" s="170"/>
      <c r="G23" s="170"/>
      <c r="H23" s="170"/>
      <c r="I23" s="170"/>
      <c r="J23" s="170"/>
      <c r="K23" s="170"/>
      <c r="L23" s="170"/>
      <c r="M23" s="170"/>
      <c r="N23" s="170"/>
      <c r="O23" s="170"/>
      <c r="P23" s="170"/>
      <c r="Q23" s="170"/>
      <c r="R23" s="170"/>
    </row>
    <row r="24" spans="1:18" ht="15.75" hidden="1">
      <c r="A24" s="168" t="str">
        <f>'Voeux élèves'!A26</f>
        <v>CHEVALIER BUN Lyne</v>
      </c>
      <c r="B24" s="169">
        <f>Tableau1[[#This Row],[saxo]]</f>
        <v>0</v>
      </c>
      <c r="C24" s="170"/>
      <c r="D24" s="170"/>
      <c r="E24" s="170"/>
      <c r="F24" s="170"/>
      <c r="G24" s="170"/>
      <c r="H24" s="170"/>
      <c r="I24" s="170"/>
      <c r="J24" s="170"/>
      <c r="K24" s="170"/>
      <c r="L24" s="170"/>
      <c r="M24" s="170"/>
      <c r="N24" s="170"/>
      <c r="O24" s="170"/>
      <c r="P24" s="170"/>
      <c r="Q24" s="170"/>
      <c r="R24" s="170"/>
    </row>
    <row r="25" spans="1:18" ht="15.75" hidden="1">
      <c r="A25" s="168" t="str">
        <f>'Voeux élèves'!A27</f>
        <v>COLLET SOLARY Maxime</v>
      </c>
      <c r="B25" s="169">
        <f>Tableau1[[#This Row],[saxo]]</f>
        <v>0</v>
      </c>
      <c r="C25" s="170"/>
      <c r="D25" s="170"/>
      <c r="E25" s="170"/>
      <c r="F25" s="170"/>
      <c r="G25" s="170"/>
      <c r="H25" s="170"/>
      <c r="I25" s="170"/>
      <c r="J25" s="170"/>
      <c r="K25" s="170"/>
      <c r="L25" s="170"/>
      <c r="M25" s="170"/>
      <c r="N25" s="170"/>
      <c r="O25" s="170"/>
      <c r="P25" s="170"/>
      <c r="Q25" s="170"/>
      <c r="R25" s="170"/>
    </row>
    <row r="26" spans="1:18" ht="15.75" hidden="1">
      <c r="A26" s="168" t="str">
        <f>'Voeux élèves'!A28</f>
        <v>COMETTO Ulysse</v>
      </c>
      <c r="B26" s="169">
        <f>Tableau1[[#This Row],[saxo]]</f>
        <v>0</v>
      </c>
      <c r="C26" s="170"/>
      <c r="D26" s="170"/>
      <c r="E26" s="170"/>
      <c r="F26" s="170"/>
      <c r="G26" s="170"/>
      <c r="H26" s="170"/>
      <c r="I26" s="170"/>
      <c r="J26" s="170"/>
      <c r="K26" s="170"/>
      <c r="L26" s="170"/>
      <c r="M26" s="170"/>
      <c r="N26" s="170"/>
      <c r="O26" s="170"/>
      <c r="P26" s="170"/>
      <c r="Q26" s="170"/>
      <c r="R26" s="170"/>
    </row>
    <row r="27" spans="1:18" ht="15.75" hidden="1">
      <c r="A27" s="168" t="str">
        <f>'Voeux élèves'!A29</f>
        <v>COQUET Eléanore</v>
      </c>
      <c r="B27" s="169">
        <f>Tableau1[[#This Row],[saxo]]</f>
        <v>0</v>
      </c>
      <c r="C27" s="170"/>
      <c r="D27" s="170"/>
      <c r="E27" s="170"/>
      <c r="F27" s="170"/>
      <c r="G27" s="170"/>
      <c r="H27" s="170"/>
      <c r="I27" s="170"/>
      <c r="J27" s="170"/>
      <c r="K27" s="170"/>
      <c r="L27" s="170"/>
      <c r="M27" s="170"/>
      <c r="N27" s="170"/>
      <c r="O27" s="170"/>
      <c r="P27" s="170"/>
      <c r="Q27" s="170"/>
      <c r="R27" s="170"/>
    </row>
    <row r="28" spans="1:18" ht="15.75" hidden="1">
      <c r="A28" s="168" t="str">
        <f>'Voeux élèves'!A30</f>
        <v>COQUILLION Achille</v>
      </c>
      <c r="B28" s="169">
        <f>Tableau1[[#This Row],[saxo]]</f>
        <v>0</v>
      </c>
      <c r="C28" s="170"/>
      <c r="D28" s="170"/>
      <c r="E28" s="170"/>
      <c r="F28" s="170"/>
      <c r="G28" s="170"/>
      <c r="H28" s="170"/>
      <c r="I28" s="170"/>
      <c r="J28" s="170"/>
      <c r="K28" s="170"/>
      <c r="L28" s="170"/>
      <c r="M28" s="170"/>
      <c r="N28" s="170"/>
      <c r="O28" s="170"/>
      <c r="P28" s="170"/>
      <c r="Q28" s="170"/>
      <c r="R28" s="170"/>
    </row>
    <row r="29" spans="1:18" ht="15.75" hidden="1">
      <c r="A29" s="168" t="str">
        <f>'Voeux élèves'!A31</f>
        <v>CORBEL Swann</v>
      </c>
      <c r="B29" s="169">
        <f>Tableau1[[#This Row],[saxo]]</f>
        <v>0</v>
      </c>
      <c r="C29" s="170"/>
      <c r="D29" s="170"/>
      <c r="E29" s="170"/>
      <c r="F29" s="170"/>
      <c r="G29" s="170"/>
      <c r="H29" s="170"/>
      <c r="I29" s="170"/>
      <c r="J29" s="170"/>
      <c r="K29" s="170"/>
      <c r="L29" s="170"/>
      <c r="M29" s="170"/>
      <c r="N29" s="170"/>
      <c r="O29" s="170"/>
      <c r="P29" s="170"/>
      <c r="Q29" s="170"/>
      <c r="R29" s="170"/>
    </row>
    <row r="30" spans="1:18" ht="15.75" hidden="1">
      <c r="A30" s="168" t="str">
        <f>'Voeux élèves'!A32</f>
        <v>CORBI Alice</v>
      </c>
      <c r="B30" s="169">
        <f>Tableau1[[#This Row],[saxo]]</f>
        <v>0</v>
      </c>
      <c r="C30" s="170"/>
      <c r="D30" s="170"/>
      <c r="E30" s="170"/>
      <c r="F30" s="170"/>
      <c r="G30" s="170"/>
      <c r="H30" s="170"/>
      <c r="I30" s="170"/>
      <c r="J30" s="170"/>
      <c r="K30" s="170"/>
      <c r="L30" s="170"/>
      <c r="M30" s="170"/>
      <c r="N30" s="170"/>
      <c r="O30" s="170"/>
      <c r="P30" s="170"/>
      <c r="Q30" s="170"/>
      <c r="R30" s="170"/>
    </row>
    <row r="31" spans="1:18" ht="15.75" hidden="1">
      <c r="A31" s="168" t="str">
        <f>'Voeux élèves'!A33</f>
        <v>COUGOULIC Eva</v>
      </c>
      <c r="B31" s="169">
        <f>Tableau1[[#This Row],[saxo]]</f>
        <v>0</v>
      </c>
      <c r="C31" s="170"/>
      <c r="D31" s="170"/>
      <c r="E31" s="170"/>
      <c r="F31" s="170"/>
      <c r="G31" s="170"/>
      <c r="H31" s="170"/>
      <c r="I31" s="170"/>
      <c r="J31" s="170"/>
      <c r="K31" s="170"/>
      <c r="L31" s="170"/>
      <c r="M31" s="170"/>
      <c r="N31" s="170"/>
      <c r="O31" s="170"/>
      <c r="P31" s="170"/>
      <c r="Q31" s="170"/>
      <c r="R31" s="170"/>
    </row>
    <row r="32" spans="1:18" ht="15.75" hidden="1">
      <c r="A32" s="168" t="str">
        <f>'Voeux élèves'!A34</f>
        <v>CUI Evan</v>
      </c>
      <c r="B32" s="169">
        <f>Tableau1[[#This Row],[saxo]]</f>
        <v>0</v>
      </c>
      <c r="C32" s="170"/>
      <c r="D32" s="170"/>
      <c r="E32" s="170"/>
      <c r="F32" s="170"/>
      <c r="G32" s="170"/>
      <c r="H32" s="170"/>
      <c r="I32" s="170"/>
      <c r="J32" s="170"/>
      <c r="K32" s="170"/>
      <c r="L32" s="170"/>
      <c r="M32" s="170"/>
      <c r="N32" s="170"/>
      <c r="O32" s="170"/>
      <c r="P32" s="170"/>
      <c r="Q32" s="170"/>
      <c r="R32" s="170"/>
    </row>
    <row r="33" spans="1:18" ht="15.75">
      <c r="A33" s="168" t="str">
        <f>'Voeux élèves'!A35</f>
        <v>DEBERDT Eliott</v>
      </c>
      <c r="B33" s="169" t="str">
        <f>Tableau1[[#This Row],[saxo]]</f>
        <v>p2</v>
      </c>
      <c r="C33" s="170"/>
      <c r="D33" s="170"/>
      <c r="E33" s="170"/>
      <c r="F33" s="170"/>
      <c r="G33" s="170"/>
      <c r="H33" s="170"/>
      <c r="I33" s="170"/>
      <c r="J33" s="170"/>
      <c r="K33" s="170"/>
      <c r="L33" s="170"/>
      <c r="M33" s="170"/>
      <c r="N33" s="170"/>
      <c r="O33" s="170"/>
      <c r="P33" s="170"/>
      <c r="Q33" s="170"/>
      <c r="R33" s="170"/>
    </row>
    <row r="34" spans="1:18" ht="15.75">
      <c r="A34" s="168" t="str">
        <f>'Voeux élèves'!A36</f>
        <v>DEBEVER Gauthier</v>
      </c>
      <c r="B34" s="169" t="str">
        <f>Tableau1[[#This Row],[saxo]]</f>
        <v>p2</v>
      </c>
      <c r="C34" s="170"/>
      <c r="D34" s="170"/>
      <c r="E34" s="170"/>
      <c r="F34" s="170"/>
      <c r="G34" s="170"/>
      <c r="H34" s="170"/>
      <c r="I34" s="170"/>
      <c r="J34" s="170"/>
      <c r="K34" s="170"/>
      <c r="L34" s="170"/>
      <c r="M34" s="170"/>
      <c r="N34" s="170"/>
      <c r="O34" s="170"/>
      <c r="P34" s="170"/>
      <c r="Q34" s="170"/>
      <c r="R34" s="170"/>
    </row>
    <row r="35" spans="1:18" ht="15.75" hidden="1">
      <c r="A35" s="168" t="str">
        <f>'Voeux élèves'!A37</f>
        <v>DELACROIX Lou</v>
      </c>
      <c r="B35" s="169">
        <f>Tableau1[[#This Row],[saxo]]</f>
        <v>0</v>
      </c>
      <c r="C35" s="170"/>
      <c r="D35" s="170"/>
      <c r="E35" s="170"/>
      <c r="F35" s="170"/>
      <c r="G35" s="170"/>
      <c r="H35" s="170"/>
      <c r="I35" s="170"/>
      <c r="J35" s="170"/>
      <c r="K35" s="170"/>
      <c r="L35" s="170"/>
      <c r="M35" s="170"/>
      <c r="N35" s="170"/>
      <c r="O35" s="170"/>
      <c r="P35" s="170"/>
      <c r="Q35" s="170"/>
      <c r="R35" s="170"/>
    </row>
    <row r="36" spans="1:18" ht="15.75" hidden="1">
      <c r="A36" s="168" t="str">
        <f>'Voeux élèves'!A38</f>
        <v>DELHAYE Thomas</v>
      </c>
      <c r="B36" s="169">
        <f>Tableau1[[#This Row],[saxo]]</f>
        <v>0</v>
      </c>
      <c r="C36" s="170"/>
      <c r="D36" s="170"/>
      <c r="E36" s="170"/>
      <c r="F36" s="170"/>
      <c r="G36" s="170"/>
      <c r="H36" s="170"/>
      <c r="I36" s="170"/>
      <c r="J36" s="170"/>
      <c r="K36" s="170"/>
      <c r="L36" s="170"/>
      <c r="M36" s="170"/>
      <c r="N36" s="170"/>
      <c r="O36" s="170"/>
      <c r="P36" s="170"/>
      <c r="Q36" s="170"/>
      <c r="R36" s="170"/>
    </row>
    <row r="37" spans="1:18" ht="15.75" hidden="1">
      <c r="A37" s="168" t="str">
        <f>'Voeux élèves'!A39</f>
        <v>DERU Johan</v>
      </c>
      <c r="B37" s="169">
        <f>Tableau1[[#This Row],[saxo]]</f>
        <v>0</v>
      </c>
      <c r="C37" s="170"/>
      <c r="D37" s="170"/>
      <c r="E37" s="170"/>
      <c r="F37" s="170"/>
      <c r="G37" s="170"/>
      <c r="H37" s="170"/>
      <c r="I37" s="170"/>
      <c r="J37" s="170"/>
      <c r="K37" s="170"/>
      <c r="L37" s="170"/>
      <c r="M37" s="170"/>
      <c r="N37" s="170"/>
      <c r="O37" s="170"/>
      <c r="P37" s="170"/>
      <c r="Q37" s="170"/>
      <c r="R37" s="170"/>
    </row>
    <row r="38" spans="1:18" ht="15.75" hidden="1">
      <c r="A38" s="168" t="str">
        <f>'Voeux élèves'!A40</f>
        <v>DIAR Ramine</v>
      </c>
      <c r="B38" s="169">
        <f>Tableau1[[#This Row],[saxo]]</f>
        <v>0</v>
      </c>
      <c r="C38" s="170"/>
      <c r="D38" s="170"/>
      <c r="E38" s="170"/>
      <c r="F38" s="170"/>
      <c r="G38" s="170"/>
      <c r="H38" s="170"/>
      <c r="I38" s="170"/>
      <c r="J38" s="170"/>
      <c r="K38" s="170"/>
      <c r="L38" s="170"/>
      <c r="M38" s="170"/>
      <c r="N38" s="170"/>
      <c r="O38" s="170"/>
      <c r="P38" s="170"/>
      <c r="Q38" s="170"/>
      <c r="R38" s="170"/>
    </row>
    <row r="39" spans="1:18" ht="15.75" hidden="1">
      <c r="A39" s="168" t="str">
        <f>'Voeux élèves'!A41</f>
        <v>DUBOIS Margot</v>
      </c>
      <c r="B39" s="169">
        <f>Tableau1[[#This Row],[saxo]]</f>
        <v>0</v>
      </c>
      <c r="C39" s="170"/>
      <c r="D39" s="170"/>
      <c r="E39" s="170"/>
      <c r="F39" s="170"/>
      <c r="G39" s="170"/>
      <c r="H39" s="170"/>
      <c r="I39" s="170"/>
      <c r="J39" s="170"/>
      <c r="K39" s="170"/>
      <c r="L39" s="170"/>
      <c r="M39" s="170"/>
      <c r="N39" s="170"/>
      <c r="O39" s="170"/>
      <c r="P39" s="170"/>
      <c r="Q39" s="170"/>
      <c r="R39" s="170"/>
    </row>
    <row r="40" spans="1:18" ht="15.75" hidden="1">
      <c r="A40" s="168" t="str">
        <f>'Voeux élèves'!A42</f>
        <v>DURY Noé</v>
      </c>
      <c r="B40" s="169">
        <f>Tableau1[[#This Row],[saxo]]</f>
        <v>0</v>
      </c>
      <c r="C40" s="170"/>
      <c r="D40" s="170"/>
      <c r="E40" s="170"/>
      <c r="F40" s="170"/>
      <c r="G40" s="170"/>
      <c r="H40" s="170"/>
      <c r="I40" s="170"/>
      <c r="J40" s="170"/>
      <c r="K40" s="170"/>
      <c r="L40" s="170"/>
      <c r="M40" s="170"/>
      <c r="N40" s="170"/>
      <c r="O40" s="170"/>
      <c r="P40" s="170"/>
      <c r="Q40" s="170"/>
      <c r="R40" s="170"/>
    </row>
    <row r="41" spans="1:18" ht="15.75" hidden="1">
      <c r="A41" s="168" t="str">
        <f>'Voeux élèves'!A43</f>
        <v>FAURE Méline</v>
      </c>
      <c r="B41" s="169">
        <f>Tableau1[[#This Row],[saxo]]</f>
        <v>0</v>
      </c>
      <c r="C41" s="170"/>
      <c r="D41" s="170"/>
      <c r="E41" s="170"/>
      <c r="F41" s="170"/>
      <c r="G41" s="170"/>
      <c r="H41" s="170"/>
      <c r="I41" s="170"/>
      <c r="J41" s="170"/>
      <c r="K41" s="170"/>
      <c r="L41" s="170"/>
      <c r="M41" s="170"/>
      <c r="N41" s="170"/>
      <c r="O41" s="170"/>
      <c r="P41" s="170"/>
      <c r="Q41" s="170"/>
      <c r="R41" s="170"/>
    </row>
    <row r="42" spans="1:18" ht="15.75" hidden="1">
      <c r="A42" s="168" t="str">
        <f>'Voeux élèves'!A44</f>
        <v>FENOL Flavien</v>
      </c>
      <c r="B42" s="169">
        <f>Tableau1[[#This Row],[saxo]]</f>
        <v>0</v>
      </c>
      <c r="C42" s="170"/>
      <c r="D42" s="170"/>
      <c r="E42" s="170"/>
      <c r="F42" s="170"/>
      <c r="G42" s="170"/>
      <c r="H42" s="170"/>
      <c r="I42" s="170"/>
      <c r="J42" s="170"/>
      <c r="K42" s="170"/>
      <c r="L42" s="170"/>
      <c r="M42" s="170"/>
      <c r="N42" s="170"/>
      <c r="O42" s="170"/>
      <c r="P42" s="170"/>
      <c r="Q42" s="170"/>
      <c r="R42" s="170"/>
    </row>
    <row r="43" spans="1:18" ht="15.75" hidden="1">
      <c r="A43" s="168" t="str">
        <f>'Voeux élèves'!A45</f>
        <v>GIRODET Julia</v>
      </c>
      <c r="B43" s="169">
        <f>Tableau1[[#This Row],[saxo]]</f>
        <v>0</v>
      </c>
      <c r="C43" s="170"/>
      <c r="D43" s="170"/>
      <c r="E43" s="170"/>
      <c r="F43" s="170"/>
      <c r="G43" s="170"/>
      <c r="H43" s="170"/>
      <c r="I43" s="170"/>
      <c r="J43" s="170"/>
      <c r="K43" s="170"/>
      <c r="L43" s="170"/>
      <c r="M43" s="170"/>
      <c r="N43" s="170"/>
      <c r="O43" s="170"/>
      <c r="P43" s="170"/>
      <c r="Q43" s="170"/>
      <c r="R43" s="170"/>
    </row>
    <row r="44" spans="1:18" ht="15.75" hidden="1">
      <c r="A44" s="168" t="str">
        <f>'Voeux élèves'!A46</f>
        <v>GOIX Laetitia</v>
      </c>
      <c r="B44" s="169">
        <f>Tableau1[[#This Row],[saxo]]</f>
        <v>0</v>
      </c>
      <c r="C44" s="170"/>
      <c r="D44" s="170"/>
      <c r="E44" s="170"/>
      <c r="F44" s="170"/>
      <c r="G44" s="170"/>
      <c r="H44" s="170"/>
      <c r="I44" s="170"/>
      <c r="J44" s="170"/>
      <c r="K44" s="170"/>
      <c r="L44" s="170"/>
      <c r="M44" s="170"/>
      <c r="N44" s="170"/>
      <c r="O44" s="170"/>
      <c r="P44" s="170"/>
      <c r="Q44" s="170"/>
      <c r="R44" s="170"/>
    </row>
    <row r="45" spans="1:18" ht="15.75">
      <c r="A45" s="168" t="str">
        <f>'Voeux élèves'!A47</f>
        <v>GUCCIARDI Léo</v>
      </c>
      <c r="B45" s="169" t="str">
        <f>Tableau1[[#This Row],[saxo]]</f>
        <v>p2</v>
      </c>
      <c r="C45" s="170"/>
      <c r="D45" s="170"/>
      <c r="E45" s="170"/>
      <c r="F45" s="170"/>
      <c r="G45" s="170"/>
      <c r="H45" s="170"/>
      <c r="I45" s="170"/>
      <c r="J45" s="170"/>
      <c r="K45" s="170"/>
      <c r="L45" s="170"/>
      <c r="M45" s="170"/>
      <c r="N45" s="170"/>
      <c r="O45" s="170"/>
      <c r="P45" s="170"/>
      <c r="Q45" s="170"/>
      <c r="R45" s="170"/>
    </row>
    <row r="46" spans="1:18" ht="15.75" hidden="1">
      <c r="A46" s="168" t="str">
        <f>'Voeux élèves'!A48</f>
        <v>HAMITRI Nahel</v>
      </c>
      <c r="B46" s="169">
        <f>Tableau1[[#This Row],[saxo]]</f>
        <v>0</v>
      </c>
      <c r="C46" s="170"/>
      <c r="D46" s="170"/>
      <c r="E46" s="170"/>
      <c r="F46" s="170"/>
      <c r="G46" s="170"/>
      <c r="H46" s="170"/>
      <c r="I46" s="170"/>
      <c r="J46" s="170"/>
      <c r="K46" s="170"/>
      <c r="L46" s="170"/>
      <c r="M46" s="170"/>
      <c r="N46" s="170"/>
      <c r="O46" s="170"/>
      <c r="P46" s="170"/>
      <c r="Q46" s="170"/>
      <c r="R46" s="170"/>
    </row>
    <row r="47" spans="1:18" ht="15.75" hidden="1">
      <c r="A47" s="168" t="str">
        <f>'Voeux élèves'!A49</f>
        <v>HAVET Camille</v>
      </c>
      <c r="B47" s="169">
        <f>Tableau1[[#This Row],[saxo]]</f>
        <v>0</v>
      </c>
      <c r="C47" s="170"/>
      <c r="D47" s="170"/>
      <c r="E47" s="170"/>
      <c r="F47" s="170"/>
      <c r="G47" s="170"/>
      <c r="H47" s="170"/>
      <c r="I47" s="170"/>
      <c r="J47" s="170"/>
      <c r="K47" s="170"/>
      <c r="L47" s="170"/>
      <c r="M47" s="170"/>
      <c r="N47" s="170"/>
      <c r="O47" s="170"/>
      <c r="P47" s="170"/>
      <c r="Q47" s="170"/>
      <c r="R47" s="170"/>
    </row>
    <row r="48" spans="1:18" ht="15.75" hidden="1">
      <c r="A48" s="168" t="str">
        <f>'Voeux élèves'!A50</f>
        <v>KIENER Maxime</v>
      </c>
      <c r="B48" s="169">
        <f>Tableau1[[#This Row],[saxo]]</f>
        <v>0</v>
      </c>
      <c r="C48" s="170"/>
      <c r="D48" s="170"/>
      <c r="E48" s="170"/>
      <c r="F48" s="170"/>
      <c r="G48" s="170"/>
      <c r="H48" s="170"/>
      <c r="I48" s="170"/>
      <c r="J48" s="170"/>
      <c r="K48" s="170"/>
      <c r="L48" s="170"/>
      <c r="M48" s="170"/>
      <c r="N48" s="170"/>
      <c r="O48" s="170"/>
      <c r="P48" s="170"/>
      <c r="Q48" s="170"/>
      <c r="R48" s="170"/>
    </row>
    <row r="49" spans="1:18" ht="15.75" hidden="1">
      <c r="A49" s="168" t="str">
        <f>'Voeux élèves'!A51</f>
        <v>LAGIER Alexandre</v>
      </c>
      <c r="B49" s="169">
        <f>Tableau1[[#This Row],[saxo]]</f>
        <v>0</v>
      </c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</row>
    <row r="50" spans="1:18" ht="15.75" hidden="1">
      <c r="A50" s="168" t="str">
        <f>'Voeux élèves'!A52</f>
        <v>LARBI Alya</v>
      </c>
      <c r="B50" s="169">
        <f>Tableau1[[#This Row],[saxo]]</f>
        <v>0</v>
      </c>
      <c r="C50" s="170"/>
      <c r="D50" s="170"/>
      <c r="E50" s="170"/>
      <c r="F50" s="170"/>
      <c r="G50" s="170"/>
      <c r="H50" s="170"/>
      <c r="I50" s="170"/>
      <c r="J50" s="170"/>
      <c r="K50" s="170"/>
      <c r="L50" s="170"/>
      <c r="M50" s="170"/>
      <c r="N50" s="170"/>
      <c r="O50" s="170"/>
      <c r="P50" s="170"/>
      <c r="Q50" s="170"/>
      <c r="R50" s="170"/>
    </row>
    <row r="51" spans="1:18" ht="15.75" hidden="1">
      <c r="A51" s="168" t="str">
        <f>'Voeux élèves'!A53</f>
        <v>LE GUILLOU Jeanne</v>
      </c>
      <c r="B51" s="169">
        <f>Tableau1[[#This Row],[saxo]]</f>
        <v>0</v>
      </c>
      <c r="C51" s="170"/>
      <c r="D51" s="170"/>
      <c r="E51" s="170"/>
      <c r="F51" s="170"/>
      <c r="G51" s="170"/>
      <c r="H51" s="170"/>
      <c r="I51" s="170"/>
      <c r="J51" s="170"/>
      <c r="K51" s="170"/>
      <c r="L51" s="170"/>
      <c r="M51" s="170"/>
      <c r="N51" s="170"/>
      <c r="O51" s="170"/>
      <c r="P51" s="170"/>
      <c r="Q51" s="170"/>
      <c r="R51" s="170"/>
    </row>
    <row r="52" spans="1:18" ht="15.75" hidden="1">
      <c r="A52" s="168" t="str">
        <f>'Voeux élèves'!A54</f>
        <v>LEFEUVRE Eliott</v>
      </c>
      <c r="B52" s="169">
        <f>Tableau1[[#This Row],[saxo]]</f>
        <v>0</v>
      </c>
      <c r="C52" s="170"/>
      <c r="D52" s="170"/>
      <c r="E52" s="170"/>
      <c r="F52" s="170"/>
      <c r="G52" s="170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</row>
    <row r="53" spans="1:18" ht="15.75">
      <c r="A53" s="168" t="str">
        <f>'Voeux élèves'!A55</f>
        <v>LEPOUTRE Achille</v>
      </c>
      <c r="B53" s="169">
        <f>Tableau1[[#This Row],[saxo]]</f>
        <v>0</v>
      </c>
      <c r="C53" s="170"/>
      <c r="D53" s="170"/>
      <c r="E53" s="170"/>
      <c r="F53" s="170"/>
      <c r="G53" s="170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</row>
    <row r="54" spans="1:18" ht="15.75" hidden="1">
      <c r="A54" s="168" t="str">
        <f>'Voeux élèves'!A56</f>
        <v>LEVON Mathilde</v>
      </c>
      <c r="B54" s="169">
        <f>Tableau1[[#This Row],[saxo]]</f>
        <v>0</v>
      </c>
      <c r="C54" s="170"/>
      <c r="D54" s="170"/>
      <c r="E54" s="170"/>
      <c r="F54" s="170"/>
      <c r="G54" s="170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</row>
    <row r="55" spans="1:18" ht="15.75">
      <c r="A55" s="168" t="str">
        <f>'Voeux élèves'!A57</f>
        <v>LITTARDI Anna</v>
      </c>
      <c r="B55" s="169" t="str">
        <f>Tableau1[[#This Row],[saxo]]</f>
        <v>p2</v>
      </c>
      <c r="C55" s="170"/>
      <c r="D55" s="170"/>
      <c r="E55" s="170"/>
      <c r="F55" s="170"/>
      <c r="G55" s="170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</row>
    <row r="56" spans="1:18" ht="15.75" hidden="1">
      <c r="A56" s="168" t="str">
        <f>'Voeux élèves'!A58</f>
        <v>LORDENIMUS Anna</v>
      </c>
      <c r="B56" s="169">
        <f>Tableau1[[#This Row],[saxo]]</f>
        <v>0</v>
      </c>
      <c r="C56" s="170"/>
      <c r="D56" s="170"/>
      <c r="E56" s="170"/>
      <c r="F56" s="170"/>
      <c r="G56" s="170"/>
      <c r="H56" s="170"/>
      <c r="I56" s="170"/>
      <c r="J56" s="170"/>
      <c r="K56" s="170"/>
      <c r="L56" s="170"/>
      <c r="M56" s="170"/>
      <c r="N56" s="170"/>
      <c r="O56" s="170"/>
      <c r="P56" s="170"/>
      <c r="Q56" s="170"/>
      <c r="R56" s="170"/>
    </row>
    <row r="57" spans="1:18" ht="15.75" hidden="1">
      <c r="A57" s="168" t="str">
        <f>'Voeux élèves'!A59</f>
        <v>LOUNIS Jalwan</v>
      </c>
      <c r="B57" s="169">
        <f>Tableau1[[#This Row],[saxo]]</f>
        <v>0</v>
      </c>
      <c r="C57" s="170"/>
      <c r="D57" s="170"/>
      <c r="E57" s="170"/>
      <c r="F57" s="170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</row>
    <row r="58" spans="1:18" ht="15.75" hidden="1">
      <c r="A58" s="168" t="str">
        <f>'Voeux élèves'!A60</f>
        <v>MARC Léopold</v>
      </c>
      <c r="B58" s="169">
        <f>Tableau1[[#This Row],[saxo]]</f>
        <v>0</v>
      </c>
      <c r="C58" s="170"/>
      <c r="D58" s="170"/>
      <c r="E58" s="170"/>
      <c r="F58" s="170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</row>
    <row r="59" spans="1:18" ht="15.75">
      <c r="A59" s="168" t="str">
        <f>'Voeux élèves'!A61</f>
        <v>MARCHAL Nicolas</v>
      </c>
      <c r="B59" s="169" t="str">
        <f>Tableau1[[#This Row],[saxo]]</f>
        <v>p2</v>
      </c>
      <c r="C59" s="170"/>
      <c r="D59" s="170"/>
      <c r="E59" s="170"/>
      <c r="F59" s="170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</row>
    <row r="60" spans="1:18" ht="15.75" hidden="1">
      <c r="A60" s="168" t="str">
        <f>'Voeux élèves'!A62</f>
        <v>MARCONNET Clément</v>
      </c>
      <c r="B60" s="169">
        <f>Tableau1[[#This Row],[saxo]]</f>
        <v>0</v>
      </c>
      <c r="C60" s="170"/>
      <c r="D60" s="170"/>
      <c r="E60" s="170"/>
      <c r="F60" s="170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</row>
    <row r="61" spans="1:18" ht="15.75" hidden="1">
      <c r="A61" s="168" t="str">
        <f>'Voeux élèves'!A63</f>
        <v>MARSANNE Victor</v>
      </c>
      <c r="B61" s="169">
        <f>Tableau1[[#This Row],[saxo]]</f>
        <v>0</v>
      </c>
      <c r="C61" s="170"/>
      <c r="D61" s="170"/>
      <c r="E61" s="170"/>
      <c r="F61" s="170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</row>
    <row r="62" spans="1:18" ht="15.75">
      <c r="A62" s="168" t="str">
        <f>'Voeux élèves'!A64</f>
        <v>MARTIN VUADELLE Juliette</v>
      </c>
      <c r="B62" s="169" t="str">
        <f>Tableau1[[#This Row],[saxo]]</f>
        <v>p3</v>
      </c>
      <c r="C62" s="170"/>
      <c r="D62" s="170"/>
      <c r="E62" s="170"/>
      <c r="F62" s="170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</row>
    <row r="63" spans="1:18" ht="15.75">
      <c r="A63" s="168" t="str">
        <f>'Voeux élèves'!A65</f>
        <v xml:space="preserve">MARTINEZ Léo </v>
      </c>
      <c r="B63" s="169" t="str">
        <f>Tableau1[[#This Row],[saxo]]</f>
        <v>p3</v>
      </c>
      <c r="C63" s="170"/>
      <c r="D63" s="170"/>
      <c r="E63" s="170"/>
      <c r="F63" s="170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</row>
    <row r="64" spans="1:18" ht="15.75" hidden="1">
      <c r="A64" s="168" t="str">
        <f>'Voeux élèves'!A66</f>
        <v>MERIEUX Théophile</v>
      </c>
      <c r="B64" s="169">
        <f>Tableau1[[#This Row],[saxo]]</f>
        <v>0</v>
      </c>
      <c r="C64" s="170"/>
      <c r="D64" s="170"/>
      <c r="E64" s="170"/>
      <c r="F64" s="170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</row>
    <row r="65" spans="1:18" ht="15.75" hidden="1">
      <c r="A65" s="168" t="str">
        <f>'Voeux élèves'!A67</f>
        <v>MILANI Vitor</v>
      </c>
      <c r="B65" s="169">
        <f>Tableau1[[#This Row],[saxo]]</f>
        <v>0</v>
      </c>
      <c r="C65" s="170"/>
      <c r="D65" s="170"/>
      <c r="E65" s="170"/>
      <c r="F65" s="170"/>
      <c r="G65" s="170"/>
      <c r="H65" s="170"/>
      <c r="I65" s="170"/>
      <c r="J65" s="170"/>
      <c r="K65" s="170"/>
      <c r="L65" s="170"/>
      <c r="M65" s="170"/>
      <c r="N65" s="170"/>
      <c r="O65" s="170"/>
      <c r="P65" s="170"/>
      <c r="Q65" s="170"/>
      <c r="R65" s="170"/>
    </row>
    <row r="66" spans="1:18" ht="15.75">
      <c r="A66" s="168" t="str">
        <f>'Voeux élèves'!A68</f>
        <v>MILLET Augustine</v>
      </c>
      <c r="B66" s="169" t="str">
        <f>Tableau1[[#This Row],[saxo]]</f>
        <v>p3</v>
      </c>
      <c r="C66" s="170"/>
      <c r="D66" s="170"/>
      <c r="E66" s="170"/>
      <c r="F66" s="170"/>
      <c r="G66" s="170"/>
      <c r="H66" s="170"/>
      <c r="I66" s="170"/>
      <c r="J66" s="170"/>
      <c r="K66" s="170"/>
      <c r="L66" s="170"/>
      <c r="M66" s="170"/>
      <c r="N66" s="170"/>
      <c r="O66" s="170"/>
      <c r="P66" s="170"/>
      <c r="Q66" s="170"/>
      <c r="R66" s="170"/>
    </row>
    <row r="67" spans="1:18" ht="15.75" hidden="1">
      <c r="A67" s="168" t="str">
        <f>'Voeux élèves'!A69</f>
        <v>MORARD Zoé</v>
      </c>
      <c r="B67" s="169">
        <f>Tableau1[[#This Row],[saxo]]</f>
        <v>0</v>
      </c>
      <c r="C67" s="170"/>
      <c r="D67" s="170"/>
      <c r="E67" s="170"/>
      <c r="F67" s="170"/>
      <c r="G67" s="170"/>
      <c r="H67" s="170"/>
      <c r="I67" s="170"/>
      <c r="J67" s="170"/>
      <c r="K67" s="170"/>
      <c r="L67" s="170"/>
      <c r="M67" s="170"/>
      <c r="N67" s="170"/>
      <c r="O67" s="170"/>
      <c r="P67" s="170"/>
      <c r="Q67" s="170"/>
      <c r="R67" s="170"/>
    </row>
    <row r="68" spans="1:18" ht="15.75" hidden="1">
      <c r="A68" s="168" t="str">
        <f>'Voeux élèves'!A70</f>
        <v>MULLER Hugo</v>
      </c>
      <c r="B68" s="169">
        <f>Tableau1[[#This Row],[saxo]]</f>
        <v>0</v>
      </c>
      <c r="C68" s="170"/>
      <c r="D68" s="170"/>
      <c r="E68" s="170"/>
      <c r="F68" s="170"/>
      <c r="G68" s="170"/>
      <c r="H68" s="170"/>
      <c r="I68" s="170"/>
      <c r="J68" s="170"/>
      <c r="K68" s="170"/>
      <c r="L68" s="170"/>
      <c r="M68" s="170"/>
      <c r="N68" s="170"/>
      <c r="O68" s="170"/>
      <c r="P68" s="170"/>
      <c r="Q68" s="170"/>
      <c r="R68" s="170"/>
    </row>
    <row r="69" spans="1:18" ht="15.75" hidden="1">
      <c r="A69" s="168" t="str">
        <f>'Voeux élèves'!A71</f>
        <v>MULTEDO Felix</v>
      </c>
      <c r="B69" s="169">
        <f>Tableau1[[#This Row],[saxo]]</f>
        <v>0</v>
      </c>
      <c r="C69" s="170"/>
      <c r="D69" s="170"/>
      <c r="E69" s="170"/>
      <c r="F69" s="170"/>
      <c r="G69" s="170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0"/>
    </row>
    <row r="70" spans="1:18" ht="15.75" hidden="1">
      <c r="A70" s="168" t="str">
        <f>'Voeux élèves'!A72</f>
        <v>PANDIN Juliette</v>
      </c>
      <c r="B70" s="169">
        <f>Tableau1[[#This Row],[saxo]]</f>
        <v>0</v>
      </c>
      <c r="C70" s="170"/>
      <c r="D70" s="170"/>
      <c r="E70" s="170"/>
      <c r="F70" s="170"/>
      <c r="G70" s="170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0"/>
    </row>
    <row r="71" spans="1:18" ht="15.75" hidden="1">
      <c r="A71" s="168" t="str">
        <f>'Voeux élèves'!A73</f>
        <v>PECQUERIE Louis</v>
      </c>
      <c r="B71" s="169">
        <f>Tableau1[[#This Row],[saxo]]</f>
        <v>0</v>
      </c>
      <c r="C71" s="170"/>
      <c r="D71" s="170"/>
      <c r="E71" s="170"/>
      <c r="F71" s="170"/>
      <c r="G71" s="170"/>
      <c r="H71" s="170"/>
      <c r="I71" s="170"/>
      <c r="J71" s="170"/>
      <c r="K71" s="170"/>
      <c r="L71" s="170"/>
      <c r="M71" s="170"/>
      <c r="N71" s="170"/>
      <c r="O71" s="170"/>
      <c r="P71" s="170"/>
      <c r="Q71" s="170"/>
      <c r="R71" s="170"/>
    </row>
    <row r="72" spans="1:18" ht="15.75" hidden="1">
      <c r="A72" s="168" t="str">
        <f>'Voeux élèves'!A74</f>
        <v>PECQUERIE Raphaël</v>
      </c>
      <c r="B72" s="169">
        <f>Tableau1[[#This Row],[saxo]]</f>
        <v>0</v>
      </c>
      <c r="C72" s="170"/>
      <c r="D72" s="170"/>
      <c r="E72" s="170"/>
      <c r="F72" s="170"/>
      <c r="G72" s="170"/>
      <c r="H72" s="170"/>
      <c r="I72" s="170"/>
      <c r="J72" s="170"/>
      <c r="K72" s="170"/>
      <c r="L72" s="170"/>
      <c r="M72" s="170"/>
      <c r="N72" s="170"/>
      <c r="O72" s="170"/>
      <c r="P72" s="170"/>
      <c r="Q72" s="170"/>
      <c r="R72" s="170"/>
    </row>
    <row r="73" spans="1:18" ht="15.75" hidden="1">
      <c r="A73" s="168" t="str">
        <f>'Voeux élèves'!A75</f>
        <v>PEJOAN Juliette</v>
      </c>
      <c r="B73" s="169">
        <f>Tableau1[[#This Row],[saxo]]</f>
        <v>0</v>
      </c>
      <c r="C73" s="170"/>
      <c r="D73" s="170"/>
      <c r="E73" s="170"/>
      <c r="F73" s="170"/>
      <c r="G73" s="170"/>
      <c r="H73" s="170"/>
      <c r="I73" s="170"/>
      <c r="J73" s="170"/>
      <c r="K73" s="170"/>
      <c r="L73" s="170"/>
      <c r="M73" s="170"/>
      <c r="N73" s="170"/>
      <c r="O73" s="170"/>
      <c r="P73" s="170"/>
      <c r="Q73" s="170"/>
      <c r="R73" s="170"/>
    </row>
    <row r="74" spans="1:18" ht="15.75" hidden="1">
      <c r="A74" s="168" t="str">
        <f>'Voeux élèves'!A76</f>
        <v>PICHOT-DELAHAYE Louise</v>
      </c>
      <c r="B74" s="169">
        <f>Tableau1[[#This Row],[saxo]]</f>
        <v>0</v>
      </c>
      <c r="C74" s="170"/>
      <c r="D74" s="170"/>
      <c r="E74" s="170"/>
      <c r="F74" s="170"/>
      <c r="G74" s="170"/>
      <c r="H74" s="170"/>
      <c r="I74" s="170"/>
      <c r="J74" s="170"/>
      <c r="K74" s="170"/>
      <c r="L74" s="170"/>
      <c r="M74" s="170"/>
      <c r="N74" s="170"/>
      <c r="O74" s="170"/>
      <c r="P74" s="170"/>
      <c r="Q74" s="170"/>
      <c r="R74" s="170"/>
    </row>
    <row r="75" spans="1:18" ht="15.75" hidden="1">
      <c r="A75" s="168" t="str">
        <f>'Voeux élèves'!A77</f>
        <v>POINT BOYRIVENT Baptiste</v>
      </c>
      <c r="B75" s="169">
        <f>Tableau1[[#This Row],[saxo]]</f>
        <v>0</v>
      </c>
      <c r="C75" s="170"/>
      <c r="D75" s="170"/>
      <c r="E75" s="170"/>
      <c r="F75" s="170"/>
      <c r="G75" s="170"/>
      <c r="H75" s="170"/>
      <c r="I75" s="170"/>
      <c r="J75" s="170"/>
      <c r="K75" s="170"/>
      <c r="L75" s="170"/>
      <c r="M75" s="170"/>
      <c r="N75" s="170"/>
      <c r="O75" s="170"/>
      <c r="P75" s="170"/>
      <c r="Q75" s="170"/>
      <c r="R75" s="170"/>
    </row>
    <row r="76" spans="1:18" ht="15.75" hidden="1">
      <c r="A76" s="168" t="str">
        <f>'Voeux élèves'!A78</f>
        <v>POLO Emma</v>
      </c>
      <c r="B76" s="169">
        <f>Tableau1[[#This Row],[saxo]]</f>
        <v>0</v>
      </c>
      <c r="C76" s="170"/>
      <c r="D76" s="170"/>
      <c r="E76" s="170"/>
      <c r="F76" s="170"/>
      <c r="G76" s="170"/>
      <c r="H76" s="170"/>
      <c r="I76" s="170"/>
      <c r="J76" s="170"/>
      <c r="K76" s="170"/>
      <c r="L76" s="170"/>
      <c r="M76" s="170"/>
      <c r="N76" s="170"/>
      <c r="O76" s="170"/>
      <c r="P76" s="170"/>
      <c r="Q76" s="170"/>
      <c r="R76" s="170"/>
    </row>
    <row r="77" spans="1:18" ht="15.75" hidden="1">
      <c r="A77" s="168" t="str">
        <f>'Voeux élèves'!A79</f>
        <v>RENAND Louis</v>
      </c>
      <c r="B77" s="169">
        <f>Tableau1[[#This Row],[saxo]]</f>
        <v>0</v>
      </c>
      <c r="C77" s="170"/>
      <c r="D77" s="170"/>
      <c r="E77" s="170"/>
      <c r="F77" s="170"/>
      <c r="G77" s="170"/>
      <c r="H77" s="170"/>
      <c r="I77" s="170"/>
      <c r="J77" s="170"/>
      <c r="K77" s="170"/>
      <c r="L77" s="170"/>
      <c r="M77" s="170"/>
      <c r="N77" s="170"/>
      <c r="O77" s="170"/>
      <c r="P77" s="170"/>
      <c r="Q77" s="170"/>
      <c r="R77" s="170"/>
    </row>
    <row r="78" spans="1:18" ht="15.75" hidden="1">
      <c r="A78" s="168" t="str">
        <f>'Voeux élèves'!A80</f>
        <v>RIVET Léa</v>
      </c>
      <c r="B78" s="169">
        <f>Tableau1[[#This Row],[saxo]]</f>
        <v>0</v>
      </c>
      <c r="C78" s="170"/>
      <c r="D78" s="170"/>
      <c r="E78" s="170"/>
      <c r="F78" s="170"/>
      <c r="G78" s="170"/>
      <c r="H78" s="170"/>
      <c r="I78" s="170"/>
      <c r="J78" s="170"/>
      <c r="K78" s="170"/>
      <c r="L78" s="170"/>
      <c r="M78" s="170"/>
      <c r="N78" s="170"/>
      <c r="O78" s="170"/>
      <c r="P78" s="170"/>
      <c r="Q78" s="170"/>
      <c r="R78" s="170"/>
    </row>
    <row r="79" spans="1:18" ht="15.75">
      <c r="A79" s="168" t="str">
        <f>'Voeux élèves'!A81</f>
        <v>ROULLIER Theophane</v>
      </c>
      <c r="B79" s="169" t="str">
        <f>Tableau1[[#This Row],[saxo]]</f>
        <v>p3</v>
      </c>
      <c r="C79" s="170"/>
      <c r="D79" s="170"/>
      <c r="E79" s="170"/>
      <c r="F79" s="170"/>
      <c r="G79" s="170"/>
      <c r="H79" s="170"/>
      <c r="I79" s="170"/>
      <c r="J79" s="170"/>
      <c r="K79" s="170"/>
      <c r="L79" s="170"/>
      <c r="M79" s="170"/>
      <c r="N79" s="170"/>
      <c r="O79" s="170"/>
      <c r="P79" s="170"/>
      <c r="Q79" s="170"/>
      <c r="R79" s="170"/>
    </row>
    <row r="80" spans="1:18" ht="15.75" hidden="1">
      <c r="A80" s="168" t="str">
        <f>'Voeux élèves'!A82</f>
        <v>ROUSSEL-ROQUES Achille</v>
      </c>
      <c r="B80" s="169">
        <f>Tableau1[[#This Row],[saxo]]</f>
        <v>0</v>
      </c>
      <c r="C80" s="170"/>
      <c r="D80" s="170"/>
      <c r="E80" s="170"/>
      <c r="F80" s="170"/>
      <c r="G80" s="170"/>
      <c r="H80" s="170"/>
      <c r="I80" s="170"/>
      <c r="J80" s="170"/>
      <c r="K80" s="170"/>
      <c r="L80" s="170"/>
      <c r="M80" s="170"/>
      <c r="N80" s="170"/>
      <c r="O80" s="170"/>
      <c r="P80" s="170"/>
      <c r="Q80" s="170"/>
      <c r="R80" s="170"/>
    </row>
    <row r="81" spans="1:18" ht="15.75" hidden="1">
      <c r="A81" s="168" t="str">
        <f>'Voeux élèves'!A83</f>
        <v>ROUSSEL-ROQUES Zacharie</v>
      </c>
      <c r="B81" s="169">
        <f>Tableau1[[#This Row],[saxo]]</f>
        <v>0</v>
      </c>
      <c r="C81" s="170"/>
      <c r="D81" s="170"/>
      <c r="E81" s="170"/>
      <c r="F81" s="170"/>
      <c r="G81" s="170"/>
      <c r="H81" s="170"/>
      <c r="I81" s="170"/>
      <c r="J81" s="170"/>
      <c r="K81" s="170"/>
      <c r="L81" s="170"/>
      <c r="M81" s="170"/>
      <c r="N81" s="170"/>
      <c r="O81" s="170"/>
      <c r="P81" s="170"/>
      <c r="Q81" s="170"/>
      <c r="R81" s="170"/>
    </row>
    <row r="82" spans="1:18" ht="15.75" hidden="1">
      <c r="A82" s="168" t="str">
        <f>'Voeux élèves'!A84</f>
        <v>ROUSSET Mathilde</v>
      </c>
      <c r="B82" s="169">
        <f>Tableau1[[#This Row],[saxo]]</f>
        <v>0</v>
      </c>
      <c r="C82" s="170"/>
      <c r="D82" s="170"/>
      <c r="E82" s="170"/>
      <c r="F82" s="170"/>
      <c r="G82" s="170"/>
      <c r="H82" s="170"/>
      <c r="I82" s="170"/>
      <c r="J82" s="170"/>
      <c r="K82" s="170"/>
      <c r="L82" s="170"/>
      <c r="M82" s="170"/>
      <c r="N82" s="170"/>
      <c r="O82" s="170"/>
      <c r="P82" s="170"/>
      <c r="Q82" s="170"/>
      <c r="R82" s="170"/>
    </row>
    <row r="83" spans="1:18" ht="15.75">
      <c r="A83" s="168" t="str">
        <f>'Voeux élèves'!A85</f>
        <v>ROUSSILLON Marin</v>
      </c>
      <c r="B83" s="169" t="str">
        <f>Tableau1[[#This Row],[saxo]]</f>
        <v>p4</v>
      </c>
      <c r="C83" s="170"/>
      <c r="D83" s="170"/>
      <c r="E83" s="170"/>
      <c r="F83" s="170"/>
      <c r="G83" s="170"/>
      <c r="H83" s="170"/>
      <c r="I83" s="170"/>
      <c r="J83" s="170"/>
      <c r="K83" s="170"/>
      <c r="L83" s="170"/>
      <c r="M83" s="170"/>
      <c r="N83" s="170"/>
      <c r="O83" s="170"/>
      <c r="P83" s="170"/>
      <c r="Q83" s="170"/>
      <c r="R83" s="170"/>
    </row>
    <row r="84" spans="1:18" ht="15.75" hidden="1">
      <c r="A84" s="168" t="str">
        <f>'Voeux élèves'!A86</f>
        <v>ROUX Elina</v>
      </c>
      <c r="B84" s="169">
        <f>Tableau1[[#This Row],[saxo]]</f>
        <v>0</v>
      </c>
      <c r="C84" s="170"/>
      <c r="D84" s="170"/>
      <c r="E84" s="170"/>
      <c r="F84" s="170"/>
      <c r="G84" s="170"/>
      <c r="H84" s="170"/>
      <c r="I84" s="170"/>
      <c r="J84" s="170"/>
      <c r="K84" s="170"/>
      <c r="L84" s="170"/>
      <c r="M84" s="170"/>
      <c r="N84" s="170"/>
      <c r="O84" s="170"/>
      <c r="P84" s="170"/>
      <c r="Q84" s="170"/>
      <c r="R84" s="170"/>
    </row>
    <row r="85" spans="1:18" ht="15.75">
      <c r="A85" s="168" t="str">
        <f>'Voeux élèves'!A87</f>
        <v>ROYER  Alban</v>
      </c>
      <c r="B85" s="169" t="str">
        <f>Tableau1[[#This Row],[saxo]]</f>
        <v>p4</v>
      </c>
      <c r="C85" s="170"/>
      <c r="D85" s="170"/>
      <c r="E85" s="170"/>
      <c r="F85" s="170"/>
      <c r="G85" s="170"/>
      <c r="H85" s="170"/>
      <c r="I85" s="170"/>
      <c r="J85" s="170"/>
      <c r="K85" s="170"/>
      <c r="L85" s="170"/>
      <c r="M85" s="170"/>
      <c r="N85" s="170"/>
      <c r="O85" s="170"/>
      <c r="P85" s="170"/>
      <c r="Q85" s="170"/>
      <c r="R85" s="170"/>
    </row>
    <row r="86" spans="1:18" ht="15.75">
      <c r="A86" s="168" t="str">
        <f>'Voeux élèves'!A88</f>
        <v>SAINT-PAUL Léonie</v>
      </c>
      <c r="B86" s="169" t="str">
        <f>Tableau1[[#This Row],[saxo]]</f>
        <v>p4</v>
      </c>
      <c r="C86" s="170"/>
      <c r="D86" s="170"/>
      <c r="E86" s="170"/>
      <c r="F86" s="170"/>
      <c r="G86" s="170"/>
      <c r="H86" s="170"/>
      <c r="I86" s="170"/>
      <c r="J86" s="170"/>
      <c r="K86" s="170"/>
      <c r="L86" s="170"/>
      <c r="M86" s="170"/>
      <c r="N86" s="170"/>
      <c r="O86" s="170"/>
      <c r="P86" s="170"/>
      <c r="Q86" s="170"/>
      <c r="R86" s="170"/>
    </row>
    <row r="87" spans="1:18" ht="15.75" hidden="1">
      <c r="A87" s="168" t="str">
        <f>'Voeux élèves'!A89</f>
        <v>SCHMID Maélyne</v>
      </c>
      <c r="B87" s="169">
        <f>Tableau1[[#This Row],[saxo]]</f>
        <v>0</v>
      </c>
      <c r="C87" s="170"/>
      <c r="D87" s="170"/>
      <c r="E87" s="170"/>
      <c r="F87" s="170"/>
      <c r="G87" s="170"/>
      <c r="H87" s="170"/>
      <c r="I87" s="170"/>
      <c r="J87" s="170"/>
      <c r="K87" s="170"/>
      <c r="L87" s="170"/>
      <c r="M87" s="170"/>
      <c r="N87" s="170"/>
      <c r="O87" s="170"/>
      <c r="P87" s="170"/>
      <c r="Q87" s="170"/>
      <c r="R87" s="170"/>
    </row>
    <row r="88" spans="1:18" ht="15.75" hidden="1">
      <c r="A88" s="168" t="str">
        <f>'Voeux élèves'!A90</f>
        <v>SHIN Ian</v>
      </c>
      <c r="B88" s="169">
        <f>Tableau1[[#This Row],[saxo]]</f>
        <v>0</v>
      </c>
      <c r="C88" s="170"/>
      <c r="D88" s="170"/>
      <c r="E88" s="170"/>
      <c r="F88" s="170"/>
      <c r="G88" s="170"/>
      <c r="H88" s="170"/>
      <c r="I88" s="170"/>
      <c r="J88" s="170"/>
      <c r="K88" s="170"/>
      <c r="L88" s="170"/>
      <c r="M88" s="170"/>
      <c r="N88" s="170"/>
      <c r="O88" s="170"/>
      <c r="P88" s="170"/>
      <c r="Q88" s="170"/>
      <c r="R88" s="170"/>
    </row>
    <row r="89" spans="1:18" ht="15.75" hidden="1">
      <c r="A89" s="168" t="str">
        <f>'Voeux élèves'!A91</f>
        <v>SHIN Louane</v>
      </c>
      <c r="B89" s="169">
        <f>Tableau1[[#This Row],[saxo]]</f>
        <v>0</v>
      </c>
      <c r="C89" s="170"/>
      <c r="D89" s="170"/>
      <c r="E89" s="170"/>
      <c r="F89" s="170"/>
      <c r="G89" s="170"/>
      <c r="H89" s="170"/>
      <c r="I89" s="170"/>
      <c r="J89" s="170"/>
      <c r="K89" s="170"/>
      <c r="L89" s="170"/>
      <c r="M89" s="170"/>
      <c r="N89" s="170"/>
      <c r="O89" s="170"/>
      <c r="P89" s="170"/>
      <c r="Q89" s="170"/>
      <c r="R89" s="170"/>
    </row>
    <row r="90" spans="1:18" ht="15.75" hidden="1">
      <c r="A90" s="168" t="str">
        <f>'Voeux élèves'!A92</f>
        <v>SIGNORELLI Matteo</v>
      </c>
      <c r="B90" s="169">
        <f>Tableau1[[#This Row],[saxo]]</f>
        <v>0</v>
      </c>
      <c r="C90" s="170"/>
      <c r="D90" s="170"/>
      <c r="E90" s="170"/>
      <c r="F90" s="170"/>
      <c r="G90" s="170"/>
      <c r="H90" s="170"/>
      <c r="I90" s="170"/>
      <c r="J90" s="170"/>
      <c r="K90" s="170"/>
      <c r="L90" s="170"/>
      <c r="M90" s="170"/>
      <c r="N90" s="170"/>
      <c r="O90" s="170"/>
      <c r="P90" s="170"/>
      <c r="Q90" s="170"/>
      <c r="R90" s="170"/>
    </row>
    <row r="91" spans="1:18" ht="15.75">
      <c r="A91" s="168" t="str">
        <f>'Voeux élèves'!A93</f>
        <v>SIMON Stanislas</v>
      </c>
      <c r="B91" s="169">
        <f>Tableau1[[#This Row],[saxo]]</f>
        <v>0</v>
      </c>
      <c r="C91" s="170"/>
      <c r="D91" s="170"/>
      <c r="E91" s="170"/>
      <c r="F91" s="170"/>
      <c r="G91" s="170"/>
      <c r="H91" s="170"/>
      <c r="I91" s="170"/>
      <c r="J91" s="170"/>
      <c r="K91" s="170"/>
      <c r="L91" s="170"/>
      <c r="M91" s="170"/>
      <c r="N91" s="170"/>
      <c r="O91" s="170"/>
      <c r="P91" s="170"/>
      <c r="Q91" s="170"/>
      <c r="R91" s="170"/>
    </row>
    <row r="92" spans="1:18" ht="15.75" hidden="1">
      <c r="A92" s="168" t="str">
        <f>'Voeux élèves'!A94</f>
        <v>SOULAS Louise</v>
      </c>
      <c r="B92" s="169">
        <f>Tableau1[[#This Row],[saxo]]</f>
        <v>0</v>
      </c>
      <c r="C92" s="170"/>
      <c r="D92" s="170"/>
      <c r="E92" s="170"/>
      <c r="F92" s="170"/>
      <c r="G92" s="170"/>
      <c r="H92" s="170"/>
      <c r="I92" s="170"/>
      <c r="J92" s="170"/>
      <c r="K92" s="170"/>
      <c r="L92" s="170"/>
      <c r="M92" s="170"/>
      <c r="N92" s="170"/>
      <c r="O92" s="170"/>
      <c r="P92" s="170"/>
      <c r="Q92" s="170"/>
      <c r="R92" s="170"/>
    </row>
    <row r="93" spans="1:18" ht="15.75" hidden="1">
      <c r="A93" s="168" t="str">
        <f>'Voeux élèves'!A95</f>
        <v>TAILHADES ALALI Noa</v>
      </c>
      <c r="B93" s="169">
        <f>Tableau1[[#This Row],[saxo]]</f>
        <v>0</v>
      </c>
      <c r="C93" s="170"/>
      <c r="D93" s="170"/>
      <c r="E93" s="170"/>
      <c r="F93" s="170"/>
      <c r="G93" s="170"/>
      <c r="H93" s="170"/>
      <c r="I93" s="170"/>
      <c r="J93" s="170"/>
      <c r="K93" s="170"/>
      <c r="L93" s="170"/>
      <c r="M93" s="170"/>
      <c r="N93" s="170"/>
      <c r="O93" s="170"/>
      <c r="P93" s="170"/>
      <c r="Q93" s="170"/>
      <c r="R93" s="170"/>
    </row>
    <row r="94" spans="1:18" ht="15.75" hidden="1">
      <c r="A94" s="168" t="str">
        <f>'Voeux élèves'!A96</f>
        <v>TAKKOUZ Carla</v>
      </c>
      <c r="B94" s="169">
        <f>Tableau1[[#This Row],[saxo]]</f>
        <v>0</v>
      </c>
      <c r="C94" s="170"/>
      <c r="D94" s="170"/>
      <c r="E94" s="170"/>
      <c r="F94" s="170"/>
      <c r="G94" s="170"/>
      <c r="H94" s="170"/>
      <c r="I94" s="170"/>
      <c r="J94" s="170"/>
      <c r="K94" s="170"/>
      <c r="L94" s="170"/>
      <c r="M94" s="170"/>
      <c r="N94" s="170"/>
      <c r="O94" s="170"/>
      <c r="P94" s="170"/>
      <c r="Q94" s="170"/>
      <c r="R94" s="170"/>
    </row>
    <row r="95" spans="1:18" ht="15.75" hidden="1">
      <c r="A95" s="168" t="str">
        <f>'Voeux élèves'!A97</f>
        <v>TRABLY EL MAHMOUD Coline</v>
      </c>
      <c r="B95" s="169">
        <f>Tableau1[[#This Row],[saxo]]</f>
        <v>0</v>
      </c>
      <c r="C95" s="170"/>
      <c r="D95" s="170"/>
      <c r="E95" s="170"/>
      <c r="F95" s="170"/>
      <c r="G95" s="170"/>
      <c r="H95" s="170"/>
      <c r="I95" s="170"/>
      <c r="J95" s="170"/>
      <c r="K95" s="170"/>
      <c r="L95" s="170"/>
      <c r="M95" s="170"/>
      <c r="N95" s="170"/>
      <c r="O95" s="170"/>
      <c r="P95" s="170"/>
      <c r="Q95" s="170"/>
      <c r="R95" s="170"/>
    </row>
    <row r="96" spans="1:18" ht="15.75">
      <c r="A96" s="168" t="str">
        <f>'Voeux élèves'!A98</f>
        <v>VERSCHELDE Lucie</v>
      </c>
      <c r="B96" s="169" t="str">
        <f>Tableau1[[#This Row],[saxo]]</f>
        <v>p4</v>
      </c>
      <c r="C96" s="170"/>
      <c r="D96" s="170"/>
      <c r="E96" s="170"/>
      <c r="F96" s="170"/>
      <c r="G96" s="170"/>
      <c r="H96" s="170"/>
      <c r="I96" s="170"/>
      <c r="J96" s="170"/>
      <c r="K96" s="170"/>
      <c r="L96" s="170"/>
      <c r="M96" s="170"/>
      <c r="N96" s="170"/>
      <c r="O96" s="170"/>
      <c r="P96" s="170"/>
      <c r="Q96" s="170"/>
      <c r="R96" s="170"/>
    </row>
    <row r="97" spans="1:18" ht="15.75" hidden="1">
      <c r="A97" s="168" t="str">
        <f>'Voeux élèves'!A99</f>
        <v>VIREVAIRE BIDAUT Timéo</v>
      </c>
      <c r="B97" s="169">
        <f>Tableau1[[#This Row],[saxo]]</f>
        <v>0</v>
      </c>
      <c r="C97" s="170"/>
      <c r="D97" s="170"/>
      <c r="E97" s="170"/>
      <c r="F97" s="170"/>
      <c r="G97" s="170"/>
      <c r="H97" s="170"/>
      <c r="I97" s="170"/>
      <c r="J97" s="170"/>
      <c r="K97" s="170"/>
      <c r="L97" s="170"/>
      <c r="M97" s="170"/>
      <c r="N97" s="170"/>
      <c r="O97" s="170"/>
      <c r="P97" s="170"/>
      <c r="Q97" s="170"/>
      <c r="R97" s="170"/>
    </row>
    <row r="98" spans="1:18" ht="15.75" hidden="1">
      <c r="A98" s="168" t="str">
        <f>'Voeux élèves'!A100</f>
        <v>BERNET Clémence</v>
      </c>
      <c r="B98" s="169">
        <f>Tableau1[[#This Row],[saxo]]</f>
        <v>0</v>
      </c>
      <c r="C98" s="170"/>
      <c r="D98" s="170"/>
      <c r="E98" s="170"/>
      <c r="F98" s="170"/>
      <c r="G98" s="170"/>
      <c r="H98" s="170"/>
      <c r="I98" s="170"/>
      <c r="J98" s="170"/>
      <c r="K98" s="170"/>
      <c r="L98" s="170"/>
      <c r="M98" s="170"/>
      <c r="N98" s="170"/>
      <c r="O98" s="170"/>
      <c r="P98" s="170"/>
      <c r="Q98" s="170"/>
      <c r="R98" s="170"/>
    </row>
    <row r="99" spans="1:18" ht="15.75" hidden="1">
      <c r="A99" s="168" t="str">
        <f>'Voeux élèves'!A101</f>
        <v>LOUAR Sarah</v>
      </c>
      <c r="B99" s="169">
        <f>Tableau1[[#This Row],[saxo]]</f>
        <v>0</v>
      </c>
      <c r="C99" s="170"/>
      <c r="D99" s="170"/>
      <c r="E99" s="170"/>
      <c r="F99" s="170"/>
      <c r="G99" s="170"/>
      <c r="H99" s="170"/>
      <c r="I99" s="170"/>
      <c r="J99" s="170"/>
      <c r="K99" s="170"/>
      <c r="L99" s="170"/>
      <c r="M99" s="170"/>
      <c r="N99" s="170"/>
      <c r="O99" s="170"/>
      <c r="P99" s="170"/>
      <c r="Q99" s="170"/>
      <c r="R99" s="170"/>
    </row>
    <row r="100" spans="1:18" ht="15.75" hidden="1">
      <c r="A100" s="168">
        <f>'Voeux élèves'!A102</f>
        <v>0</v>
      </c>
      <c r="B100" s="169">
        <f>Tableau1[[#This Row],[saxo]]</f>
        <v>0</v>
      </c>
      <c r="C100" s="170"/>
      <c r="D100" s="170"/>
      <c r="E100" s="170"/>
      <c r="F100" s="170"/>
      <c r="G100" s="170"/>
      <c r="H100" s="170"/>
      <c r="I100" s="170"/>
      <c r="J100" s="170"/>
      <c r="K100" s="170"/>
      <c r="L100" s="170"/>
      <c r="M100" s="170"/>
      <c r="N100" s="170"/>
      <c r="O100" s="170"/>
      <c r="P100" s="170"/>
      <c r="Q100" s="170"/>
      <c r="R100" s="170"/>
    </row>
    <row r="101" spans="1:18">
      <c r="A101" s="171"/>
      <c r="B101" s="170"/>
      <c r="C101" s="170"/>
      <c r="D101" s="170"/>
      <c r="E101" s="170"/>
      <c r="F101" s="170"/>
      <c r="G101" s="170"/>
      <c r="H101" s="170"/>
      <c r="I101" s="170"/>
      <c r="J101" s="170"/>
      <c r="K101" s="170"/>
      <c r="L101" s="170"/>
      <c r="M101" s="170"/>
      <c r="N101" s="170"/>
      <c r="O101" s="170"/>
      <c r="P101" s="170"/>
      <c r="Q101" s="170"/>
      <c r="R101" s="170"/>
    </row>
    <row r="102" spans="1:18">
      <c r="A102" s="172" t="s">
        <v>26</v>
      </c>
      <c r="B102" s="173" t="s">
        <v>71</v>
      </c>
      <c r="C102" s="170"/>
      <c r="D102" s="170"/>
      <c r="E102" s="170"/>
      <c r="F102" s="170"/>
      <c r="G102" s="170"/>
      <c r="H102" s="170"/>
      <c r="I102" s="170"/>
      <c r="J102" s="170"/>
      <c r="K102" s="170"/>
      <c r="L102" s="170"/>
      <c r="M102" s="170"/>
      <c r="N102" s="170"/>
      <c r="O102" s="170"/>
      <c r="P102" s="170"/>
      <c r="Q102" s="170"/>
      <c r="R102" s="170"/>
    </row>
    <row r="103" spans="1:18">
      <c r="A103" s="7" t="s">
        <v>85</v>
      </c>
      <c r="B103" s="2" t="s">
        <v>72</v>
      </c>
    </row>
    <row r="104" spans="1:18">
      <c r="A104" s="7"/>
      <c r="B104" s="3" t="s">
        <v>73</v>
      </c>
    </row>
    <row r="105" spans="1:18">
      <c r="B105" s="4" t="s">
        <v>74</v>
      </c>
    </row>
    <row r="110" spans="1:18">
      <c r="B110">
        <f>COUNTIF(B101:B109,1)</f>
        <v>0</v>
      </c>
    </row>
    <row r="111" spans="1:18">
      <c r="B111">
        <f>COUNTIF(B101:B109,2)</f>
        <v>0</v>
      </c>
    </row>
    <row r="112" spans="1:18">
      <c r="B112">
        <f>COUNTIF(B101:B109,3)</f>
        <v>0</v>
      </c>
    </row>
    <row r="113" spans="2:2">
      <c r="B113">
        <f>COUNTIF(B101:B109,4)</f>
        <v>0</v>
      </c>
    </row>
  </sheetData>
  <phoneticPr fontId="5" type="noConversion"/>
  <conditionalFormatting sqref="B102">
    <cfRule type="iconSet" priority="30">
      <iconSet iconSet="3Symbols2">
        <cfvo type="percent" val="0"/>
        <cfvo type="percent" val="33"/>
        <cfvo type="percent" val="67"/>
      </iconSet>
    </cfRule>
  </conditionalFormatting>
  <conditionalFormatting sqref="B102">
    <cfRule type="colorScale" priority="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2">
    <cfRule type="colorScale" priority="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3">
    <cfRule type="iconSet" priority="27">
      <iconSet iconSet="3Symbols2">
        <cfvo type="percent" val="0"/>
        <cfvo type="percent" val="33"/>
        <cfvo type="percent" val="67"/>
      </iconSet>
    </cfRule>
  </conditionalFormatting>
  <conditionalFormatting sqref="B103">
    <cfRule type="colorScale" priority="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4">
    <cfRule type="iconSet" priority="25">
      <iconSet iconSet="3Symbols2">
        <cfvo type="percent" val="0"/>
        <cfvo type="percent" val="33"/>
        <cfvo type="percent" val="67"/>
      </iconSet>
    </cfRule>
  </conditionalFormatting>
  <conditionalFormatting sqref="B105">
    <cfRule type="iconSet" priority="24">
      <iconSet iconSet="3Symbols2">
        <cfvo type="percent" val="0"/>
        <cfvo type="percent" val="33"/>
        <cfvo type="percent" val="67"/>
      </iconSet>
    </cfRule>
  </conditionalFormatting>
  <conditionalFormatting sqref="B2:B100">
    <cfRule type="iconSet" priority="6">
      <iconSet iconSet="3Symbols2">
        <cfvo type="percent" val="0"/>
        <cfvo type="percent" val="33"/>
        <cfvo type="percent" val="67"/>
      </iconSet>
    </cfRule>
  </conditionalFormatting>
  <conditionalFormatting sqref="B2:B100">
    <cfRule type="cellIs" dxfId="94" priority="1" operator="equal">
      <formula>"P4"</formula>
    </cfRule>
    <cfRule type="cellIs" dxfId="93" priority="2" operator="equal">
      <formula>"P3"</formula>
    </cfRule>
    <cfRule type="cellIs" dxfId="92" priority="3" operator="equal">
      <formula>"P2"</formula>
    </cfRule>
    <cfRule type="cellIs" dxfId="91" priority="4" operator="equal">
      <formula>"P1"</formula>
    </cfRule>
    <cfRule type="iconSet" priority="5">
      <iconSet iconSet="4TrafficLights">
        <cfvo type="percent" val="0"/>
        <cfvo type="percent" val="25"/>
        <cfvo type="percent" val="50"/>
        <cfvo type="percent" val="75"/>
      </iconSet>
    </cfRule>
  </conditionalFormatting>
  <pageMargins left="0.7" right="0.7" top="0.75" bottom="0.75" header="0.3" footer="0.3"/>
  <pageSetup paperSize="9" orientation="portrait" horizontalDpi="0" verticalDpi="0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1"/>
  <dimension ref="A1:R109"/>
  <sheetViews>
    <sheetView workbookViewId="0">
      <pane ySplit="1" topLeftCell="A2" activePane="bottomLeft" state="frozen"/>
      <selection activeCell="A80" sqref="A80"/>
      <selection pane="bottomLeft" activeCell="A80" sqref="A80"/>
    </sheetView>
  </sheetViews>
  <sheetFormatPr baseColWidth="10" defaultRowHeight="15"/>
  <cols>
    <col min="1" max="1" width="37.28515625" bestFit="1" customWidth="1"/>
    <col min="2" max="2" width="19.140625" bestFit="1" customWidth="1"/>
  </cols>
  <sheetData>
    <row r="1" spans="1:18">
      <c r="A1" t="s">
        <v>6</v>
      </c>
      <c r="B1" t="s">
        <v>27</v>
      </c>
    </row>
    <row r="2" spans="1:18" hidden="1">
      <c r="A2" s="153" t="str">
        <f>'Voeux élèves'!A4</f>
        <v>ARRAGAIN Adèle</v>
      </c>
      <c r="B2" s="154">
        <f>Tableau1[[#This Row],[violon]]</f>
        <v>0</v>
      </c>
    </row>
    <row r="3" spans="1:18" hidden="1">
      <c r="A3" s="153" t="str">
        <f>'Voeux élèves'!A5</f>
        <v>AUCLAIR Héloïse</v>
      </c>
      <c r="B3" s="154">
        <f>Tableau1[[#This Row],[violon]]</f>
        <v>0</v>
      </c>
    </row>
    <row r="4" spans="1:18" ht="15.75" hidden="1">
      <c r="A4" s="168" t="str">
        <f>'Voeux élèves'!A6</f>
        <v>BALAIS Zoé</v>
      </c>
      <c r="B4" s="169">
        <f>Tableau1[[#This Row],[violon]]</f>
        <v>0</v>
      </c>
      <c r="C4" s="170"/>
      <c r="D4" s="170"/>
      <c r="E4" s="170"/>
      <c r="F4" s="170"/>
      <c r="G4" s="170"/>
      <c r="H4" s="170"/>
      <c r="I4" s="170"/>
      <c r="J4" s="170"/>
      <c r="K4" s="170"/>
      <c r="L4" s="170"/>
      <c r="M4" s="170"/>
      <c r="N4" s="170"/>
      <c r="O4" s="170"/>
      <c r="P4" s="170"/>
      <c r="Q4" s="170"/>
      <c r="R4" s="170"/>
    </row>
    <row r="5" spans="1:18" ht="15.75" hidden="1">
      <c r="A5" s="168" t="str">
        <f>'Voeux élèves'!A7</f>
        <v>BARBI NEYROUD Alicia</v>
      </c>
      <c r="B5" s="169">
        <f>Tableau1[[#This Row],[violon]]</f>
        <v>0</v>
      </c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170"/>
      <c r="Q5" s="170"/>
      <c r="R5" s="170"/>
    </row>
    <row r="6" spans="1:18" ht="15.75" hidden="1">
      <c r="A6" s="168" t="str">
        <f>'Voeux élèves'!A8</f>
        <v>BARBU WILDBRETT Charlotte</v>
      </c>
      <c r="B6" s="169">
        <f>Tableau1[[#This Row],[violon]]</f>
        <v>0</v>
      </c>
      <c r="C6" s="170"/>
      <c r="D6" s="170"/>
      <c r="E6" s="170"/>
      <c r="F6" s="170"/>
      <c r="G6" s="170"/>
      <c r="H6" s="170"/>
      <c r="I6" s="170"/>
      <c r="J6" s="170"/>
      <c r="K6" s="170"/>
      <c r="L6" s="170"/>
      <c r="M6" s="170"/>
      <c r="N6" s="170"/>
      <c r="O6" s="170"/>
      <c r="P6" s="170"/>
      <c r="Q6" s="170"/>
      <c r="R6" s="170"/>
    </row>
    <row r="7" spans="1:18" ht="15.75" hidden="1">
      <c r="A7" s="168" t="str">
        <f>'Voeux élèves'!A9</f>
        <v>BAZOGE Edgar</v>
      </c>
      <c r="B7" s="169">
        <f>Tableau1[[#This Row],[violon]]</f>
        <v>0</v>
      </c>
      <c r="C7" s="170"/>
      <c r="D7" s="170"/>
      <c r="E7" s="170"/>
      <c r="F7" s="170"/>
      <c r="G7" s="170"/>
      <c r="H7" s="170"/>
      <c r="I7" s="170"/>
      <c r="J7" s="170"/>
      <c r="K7" s="170"/>
      <c r="L7" s="170"/>
      <c r="M7" s="170"/>
      <c r="N7" s="170"/>
      <c r="O7" s="170"/>
      <c r="P7" s="170"/>
      <c r="Q7" s="170"/>
      <c r="R7" s="170"/>
    </row>
    <row r="8" spans="1:18" ht="15.75" hidden="1">
      <c r="A8" s="168" t="str">
        <f>'Voeux élèves'!A10</f>
        <v>BEAREZ Thelma</v>
      </c>
      <c r="B8" s="169">
        <f>Tableau1[[#This Row],[violon]]</f>
        <v>0</v>
      </c>
      <c r="C8" s="170"/>
      <c r="D8" s="170"/>
      <c r="E8" s="170"/>
      <c r="F8" s="170"/>
      <c r="G8" s="170"/>
      <c r="H8" s="170"/>
      <c r="I8" s="170"/>
      <c r="J8" s="170"/>
      <c r="K8" s="170"/>
      <c r="L8" s="170"/>
      <c r="M8" s="170"/>
      <c r="N8" s="170"/>
      <c r="O8" s="170"/>
      <c r="P8" s="170"/>
      <c r="Q8" s="170"/>
      <c r="R8" s="170"/>
    </row>
    <row r="9" spans="1:18" ht="15.75">
      <c r="A9" s="168" t="str">
        <f>'Voeux élèves'!A11</f>
        <v>BENKHALFOUN Aya</v>
      </c>
      <c r="B9" s="169" t="str">
        <f>Tableau1[[#This Row],[violon]]</f>
        <v>p4</v>
      </c>
      <c r="C9" s="170"/>
      <c r="D9" s="170"/>
      <c r="E9" s="170"/>
      <c r="F9" s="170"/>
      <c r="G9" s="170"/>
      <c r="H9" s="170"/>
      <c r="I9" s="170"/>
      <c r="J9" s="170"/>
      <c r="K9" s="170"/>
      <c r="L9" s="170"/>
      <c r="M9" s="170"/>
      <c r="N9" s="170"/>
      <c r="O9" s="170"/>
      <c r="P9" s="170"/>
      <c r="Q9" s="170"/>
      <c r="R9" s="170"/>
    </row>
    <row r="10" spans="1:18" ht="15.75" hidden="1">
      <c r="A10" s="168" t="str">
        <f>'Voeux élèves'!A12</f>
        <v>BENOIT Anatole</v>
      </c>
      <c r="B10" s="169">
        <f>Tableau1[[#This Row],[violon]]</f>
        <v>0</v>
      </c>
      <c r="C10" s="170"/>
      <c r="D10" s="170"/>
      <c r="E10" s="170"/>
      <c r="F10" s="170"/>
      <c r="G10" s="170"/>
      <c r="H10" s="170"/>
      <c r="I10" s="170"/>
      <c r="J10" s="170"/>
      <c r="K10" s="170"/>
      <c r="L10" s="170"/>
      <c r="M10" s="170"/>
      <c r="N10" s="170"/>
      <c r="O10" s="170"/>
      <c r="P10" s="170"/>
      <c r="Q10" s="170"/>
      <c r="R10" s="170"/>
    </row>
    <row r="11" spans="1:18" ht="15.75" hidden="1">
      <c r="A11" s="168" t="str">
        <f>'Voeux élèves'!A13</f>
        <v>BERTHIER Inès</v>
      </c>
      <c r="B11" s="169">
        <f>Tableau1[[#This Row],[violon]]</f>
        <v>0</v>
      </c>
      <c r="C11" s="170"/>
      <c r="D11" s="170"/>
      <c r="E11" s="170"/>
      <c r="F11" s="170"/>
      <c r="G11" s="170"/>
      <c r="H11" s="170"/>
      <c r="I11" s="170"/>
      <c r="J11" s="170"/>
      <c r="K11" s="170"/>
      <c r="L11" s="170"/>
      <c r="M11" s="170"/>
      <c r="N11" s="170"/>
      <c r="O11" s="170"/>
      <c r="P11" s="170"/>
      <c r="Q11" s="170"/>
      <c r="R11" s="170"/>
    </row>
    <row r="12" spans="1:18" ht="15.75">
      <c r="A12" s="168" t="str">
        <f>'Voeux élèves'!A14</f>
        <v>BLEHAUT Anna</v>
      </c>
      <c r="B12" s="169" t="str">
        <f>Tableau1[[#This Row],[violon]]</f>
        <v>p4</v>
      </c>
      <c r="C12" s="170"/>
      <c r="D12" s="170"/>
      <c r="E12" s="170"/>
      <c r="F12" s="170"/>
      <c r="G12" s="170"/>
      <c r="H12" s="170"/>
      <c r="I12" s="170"/>
      <c r="J12" s="170"/>
      <c r="K12" s="170"/>
      <c r="L12" s="170"/>
      <c r="M12" s="170"/>
      <c r="N12" s="170"/>
      <c r="O12" s="170"/>
      <c r="P12" s="170"/>
      <c r="Q12" s="170"/>
      <c r="R12" s="170"/>
    </row>
    <row r="13" spans="1:18" ht="15.75" hidden="1">
      <c r="A13" s="168" t="str">
        <f>'Voeux élèves'!A15</f>
        <v>BOSSAN Emma</v>
      </c>
      <c r="B13" s="169">
        <f>Tableau1[[#This Row],[violon]]</f>
        <v>0</v>
      </c>
      <c r="C13" s="170"/>
      <c r="D13" s="170"/>
      <c r="E13" s="170"/>
      <c r="F13" s="170"/>
      <c r="G13" s="170"/>
      <c r="H13" s="170"/>
      <c r="I13" s="170"/>
      <c r="J13" s="170"/>
      <c r="K13" s="170"/>
      <c r="L13" s="170"/>
      <c r="M13" s="170"/>
      <c r="N13" s="170"/>
      <c r="O13" s="170"/>
      <c r="P13" s="170"/>
      <c r="Q13" s="170"/>
      <c r="R13" s="170"/>
    </row>
    <row r="14" spans="1:18" ht="15.75" hidden="1">
      <c r="A14" s="168" t="str">
        <f>'Voeux élèves'!A16</f>
        <v>BRANDYK TAGLIAVIA Julia</v>
      </c>
      <c r="B14" s="169">
        <f>Tableau1[[#This Row],[violon]]</f>
        <v>0</v>
      </c>
      <c r="C14" s="170"/>
      <c r="D14" s="170"/>
      <c r="E14" s="170"/>
      <c r="F14" s="170"/>
      <c r="G14" s="170"/>
      <c r="H14" s="170"/>
      <c r="I14" s="170"/>
      <c r="J14" s="170"/>
      <c r="K14" s="170"/>
      <c r="L14" s="170"/>
      <c r="M14" s="170"/>
      <c r="N14" s="170"/>
      <c r="O14" s="170"/>
      <c r="P14" s="170"/>
      <c r="Q14" s="170"/>
      <c r="R14" s="170"/>
    </row>
    <row r="15" spans="1:18" ht="15.75" hidden="1">
      <c r="A15" s="168" t="str">
        <f>'Voeux élèves'!A17</f>
        <v>CARION Léonie</v>
      </c>
      <c r="B15" s="169">
        <f>Tableau1[[#This Row],[violon]]</f>
        <v>0</v>
      </c>
      <c r="C15" s="170"/>
      <c r="D15" s="170"/>
      <c r="E15" s="170"/>
      <c r="F15" s="170"/>
      <c r="G15" s="170"/>
      <c r="H15" s="170"/>
      <c r="I15" s="170"/>
      <c r="J15" s="170"/>
      <c r="K15" s="170"/>
      <c r="L15" s="170"/>
      <c r="M15" s="170"/>
      <c r="N15" s="170"/>
      <c r="O15" s="170"/>
      <c r="P15" s="170"/>
      <c r="Q15" s="170"/>
      <c r="R15" s="170"/>
    </row>
    <row r="16" spans="1:18" ht="15.75" hidden="1">
      <c r="A16" s="168" t="str">
        <f>'Voeux élèves'!A18</f>
        <v>CATALAO PACHECO Tomas</v>
      </c>
      <c r="B16" s="169">
        <f>Tableau1[[#This Row],[violon]]</f>
        <v>0</v>
      </c>
      <c r="C16" s="170"/>
      <c r="D16" s="170"/>
      <c r="E16" s="170"/>
      <c r="F16" s="170"/>
      <c r="G16" s="170"/>
      <c r="H16" s="170"/>
      <c r="I16" s="170"/>
      <c r="J16" s="170"/>
      <c r="K16" s="170"/>
      <c r="L16" s="170"/>
      <c r="M16" s="170"/>
      <c r="N16" s="170"/>
      <c r="O16" s="170"/>
      <c r="P16" s="170"/>
      <c r="Q16" s="170"/>
      <c r="R16" s="170"/>
    </row>
    <row r="17" spans="1:18" ht="15.75" hidden="1">
      <c r="A17" s="168" t="str">
        <f>'Voeux élèves'!A19</f>
        <v>CHAGNY Elise</v>
      </c>
      <c r="B17" s="169">
        <f>Tableau1[[#This Row],[violon]]</f>
        <v>0</v>
      </c>
      <c r="C17" s="170"/>
      <c r="D17" s="170"/>
      <c r="E17" s="170"/>
      <c r="F17" s="170"/>
      <c r="G17" s="170"/>
      <c r="H17" s="170"/>
      <c r="I17" s="170"/>
      <c r="J17" s="170"/>
      <c r="K17" s="170"/>
      <c r="L17" s="170"/>
      <c r="M17" s="170"/>
      <c r="N17" s="170"/>
      <c r="O17" s="170"/>
      <c r="P17" s="170"/>
      <c r="Q17" s="170"/>
      <c r="R17" s="170"/>
    </row>
    <row r="18" spans="1:18" ht="15.75" hidden="1">
      <c r="A18" s="168" t="str">
        <f>'Voeux élèves'!A20</f>
        <v>CHALET Ninon</v>
      </c>
      <c r="B18" s="169">
        <f>Tableau1[[#This Row],[violon]]</f>
        <v>0</v>
      </c>
      <c r="C18" s="170"/>
      <c r="D18" s="170"/>
      <c r="E18" s="170"/>
      <c r="F18" s="170"/>
      <c r="G18" s="170"/>
      <c r="H18" s="170"/>
      <c r="I18" s="170"/>
      <c r="J18" s="170"/>
      <c r="K18" s="170"/>
      <c r="L18" s="170"/>
      <c r="M18" s="170"/>
      <c r="N18" s="170"/>
      <c r="O18" s="170"/>
      <c r="P18" s="170"/>
      <c r="Q18" s="170"/>
      <c r="R18" s="170"/>
    </row>
    <row r="19" spans="1:18" ht="15.75" hidden="1">
      <c r="A19" s="168" t="str">
        <f>'Voeux élèves'!A21</f>
        <v>CHAREYRON Elsa</v>
      </c>
      <c r="B19" s="169">
        <f>Tableau1[[#This Row],[violon]]</f>
        <v>0</v>
      </c>
      <c r="C19" s="170"/>
      <c r="D19" s="170"/>
      <c r="E19" s="170"/>
      <c r="F19" s="170"/>
      <c r="G19" s="170"/>
      <c r="H19" s="170"/>
      <c r="I19" s="170"/>
      <c r="J19" s="170"/>
      <c r="K19" s="170"/>
      <c r="L19" s="170"/>
      <c r="M19" s="170"/>
      <c r="N19" s="170"/>
      <c r="O19" s="170"/>
      <c r="P19" s="170"/>
      <c r="Q19" s="170"/>
      <c r="R19" s="170"/>
    </row>
    <row r="20" spans="1:18" ht="15.75" hidden="1">
      <c r="A20" s="168" t="str">
        <f>'Voeux élèves'!A22</f>
        <v>CHARON Gabriel</v>
      </c>
      <c r="B20" s="169">
        <f>Tableau1[[#This Row],[violon]]</f>
        <v>0</v>
      </c>
      <c r="C20" s="170"/>
      <c r="D20" s="170"/>
      <c r="E20" s="170"/>
      <c r="F20" s="170"/>
      <c r="G20" s="170"/>
      <c r="H20" s="170"/>
      <c r="I20" s="170"/>
      <c r="J20" s="170"/>
      <c r="K20" s="170"/>
      <c r="L20" s="170"/>
      <c r="M20" s="170"/>
      <c r="N20" s="170"/>
      <c r="O20" s="170"/>
      <c r="P20" s="170"/>
      <c r="Q20" s="170"/>
      <c r="R20" s="170"/>
    </row>
    <row r="21" spans="1:18" ht="15.75" hidden="1">
      <c r="A21" s="168" t="str">
        <f>'Voeux élèves'!A23</f>
        <v>CHASSAGNY Philippine</v>
      </c>
      <c r="B21" s="169">
        <f>Tableau1[[#This Row],[violon]]</f>
        <v>0</v>
      </c>
      <c r="C21" s="170"/>
      <c r="D21" s="170"/>
      <c r="E21" s="170"/>
      <c r="F21" s="170"/>
      <c r="G21" s="170"/>
      <c r="H21" s="170"/>
      <c r="I21" s="170"/>
      <c r="J21" s="170"/>
      <c r="K21" s="170"/>
      <c r="L21" s="170"/>
      <c r="M21" s="170"/>
      <c r="N21" s="170"/>
      <c r="O21" s="170"/>
      <c r="P21" s="170"/>
      <c r="Q21" s="170"/>
      <c r="R21" s="170"/>
    </row>
    <row r="22" spans="1:18" ht="15.75" hidden="1">
      <c r="A22" s="168" t="str">
        <f>'Voeux élèves'!A24</f>
        <v>CHATILLON Apolline</v>
      </c>
      <c r="B22" s="169">
        <f>Tableau1[[#This Row],[violon]]</f>
        <v>0</v>
      </c>
      <c r="C22" s="170"/>
      <c r="D22" s="170"/>
      <c r="E22" s="170"/>
      <c r="F22" s="170"/>
      <c r="G22" s="170"/>
      <c r="H22" s="170"/>
      <c r="I22" s="170"/>
      <c r="J22" s="170"/>
      <c r="K22" s="170"/>
      <c r="L22" s="170"/>
      <c r="M22" s="170"/>
      <c r="N22" s="170"/>
      <c r="O22" s="170"/>
      <c r="P22" s="170"/>
      <c r="Q22" s="170"/>
      <c r="R22" s="170"/>
    </row>
    <row r="23" spans="1:18" ht="15.75">
      <c r="A23" s="168" t="str">
        <f>'Voeux élèves'!A25</f>
        <v>CHENE Louise</v>
      </c>
      <c r="B23" s="169" t="str">
        <f>Tableau1[[#This Row],[violon]]</f>
        <v>p4</v>
      </c>
      <c r="C23" s="170"/>
      <c r="D23" s="170"/>
      <c r="E23" s="170"/>
      <c r="F23" s="170"/>
      <c r="G23" s="170"/>
      <c r="H23" s="170"/>
      <c r="I23" s="170"/>
      <c r="J23" s="170"/>
      <c r="K23" s="170"/>
      <c r="L23" s="170"/>
      <c r="M23" s="170"/>
      <c r="N23" s="170"/>
      <c r="O23" s="170"/>
      <c r="P23" s="170"/>
      <c r="Q23" s="170"/>
      <c r="R23" s="170"/>
    </row>
    <row r="24" spans="1:18" ht="15.75" hidden="1">
      <c r="A24" s="168" t="str">
        <f>'Voeux élèves'!A26</f>
        <v>CHEVALIER BUN Lyne</v>
      </c>
      <c r="B24" s="169">
        <f>Tableau1[[#This Row],[violon]]</f>
        <v>0</v>
      </c>
      <c r="C24" s="170"/>
      <c r="D24" s="170"/>
      <c r="E24" s="170"/>
      <c r="F24" s="170"/>
      <c r="G24" s="170"/>
      <c r="H24" s="170"/>
      <c r="I24" s="170"/>
      <c r="J24" s="170"/>
      <c r="K24" s="170"/>
      <c r="L24" s="170"/>
      <c r="M24" s="170"/>
      <c r="N24" s="170"/>
      <c r="O24" s="170"/>
      <c r="P24" s="170"/>
      <c r="Q24" s="170"/>
      <c r="R24" s="170"/>
    </row>
    <row r="25" spans="1:18" ht="15.75" hidden="1">
      <c r="A25" s="168" t="str">
        <f>'Voeux élèves'!A27</f>
        <v>COLLET SOLARY Maxime</v>
      </c>
      <c r="B25" s="169">
        <f>Tableau1[[#This Row],[violon]]</f>
        <v>0</v>
      </c>
      <c r="C25" s="170"/>
      <c r="D25" s="170"/>
      <c r="E25" s="170"/>
      <c r="F25" s="170"/>
      <c r="G25" s="170"/>
      <c r="H25" s="170"/>
      <c r="I25" s="170"/>
      <c r="J25" s="170"/>
      <c r="K25" s="170"/>
      <c r="L25" s="170"/>
      <c r="M25" s="170"/>
      <c r="N25" s="170"/>
      <c r="O25" s="170"/>
      <c r="P25" s="170"/>
      <c r="Q25" s="170"/>
      <c r="R25" s="170"/>
    </row>
    <row r="26" spans="1:18" ht="15.75" hidden="1">
      <c r="A26" s="168" t="str">
        <f>'Voeux élèves'!A28</f>
        <v>COMETTO Ulysse</v>
      </c>
      <c r="B26" s="169">
        <f>Tableau1[[#This Row],[violon]]</f>
        <v>0</v>
      </c>
      <c r="C26" s="170"/>
      <c r="D26" s="170"/>
      <c r="E26" s="170"/>
      <c r="F26" s="170"/>
      <c r="G26" s="170"/>
      <c r="H26" s="170"/>
      <c r="I26" s="170"/>
      <c r="J26" s="170"/>
      <c r="K26" s="170"/>
      <c r="L26" s="170"/>
      <c r="M26" s="170"/>
      <c r="N26" s="170"/>
      <c r="O26" s="170"/>
      <c r="P26" s="170"/>
      <c r="Q26" s="170"/>
      <c r="R26" s="170"/>
    </row>
    <row r="27" spans="1:18" ht="15.75">
      <c r="A27" s="168" t="str">
        <f>'Voeux élèves'!A29</f>
        <v>COQUET Eléanore</v>
      </c>
      <c r="B27" s="169" t="str">
        <f>Tableau1[[#This Row],[violon]]</f>
        <v>p4</v>
      </c>
      <c r="C27" s="170"/>
      <c r="D27" s="170"/>
      <c r="E27" s="170"/>
      <c r="F27" s="170"/>
      <c r="G27" s="170"/>
      <c r="H27" s="170"/>
      <c r="I27" s="170"/>
      <c r="J27" s="170"/>
      <c r="K27" s="170"/>
      <c r="L27" s="170"/>
      <c r="M27" s="170"/>
      <c r="N27" s="170"/>
      <c r="O27" s="170"/>
      <c r="P27" s="170"/>
      <c r="Q27" s="170"/>
      <c r="R27" s="170"/>
    </row>
    <row r="28" spans="1:18" ht="15.75">
      <c r="A28" s="168" t="str">
        <f>'Voeux élèves'!A30</f>
        <v>COQUILLION Achille</v>
      </c>
      <c r="B28" s="169" t="str">
        <f>Tableau1[[#This Row],[violon]]</f>
        <v>p4</v>
      </c>
      <c r="C28" s="170"/>
      <c r="D28" s="170"/>
      <c r="E28" s="170"/>
      <c r="F28" s="170"/>
      <c r="G28" s="170"/>
      <c r="H28" s="170"/>
      <c r="I28" s="170"/>
      <c r="J28" s="170"/>
      <c r="K28" s="170"/>
      <c r="L28" s="170"/>
      <c r="M28" s="170"/>
      <c r="N28" s="170"/>
      <c r="O28" s="170"/>
      <c r="P28" s="170"/>
      <c r="Q28" s="170"/>
      <c r="R28" s="170"/>
    </row>
    <row r="29" spans="1:18" ht="15.75">
      <c r="A29" s="168" t="str">
        <f>'Voeux élèves'!A31</f>
        <v>CORBEL Swann</v>
      </c>
      <c r="B29" s="169" t="str">
        <f>Tableau1[[#This Row],[violon]]</f>
        <v>p4</v>
      </c>
      <c r="C29" s="170"/>
      <c r="D29" s="170"/>
      <c r="E29" s="170"/>
      <c r="F29" s="170"/>
      <c r="G29" s="170"/>
      <c r="H29" s="170"/>
      <c r="I29" s="170"/>
      <c r="J29" s="170"/>
      <c r="K29" s="170"/>
      <c r="L29" s="170"/>
      <c r="M29" s="170"/>
      <c r="N29" s="170"/>
      <c r="O29" s="170"/>
      <c r="P29" s="170"/>
      <c r="Q29" s="170"/>
      <c r="R29" s="170"/>
    </row>
    <row r="30" spans="1:18" ht="15.75" hidden="1">
      <c r="A30" s="168" t="str">
        <f>'Voeux élèves'!A32</f>
        <v>CORBI Alice</v>
      </c>
      <c r="B30" s="169">
        <f>Tableau1[[#This Row],[violon]]</f>
        <v>0</v>
      </c>
      <c r="C30" s="170"/>
      <c r="D30" s="170"/>
      <c r="E30" s="170"/>
      <c r="F30" s="170"/>
      <c r="G30" s="170"/>
      <c r="H30" s="170"/>
      <c r="I30" s="170"/>
      <c r="J30" s="170"/>
      <c r="K30" s="170"/>
      <c r="L30" s="170"/>
      <c r="M30" s="170"/>
      <c r="N30" s="170"/>
      <c r="O30" s="170"/>
      <c r="P30" s="170"/>
      <c r="Q30" s="170"/>
      <c r="R30" s="170"/>
    </row>
    <row r="31" spans="1:18" ht="15.75">
      <c r="A31" s="168" t="str">
        <f>'Voeux élèves'!A33</f>
        <v>COUGOULIC Eva</v>
      </c>
      <c r="B31" s="169" t="str">
        <f>Tableau1[[#This Row],[violon]]</f>
        <v>p3</v>
      </c>
      <c r="C31" s="170"/>
      <c r="D31" s="170"/>
      <c r="E31" s="170"/>
      <c r="F31" s="170"/>
      <c r="G31" s="170"/>
      <c r="H31" s="170"/>
      <c r="I31" s="170"/>
      <c r="J31" s="170"/>
      <c r="K31" s="170"/>
      <c r="L31" s="170"/>
      <c r="M31" s="170"/>
      <c r="N31" s="170"/>
      <c r="O31" s="170"/>
      <c r="P31" s="170"/>
      <c r="Q31" s="170"/>
      <c r="R31" s="170"/>
    </row>
    <row r="32" spans="1:18" ht="15.75" hidden="1">
      <c r="A32" s="168" t="str">
        <f>'Voeux élèves'!A34</f>
        <v>CUI Evan</v>
      </c>
      <c r="B32" s="169">
        <f>Tableau1[[#This Row],[violon]]</f>
        <v>0</v>
      </c>
      <c r="C32" s="170"/>
      <c r="D32" s="170"/>
      <c r="E32" s="170"/>
      <c r="F32" s="170"/>
      <c r="G32" s="170"/>
      <c r="H32" s="170"/>
      <c r="I32" s="170"/>
      <c r="J32" s="170"/>
      <c r="K32" s="170"/>
      <c r="L32" s="170"/>
      <c r="M32" s="170"/>
      <c r="N32" s="170"/>
      <c r="O32" s="170"/>
      <c r="P32" s="170"/>
      <c r="Q32" s="170"/>
      <c r="R32" s="170"/>
    </row>
    <row r="33" spans="1:18" ht="15.75" hidden="1">
      <c r="A33" s="168" t="str">
        <f>'Voeux élèves'!A35</f>
        <v>DEBERDT Eliott</v>
      </c>
      <c r="B33" s="169">
        <f>Tableau1[[#This Row],[violon]]</f>
        <v>0</v>
      </c>
      <c r="C33" s="170"/>
      <c r="D33" s="170"/>
      <c r="E33" s="170"/>
      <c r="F33" s="170"/>
      <c r="G33" s="170"/>
      <c r="H33" s="170"/>
      <c r="I33" s="170"/>
      <c r="J33" s="170"/>
      <c r="K33" s="170"/>
      <c r="L33" s="170"/>
      <c r="M33" s="170"/>
      <c r="N33" s="170"/>
      <c r="O33" s="170"/>
      <c r="P33" s="170"/>
      <c r="Q33" s="170"/>
      <c r="R33" s="170"/>
    </row>
    <row r="34" spans="1:18" ht="15.75">
      <c r="A34" s="168" t="str">
        <f>'Voeux élèves'!A36</f>
        <v>DEBEVER Gauthier</v>
      </c>
      <c r="B34" s="169" t="str">
        <f>Tableau1[[#This Row],[violon]]</f>
        <v>p3</v>
      </c>
      <c r="C34" s="170"/>
      <c r="D34" s="170"/>
      <c r="E34" s="170"/>
      <c r="F34" s="170"/>
      <c r="G34" s="170"/>
      <c r="H34" s="170"/>
      <c r="I34" s="170"/>
      <c r="J34" s="170"/>
      <c r="K34" s="170"/>
      <c r="L34" s="170"/>
      <c r="M34" s="170"/>
      <c r="N34" s="170"/>
      <c r="O34" s="170"/>
      <c r="P34" s="170"/>
      <c r="Q34" s="170"/>
      <c r="R34" s="170"/>
    </row>
    <row r="35" spans="1:18" ht="15.75">
      <c r="A35" s="168" t="str">
        <f>'Voeux élèves'!A37</f>
        <v>DELACROIX Lou</v>
      </c>
      <c r="B35" s="169" t="str">
        <f>Tableau1[[#This Row],[violon]]</f>
        <v>p3</v>
      </c>
      <c r="C35" s="170"/>
      <c r="D35" s="170"/>
      <c r="E35" s="170"/>
      <c r="F35" s="170"/>
      <c r="G35" s="170"/>
      <c r="H35" s="170"/>
      <c r="I35" s="170"/>
      <c r="J35" s="170"/>
      <c r="K35" s="170"/>
      <c r="L35" s="170"/>
      <c r="M35" s="170"/>
      <c r="N35" s="170"/>
      <c r="O35" s="170"/>
      <c r="P35" s="170"/>
      <c r="Q35" s="170"/>
      <c r="R35" s="170"/>
    </row>
    <row r="36" spans="1:18" ht="15.75">
      <c r="A36" s="168" t="str">
        <f>'Voeux élèves'!A38</f>
        <v>DELHAYE Thomas</v>
      </c>
      <c r="B36" s="169" t="str">
        <f>Tableau1[[#This Row],[violon]]</f>
        <v>p3</v>
      </c>
      <c r="C36" s="170"/>
      <c r="D36" s="170"/>
      <c r="E36" s="170"/>
      <c r="F36" s="170"/>
      <c r="G36" s="170"/>
      <c r="H36" s="170"/>
      <c r="I36" s="170"/>
      <c r="J36" s="170"/>
      <c r="K36" s="170"/>
      <c r="L36" s="170"/>
      <c r="M36" s="170"/>
      <c r="N36" s="170"/>
      <c r="O36" s="170"/>
      <c r="P36" s="170"/>
      <c r="Q36" s="170"/>
      <c r="R36" s="170"/>
    </row>
    <row r="37" spans="1:18" ht="15.75">
      <c r="A37" s="168" t="str">
        <f>'Voeux élèves'!A39</f>
        <v>DERU Johan</v>
      </c>
      <c r="B37" s="169">
        <f>Tableau1[[#This Row],[violon]]</f>
        <v>0</v>
      </c>
      <c r="C37" s="170"/>
      <c r="D37" s="170"/>
      <c r="E37" s="170"/>
      <c r="F37" s="170"/>
      <c r="G37" s="170"/>
      <c r="H37" s="170"/>
      <c r="I37" s="170"/>
      <c r="J37" s="170"/>
      <c r="K37" s="170"/>
      <c r="L37" s="170"/>
      <c r="M37" s="170"/>
      <c r="N37" s="170"/>
      <c r="O37" s="170"/>
      <c r="P37" s="170"/>
      <c r="Q37" s="170"/>
      <c r="R37" s="170"/>
    </row>
    <row r="38" spans="1:18" ht="15.75" hidden="1">
      <c r="A38" s="168" t="str">
        <f>'Voeux élèves'!A40</f>
        <v>DIAR Ramine</v>
      </c>
      <c r="B38" s="169">
        <f>Tableau1[[#This Row],[violon]]</f>
        <v>0</v>
      </c>
      <c r="C38" s="170"/>
      <c r="D38" s="170"/>
      <c r="E38" s="170"/>
      <c r="F38" s="170"/>
      <c r="G38" s="170"/>
      <c r="H38" s="170"/>
      <c r="I38" s="170"/>
      <c r="J38" s="170"/>
      <c r="K38" s="170"/>
      <c r="L38" s="170"/>
      <c r="M38" s="170"/>
      <c r="N38" s="170"/>
      <c r="O38" s="170"/>
      <c r="P38" s="170"/>
      <c r="Q38" s="170"/>
      <c r="R38" s="170"/>
    </row>
    <row r="39" spans="1:18" ht="15.75" hidden="1">
      <c r="A39" s="168" t="str">
        <f>'Voeux élèves'!A41</f>
        <v>DUBOIS Margot</v>
      </c>
      <c r="B39" s="169">
        <f>Tableau1[[#This Row],[violon]]</f>
        <v>0</v>
      </c>
      <c r="C39" s="170"/>
      <c r="D39" s="170"/>
      <c r="E39" s="170"/>
      <c r="F39" s="170"/>
      <c r="G39" s="170"/>
      <c r="H39" s="170"/>
      <c r="I39" s="170"/>
      <c r="J39" s="170"/>
      <c r="K39" s="170"/>
      <c r="L39" s="170"/>
      <c r="M39" s="170"/>
      <c r="N39" s="170"/>
      <c r="O39" s="170"/>
      <c r="P39" s="170"/>
      <c r="Q39" s="170"/>
      <c r="R39" s="170"/>
    </row>
    <row r="40" spans="1:18" ht="15.75" hidden="1">
      <c r="A40" s="168" t="str">
        <f>'Voeux élèves'!A42</f>
        <v>DURY Noé</v>
      </c>
      <c r="B40" s="169">
        <f>Tableau1[[#This Row],[violon]]</f>
        <v>0</v>
      </c>
      <c r="C40" s="170"/>
      <c r="D40" s="170"/>
      <c r="E40" s="170"/>
      <c r="F40" s="170"/>
      <c r="G40" s="170"/>
      <c r="H40" s="170"/>
      <c r="I40" s="170"/>
      <c r="J40" s="170"/>
      <c r="K40" s="170"/>
      <c r="L40" s="170"/>
      <c r="M40" s="170"/>
      <c r="N40" s="170"/>
      <c r="O40" s="170"/>
      <c r="P40" s="170"/>
      <c r="Q40" s="170"/>
      <c r="R40" s="170"/>
    </row>
    <row r="41" spans="1:18" ht="15.75" hidden="1">
      <c r="A41" s="168" t="str">
        <f>'Voeux élèves'!A43</f>
        <v>FAURE Méline</v>
      </c>
      <c r="B41" s="169">
        <f>Tableau1[[#This Row],[violon]]</f>
        <v>0</v>
      </c>
      <c r="C41" s="170"/>
      <c r="D41" s="170"/>
      <c r="E41" s="170"/>
      <c r="F41" s="170"/>
      <c r="G41" s="170"/>
      <c r="H41" s="170"/>
      <c r="I41" s="170"/>
      <c r="J41" s="170"/>
      <c r="K41" s="170"/>
      <c r="L41" s="170"/>
      <c r="M41" s="170"/>
      <c r="N41" s="170"/>
      <c r="O41" s="170"/>
      <c r="P41" s="170"/>
      <c r="Q41" s="170"/>
      <c r="R41" s="170"/>
    </row>
    <row r="42" spans="1:18" ht="15.75" hidden="1">
      <c r="A42" s="168" t="str">
        <f>'Voeux élèves'!A44</f>
        <v>FENOL Flavien</v>
      </c>
      <c r="B42" s="169">
        <f>Tableau1[[#This Row],[violon]]</f>
        <v>0</v>
      </c>
      <c r="C42" s="170"/>
      <c r="D42" s="170"/>
      <c r="E42" s="170"/>
      <c r="F42" s="170"/>
      <c r="G42" s="170"/>
      <c r="H42" s="170"/>
      <c r="I42" s="170"/>
      <c r="J42" s="170"/>
      <c r="K42" s="170"/>
      <c r="L42" s="170"/>
      <c r="M42" s="170"/>
      <c r="N42" s="170"/>
      <c r="O42" s="170"/>
      <c r="P42" s="170"/>
      <c r="Q42" s="170"/>
      <c r="R42" s="170"/>
    </row>
    <row r="43" spans="1:18" ht="15.75">
      <c r="A43" s="168" t="str">
        <f>'Voeux élèves'!A45</f>
        <v>GIRODET Julia</v>
      </c>
      <c r="B43" s="169" t="str">
        <f>Tableau1[[#This Row],[violon]]</f>
        <v>p1</v>
      </c>
      <c r="C43" s="170"/>
      <c r="D43" s="170"/>
      <c r="E43" s="170"/>
      <c r="F43" s="170"/>
      <c r="G43" s="170"/>
      <c r="H43" s="170"/>
      <c r="I43" s="170"/>
      <c r="J43" s="170"/>
      <c r="K43" s="170"/>
      <c r="L43" s="170"/>
      <c r="M43" s="170"/>
      <c r="N43" s="170"/>
      <c r="O43" s="170"/>
      <c r="P43" s="170"/>
      <c r="Q43" s="170"/>
      <c r="R43" s="170"/>
    </row>
    <row r="44" spans="1:18" ht="15.75" hidden="1">
      <c r="A44" s="168" t="str">
        <f>'Voeux élèves'!A46</f>
        <v>GOIX Laetitia</v>
      </c>
      <c r="B44" s="169">
        <f>Tableau1[[#This Row],[violon]]</f>
        <v>0</v>
      </c>
      <c r="C44" s="170"/>
      <c r="D44" s="170"/>
      <c r="E44" s="170"/>
      <c r="F44" s="170"/>
      <c r="G44" s="170"/>
      <c r="H44" s="170"/>
      <c r="I44" s="170"/>
      <c r="J44" s="170"/>
      <c r="K44" s="170"/>
      <c r="L44" s="170"/>
      <c r="M44" s="170"/>
      <c r="N44" s="170"/>
      <c r="O44" s="170"/>
      <c r="P44" s="170"/>
      <c r="Q44" s="170"/>
      <c r="R44" s="170"/>
    </row>
    <row r="45" spans="1:18" ht="15.75">
      <c r="A45" s="168" t="str">
        <f>'Voeux élèves'!A47</f>
        <v>GUCCIARDI Léo</v>
      </c>
      <c r="B45" s="169" t="str">
        <f>Tableau1[[#This Row],[violon]]</f>
        <v>p1</v>
      </c>
      <c r="C45" s="170"/>
      <c r="D45" s="170"/>
      <c r="E45" s="170"/>
      <c r="F45" s="170"/>
      <c r="G45" s="170"/>
      <c r="H45" s="170"/>
      <c r="I45" s="170"/>
      <c r="J45" s="170"/>
      <c r="K45" s="170"/>
      <c r="L45" s="170"/>
      <c r="M45" s="170"/>
      <c r="N45" s="170"/>
      <c r="O45" s="170"/>
      <c r="P45" s="170"/>
      <c r="Q45" s="170"/>
      <c r="R45" s="170"/>
    </row>
    <row r="46" spans="1:18" ht="15.75" hidden="1">
      <c r="A46" s="168" t="str">
        <f>'Voeux élèves'!A48</f>
        <v>HAMITRI Nahel</v>
      </c>
      <c r="B46" s="169">
        <f>Tableau1[[#This Row],[violon]]</f>
        <v>0</v>
      </c>
      <c r="C46" s="170"/>
      <c r="D46" s="170"/>
      <c r="E46" s="170"/>
      <c r="F46" s="170"/>
      <c r="G46" s="170"/>
      <c r="H46" s="170"/>
      <c r="I46" s="170"/>
      <c r="J46" s="170"/>
      <c r="K46" s="170"/>
      <c r="L46" s="170"/>
      <c r="M46" s="170"/>
      <c r="N46" s="170"/>
      <c r="O46" s="170"/>
      <c r="P46" s="170"/>
      <c r="Q46" s="170"/>
      <c r="R46" s="170"/>
    </row>
    <row r="47" spans="1:18" ht="15.75" hidden="1">
      <c r="A47" s="168" t="str">
        <f>'Voeux élèves'!A49</f>
        <v>HAVET Camille</v>
      </c>
      <c r="B47" s="169">
        <f>Tableau1[[#This Row],[violon]]</f>
        <v>0</v>
      </c>
      <c r="C47" s="170"/>
      <c r="D47" s="170"/>
      <c r="E47" s="170"/>
      <c r="F47" s="170"/>
      <c r="G47" s="170"/>
      <c r="H47" s="170"/>
      <c r="I47" s="170"/>
      <c r="J47" s="170"/>
      <c r="K47" s="170"/>
      <c r="L47" s="170"/>
      <c r="M47" s="170"/>
      <c r="N47" s="170"/>
      <c r="O47" s="170"/>
      <c r="P47" s="170"/>
      <c r="Q47" s="170"/>
      <c r="R47" s="170"/>
    </row>
    <row r="48" spans="1:18" ht="15.75" hidden="1">
      <c r="A48" s="168" t="str">
        <f>'Voeux élèves'!A50</f>
        <v>KIENER Maxime</v>
      </c>
      <c r="B48" s="169">
        <f>Tableau1[[#This Row],[violon]]</f>
        <v>0</v>
      </c>
      <c r="C48" s="170"/>
      <c r="D48" s="170"/>
      <c r="E48" s="170"/>
      <c r="F48" s="170"/>
      <c r="G48" s="170"/>
      <c r="H48" s="170"/>
      <c r="I48" s="170"/>
      <c r="J48" s="170"/>
      <c r="K48" s="170"/>
      <c r="L48" s="170"/>
      <c r="M48" s="170"/>
      <c r="N48" s="170"/>
      <c r="O48" s="170"/>
      <c r="P48" s="170"/>
      <c r="Q48" s="170"/>
      <c r="R48" s="170"/>
    </row>
    <row r="49" spans="1:18" ht="15.75" hidden="1">
      <c r="A49" s="168" t="str">
        <f>'Voeux élèves'!A51</f>
        <v>LAGIER Alexandre</v>
      </c>
      <c r="B49" s="169">
        <f>Tableau1[[#This Row],[violon]]</f>
        <v>0</v>
      </c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</row>
    <row r="50" spans="1:18" ht="15.75" hidden="1">
      <c r="A50" s="168" t="str">
        <f>'Voeux élèves'!A52</f>
        <v>LARBI Alya</v>
      </c>
      <c r="B50" s="169">
        <f>Tableau1[[#This Row],[violon]]</f>
        <v>0</v>
      </c>
      <c r="C50" s="170"/>
      <c r="D50" s="170"/>
      <c r="E50" s="170"/>
      <c r="F50" s="170"/>
      <c r="G50" s="170"/>
      <c r="H50" s="170"/>
      <c r="I50" s="170"/>
      <c r="J50" s="170"/>
      <c r="K50" s="170"/>
      <c r="L50" s="170"/>
      <c r="M50" s="170"/>
      <c r="N50" s="170"/>
      <c r="O50" s="170"/>
      <c r="P50" s="170"/>
      <c r="Q50" s="170"/>
      <c r="R50" s="170"/>
    </row>
    <row r="51" spans="1:18" ht="15.75" hidden="1">
      <c r="A51" s="168" t="str">
        <f>'Voeux élèves'!A53</f>
        <v>LE GUILLOU Jeanne</v>
      </c>
      <c r="B51" s="169">
        <f>Tableau1[[#This Row],[violon]]</f>
        <v>0</v>
      </c>
      <c r="C51" s="170"/>
      <c r="D51" s="170"/>
      <c r="E51" s="170"/>
      <c r="F51" s="170"/>
      <c r="G51" s="170"/>
      <c r="H51" s="170"/>
      <c r="I51" s="170"/>
      <c r="J51" s="170"/>
      <c r="K51" s="170"/>
      <c r="L51" s="170"/>
      <c r="M51" s="170"/>
      <c r="N51" s="170"/>
      <c r="O51" s="170"/>
      <c r="P51" s="170"/>
      <c r="Q51" s="170"/>
      <c r="R51" s="170"/>
    </row>
    <row r="52" spans="1:18" ht="15.75" hidden="1">
      <c r="A52" s="168" t="str">
        <f>'Voeux élèves'!A54</f>
        <v>LEFEUVRE Eliott</v>
      </c>
      <c r="B52" s="169">
        <f>Tableau1[[#This Row],[violon]]</f>
        <v>0</v>
      </c>
      <c r="C52" s="170"/>
      <c r="D52" s="170"/>
      <c r="E52" s="170"/>
      <c r="F52" s="170"/>
      <c r="G52" s="170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</row>
    <row r="53" spans="1:18" ht="15.75" hidden="1">
      <c r="A53" s="168" t="str">
        <f>'Voeux élèves'!A55</f>
        <v>LEPOUTRE Achille</v>
      </c>
      <c r="B53" s="169">
        <f>Tableau1[[#This Row],[violon]]</f>
        <v>0</v>
      </c>
      <c r="C53" s="170"/>
      <c r="D53" s="170"/>
      <c r="E53" s="170"/>
      <c r="F53" s="170"/>
      <c r="G53" s="170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</row>
    <row r="54" spans="1:18" ht="15.75">
      <c r="A54" s="168" t="str">
        <f>'Voeux élèves'!A56</f>
        <v>LEVON Mathilde</v>
      </c>
      <c r="B54" s="169" t="str">
        <f>Tableau1[[#This Row],[violon]]</f>
        <v>p1</v>
      </c>
      <c r="C54" s="170"/>
      <c r="D54" s="170"/>
      <c r="E54" s="170"/>
      <c r="F54" s="170"/>
      <c r="G54" s="170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</row>
    <row r="55" spans="1:18" ht="15.75" hidden="1">
      <c r="A55" s="168" t="str">
        <f>'Voeux élèves'!A57</f>
        <v>LITTARDI Anna</v>
      </c>
      <c r="B55" s="169">
        <f>Tableau1[[#This Row],[violon]]</f>
        <v>0</v>
      </c>
      <c r="C55" s="170"/>
      <c r="D55" s="170"/>
      <c r="E55" s="170"/>
      <c r="F55" s="170"/>
      <c r="G55" s="170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</row>
    <row r="56" spans="1:18" ht="15.75" hidden="1">
      <c r="A56" s="168" t="str">
        <f>'Voeux élèves'!A58</f>
        <v>LORDENIMUS Anna</v>
      </c>
      <c r="B56" s="169">
        <f>Tableau1[[#This Row],[violon]]</f>
        <v>0</v>
      </c>
      <c r="C56" s="170"/>
      <c r="D56" s="170"/>
      <c r="E56" s="170"/>
      <c r="F56" s="170"/>
      <c r="G56" s="170"/>
      <c r="H56" s="170"/>
      <c r="I56" s="170"/>
      <c r="J56" s="170"/>
      <c r="K56" s="170"/>
      <c r="L56" s="170"/>
      <c r="M56" s="170"/>
      <c r="N56" s="170"/>
      <c r="O56" s="170"/>
      <c r="P56" s="170"/>
      <c r="Q56" s="170"/>
      <c r="R56" s="170"/>
    </row>
    <row r="57" spans="1:18" ht="15.75">
      <c r="A57" s="168" t="str">
        <f>'Voeux élèves'!A59</f>
        <v>LOUNIS Jalwan</v>
      </c>
      <c r="B57" s="169" t="str">
        <f>Tableau1[[#This Row],[violon]]</f>
        <v>p1</v>
      </c>
      <c r="C57" s="170"/>
      <c r="D57" s="170"/>
      <c r="E57" s="170"/>
      <c r="F57" s="170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</row>
    <row r="58" spans="1:18" ht="15.75" hidden="1">
      <c r="A58" s="168" t="str">
        <f>'Voeux élèves'!A60</f>
        <v>MARC Léopold</v>
      </c>
      <c r="B58" s="169">
        <f>Tableau1[[#This Row],[violon]]</f>
        <v>0</v>
      </c>
      <c r="C58" s="170"/>
      <c r="D58" s="170"/>
      <c r="E58" s="170"/>
      <c r="F58" s="170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</row>
    <row r="59" spans="1:18" ht="15.75" hidden="1">
      <c r="A59" s="168" t="str">
        <f>'Voeux élèves'!A61</f>
        <v>MARCHAL Nicolas</v>
      </c>
      <c r="B59" s="169">
        <f>Tableau1[[#This Row],[violon]]</f>
        <v>0</v>
      </c>
      <c r="C59" s="170"/>
      <c r="D59" s="170"/>
      <c r="E59" s="170"/>
      <c r="F59" s="170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</row>
    <row r="60" spans="1:18" ht="15.75" hidden="1">
      <c r="A60" s="168" t="str">
        <f>'Voeux élèves'!A62</f>
        <v>MARCONNET Clément</v>
      </c>
      <c r="B60" s="169">
        <f>Tableau1[[#This Row],[violon]]</f>
        <v>0</v>
      </c>
      <c r="C60" s="170"/>
      <c r="D60" s="170"/>
      <c r="E60" s="170"/>
      <c r="F60" s="170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</row>
    <row r="61" spans="1:18" ht="15.75">
      <c r="A61" s="168" t="str">
        <f>'Voeux élèves'!A63</f>
        <v>MARSANNE Victor</v>
      </c>
      <c r="B61" s="169" t="str">
        <f>Tableau1[[#This Row],[violon]]</f>
        <v>p1</v>
      </c>
      <c r="C61" s="170"/>
      <c r="D61" s="170"/>
      <c r="E61" s="170"/>
      <c r="F61" s="170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</row>
    <row r="62" spans="1:18" ht="15.75">
      <c r="A62" s="168" t="str">
        <f>'Voeux élèves'!A64</f>
        <v>MARTIN VUADELLE Juliette</v>
      </c>
      <c r="B62" s="169" t="str">
        <f>Tableau1[[#This Row],[violon]]</f>
        <v>p1</v>
      </c>
      <c r="C62" s="170"/>
      <c r="D62" s="170"/>
      <c r="E62" s="170"/>
      <c r="F62" s="170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</row>
    <row r="63" spans="1:18" ht="15.75" hidden="1">
      <c r="A63" s="168" t="str">
        <f>'Voeux élèves'!A65</f>
        <v xml:space="preserve">MARTINEZ Léo </v>
      </c>
      <c r="B63" s="169">
        <f>Tableau1[[#This Row],[violon]]</f>
        <v>0</v>
      </c>
      <c r="C63" s="170"/>
      <c r="D63" s="170"/>
      <c r="E63" s="170"/>
      <c r="F63" s="170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</row>
    <row r="64" spans="1:18" ht="15.75" hidden="1">
      <c r="A64" s="168" t="str">
        <f>'Voeux élèves'!A66</f>
        <v>MERIEUX Théophile</v>
      </c>
      <c r="B64" s="169">
        <f>Tableau1[[#This Row],[violon]]</f>
        <v>0</v>
      </c>
      <c r="C64" s="170"/>
      <c r="D64" s="170"/>
      <c r="E64" s="170"/>
      <c r="F64" s="170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</row>
    <row r="65" spans="1:18" ht="15.75" hidden="1">
      <c r="A65" s="168" t="str">
        <f>'Voeux élèves'!A67</f>
        <v>MILANI Vitor</v>
      </c>
      <c r="B65" s="169">
        <f>Tableau1[[#This Row],[violon]]</f>
        <v>0</v>
      </c>
      <c r="C65" s="170"/>
      <c r="D65" s="170"/>
      <c r="E65" s="170"/>
      <c r="F65" s="170"/>
      <c r="G65" s="170"/>
      <c r="H65" s="170"/>
      <c r="I65" s="170"/>
      <c r="J65" s="170"/>
      <c r="K65" s="170"/>
      <c r="L65" s="170"/>
      <c r="M65" s="170"/>
      <c r="N65" s="170"/>
      <c r="O65" s="170"/>
      <c r="P65" s="170"/>
      <c r="Q65" s="170"/>
      <c r="R65" s="170"/>
    </row>
    <row r="66" spans="1:18" ht="15.75" hidden="1">
      <c r="A66" s="168" t="str">
        <f>'Voeux élèves'!A68</f>
        <v>MILLET Augustine</v>
      </c>
      <c r="B66" s="169">
        <f>Tableau1[[#This Row],[violon]]</f>
        <v>0</v>
      </c>
      <c r="C66" s="170"/>
      <c r="D66" s="170"/>
      <c r="E66" s="170"/>
      <c r="F66" s="170"/>
      <c r="G66" s="170"/>
      <c r="H66" s="170"/>
      <c r="I66" s="170"/>
      <c r="J66" s="170"/>
      <c r="K66" s="170"/>
      <c r="L66" s="170"/>
      <c r="M66" s="170"/>
      <c r="N66" s="170"/>
      <c r="O66" s="170"/>
      <c r="P66" s="170"/>
      <c r="Q66" s="170"/>
      <c r="R66" s="170"/>
    </row>
    <row r="67" spans="1:18" ht="15.75" hidden="1">
      <c r="A67" s="168" t="str">
        <f>'Voeux élèves'!A69</f>
        <v>MORARD Zoé</v>
      </c>
      <c r="B67" s="169">
        <f>Tableau1[[#This Row],[violon]]</f>
        <v>0</v>
      </c>
      <c r="C67" s="170"/>
      <c r="D67" s="170"/>
      <c r="E67" s="170"/>
      <c r="F67" s="170"/>
      <c r="G67" s="170"/>
      <c r="H67" s="170"/>
      <c r="I67" s="170"/>
      <c r="J67" s="170"/>
      <c r="K67" s="170"/>
      <c r="L67" s="170"/>
      <c r="M67" s="170"/>
      <c r="N67" s="170"/>
      <c r="O67" s="170"/>
      <c r="P67" s="170"/>
      <c r="Q67" s="170"/>
      <c r="R67" s="170"/>
    </row>
    <row r="68" spans="1:18" ht="15.75">
      <c r="A68" s="168" t="str">
        <f>'Voeux élèves'!A70</f>
        <v>MULLER Hugo</v>
      </c>
      <c r="B68" s="169" t="str">
        <f>Tableau1[[#This Row],[violon]]</f>
        <v>p2</v>
      </c>
      <c r="C68" s="170"/>
      <c r="D68" s="170"/>
      <c r="E68" s="170"/>
      <c r="F68" s="170"/>
      <c r="G68" s="170"/>
      <c r="H68" s="170"/>
      <c r="I68" s="170"/>
      <c r="J68" s="170"/>
      <c r="K68" s="170"/>
      <c r="L68" s="170"/>
      <c r="M68" s="170"/>
      <c r="N68" s="170"/>
      <c r="O68" s="170"/>
      <c r="P68" s="170"/>
      <c r="Q68" s="170"/>
      <c r="R68" s="170"/>
    </row>
    <row r="69" spans="1:18" ht="15.75" hidden="1">
      <c r="A69" s="168" t="str">
        <f>'Voeux élèves'!A71</f>
        <v>MULTEDO Felix</v>
      </c>
      <c r="B69" s="169">
        <f>Tableau1[[#This Row],[violon]]</f>
        <v>0</v>
      </c>
      <c r="C69" s="170"/>
      <c r="D69" s="170"/>
      <c r="E69" s="170"/>
      <c r="F69" s="170"/>
      <c r="G69" s="170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0"/>
    </row>
    <row r="70" spans="1:18" ht="15.75" hidden="1">
      <c r="A70" s="168" t="str">
        <f>'Voeux élèves'!A72</f>
        <v>PANDIN Juliette</v>
      </c>
      <c r="B70" s="169">
        <f>Tableau1[[#This Row],[violon]]</f>
        <v>0</v>
      </c>
      <c r="C70" s="170"/>
      <c r="D70" s="170"/>
      <c r="E70" s="170"/>
      <c r="F70" s="170"/>
      <c r="G70" s="170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0"/>
    </row>
    <row r="71" spans="1:18" ht="15.75" hidden="1">
      <c r="A71" s="168" t="str">
        <f>'Voeux élèves'!A73</f>
        <v>PECQUERIE Louis</v>
      </c>
      <c r="B71" s="169">
        <f>Tableau1[[#This Row],[violon]]</f>
        <v>0</v>
      </c>
      <c r="C71" s="170"/>
      <c r="D71" s="170"/>
      <c r="E71" s="170"/>
      <c r="F71" s="170"/>
      <c r="G71" s="170"/>
      <c r="H71" s="170"/>
      <c r="I71" s="170"/>
      <c r="J71" s="170"/>
      <c r="K71" s="170"/>
      <c r="L71" s="170"/>
      <c r="M71" s="170"/>
      <c r="N71" s="170"/>
      <c r="O71" s="170"/>
      <c r="P71" s="170"/>
      <c r="Q71" s="170"/>
      <c r="R71" s="170"/>
    </row>
    <row r="72" spans="1:18" ht="15.75" hidden="1">
      <c r="A72" s="168" t="str">
        <f>'Voeux élèves'!A74</f>
        <v>PECQUERIE Raphaël</v>
      </c>
      <c r="B72" s="169">
        <f>Tableau1[[#This Row],[violon]]</f>
        <v>0</v>
      </c>
      <c r="C72" s="170"/>
      <c r="D72" s="170"/>
      <c r="E72" s="170"/>
      <c r="F72" s="170"/>
      <c r="G72" s="170"/>
      <c r="H72" s="170"/>
      <c r="I72" s="170"/>
      <c r="J72" s="170"/>
      <c r="K72" s="170"/>
      <c r="L72" s="170"/>
      <c r="M72" s="170"/>
      <c r="N72" s="170"/>
      <c r="O72" s="170"/>
      <c r="P72" s="170"/>
      <c r="Q72" s="170"/>
      <c r="R72" s="170"/>
    </row>
    <row r="73" spans="1:18" ht="15.75">
      <c r="A73" s="168" t="str">
        <f>'Voeux élèves'!A75</f>
        <v>PEJOAN Juliette</v>
      </c>
      <c r="B73" s="169" t="str">
        <f>Tableau1[[#This Row],[violon]]</f>
        <v>p2</v>
      </c>
      <c r="C73" s="170"/>
      <c r="D73" s="170"/>
      <c r="E73" s="170"/>
      <c r="F73" s="170"/>
      <c r="G73" s="170"/>
      <c r="H73" s="170"/>
      <c r="I73" s="170"/>
      <c r="J73" s="170"/>
      <c r="K73" s="170"/>
      <c r="L73" s="170"/>
      <c r="M73" s="170"/>
      <c r="N73" s="170"/>
      <c r="O73" s="170"/>
      <c r="P73" s="170"/>
      <c r="Q73" s="170"/>
      <c r="R73" s="170"/>
    </row>
    <row r="74" spans="1:18" ht="15.75" hidden="1">
      <c r="A74" s="168" t="str">
        <f>'Voeux élèves'!A76</f>
        <v>PICHOT-DELAHAYE Louise</v>
      </c>
      <c r="B74" s="169">
        <f>Tableau1[[#This Row],[violon]]</f>
        <v>0</v>
      </c>
      <c r="C74" s="170"/>
      <c r="D74" s="170"/>
      <c r="E74" s="170"/>
      <c r="F74" s="170"/>
      <c r="G74" s="170"/>
      <c r="H74" s="170"/>
      <c r="I74" s="170"/>
      <c r="J74" s="170"/>
      <c r="K74" s="170"/>
      <c r="L74" s="170"/>
      <c r="M74" s="170"/>
      <c r="N74" s="170"/>
      <c r="O74" s="170"/>
      <c r="P74" s="170"/>
      <c r="Q74" s="170"/>
      <c r="R74" s="170"/>
    </row>
    <row r="75" spans="1:18" ht="15.75" hidden="1">
      <c r="A75" s="168" t="str">
        <f>'Voeux élèves'!A77</f>
        <v>POINT BOYRIVENT Baptiste</v>
      </c>
      <c r="B75" s="169">
        <f>Tableau1[[#This Row],[violon]]</f>
        <v>0</v>
      </c>
      <c r="C75" s="170"/>
      <c r="D75" s="170"/>
      <c r="E75" s="170"/>
      <c r="F75" s="170"/>
      <c r="G75" s="170"/>
      <c r="H75" s="170"/>
      <c r="I75" s="170"/>
      <c r="J75" s="170"/>
      <c r="K75" s="170"/>
      <c r="L75" s="170"/>
      <c r="M75" s="170"/>
      <c r="N75" s="170"/>
      <c r="O75" s="170"/>
      <c r="P75" s="170"/>
      <c r="Q75" s="170"/>
      <c r="R75" s="170"/>
    </row>
    <row r="76" spans="1:18" ht="15.75" hidden="1">
      <c r="A76" s="168" t="str">
        <f>'Voeux élèves'!A78</f>
        <v>POLO Emma</v>
      </c>
      <c r="B76" s="169">
        <f>Tableau1[[#This Row],[violon]]</f>
        <v>0</v>
      </c>
      <c r="C76" s="170"/>
      <c r="D76" s="170"/>
      <c r="E76" s="170"/>
      <c r="F76" s="170"/>
      <c r="G76" s="170"/>
      <c r="H76" s="170"/>
      <c r="I76" s="170"/>
      <c r="J76" s="170"/>
      <c r="K76" s="170"/>
      <c r="L76" s="170"/>
      <c r="M76" s="170"/>
      <c r="N76" s="170"/>
      <c r="O76" s="170"/>
      <c r="P76" s="170"/>
      <c r="Q76" s="170"/>
      <c r="R76" s="170"/>
    </row>
    <row r="77" spans="1:18" ht="15.75" hidden="1">
      <c r="A77" s="168" t="str">
        <f>'Voeux élèves'!A79</f>
        <v>RENAND Louis</v>
      </c>
      <c r="B77" s="169">
        <f>Tableau1[[#This Row],[violon]]</f>
        <v>0</v>
      </c>
      <c r="C77" s="170"/>
      <c r="D77" s="170"/>
      <c r="E77" s="170"/>
      <c r="F77" s="170"/>
      <c r="G77" s="170"/>
      <c r="H77" s="170"/>
      <c r="I77" s="170"/>
      <c r="J77" s="170"/>
      <c r="K77" s="170"/>
      <c r="L77" s="170"/>
      <c r="M77" s="170"/>
      <c r="N77" s="170"/>
      <c r="O77" s="170"/>
      <c r="P77" s="170"/>
      <c r="Q77" s="170"/>
      <c r="R77" s="170"/>
    </row>
    <row r="78" spans="1:18" ht="15.75">
      <c r="A78" s="168" t="str">
        <f>'Voeux élèves'!A80</f>
        <v>RIVET Léa</v>
      </c>
      <c r="B78" s="169" t="str">
        <f>Tableau1[[#This Row],[violon]]</f>
        <v>p2</v>
      </c>
      <c r="C78" s="170"/>
      <c r="D78" s="170"/>
      <c r="E78" s="170"/>
      <c r="F78" s="170"/>
      <c r="G78" s="170"/>
      <c r="H78" s="170"/>
      <c r="I78" s="170"/>
      <c r="J78" s="170"/>
      <c r="K78" s="170"/>
      <c r="L78" s="170"/>
      <c r="M78" s="170"/>
      <c r="N78" s="170"/>
      <c r="O78" s="170"/>
      <c r="P78" s="170"/>
      <c r="Q78" s="170"/>
      <c r="R78" s="170"/>
    </row>
    <row r="79" spans="1:18" ht="15.75" hidden="1">
      <c r="A79" s="168" t="str">
        <f>'Voeux élèves'!A81</f>
        <v>ROULLIER Theophane</v>
      </c>
      <c r="B79" s="169">
        <f>Tableau1[[#This Row],[violon]]</f>
        <v>0</v>
      </c>
      <c r="C79" s="170"/>
      <c r="D79" s="170"/>
      <c r="E79" s="170"/>
      <c r="F79" s="170"/>
      <c r="G79" s="170"/>
      <c r="H79" s="170"/>
      <c r="I79" s="170"/>
      <c r="J79" s="170"/>
      <c r="K79" s="170"/>
      <c r="L79" s="170"/>
      <c r="M79" s="170"/>
      <c r="N79" s="170"/>
      <c r="O79" s="170"/>
      <c r="P79" s="170"/>
      <c r="Q79" s="170"/>
      <c r="R79" s="170"/>
    </row>
    <row r="80" spans="1:18" ht="15.75">
      <c r="A80" s="168" t="str">
        <f>'Voeux élèves'!A82</f>
        <v>ROUSSEL-ROQUES Achille</v>
      </c>
      <c r="B80" s="169" t="str">
        <f>Tableau1[[#This Row],[violon]]</f>
        <v>p2</v>
      </c>
      <c r="C80" s="170"/>
      <c r="D80" s="170"/>
      <c r="E80" s="170"/>
      <c r="F80" s="170"/>
      <c r="G80" s="170"/>
      <c r="H80" s="170"/>
      <c r="I80" s="170"/>
      <c r="J80" s="170"/>
      <c r="K80" s="170"/>
      <c r="L80" s="170"/>
      <c r="M80" s="170"/>
      <c r="N80" s="170"/>
      <c r="O80" s="170"/>
      <c r="P80" s="170"/>
      <c r="Q80" s="170"/>
      <c r="R80" s="170"/>
    </row>
    <row r="81" spans="1:18" ht="15.75" hidden="1">
      <c r="A81" s="168" t="str">
        <f>'Voeux élèves'!A83</f>
        <v>ROUSSEL-ROQUES Zacharie</v>
      </c>
      <c r="B81" s="169">
        <f>Tableau1[[#This Row],[violon]]</f>
        <v>0</v>
      </c>
      <c r="C81" s="170"/>
      <c r="D81" s="170"/>
      <c r="E81" s="170"/>
      <c r="F81" s="170"/>
      <c r="G81" s="170"/>
      <c r="H81" s="170"/>
      <c r="I81" s="170"/>
      <c r="J81" s="170"/>
      <c r="K81" s="170"/>
      <c r="L81" s="170"/>
      <c r="M81" s="170"/>
      <c r="N81" s="170"/>
      <c r="O81" s="170"/>
      <c r="P81" s="170"/>
      <c r="Q81" s="170"/>
      <c r="R81" s="170"/>
    </row>
    <row r="82" spans="1:18" ht="15.75">
      <c r="A82" s="168" t="str">
        <f>'Voeux élèves'!A84</f>
        <v>ROUSSET Mathilde</v>
      </c>
      <c r="B82" s="169" t="str">
        <f>Tableau1[[#This Row],[violon]]</f>
        <v>p2</v>
      </c>
      <c r="C82" s="170"/>
      <c r="D82" s="170"/>
      <c r="E82" s="170"/>
      <c r="F82" s="170"/>
      <c r="G82" s="170"/>
      <c r="H82" s="170"/>
      <c r="I82" s="170"/>
      <c r="J82" s="170"/>
      <c r="K82" s="170"/>
      <c r="L82" s="170"/>
      <c r="M82" s="170"/>
      <c r="N82" s="170"/>
      <c r="O82" s="170"/>
      <c r="P82" s="170"/>
      <c r="Q82" s="170"/>
      <c r="R82" s="170"/>
    </row>
    <row r="83" spans="1:18" ht="15.75" hidden="1">
      <c r="A83" s="168" t="str">
        <f>'Voeux élèves'!A85</f>
        <v>ROUSSILLON Marin</v>
      </c>
      <c r="B83" s="169">
        <f>Tableau1[[#This Row],[violon]]</f>
        <v>0</v>
      </c>
      <c r="C83" s="170"/>
      <c r="D83" s="170"/>
      <c r="E83" s="170"/>
      <c r="F83" s="170"/>
      <c r="G83" s="170"/>
      <c r="H83" s="170"/>
      <c r="I83" s="170"/>
      <c r="J83" s="170"/>
      <c r="K83" s="170"/>
      <c r="L83" s="170"/>
      <c r="M83" s="170"/>
      <c r="N83" s="170"/>
      <c r="O83" s="170"/>
      <c r="P83" s="170"/>
      <c r="Q83" s="170"/>
      <c r="R83" s="170"/>
    </row>
    <row r="84" spans="1:18" ht="15.75" hidden="1">
      <c r="A84" s="168" t="str">
        <f>'Voeux élèves'!A86</f>
        <v>ROUX Elina</v>
      </c>
      <c r="B84" s="169">
        <f>Tableau1[[#This Row],[violon]]</f>
        <v>0</v>
      </c>
      <c r="C84" s="170"/>
      <c r="D84" s="170"/>
      <c r="E84" s="170"/>
      <c r="F84" s="170"/>
      <c r="G84" s="170"/>
      <c r="H84" s="170"/>
      <c r="I84" s="170"/>
      <c r="J84" s="170"/>
      <c r="K84" s="170"/>
      <c r="L84" s="170"/>
      <c r="M84" s="170"/>
      <c r="N84" s="170"/>
      <c r="O84" s="170"/>
      <c r="P84" s="170"/>
      <c r="Q84" s="170"/>
      <c r="R84" s="170"/>
    </row>
    <row r="85" spans="1:18" ht="15.75" hidden="1">
      <c r="A85" s="168" t="str">
        <f>'Voeux élèves'!A87</f>
        <v>ROYER  Alban</v>
      </c>
      <c r="B85" s="169">
        <f>Tableau1[[#This Row],[violon]]</f>
        <v>0</v>
      </c>
      <c r="C85" s="170"/>
      <c r="D85" s="170"/>
      <c r="E85" s="170"/>
      <c r="F85" s="170"/>
      <c r="G85" s="170"/>
      <c r="H85" s="170"/>
      <c r="I85" s="170"/>
      <c r="J85" s="170"/>
      <c r="K85" s="170"/>
      <c r="L85" s="170"/>
      <c r="M85" s="170"/>
      <c r="N85" s="170"/>
      <c r="O85" s="170"/>
      <c r="P85" s="170"/>
      <c r="Q85" s="170"/>
      <c r="R85" s="170"/>
    </row>
    <row r="86" spans="1:18" ht="15.75">
      <c r="A86" s="168" t="str">
        <f>'Voeux élèves'!A88</f>
        <v>SAINT-PAUL Léonie</v>
      </c>
      <c r="B86" s="169" t="str">
        <f>Tableau1[[#This Row],[violon]]</f>
        <v>p2</v>
      </c>
      <c r="C86" s="170"/>
      <c r="D86" s="170"/>
      <c r="E86" s="170"/>
      <c r="F86" s="170"/>
      <c r="G86" s="170"/>
      <c r="H86" s="170"/>
      <c r="I86" s="170"/>
      <c r="J86" s="170"/>
      <c r="K86" s="170"/>
      <c r="L86" s="170"/>
      <c r="M86" s="170"/>
      <c r="N86" s="170"/>
      <c r="O86" s="170"/>
      <c r="P86" s="170"/>
      <c r="Q86" s="170"/>
      <c r="R86" s="170"/>
    </row>
    <row r="87" spans="1:18" ht="15.75" hidden="1">
      <c r="A87" s="168" t="str">
        <f>'Voeux élèves'!A89</f>
        <v>SCHMID Maélyne</v>
      </c>
      <c r="B87" s="169">
        <f>Tableau1[[#This Row],[violon]]</f>
        <v>0</v>
      </c>
      <c r="C87" s="170"/>
      <c r="D87" s="170"/>
      <c r="E87" s="170"/>
      <c r="F87" s="170"/>
      <c r="G87" s="170"/>
      <c r="H87" s="170"/>
      <c r="I87" s="170"/>
      <c r="J87" s="170"/>
      <c r="K87" s="170"/>
      <c r="L87" s="170"/>
      <c r="M87" s="170"/>
      <c r="N87" s="170"/>
      <c r="O87" s="170"/>
      <c r="P87" s="170"/>
      <c r="Q87" s="170"/>
      <c r="R87" s="170"/>
    </row>
    <row r="88" spans="1:18" ht="15.75" hidden="1">
      <c r="A88" s="168" t="str">
        <f>'Voeux élèves'!A90</f>
        <v>SHIN Ian</v>
      </c>
      <c r="B88" s="169">
        <f>Tableau1[[#This Row],[violon]]</f>
        <v>0</v>
      </c>
      <c r="C88" s="170"/>
      <c r="D88" s="170"/>
      <c r="E88" s="170"/>
      <c r="F88" s="170"/>
      <c r="G88" s="170"/>
      <c r="H88" s="170"/>
      <c r="I88" s="170"/>
      <c r="J88" s="170"/>
      <c r="K88" s="170"/>
      <c r="L88" s="170"/>
      <c r="M88" s="170"/>
      <c r="N88" s="170"/>
      <c r="O88" s="170"/>
      <c r="P88" s="170"/>
      <c r="Q88" s="170"/>
      <c r="R88" s="170"/>
    </row>
    <row r="89" spans="1:18" ht="15.75" hidden="1">
      <c r="A89" s="168" t="str">
        <f>'Voeux élèves'!A91</f>
        <v>SHIN Louane</v>
      </c>
      <c r="B89" s="169">
        <f>Tableau1[[#This Row],[violon]]</f>
        <v>0</v>
      </c>
      <c r="C89" s="170"/>
      <c r="D89" s="170"/>
      <c r="E89" s="170"/>
      <c r="F89" s="170"/>
      <c r="G89" s="170"/>
      <c r="H89" s="170"/>
      <c r="I89" s="170"/>
      <c r="J89" s="170"/>
      <c r="K89" s="170"/>
      <c r="L89" s="170"/>
      <c r="M89" s="170"/>
      <c r="N89" s="170"/>
      <c r="O89" s="170"/>
      <c r="P89" s="170"/>
      <c r="Q89" s="170"/>
      <c r="R89" s="170"/>
    </row>
    <row r="90" spans="1:18" ht="15.75" hidden="1">
      <c r="A90" s="168" t="str">
        <f>'Voeux élèves'!A92</f>
        <v>SIGNORELLI Matteo</v>
      </c>
      <c r="B90" s="169">
        <f>Tableau1[[#This Row],[violon]]</f>
        <v>0</v>
      </c>
      <c r="C90" s="170"/>
      <c r="D90" s="170"/>
      <c r="E90" s="170"/>
      <c r="F90" s="170"/>
      <c r="G90" s="170"/>
      <c r="H90" s="170"/>
      <c r="I90" s="170"/>
      <c r="J90" s="170"/>
      <c r="K90" s="170"/>
      <c r="L90" s="170"/>
      <c r="M90" s="170"/>
      <c r="N90" s="170"/>
      <c r="O90" s="170"/>
      <c r="P90" s="170"/>
      <c r="Q90" s="170"/>
      <c r="R90" s="170"/>
    </row>
    <row r="91" spans="1:18" ht="15.75" hidden="1">
      <c r="A91" s="168" t="str">
        <f>'Voeux élèves'!A93</f>
        <v>SIMON Stanislas</v>
      </c>
      <c r="B91" s="169" t="str">
        <f>Tableau1[[#This Row],[violon]]</f>
        <v>p3</v>
      </c>
      <c r="C91" s="170"/>
      <c r="D91" s="170"/>
      <c r="E91" s="170"/>
      <c r="F91" s="170"/>
      <c r="G91" s="170"/>
      <c r="H91" s="170"/>
      <c r="I91" s="170"/>
      <c r="J91" s="170"/>
      <c r="K91" s="170"/>
      <c r="L91" s="170"/>
      <c r="M91" s="170"/>
      <c r="N91" s="170"/>
      <c r="O91" s="170"/>
      <c r="P91" s="170"/>
      <c r="Q91" s="170"/>
      <c r="R91" s="170"/>
    </row>
    <row r="92" spans="1:18" ht="15.75" hidden="1">
      <c r="A92" s="168" t="str">
        <f>'Voeux élèves'!A94</f>
        <v>SOULAS Louise</v>
      </c>
      <c r="B92" s="169">
        <f>Tableau1[[#This Row],[violon]]</f>
        <v>0</v>
      </c>
      <c r="C92" s="170"/>
      <c r="D92" s="170"/>
      <c r="E92" s="170"/>
      <c r="F92" s="170"/>
      <c r="G92" s="170"/>
      <c r="H92" s="170"/>
      <c r="I92" s="170"/>
      <c r="J92" s="170"/>
      <c r="K92" s="170"/>
      <c r="L92" s="170"/>
      <c r="M92" s="170"/>
      <c r="N92" s="170"/>
      <c r="O92" s="170"/>
      <c r="P92" s="170"/>
      <c r="Q92" s="170"/>
      <c r="R92" s="170"/>
    </row>
    <row r="93" spans="1:18" ht="15.75" hidden="1">
      <c r="A93" s="168" t="str">
        <f>'Voeux élèves'!A95</f>
        <v>TAILHADES ALALI Noa</v>
      </c>
      <c r="B93" s="169">
        <f>Tableau1[[#This Row],[violon]]</f>
        <v>0</v>
      </c>
      <c r="C93" s="170"/>
      <c r="D93" s="170"/>
      <c r="E93" s="170"/>
      <c r="F93" s="170"/>
      <c r="G93" s="170"/>
      <c r="H93" s="170"/>
      <c r="I93" s="170"/>
      <c r="J93" s="170"/>
      <c r="K93" s="170"/>
      <c r="L93" s="170"/>
      <c r="M93" s="170"/>
      <c r="N93" s="170"/>
      <c r="O93" s="170"/>
      <c r="P93" s="170"/>
      <c r="Q93" s="170"/>
      <c r="R93" s="170"/>
    </row>
    <row r="94" spans="1:18" ht="15.75" hidden="1">
      <c r="A94" s="168" t="str">
        <f>'Voeux élèves'!A96</f>
        <v>TAKKOUZ Carla</v>
      </c>
      <c r="B94" s="169">
        <f>Tableau1[[#This Row],[violon]]</f>
        <v>0</v>
      </c>
      <c r="C94" s="170"/>
      <c r="D94" s="170"/>
      <c r="E94" s="170"/>
      <c r="F94" s="170"/>
      <c r="G94" s="170"/>
      <c r="H94" s="170"/>
      <c r="I94" s="170"/>
      <c r="J94" s="170"/>
      <c r="K94" s="170"/>
      <c r="L94" s="170"/>
      <c r="M94" s="170"/>
      <c r="N94" s="170"/>
      <c r="O94" s="170"/>
      <c r="P94" s="170"/>
      <c r="Q94" s="170"/>
      <c r="R94" s="170"/>
    </row>
    <row r="95" spans="1:18" ht="15.75" hidden="1">
      <c r="A95" s="168" t="str">
        <f>'Voeux élèves'!A97</f>
        <v>TRABLY EL MAHMOUD Coline</v>
      </c>
      <c r="B95" s="169">
        <f>Tableau1[[#This Row],[violon]]</f>
        <v>0</v>
      </c>
      <c r="C95" s="170"/>
      <c r="D95" s="170"/>
      <c r="E95" s="170"/>
      <c r="F95" s="170"/>
      <c r="G95" s="170"/>
      <c r="H95" s="170"/>
      <c r="I95" s="170"/>
      <c r="J95" s="170"/>
      <c r="K95" s="170"/>
      <c r="L95" s="170"/>
      <c r="M95" s="170"/>
      <c r="N95" s="170"/>
      <c r="O95" s="170"/>
      <c r="P95" s="170"/>
      <c r="Q95" s="170"/>
      <c r="R95" s="170"/>
    </row>
    <row r="96" spans="1:18" ht="15.75" hidden="1">
      <c r="A96" s="168" t="str">
        <f>'Voeux élèves'!A98</f>
        <v>VERSCHELDE Lucie</v>
      </c>
      <c r="B96" s="169">
        <f>Tableau1[[#This Row],[violon]]</f>
        <v>0</v>
      </c>
      <c r="C96" s="170"/>
      <c r="D96" s="170"/>
      <c r="E96" s="170"/>
      <c r="F96" s="170"/>
      <c r="G96" s="170"/>
      <c r="H96" s="170"/>
      <c r="I96" s="170"/>
      <c r="J96" s="170"/>
      <c r="K96" s="170"/>
      <c r="L96" s="170"/>
      <c r="M96" s="170"/>
      <c r="N96" s="170"/>
      <c r="O96" s="170"/>
      <c r="P96" s="170"/>
      <c r="Q96" s="170"/>
      <c r="R96" s="170"/>
    </row>
    <row r="97" spans="1:18" ht="15.75">
      <c r="A97" s="168" t="str">
        <f>'Voeux élèves'!A99</f>
        <v>VIREVAIRE BIDAUT Timéo</v>
      </c>
      <c r="B97" s="169" t="str">
        <f>Tableau1[[#This Row],[violon]]</f>
        <v>p3</v>
      </c>
      <c r="C97" s="170"/>
      <c r="D97" s="170"/>
      <c r="E97" s="170"/>
      <c r="F97" s="170"/>
      <c r="G97" s="170"/>
      <c r="H97" s="170"/>
      <c r="I97" s="170"/>
      <c r="J97" s="170"/>
      <c r="K97" s="170"/>
      <c r="L97" s="170"/>
      <c r="M97" s="170"/>
      <c r="N97" s="170"/>
      <c r="O97" s="170"/>
      <c r="P97" s="170"/>
      <c r="Q97" s="170"/>
      <c r="R97" s="170"/>
    </row>
    <row r="98" spans="1:18" ht="15.75" hidden="1">
      <c r="A98" s="168" t="str">
        <f>'Voeux élèves'!A100</f>
        <v>BERNET Clémence</v>
      </c>
      <c r="B98" s="169">
        <f>Tableau1[[#This Row],[violon]]</f>
        <v>0</v>
      </c>
      <c r="C98" s="170"/>
      <c r="D98" s="170"/>
      <c r="E98" s="170"/>
      <c r="F98" s="170"/>
      <c r="G98" s="170"/>
      <c r="H98" s="170"/>
      <c r="I98" s="170"/>
      <c r="J98" s="170"/>
      <c r="K98" s="170"/>
      <c r="L98" s="170"/>
      <c r="M98" s="170"/>
      <c r="N98" s="170"/>
      <c r="O98" s="170"/>
      <c r="P98" s="170"/>
      <c r="Q98" s="170"/>
      <c r="R98" s="170"/>
    </row>
    <row r="99" spans="1:18" ht="15.75" hidden="1">
      <c r="A99" s="168" t="str">
        <f>'Voeux élèves'!A101</f>
        <v>LOUAR Sarah</v>
      </c>
      <c r="B99" s="169">
        <f>Tableau1[[#This Row],[violon]]</f>
        <v>0</v>
      </c>
      <c r="C99" s="170"/>
      <c r="D99" s="170"/>
      <c r="E99" s="170"/>
      <c r="F99" s="170"/>
      <c r="G99" s="170"/>
      <c r="H99" s="170"/>
      <c r="I99" s="170"/>
      <c r="J99" s="170"/>
      <c r="K99" s="170"/>
      <c r="L99" s="170"/>
      <c r="M99" s="170"/>
      <c r="N99" s="170"/>
      <c r="O99" s="170"/>
      <c r="P99" s="170"/>
      <c r="Q99" s="170"/>
      <c r="R99" s="170"/>
    </row>
    <row r="100" spans="1:18" ht="15.75" hidden="1">
      <c r="A100" s="168">
        <f>'Voeux élèves'!A102</f>
        <v>0</v>
      </c>
      <c r="B100" s="169">
        <f>Tableau1[[#This Row],[violon]]</f>
        <v>0</v>
      </c>
      <c r="C100" s="170"/>
      <c r="D100" s="170"/>
      <c r="E100" s="170"/>
      <c r="F100" s="170"/>
      <c r="G100" s="170"/>
      <c r="H100" s="170"/>
      <c r="I100" s="170"/>
      <c r="J100" s="170"/>
      <c r="K100" s="170"/>
      <c r="L100" s="170"/>
      <c r="M100" s="170"/>
      <c r="N100" s="170"/>
      <c r="O100" s="170"/>
      <c r="P100" s="170"/>
      <c r="Q100" s="170"/>
      <c r="R100" s="170"/>
    </row>
    <row r="101" spans="1:18">
      <c r="A101" s="171"/>
      <c r="B101" s="170"/>
      <c r="C101" s="170"/>
      <c r="D101" s="170"/>
      <c r="E101" s="170"/>
      <c r="F101" s="170"/>
      <c r="G101" s="170"/>
      <c r="H101" s="170"/>
      <c r="I101" s="170"/>
      <c r="J101" s="170"/>
      <c r="K101" s="170"/>
      <c r="L101" s="170"/>
      <c r="M101" s="170"/>
      <c r="N101" s="170"/>
      <c r="O101" s="170"/>
      <c r="P101" s="170"/>
      <c r="Q101" s="170"/>
      <c r="R101" s="170"/>
    </row>
    <row r="102" spans="1:18">
      <c r="A102" s="172" t="s">
        <v>26</v>
      </c>
      <c r="B102" s="173" t="s">
        <v>71</v>
      </c>
      <c r="C102" s="170"/>
      <c r="D102" s="170"/>
      <c r="E102" s="170"/>
      <c r="F102" s="170"/>
      <c r="G102" s="170"/>
      <c r="H102" s="170"/>
      <c r="I102" s="170"/>
      <c r="J102" s="170"/>
      <c r="K102" s="170"/>
      <c r="L102" s="170"/>
      <c r="M102" s="170"/>
      <c r="N102" s="170"/>
      <c r="O102" s="170"/>
      <c r="P102" s="170"/>
      <c r="Q102" s="170"/>
      <c r="R102" s="170"/>
    </row>
    <row r="103" spans="1:18">
      <c r="A103" s="7" t="s">
        <v>85</v>
      </c>
      <c r="B103" s="2" t="s">
        <v>72</v>
      </c>
    </row>
    <row r="104" spans="1:18">
      <c r="A104" s="7"/>
      <c r="B104" s="3" t="s">
        <v>73</v>
      </c>
    </row>
    <row r="105" spans="1:18">
      <c r="B105" s="4" t="s">
        <v>74</v>
      </c>
    </row>
    <row r="106" spans="1:18">
      <c r="B106">
        <f>COUNTIF(B101:B105,1)</f>
        <v>0</v>
      </c>
    </row>
    <row r="107" spans="1:18">
      <c r="B107">
        <f>COUNTIF(B101:B105,2)</f>
        <v>0</v>
      </c>
    </row>
    <row r="108" spans="1:18">
      <c r="B108">
        <f>COUNTIF(B101:B105,3)</f>
        <v>0</v>
      </c>
    </row>
    <row r="109" spans="1:18">
      <c r="B109">
        <f>COUNTIF(B101:B105,4)</f>
        <v>0</v>
      </c>
    </row>
  </sheetData>
  <phoneticPr fontId="5" type="noConversion"/>
  <conditionalFormatting sqref="B102">
    <cfRule type="iconSet" priority="40">
      <iconSet iconSet="3Symbols2">
        <cfvo type="percent" val="0"/>
        <cfvo type="percent" val="33"/>
        <cfvo type="percent" val="67"/>
      </iconSet>
    </cfRule>
  </conditionalFormatting>
  <conditionalFormatting sqref="B102">
    <cfRule type="colorScale" priority="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2">
    <cfRule type="colorScale" priority="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3">
    <cfRule type="iconSet" priority="37">
      <iconSet iconSet="3Symbols2">
        <cfvo type="percent" val="0"/>
        <cfvo type="percent" val="33"/>
        <cfvo type="percent" val="67"/>
      </iconSet>
    </cfRule>
  </conditionalFormatting>
  <conditionalFormatting sqref="B103">
    <cfRule type="colorScale" priority="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4">
    <cfRule type="iconSet" priority="35">
      <iconSet iconSet="3Symbols2">
        <cfvo type="percent" val="0"/>
        <cfvo type="percent" val="33"/>
        <cfvo type="percent" val="67"/>
      </iconSet>
    </cfRule>
  </conditionalFormatting>
  <conditionalFormatting sqref="B105">
    <cfRule type="iconSet" priority="34">
      <iconSet iconSet="3Symbols2">
        <cfvo type="percent" val="0"/>
        <cfvo type="percent" val="33"/>
        <cfvo type="percent" val="67"/>
      </iconSet>
    </cfRule>
  </conditionalFormatting>
  <conditionalFormatting sqref="B2:B100">
    <cfRule type="iconSet" priority="6">
      <iconSet iconSet="3Symbols2">
        <cfvo type="percent" val="0"/>
        <cfvo type="percent" val="33"/>
        <cfvo type="percent" val="67"/>
      </iconSet>
    </cfRule>
  </conditionalFormatting>
  <conditionalFormatting sqref="B2:B100">
    <cfRule type="cellIs" dxfId="87" priority="1" operator="equal">
      <formula>"P4"</formula>
    </cfRule>
    <cfRule type="cellIs" dxfId="86" priority="2" operator="equal">
      <formula>"P3"</formula>
    </cfRule>
    <cfRule type="cellIs" dxfId="85" priority="3" operator="equal">
      <formula>"P2"</formula>
    </cfRule>
    <cfRule type="cellIs" dxfId="84" priority="4" operator="equal">
      <formula>"P1"</formula>
    </cfRule>
    <cfRule type="iconSet" priority="5">
      <iconSet iconSet="4TrafficLights">
        <cfvo type="percent" val="0"/>
        <cfvo type="percent" val="25"/>
        <cfvo type="percent" val="50"/>
        <cfvo type="percent" val="75"/>
      </iconSet>
    </cfRule>
  </conditionalFormatting>
  <pageMargins left="0.7" right="0.7" top="0.75" bottom="0.75" header="0.3" footer="0.3"/>
  <pageSetup paperSize="9" orientation="portrait" horizontalDpi="0" verticalDpi="0"/>
  <tableParts count="1">
    <tablePart r:id="rId1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2"/>
  <dimension ref="A1:R106"/>
  <sheetViews>
    <sheetView workbookViewId="0">
      <pane ySplit="1" topLeftCell="A2" activePane="bottomLeft" state="frozen"/>
      <selection activeCell="A80" sqref="A80"/>
      <selection pane="bottomLeft" activeCell="A80" sqref="A80"/>
    </sheetView>
  </sheetViews>
  <sheetFormatPr baseColWidth="10" defaultRowHeight="15"/>
  <cols>
    <col min="1" max="1" width="36.140625" bestFit="1" customWidth="1"/>
    <col min="2" max="2" width="19.140625" bestFit="1" customWidth="1"/>
  </cols>
  <sheetData>
    <row r="1" spans="1:18">
      <c r="A1" t="s">
        <v>7</v>
      </c>
      <c r="B1" t="s">
        <v>27</v>
      </c>
    </row>
    <row r="2" spans="1:18" hidden="1">
      <c r="A2" s="153" t="str">
        <f>'Voeux élèves'!A4</f>
        <v>ARRAGAIN Adèle</v>
      </c>
      <c r="B2" s="154">
        <f>Tableau1[[#This Row],[alto]]</f>
        <v>0</v>
      </c>
    </row>
    <row r="3" spans="1:18" hidden="1">
      <c r="A3" s="153" t="str">
        <f>'Voeux élèves'!A5</f>
        <v>AUCLAIR Héloïse</v>
      </c>
      <c r="B3" s="154">
        <f>Tableau1[[#This Row],[alto]]</f>
        <v>0</v>
      </c>
    </row>
    <row r="4" spans="1:18" ht="15.75" hidden="1">
      <c r="A4" s="168" t="str">
        <f>'Voeux élèves'!A6</f>
        <v>BALAIS Zoé</v>
      </c>
      <c r="B4" s="169">
        <f>Tableau1[[#This Row],[alto]]</f>
        <v>0</v>
      </c>
      <c r="C4" s="170"/>
      <c r="D4" s="170"/>
      <c r="E4" s="170"/>
      <c r="F4" s="170"/>
      <c r="G4" s="170"/>
      <c r="H4" s="170"/>
      <c r="I4" s="170"/>
      <c r="J4" s="170"/>
      <c r="K4" s="170"/>
      <c r="L4" s="170"/>
      <c r="M4" s="170"/>
      <c r="N4" s="170"/>
      <c r="O4" s="170"/>
      <c r="P4" s="170"/>
      <c r="Q4" s="170"/>
      <c r="R4" s="170"/>
    </row>
    <row r="5" spans="1:18" ht="15.75" hidden="1">
      <c r="A5" s="168" t="str">
        <f>'Voeux élèves'!A7</f>
        <v>BARBI NEYROUD Alicia</v>
      </c>
      <c r="B5" s="169">
        <f>Tableau1[[#This Row],[alto]]</f>
        <v>0</v>
      </c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170"/>
      <c r="Q5" s="170"/>
      <c r="R5" s="170"/>
    </row>
    <row r="6" spans="1:18" ht="15.75" hidden="1">
      <c r="A6" s="168" t="str">
        <f>'Voeux élèves'!A8</f>
        <v>BARBU WILDBRETT Charlotte</v>
      </c>
      <c r="B6" s="169">
        <f>Tableau1[[#This Row],[alto]]</f>
        <v>0</v>
      </c>
      <c r="C6" s="170"/>
      <c r="D6" s="170"/>
      <c r="E6" s="170"/>
      <c r="F6" s="170"/>
      <c r="G6" s="170"/>
      <c r="H6" s="170"/>
      <c r="I6" s="170"/>
      <c r="J6" s="170"/>
      <c r="K6" s="170"/>
      <c r="L6" s="170"/>
      <c r="M6" s="170"/>
      <c r="N6" s="170"/>
      <c r="O6" s="170"/>
      <c r="P6" s="170"/>
      <c r="Q6" s="170"/>
      <c r="R6" s="170"/>
    </row>
    <row r="7" spans="1:18" ht="15.75" hidden="1">
      <c r="A7" s="168" t="str">
        <f>'Voeux élèves'!A9</f>
        <v>BAZOGE Edgar</v>
      </c>
      <c r="B7" s="169">
        <f>Tableau1[[#This Row],[alto]]</f>
        <v>0</v>
      </c>
      <c r="C7" s="170"/>
      <c r="D7" s="170"/>
      <c r="E7" s="170"/>
      <c r="F7" s="170"/>
      <c r="G7" s="170"/>
      <c r="H7" s="170"/>
      <c r="I7" s="170"/>
      <c r="J7" s="170"/>
      <c r="K7" s="170"/>
      <c r="L7" s="170"/>
      <c r="M7" s="170"/>
      <c r="N7" s="170"/>
      <c r="O7" s="170"/>
      <c r="P7" s="170"/>
      <c r="Q7" s="170"/>
      <c r="R7" s="170"/>
    </row>
    <row r="8" spans="1:18" ht="15.75" hidden="1">
      <c r="A8" s="168" t="str">
        <f>'Voeux élèves'!A10</f>
        <v>BEAREZ Thelma</v>
      </c>
      <c r="B8" s="169">
        <f>Tableau1[[#This Row],[alto]]</f>
        <v>0</v>
      </c>
      <c r="C8" s="170"/>
      <c r="D8" s="170"/>
      <c r="E8" s="170"/>
      <c r="F8" s="170"/>
      <c r="G8" s="170"/>
      <c r="H8" s="170"/>
      <c r="I8" s="170"/>
      <c r="J8" s="170"/>
      <c r="K8" s="170"/>
      <c r="L8" s="170"/>
      <c r="M8" s="170"/>
      <c r="N8" s="170"/>
      <c r="O8" s="170"/>
      <c r="P8" s="170"/>
      <c r="Q8" s="170"/>
      <c r="R8" s="170"/>
    </row>
    <row r="9" spans="1:18" ht="15.75" hidden="1">
      <c r="A9" s="168" t="str">
        <f>'Voeux élèves'!A11</f>
        <v>BENKHALFOUN Aya</v>
      </c>
      <c r="B9" s="169">
        <f>Tableau1[[#This Row],[alto]]</f>
        <v>0</v>
      </c>
      <c r="C9" s="170"/>
      <c r="D9" s="170"/>
      <c r="E9" s="170"/>
      <c r="F9" s="170"/>
      <c r="G9" s="170"/>
      <c r="H9" s="170"/>
      <c r="I9" s="170"/>
      <c r="J9" s="170"/>
      <c r="K9" s="170"/>
      <c r="L9" s="170"/>
      <c r="M9" s="170"/>
      <c r="N9" s="170"/>
      <c r="O9" s="170"/>
      <c r="P9" s="170"/>
      <c r="Q9" s="170"/>
      <c r="R9" s="170"/>
    </row>
    <row r="10" spans="1:18" ht="15.75" hidden="1">
      <c r="A10" s="168" t="str">
        <f>'Voeux élèves'!A12</f>
        <v>BENOIT Anatole</v>
      </c>
      <c r="B10" s="169">
        <f>Tableau1[[#This Row],[alto]]</f>
        <v>0</v>
      </c>
      <c r="C10" s="170"/>
      <c r="D10" s="170"/>
      <c r="E10" s="170"/>
      <c r="F10" s="170"/>
      <c r="G10" s="170"/>
      <c r="H10" s="170"/>
      <c r="I10" s="170"/>
      <c r="J10" s="170"/>
      <c r="K10" s="170"/>
      <c r="L10" s="170"/>
      <c r="M10" s="170"/>
      <c r="N10" s="170"/>
      <c r="O10" s="170"/>
      <c r="P10" s="170"/>
      <c r="Q10" s="170"/>
      <c r="R10" s="170"/>
    </row>
    <row r="11" spans="1:18" ht="15.75">
      <c r="A11" s="168" t="str">
        <f>'Voeux élèves'!A13</f>
        <v>BERTHIER Inès</v>
      </c>
      <c r="B11" s="169" t="str">
        <f>Tableau1[[#This Row],[alto]]</f>
        <v>p4</v>
      </c>
      <c r="C11" s="170"/>
      <c r="D11" s="170"/>
      <c r="E11" s="170"/>
      <c r="F11" s="170"/>
      <c r="G11" s="170"/>
      <c r="H11" s="170"/>
      <c r="I11" s="170"/>
      <c r="J11" s="170"/>
      <c r="K11" s="170"/>
      <c r="L11" s="170"/>
      <c r="M11" s="170"/>
      <c r="N11" s="170"/>
      <c r="O11" s="170"/>
      <c r="P11" s="170"/>
      <c r="Q11" s="170"/>
      <c r="R11" s="170"/>
    </row>
    <row r="12" spans="1:18" ht="15.75" hidden="1">
      <c r="A12" s="168" t="str">
        <f>'Voeux élèves'!A14</f>
        <v>BLEHAUT Anna</v>
      </c>
      <c r="B12" s="169">
        <f>Tableau1[[#This Row],[alto]]</f>
        <v>0</v>
      </c>
      <c r="C12" s="170"/>
      <c r="D12" s="170"/>
      <c r="E12" s="170"/>
      <c r="F12" s="170"/>
      <c r="G12" s="170"/>
      <c r="H12" s="170"/>
      <c r="I12" s="170"/>
      <c r="J12" s="170"/>
      <c r="K12" s="170"/>
      <c r="L12" s="170"/>
      <c r="M12" s="170"/>
      <c r="N12" s="170"/>
      <c r="O12" s="170"/>
      <c r="P12" s="170"/>
      <c r="Q12" s="170"/>
      <c r="R12" s="170"/>
    </row>
    <row r="13" spans="1:18" ht="15.75">
      <c r="A13" s="168" t="str">
        <f>'Voeux élèves'!A15</f>
        <v>BOSSAN Emma</v>
      </c>
      <c r="B13" s="169" t="str">
        <f>Tableau1[[#This Row],[alto]]</f>
        <v>p4</v>
      </c>
      <c r="C13" s="170"/>
      <c r="D13" s="170"/>
      <c r="E13" s="170"/>
      <c r="F13" s="170"/>
      <c r="G13" s="170"/>
      <c r="H13" s="170"/>
      <c r="I13" s="170"/>
      <c r="J13" s="170"/>
      <c r="K13" s="170"/>
      <c r="L13" s="170"/>
      <c r="M13" s="170"/>
      <c r="N13" s="170"/>
      <c r="O13" s="170"/>
      <c r="P13" s="170"/>
      <c r="Q13" s="170"/>
      <c r="R13" s="170"/>
    </row>
    <row r="14" spans="1:18" ht="15.75">
      <c r="A14" s="168" t="str">
        <f>'Voeux élèves'!A16</f>
        <v>BRANDYK TAGLIAVIA Julia</v>
      </c>
      <c r="B14" s="169" t="str">
        <f>Tableau1[[#This Row],[alto]]</f>
        <v>p4</v>
      </c>
      <c r="C14" s="170"/>
      <c r="D14" s="170"/>
      <c r="E14" s="170"/>
      <c r="F14" s="170"/>
      <c r="G14" s="170"/>
      <c r="H14" s="170"/>
      <c r="I14" s="170"/>
      <c r="J14" s="170"/>
      <c r="K14" s="170"/>
      <c r="L14" s="170"/>
      <c r="M14" s="170"/>
      <c r="N14" s="170"/>
      <c r="O14" s="170"/>
      <c r="P14" s="170"/>
      <c r="Q14" s="170"/>
      <c r="R14" s="170"/>
    </row>
    <row r="15" spans="1:18" ht="15.75" hidden="1">
      <c r="A15" s="168" t="str">
        <f>'Voeux élèves'!A17</f>
        <v>CARION Léonie</v>
      </c>
      <c r="B15" s="169">
        <f>Tableau1[[#This Row],[alto]]</f>
        <v>0</v>
      </c>
      <c r="C15" s="170"/>
      <c r="D15" s="170"/>
      <c r="E15" s="170"/>
      <c r="F15" s="170"/>
      <c r="G15" s="170"/>
      <c r="H15" s="170"/>
      <c r="I15" s="170"/>
      <c r="J15" s="170"/>
      <c r="K15" s="170"/>
      <c r="L15" s="170"/>
      <c r="M15" s="170"/>
      <c r="N15" s="170"/>
      <c r="O15" s="170"/>
      <c r="P15" s="170"/>
      <c r="Q15" s="170"/>
      <c r="R15" s="170"/>
    </row>
    <row r="16" spans="1:18" ht="15.75">
      <c r="A16" s="168" t="str">
        <f>'Voeux élèves'!A18</f>
        <v>CATALAO PACHECO Tomas</v>
      </c>
      <c r="B16" s="169" t="str">
        <f>Tableau1[[#This Row],[alto]]</f>
        <v>p4</v>
      </c>
      <c r="C16" s="170"/>
      <c r="D16" s="170"/>
      <c r="E16" s="170"/>
      <c r="F16" s="170"/>
      <c r="G16" s="170"/>
      <c r="H16" s="170"/>
      <c r="I16" s="170"/>
      <c r="J16" s="170"/>
      <c r="K16" s="170"/>
      <c r="L16" s="170"/>
      <c r="M16" s="170"/>
      <c r="N16" s="170"/>
      <c r="O16" s="170"/>
      <c r="P16" s="170"/>
      <c r="Q16" s="170"/>
      <c r="R16" s="170"/>
    </row>
    <row r="17" spans="1:18" ht="15.75" hidden="1">
      <c r="A17" s="168" t="str">
        <f>'Voeux élèves'!A19</f>
        <v>CHAGNY Elise</v>
      </c>
      <c r="B17" s="169">
        <f>Tableau1[[#This Row],[alto]]</f>
        <v>0</v>
      </c>
      <c r="C17" s="170"/>
      <c r="D17" s="170"/>
      <c r="E17" s="170"/>
      <c r="F17" s="170"/>
      <c r="G17" s="170"/>
      <c r="H17" s="170"/>
      <c r="I17" s="170"/>
      <c r="J17" s="170"/>
      <c r="K17" s="170"/>
      <c r="L17" s="170"/>
      <c r="M17" s="170"/>
      <c r="N17" s="170"/>
      <c r="O17" s="170"/>
      <c r="P17" s="170"/>
      <c r="Q17" s="170"/>
      <c r="R17" s="170"/>
    </row>
    <row r="18" spans="1:18" ht="15.75" hidden="1">
      <c r="A18" s="168" t="str">
        <f>'Voeux élèves'!A20</f>
        <v>CHALET Ninon</v>
      </c>
      <c r="B18" s="169">
        <f>Tableau1[[#This Row],[alto]]</f>
        <v>0</v>
      </c>
      <c r="C18" s="170"/>
      <c r="D18" s="170"/>
      <c r="E18" s="170"/>
      <c r="F18" s="170"/>
      <c r="G18" s="170"/>
      <c r="H18" s="170"/>
      <c r="I18" s="170"/>
      <c r="J18" s="170"/>
      <c r="K18" s="170"/>
      <c r="L18" s="170"/>
      <c r="M18" s="170"/>
      <c r="N18" s="170"/>
      <c r="O18" s="170"/>
      <c r="P18" s="170"/>
      <c r="Q18" s="170"/>
      <c r="R18" s="170"/>
    </row>
    <row r="19" spans="1:18" ht="15.75" hidden="1">
      <c r="A19" s="168" t="str">
        <f>'Voeux élèves'!A21</f>
        <v>CHAREYRON Elsa</v>
      </c>
      <c r="B19" s="169">
        <f>Tableau1[[#This Row],[alto]]</f>
        <v>0</v>
      </c>
      <c r="C19" s="170"/>
      <c r="D19" s="170"/>
      <c r="E19" s="170"/>
      <c r="F19" s="170"/>
      <c r="G19" s="170"/>
      <c r="H19" s="170"/>
      <c r="I19" s="170"/>
      <c r="J19" s="170"/>
      <c r="K19" s="170"/>
      <c r="L19" s="170"/>
      <c r="M19" s="170"/>
      <c r="N19" s="170"/>
      <c r="O19" s="170"/>
      <c r="P19" s="170"/>
      <c r="Q19" s="170"/>
      <c r="R19" s="170"/>
    </row>
    <row r="20" spans="1:18" ht="15.75" hidden="1">
      <c r="A20" s="168" t="str">
        <f>'Voeux élèves'!A22</f>
        <v>CHARON Gabriel</v>
      </c>
      <c r="B20" s="169">
        <f>Tableau1[[#This Row],[alto]]</f>
        <v>0</v>
      </c>
      <c r="C20" s="170"/>
      <c r="D20" s="170"/>
      <c r="E20" s="170"/>
      <c r="F20" s="170"/>
      <c r="G20" s="170"/>
      <c r="H20" s="170"/>
      <c r="I20" s="170"/>
      <c r="J20" s="170"/>
      <c r="K20" s="170"/>
      <c r="L20" s="170"/>
      <c r="M20" s="170"/>
      <c r="N20" s="170"/>
      <c r="O20" s="170"/>
      <c r="P20" s="170"/>
      <c r="Q20" s="170"/>
      <c r="R20" s="170"/>
    </row>
    <row r="21" spans="1:18" ht="15.75" hidden="1">
      <c r="A21" s="168" t="str">
        <f>'Voeux élèves'!A23</f>
        <v>CHASSAGNY Philippine</v>
      </c>
      <c r="B21" s="169">
        <f>Tableau1[[#This Row],[alto]]</f>
        <v>0</v>
      </c>
      <c r="C21" s="170"/>
      <c r="D21" s="170"/>
      <c r="E21" s="170"/>
      <c r="F21" s="170"/>
      <c r="G21" s="170"/>
      <c r="H21" s="170"/>
      <c r="I21" s="170"/>
      <c r="J21" s="170"/>
      <c r="K21" s="170"/>
      <c r="L21" s="170"/>
      <c r="M21" s="170"/>
      <c r="N21" s="170"/>
      <c r="O21" s="170"/>
      <c r="P21" s="170"/>
      <c r="Q21" s="170"/>
      <c r="R21" s="170"/>
    </row>
    <row r="22" spans="1:18" ht="15.75" hidden="1">
      <c r="A22" s="168" t="str">
        <f>'Voeux élèves'!A24</f>
        <v>CHATILLON Apolline</v>
      </c>
      <c r="B22" s="169">
        <f>Tableau1[[#This Row],[alto]]</f>
        <v>0</v>
      </c>
      <c r="C22" s="170"/>
      <c r="D22" s="170"/>
      <c r="E22" s="170"/>
      <c r="F22" s="170"/>
      <c r="G22" s="170"/>
      <c r="H22" s="170"/>
      <c r="I22" s="170"/>
      <c r="J22" s="170"/>
      <c r="K22" s="170"/>
      <c r="L22" s="170"/>
      <c r="M22" s="170"/>
      <c r="N22" s="170"/>
      <c r="O22" s="170"/>
      <c r="P22" s="170"/>
      <c r="Q22" s="170"/>
      <c r="R22" s="170"/>
    </row>
    <row r="23" spans="1:18" ht="15.75" hidden="1">
      <c r="A23" s="168" t="str">
        <f>'Voeux élèves'!A25</f>
        <v>CHENE Louise</v>
      </c>
      <c r="B23" s="169">
        <f>Tableau1[[#This Row],[alto]]</f>
        <v>0</v>
      </c>
      <c r="C23" s="170"/>
      <c r="D23" s="170"/>
      <c r="E23" s="170"/>
      <c r="F23" s="170"/>
      <c r="G23" s="170"/>
      <c r="H23" s="170"/>
      <c r="I23" s="170"/>
      <c r="J23" s="170"/>
      <c r="K23" s="170"/>
      <c r="L23" s="170"/>
      <c r="M23" s="170"/>
      <c r="N23" s="170"/>
      <c r="O23" s="170"/>
      <c r="P23" s="170"/>
      <c r="Q23" s="170"/>
      <c r="R23" s="170"/>
    </row>
    <row r="24" spans="1:18" ht="15.75" hidden="1">
      <c r="A24" s="168" t="str">
        <f>'Voeux élèves'!A26</f>
        <v>CHEVALIER BUN Lyne</v>
      </c>
      <c r="B24" s="169">
        <f>Tableau1[[#This Row],[alto]]</f>
        <v>0</v>
      </c>
      <c r="C24" s="170"/>
      <c r="D24" s="170"/>
      <c r="E24" s="170"/>
      <c r="F24" s="170"/>
      <c r="G24" s="170"/>
      <c r="H24" s="170"/>
      <c r="I24" s="170"/>
      <c r="J24" s="170"/>
      <c r="K24" s="170"/>
      <c r="L24" s="170"/>
      <c r="M24" s="170"/>
      <c r="N24" s="170"/>
      <c r="O24" s="170"/>
      <c r="P24" s="170"/>
      <c r="Q24" s="170"/>
      <c r="R24" s="170"/>
    </row>
    <row r="25" spans="1:18" ht="15.75">
      <c r="A25" s="168" t="str">
        <f>'Voeux élèves'!A27</f>
        <v>COLLET SOLARY Maxime</v>
      </c>
      <c r="B25" s="169" t="str">
        <f>Tableau1[[#This Row],[alto]]</f>
        <v>p4</v>
      </c>
      <c r="C25" s="170"/>
      <c r="D25" s="170"/>
      <c r="E25" s="170"/>
      <c r="F25" s="170"/>
      <c r="G25" s="170"/>
      <c r="H25" s="170"/>
      <c r="I25" s="170"/>
      <c r="J25" s="170"/>
      <c r="K25" s="170"/>
      <c r="L25" s="170"/>
      <c r="M25" s="170"/>
      <c r="N25" s="170"/>
      <c r="O25" s="170"/>
      <c r="P25" s="170"/>
      <c r="Q25" s="170"/>
      <c r="R25" s="170"/>
    </row>
    <row r="26" spans="1:18" ht="15.75" hidden="1">
      <c r="A26" s="168" t="str">
        <f>'Voeux élèves'!A28</f>
        <v>COMETTO Ulysse</v>
      </c>
      <c r="B26" s="169">
        <f>Tableau1[[#This Row],[alto]]</f>
        <v>0</v>
      </c>
      <c r="C26" s="170"/>
      <c r="D26" s="170"/>
      <c r="E26" s="170"/>
      <c r="F26" s="170"/>
      <c r="G26" s="170"/>
      <c r="H26" s="170"/>
      <c r="I26" s="170"/>
      <c r="J26" s="170"/>
      <c r="K26" s="170"/>
      <c r="L26" s="170"/>
      <c r="M26" s="170"/>
      <c r="N26" s="170"/>
      <c r="O26" s="170"/>
      <c r="P26" s="170"/>
      <c r="Q26" s="170"/>
      <c r="R26" s="170"/>
    </row>
    <row r="27" spans="1:18" ht="15.75" hidden="1">
      <c r="A27" s="168" t="str">
        <f>'Voeux élèves'!A29</f>
        <v>COQUET Eléanore</v>
      </c>
      <c r="B27" s="169">
        <f>Tableau1[[#This Row],[alto]]</f>
        <v>0</v>
      </c>
      <c r="C27" s="170"/>
      <c r="D27" s="170"/>
      <c r="E27" s="170"/>
      <c r="F27" s="170"/>
      <c r="G27" s="170"/>
      <c r="H27" s="170"/>
      <c r="I27" s="170"/>
      <c r="J27" s="170"/>
      <c r="K27" s="170"/>
      <c r="L27" s="170"/>
      <c r="M27" s="170"/>
      <c r="N27" s="170"/>
      <c r="O27" s="170"/>
      <c r="P27" s="170"/>
      <c r="Q27" s="170"/>
      <c r="R27" s="170"/>
    </row>
    <row r="28" spans="1:18" ht="15.75" hidden="1">
      <c r="A28" s="168" t="str">
        <f>'Voeux élèves'!A30</f>
        <v>COQUILLION Achille</v>
      </c>
      <c r="B28" s="169">
        <f>Tableau1[[#This Row],[alto]]</f>
        <v>0</v>
      </c>
      <c r="C28" s="170"/>
      <c r="D28" s="170"/>
      <c r="E28" s="170"/>
      <c r="F28" s="170"/>
      <c r="G28" s="170"/>
      <c r="H28" s="170"/>
      <c r="I28" s="170"/>
      <c r="J28" s="170"/>
      <c r="K28" s="170"/>
      <c r="L28" s="170"/>
      <c r="M28" s="170"/>
      <c r="N28" s="170"/>
      <c r="O28" s="170"/>
      <c r="P28" s="170"/>
      <c r="Q28" s="170"/>
      <c r="R28" s="170"/>
    </row>
    <row r="29" spans="1:18" ht="15.75" hidden="1">
      <c r="A29" s="168" t="str">
        <f>'Voeux élèves'!A31</f>
        <v>CORBEL Swann</v>
      </c>
      <c r="B29" s="169">
        <f>Tableau1[[#This Row],[alto]]</f>
        <v>0</v>
      </c>
      <c r="C29" s="170"/>
      <c r="D29" s="170"/>
      <c r="E29" s="170"/>
      <c r="F29" s="170"/>
      <c r="G29" s="170"/>
      <c r="H29" s="170"/>
      <c r="I29" s="170"/>
      <c r="J29" s="170"/>
      <c r="K29" s="170"/>
      <c r="L29" s="170"/>
      <c r="M29" s="170"/>
      <c r="N29" s="170"/>
      <c r="O29" s="170"/>
      <c r="P29" s="170"/>
      <c r="Q29" s="170"/>
      <c r="R29" s="170"/>
    </row>
    <row r="30" spans="1:18" ht="15.75">
      <c r="A30" s="168" t="str">
        <f>'Voeux élèves'!A32</f>
        <v>CORBI Alice</v>
      </c>
      <c r="B30" s="169" t="str">
        <f>Tableau1[[#This Row],[alto]]</f>
        <v>p4</v>
      </c>
      <c r="C30" s="170"/>
      <c r="D30" s="170"/>
      <c r="E30" s="170"/>
      <c r="F30" s="170"/>
      <c r="G30" s="170"/>
      <c r="H30" s="170"/>
      <c r="I30" s="170"/>
      <c r="J30" s="170"/>
      <c r="K30" s="170"/>
      <c r="L30" s="170"/>
      <c r="M30" s="170"/>
      <c r="N30" s="170"/>
      <c r="O30" s="170"/>
      <c r="P30" s="170"/>
      <c r="Q30" s="170"/>
      <c r="R30" s="170"/>
    </row>
    <row r="31" spans="1:18" ht="15.75" hidden="1">
      <c r="A31" s="168" t="str">
        <f>'Voeux élèves'!A33</f>
        <v>COUGOULIC Eva</v>
      </c>
      <c r="B31" s="169">
        <f>Tableau1[[#This Row],[alto]]</f>
        <v>0</v>
      </c>
      <c r="C31" s="170"/>
      <c r="D31" s="170"/>
      <c r="E31" s="170"/>
      <c r="F31" s="170"/>
      <c r="G31" s="170"/>
      <c r="H31" s="170"/>
      <c r="I31" s="170"/>
      <c r="J31" s="170"/>
      <c r="K31" s="170"/>
      <c r="L31" s="170"/>
      <c r="M31" s="170"/>
      <c r="N31" s="170"/>
      <c r="O31" s="170"/>
      <c r="P31" s="170"/>
      <c r="Q31" s="170"/>
      <c r="R31" s="170"/>
    </row>
    <row r="32" spans="1:18" ht="15.75" hidden="1">
      <c r="A32" s="168" t="str">
        <f>'Voeux élèves'!A34</f>
        <v>CUI Evan</v>
      </c>
      <c r="B32" s="169">
        <f>Tableau1[[#This Row],[alto]]</f>
        <v>0</v>
      </c>
      <c r="C32" s="170"/>
      <c r="D32" s="170"/>
      <c r="E32" s="170"/>
      <c r="F32" s="170"/>
      <c r="G32" s="170"/>
      <c r="H32" s="170"/>
      <c r="I32" s="170"/>
      <c r="J32" s="170"/>
      <c r="K32" s="170"/>
      <c r="L32" s="170"/>
      <c r="M32" s="170"/>
      <c r="N32" s="170"/>
      <c r="O32" s="170"/>
      <c r="P32" s="170"/>
      <c r="Q32" s="170"/>
      <c r="R32" s="170"/>
    </row>
    <row r="33" spans="1:18" ht="15.75" hidden="1">
      <c r="A33" s="168" t="str">
        <f>'Voeux élèves'!A35</f>
        <v>DEBERDT Eliott</v>
      </c>
      <c r="B33" s="169">
        <f>Tableau1[[#This Row],[alto]]</f>
        <v>0</v>
      </c>
      <c r="C33" s="170"/>
      <c r="D33" s="170"/>
      <c r="E33" s="170"/>
      <c r="F33" s="170"/>
      <c r="G33" s="170"/>
      <c r="H33" s="170"/>
      <c r="I33" s="170"/>
      <c r="J33" s="170"/>
      <c r="K33" s="170"/>
      <c r="L33" s="170"/>
      <c r="M33" s="170"/>
      <c r="N33" s="170"/>
      <c r="O33" s="170"/>
      <c r="P33" s="170"/>
      <c r="Q33" s="170"/>
      <c r="R33" s="170"/>
    </row>
    <row r="34" spans="1:18" ht="15.75" hidden="1">
      <c r="A34" s="168" t="str">
        <f>'Voeux élèves'!A36</f>
        <v>DEBEVER Gauthier</v>
      </c>
      <c r="B34" s="169">
        <f>Tableau1[[#This Row],[alto]]</f>
        <v>0</v>
      </c>
      <c r="C34" s="170"/>
      <c r="D34" s="170"/>
      <c r="E34" s="170"/>
      <c r="F34" s="170"/>
      <c r="G34" s="170"/>
      <c r="H34" s="170"/>
      <c r="I34" s="170"/>
      <c r="J34" s="170"/>
      <c r="K34" s="170"/>
      <c r="L34" s="170"/>
      <c r="M34" s="170"/>
      <c r="N34" s="170"/>
      <c r="O34" s="170"/>
      <c r="P34" s="170"/>
      <c r="Q34" s="170"/>
      <c r="R34" s="170"/>
    </row>
    <row r="35" spans="1:18" ht="15.75" hidden="1">
      <c r="A35" s="168" t="str">
        <f>'Voeux élèves'!A37</f>
        <v>DELACROIX Lou</v>
      </c>
      <c r="B35" s="169">
        <f>Tableau1[[#This Row],[alto]]</f>
        <v>0</v>
      </c>
      <c r="C35" s="170"/>
      <c r="D35" s="170"/>
      <c r="E35" s="170"/>
      <c r="F35" s="170"/>
      <c r="G35" s="170"/>
      <c r="H35" s="170"/>
      <c r="I35" s="170"/>
      <c r="J35" s="170"/>
      <c r="K35" s="170"/>
      <c r="L35" s="170"/>
      <c r="M35" s="170"/>
      <c r="N35" s="170"/>
      <c r="O35" s="170"/>
      <c r="P35" s="170"/>
      <c r="Q35" s="170"/>
      <c r="R35" s="170"/>
    </row>
    <row r="36" spans="1:18" ht="15.75" hidden="1">
      <c r="A36" s="168" t="str">
        <f>'Voeux élèves'!A38</f>
        <v>DELHAYE Thomas</v>
      </c>
      <c r="B36" s="169">
        <f>Tableau1[[#This Row],[alto]]</f>
        <v>0</v>
      </c>
      <c r="C36" s="170"/>
      <c r="D36" s="170"/>
      <c r="E36" s="170"/>
      <c r="F36" s="170"/>
      <c r="G36" s="170"/>
      <c r="H36" s="170"/>
      <c r="I36" s="170"/>
      <c r="J36" s="170"/>
      <c r="K36" s="170"/>
      <c r="L36" s="170"/>
      <c r="M36" s="170"/>
      <c r="N36" s="170"/>
      <c r="O36" s="170"/>
      <c r="P36" s="170"/>
      <c r="Q36" s="170"/>
      <c r="R36" s="170"/>
    </row>
    <row r="37" spans="1:18" ht="15.75" hidden="1">
      <c r="A37" s="168" t="str">
        <f>'Voeux élèves'!A39</f>
        <v>DERU Johan</v>
      </c>
      <c r="B37" s="169">
        <f>Tableau1[[#This Row],[alto]]</f>
        <v>0</v>
      </c>
      <c r="C37" s="170"/>
      <c r="D37" s="170"/>
      <c r="E37" s="170"/>
      <c r="F37" s="170"/>
      <c r="G37" s="170"/>
      <c r="H37" s="170"/>
      <c r="I37" s="170"/>
      <c r="J37" s="170"/>
      <c r="K37" s="170"/>
      <c r="L37" s="170"/>
      <c r="M37" s="170"/>
      <c r="N37" s="170"/>
      <c r="O37" s="170"/>
      <c r="P37" s="170"/>
      <c r="Q37" s="170"/>
      <c r="R37" s="170"/>
    </row>
    <row r="38" spans="1:18" ht="15.75">
      <c r="A38" s="168" t="str">
        <f>'Voeux élèves'!A40</f>
        <v>DIAR Ramine</v>
      </c>
      <c r="B38" s="169" t="str">
        <f>Tableau1[[#This Row],[alto]]</f>
        <v>p1</v>
      </c>
      <c r="C38" s="170"/>
      <c r="D38" s="170"/>
      <c r="E38" s="170"/>
      <c r="F38" s="170"/>
      <c r="G38" s="170"/>
      <c r="H38" s="170"/>
      <c r="I38" s="170"/>
      <c r="J38" s="170"/>
      <c r="K38" s="170"/>
      <c r="L38" s="170"/>
      <c r="M38" s="170"/>
      <c r="N38" s="170"/>
      <c r="O38" s="170"/>
      <c r="P38" s="170"/>
      <c r="Q38" s="170"/>
      <c r="R38" s="170"/>
    </row>
    <row r="39" spans="1:18" ht="15.75">
      <c r="A39" s="168" t="str">
        <f>'Voeux élèves'!A41</f>
        <v>DUBOIS Margot</v>
      </c>
      <c r="B39" s="169" t="str">
        <f>Tableau1[[#This Row],[alto]]</f>
        <v>p1</v>
      </c>
      <c r="C39" s="170"/>
      <c r="D39" s="170"/>
      <c r="E39" s="170"/>
      <c r="F39" s="170"/>
      <c r="G39" s="170"/>
      <c r="H39" s="170"/>
      <c r="I39" s="170"/>
      <c r="J39" s="170"/>
      <c r="K39" s="170"/>
      <c r="L39" s="170"/>
      <c r="M39" s="170"/>
      <c r="N39" s="170"/>
      <c r="O39" s="170"/>
      <c r="P39" s="170"/>
      <c r="Q39" s="170"/>
      <c r="R39" s="170"/>
    </row>
    <row r="40" spans="1:18" ht="15.75" hidden="1">
      <c r="A40" s="168" t="str">
        <f>'Voeux élèves'!A42</f>
        <v>DURY Noé</v>
      </c>
      <c r="B40" s="169">
        <f>Tableau1[[#This Row],[alto]]</f>
        <v>0</v>
      </c>
      <c r="C40" s="170"/>
      <c r="D40" s="170"/>
      <c r="E40" s="170"/>
      <c r="F40" s="170"/>
      <c r="G40" s="170"/>
      <c r="H40" s="170"/>
      <c r="I40" s="170"/>
      <c r="J40" s="170"/>
      <c r="K40" s="170"/>
      <c r="L40" s="170"/>
      <c r="M40" s="170"/>
      <c r="N40" s="170"/>
      <c r="O40" s="170"/>
      <c r="P40" s="170"/>
      <c r="Q40" s="170"/>
      <c r="R40" s="170"/>
    </row>
    <row r="41" spans="1:18" ht="15.75" hidden="1">
      <c r="A41" s="168" t="str">
        <f>'Voeux élèves'!A43</f>
        <v>FAURE Méline</v>
      </c>
      <c r="B41" s="169">
        <f>Tableau1[[#This Row],[alto]]</f>
        <v>0</v>
      </c>
      <c r="C41" s="170"/>
      <c r="D41" s="170"/>
      <c r="E41" s="170"/>
      <c r="F41" s="170"/>
      <c r="G41" s="170"/>
      <c r="H41" s="170"/>
      <c r="I41" s="170"/>
      <c r="J41" s="170"/>
      <c r="K41" s="170"/>
      <c r="L41" s="170"/>
      <c r="M41" s="170"/>
      <c r="N41" s="170"/>
      <c r="O41" s="170"/>
      <c r="P41" s="170"/>
      <c r="Q41" s="170"/>
      <c r="R41" s="170"/>
    </row>
    <row r="42" spans="1:18" ht="15.75" hidden="1">
      <c r="A42" s="168" t="str">
        <f>'Voeux élèves'!A44</f>
        <v>FENOL Flavien</v>
      </c>
      <c r="B42" s="169">
        <f>Tableau1[[#This Row],[alto]]</f>
        <v>0</v>
      </c>
      <c r="C42" s="170"/>
      <c r="D42" s="170"/>
      <c r="E42" s="170"/>
      <c r="F42" s="170"/>
      <c r="G42" s="170"/>
      <c r="H42" s="170"/>
      <c r="I42" s="170"/>
      <c r="J42" s="170"/>
      <c r="K42" s="170"/>
      <c r="L42" s="170"/>
      <c r="M42" s="170"/>
      <c r="N42" s="170"/>
      <c r="O42" s="170"/>
      <c r="P42" s="170"/>
      <c r="Q42" s="170"/>
      <c r="R42" s="170"/>
    </row>
    <row r="43" spans="1:18" ht="15.75" hidden="1">
      <c r="A43" s="168" t="str">
        <f>'Voeux élèves'!A45</f>
        <v>GIRODET Julia</v>
      </c>
      <c r="B43" s="169">
        <f>Tableau1[[#This Row],[alto]]</f>
        <v>0</v>
      </c>
      <c r="C43" s="170"/>
      <c r="D43" s="170"/>
      <c r="E43" s="170"/>
      <c r="F43" s="170"/>
      <c r="G43" s="170"/>
      <c r="H43" s="170"/>
      <c r="I43" s="170"/>
      <c r="J43" s="170"/>
      <c r="K43" s="170"/>
      <c r="L43" s="170"/>
      <c r="M43" s="170"/>
      <c r="N43" s="170"/>
      <c r="O43" s="170"/>
      <c r="P43" s="170"/>
      <c r="Q43" s="170"/>
      <c r="R43" s="170"/>
    </row>
    <row r="44" spans="1:18" ht="15.75" hidden="1">
      <c r="A44" s="168" t="str">
        <f>'Voeux élèves'!A46</f>
        <v>GOIX Laetitia</v>
      </c>
      <c r="B44" s="169">
        <f>Tableau1[[#This Row],[alto]]</f>
        <v>0</v>
      </c>
      <c r="C44" s="170"/>
      <c r="D44" s="170"/>
      <c r="E44" s="170"/>
      <c r="F44" s="170"/>
      <c r="G44" s="170"/>
      <c r="H44" s="170"/>
      <c r="I44" s="170"/>
      <c r="J44" s="170"/>
      <c r="K44" s="170"/>
      <c r="L44" s="170"/>
      <c r="M44" s="170"/>
      <c r="N44" s="170"/>
      <c r="O44" s="170"/>
      <c r="P44" s="170"/>
      <c r="Q44" s="170"/>
      <c r="R44" s="170"/>
    </row>
    <row r="45" spans="1:18" ht="15.75" hidden="1">
      <c r="A45" s="168" t="str">
        <f>'Voeux élèves'!A47</f>
        <v>GUCCIARDI Léo</v>
      </c>
      <c r="B45" s="169">
        <f>Tableau1[[#This Row],[alto]]</f>
        <v>0</v>
      </c>
      <c r="C45" s="170"/>
      <c r="D45" s="170"/>
      <c r="E45" s="170"/>
      <c r="F45" s="170"/>
      <c r="G45" s="170"/>
      <c r="H45" s="170"/>
      <c r="I45" s="170"/>
      <c r="J45" s="170"/>
      <c r="K45" s="170"/>
      <c r="L45" s="170"/>
      <c r="M45" s="170"/>
      <c r="N45" s="170"/>
      <c r="O45" s="170"/>
      <c r="P45" s="170"/>
      <c r="Q45" s="170"/>
      <c r="R45" s="170"/>
    </row>
    <row r="46" spans="1:18" ht="15.75">
      <c r="A46" s="168" t="str">
        <f>'Voeux élèves'!A48</f>
        <v>HAMITRI Nahel</v>
      </c>
      <c r="B46" s="169" t="str">
        <f>Tableau1[[#This Row],[alto]]</f>
        <v>p1</v>
      </c>
      <c r="C46" s="170"/>
      <c r="D46" s="170"/>
      <c r="E46" s="170"/>
      <c r="F46" s="170"/>
      <c r="G46" s="170"/>
      <c r="H46" s="170"/>
      <c r="I46" s="170"/>
      <c r="J46" s="170"/>
      <c r="K46" s="170"/>
      <c r="L46" s="170"/>
      <c r="M46" s="170"/>
      <c r="N46" s="170"/>
      <c r="O46" s="170"/>
      <c r="P46" s="170"/>
      <c r="Q46" s="170"/>
      <c r="R46" s="170"/>
    </row>
    <row r="47" spans="1:18" ht="15.75">
      <c r="A47" s="168" t="str">
        <f>'Voeux élèves'!A49</f>
        <v>HAVET Camille</v>
      </c>
      <c r="B47" s="169" t="str">
        <f>Tableau1[[#This Row],[alto]]</f>
        <v>p1</v>
      </c>
      <c r="C47" s="170"/>
      <c r="D47" s="170"/>
      <c r="E47" s="170"/>
      <c r="F47" s="170"/>
      <c r="G47" s="170"/>
      <c r="H47" s="170"/>
      <c r="I47" s="170"/>
      <c r="J47" s="170"/>
      <c r="K47" s="170"/>
      <c r="L47" s="170"/>
      <c r="M47" s="170"/>
      <c r="N47" s="170"/>
      <c r="O47" s="170"/>
      <c r="P47" s="170"/>
      <c r="Q47" s="170"/>
      <c r="R47" s="170"/>
    </row>
    <row r="48" spans="1:18" ht="15.75" hidden="1">
      <c r="A48" s="168" t="str">
        <f>'Voeux élèves'!A50</f>
        <v>KIENER Maxime</v>
      </c>
      <c r="B48" s="169">
        <f>Tableau1[[#This Row],[alto]]</f>
        <v>0</v>
      </c>
      <c r="C48" s="170"/>
      <c r="D48" s="170"/>
      <c r="E48" s="170"/>
      <c r="F48" s="170"/>
      <c r="G48" s="170"/>
      <c r="H48" s="170"/>
      <c r="I48" s="170"/>
      <c r="J48" s="170"/>
      <c r="K48" s="170"/>
      <c r="L48" s="170"/>
      <c r="M48" s="170"/>
      <c r="N48" s="170"/>
      <c r="O48" s="170"/>
      <c r="P48" s="170"/>
      <c r="Q48" s="170"/>
      <c r="R48" s="170"/>
    </row>
    <row r="49" spans="1:18" ht="15.75">
      <c r="A49" s="168" t="str">
        <f>'Voeux élèves'!A51</f>
        <v>LAGIER Alexandre</v>
      </c>
      <c r="B49" s="169" t="str">
        <f>Tableau1[[#This Row],[alto]]</f>
        <v>p2</v>
      </c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</row>
    <row r="50" spans="1:18" ht="15.75" hidden="1">
      <c r="A50" s="168" t="str">
        <f>'Voeux élèves'!A52</f>
        <v>LARBI Alya</v>
      </c>
      <c r="B50" s="169">
        <f>Tableau1[[#This Row],[alto]]</f>
        <v>0</v>
      </c>
      <c r="C50" s="170"/>
      <c r="D50" s="170"/>
      <c r="E50" s="170"/>
      <c r="F50" s="170"/>
      <c r="G50" s="170"/>
      <c r="H50" s="170"/>
      <c r="I50" s="170"/>
      <c r="J50" s="170"/>
      <c r="K50" s="170"/>
      <c r="L50" s="170"/>
      <c r="M50" s="170"/>
      <c r="N50" s="170"/>
      <c r="O50" s="170"/>
      <c r="P50" s="170"/>
      <c r="Q50" s="170"/>
      <c r="R50" s="170"/>
    </row>
    <row r="51" spans="1:18" ht="15.75" hidden="1">
      <c r="A51" s="168" t="str">
        <f>'Voeux élèves'!A53</f>
        <v>LE GUILLOU Jeanne</v>
      </c>
      <c r="B51" s="169">
        <f>Tableau1[[#This Row],[alto]]</f>
        <v>0</v>
      </c>
      <c r="C51" s="170"/>
      <c r="D51" s="170"/>
      <c r="E51" s="170"/>
      <c r="F51" s="170"/>
      <c r="G51" s="170"/>
      <c r="H51" s="170"/>
      <c r="I51" s="170"/>
      <c r="J51" s="170"/>
      <c r="K51" s="170"/>
      <c r="L51" s="170"/>
      <c r="M51" s="170"/>
      <c r="N51" s="170"/>
      <c r="O51" s="170"/>
      <c r="P51" s="170"/>
      <c r="Q51" s="170"/>
      <c r="R51" s="170"/>
    </row>
    <row r="52" spans="1:18" ht="15.75">
      <c r="A52" s="168" t="str">
        <f>'Voeux élèves'!A54</f>
        <v>LEFEUVRE Eliott</v>
      </c>
      <c r="B52" s="169" t="str">
        <f>Tableau1[[#This Row],[alto]]</f>
        <v>p1</v>
      </c>
      <c r="C52" s="170"/>
      <c r="D52" s="170"/>
      <c r="E52" s="170"/>
      <c r="F52" s="170"/>
      <c r="G52" s="170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</row>
    <row r="53" spans="1:18" ht="15.75" hidden="1">
      <c r="A53" s="168" t="str">
        <f>'Voeux élèves'!A55</f>
        <v>LEPOUTRE Achille</v>
      </c>
      <c r="B53" s="169" t="str">
        <f>Tableau1[[#This Row],[alto]]</f>
        <v>p2</v>
      </c>
      <c r="C53" s="170"/>
      <c r="D53" s="170"/>
      <c r="E53" s="170"/>
      <c r="F53" s="170"/>
      <c r="G53" s="170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</row>
    <row r="54" spans="1:18" ht="15.75" hidden="1">
      <c r="A54" s="168" t="str">
        <f>'Voeux élèves'!A56</f>
        <v>LEVON Mathilde</v>
      </c>
      <c r="B54" s="169">
        <f>Tableau1[[#This Row],[alto]]</f>
        <v>0</v>
      </c>
      <c r="C54" s="170"/>
      <c r="D54" s="170"/>
      <c r="E54" s="170"/>
      <c r="F54" s="170"/>
      <c r="G54" s="170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</row>
    <row r="55" spans="1:18" ht="15.75">
      <c r="A55" s="168" t="str">
        <f>'Voeux élèves'!A57</f>
        <v>LITTARDI Anna</v>
      </c>
      <c r="B55" s="169" t="str">
        <f>Tableau1[[#This Row],[alto]]</f>
        <v>p3</v>
      </c>
      <c r="C55" s="170"/>
      <c r="D55" s="170"/>
      <c r="E55" s="170"/>
      <c r="F55" s="170"/>
      <c r="G55" s="170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</row>
    <row r="56" spans="1:18" ht="15.75" hidden="1">
      <c r="A56" s="168" t="str">
        <f>'Voeux élèves'!A58</f>
        <v>LORDENIMUS Anna</v>
      </c>
      <c r="B56" s="169">
        <f>Tableau1[[#This Row],[alto]]</f>
        <v>0</v>
      </c>
      <c r="C56" s="170"/>
      <c r="D56" s="170"/>
      <c r="E56" s="170"/>
      <c r="F56" s="170"/>
      <c r="G56" s="170"/>
      <c r="H56" s="170"/>
      <c r="I56" s="170"/>
      <c r="J56" s="170"/>
      <c r="K56" s="170"/>
      <c r="L56" s="170"/>
      <c r="M56" s="170"/>
      <c r="N56" s="170"/>
      <c r="O56" s="170"/>
      <c r="P56" s="170"/>
      <c r="Q56" s="170"/>
      <c r="R56" s="170"/>
    </row>
    <row r="57" spans="1:18" ht="15.75" hidden="1">
      <c r="A57" s="168" t="str">
        <f>'Voeux élèves'!A59</f>
        <v>LOUNIS Jalwan</v>
      </c>
      <c r="B57" s="169">
        <f>Tableau1[[#This Row],[alto]]</f>
        <v>0</v>
      </c>
      <c r="C57" s="170"/>
      <c r="D57" s="170"/>
      <c r="E57" s="170"/>
      <c r="F57" s="170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</row>
    <row r="58" spans="1:18" ht="15.75">
      <c r="A58" s="168" t="str">
        <f>'Voeux élèves'!A60</f>
        <v>MARC Léopold</v>
      </c>
      <c r="B58" s="169" t="str">
        <f>Tableau1[[#This Row],[alto]]</f>
        <v>p2</v>
      </c>
      <c r="C58" s="170"/>
      <c r="D58" s="170"/>
      <c r="E58" s="170"/>
      <c r="F58" s="170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</row>
    <row r="59" spans="1:18" ht="15.75">
      <c r="A59" s="168" t="str">
        <f>'Voeux élèves'!A61</f>
        <v>MARCHAL Nicolas</v>
      </c>
      <c r="B59" s="169" t="str">
        <f>Tableau1[[#This Row],[alto]]</f>
        <v>p1</v>
      </c>
      <c r="C59" s="170"/>
      <c r="D59" s="170"/>
      <c r="E59" s="170"/>
      <c r="F59" s="170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</row>
    <row r="60" spans="1:18" ht="15.75" hidden="1">
      <c r="A60" s="168" t="str">
        <f>'Voeux élèves'!A62</f>
        <v>MARCONNET Clément</v>
      </c>
      <c r="B60" s="169">
        <f>Tableau1[[#This Row],[alto]]</f>
        <v>0</v>
      </c>
      <c r="C60" s="170"/>
      <c r="D60" s="170"/>
      <c r="E60" s="170"/>
      <c r="F60" s="170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</row>
    <row r="61" spans="1:18" ht="15.75" hidden="1">
      <c r="A61" s="168" t="str">
        <f>'Voeux élèves'!A63</f>
        <v>MARSANNE Victor</v>
      </c>
      <c r="B61" s="169">
        <f>Tableau1[[#This Row],[alto]]</f>
        <v>0</v>
      </c>
      <c r="C61" s="170"/>
      <c r="D61" s="170"/>
      <c r="E61" s="170"/>
      <c r="F61" s="170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</row>
    <row r="62" spans="1:18" ht="15.75" hidden="1">
      <c r="A62" s="168" t="str">
        <f>'Voeux élèves'!A64</f>
        <v>MARTIN VUADELLE Juliette</v>
      </c>
      <c r="B62" s="169">
        <f>Tableau1[[#This Row],[alto]]</f>
        <v>0</v>
      </c>
      <c r="C62" s="170"/>
      <c r="D62" s="170"/>
      <c r="E62" s="170"/>
      <c r="F62" s="170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</row>
    <row r="63" spans="1:18" ht="15.75" hidden="1">
      <c r="A63" s="168" t="str">
        <f>'Voeux élèves'!A65</f>
        <v xml:space="preserve">MARTINEZ Léo </v>
      </c>
      <c r="B63" s="169">
        <f>Tableau1[[#This Row],[alto]]</f>
        <v>0</v>
      </c>
      <c r="C63" s="170"/>
      <c r="D63" s="170"/>
      <c r="E63" s="170"/>
      <c r="F63" s="170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</row>
    <row r="64" spans="1:18" ht="15.75">
      <c r="A64" s="168" t="str">
        <f>'Voeux élèves'!A66</f>
        <v>MERIEUX Théophile</v>
      </c>
      <c r="B64" s="169" t="str">
        <f>Tableau1[[#This Row],[alto]]</f>
        <v>p2</v>
      </c>
      <c r="C64" s="170"/>
      <c r="D64" s="170"/>
      <c r="E64" s="170"/>
      <c r="F64" s="170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</row>
    <row r="65" spans="1:18" ht="15.75" hidden="1">
      <c r="A65" s="168" t="str">
        <f>'Voeux élèves'!A67</f>
        <v>MILANI Vitor</v>
      </c>
      <c r="B65" s="169">
        <f>Tableau1[[#This Row],[alto]]</f>
        <v>0</v>
      </c>
      <c r="C65" s="170"/>
      <c r="D65" s="170"/>
      <c r="E65" s="170"/>
      <c r="F65" s="170"/>
      <c r="G65" s="170"/>
      <c r="H65" s="170"/>
      <c r="I65" s="170"/>
      <c r="J65" s="170"/>
      <c r="K65" s="170"/>
      <c r="L65" s="170"/>
      <c r="M65" s="170"/>
      <c r="N65" s="170"/>
      <c r="O65" s="170"/>
      <c r="P65" s="170"/>
      <c r="Q65" s="170"/>
      <c r="R65" s="170"/>
    </row>
    <row r="66" spans="1:18" ht="15.75" hidden="1">
      <c r="A66" s="168" t="str">
        <f>'Voeux élèves'!A68</f>
        <v>MILLET Augustine</v>
      </c>
      <c r="B66" s="169">
        <f>Tableau1[[#This Row],[alto]]</f>
        <v>0</v>
      </c>
      <c r="C66" s="170"/>
      <c r="D66" s="170"/>
      <c r="E66" s="170"/>
      <c r="F66" s="170"/>
      <c r="G66" s="170"/>
      <c r="H66" s="170"/>
      <c r="I66" s="170"/>
      <c r="J66" s="170"/>
      <c r="K66" s="170"/>
      <c r="L66" s="170"/>
      <c r="M66" s="170"/>
      <c r="N66" s="170"/>
      <c r="O66" s="170"/>
      <c r="P66" s="170"/>
      <c r="Q66" s="170"/>
      <c r="R66" s="170"/>
    </row>
    <row r="67" spans="1:18" ht="15.75" hidden="1">
      <c r="A67" s="168" t="str">
        <f>'Voeux élèves'!A69</f>
        <v>MORARD Zoé</v>
      </c>
      <c r="B67" s="169">
        <f>Tableau1[[#This Row],[alto]]</f>
        <v>0</v>
      </c>
      <c r="C67" s="170"/>
      <c r="D67" s="170"/>
      <c r="E67" s="170"/>
      <c r="F67" s="170"/>
      <c r="G67" s="170"/>
      <c r="H67" s="170"/>
      <c r="I67" s="170"/>
      <c r="J67" s="170"/>
      <c r="K67" s="170"/>
      <c r="L67" s="170"/>
      <c r="M67" s="170"/>
      <c r="N67" s="170"/>
      <c r="O67" s="170"/>
      <c r="P67" s="170"/>
      <c r="Q67" s="170"/>
      <c r="R67" s="170"/>
    </row>
    <row r="68" spans="1:18" ht="15.75" hidden="1">
      <c r="A68" s="168" t="str">
        <f>'Voeux élèves'!A70</f>
        <v>MULLER Hugo</v>
      </c>
      <c r="B68" s="169">
        <f>Tableau1[[#This Row],[alto]]</f>
        <v>0</v>
      </c>
      <c r="C68" s="170"/>
      <c r="D68" s="170"/>
      <c r="E68" s="170"/>
      <c r="F68" s="170"/>
      <c r="G68" s="170"/>
      <c r="H68" s="170"/>
      <c r="I68" s="170"/>
      <c r="J68" s="170"/>
      <c r="K68" s="170"/>
      <c r="L68" s="170"/>
      <c r="M68" s="170"/>
      <c r="N68" s="170"/>
      <c r="O68" s="170"/>
      <c r="P68" s="170"/>
      <c r="Q68" s="170"/>
      <c r="R68" s="170"/>
    </row>
    <row r="69" spans="1:18" ht="15.75" hidden="1">
      <c r="A69" s="168" t="str">
        <f>'Voeux élèves'!A71</f>
        <v>MULTEDO Felix</v>
      </c>
      <c r="B69" s="169">
        <f>Tableau1[[#This Row],[alto]]</f>
        <v>0</v>
      </c>
      <c r="C69" s="170"/>
      <c r="D69" s="170"/>
      <c r="E69" s="170"/>
      <c r="F69" s="170"/>
      <c r="G69" s="170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0"/>
    </row>
    <row r="70" spans="1:18" ht="15.75">
      <c r="A70" s="168" t="str">
        <f>'Voeux élèves'!A72</f>
        <v>PANDIN Juliette</v>
      </c>
      <c r="B70" s="169">
        <f>Tableau1[[#This Row],[alto]]</f>
        <v>0</v>
      </c>
      <c r="C70" s="170"/>
      <c r="D70" s="170"/>
      <c r="E70" s="170"/>
      <c r="F70" s="170"/>
      <c r="G70" s="170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0"/>
    </row>
    <row r="71" spans="1:18" ht="15.75">
      <c r="A71" s="168" t="str">
        <f>'Voeux élèves'!A73</f>
        <v>PECQUERIE Louis</v>
      </c>
      <c r="B71" s="169" t="str">
        <f>Tableau1[[#This Row],[alto]]</f>
        <v>p2</v>
      </c>
      <c r="C71" s="170"/>
      <c r="D71" s="170"/>
      <c r="E71" s="170"/>
      <c r="F71" s="170"/>
      <c r="G71" s="170"/>
      <c r="H71" s="170"/>
      <c r="I71" s="170"/>
      <c r="J71" s="170"/>
      <c r="K71" s="170"/>
      <c r="L71" s="170"/>
      <c r="M71" s="170"/>
      <c r="N71" s="170"/>
      <c r="O71" s="170"/>
      <c r="P71" s="170"/>
      <c r="Q71" s="170"/>
      <c r="R71" s="170"/>
    </row>
    <row r="72" spans="1:18" ht="15.75" hidden="1">
      <c r="A72" s="168" t="str">
        <f>'Voeux élèves'!A74</f>
        <v>PECQUERIE Raphaël</v>
      </c>
      <c r="B72" s="169">
        <f>Tableau1[[#This Row],[alto]]</f>
        <v>0</v>
      </c>
      <c r="C72" s="170"/>
      <c r="D72" s="170"/>
      <c r="E72" s="170"/>
      <c r="F72" s="170"/>
      <c r="G72" s="170"/>
      <c r="H72" s="170"/>
      <c r="I72" s="170"/>
      <c r="J72" s="170"/>
      <c r="K72" s="170"/>
      <c r="L72" s="170"/>
      <c r="M72" s="170"/>
      <c r="N72" s="170"/>
      <c r="O72" s="170"/>
      <c r="P72" s="170"/>
      <c r="Q72" s="170"/>
      <c r="R72" s="170"/>
    </row>
    <row r="73" spans="1:18" ht="15.75" hidden="1">
      <c r="A73" s="168" t="str">
        <f>'Voeux élèves'!A75</f>
        <v>PEJOAN Juliette</v>
      </c>
      <c r="B73" s="169">
        <f>Tableau1[[#This Row],[alto]]</f>
        <v>0</v>
      </c>
      <c r="C73" s="170"/>
      <c r="D73" s="170"/>
      <c r="E73" s="170"/>
      <c r="F73" s="170"/>
      <c r="G73" s="170"/>
      <c r="H73" s="170"/>
      <c r="I73" s="170"/>
      <c r="J73" s="170"/>
      <c r="K73" s="170"/>
      <c r="L73" s="170"/>
      <c r="M73" s="170"/>
      <c r="N73" s="170"/>
      <c r="O73" s="170"/>
      <c r="P73" s="170"/>
      <c r="Q73" s="170"/>
      <c r="R73" s="170"/>
    </row>
    <row r="74" spans="1:18" ht="15.75" hidden="1">
      <c r="A74" s="168" t="str">
        <f>'Voeux élèves'!A76</f>
        <v>PICHOT-DELAHAYE Louise</v>
      </c>
      <c r="B74" s="169">
        <f>Tableau1[[#This Row],[alto]]</f>
        <v>0</v>
      </c>
      <c r="C74" s="170"/>
      <c r="D74" s="170"/>
      <c r="E74" s="170"/>
      <c r="F74" s="170"/>
      <c r="G74" s="170"/>
      <c r="H74" s="170"/>
      <c r="I74" s="170"/>
      <c r="J74" s="170"/>
      <c r="K74" s="170"/>
      <c r="L74" s="170"/>
      <c r="M74" s="170"/>
      <c r="N74" s="170"/>
      <c r="O74" s="170"/>
      <c r="P74" s="170"/>
      <c r="Q74" s="170"/>
      <c r="R74" s="170"/>
    </row>
    <row r="75" spans="1:18" ht="15.75" hidden="1">
      <c r="A75" s="168" t="str">
        <f>'Voeux élèves'!A77</f>
        <v>POINT BOYRIVENT Baptiste</v>
      </c>
      <c r="B75" s="169">
        <f>Tableau1[[#This Row],[alto]]</f>
        <v>0</v>
      </c>
      <c r="C75" s="170"/>
      <c r="D75" s="170"/>
      <c r="E75" s="170"/>
      <c r="F75" s="170"/>
      <c r="G75" s="170"/>
      <c r="H75" s="170"/>
      <c r="I75" s="170"/>
      <c r="J75" s="170"/>
      <c r="K75" s="170"/>
      <c r="L75" s="170"/>
      <c r="M75" s="170"/>
      <c r="N75" s="170"/>
      <c r="O75" s="170"/>
      <c r="P75" s="170"/>
      <c r="Q75" s="170"/>
      <c r="R75" s="170"/>
    </row>
    <row r="76" spans="1:18" ht="15.75">
      <c r="A76" s="168" t="str">
        <f>'Voeux élèves'!A78</f>
        <v>POLO Emma</v>
      </c>
      <c r="B76" s="169" t="str">
        <f>Tableau1[[#This Row],[alto]]</f>
        <v>p3</v>
      </c>
      <c r="C76" s="170"/>
      <c r="D76" s="170"/>
      <c r="E76" s="170"/>
      <c r="F76" s="170"/>
      <c r="G76" s="170"/>
      <c r="H76" s="170"/>
      <c r="I76" s="170"/>
      <c r="J76" s="170"/>
      <c r="K76" s="170"/>
      <c r="L76" s="170"/>
      <c r="M76" s="170"/>
      <c r="N76" s="170"/>
      <c r="O76" s="170"/>
      <c r="P76" s="170"/>
      <c r="Q76" s="170"/>
      <c r="R76" s="170"/>
    </row>
    <row r="77" spans="1:18" ht="15.75" hidden="1">
      <c r="A77" s="168" t="str">
        <f>'Voeux élèves'!A79</f>
        <v>RENAND Louis</v>
      </c>
      <c r="B77" s="169">
        <f>Tableau1[[#This Row],[alto]]</f>
        <v>0</v>
      </c>
      <c r="C77" s="170"/>
      <c r="D77" s="170"/>
      <c r="E77" s="170"/>
      <c r="F77" s="170"/>
      <c r="G77" s="170"/>
      <c r="H77" s="170"/>
      <c r="I77" s="170"/>
      <c r="J77" s="170"/>
      <c r="K77" s="170"/>
      <c r="L77" s="170"/>
      <c r="M77" s="170"/>
      <c r="N77" s="170"/>
      <c r="O77" s="170"/>
      <c r="P77" s="170"/>
      <c r="Q77" s="170"/>
      <c r="R77" s="170"/>
    </row>
    <row r="78" spans="1:18" ht="15.75" hidden="1">
      <c r="A78" s="168" t="str">
        <f>'Voeux élèves'!A80</f>
        <v>RIVET Léa</v>
      </c>
      <c r="B78" s="169">
        <f>Tableau1[[#This Row],[alto]]</f>
        <v>0</v>
      </c>
      <c r="C78" s="170"/>
      <c r="D78" s="170"/>
      <c r="E78" s="170"/>
      <c r="F78" s="170"/>
      <c r="G78" s="170"/>
      <c r="H78" s="170"/>
      <c r="I78" s="170"/>
      <c r="J78" s="170"/>
      <c r="K78" s="170"/>
      <c r="L78" s="170"/>
      <c r="M78" s="170"/>
      <c r="N78" s="170"/>
      <c r="O78" s="170"/>
      <c r="P78" s="170"/>
      <c r="Q78" s="170"/>
      <c r="R78" s="170"/>
    </row>
    <row r="79" spans="1:18" ht="15.75">
      <c r="A79" s="168" t="str">
        <f>'Voeux élèves'!A81</f>
        <v>ROULLIER Theophane</v>
      </c>
      <c r="B79" s="169" t="str">
        <f>Tableau1[[#This Row],[alto]]</f>
        <v>p2</v>
      </c>
      <c r="C79" s="170"/>
      <c r="D79" s="170"/>
      <c r="E79" s="170"/>
      <c r="F79" s="170"/>
      <c r="G79" s="170"/>
      <c r="H79" s="170"/>
      <c r="I79" s="170"/>
      <c r="J79" s="170"/>
      <c r="K79" s="170"/>
      <c r="L79" s="170"/>
      <c r="M79" s="170"/>
      <c r="N79" s="170"/>
      <c r="O79" s="170"/>
      <c r="P79" s="170"/>
      <c r="Q79" s="170"/>
      <c r="R79" s="170"/>
    </row>
    <row r="80" spans="1:18" ht="15.75" hidden="1">
      <c r="A80" s="168" t="str">
        <f>'Voeux élèves'!A82</f>
        <v>ROUSSEL-ROQUES Achille</v>
      </c>
      <c r="B80" s="169">
        <f>Tableau1[[#This Row],[alto]]</f>
        <v>0</v>
      </c>
      <c r="C80" s="170"/>
      <c r="D80" s="170"/>
      <c r="E80" s="170"/>
      <c r="F80" s="170"/>
      <c r="G80" s="170"/>
      <c r="H80" s="170"/>
      <c r="I80" s="170"/>
      <c r="J80" s="170"/>
      <c r="K80" s="170"/>
      <c r="L80" s="170"/>
      <c r="M80" s="170"/>
      <c r="N80" s="170"/>
      <c r="O80" s="170"/>
      <c r="P80" s="170"/>
      <c r="Q80" s="170"/>
      <c r="R80" s="170"/>
    </row>
    <row r="81" spans="1:18" ht="15.75" hidden="1">
      <c r="A81" s="168" t="str">
        <f>'Voeux élèves'!A83</f>
        <v>ROUSSEL-ROQUES Zacharie</v>
      </c>
      <c r="B81" s="169">
        <f>Tableau1[[#This Row],[alto]]</f>
        <v>0</v>
      </c>
      <c r="C81" s="170"/>
      <c r="D81" s="170"/>
      <c r="E81" s="170"/>
      <c r="F81" s="170"/>
      <c r="G81" s="170"/>
      <c r="H81" s="170"/>
      <c r="I81" s="170"/>
      <c r="J81" s="170"/>
      <c r="K81" s="170"/>
      <c r="L81" s="170"/>
      <c r="M81" s="170"/>
      <c r="N81" s="170"/>
      <c r="O81" s="170"/>
      <c r="P81" s="170"/>
      <c r="Q81" s="170"/>
      <c r="R81" s="170"/>
    </row>
    <row r="82" spans="1:18" ht="15.75" hidden="1">
      <c r="A82" s="168" t="str">
        <f>'Voeux élèves'!A84</f>
        <v>ROUSSET Mathilde</v>
      </c>
      <c r="B82" s="169">
        <f>Tableau1[[#This Row],[alto]]</f>
        <v>0</v>
      </c>
      <c r="C82" s="170"/>
      <c r="D82" s="170"/>
      <c r="E82" s="170"/>
      <c r="F82" s="170"/>
      <c r="G82" s="170"/>
      <c r="H82" s="170"/>
      <c r="I82" s="170"/>
      <c r="J82" s="170"/>
      <c r="K82" s="170"/>
      <c r="L82" s="170"/>
      <c r="M82" s="170"/>
      <c r="N82" s="170"/>
      <c r="O82" s="170"/>
      <c r="P82" s="170"/>
      <c r="Q82" s="170"/>
      <c r="R82" s="170"/>
    </row>
    <row r="83" spans="1:18" ht="15.75" hidden="1">
      <c r="A83" s="168" t="str">
        <f>'Voeux élèves'!A85</f>
        <v>ROUSSILLON Marin</v>
      </c>
      <c r="B83" s="169">
        <f>Tableau1[[#This Row],[alto]]</f>
        <v>0</v>
      </c>
      <c r="C83" s="170"/>
      <c r="D83" s="170"/>
      <c r="E83" s="170"/>
      <c r="F83" s="170"/>
      <c r="G83" s="170"/>
      <c r="H83" s="170"/>
      <c r="I83" s="170"/>
      <c r="J83" s="170"/>
      <c r="K83" s="170"/>
      <c r="L83" s="170"/>
      <c r="M83" s="170"/>
      <c r="N83" s="170"/>
      <c r="O83" s="170"/>
      <c r="P83" s="170"/>
      <c r="Q83" s="170"/>
      <c r="R83" s="170"/>
    </row>
    <row r="84" spans="1:18" ht="15.75" hidden="1">
      <c r="A84" s="168" t="str">
        <f>'Voeux élèves'!A86</f>
        <v>ROUX Elina</v>
      </c>
      <c r="B84" s="169">
        <f>Tableau1[[#This Row],[alto]]</f>
        <v>0</v>
      </c>
      <c r="C84" s="170"/>
      <c r="D84" s="170"/>
      <c r="E84" s="170"/>
      <c r="F84" s="170"/>
      <c r="G84" s="170"/>
      <c r="H84" s="170"/>
      <c r="I84" s="170"/>
      <c r="J84" s="170"/>
      <c r="K84" s="170"/>
      <c r="L84" s="170"/>
      <c r="M84" s="170"/>
      <c r="N84" s="170"/>
      <c r="O84" s="170"/>
      <c r="P84" s="170"/>
      <c r="Q84" s="170"/>
      <c r="R84" s="170"/>
    </row>
    <row r="85" spans="1:18" ht="15.75">
      <c r="A85" s="168" t="str">
        <f>'Voeux élèves'!A87</f>
        <v>ROYER  Alban</v>
      </c>
      <c r="B85" s="169" t="str">
        <f>Tableau1[[#This Row],[alto]]</f>
        <v>p3</v>
      </c>
      <c r="C85" s="170"/>
      <c r="D85" s="170"/>
      <c r="E85" s="170"/>
      <c r="F85" s="170"/>
      <c r="G85" s="170"/>
      <c r="H85" s="170"/>
      <c r="I85" s="170"/>
      <c r="J85" s="170"/>
      <c r="K85" s="170"/>
      <c r="L85" s="170"/>
      <c r="M85" s="170"/>
      <c r="N85" s="170"/>
      <c r="O85" s="170"/>
      <c r="P85" s="170"/>
      <c r="Q85" s="170"/>
      <c r="R85" s="170"/>
    </row>
    <row r="86" spans="1:18" ht="15.75" hidden="1">
      <c r="A86" s="168" t="str">
        <f>'Voeux élèves'!A88</f>
        <v>SAINT-PAUL Léonie</v>
      </c>
      <c r="B86" s="169">
        <f>Tableau1[[#This Row],[alto]]</f>
        <v>0</v>
      </c>
      <c r="C86" s="170"/>
      <c r="D86" s="170"/>
      <c r="E86" s="170"/>
      <c r="F86" s="170"/>
      <c r="G86" s="170"/>
      <c r="H86" s="170"/>
      <c r="I86" s="170"/>
      <c r="J86" s="170"/>
      <c r="K86" s="170"/>
      <c r="L86" s="170"/>
      <c r="M86" s="170"/>
      <c r="N86" s="170"/>
      <c r="O86" s="170"/>
      <c r="P86" s="170"/>
      <c r="Q86" s="170"/>
      <c r="R86" s="170"/>
    </row>
    <row r="87" spans="1:18" ht="15.75" hidden="1">
      <c r="A87" s="168" t="str">
        <f>'Voeux élèves'!A89</f>
        <v>SCHMID Maélyne</v>
      </c>
      <c r="B87" s="169">
        <f>Tableau1[[#This Row],[alto]]</f>
        <v>0</v>
      </c>
      <c r="C87" s="170"/>
      <c r="D87" s="170"/>
      <c r="E87" s="170"/>
      <c r="F87" s="170"/>
      <c r="G87" s="170"/>
      <c r="H87" s="170"/>
      <c r="I87" s="170"/>
      <c r="J87" s="170"/>
      <c r="K87" s="170"/>
      <c r="L87" s="170"/>
      <c r="M87" s="170"/>
      <c r="N87" s="170"/>
      <c r="O87" s="170"/>
      <c r="P87" s="170"/>
      <c r="Q87" s="170"/>
      <c r="R87" s="170"/>
    </row>
    <row r="88" spans="1:18" ht="15.75">
      <c r="A88" s="168" t="str">
        <f>'Voeux élèves'!A90</f>
        <v>SHIN Ian</v>
      </c>
      <c r="B88" s="169" t="str">
        <f>Tableau1[[#This Row],[alto]]</f>
        <v>p3</v>
      </c>
      <c r="C88" s="170"/>
      <c r="D88" s="170"/>
      <c r="E88" s="170"/>
      <c r="F88" s="170"/>
      <c r="G88" s="170"/>
      <c r="H88" s="170"/>
      <c r="I88" s="170"/>
      <c r="J88" s="170"/>
      <c r="K88" s="170"/>
      <c r="L88" s="170"/>
      <c r="M88" s="170"/>
      <c r="N88" s="170"/>
      <c r="O88" s="170"/>
      <c r="P88" s="170"/>
      <c r="Q88" s="170"/>
      <c r="R88" s="170"/>
    </row>
    <row r="89" spans="1:18" ht="15.75">
      <c r="A89" s="168" t="str">
        <f>'Voeux élèves'!A91</f>
        <v>SHIN Louane</v>
      </c>
      <c r="B89" s="169" t="str">
        <f>Tableau1[[#This Row],[alto]]</f>
        <v>p3</v>
      </c>
      <c r="C89" s="170"/>
      <c r="D89" s="170"/>
      <c r="E89" s="170"/>
      <c r="F89" s="170"/>
      <c r="G89" s="170"/>
      <c r="H89" s="170"/>
      <c r="I89" s="170"/>
      <c r="J89" s="170"/>
      <c r="K89" s="170"/>
      <c r="L89" s="170"/>
      <c r="M89" s="170"/>
      <c r="N89" s="170"/>
      <c r="O89" s="170"/>
      <c r="P89" s="170"/>
      <c r="Q89" s="170"/>
      <c r="R89" s="170"/>
    </row>
    <row r="90" spans="1:18" ht="15.75" hidden="1">
      <c r="A90" s="168" t="str">
        <f>'Voeux élèves'!A92</f>
        <v>SIGNORELLI Matteo</v>
      </c>
      <c r="B90" s="169">
        <f>Tableau1[[#This Row],[alto]]</f>
        <v>0</v>
      </c>
      <c r="C90" s="170"/>
      <c r="D90" s="170"/>
      <c r="E90" s="170"/>
      <c r="F90" s="170"/>
      <c r="G90" s="170"/>
      <c r="H90" s="170"/>
      <c r="I90" s="170"/>
      <c r="J90" s="170"/>
      <c r="K90" s="170"/>
      <c r="L90" s="170"/>
      <c r="M90" s="170"/>
      <c r="N90" s="170"/>
      <c r="O90" s="170"/>
      <c r="P90" s="170"/>
      <c r="Q90" s="170"/>
      <c r="R90" s="170"/>
    </row>
    <row r="91" spans="1:18" ht="15.75" hidden="1">
      <c r="A91" s="168" t="str">
        <f>'Voeux élèves'!A93</f>
        <v>SIMON Stanislas</v>
      </c>
      <c r="B91" s="169">
        <f>Tableau1[[#This Row],[alto]]</f>
        <v>0</v>
      </c>
      <c r="C91" s="170"/>
      <c r="D91" s="170"/>
      <c r="E91" s="170"/>
      <c r="F91" s="170"/>
      <c r="G91" s="170"/>
      <c r="H91" s="170"/>
      <c r="I91" s="170"/>
      <c r="J91" s="170"/>
      <c r="K91" s="170"/>
      <c r="L91" s="170"/>
      <c r="M91" s="170"/>
      <c r="N91" s="170"/>
      <c r="O91" s="170"/>
      <c r="P91" s="170"/>
      <c r="Q91" s="170"/>
      <c r="R91" s="170"/>
    </row>
    <row r="92" spans="1:18" ht="15.75">
      <c r="A92" s="168" t="str">
        <f>'Voeux élèves'!A94</f>
        <v>SOULAS Louise</v>
      </c>
      <c r="B92" s="169" t="str">
        <f>Tableau1[[#This Row],[alto]]</f>
        <v>p3</v>
      </c>
      <c r="C92" s="170"/>
      <c r="D92" s="170"/>
      <c r="E92" s="170"/>
      <c r="F92" s="170"/>
      <c r="G92" s="170"/>
      <c r="H92" s="170"/>
      <c r="I92" s="170"/>
      <c r="J92" s="170"/>
      <c r="K92" s="170"/>
      <c r="L92" s="170"/>
      <c r="M92" s="170"/>
      <c r="N92" s="170"/>
      <c r="O92" s="170"/>
      <c r="P92" s="170"/>
      <c r="Q92" s="170"/>
      <c r="R92" s="170"/>
    </row>
    <row r="93" spans="1:18" ht="15.75" hidden="1">
      <c r="A93" s="168" t="str">
        <f>'Voeux élèves'!A95</f>
        <v>TAILHADES ALALI Noa</v>
      </c>
      <c r="B93" s="169">
        <f>Tableau1[[#This Row],[alto]]</f>
        <v>0</v>
      </c>
      <c r="C93" s="170"/>
      <c r="D93" s="170"/>
      <c r="E93" s="170"/>
      <c r="F93" s="170"/>
      <c r="G93" s="170"/>
      <c r="H93" s="170"/>
      <c r="I93" s="170"/>
      <c r="J93" s="170"/>
      <c r="K93" s="170"/>
      <c r="L93" s="170"/>
      <c r="M93" s="170"/>
      <c r="N93" s="170"/>
      <c r="O93" s="170"/>
      <c r="P93" s="170"/>
      <c r="Q93" s="170"/>
      <c r="R93" s="170"/>
    </row>
    <row r="94" spans="1:18" ht="15.75" hidden="1">
      <c r="A94" s="168" t="str">
        <f>'Voeux élèves'!A96</f>
        <v>TAKKOUZ Carla</v>
      </c>
      <c r="B94" s="169">
        <f>Tableau1[[#This Row],[alto]]</f>
        <v>0</v>
      </c>
      <c r="C94" s="170"/>
      <c r="D94" s="170"/>
      <c r="E94" s="170"/>
      <c r="F94" s="170"/>
      <c r="G94" s="170"/>
      <c r="H94" s="170"/>
      <c r="I94" s="170"/>
      <c r="J94" s="170"/>
      <c r="K94" s="170"/>
      <c r="L94" s="170"/>
      <c r="M94" s="170"/>
      <c r="N94" s="170"/>
      <c r="O94" s="170"/>
      <c r="P94" s="170"/>
      <c r="Q94" s="170"/>
      <c r="R94" s="170"/>
    </row>
    <row r="95" spans="1:18" ht="15.75" hidden="1">
      <c r="A95" s="168" t="str">
        <f>'Voeux élèves'!A97</f>
        <v>TRABLY EL MAHMOUD Coline</v>
      </c>
      <c r="B95" s="169">
        <f>Tableau1[[#This Row],[alto]]</f>
        <v>0</v>
      </c>
      <c r="C95" s="170"/>
      <c r="D95" s="170"/>
      <c r="E95" s="170"/>
      <c r="F95" s="170"/>
      <c r="G95" s="170"/>
      <c r="H95" s="170"/>
      <c r="I95" s="170"/>
      <c r="J95" s="170"/>
      <c r="K95" s="170"/>
      <c r="L95" s="170"/>
      <c r="M95" s="170"/>
      <c r="N95" s="170"/>
      <c r="O95" s="170"/>
      <c r="P95" s="170"/>
      <c r="Q95" s="170"/>
      <c r="R95" s="170"/>
    </row>
    <row r="96" spans="1:18" ht="15.75" hidden="1">
      <c r="A96" s="168" t="str">
        <f>'Voeux élèves'!A98</f>
        <v>VERSCHELDE Lucie</v>
      </c>
      <c r="B96" s="169">
        <f>Tableau1[[#This Row],[alto]]</f>
        <v>0</v>
      </c>
      <c r="C96" s="170"/>
      <c r="D96" s="170"/>
      <c r="E96" s="170"/>
      <c r="F96" s="170"/>
      <c r="G96" s="170"/>
      <c r="H96" s="170"/>
      <c r="I96" s="170"/>
      <c r="J96" s="170"/>
      <c r="K96" s="170"/>
      <c r="L96" s="170"/>
      <c r="M96" s="170"/>
      <c r="N96" s="170"/>
      <c r="O96" s="170"/>
      <c r="P96" s="170"/>
      <c r="Q96" s="170"/>
      <c r="R96" s="170"/>
    </row>
    <row r="97" spans="1:18" ht="15.75" hidden="1">
      <c r="A97" s="168" t="str">
        <f>'Voeux élèves'!A99</f>
        <v>VIREVAIRE BIDAUT Timéo</v>
      </c>
      <c r="B97" s="169">
        <f>Tableau1[[#This Row],[alto]]</f>
        <v>0</v>
      </c>
      <c r="C97" s="170"/>
      <c r="D97" s="170"/>
      <c r="E97" s="170"/>
      <c r="F97" s="170"/>
      <c r="G97" s="170"/>
      <c r="H97" s="170"/>
      <c r="I97" s="170"/>
      <c r="J97" s="170"/>
      <c r="K97" s="170"/>
      <c r="L97" s="170"/>
      <c r="M97" s="170"/>
      <c r="N97" s="170"/>
      <c r="O97" s="170"/>
      <c r="P97" s="170"/>
      <c r="Q97" s="170"/>
      <c r="R97" s="170"/>
    </row>
    <row r="98" spans="1:18" ht="15.75" hidden="1">
      <c r="A98" s="168" t="str">
        <f>'Voeux élèves'!A100</f>
        <v>BERNET Clémence</v>
      </c>
      <c r="B98" s="169">
        <f>Tableau1[[#This Row],[alto]]</f>
        <v>0</v>
      </c>
      <c r="C98" s="170"/>
      <c r="D98" s="170"/>
      <c r="E98" s="170"/>
      <c r="F98" s="170"/>
      <c r="G98" s="170"/>
      <c r="H98" s="170"/>
      <c r="I98" s="170"/>
      <c r="J98" s="170"/>
      <c r="K98" s="170"/>
      <c r="L98" s="170"/>
      <c r="M98" s="170"/>
      <c r="N98" s="170"/>
      <c r="O98" s="170"/>
      <c r="P98" s="170"/>
      <c r="Q98" s="170"/>
      <c r="R98" s="170"/>
    </row>
    <row r="99" spans="1:18" ht="15.75" hidden="1">
      <c r="A99" s="168" t="str">
        <f>'Voeux élèves'!A101</f>
        <v>LOUAR Sarah</v>
      </c>
      <c r="B99" s="169">
        <f>Tableau1[[#This Row],[alto]]</f>
        <v>0</v>
      </c>
      <c r="C99" s="170"/>
      <c r="D99" s="170"/>
      <c r="E99" s="170"/>
      <c r="F99" s="170"/>
      <c r="G99" s="170"/>
      <c r="H99" s="170"/>
      <c r="I99" s="170"/>
      <c r="J99" s="170"/>
      <c r="K99" s="170"/>
      <c r="L99" s="170"/>
      <c r="M99" s="170"/>
      <c r="N99" s="170"/>
      <c r="O99" s="170"/>
      <c r="P99" s="170"/>
      <c r="Q99" s="170"/>
      <c r="R99" s="170"/>
    </row>
    <row r="100" spans="1:18" ht="15.75" hidden="1">
      <c r="A100" s="168">
        <f>'Voeux élèves'!A102</f>
        <v>0</v>
      </c>
      <c r="B100" s="169">
        <f>Tableau1[[#This Row],[alto]]</f>
        <v>0</v>
      </c>
      <c r="C100" s="170"/>
      <c r="D100" s="170"/>
      <c r="E100" s="170"/>
      <c r="F100" s="170"/>
      <c r="G100" s="170"/>
      <c r="H100" s="170"/>
      <c r="I100" s="170"/>
      <c r="J100" s="170"/>
      <c r="K100" s="170"/>
      <c r="L100" s="170"/>
      <c r="M100" s="170"/>
      <c r="N100" s="170"/>
      <c r="O100" s="170"/>
      <c r="P100" s="170"/>
      <c r="Q100" s="170"/>
      <c r="R100" s="170"/>
    </row>
    <row r="101" spans="1:18">
      <c r="A101" s="177"/>
      <c r="B101" s="170"/>
      <c r="C101" s="170"/>
      <c r="D101" s="170"/>
      <c r="E101" s="170"/>
      <c r="F101" s="170"/>
      <c r="G101" s="170"/>
      <c r="H101" s="170"/>
      <c r="I101" s="170"/>
      <c r="J101" s="170"/>
      <c r="K101" s="170"/>
      <c r="L101" s="170"/>
      <c r="M101" s="170"/>
      <c r="N101" s="170"/>
      <c r="O101" s="170"/>
      <c r="P101" s="170"/>
      <c r="Q101" s="170"/>
      <c r="R101" s="170"/>
    </row>
    <row r="102" spans="1:18">
      <c r="A102" s="172" t="s">
        <v>26</v>
      </c>
      <c r="B102" s="173" t="s">
        <v>71</v>
      </c>
      <c r="C102" s="170"/>
      <c r="D102" s="170"/>
      <c r="E102" s="170"/>
      <c r="F102" s="170"/>
      <c r="G102" s="170"/>
      <c r="H102" s="170"/>
      <c r="I102" s="170"/>
      <c r="J102" s="170"/>
      <c r="K102" s="170"/>
      <c r="L102" s="170"/>
      <c r="M102" s="170"/>
      <c r="N102" s="170"/>
      <c r="O102" s="170"/>
      <c r="P102" s="170"/>
      <c r="Q102" s="170"/>
      <c r="R102" s="170"/>
    </row>
    <row r="103" spans="1:18">
      <c r="A103" s="7" t="s">
        <v>85</v>
      </c>
      <c r="B103" s="2" t="s">
        <v>72</v>
      </c>
    </row>
    <row r="104" spans="1:18">
      <c r="A104" s="7"/>
      <c r="B104" s="3" t="s">
        <v>73</v>
      </c>
    </row>
    <row r="105" spans="1:18">
      <c r="B105" s="4" t="s">
        <v>74</v>
      </c>
    </row>
    <row r="106" spans="1:18">
      <c r="B106">
        <f>COUNTIF(B101:B101,4)</f>
        <v>0</v>
      </c>
    </row>
  </sheetData>
  <phoneticPr fontId="5" type="noConversion"/>
  <conditionalFormatting sqref="B102">
    <cfRule type="iconSet" priority="64">
      <iconSet iconSet="3Symbols2">
        <cfvo type="percent" val="0"/>
        <cfvo type="percent" val="33"/>
        <cfvo type="percent" val="67"/>
      </iconSet>
    </cfRule>
  </conditionalFormatting>
  <conditionalFormatting sqref="B102">
    <cfRule type="colorScale" priority="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2">
    <cfRule type="colorScale" priority="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3">
    <cfRule type="iconSet" priority="61">
      <iconSet iconSet="3Symbols2">
        <cfvo type="percent" val="0"/>
        <cfvo type="percent" val="33"/>
        <cfvo type="percent" val="67"/>
      </iconSet>
    </cfRule>
  </conditionalFormatting>
  <conditionalFormatting sqref="B103">
    <cfRule type="colorScale" priority="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4">
    <cfRule type="iconSet" priority="59">
      <iconSet iconSet="3Symbols2">
        <cfvo type="percent" val="0"/>
        <cfvo type="percent" val="33"/>
        <cfvo type="percent" val="67"/>
      </iconSet>
    </cfRule>
  </conditionalFormatting>
  <conditionalFormatting sqref="B105">
    <cfRule type="iconSet" priority="58">
      <iconSet iconSet="3Symbols2">
        <cfvo type="percent" val="0"/>
        <cfvo type="percent" val="33"/>
        <cfvo type="percent" val="67"/>
      </iconSet>
    </cfRule>
  </conditionalFormatting>
  <conditionalFormatting sqref="B2:B100">
    <cfRule type="iconSet" priority="6">
      <iconSet iconSet="3Symbols2">
        <cfvo type="percent" val="0"/>
        <cfvo type="percent" val="33"/>
        <cfvo type="percent" val="67"/>
      </iconSet>
    </cfRule>
  </conditionalFormatting>
  <conditionalFormatting sqref="B2:B100">
    <cfRule type="cellIs" dxfId="80" priority="1" operator="equal">
      <formula>"P4"</formula>
    </cfRule>
    <cfRule type="cellIs" dxfId="79" priority="2" operator="equal">
      <formula>"P3"</formula>
    </cfRule>
    <cfRule type="cellIs" dxfId="78" priority="3" operator="equal">
      <formula>"P2"</formula>
    </cfRule>
    <cfRule type="cellIs" dxfId="77" priority="4" operator="equal">
      <formula>"P1"</formula>
    </cfRule>
    <cfRule type="iconSet" priority="5">
      <iconSet iconSet="4TrafficLights">
        <cfvo type="percent" val="0"/>
        <cfvo type="percent" val="25"/>
        <cfvo type="percent" val="50"/>
        <cfvo type="percent" val="75"/>
      </iconSet>
    </cfRule>
  </conditionalFormatting>
  <pageMargins left="0.7" right="0.7" top="0.75" bottom="0.75" header="0.3" footer="0.3"/>
  <pageSetup paperSize="9" orientation="portrait" horizontalDpi="0" verticalDpi="0"/>
  <tableParts count="1">
    <tablePart r:id="rId1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3"/>
  <dimension ref="A1:R108"/>
  <sheetViews>
    <sheetView workbookViewId="0">
      <pane ySplit="1" topLeftCell="A2" activePane="bottomLeft" state="frozen"/>
      <selection activeCell="A80" sqref="A80"/>
      <selection pane="bottomLeft" activeCell="A80" sqref="A80"/>
    </sheetView>
  </sheetViews>
  <sheetFormatPr baseColWidth="10" defaultRowHeight="15"/>
  <cols>
    <col min="1" max="1" width="28.42578125" bestFit="1" customWidth="1"/>
    <col min="2" max="2" width="19.140625" bestFit="1" customWidth="1"/>
  </cols>
  <sheetData>
    <row r="1" spans="1:18">
      <c r="A1" t="s">
        <v>8</v>
      </c>
      <c r="B1" t="s">
        <v>27</v>
      </c>
    </row>
    <row r="2" spans="1:18">
      <c r="A2" s="153" t="str">
        <f>'Voeux élèves'!A4</f>
        <v>ARRAGAIN Adèle</v>
      </c>
      <c r="B2" s="154" t="str">
        <f>Tableau1[[#This Row],[violoncelle]]</f>
        <v>p4</v>
      </c>
    </row>
    <row r="3" spans="1:18">
      <c r="A3" s="153" t="str">
        <f>'Voeux élèves'!A5</f>
        <v>AUCLAIR Héloïse</v>
      </c>
      <c r="B3" s="154" t="str">
        <f>Tableau1[[#This Row],[violoncelle]]</f>
        <v>p4</v>
      </c>
    </row>
    <row r="4" spans="1:18" ht="15.75">
      <c r="A4" s="168" t="str">
        <f>'Voeux élèves'!A6</f>
        <v>BALAIS Zoé</v>
      </c>
      <c r="B4" s="169" t="str">
        <f>Tableau1[[#This Row],[violoncelle]]</f>
        <v>p4</v>
      </c>
      <c r="C4" s="170"/>
      <c r="D4" s="170"/>
      <c r="E4" s="170"/>
      <c r="F4" s="170"/>
      <c r="G4" s="170"/>
      <c r="H4" s="170"/>
      <c r="I4" s="170"/>
      <c r="J4" s="170"/>
      <c r="K4" s="170"/>
      <c r="L4" s="170"/>
      <c r="M4" s="170"/>
      <c r="N4" s="170"/>
      <c r="O4" s="170"/>
      <c r="P4" s="170"/>
      <c r="Q4" s="170"/>
      <c r="R4" s="170"/>
    </row>
    <row r="5" spans="1:18" ht="15.75" hidden="1">
      <c r="A5" s="168" t="str">
        <f>'Voeux élèves'!A7</f>
        <v>BARBI NEYROUD Alicia</v>
      </c>
      <c r="B5" s="169">
        <f>Tableau1[[#This Row],[violoncelle]]</f>
        <v>0</v>
      </c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170"/>
      <c r="Q5" s="170"/>
      <c r="R5" s="170"/>
    </row>
    <row r="6" spans="1:18" ht="15.75" hidden="1">
      <c r="A6" s="168" t="str">
        <f>'Voeux élèves'!A8</f>
        <v>BARBU WILDBRETT Charlotte</v>
      </c>
      <c r="B6" s="169">
        <f>Tableau1[[#This Row],[violoncelle]]</f>
        <v>0</v>
      </c>
      <c r="C6" s="170"/>
      <c r="D6" s="170"/>
      <c r="E6" s="170"/>
      <c r="F6" s="170"/>
      <c r="G6" s="170"/>
      <c r="H6" s="170"/>
      <c r="I6" s="170"/>
      <c r="J6" s="170"/>
      <c r="K6" s="170"/>
      <c r="L6" s="170"/>
      <c r="M6" s="170"/>
      <c r="N6" s="170"/>
      <c r="O6" s="170"/>
      <c r="P6" s="170"/>
      <c r="Q6" s="170"/>
      <c r="R6" s="170"/>
    </row>
    <row r="7" spans="1:18" ht="15.75" hidden="1">
      <c r="A7" s="168" t="str">
        <f>'Voeux élèves'!A9</f>
        <v>BAZOGE Edgar</v>
      </c>
      <c r="B7" s="169">
        <f>Tableau1[[#This Row],[violoncelle]]</f>
        <v>0</v>
      </c>
      <c r="C7" s="170"/>
      <c r="D7" s="170"/>
      <c r="E7" s="170"/>
      <c r="F7" s="170"/>
      <c r="G7" s="170"/>
      <c r="H7" s="170"/>
      <c r="I7" s="170"/>
      <c r="J7" s="170"/>
      <c r="K7" s="170"/>
      <c r="L7" s="170"/>
      <c r="M7" s="170"/>
      <c r="N7" s="170"/>
      <c r="O7" s="170"/>
      <c r="P7" s="170"/>
      <c r="Q7" s="170"/>
      <c r="R7" s="170"/>
    </row>
    <row r="8" spans="1:18" ht="15.75" hidden="1">
      <c r="A8" s="168" t="str">
        <f>'Voeux élèves'!A10</f>
        <v>BEAREZ Thelma</v>
      </c>
      <c r="B8" s="169">
        <f>Tableau1[[#This Row],[violoncelle]]</f>
        <v>0</v>
      </c>
      <c r="C8" s="170"/>
      <c r="D8" s="170"/>
      <c r="E8" s="170"/>
      <c r="F8" s="170"/>
      <c r="G8" s="170"/>
      <c r="H8" s="170"/>
      <c r="I8" s="170"/>
      <c r="J8" s="170"/>
      <c r="K8" s="170"/>
      <c r="L8" s="170"/>
      <c r="M8" s="170"/>
      <c r="N8" s="170"/>
      <c r="O8" s="170"/>
      <c r="P8" s="170"/>
      <c r="Q8" s="170"/>
      <c r="R8" s="170"/>
    </row>
    <row r="9" spans="1:18" ht="15.75" hidden="1">
      <c r="A9" s="168" t="str">
        <f>'Voeux élèves'!A11</f>
        <v>BENKHALFOUN Aya</v>
      </c>
      <c r="B9" s="169">
        <f>Tableau1[[#This Row],[violoncelle]]</f>
        <v>0</v>
      </c>
      <c r="C9" s="170"/>
      <c r="D9" s="170"/>
      <c r="E9" s="170"/>
      <c r="F9" s="170"/>
      <c r="G9" s="170"/>
      <c r="H9" s="170"/>
      <c r="I9" s="170"/>
      <c r="J9" s="170"/>
      <c r="K9" s="170"/>
      <c r="L9" s="170"/>
      <c r="M9" s="170"/>
      <c r="N9" s="170"/>
      <c r="O9" s="170"/>
      <c r="P9" s="170"/>
      <c r="Q9" s="170"/>
      <c r="R9" s="170"/>
    </row>
    <row r="10" spans="1:18" ht="15.75">
      <c r="A10" s="168" t="str">
        <f>'Voeux élèves'!A12</f>
        <v>BENOIT Anatole</v>
      </c>
      <c r="B10" s="169" t="str">
        <f>Tableau1[[#This Row],[violoncelle]]</f>
        <v>p4</v>
      </c>
      <c r="C10" s="170"/>
      <c r="D10" s="170"/>
      <c r="E10" s="170"/>
      <c r="F10" s="170"/>
      <c r="G10" s="170"/>
      <c r="H10" s="170"/>
      <c r="I10" s="170"/>
      <c r="J10" s="170"/>
      <c r="K10" s="170"/>
      <c r="L10" s="170"/>
      <c r="M10" s="170"/>
      <c r="N10" s="170"/>
      <c r="O10" s="170"/>
      <c r="P10" s="170"/>
      <c r="Q10" s="170"/>
      <c r="R10" s="170"/>
    </row>
    <row r="11" spans="1:18" ht="15.75" hidden="1">
      <c r="A11" s="168" t="str">
        <f>'Voeux élèves'!A13</f>
        <v>BERTHIER Inès</v>
      </c>
      <c r="B11" s="169">
        <f>Tableau1[[#This Row],[violoncelle]]</f>
        <v>0</v>
      </c>
      <c r="C11" s="170"/>
      <c r="D11" s="170"/>
      <c r="E11" s="170"/>
      <c r="F11" s="170"/>
      <c r="G11" s="170"/>
      <c r="H11" s="170"/>
      <c r="I11" s="170"/>
      <c r="J11" s="170"/>
      <c r="K11" s="170"/>
      <c r="L11" s="170"/>
      <c r="M11" s="170"/>
      <c r="N11" s="170"/>
      <c r="O11" s="170"/>
      <c r="P11" s="170"/>
      <c r="Q11" s="170"/>
      <c r="R11" s="170"/>
    </row>
    <row r="12" spans="1:18" ht="15.75" hidden="1">
      <c r="A12" s="168" t="str">
        <f>'Voeux élèves'!A14</f>
        <v>BLEHAUT Anna</v>
      </c>
      <c r="B12" s="169">
        <f>Tableau1[[#This Row],[violoncelle]]</f>
        <v>0</v>
      </c>
      <c r="C12" s="170"/>
      <c r="D12" s="170"/>
      <c r="E12" s="170"/>
      <c r="F12" s="170"/>
      <c r="G12" s="170"/>
      <c r="H12" s="170"/>
      <c r="I12" s="170"/>
      <c r="J12" s="170"/>
      <c r="K12" s="170"/>
      <c r="L12" s="170"/>
      <c r="M12" s="170"/>
      <c r="N12" s="170"/>
      <c r="O12" s="170"/>
      <c r="P12" s="170"/>
      <c r="Q12" s="170"/>
      <c r="R12" s="170"/>
    </row>
    <row r="13" spans="1:18" ht="15.75" hidden="1">
      <c r="A13" s="168" t="str">
        <f>'Voeux élèves'!A15</f>
        <v>BOSSAN Emma</v>
      </c>
      <c r="B13" s="169">
        <f>Tableau1[[#This Row],[violoncelle]]</f>
        <v>0</v>
      </c>
      <c r="C13" s="170"/>
      <c r="D13" s="170"/>
      <c r="E13" s="170"/>
      <c r="F13" s="170"/>
      <c r="G13" s="170"/>
      <c r="H13" s="170"/>
      <c r="I13" s="170"/>
      <c r="J13" s="170"/>
      <c r="K13" s="170"/>
      <c r="L13" s="170"/>
      <c r="M13" s="170"/>
      <c r="N13" s="170"/>
      <c r="O13" s="170"/>
      <c r="P13" s="170"/>
      <c r="Q13" s="170"/>
      <c r="R13" s="170"/>
    </row>
    <row r="14" spans="1:18" ht="15.75" hidden="1">
      <c r="A14" s="168" t="str">
        <f>'Voeux élèves'!A16</f>
        <v>BRANDYK TAGLIAVIA Julia</v>
      </c>
      <c r="B14" s="169">
        <f>Tableau1[[#This Row],[violoncelle]]</f>
        <v>0</v>
      </c>
      <c r="C14" s="170"/>
      <c r="D14" s="170"/>
      <c r="E14" s="170"/>
      <c r="F14" s="170"/>
      <c r="G14" s="170"/>
      <c r="H14" s="170"/>
      <c r="I14" s="170"/>
      <c r="J14" s="170"/>
      <c r="K14" s="170"/>
      <c r="L14" s="170"/>
      <c r="M14" s="170"/>
      <c r="N14" s="170"/>
      <c r="O14" s="170"/>
      <c r="P14" s="170"/>
      <c r="Q14" s="170"/>
      <c r="R14" s="170"/>
    </row>
    <row r="15" spans="1:18" ht="15.75">
      <c r="A15" s="168" t="str">
        <f>'Voeux élèves'!A17</f>
        <v>CARION Léonie</v>
      </c>
      <c r="B15" s="169" t="str">
        <f>Tableau1[[#This Row],[violoncelle]]</f>
        <v>p4</v>
      </c>
      <c r="C15" s="170"/>
      <c r="D15" s="170"/>
      <c r="E15" s="170"/>
      <c r="F15" s="170"/>
      <c r="G15" s="170"/>
      <c r="H15" s="170"/>
      <c r="I15" s="170"/>
      <c r="J15" s="170"/>
      <c r="K15" s="170"/>
      <c r="L15" s="170"/>
      <c r="M15" s="170"/>
      <c r="N15" s="170"/>
      <c r="O15" s="170"/>
      <c r="P15" s="170"/>
      <c r="Q15" s="170"/>
      <c r="R15" s="170"/>
    </row>
    <row r="16" spans="1:18" ht="15.75" hidden="1">
      <c r="A16" s="168" t="str">
        <f>'Voeux élèves'!A18</f>
        <v>CATALAO PACHECO Tomas</v>
      </c>
      <c r="B16" s="169">
        <f>Tableau1[[#This Row],[violoncelle]]</f>
        <v>0</v>
      </c>
      <c r="C16" s="170"/>
      <c r="D16" s="170"/>
      <c r="E16" s="170"/>
      <c r="F16" s="170"/>
      <c r="G16" s="170"/>
      <c r="H16" s="170"/>
      <c r="I16" s="170"/>
      <c r="J16" s="170"/>
      <c r="K16" s="170"/>
      <c r="L16" s="170"/>
      <c r="M16" s="170"/>
      <c r="N16" s="170"/>
      <c r="O16" s="170"/>
      <c r="P16" s="170"/>
      <c r="Q16" s="170"/>
      <c r="R16" s="170"/>
    </row>
    <row r="17" spans="1:18" ht="15.75" hidden="1">
      <c r="A17" s="168" t="str">
        <f>'Voeux élèves'!A19</f>
        <v>CHAGNY Elise</v>
      </c>
      <c r="B17" s="169">
        <f>Tableau1[[#This Row],[violoncelle]]</f>
        <v>0</v>
      </c>
      <c r="C17" s="170"/>
      <c r="D17" s="170"/>
      <c r="E17" s="170"/>
      <c r="F17" s="170"/>
      <c r="G17" s="170"/>
      <c r="H17" s="170"/>
      <c r="I17" s="170"/>
      <c r="J17" s="170"/>
      <c r="K17" s="170"/>
      <c r="L17" s="170"/>
      <c r="M17" s="170"/>
      <c r="N17" s="170"/>
      <c r="O17" s="170"/>
      <c r="P17" s="170"/>
      <c r="Q17" s="170"/>
      <c r="R17" s="170"/>
    </row>
    <row r="18" spans="1:18" ht="15.75" hidden="1">
      <c r="A18" s="168" t="str">
        <f>'Voeux élèves'!A20</f>
        <v>CHALET Ninon</v>
      </c>
      <c r="B18" s="169" t="str">
        <f>Tableau1[[#This Row],[violoncelle]]</f>
        <v>p4</v>
      </c>
      <c r="C18" s="170"/>
      <c r="D18" s="170"/>
      <c r="E18" s="170"/>
      <c r="F18" s="170"/>
      <c r="G18" s="170"/>
      <c r="H18" s="170"/>
      <c r="I18" s="170"/>
      <c r="J18" s="170"/>
      <c r="K18" s="170"/>
      <c r="L18" s="170"/>
      <c r="M18" s="170"/>
      <c r="N18" s="170"/>
      <c r="O18" s="170"/>
      <c r="P18" s="170"/>
      <c r="Q18" s="170"/>
      <c r="R18" s="170"/>
    </row>
    <row r="19" spans="1:18" ht="15.75" hidden="1">
      <c r="A19" s="168" t="str">
        <f>'Voeux élèves'!A21</f>
        <v>CHAREYRON Elsa</v>
      </c>
      <c r="B19" s="169">
        <f>Tableau1[[#This Row],[violoncelle]]</f>
        <v>0</v>
      </c>
      <c r="C19" s="170"/>
      <c r="D19" s="170"/>
      <c r="E19" s="170"/>
      <c r="F19" s="170"/>
      <c r="G19" s="170"/>
      <c r="H19" s="170"/>
      <c r="I19" s="170"/>
      <c r="J19" s="170"/>
      <c r="K19" s="170"/>
      <c r="L19" s="170"/>
      <c r="M19" s="170"/>
      <c r="N19" s="170"/>
      <c r="O19" s="170"/>
      <c r="P19" s="170"/>
      <c r="Q19" s="170"/>
      <c r="R19" s="170"/>
    </row>
    <row r="20" spans="1:18" ht="15.75">
      <c r="A20" s="168" t="str">
        <f>'Voeux élèves'!A22</f>
        <v>CHARON Gabriel</v>
      </c>
      <c r="B20" s="169" t="str">
        <f>Tableau1[[#This Row],[violoncelle]]</f>
        <v>p1</v>
      </c>
      <c r="C20" s="170"/>
      <c r="D20" s="170"/>
      <c r="E20" s="170"/>
      <c r="F20" s="170"/>
      <c r="G20" s="170"/>
      <c r="H20" s="170"/>
      <c r="I20" s="170"/>
      <c r="J20" s="170"/>
      <c r="K20" s="170"/>
      <c r="L20" s="170"/>
      <c r="M20" s="170"/>
      <c r="N20" s="170"/>
      <c r="O20" s="170"/>
      <c r="P20" s="170"/>
      <c r="Q20" s="170"/>
      <c r="R20" s="170"/>
    </row>
    <row r="21" spans="1:18" ht="15.75">
      <c r="A21" s="168" t="str">
        <f>'Voeux élèves'!A23</f>
        <v>CHASSAGNY Philippine</v>
      </c>
      <c r="B21" s="169" t="str">
        <f>Tableau1[[#This Row],[violoncelle]]</f>
        <v>p3</v>
      </c>
      <c r="C21" s="170"/>
      <c r="D21" s="170"/>
      <c r="E21" s="170"/>
      <c r="F21" s="170"/>
      <c r="G21" s="170"/>
      <c r="H21" s="170"/>
      <c r="I21" s="170"/>
      <c r="J21" s="170"/>
      <c r="K21" s="170"/>
      <c r="L21" s="170"/>
      <c r="M21" s="170"/>
      <c r="N21" s="170"/>
      <c r="O21" s="170"/>
      <c r="P21" s="170"/>
      <c r="Q21" s="170"/>
      <c r="R21" s="170"/>
    </row>
    <row r="22" spans="1:18" ht="15.75">
      <c r="A22" s="168" t="str">
        <f>'Voeux élèves'!A24</f>
        <v>CHATILLON Apolline</v>
      </c>
      <c r="B22" s="169" t="str">
        <f>Tableau1[[#This Row],[violoncelle]]</f>
        <v>p3</v>
      </c>
      <c r="C22" s="170"/>
      <c r="D22" s="170"/>
      <c r="E22" s="170"/>
      <c r="F22" s="170"/>
      <c r="G22" s="170"/>
      <c r="H22" s="170"/>
      <c r="I22" s="170"/>
      <c r="J22" s="170"/>
      <c r="K22" s="170"/>
      <c r="L22" s="170"/>
      <c r="M22" s="170"/>
      <c r="N22" s="170"/>
      <c r="O22" s="170"/>
      <c r="P22" s="170"/>
      <c r="Q22" s="170"/>
      <c r="R22" s="170"/>
    </row>
    <row r="23" spans="1:18" ht="15.75" hidden="1">
      <c r="A23" s="168" t="str">
        <f>'Voeux élèves'!A25</f>
        <v>CHENE Louise</v>
      </c>
      <c r="B23" s="169">
        <f>Tableau1[[#This Row],[violoncelle]]</f>
        <v>0</v>
      </c>
      <c r="C23" s="170"/>
      <c r="D23" s="170"/>
      <c r="E23" s="170"/>
      <c r="F23" s="170"/>
      <c r="G23" s="170"/>
      <c r="H23" s="170"/>
      <c r="I23" s="170"/>
      <c r="J23" s="170"/>
      <c r="K23" s="170"/>
      <c r="L23" s="170"/>
      <c r="M23" s="170"/>
      <c r="N23" s="170"/>
      <c r="O23" s="170"/>
      <c r="P23" s="170"/>
      <c r="Q23" s="170"/>
      <c r="R23" s="170"/>
    </row>
    <row r="24" spans="1:18" ht="15.75">
      <c r="A24" s="168" t="str">
        <f>'Voeux élèves'!A26</f>
        <v>CHEVALIER BUN Lyne</v>
      </c>
      <c r="B24" s="169" t="str">
        <f>Tableau1[[#This Row],[violoncelle]]</f>
        <v>p3</v>
      </c>
      <c r="C24" s="170"/>
      <c r="D24" s="170"/>
      <c r="E24" s="170"/>
      <c r="F24" s="170"/>
      <c r="G24" s="170"/>
      <c r="H24" s="170"/>
      <c r="I24" s="170"/>
      <c r="J24" s="170"/>
      <c r="K24" s="170"/>
      <c r="L24" s="170"/>
      <c r="M24" s="170"/>
      <c r="N24" s="170"/>
      <c r="O24" s="170"/>
      <c r="P24" s="170"/>
      <c r="Q24" s="170"/>
      <c r="R24" s="170"/>
    </row>
    <row r="25" spans="1:18" ht="15.75" hidden="1">
      <c r="A25" s="168" t="str">
        <f>'Voeux élèves'!A27</f>
        <v>COLLET SOLARY Maxime</v>
      </c>
      <c r="B25" s="169">
        <f>Tableau1[[#This Row],[violoncelle]]</f>
        <v>0</v>
      </c>
      <c r="C25" s="170"/>
      <c r="D25" s="170"/>
      <c r="E25" s="170"/>
      <c r="F25" s="170"/>
      <c r="G25" s="170"/>
      <c r="H25" s="170"/>
      <c r="I25" s="170"/>
      <c r="J25" s="170"/>
      <c r="K25" s="170"/>
      <c r="L25" s="170"/>
      <c r="M25" s="170"/>
      <c r="N25" s="170"/>
      <c r="O25" s="170"/>
      <c r="P25" s="170"/>
      <c r="Q25" s="170"/>
      <c r="R25" s="170"/>
    </row>
    <row r="26" spans="1:18" ht="15.75">
      <c r="A26" s="168" t="str">
        <f>'Voeux élèves'!A28</f>
        <v>COMETTO Ulysse</v>
      </c>
      <c r="B26" s="169" t="str">
        <f>Tableau1[[#This Row],[violoncelle]]</f>
        <v>p1</v>
      </c>
      <c r="C26" s="170"/>
      <c r="D26" s="170"/>
      <c r="E26" s="170"/>
      <c r="F26" s="170"/>
      <c r="G26" s="170"/>
      <c r="H26" s="170"/>
      <c r="I26" s="170"/>
      <c r="J26" s="170"/>
      <c r="K26" s="170"/>
      <c r="L26" s="170"/>
      <c r="M26" s="170"/>
      <c r="N26" s="170"/>
      <c r="O26" s="170"/>
      <c r="P26" s="170"/>
      <c r="Q26" s="170"/>
      <c r="R26" s="170"/>
    </row>
    <row r="27" spans="1:18" ht="15.75" hidden="1">
      <c r="A27" s="168" t="str">
        <f>'Voeux élèves'!A29</f>
        <v>COQUET Eléanore</v>
      </c>
      <c r="B27" s="169">
        <f>Tableau1[[#This Row],[violoncelle]]</f>
        <v>0</v>
      </c>
      <c r="C27" s="170"/>
      <c r="D27" s="170"/>
      <c r="E27" s="170"/>
      <c r="F27" s="170"/>
      <c r="G27" s="170"/>
      <c r="H27" s="170"/>
      <c r="I27" s="170"/>
      <c r="J27" s="170"/>
      <c r="K27" s="170"/>
      <c r="L27" s="170"/>
      <c r="M27" s="170"/>
      <c r="N27" s="170"/>
      <c r="O27" s="170"/>
      <c r="P27" s="170"/>
      <c r="Q27" s="170"/>
      <c r="R27" s="170"/>
    </row>
    <row r="28" spans="1:18" ht="15.75" hidden="1">
      <c r="A28" s="168" t="str">
        <f>'Voeux élèves'!A30</f>
        <v>COQUILLION Achille</v>
      </c>
      <c r="B28" s="169">
        <f>Tableau1[[#This Row],[violoncelle]]</f>
        <v>0</v>
      </c>
      <c r="C28" s="170"/>
      <c r="D28" s="170"/>
      <c r="E28" s="170"/>
      <c r="F28" s="170"/>
      <c r="G28" s="170"/>
      <c r="H28" s="170"/>
      <c r="I28" s="170"/>
      <c r="J28" s="170"/>
      <c r="K28" s="170"/>
      <c r="L28" s="170"/>
      <c r="M28" s="170"/>
      <c r="N28" s="170"/>
      <c r="O28" s="170"/>
      <c r="P28" s="170"/>
      <c r="Q28" s="170"/>
      <c r="R28" s="170"/>
    </row>
    <row r="29" spans="1:18" ht="15.75" hidden="1">
      <c r="A29" s="168" t="str">
        <f>'Voeux élèves'!A31</f>
        <v>CORBEL Swann</v>
      </c>
      <c r="B29" s="169">
        <f>Tableau1[[#This Row],[violoncelle]]</f>
        <v>0</v>
      </c>
      <c r="C29" s="170"/>
      <c r="D29" s="170"/>
      <c r="E29" s="170"/>
      <c r="F29" s="170"/>
      <c r="G29" s="170"/>
      <c r="H29" s="170"/>
      <c r="I29" s="170"/>
      <c r="J29" s="170"/>
      <c r="K29" s="170"/>
      <c r="L29" s="170"/>
      <c r="M29" s="170"/>
      <c r="N29" s="170"/>
      <c r="O29" s="170"/>
      <c r="P29" s="170"/>
      <c r="Q29" s="170"/>
      <c r="R29" s="170"/>
    </row>
    <row r="30" spans="1:18" ht="15.75" hidden="1">
      <c r="A30" s="168" t="str">
        <f>'Voeux élèves'!A32</f>
        <v>CORBI Alice</v>
      </c>
      <c r="B30" s="169">
        <f>Tableau1[[#This Row],[violoncelle]]</f>
        <v>0</v>
      </c>
      <c r="C30" s="170"/>
      <c r="D30" s="170"/>
      <c r="E30" s="170"/>
      <c r="F30" s="170"/>
      <c r="G30" s="170"/>
      <c r="H30" s="170"/>
      <c r="I30" s="170"/>
      <c r="J30" s="170"/>
      <c r="K30" s="170"/>
      <c r="L30" s="170"/>
      <c r="M30" s="170"/>
      <c r="N30" s="170"/>
      <c r="O30" s="170"/>
      <c r="P30" s="170"/>
      <c r="Q30" s="170"/>
      <c r="R30" s="170"/>
    </row>
    <row r="31" spans="1:18" ht="15.75" hidden="1">
      <c r="A31" s="168" t="str">
        <f>'Voeux élèves'!A33</f>
        <v>COUGOULIC Eva</v>
      </c>
      <c r="B31" s="169">
        <f>Tableau1[[#This Row],[violoncelle]]</f>
        <v>0</v>
      </c>
      <c r="C31" s="170"/>
      <c r="D31" s="170"/>
      <c r="E31" s="170"/>
      <c r="F31" s="170"/>
      <c r="G31" s="170"/>
      <c r="H31" s="170"/>
      <c r="I31" s="170"/>
      <c r="J31" s="170"/>
      <c r="K31" s="170"/>
      <c r="L31" s="170"/>
      <c r="M31" s="170"/>
      <c r="N31" s="170"/>
      <c r="O31" s="170"/>
      <c r="P31" s="170"/>
      <c r="Q31" s="170"/>
      <c r="R31" s="170"/>
    </row>
    <row r="32" spans="1:18" ht="15.75">
      <c r="A32" s="168" t="str">
        <f>'Voeux élèves'!A34</f>
        <v>CUI Evan</v>
      </c>
      <c r="B32" s="169" t="str">
        <f>Tableau1[[#This Row],[violoncelle]]</f>
        <v>p1</v>
      </c>
      <c r="C32" s="170"/>
      <c r="D32" s="170"/>
      <c r="E32" s="170"/>
      <c r="F32" s="170"/>
      <c r="G32" s="170"/>
      <c r="H32" s="170"/>
      <c r="I32" s="170"/>
      <c r="J32" s="170"/>
      <c r="K32" s="170"/>
      <c r="L32" s="170"/>
      <c r="M32" s="170"/>
      <c r="N32" s="170"/>
      <c r="O32" s="170"/>
      <c r="P32" s="170"/>
      <c r="Q32" s="170"/>
      <c r="R32" s="170"/>
    </row>
    <row r="33" spans="1:18" ht="15.75" hidden="1">
      <c r="A33" s="168" t="str">
        <f>'Voeux élèves'!A35</f>
        <v>DEBERDT Eliott</v>
      </c>
      <c r="B33" s="169">
        <f>Tableau1[[#This Row],[violoncelle]]</f>
        <v>0</v>
      </c>
      <c r="C33" s="170"/>
      <c r="D33" s="170"/>
      <c r="E33" s="170"/>
      <c r="F33" s="170"/>
      <c r="G33" s="170"/>
      <c r="H33" s="170"/>
      <c r="I33" s="170"/>
      <c r="J33" s="170"/>
      <c r="K33" s="170"/>
      <c r="L33" s="170"/>
      <c r="M33" s="170"/>
      <c r="N33" s="170"/>
      <c r="O33" s="170"/>
      <c r="P33" s="170"/>
      <c r="Q33" s="170"/>
      <c r="R33" s="170"/>
    </row>
    <row r="34" spans="1:18" ht="15.75" hidden="1">
      <c r="A34" s="168" t="str">
        <f>'Voeux élèves'!A36</f>
        <v>DEBEVER Gauthier</v>
      </c>
      <c r="B34" s="169">
        <f>Tableau1[[#This Row],[violoncelle]]</f>
        <v>0</v>
      </c>
      <c r="C34" s="170"/>
      <c r="D34" s="170"/>
      <c r="E34" s="170"/>
      <c r="F34" s="170"/>
      <c r="G34" s="170"/>
      <c r="H34" s="170"/>
      <c r="I34" s="170"/>
      <c r="J34" s="170"/>
      <c r="K34" s="170"/>
      <c r="L34" s="170"/>
      <c r="M34" s="170"/>
      <c r="N34" s="170"/>
      <c r="O34" s="170"/>
      <c r="P34" s="170"/>
      <c r="Q34" s="170"/>
      <c r="R34" s="170"/>
    </row>
    <row r="35" spans="1:18" ht="15.75" hidden="1">
      <c r="A35" s="168" t="str">
        <f>'Voeux élèves'!A37</f>
        <v>DELACROIX Lou</v>
      </c>
      <c r="B35" s="169">
        <f>Tableau1[[#This Row],[violoncelle]]</f>
        <v>0</v>
      </c>
      <c r="C35" s="170"/>
      <c r="D35" s="170"/>
      <c r="E35" s="170"/>
      <c r="F35" s="170"/>
      <c r="G35" s="170"/>
      <c r="H35" s="170"/>
      <c r="I35" s="170"/>
      <c r="J35" s="170"/>
      <c r="K35" s="170"/>
      <c r="L35" s="170"/>
      <c r="M35" s="170"/>
      <c r="N35" s="170"/>
      <c r="O35" s="170"/>
      <c r="P35" s="170"/>
      <c r="Q35" s="170"/>
      <c r="R35" s="170"/>
    </row>
    <row r="36" spans="1:18" ht="15.75" hidden="1">
      <c r="A36" s="168" t="str">
        <f>'Voeux élèves'!A38</f>
        <v>DELHAYE Thomas</v>
      </c>
      <c r="B36" s="169">
        <f>Tableau1[[#This Row],[violoncelle]]</f>
        <v>0</v>
      </c>
      <c r="C36" s="170"/>
      <c r="D36" s="170"/>
      <c r="E36" s="170"/>
      <c r="F36" s="170"/>
      <c r="G36" s="170"/>
      <c r="H36" s="170"/>
      <c r="I36" s="170"/>
      <c r="J36" s="170"/>
      <c r="K36" s="170"/>
      <c r="L36" s="170"/>
      <c r="M36" s="170"/>
      <c r="N36" s="170"/>
      <c r="O36" s="170"/>
      <c r="P36" s="170"/>
      <c r="Q36" s="170"/>
      <c r="R36" s="170"/>
    </row>
    <row r="37" spans="1:18" ht="15.75" hidden="1">
      <c r="A37" s="168" t="str">
        <f>'Voeux élèves'!A39</f>
        <v>DERU Johan</v>
      </c>
      <c r="B37" s="169">
        <f>Tableau1[[#This Row],[violoncelle]]</f>
        <v>0</v>
      </c>
      <c r="C37" s="170"/>
      <c r="D37" s="170"/>
      <c r="E37" s="170"/>
      <c r="F37" s="170"/>
      <c r="G37" s="170"/>
      <c r="H37" s="170"/>
      <c r="I37" s="170"/>
      <c r="J37" s="170"/>
      <c r="K37" s="170"/>
      <c r="L37" s="170"/>
      <c r="M37" s="170"/>
      <c r="N37" s="170"/>
      <c r="O37" s="170"/>
      <c r="P37" s="170"/>
      <c r="Q37" s="170"/>
      <c r="R37" s="170"/>
    </row>
    <row r="38" spans="1:18" ht="15.75" hidden="1">
      <c r="A38" s="168" t="str">
        <f>'Voeux élèves'!A40</f>
        <v>DIAR Ramine</v>
      </c>
      <c r="B38" s="169">
        <f>Tableau1[[#This Row],[violoncelle]]</f>
        <v>0</v>
      </c>
      <c r="C38" s="170"/>
      <c r="D38" s="170"/>
      <c r="E38" s="170"/>
      <c r="F38" s="170"/>
      <c r="G38" s="170"/>
      <c r="H38" s="170"/>
      <c r="I38" s="170"/>
      <c r="J38" s="170"/>
      <c r="K38" s="170"/>
      <c r="L38" s="170"/>
      <c r="M38" s="170"/>
      <c r="N38" s="170"/>
      <c r="O38" s="170"/>
      <c r="P38" s="170"/>
      <c r="Q38" s="170"/>
      <c r="R38" s="170"/>
    </row>
    <row r="39" spans="1:18" ht="15.75" hidden="1">
      <c r="A39" s="168" t="str">
        <f>'Voeux élèves'!A41</f>
        <v>DUBOIS Margot</v>
      </c>
      <c r="B39" s="169">
        <f>Tableau1[[#This Row],[violoncelle]]</f>
        <v>0</v>
      </c>
      <c r="C39" s="170"/>
      <c r="D39" s="170"/>
      <c r="E39" s="170"/>
      <c r="F39" s="170"/>
      <c r="G39" s="170"/>
      <c r="H39" s="170"/>
      <c r="I39" s="170"/>
      <c r="J39" s="170"/>
      <c r="K39" s="170"/>
      <c r="L39" s="170"/>
      <c r="M39" s="170"/>
      <c r="N39" s="170"/>
      <c r="O39" s="170"/>
      <c r="P39" s="170"/>
      <c r="Q39" s="170"/>
      <c r="R39" s="170"/>
    </row>
    <row r="40" spans="1:18" ht="15.75" hidden="1">
      <c r="A40" s="168" t="str">
        <f>'Voeux élèves'!A42</f>
        <v>DURY Noé</v>
      </c>
      <c r="B40" s="169">
        <f>Tableau1[[#This Row],[violoncelle]]</f>
        <v>0</v>
      </c>
      <c r="C40" s="170"/>
      <c r="D40" s="170"/>
      <c r="E40" s="170"/>
      <c r="F40" s="170"/>
      <c r="G40" s="170"/>
      <c r="H40" s="170"/>
      <c r="I40" s="170"/>
      <c r="J40" s="170"/>
      <c r="K40" s="170"/>
      <c r="L40" s="170"/>
      <c r="M40" s="170"/>
      <c r="N40" s="170"/>
      <c r="O40" s="170"/>
      <c r="P40" s="170"/>
      <c r="Q40" s="170"/>
      <c r="R40" s="170"/>
    </row>
    <row r="41" spans="1:18" ht="15.75" hidden="1">
      <c r="A41" s="168" t="str">
        <f>'Voeux élèves'!A43</f>
        <v>FAURE Méline</v>
      </c>
      <c r="B41" s="169">
        <f>Tableau1[[#This Row],[violoncelle]]</f>
        <v>0</v>
      </c>
      <c r="C41" s="170"/>
      <c r="D41" s="170"/>
      <c r="E41" s="170"/>
      <c r="F41" s="170"/>
      <c r="G41" s="170"/>
      <c r="H41" s="170"/>
      <c r="I41" s="170"/>
      <c r="J41" s="170"/>
      <c r="K41" s="170"/>
      <c r="L41" s="170"/>
      <c r="M41" s="170"/>
      <c r="N41" s="170"/>
      <c r="O41" s="170"/>
      <c r="P41" s="170"/>
      <c r="Q41" s="170"/>
      <c r="R41" s="170"/>
    </row>
    <row r="42" spans="1:18" ht="15.75" hidden="1">
      <c r="A42" s="168" t="str">
        <f>'Voeux élèves'!A44</f>
        <v>FENOL Flavien</v>
      </c>
      <c r="B42" s="169">
        <f>Tableau1[[#This Row],[violoncelle]]</f>
        <v>0</v>
      </c>
      <c r="C42" s="170"/>
      <c r="D42" s="170"/>
      <c r="E42" s="170"/>
      <c r="F42" s="170"/>
      <c r="G42" s="170"/>
      <c r="H42" s="170"/>
      <c r="I42" s="170"/>
      <c r="J42" s="170"/>
      <c r="K42" s="170"/>
      <c r="L42" s="170"/>
      <c r="M42" s="170"/>
      <c r="N42" s="170"/>
      <c r="O42" s="170"/>
      <c r="P42" s="170"/>
      <c r="Q42" s="170"/>
      <c r="R42" s="170"/>
    </row>
    <row r="43" spans="1:18" ht="15.75" hidden="1">
      <c r="A43" s="168" t="str">
        <f>'Voeux élèves'!A45</f>
        <v>GIRODET Julia</v>
      </c>
      <c r="B43" s="169">
        <f>Tableau1[[#This Row],[violoncelle]]</f>
        <v>0</v>
      </c>
      <c r="C43" s="170"/>
      <c r="D43" s="170"/>
      <c r="E43" s="170"/>
      <c r="F43" s="170"/>
      <c r="G43" s="170"/>
      <c r="H43" s="170"/>
      <c r="I43" s="170"/>
      <c r="J43" s="170"/>
      <c r="K43" s="170"/>
      <c r="L43" s="170"/>
      <c r="M43" s="170"/>
      <c r="N43" s="170"/>
      <c r="O43" s="170"/>
      <c r="P43" s="170"/>
      <c r="Q43" s="170"/>
      <c r="R43" s="170"/>
    </row>
    <row r="44" spans="1:18" ht="15.75" hidden="1">
      <c r="A44" s="168" t="str">
        <f>'Voeux élèves'!A46</f>
        <v>GOIX Laetitia</v>
      </c>
      <c r="B44" s="169">
        <f>Tableau1[[#This Row],[violoncelle]]</f>
        <v>0</v>
      </c>
      <c r="C44" s="170"/>
      <c r="D44" s="170"/>
      <c r="E44" s="170"/>
      <c r="F44" s="170"/>
      <c r="G44" s="170"/>
      <c r="H44" s="170"/>
      <c r="I44" s="170"/>
      <c r="J44" s="170"/>
      <c r="K44" s="170"/>
      <c r="L44" s="170"/>
      <c r="M44" s="170"/>
      <c r="N44" s="170"/>
      <c r="O44" s="170"/>
      <c r="P44" s="170"/>
      <c r="Q44" s="170"/>
      <c r="R44" s="170"/>
    </row>
    <row r="45" spans="1:18" ht="15.75" hidden="1">
      <c r="A45" s="168" t="str">
        <f>'Voeux élèves'!A47</f>
        <v>GUCCIARDI Léo</v>
      </c>
      <c r="B45" s="169">
        <f>Tableau1[[#This Row],[violoncelle]]</f>
        <v>0</v>
      </c>
      <c r="C45" s="170"/>
      <c r="D45" s="170"/>
      <c r="E45" s="170"/>
      <c r="F45" s="170"/>
      <c r="G45" s="170"/>
      <c r="H45" s="170"/>
      <c r="I45" s="170"/>
      <c r="J45" s="170"/>
      <c r="K45" s="170"/>
      <c r="L45" s="170"/>
      <c r="M45" s="170"/>
      <c r="N45" s="170"/>
      <c r="O45" s="170"/>
      <c r="P45" s="170"/>
      <c r="Q45" s="170"/>
      <c r="R45" s="170"/>
    </row>
    <row r="46" spans="1:18" ht="15.75" hidden="1">
      <c r="A46" s="168" t="str">
        <f>'Voeux élèves'!A48</f>
        <v>HAMITRI Nahel</v>
      </c>
      <c r="B46" s="169">
        <f>Tableau1[[#This Row],[violoncelle]]</f>
        <v>0</v>
      </c>
      <c r="C46" s="170"/>
      <c r="D46" s="170"/>
      <c r="E46" s="170"/>
      <c r="F46" s="170"/>
      <c r="G46" s="170"/>
      <c r="H46" s="170"/>
      <c r="I46" s="170"/>
      <c r="J46" s="170"/>
      <c r="K46" s="170"/>
      <c r="L46" s="170"/>
      <c r="M46" s="170"/>
      <c r="N46" s="170"/>
      <c r="O46" s="170"/>
      <c r="P46" s="170"/>
      <c r="Q46" s="170"/>
      <c r="R46" s="170"/>
    </row>
    <row r="47" spans="1:18" ht="15.75" hidden="1">
      <c r="A47" s="168" t="str">
        <f>'Voeux élèves'!A49</f>
        <v>HAVET Camille</v>
      </c>
      <c r="B47" s="169">
        <f>Tableau1[[#This Row],[violoncelle]]</f>
        <v>0</v>
      </c>
      <c r="C47" s="170"/>
      <c r="D47" s="170"/>
      <c r="E47" s="170"/>
      <c r="F47" s="170"/>
      <c r="G47" s="170"/>
      <c r="H47" s="170"/>
      <c r="I47" s="170"/>
      <c r="J47" s="170"/>
      <c r="K47" s="170"/>
      <c r="L47" s="170"/>
      <c r="M47" s="170"/>
      <c r="N47" s="170"/>
      <c r="O47" s="170"/>
      <c r="P47" s="170"/>
      <c r="Q47" s="170"/>
      <c r="R47" s="170"/>
    </row>
    <row r="48" spans="1:18" ht="15.75" hidden="1">
      <c r="A48" s="168" t="str">
        <f>'Voeux élèves'!A50</f>
        <v>KIENER Maxime</v>
      </c>
      <c r="B48" s="169">
        <f>Tableau1[[#This Row],[violoncelle]]</f>
        <v>0</v>
      </c>
      <c r="C48" s="170"/>
      <c r="D48" s="170"/>
      <c r="E48" s="170"/>
      <c r="F48" s="170"/>
      <c r="G48" s="170"/>
      <c r="H48" s="170"/>
      <c r="I48" s="170"/>
      <c r="J48" s="170"/>
      <c r="K48" s="170"/>
      <c r="L48" s="170"/>
      <c r="M48" s="170"/>
      <c r="N48" s="170"/>
      <c r="O48" s="170"/>
      <c r="P48" s="170"/>
      <c r="Q48" s="170"/>
      <c r="R48" s="170"/>
    </row>
    <row r="49" spans="1:18" ht="15.75" hidden="1">
      <c r="A49" s="168" t="str">
        <f>'Voeux élèves'!A51</f>
        <v>LAGIER Alexandre</v>
      </c>
      <c r="B49" s="169">
        <f>Tableau1[[#This Row],[violoncelle]]</f>
        <v>0</v>
      </c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</row>
    <row r="50" spans="1:18" ht="15.75">
      <c r="A50" s="168" t="str">
        <f>'Voeux élèves'!A52</f>
        <v>LARBI Alya</v>
      </c>
      <c r="B50" s="169" t="str">
        <f>Tableau1[[#This Row],[violoncelle]]</f>
        <v>p2</v>
      </c>
      <c r="C50" s="170"/>
      <c r="D50" s="170"/>
      <c r="E50" s="170"/>
      <c r="F50" s="170"/>
      <c r="G50" s="170"/>
      <c r="H50" s="170"/>
      <c r="I50" s="170"/>
      <c r="J50" s="170"/>
      <c r="K50" s="170"/>
      <c r="L50" s="170"/>
      <c r="M50" s="170"/>
      <c r="N50" s="170"/>
      <c r="O50" s="170"/>
      <c r="P50" s="170"/>
      <c r="Q50" s="170"/>
      <c r="R50" s="170"/>
    </row>
    <row r="51" spans="1:18" ht="15.75">
      <c r="A51" s="168" t="str">
        <f>'Voeux élèves'!A53</f>
        <v>LE GUILLOU Jeanne</v>
      </c>
      <c r="B51" s="169" t="str">
        <f>Tableau1[[#This Row],[violoncelle]]</f>
        <v>p2</v>
      </c>
      <c r="C51" s="170"/>
      <c r="D51" s="170"/>
      <c r="E51" s="170"/>
      <c r="F51" s="170"/>
      <c r="G51" s="170"/>
      <c r="H51" s="170"/>
      <c r="I51" s="170"/>
      <c r="J51" s="170"/>
      <c r="K51" s="170"/>
      <c r="L51" s="170"/>
      <c r="M51" s="170"/>
      <c r="N51" s="170"/>
      <c r="O51" s="170"/>
      <c r="P51" s="170"/>
      <c r="Q51" s="170"/>
      <c r="R51" s="170"/>
    </row>
    <row r="52" spans="1:18" ht="15.75" hidden="1">
      <c r="A52" s="168" t="str">
        <f>'Voeux élèves'!A54</f>
        <v>LEFEUVRE Eliott</v>
      </c>
      <c r="B52" s="169">
        <f>Tableau1[[#This Row],[violoncelle]]</f>
        <v>0</v>
      </c>
      <c r="C52" s="170"/>
      <c r="D52" s="170"/>
      <c r="E52" s="170"/>
      <c r="F52" s="170"/>
      <c r="G52" s="170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</row>
    <row r="53" spans="1:18" ht="15.75">
      <c r="A53" s="168" t="str">
        <f>'Voeux élèves'!A55</f>
        <v>LEPOUTRE Achille</v>
      </c>
      <c r="B53" s="169">
        <f>Tableau1[[#This Row],[violoncelle]]</f>
        <v>0</v>
      </c>
      <c r="C53" s="170"/>
      <c r="D53" s="170"/>
      <c r="E53" s="170"/>
      <c r="F53" s="170"/>
      <c r="G53" s="170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</row>
    <row r="54" spans="1:18" ht="15.75" hidden="1">
      <c r="A54" s="168" t="str">
        <f>'Voeux élèves'!A56</f>
        <v>LEVON Mathilde</v>
      </c>
      <c r="B54" s="169">
        <f>Tableau1[[#This Row],[violoncelle]]</f>
        <v>0</v>
      </c>
      <c r="C54" s="170"/>
      <c r="D54" s="170"/>
      <c r="E54" s="170"/>
      <c r="F54" s="170"/>
      <c r="G54" s="170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</row>
    <row r="55" spans="1:18" ht="15.75" hidden="1">
      <c r="A55" s="168" t="str">
        <f>'Voeux élèves'!A57</f>
        <v>LITTARDI Anna</v>
      </c>
      <c r="B55" s="169">
        <f>Tableau1[[#This Row],[violoncelle]]</f>
        <v>0</v>
      </c>
      <c r="C55" s="170"/>
      <c r="D55" s="170"/>
      <c r="E55" s="170"/>
      <c r="F55" s="170"/>
      <c r="G55" s="170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</row>
    <row r="56" spans="1:18" ht="15.75">
      <c r="A56" s="168" t="str">
        <f>'Voeux élèves'!A58</f>
        <v>LORDENIMUS Anna</v>
      </c>
      <c r="B56" s="169" t="str">
        <f>Tableau1[[#This Row],[violoncelle]]</f>
        <v>p2</v>
      </c>
      <c r="C56" s="170"/>
      <c r="D56" s="170"/>
      <c r="E56" s="170"/>
      <c r="F56" s="170"/>
      <c r="G56" s="170"/>
      <c r="H56" s="170"/>
      <c r="I56" s="170"/>
      <c r="J56" s="170"/>
      <c r="K56" s="170"/>
      <c r="L56" s="170"/>
      <c r="M56" s="170"/>
      <c r="N56" s="170"/>
      <c r="O56" s="170"/>
      <c r="P56" s="170"/>
      <c r="Q56" s="170"/>
      <c r="R56" s="170"/>
    </row>
    <row r="57" spans="1:18" ht="15.75" hidden="1">
      <c r="A57" s="168" t="str">
        <f>'Voeux élèves'!A59</f>
        <v>LOUNIS Jalwan</v>
      </c>
      <c r="B57" s="169">
        <f>Tableau1[[#This Row],[violoncelle]]</f>
        <v>0</v>
      </c>
      <c r="C57" s="170"/>
      <c r="D57" s="170"/>
      <c r="E57" s="170"/>
      <c r="F57" s="170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</row>
    <row r="58" spans="1:18" ht="15.75" hidden="1">
      <c r="A58" s="168" t="str">
        <f>'Voeux élèves'!A60</f>
        <v>MARC Léopold</v>
      </c>
      <c r="B58" s="169">
        <f>Tableau1[[#This Row],[violoncelle]]</f>
        <v>0</v>
      </c>
      <c r="C58" s="170"/>
      <c r="D58" s="170"/>
      <c r="E58" s="170"/>
      <c r="F58" s="170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</row>
    <row r="59" spans="1:18" ht="15.75" hidden="1">
      <c r="A59" s="168" t="str">
        <f>'Voeux élèves'!A61</f>
        <v>MARCHAL Nicolas</v>
      </c>
      <c r="B59" s="169">
        <f>Tableau1[[#This Row],[violoncelle]]</f>
        <v>0</v>
      </c>
      <c r="C59" s="170"/>
      <c r="D59" s="170"/>
      <c r="E59" s="170"/>
      <c r="F59" s="170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</row>
    <row r="60" spans="1:18" ht="15.75">
      <c r="A60" s="168" t="str">
        <f>'Voeux élèves'!A62</f>
        <v>MARCONNET Clément</v>
      </c>
      <c r="B60" s="169" t="str">
        <f>Tableau1[[#This Row],[violoncelle]]</f>
        <v>p2</v>
      </c>
      <c r="C60" s="170"/>
      <c r="D60" s="170"/>
      <c r="E60" s="170"/>
      <c r="F60" s="170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</row>
    <row r="61" spans="1:18" ht="15.75" hidden="1">
      <c r="A61" s="168" t="str">
        <f>'Voeux élèves'!A63</f>
        <v>MARSANNE Victor</v>
      </c>
      <c r="B61" s="169">
        <f>Tableau1[[#This Row],[violoncelle]]</f>
        <v>0</v>
      </c>
      <c r="C61" s="170"/>
      <c r="D61" s="170"/>
      <c r="E61" s="170"/>
      <c r="F61" s="170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</row>
    <row r="62" spans="1:18" ht="15.75" hidden="1">
      <c r="A62" s="168" t="str">
        <f>'Voeux élèves'!A64</f>
        <v>MARTIN VUADELLE Juliette</v>
      </c>
      <c r="B62" s="169">
        <f>Tableau1[[#This Row],[violoncelle]]</f>
        <v>0</v>
      </c>
      <c r="C62" s="170"/>
      <c r="D62" s="170"/>
      <c r="E62" s="170"/>
      <c r="F62" s="170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</row>
    <row r="63" spans="1:18" ht="15.75">
      <c r="A63" s="168" t="str">
        <f>'Voeux élèves'!A65</f>
        <v xml:space="preserve">MARTINEZ Léo </v>
      </c>
      <c r="B63" s="169" t="str">
        <f>Tableau1[[#This Row],[violoncelle]]</f>
        <v>p2</v>
      </c>
      <c r="C63" s="170"/>
      <c r="D63" s="170"/>
      <c r="E63" s="170"/>
      <c r="F63" s="170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</row>
    <row r="64" spans="1:18" ht="15.75" hidden="1">
      <c r="A64" s="168" t="str">
        <f>'Voeux élèves'!A66</f>
        <v>MERIEUX Théophile</v>
      </c>
      <c r="B64" s="169">
        <f>Tableau1[[#This Row],[violoncelle]]</f>
        <v>0</v>
      </c>
      <c r="C64" s="170"/>
      <c r="D64" s="170"/>
      <c r="E64" s="170"/>
      <c r="F64" s="170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</row>
    <row r="65" spans="1:18" ht="15.75" hidden="1">
      <c r="A65" s="168" t="str">
        <f>'Voeux élèves'!A67</f>
        <v>MILANI Vitor</v>
      </c>
      <c r="B65" s="169">
        <f>Tableau1[[#This Row],[violoncelle]]</f>
        <v>0</v>
      </c>
      <c r="C65" s="170"/>
      <c r="D65" s="170"/>
      <c r="E65" s="170"/>
      <c r="F65" s="170"/>
      <c r="G65" s="170"/>
      <c r="H65" s="170"/>
      <c r="I65" s="170"/>
      <c r="J65" s="170"/>
      <c r="K65" s="170"/>
      <c r="L65" s="170"/>
      <c r="M65" s="170"/>
      <c r="N65" s="170"/>
      <c r="O65" s="170"/>
      <c r="P65" s="170"/>
      <c r="Q65" s="170"/>
      <c r="R65" s="170"/>
    </row>
    <row r="66" spans="1:18" ht="15.75" hidden="1">
      <c r="A66" s="168" t="str">
        <f>'Voeux élèves'!A68</f>
        <v>MILLET Augustine</v>
      </c>
      <c r="B66" s="169">
        <f>Tableau1[[#This Row],[violoncelle]]</f>
        <v>0</v>
      </c>
      <c r="C66" s="170"/>
      <c r="D66" s="170"/>
      <c r="E66" s="170"/>
      <c r="F66" s="170"/>
      <c r="G66" s="170"/>
      <c r="H66" s="170"/>
      <c r="I66" s="170"/>
      <c r="J66" s="170"/>
      <c r="K66" s="170"/>
      <c r="L66" s="170"/>
      <c r="M66" s="170"/>
      <c r="N66" s="170"/>
      <c r="O66" s="170"/>
      <c r="P66" s="170"/>
      <c r="Q66" s="170"/>
      <c r="R66" s="170"/>
    </row>
    <row r="67" spans="1:18" ht="15.75">
      <c r="A67" s="168" t="str">
        <f>'Voeux élèves'!A69</f>
        <v>MORARD Zoé</v>
      </c>
      <c r="B67" s="169" t="str">
        <f>Tableau1[[#This Row],[violoncelle]]</f>
        <v>p2</v>
      </c>
      <c r="C67" s="170"/>
      <c r="D67" s="170"/>
      <c r="E67" s="170"/>
      <c r="F67" s="170"/>
      <c r="G67" s="170"/>
      <c r="H67" s="170"/>
      <c r="I67" s="170"/>
      <c r="J67" s="170"/>
      <c r="K67" s="170"/>
      <c r="L67" s="170"/>
      <c r="M67" s="170"/>
      <c r="N67" s="170"/>
      <c r="O67" s="170"/>
      <c r="P67" s="170"/>
      <c r="Q67" s="170"/>
      <c r="R67" s="170"/>
    </row>
    <row r="68" spans="1:18" ht="15.75" hidden="1">
      <c r="A68" s="168" t="str">
        <f>'Voeux élèves'!A70</f>
        <v>MULLER Hugo</v>
      </c>
      <c r="B68" s="169">
        <f>Tableau1[[#This Row],[violoncelle]]</f>
        <v>0</v>
      </c>
      <c r="C68" s="170"/>
      <c r="D68" s="170"/>
      <c r="E68" s="170"/>
      <c r="F68" s="170"/>
      <c r="G68" s="170"/>
      <c r="H68" s="170"/>
      <c r="I68" s="170"/>
      <c r="J68" s="170"/>
      <c r="K68" s="170"/>
      <c r="L68" s="170"/>
      <c r="M68" s="170"/>
      <c r="N68" s="170"/>
      <c r="O68" s="170"/>
      <c r="P68" s="170"/>
      <c r="Q68" s="170"/>
      <c r="R68" s="170"/>
    </row>
    <row r="69" spans="1:18" ht="15.75" hidden="1">
      <c r="A69" s="168" t="str">
        <f>'Voeux élèves'!A71</f>
        <v>MULTEDO Felix</v>
      </c>
      <c r="B69" s="169">
        <f>Tableau1[[#This Row],[violoncelle]]</f>
        <v>0</v>
      </c>
      <c r="C69" s="170"/>
      <c r="D69" s="170"/>
      <c r="E69" s="170"/>
      <c r="F69" s="170"/>
      <c r="G69" s="170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0"/>
    </row>
    <row r="70" spans="1:18" ht="15.75" hidden="1">
      <c r="A70" s="168" t="str">
        <f>'Voeux élèves'!A72</f>
        <v>PANDIN Juliette</v>
      </c>
      <c r="B70" s="169">
        <f>Tableau1[[#This Row],[violoncelle]]</f>
        <v>0</v>
      </c>
      <c r="C70" s="170"/>
      <c r="D70" s="170"/>
      <c r="E70" s="170"/>
      <c r="F70" s="170"/>
      <c r="G70" s="170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0"/>
    </row>
    <row r="71" spans="1:18" ht="15.75" hidden="1">
      <c r="A71" s="168" t="str">
        <f>'Voeux élèves'!A73</f>
        <v>PECQUERIE Louis</v>
      </c>
      <c r="B71" s="169">
        <f>Tableau1[[#This Row],[violoncelle]]</f>
        <v>0</v>
      </c>
      <c r="C71" s="170"/>
      <c r="D71" s="170"/>
      <c r="E71" s="170"/>
      <c r="F71" s="170"/>
      <c r="G71" s="170"/>
      <c r="H71" s="170"/>
      <c r="I71" s="170"/>
      <c r="J71" s="170"/>
      <c r="K71" s="170"/>
      <c r="L71" s="170"/>
      <c r="M71" s="170"/>
      <c r="N71" s="170"/>
      <c r="O71" s="170"/>
      <c r="P71" s="170"/>
      <c r="Q71" s="170"/>
      <c r="R71" s="170"/>
    </row>
    <row r="72" spans="1:18" ht="15.75" hidden="1">
      <c r="A72" s="168" t="str">
        <f>'Voeux élèves'!A74</f>
        <v>PECQUERIE Raphaël</v>
      </c>
      <c r="B72" s="169">
        <f>Tableau1[[#This Row],[violoncelle]]</f>
        <v>0</v>
      </c>
      <c r="C72" s="170"/>
      <c r="D72" s="170"/>
      <c r="E72" s="170"/>
      <c r="F72" s="170"/>
      <c r="G72" s="170"/>
      <c r="H72" s="170"/>
      <c r="I72" s="170"/>
      <c r="J72" s="170"/>
      <c r="K72" s="170"/>
      <c r="L72" s="170"/>
      <c r="M72" s="170"/>
      <c r="N72" s="170"/>
      <c r="O72" s="170"/>
      <c r="P72" s="170"/>
      <c r="Q72" s="170"/>
      <c r="R72" s="170"/>
    </row>
    <row r="73" spans="1:18" ht="15.75" hidden="1">
      <c r="A73" s="168" t="str">
        <f>'Voeux élèves'!A75</f>
        <v>PEJOAN Juliette</v>
      </c>
      <c r="B73" s="169">
        <f>Tableau1[[#This Row],[violoncelle]]</f>
        <v>0</v>
      </c>
      <c r="C73" s="170"/>
      <c r="D73" s="170"/>
      <c r="E73" s="170"/>
      <c r="F73" s="170"/>
      <c r="G73" s="170"/>
      <c r="H73" s="170"/>
      <c r="I73" s="170"/>
      <c r="J73" s="170"/>
      <c r="K73" s="170"/>
      <c r="L73" s="170"/>
      <c r="M73" s="170"/>
      <c r="N73" s="170"/>
      <c r="O73" s="170"/>
      <c r="P73" s="170"/>
      <c r="Q73" s="170"/>
      <c r="R73" s="170"/>
    </row>
    <row r="74" spans="1:18" ht="15.75" hidden="1">
      <c r="A74" s="168" t="str">
        <f>'Voeux élèves'!A76</f>
        <v>PICHOT-DELAHAYE Louise</v>
      </c>
      <c r="B74" s="169">
        <f>Tableau1[[#This Row],[violoncelle]]</f>
        <v>0</v>
      </c>
      <c r="C74" s="170"/>
      <c r="D74" s="170"/>
      <c r="E74" s="170"/>
      <c r="F74" s="170"/>
      <c r="G74" s="170"/>
      <c r="H74" s="170"/>
      <c r="I74" s="170"/>
      <c r="J74" s="170"/>
      <c r="K74" s="170"/>
      <c r="L74" s="170"/>
      <c r="M74" s="170"/>
      <c r="N74" s="170"/>
      <c r="O74" s="170"/>
      <c r="P74" s="170"/>
      <c r="Q74" s="170"/>
      <c r="R74" s="170"/>
    </row>
    <row r="75" spans="1:18" ht="15.75">
      <c r="A75" s="168" t="str">
        <f>'Voeux élèves'!A77</f>
        <v>POINT BOYRIVENT Baptiste</v>
      </c>
      <c r="B75" s="169" t="str">
        <f>Tableau1[[#This Row],[violoncelle]]</f>
        <v>p3</v>
      </c>
      <c r="C75" s="170"/>
      <c r="D75" s="170"/>
      <c r="E75" s="170"/>
      <c r="F75" s="170"/>
      <c r="G75" s="170"/>
      <c r="H75" s="170"/>
      <c r="I75" s="170"/>
      <c r="J75" s="170"/>
      <c r="K75" s="170"/>
      <c r="L75" s="170"/>
      <c r="M75" s="170"/>
      <c r="N75" s="170"/>
      <c r="O75" s="170"/>
      <c r="P75" s="170"/>
      <c r="Q75" s="170"/>
      <c r="R75" s="170"/>
    </row>
    <row r="76" spans="1:18" ht="15.75" hidden="1">
      <c r="A76" s="168" t="str">
        <f>'Voeux élèves'!A78</f>
        <v>POLO Emma</v>
      </c>
      <c r="B76" s="169">
        <f>Tableau1[[#This Row],[violoncelle]]</f>
        <v>0</v>
      </c>
      <c r="C76" s="170"/>
      <c r="D76" s="170"/>
      <c r="E76" s="170"/>
      <c r="F76" s="170"/>
      <c r="G76" s="170"/>
      <c r="H76" s="170"/>
      <c r="I76" s="170"/>
      <c r="J76" s="170"/>
      <c r="K76" s="170"/>
      <c r="L76" s="170"/>
      <c r="M76" s="170"/>
      <c r="N76" s="170"/>
      <c r="O76" s="170"/>
      <c r="P76" s="170"/>
      <c r="Q76" s="170"/>
      <c r="R76" s="170"/>
    </row>
    <row r="77" spans="1:18" ht="15.75" hidden="1">
      <c r="A77" s="168" t="str">
        <f>'Voeux élèves'!A79</f>
        <v>RENAND Louis</v>
      </c>
      <c r="B77" s="169">
        <f>Tableau1[[#This Row],[violoncelle]]</f>
        <v>0</v>
      </c>
      <c r="C77" s="170"/>
      <c r="D77" s="170"/>
      <c r="E77" s="170"/>
      <c r="F77" s="170"/>
      <c r="G77" s="170"/>
      <c r="H77" s="170"/>
      <c r="I77" s="170"/>
      <c r="J77" s="170"/>
      <c r="K77" s="170"/>
      <c r="L77" s="170"/>
      <c r="M77" s="170"/>
      <c r="N77" s="170"/>
      <c r="O77" s="170"/>
      <c r="P77" s="170"/>
      <c r="Q77" s="170"/>
      <c r="R77" s="170"/>
    </row>
    <row r="78" spans="1:18" ht="15.75" hidden="1">
      <c r="A78" s="168" t="str">
        <f>'Voeux élèves'!A80</f>
        <v>RIVET Léa</v>
      </c>
      <c r="B78" s="169">
        <f>Tableau1[[#This Row],[violoncelle]]</f>
        <v>0</v>
      </c>
      <c r="C78" s="170"/>
      <c r="D78" s="170"/>
      <c r="E78" s="170"/>
      <c r="F78" s="170"/>
      <c r="G78" s="170"/>
      <c r="H78" s="170"/>
      <c r="I78" s="170"/>
      <c r="J78" s="170"/>
      <c r="K78" s="170"/>
      <c r="L78" s="170"/>
      <c r="M78" s="170"/>
      <c r="N78" s="170"/>
      <c r="O78" s="170"/>
      <c r="P78" s="170"/>
      <c r="Q78" s="170"/>
      <c r="R78" s="170"/>
    </row>
    <row r="79" spans="1:18" ht="15.75" hidden="1">
      <c r="A79" s="168" t="str">
        <f>'Voeux élèves'!A81</f>
        <v>ROULLIER Theophane</v>
      </c>
      <c r="B79" s="169">
        <f>Tableau1[[#This Row],[violoncelle]]</f>
        <v>0</v>
      </c>
      <c r="C79" s="170"/>
      <c r="D79" s="170"/>
      <c r="E79" s="170"/>
      <c r="F79" s="170"/>
      <c r="G79" s="170"/>
      <c r="H79" s="170"/>
      <c r="I79" s="170"/>
      <c r="J79" s="170"/>
      <c r="K79" s="170"/>
      <c r="L79" s="170"/>
      <c r="M79" s="170"/>
      <c r="N79" s="170"/>
      <c r="O79" s="170"/>
      <c r="P79" s="170"/>
      <c r="Q79" s="170"/>
      <c r="R79" s="170"/>
    </row>
    <row r="80" spans="1:18" ht="15.75" hidden="1">
      <c r="A80" s="168" t="str">
        <f>'Voeux élèves'!A82</f>
        <v>ROUSSEL-ROQUES Achille</v>
      </c>
      <c r="B80" s="169">
        <f>Tableau1[[#This Row],[violoncelle]]</f>
        <v>0</v>
      </c>
      <c r="C80" s="170"/>
      <c r="D80" s="170"/>
      <c r="E80" s="170"/>
      <c r="F80" s="170"/>
      <c r="G80" s="170"/>
      <c r="H80" s="170"/>
      <c r="I80" s="170"/>
      <c r="J80" s="170"/>
      <c r="K80" s="170"/>
      <c r="L80" s="170"/>
      <c r="M80" s="170"/>
      <c r="N80" s="170"/>
      <c r="O80" s="170"/>
      <c r="P80" s="170"/>
      <c r="Q80" s="170"/>
      <c r="R80" s="170"/>
    </row>
    <row r="81" spans="1:18" ht="15.75">
      <c r="A81" s="168" t="str">
        <f>'Voeux élèves'!A83</f>
        <v>ROUSSEL-ROQUES Zacharie</v>
      </c>
      <c r="B81" s="169" t="str">
        <f>Tableau1[[#This Row],[violoncelle]]</f>
        <v>p3</v>
      </c>
      <c r="C81" s="170"/>
      <c r="D81" s="170"/>
      <c r="E81" s="170"/>
      <c r="F81" s="170"/>
      <c r="G81" s="170"/>
      <c r="H81" s="170"/>
      <c r="I81" s="170"/>
      <c r="J81" s="170"/>
      <c r="K81" s="170"/>
      <c r="L81" s="170"/>
      <c r="M81" s="170"/>
      <c r="N81" s="170"/>
      <c r="O81" s="170"/>
      <c r="P81" s="170"/>
      <c r="Q81" s="170"/>
      <c r="R81" s="170"/>
    </row>
    <row r="82" spans="1:18" ht="15.75" hidden="1">
      <c r="A82" s="168" t="str">
        <f>'Voeux élèves'!A84</f>
        <v>ROUSSET Mathilde</v>
      </c>
      <c r="B82" s="169">
        <f>Tableau1[[#This Row],[violoncelle]]</f>
        <v>0</v>
      </c>
      <c r="C82" s="170"/>
      <c r="D82" s="170"/>
      <c r="E82" s="170"/>
      <c r="F82" s="170"/>
      <c r="G82" s="170"/>
      <c r="H82" s="170"/>
      <c r="I82" s="170"/>
      <c r="J82" s="170"/>
      <c r="K82" s="170"/>
      <c r="L82" s="170"/>
      <c r="M82" s="170"/>
      <c r="N82" s="170"/>
      <c r="O82" s="170"/>
      <c r="P82" s="170"/>
      <c r="Q82" s="170"/>
      <c r="R82" s="170"/>
    </row>
    <row r="83" spans="1:18" ht="15.75" hidden="1">
      <c r="A83" s="168" t="str">
        <f>'Voeux élèves'!A85</f>
        <v>ROUSSILLON Marin</v>
      </c>
      <c r="B83" s="169">
        <f>Tableau1[[#This Row],[violoncelle]]</f>
        <v>0</v>
      </c>
      <c r="C83" s="170"/>
      <c r="D83" s="170"/>
      <c r="E83" s="170"/>
      <c r="F83" s="170"/>
      <c r="G83" s="170"/>
      <c r="H83" s="170"/>
      <c r="I83" s="170"/>
      <c r="J83" s="170"/>
      <c r="K83" s="170"/>
      <c r="L83" s="170"/>
      <c r="M83" s="170"/>
      <c r="N83" s="170"/>
      <c r="O83" s="170"/>
      <c r="P83" s="170"/>
      <c r="Q83" s="170"/>
      <c r="R83" s="170"/>
    </row>
    <row r="84" spans="1:18" ht="15.75">
      <c r="A84" s="168" t="str">
        <f>'Voeux élèves'!A86</f>
        <v>ROUX Elina</v>
      </c>
      <c r="B84" s="169" t="str">
        <f>Tableau1[[#This Row],[violoncelle]]</f>
        <v>p3</v>
      </c>
      <c r="C84" s="170"/>
      <c r="D84" s="170"/>
      <c r="E84" s="170"/>
      <c r="F84" s="170"/>
      <c r="G84" s="170"/>
      <c r="H84" s="170"/>
      <c r="I84" s="170"/>
      <c r="J84" s="170"/>
      <c r="K84" s="170"/>
      <c r="L84" s="170"/>
      <c r="M84" s="170"/>
      <c r="N84" s="170"/>
      <c r="O84" s="170"/>
      <c r="P84" s="170"/>
      <c r="Q84" s="170"/>
      <c r="R84" s="170"/>
    </row>
    <row r="85" spans="1:18" ht="15.75" hidden="1">
      <c r="A85" s="168" t="str">
        <f>'Voeux élèves'!A87</f>
        <v>ROYER  Alban</v>
      </c>
      <c r="B85" s="169">
        <f>Tableau1[[#This Row],[violoncelle]]</f>
        <v>0</v>
      </c>
      <c r="C85" s="170"/>
      <c r="D85" s="170"/>
      <c r="E85" s="170"/>
      <c r="F85" s="170"/>
      <c r="G85" s="170"/>
      <c r="H85" s="170"/>
      <c r="I85" s="170"/>
      <c r="J85" s="170"/>
      <c r="K85" s="170"/>
      <c r="L85" s="170"/>
      <c r="M85" s="170"/>
      <c r="N85" s="170"/>
      <c r="O85" s="170"/>
      <c r="P85" s="170"/>
      <c r="Q85" s="170"/>
      <c r="R85" s="170"/>
    </row>
    <row r="86" spans="1:18" ht="15.75" hidden="1">
      <c r="A86" s="168" t="str">
        <f>'Voeux élèves'!A88</f>
        <v>SAINT-PAUL Léonie</v>
      </c>
      <c r="B86" s="169">
        <f>Tableau1[[#This Row],[violoncelle]]</f>
        <v>0</v>
      </c>
      <c r="C86" s="170"/>
      <c r="D86" s="170"/>
      <c r="E86" s="170"/>
      <c r="F86" s="170"/>
      <c r="G86" s="170"/>
      <c r="H86" s="170"/>
      <c r="I86" s="170"/>
      <c r="J86" s="170"/>
      <c r="K86" s="170"/>
      <c r="L86" s="170"/>
      <c r="M86" s="170"/>
      <c r="N86" s="170"/>
      <c r="O86" s="170"/>
      <c r="P86" s="170"/>
      <c r="Q86" s="170"/>
      <c r="R86" s="170"/>
    </row>
    <row r="87" spans="1:18" ht="15.75">
      <c r="A87" s="168" t="str">
        <f>'Voeux élèves'!A89</f>
        <v>SCHMID Maélyne</v>
      </c>
      <c r="B87" s="169" t="str">
        <f>Tableau1[[#This Row],[violoncelle]]</f>
        <v>p1</v>
      </c>
      <c r="C87" s="170"/>
      <c r="D87" s="170"/>
      <c r="E87" s="170"/>
      <c r="F87" s="170"/>
      <c r="G87" s="170"/>
      <c r="H87" s="170"/>
      <c r="I87" s="170"/>
      <c r="J87" s="170"/>
      <c r="K87" s="170"/>
      <c r="L87" s="170"/>
      <c r="M87" s="170"/>
      <c r="N87" s="170"/>
      <c r="O87" s="170"/>
      <c r="P87" s="170"/>
      <c r="Q87" s="170"/>
      <c r="R87" s="170"/>
    </row>
    <row r="88" spans="1:18" ht="15.75" hidden="1">
      <c r="A88" s="168" t="str">
        <f>'Voeux élèves'!A90</f>
        <v>SHIN Ian</v>
      </c>
      <c r="B88" s="169">
        <f>Tableau1[[#This Row],[violoncelle]]</f>
        <v>0</v>
      </c>
      <c r="C88" s="170"/>
      <c r="D88" s="170"/>
      <c r="E88" s="170"/>
      <c r="F88" s="170"/>
      <c r="G88" s="170"/>
      <c r="H88" s="170"/>
      <c r="I88" s="170"/>
      <c r="J88" s="170"/>
      <c r="K88" s="170"/>
      <c r="L88" s="170"/>
      <c r="M88" s="170"/>
      <c r="N88" s="170"/>
      <c r="O88" s="170"/>
      <c r="P88" s="170"/>
      <c r="Q88" s="170"/>
      <c r="R88" s="170"/>
    </row>
    <row r="89" spans="1:18" ht="15.75" hidden="1">
      <c r="A89" s="168" t="str">
        <f>'Voeux élèves'!A91</f>
        <v>SHIN Louane</v>
      </c>
      <c r="B89" s="169">
        <f>Tableau1[[#This Row],[violoncelle]]</f>
        <v>0</v>
      </c>
      <c r="C89" s="170"/>
      <c r="D89" s="170"/>
      <c r="E89" s="170"/>
      <c r="F89" s="170"/>
      <c r="G89" s="170"/>
      <c r="H89" s="170"/>
      <c r="I89" s="170"/>
      <c r="J89" s="170"/>
      <c r="K89" s="170"/>
      <c r="L89" s="170"/>
      <c r="M89" s="170"/>
      <c r="N89" s="170"/>
      <c r="O89" s="170"/>
      <c r="P89" s="170"/>
      <c r="Q89" s="170"/>
      <c r="R89" s="170"/>
    </row>
    <row r="90" spans="1:18" ht="15.75" hidden="1">
      <c r="A90" s="168" t="str">
        <f>'Voeux élèves'!A92</f>
        <v>SIGNORELLI Matteo</v>
      </c>
      <c r="B90" s="169">
        <f>Tableau1[[#This Row],[violoncelle]]</f>
        <v>0</v>
      </c>
      <c r="C90" s="170"/>
      <c r="D90" s="170"/>
      <c r="E90" s="170"/>
      <c r="F90" s="170"/>
      <c r="G90" s="170"/>
      <c r="H90" s="170"/>
      <c r="I90" s="170"/>
      <c r="J90" s="170"/>
      <c r="K90" s="170"/>
      <c r="L90" s="170"/>
      <c r="M90" s="170"/>
      <c r="N90" s="170"/>
      <c r="O90" s="170"/>
      <c r="P90" s="170"/>
      <c r="Q90" s="170"/>
      <c r="R90" s="170"/>
    </row>
    <row r="91" spans="1:18" ht="15.75" hidden="1">
      <c r="A91" s="168" t="str">
        <f>'Voeux élèves'!A93</f>
        <v>SIMON Stanislas</v>
      </c>
      <c r="B91" s="169">
        <f>Tableau1[[#This Row],[violoncelle]]</f>
        <v>0</v>
      </c>
      <c r="C91" s="170"/>
      <c r="D91" s="170"/>
      <c r="E91" s="170"/>
      <c r="F91" s="170"/>
      <c r="G91" s="170"/>
      <c r="H91" s="170"/>
      <c r="I91" s="170"/>
      <c r="J91" s="170"/>
      <c r="K91" s="170"/>
      <c r="L91" s="170"/>
      <c r="M91" s="170"/>
      <c r="N91" s="170"/>
      <c r="O91" s="170"/>
      <c r="P91" s="170"/>
      <c r="Q91" s="170"/>
      <c r="R91" s="170"/>
    </row>
    <row r="92" spans="1:18" ht="15.75" hidden="1">
      <c r="A92" s="168" t="str">
        <f>'Voeux élèves'!A94</f>
        <v>SOULAS Louise</v>
      </c>
      <c r="B92" s="169">
        <f>Tableau1[[#This Row],[violoncelle]]</f>
        <v>0</v>
      </c>
      <c r="C92" s="170"/>
      <c r="D92" s="170"/>
      <c r="E92" s="170"/>
      <c r="F92" s="170"/>
      <c r="G92" s="170"/>
      <c r="H92" s="170"/>
      <c r="I92" s="170"/>
      <c r="J92" s="170"/>
      <c r="K92" s="170"/>
      <c r="L92" s="170"/>
      <c r="M92" s="170"/>
      <c r="N92" s="170"/>
      <c r="O92" s="170"/>
      <c r="P92" s="170"/>
      <c r="Q92" s="170"/>
      <c r="R92" s="170"/>
    </row>
    <row r="93" spans="1:18" ht="15.75" hidden="1">
      <c r="A93" s="168" t="str">
        <f>'Voeux élèves'!A95</f>
        <v>TAILHADES ALALI Noa</v>
      </c>
      <c r="B93" s="169">
        <f>Tableau1[[#This Row],[violoncelle]]</f>
        <v>0</v>
      </c>
      <c r="C93" s="170"/>
      <c r="D93" s="170"/>
      <c r="E93" s="170"/>
      <c r="F93" s="170"/>
      <c r="G93" s="170"/>
      <c r="H93" s="170"/>
      <c r="I93" s="170"/>
      <c r="J93" s="170"/>
      <c r="K93" s="170"/>
      <c r="L93" s="170"/>
      <c r="M93" s="170"/>
      <c r="N93" s="170"/>
      <c r="O93" s="170"/>
      <c r="P93" s="170"/>
      <c r="Q93" s="170"/>
      <c r="R93" s="170"/>
    </row>
    <row r="94" spans="1:18" ht="15.75">
      <c r="A94" s="168" t="str">
        <f>'Voeux élèves'!A96</f>
        <v>TAKKOUZ Carla</v>
      </c>
      <c r="B94" s="169" t="str">
        <f>Tableau1[[#This Row],[violoncelle]]</f>
        <v>p1</v>
      </c>
      <c r="C94" s="170"/>
      <c r="D94" s="170"/>
      <c r="E94" s="170"/>
      <c r="F94" s="170"/>
      <c r="G94" s="170"/>
      <c r="H94" s="170"/>
      <c r="I94" s="170"/>
      <c r="J94" s="170"/>
      <c r="K94" s="170"/>
      <c r="L94" s="170"/>
      <c r="M94" s="170"/>
      <c r="N94" s="170"/>
      <c r="O94" s="170"/>
      <c r="P94" s="170"/>
      <c r="Q94" s="170"/>
      <c r="R94" s="170"/>
    </row>
    <row r="95" spans="1:18" ht="15.75" hidden="1">
      <c r="A95" s="168" t="str">
        <f>'Voeux élèves'!A97</f>
        <v>TRABLY EL MAHMOUD Coline</v>
      </c>
      <c r="B95" s="169">
        <f>Tableau1[[#This Row],[violoncelle]]</f>
        <v>0</v>
      </c>
      <c r="C95" s="170"/>
      <c r="D95" s="170"/>
      <c r="E95" s="170"/>
      <c r="F95" s="170"/>
      <c r="G95" s="170"/>
      <c r="H95" s="170"/>
      <c r="I95" s="170"/>
      <c r="J95" s="170"/>
      <c r="K95" s="170"/>
      <c r="L95" s="170"/>
      <c r="M95" s="170"/>
      <c r="N95" s="170"/>
      <c r="O95" s="170"/>
      <c r="P95" s="170"/>
      <c r="Q95" s="170"/>
      <c r="R95" s="170"/>
    </row>
    <row r="96" spans="1:18" ht="15.75">
      <c r="A96" s="168" t="str">
        <f>'Voeux élèves'!A98</f>
        <v>VERSCHELDE Lucie</v>
      </c>
      <c r="B96" s="169" t="str">
        <f>Tableau1[[#This Row],[violoncelle]]</f>
        <v>p1</v>
      </c>
      <c r="C96" s="170"/>
      <c r="D96" s="170"/>
      <c r="E96" s="170"/>
      <c r="F96" s="170"/>
      <c r="G96" s="170"/>
      <c r="H96" s="170"/>
      <c r="I96" s="170"/>
      <c r="J96" s="170"/>
      <c r="K96" s="170"/>
      <c r="L96" s="170"/>
      <c r="M96" s="170"/>
      <c r="N96" s="170"/>
      <c r="O96" s="170"/>
      <c r="P96" s="170"/>
      <c r="Q96" s="170"/>
      <c r="R96" s="170"/>
    </row>
    <row r="97" spans="1:18" ht="15.75" hidden="1">
      <c r="A97" s="168" t="str">
        <f>'Voeux élèves'!A99</f>
        <v>VIREVAIRE BIDAUT Timéo</v>
      </c>
      <c r="B97" s="169">
        <f>Tableau1[[#This Row],[violoncelle]]</f>
        <v>0</v>
      </c>
      <c r="C97" s="170"/>
      <c r="D97" s="170"/>
      <c r="E97" s="170"/>
      <c r="F97" s="170"/>
      <c r="G97" s="170"/>
      <c r="H97" s="170"/>
      <c r="I97" s="170"/>
      <c r="J97" s="170"/>
      <c r="K97" s="170"/>
      <c r="L97" s="170"/>
      <c r="M97" s="170"/>
      <c r="N97" s="170"/>
      <c r="O97" s="170"/>
      <c r="P97" s="170"/>
      <c r="Q97" s="170"/>
      <c r="R97" s="170"/>
    </row>
    <row r="98" spans="1:18" ht="15.75" hidden="1">
      <c r="A98" s="168" t="str">
        <f>'Voeux élèves'!A100</f>
        <v>BERNET Clémence</v>
      </c>
      <c r="B98" s="169">
        <f>Tableau1[[#This Row],[violoncelle]]</f>
        <v>0</v>
      </c>
      <c r="C98" s="170"/>
      <c r="D98" s="170"/>
      <c r="E98" s="170"/>
      <c r="F98" s="170"/>
      <c r="G98" s="170"/>
      <c r="H98" s="170"/>
      <c r="I98" s="170"/>
      <c r="J98" s="170"/>
      <c r="K98" s="170"/>
      <c r="L98" s="170"/>
      <c r="M98" s="170"/>
      <c r="N98" s="170"/>
      <c r="O98" s="170"/>
      <c r="P98" s="170"/>
      <c r="Q98" s="170"/>
      <c r="R98" s="170"/>
    </row>
    <row r="99" spans="1:18" ht="15.75" hidden="1">
      <c r="A99" s="168" t="str">
        <f>'Voeux élèves'!A101</f>
        <v>LOUAR Sarah</v>
      </c>
      <c r="B99" s="169">
        <f>Tableau1[[#This Row],[violoncelle]]</f>
        <v>0</v>
      </c>
      <c r="C99" s="170"/>
      <c r="D99" s="170"/>
      <c r="E99" s="170"/>
      <c r="F99" s="170"/>
      <c r="G99" s="170"/>
      <c r="H99" s="170"/>
      <c r="I99" s="170"/>
      <c r="J99" s="170"/>
      <c r="K99" s="170"/>
      <c r="L99" s="170"/>
      <c r="M99" s="170"/>
      <c r="N99" s="170"/>
      <c r="O99" s="170"/>
      <c r="P99" s="170"/>
      <c r="Q99" s="170"/>
      <c r="R99" s="170"/>
    </row>
    <row r="100" spans="1:18" ht="15.75" hidden="1">
      <c r="A100" s="168">
        <f>'Voeux élèves'!A102</f>
        <v>0</v>
      </c>
      <c r="B100" s="169">
        <f>Tableau1[[#This Row],[violoncelle]]</f>
        <v>0</v>
      </c>
      <c r="C100" s="170"/>
      <c r="D100" s="170"/>
      <c r="E100" s="170"/>
      <c r="F100" s="170"/>
      <c r="G100" s="170"/>
      <c r="H100" s="170"/>
      <c r="I100" s="170"/>
      <c r="J100" s="170"/>
      <c r="K100" s="170"/>
      <c r="L100" s="170"/>
      <c r="M100" s="170"/>
      <c r="N100" s="170"/>
      <c r="O100" s="170"/>
      <c r="P100" s="170"/>
      <c r="Q100" s="170"/>
      <c r="R100" s="170"/>
    </row>
    <row r="101" spans="1:18">
      <c r="A101" s="171"/>
      <c r="B101" s="170"/>
      <c r="C101" s="170"/>
      <c r="D101" s="170"/>
      <c r="E101" s="170"/>
      <c r="F101" s="170"/>
      <c r="G101" s="170"/>
      <c r="H101" s="170"/>
      <c r="I101" s="170"/>
      <c r="J101" s="170"/>
      <c r="K101" s="170"/>
      <c r="L101" s="170"/>
      <c r="M101" s="170"/>
      <c r="N101" s="170"/>
      <c r="O101" s="170"/>
      <c r="P101" s="170"/>
      <c r="Q101" s="170"/>
      <c r="R101" s="170"/>
    </row>
    <row r="102" spans="1:18">
      <c r="A102" s="172" t="s">
        <v>26</v>
      </c>
      <c r="B102" s="173" t="s">
        <v>71</v>
      </c>
      <c r="C102" s="170"/>
      <c r="D102" s="170"/>
      <c r="E102" s="170"/>
      <c r="F102" s="170"/>
      <c r="G102" s="170"/>
      <c r="H102" s="170"/>
      <c r="I102" s="170"/>
      <c r="J102" s="170"/>
      <c r="K102" s="170"/>
      <c r="L102" s="170"/>
      <c r="M102" s="170"/>
      <c r="N102" s="170"/>
      <c r="O102" s="170"/>
      <c r="P102" s="170"/>
      <c r="Q102" s="170"/>
      <c r="R102" s="170"/>
    </row>
    <row r="103" spans="1:18">
      <c r="A103" s="7" t="s">
        <v>85</v>
      </c>
      <c r="B103" s="2" t="s">
        <v>72</v>
      </c>
    </row>
    <row r="104" spans="1:18">
      <c r="A104" s="7"/>
      <c r="B104" s="3" t="s">
        <v>73</v>
      </c>
    </row>
    <row r="105" spans="1:18">
      <c r="B105" s="4" t="s">
        <v>74</v>
      </c>
    </row>
    <row r="106" spans="1:18">
      <c r="B106">
        <f>COUNTIF(B101:B104,2)</f>
        <v>0</v>
      </c>
    </row>
    <row r="107" spans="1:18">
      <c r="B107">
        <f>COUNTIF(B101:B104,3)</f>
        <v>0</v>
      </c>
    </row>
    <row r="108" spans="1:18">
      <c r="B108">
        <f>COUNTIF(B101:B104,4)</f>
        <v>0</v>
      </c>
    </row>
  </sheetData>
  <phoneticPr fontId="5" type="noConversion"/>
  <conditionalFormatting sqref="B102">
    <cfRule type="iconSet" priority="56">
      <iconSet iconSet="3Symbols2">
        <cfvo type="percent" val="0"/>
        <cfvo type="percent" val="33"/>
        <cfvo type="percent" val="67"/>
      </iconSet>
    </cfRule>
  </conditionalFormatting>
  <conditionalFormatting sqref="B102">
    <cfRule type="colorScale" priority="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2">
    <cfRule type="colorScale" priority="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3">
    <cfRule type="iconSet" priority="53">
      <iconSet iconSet="3Symbols2">
        <cfvo type="percent" val="0"/>
        <cfvo type="percent" val="33"/>
        <cfvo type="percent" val="67"/>
      </iconSet>
    </cfRule>
  </conditionalFormatting>
  <conditionalFormatting sqref="B103">
    <cfRule type="colorScale" priority="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4">
    <cfRule type="iconSet" priority="51">
      <iconSet iconSet="3Symbols2">
        <cfvo type="percent" val="0"/>
        <cfvo type="percent" val="33"/>
        <cfvo type="percent" val="67"/>
      </iconSet>
    </cfRule>
  </conditionalFormatting>
  <conditionalFormatting sqref="B105">
    <cfRule type="iconSet" priority="50">
      <iconSet iconSet="3Symbols2">
        <cfvo type="percent" val="0"/>
        <cfvo type="percent" val="33"/>
        <cfvo type="percent" val="67"/>
      </iconSet>
    </cfRule>
  </conditionalFormatting>
  <conditionalFormatting sqref="B2:B100">
    <cfRule type="iconSet" priority="6">
      <iconSet iconSet="3Symbols2">
        <cfvo type="percent" val="0"/>
        <cfvo type="percent" val="33"/>
        <cfvo type="percent" val="67"/>
      </iconSet>
    </cfRule>
  </conditionalFormatting>
  <conditionalFormatting sqref="B2:B100">
    <cfRule type="cellIs" dxfId="73" priority="1" operator="equal">
      <formula>"P4"</formula>
    </cfRule>
    <cfRule type="cellIs" dxfId="72" priority="2" operator="equal">
      <formula>"P3"</formula>
    </cfRule>
    <cfRule type="cellIs" dxfId="71" priority="3" operator="equal">
      <formula>"P2"</formula>
    </cfRule>
    <cfRule type="cellIs" dxfId="70" priority="4" operator="equal">
      <formula>"P1"</formula>
    </cfRule>
    <cfRule type="iconSet" priority="5">
      <iconSet iconSet="4TrafficLights">
        <cfvo type="percent" val="0"/>
        <cfvo type="percent" val="25"/>
        <cfvo type="percent" val="50"/>
        <cfvo type="percent" val="75"/>
      </iconSet>
    </cfRule>
  </conditionalFormatting>
  <pageMargins left="0.7" right="0.7" top="0.75" bottom="0.75" header="0.3" footer="0.3"/>
  <pageSetup paperSize="9" orientation="portrait" horizontalDpi="0" verticalDpi="0"/>
  <tableParts count="1">
    <tablePart r:id="rId1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14"/>
  <dimension ref="A1:R110"/>
  <sheetViews>
    <sheetView workbookViewId="0">
      <pane ySplit="1" topLeftCell="A2" activePane="bottomLeft" state="frozen"/>
      <selection activeCell="A80" sqref="A80"/>
      <selection pane="bottomLeft" activeCell="A80" sqref="A80"/>
    </sheetView>
  </sheetViews>
  <sheetFormatPr baseColWidth="10" defaultRowHeight="15"/>
  <cols>
    <col min="1" max="1" width="32.140625" bestFit="1" customWidth="1"/>
    <col min="2" max="3" width="19.140625" bestFit="1" customWidth="1"/>
  </cols>
  <sheetData>
    <row r="1" spans="1:18">
      <c r="A1" t="s">
        <v>9</v>
      </c>
      <c r="B1" t="s">
        <v>27</v>
      </c>
    </row>
    <row r="2" spans="1:18" hidden="1">
      <c r="A2" s="153" t="str">
        <f>'Voeux élèves'!A4</f>
        <v>ARRAGAIN Adèle</v>
      </c>
      <c r="B2" s="154">
        <f>Tableau1[[#This Row],[contrebasse]]</f>
        <v>0</v>
      </c>
    </row>
    <row r="3" spans="1:18" hidden="1">
      <c r="A3" s="153" t="str">
        <f>'Voeux élèves'!A5</f>
        <v>AUCLAIR Héloïse</v>
      </c>
      <c r="B3" s="154">
        <f>Tableau1[[#This Row],[contrebasse]]</f>
        <v>0</v>
      </c>
    </row>
    <row r="4" spans="1:18" ht="15.75" hidden="1">
      <c r="A4" s="168" t="str">
        <f>'Voeux élèves'!A6</f>
        <v>BALAIS Zoé</v>
      </c>
      <c r="B4" s="169">
        <f>Tableau1[[#This Row],[contrebasse]]</f>
        <v>0</v>
      </c>
      <c r="C4" s="170"/>
      <c r="D4" s="170"/>
      <c r="E4" s="170"/>
      <c r="F4" s="170"/>
      <c r="G4" s="170"/>
      <c r="H4" s="170"/>
      <c r="I4" s="170"/>
      <c r="J4" s="170"/>
      <c r="K4" s="170"/>
      <c r="L4" s="170"/>
      <c r="M4" s="170"/>
      <c r="N4" s="170"/>
      <c r="O4" s="170"/>
      <c r="P4" s="170"/>
      <c r="Q4" s="170"/>
      <c r="R4" s="170"/>
    </row>
    <row r="5" spans="1:18" ht="15.75">
      <c r="A5" s="168" t="str">
        <f>'Voeux élèves'!A7</f>
        <v>BARBI NEYROUD Alicia</v>
      </c>
      <c r="B5" s="169" t="str">
        <f>Tableau1[[#This Row],[contrebasse]]</f>
        <v>p4</v>
      </c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170"/>
      <c r="Q5" s="170"/>
      <c r="R5" s="170"/>
    </row>
    <row r="6" spans="1:18" ht="15.75">
      <c r="A6" s="168" t="str">
        <f>'Voeux élèves'!A8</f>
        <v>BARBU WILDBRETT Charlotte</v>
      </c>
      <c r="B6" s="169" t="str">
        <f>Tableau1[[#This Row],[contrebasse]]</f>
        <v>p4</v>
      </c>
      <c r="C6" s="170"/>
      <c r="D6" s="170"/>
      <c r="E6" s="170"/>
      <c r="F6" s="170"/>
      <c r="G6" s="170"/>
      <c r="H6" s="170"/>
      <c r="I6" s="170"/>
      <c r="J6" s="170"/>
      <c r="K6" s="170"/>
      <c r="L6" s="170"/>
      <c r="M6" s="170"/>
      <c r="N6" s="170"/>
      <c r="O6" s="170"/>
      <c r="P6" s="170"/>
      <c r="Q6" s="170"/>
      <c r="R6" s="170"/>
    </row>
    <row r="7" spans="1:18" ht="15.75">
      <c r="A7" s="168" t="str">
        <f>'Voeux élèves'!A9</f>
        <v>BAZOGE Edgar</v>
      </c>
      <c r="B7" s="169" t="str">
        <f>Tableau1[[#This Row],[contrebasse]]</f>
        <v>p4</v>
      </c>
      <c r="C7" s="170"/>
      <c r="D7" s="170"/>
      <c r="E7" s="170"/>
      <c r="F7" s="170"/>
      <c r="G7" s="170"/>
      <c r="H7" s="170"/>
      <c r="I7" s="170"/>
      <c r="J7" s="170"/>
      <c r="K7" s="170"/>
      <c r="L7" s="170"/>
      <c r="M7" s="170"/>
      <c r="N7" s="170"/>
      <c r="O7" s="170"/>
      <c r="P7" s="170"/>
      <c r="Q7" s="170"/>
      <c r="R7" s="170"/>
    </row>
    <row r="8" spans="1:18" ht="15.75">
      <c r="A8" s="168" t="str">
        <f>'Voeux élèves'!A10</f>
        <v>BEAREZ Thelma</v>
      </c>
      <c r="B8" s="169" t="str">
        <f>Tableau1[[#This Row],[contrebasse]]</f>
        <v>p4</v>
      </c>
      <c r="C8" s="170"/>
      <c r="D8" s="170"/>
      <c r="E8" s="170"/>
      <c r="F8" s="170"/>
      <c r="G8" s="170"/>
      <c r="H8" s="170"/>
      <c r="I8" s="170"/>
      <c r="J8" s="170"/>
      <c r="K8" s="170"/>
      <c r="L8" s="170"/>
      <c r="M8" s="170"/>
      <c r="N8" s="170"/>
      <c r="O8" s="170"/>
      <c r="P8" s="170"/>
      <c r="Q8" s="170"/>
      <c r="R8" s="170"/>
    </row>
    <row r="9" spans="1:18" ht="15.75" hidden="1">
      <c r="A9" s="168" t="str">
        <f>'Voeux élèves'!A11</f>
        <v>BENKHALFOUN Aya</v>
      </c>
      <c r="B9" s="169">
        <f>Tableau1[[#This Row],[contrebasse]]</f>
        <v>0</v>
      </c>
      <c r="C9" s="170"/>
      <c r="D9" s="170"/>
      <c r="E9" s="170"/>
      <c r="F9" s="170"/>
      <c r="G9" s="170"/>
      <c r="H9" s="170"/>
      <c r="I9" s="170"/>
      <c r="J9" s="170"/>
      <c r="K9" s="170"/>
      <c r="L9" s="170"/>
      <c r="M9" s="170"/>
      <c r="N9" s="170"/>
      <c r="O9" s="170"/>
      <c r="P9" s="170"/>
      <c r="Q9" s="170"/>
      <c r="R9" s="170"/>
    </row>
    <row r="10" spans="1:18" ht="15.75" hidden="1">
      <c r="A10" s="168" t="str">
        <f>'Voeux élèves'!A12</f>
        <v>BENOIT Anatole</v>
      </c>
      <c r="B10" s="169">
        <f>Tableau1[[#This Row],[contrebasse]]</f>
        <v>0</v>
      </c>
      <c r="C10" s="170"/>
      <c r="D10" s="170"/>
      <c r="E10" s="170"/>
      <c r="F10" s="170"/>
      <c r="G10" s="170"/>
      <c r="H10" s="170"/>
      <c r="I10" s="170"/>
      <c r="J10" s="170"/>
      <c r="K10" s="170"/>
      <c r="L10" s="170"/>
      <c r="M10" s="170"/>
      <c r="N10" s="170"/>
      <c r="O10" s="170"/>
      <c r="P10" s="170"/>
      <c r="Q10" s="170"/>
      <c r="R10" s="170"/>
    </row>
    <row r="11" spans="1:18" ht="15.75" hidden="1">
      <c r="A11" s="168" t="str">
        <f>'Voeux élèves'!A13</f>
        <v>BERTHIER Inès</v>
      </c>
      <c r="B11" s="169">
        <f>Tableau1[[#This Row],[contrebasse]]</f>
        <v>0</v>
      </c>
      <c r="C11" s="170"/>
      <c r="D11" s="170"/>
      <c r="E11" s="170"/>
      <c r="F11" s="170"/>
      <c r="G11" s="170"/>
      <c r="H11" s="170"/>
      <c r="I11" s="170"/>
      <c r="J11" s="170"/>
      <c r="K11" s="170"/>
      <c r="L11" s="170"/>
      <c r="M11" s="170"/>
      <c r="N11" s="170"/>
      <c r="O11" s="170"/>
      <c r="P11" s="170"/>
      <c r="Q11" s="170"/>
      <c r="R11" s="170"/>
    </row>
    <row r="12" spans="1:18" ht="15.75" hidden="1">
      <c r="A12" s="168" t="str">
        <f>'Voeux élèves'!A14</f>
        <v>BLEHAUT Anna</v>
      </c>
      <c r="B12" s="169">
        <f>Tableau1[[#This Row],[contrebasse]]</f>
        <v>0</v>
      </c>
      <c r="C12" s="170"/>
      <c r="D12" s="170"/>
      <c r="E12" s="170"/>
      <c r="F12" s="170"/>
      <c r="G12" s="170"/>
      <c r="H12" s="170"/>
      <c r="I12" s="170"/>
      <c r="J12" s="170"/>
      <c r="K12" s="170"/>
      <c r="L12" s="170"/>
      <c r="M12" s="170"/>
      <c r="N12" s="170"/>
      <c r="O12" s="170"/>
      <c r="P12" s="170"/>
      <c r="Q12" s="170"/>
      <c r="R12" s="170"/>
    </row>
    <row r="13" spans="1:18" ht="15.75" hidden="1">
      <c r="A13" s="168" t="str">
        <f>'Voeux élèves'!A15</f>
        <v>BOSSAN Emma</v>
      </c>
      <c r="B13" s="169">
        <f>Tableau1[[#This Row],[contrebasse]]</f>
        <v>0</v>
      </c>
      <c r="C13" s="170"/>
      <c r="D13" s="170"/>
      <c r="E13" s="170"/>
      <c r="F13" s="170"/>
      <c r="G13" s="170"/>
      <c r="H13" s="170"/>
      <c r="I13" s="170"/>
      <c r="J13" s="170"/>
      <c r="K13" s="170"/>
      <c r="L13" s="170"/>
      <c r="M13" s="170"/>
      <c r="N13" s="170"/>
      <c r="O13" s="170"/>
      <c r="P13" s="170"/>
      <c r="Q13" s="170"/>
      <c r="R13" s="170"/>
    </row>
    <row r="14" spans="1:18" ht="15.75" hidden="1">
      <c r="A14" s="168" t="str">
        <f>'Voeux élèves'!A16</f>
        <v>BRANDYK TAGLIAVIA Julia</v>
      </c>
      <c r="B14" s="169">
        <f>Tableau1[[#This Row],[contrebasse]]</f>
        <v>0</v>
      </c>
      <c r="C14" s="170"/>
      <c r="D14" s="170"/>
      <c r="E14" s="170"/>
      <c r="F14" s="170"/>
      <c r="G14" s="170"/>
      <c r="H14" s="170"/>
      <c r="I14" s="170"/>
      <c r="J14" s="170"/>
      <c r="K14" s="170"/>
      <c r="L14" s="170"/>
      <c r="M14" s="170"/>
      <c r="N14" s="170"/>
      <c r="O14" s="170"/>
      <c r="P14" s="170"/>
      <c r="Q14" s="170"/>
      <c r="R14" s="170"/>
    </row>
    <row r="15" spans="1:18" ht="15.75" hidden="1">
      <c r="A15" s="168" t="str">
        <f>'Voeux élèves'!A17</f>
        <v>CARION Léonie</v>
      </c>
      <c r="B15" s="169">
        <f>Tableau1[[#This Row],[contrebasse]]</f>
        <v>0</v>
      </c>
      <c r="C15" s="170"/>
      <c r="D15" s="170"/>
      <c r="E15" s="170"/>
      <c r="F15" s="170"/>
      <c r="G15" s="170"/>
      <c r="H15" s="170"/>
      <c r="I15" s="170"/>
      <c r="J15" s="170"/>
      <c r="K15" s="170"/>
      <c r="L15" s="170"/>
      <c r="M15" s="170"/>
      <c r="N15" s="170"/>
      <c r="O15" s="170"/>
      <c r="P15" s="170"/>
      <c r="Q15" s="170"/>
      <c r="R15" s="170"/>
    </row>
    <row r="16" spans="1:18" ht="15.75" hidden="1">
      <c r="A16" s="168" t="str">
        <f>'Voeux élèves'!A18</f>
        <v>CATALAO PACHECO Tomas</v>
      </c>
      <c r="B16" s="169">
        <f>Tableau1[[#This Row],[contrebasse]]</f>
        <v>0</v>
      </c>
      <c r="C16" s="170"/>
      <c r="D16" s="170"/>
      <c r="E16" s="170"/>
      <c r="F16" s="170"/>
      <c r="G16" s="170"/>
      <c r="H16" s="170"/>
      <c r="I16" s="170"/>
      <c r="J16" s="170"/>
      <c r="K16" s="170"/>
      <c r="L16" s="170"/>
      <c r="M16" s="170"/>
      <c r="N16" s="170"/>
      <c r="O16" s="170"/>
      <c r="P16" s="170"/>
      <c r="Q16" s="170"/>
      <c r="R16" s="170"/>
    </row>
    <row r="17" spans="1:18" ht="15.75">
      <c r="A17" s="168" t="str">
        <f>'Voeux élèves'!A19</f>
        <v>CHAGNY Elise</v>
      </c>
      <c r="B17" s="169" t="str">
        <f>Tableau1[[#This Row],[contrebasse]]</f>
        <v>p4</v>
      </c>
      <c r="C17" s="170"/>
      <c r="D17" s="170"/>
      <c r="E17" s="170"/>
      <c r="F17" s="170"/>
      <c r="G17" s="170"/>
      <c r="H17" s="170"/>
      <c r="I17" s="170"/>
      <c r="J17" s="170"/>
      <c r="K17" s="170"/>
      <c r="L17" s="170"/>
      <c r="M17" s="170"/>
      <c r="N17" s="170"/>
      <c r="O17" s="170"/>
      <c r="P17" s="170"/>
      <c r="Q17" s="170"/>
      <c r="R17" s="170"/>
    </row>
    <row r="18" spans="1:18" ht="15.75">
      <c r="A18" s="168" t="str">
        <f>'Voeux élèves'!A20</f>
        <v>CHALET Ninon</v>
      </c>
      <c r="B18" s="169">
        <f>Tableau1[[#This Row],[contrebasse]]</f>
        <v>0</v>
      </c>
      <c r="C18" s="170"/>
      <c r="D18" s="170"/>
      <c r="E18" s="170"/>
      <c r="F18" s="170"/>
      <c r="G18" s="170"/>
      <c r="H18" s="170"/>
      <c r="I18" s="170"/>
      <c r="J18" s="170"/>
      <c r="K18" s="170"/>
      <c r="L18" s="170"/>
      <c r="M18" s="170"/>
      <c r="N18" s="170"/>
      <c r="O18" s="170"/>
      <c r="P18" s="170"/>
      <c r="Q18" s="170"/>
      <c r="R18" s="170"/>
    </row>
    <row r="19" spans="1:18" ht="15.75">
      <c r="A19" s="168" t="str">
        <f>'Voeux élèves'!A21</f>
        <v>CHAREYRON Elsa</v>
      </c>
      <c r="B19" s="169" t="str">
        <f>Tableau1[[#This Row],[contrebasse]]</f>
        <v>p4</v>
      </c>
      <c r="C19" s="170"/>
      <c r="D19" s="170"/>
      <c r="E19" s="170"/>
      <c r="F19" s="170"/>
      <c r="G19" s="170"/>
      <c r="H19" s="170"/>
      <c r="I19" s="170"/>
      <c r="J19" s="170"/>
      <c r="K19" s="170"/>
      <c r="L19" s="170"/>
      <c r="M19" s="170"/>
      <c r="N19" s="170"/>
      <c r="O19" s="170"/>
      <c r="P19" s="170"/>
      <c r="Q19" s="170"/>
      <c r="R19" s="170"/>
    </row>
    <row r="20" spans="1:18" ht="15.75" hidden="1">
      <c r="A20" s="168" t="str">
        <f>'Voeux élèves'!A22</f>
        <v>CHARON Gabriel</v>
      </c>
      <c r="B20" s="169">
        <f>Tableau1[[#This Row],[contrebasse]]</f>
        <v>0</v>
      </c>
      <c r="C20" s="170"/>
      <c r="D20" s="170"/>
      <c r="E20" s="170"/>
      <c r="F20" s="170"/>
      <c r="G20" s="170"/>
      <c r="H20" s="170"/>
      <c r="I20" s="170"/>
      <c r="J20" s="170"/>
      <c r="K20" s="170"/>
      <c r="L20" s="170"/>
      <c r="M20" s="170"/>
      <c r="N20" s="170"/>
      <c r="O20" s="170"/>
      <c r="P20" s="170"/>
      <c r="Q20" s="170"/>
      <c r="R20" s="170"/>
    </row>
    <row r="21" spans="1:18" ht="15.75" hidden="1">
      <c r="A21" s="168" t="str">
        <f>'Voeux élèves'!A23</f>
        <v>CHASSAGNY Philippine</v>
      </c>
      <c r="B21" s="169">
        <f>Tableau1[[#This Row],[contrebasse]]</f>
        <v>0</v>
      </c>
      <c r="C21" s="170"/>
      <c r="D21" s="170"/>
      <c r="E21" s="170"/>
      <c r="F21" s="170"/>
      <c r="G21" s="170"/>
      <c r="H21" s="170"/>
      <c r="I21" s="170"/>
      <c r="J21" s="170"/>
      <c r="K21" s="170"/>
      <c r="L21" s="170"/>
      <c r="M21" s="170"/>
      <c r="N21" s="170"/>
      <c r="O21" s="170"/>
      <c r="P21" s="170"/>
      <c r="Q21" s="170"/>
      <c r="R21" s="170"/>
    </row>
    <row r="22" spans="1:18" ht="15.75" hidden="1">
      <c r="A22" s="168" t="str">
        <f>'Voeux élèves'!A24</f>
        <v>CHATILLON Apolline</v>
      </c>
      <c r="B22" s="169">
        <f>Tableau1[[#This Row],[contrebasse]]</f>
        <v>0</v>
      </c>
      <c r="C22" s="170"/>
      <c r="D22" s="170"/>
      <c r="E22" s="170"/>
      <c r="F22" s="170"/>
      <c r="G22" s="170"/>
      <c r="H22" s="170"/>
      <c r="I22" s="170"/>
      <c r="J22" s="170"/>
      <c r="K22" s="170"/>
      <c r="L22" s="170"/>
      <c r="M22" s="170"/>
      <c r="N22" s="170"/>
      <c r="O22" s="170"/>
      <c r="P22" s="170"/>
      <c r="Q22" s="170"/>
      <c r="R22" s="170"/>
    </row>
    <row r="23" spans="1:18" ht="15.75" hidden="1">
      <c r="A23" s="168" t="str">
        <f>'Voeux élèves'!A25</f>
        <v>CHENE Louise</v>
      </c>
      <c r="B23" s="169">
        <f>Tableau1[[#This Row],[contrebasse]]</f>
        <v>0</v>
      </c>
      <c r="C23" s="170"/>
      <c r="D23" s="170"/>
      <c r="E23" s="170"/>
      <c r="F23" s="170"/>
      <c r="G23" s="170"/>
      <c r="H23" s="170"/>
      <c r="I23" s="170"/>
      <c r="J23" s="170"/>
      <c r="K23" s="170"/>
      <c r="L23" s="170"/>
      <c r="M23" s="170"/>
      <c r="N23" s="170"/>
      <c r="O23" s="170"/>
      <c r="P23" s="170"/>
      <c r="Q23" s="170"/>
      <c r="R23" s="170"/>
    </row>
    <row r="24" spans="1:18" ht="15.75" hidden="1">
      <c r="A24" s="168" t="str">
        <f>'Voeux élèves'!A26</f>
        <v>CHEVALIER BUN Lyne</v>
      </c>
      <c r="B24" s="169">
        <f>Tableau1[[#This Row],[contrebasse]]</f>
        <v>0</v>
      </c>
      <c r="C24" s="170"/>
      <c r="D24" s="170"/>
      <c r="E24" s="170"/>
      <c r="F24" s="170"/>
      <c r="G24" s="170"/>
      <c r="H24" s="170"/>
      <c r="I24" s="170"/>
      <c r="J24" s="170"/>
      <c r="K24" s="170"/>
      <c r="L24" s="170"/>
      <c r="M24" s="170"/>
      <c r="N24" s="170"/>
      <c r="O24" s="170"/>
      <c r="P24" s="170"/>
      <c r="Q24" s="170"/>
      <c r="R24" s="170"/>
    </row>
    <row r="25" spans="1:18" ht="15.75" hidden="1">
      <c r="A25" s="168" t="str">
        <f>'Voeux élèves'!A27</f>
        <v>COLLET SOLARY Maxime</v>
      </c>
      <c r="B25" s="169">
        <f>Tableau1[[#This Row],[contrebasse]]</f>
        <v>0</v>
      </c>
      <c r="C25" s="170"/>
      <c r="D25" s="170"/>
      <c r="E25" s="170"/>
      <c r="F25" s="170"/>
      <c r="G25" s="170"/>
      <c r="H25" s="170"/>
      <c r="I25" s="170"/>
      <c r="J25" s="170"/>
      <c r="K25" s="170"/>
      <c r="L25" s="170"/>
      <c r="M25" s="170"/>
      <c r="N25" s="170"/>
      <c r="O25" s="170"/>
      <c r="P25" s="170"/>
      <c r="Q25" s="170"/>
      <c r="R25" s="170"/>
    </row>
    <row r="26" spans="1:18" ht="15.75" hidden="1">
      <c r="A26" s="168" t="str">
        <f>'Voeux élèves'!A28</f>
        <v>COMETTO Ulysse</v>
      </c>
      <c r="B26" s="169">
        <f>Tableau1[[#This Row],[contrebasse]]</f>
        <v>0</v>
      </c>
      <c r="C26" s="170"/>
      <c r="D26" s="170"/>
      <c r="E26" s="170"/>
      <c r="F26" s="170"/>
      <c r="G26" s="170"/>
      <c r="H26" s="170"/>
      <c r="I26" s="170"/>
      <c r="J26" s="170"/>
      <c r="K26" s="170"/>
      <c r="L26" s="170"/>
      <c r="M26" s="170"/>
      <c r="N26" s="170"/>
      <c r="O26" s="170"/>
      <c r="P26" s="170"/>
      <c r="Q26" s="170"/>
      <c r="R26" s="170"/>
    </row>
    <row r="27" spans="1:18" ht="15.75" hidden="1">
      <c r="A27" s="168" t="str">
        <f>'Voeux élèves'!A29</f>
        <v>COQUET Eléanore</v>
      </c>
      <c r="B27" s="169">
        <f>Tableau1[[#This Row],[contrebasse]]</f>
        <v>0</v>
      </c>
      <c r="C27" s="170"/>
      <c r="D27" s="170"/>
      <c r="E27" s="170"/>
      <c r="F27" s="170"/>
      <c r="G27" s="170"/>
      <c r="H27" s="170"/>
      <c r="I27" s="170"/>
      <c r="J27" s="170"/>
      <c r="K27" s="170"/>
      <c r="L27" s="170"/>
      <c r="M27" s="170"/>
      <c r="N27" s="170"/>
      <c r="O27" s="170"/>
      <c r="P27" s="170"/>
      <c r="Q27" s="170"/>
      <c r="R27" s="170"/>
    </row>
    <row r="28" spans="1:18" ht="15.75" hidden="1">
      <c r="A28" s="168" t="str">
        <f>'Voeux élèves'!A30</f>
        <v>COQUILLION Achille</v>
      </c>
      <c r="B28" s="169">
        <f>Tableau1[[#This Row],[contrebasse]]</f>
        <v>0</v>
      </c>
      <c r="C28" s="170"/>
      <c r="D28" s="170"/>
      <c r="E28" s="170"/>
      <c r="F28" s="170"/>
      <c r="G28" s="170"/>
      <c r="H28" s="170"/>
      <c r="I28" s="170"/>
      <c r="J28" s="170"/>
      <c r="K28" s="170"/>
      <c r="L28" s="170"/>
      <c r="M28" s="170"/>
      <c r="N28" s="170"/>
      <c r="O28" s="170"/>
      <c r="P28" s="170"/>
      <c r="Q28" s="170"/>
      <c r="R28" s="170"/>
    </row>
    <row r="29" spans="1:18" ht="15.75" hidden="1">
      <c r="A29" s="168" t="str">
        <f>'Voeux élèves'!A31</f>
        <v>CORBEL Swann</v>
      </c>
      <c r="B29" s="169">
        <f>Tableau1[[#This Row],[contrebasse]]</f>
        <v>0</v>
      </c>
      <c r="C29" s="170"/>
      <c r="D29" s="170"/>
      <c r="E29" s="170"/>
      <c r="F29" s="170"/>
      <c r="G29" s="170"/>
      <c r="H29" s="170"/>
      <c r="I29" s="170"/>
      <c r="J29" s="170"/>
      <c r="K29" s="170"/>
      <c r="L29" s="170"/>
      <c r="M29" s="170"/>
      <c r="N29" s="170"/>
      <c r="O29" s="170"/>
      <c r="P29" s="170"/>
      <c r="Q29" s="170"/>
      <c r="R29" s="170"/>
    </row>
    <row r="30" spans="1:18" ht="15.75" hidden="1">
      <c r="A30" s="168" t="str">
        <f>'Voeux élèves'!A32</f>
        <v>CORBI Alice</v>
      </c>
      <c r="B30" s="169">
        <f>Tableau1[[#This Row],[contrebasse]]</f>
        <v>0</v>
      </c>
      <c r="C30" s="170"/>
      <c r="D30" s="170"/>
      <c r="E30" s="170"/>
      <c r="F30" s="170"/>
      <c r="G30" s="170"/>
      <c r="H30" s="170"/>
      <c r="I30" s="170"/>
      <c r="J30" s="170"/>
      <c r="K30" s="170"/>
      <c r="L30" s="170"/>
      <c r="M30" s="170"/>
      <c r="N30" s="170"/>
      <c r="O30" s="170"/>
      <c r="P30" s="170"/>
      <c r="Q30" s="170"/>
      <c r="R30" s="170"/>
    </row>
    <row r="31" spans="1:18" ht="15.75" hidden="1">
      <c r="A31" s="168" t="str">
        <f>'Voeux élèves'!A33</f>
        <v>COUGOULIC Eva</v>
      </c>
      <c r="B31" s="169">
        <f>Tableau1[[#This Row],[contrebasse]]</f>
        <v>0</v>
      </c>
      <c r="C31" s="170"/>
      <c r="D31" s="170"/>
      <c r="E31" s="170"/>
      <c r="F31" s="170"/>
      <c r="G31" s="170"/>
      <c r="H31" s="170"/>
      <c r="I31" s="170"/>
      <c r="J31" s="170"/>
      <c r="K31" s="170"/>
      <c r="L31" s="170"/>
      <c r="M31" s="170"/>
      <c r="N31" s="170"/>
      <c r="O31" s="170"/>
      <c r="P31" s="170"/>
      <c r="Q31" s="170"/>
      <c r="R31" s="170"/>
    </row>
    <row r="32" spans="1:18" ht="15.75" hidden="1">
      <c r="A32" s="168" t="str">
        <f>'Voeux élèves'!A34</f>
        <v>CUI Evan</v>
      </c>
      <c r="B32" s="169">
        <f>Tableau1[[#This Row],[contrebasse]]</f>
        <v>0</v>
      </c>
      <c r="C32" s="170"/>
      <c r="D32" s="170"/>
      <c r="E32" s="170"/>
      <c r="F32" s="170"/>
      <c r="G32" s="170"/>
      <c r="H32" s="170"/>
      <c r="I32" s="170"/>
      <c r="J32" s="170"/>
      <c r="K32" s="170"/>
      <c r="L32" s="170"/>
      <c r="M32" s="170"/>
      <c r="N32" s="170"/>
      <c r="O32" s="170"/>
      <c r="P32" s="170"/>
      <c r="Q32" s="170"/>
      <c r="R32" s="170"/>
    </row>
    <row r="33" spans="1:18" ht="15.75">
      <c r="A33" s="168" t="str">
        <f>'Voeux élèves'!A35</f>
        <v>DEBERDT Eliott</v>
      </c>
      <c r="B33" s="169" t="str">
        <f>Tableau1[[#This Row],[contrebasse]]</f>
        <v>p3</v>
      </c>
      <c r="C33" s="170"/>
      <c r="D33" s="170"/>
      <c r="E33" s="170"/>
      <c r="F33" s="170"/>
      <c r="G33" s="170"/>
      <c r="H33" s="170"/>
      <c r="I33" s="170"/>
      <c r="J33" s="170"/>
      <c r="K33" s="170"/>
      <c r="L33" s="170"/>
      <c r="M33" s="170"/>
      <c r="N33" s="170"/>
      <c r="O33" s="170"/>
      <c r="P33" s="170"/>
      <c r="Q33" s="170"/>
      <c r="R33" s="170"/>
    </row>
    <row r="34" spans="1:18" ht="15.75" hidden="1">
      <c r="A34" s="168" t="str">
        <f>'Voeux élèves'!A36</f>
        <v>DEBEVER Gauthier</v>
      </c>
      <c r="B34" s="169">
        <f>Tableau1[[#This Row],[contrebasse]]</f>
        <v>0</v>
      </c>
      <c r="C34" s="170"/>
      <c r="D34" s="170"/>
      <c r="E34" s="170"/>
      <c r="F34" s="170"/>
      <c r="G34" s="170"/>
      <c r="H34" s="170"/>
      <c r="I34" s="170"/>
      <c r="J34" s="170"/>
      <c r="K34" s="170"/>
      <c r="L34" s="170"/>
      <c r="M34" s="170"/>
      <c r="N34" s="170"/>
      <c r="O34" s="170"/>
      <c r="P34" s="170"/>
      <c r="Q34" s="170"/>
      <c r="R34" s="170"/>
    </row>
    <row r="35" spans="1:18" ht="15.75" hidden="1">
      <c r="A35" s="168" t="str">
        <f>'Voeux élèves'!A37</f>
        <v>DELACROIX Lou</v>
      </c>
      <c r="B35" s="169">
        <f>Tableau1[[#This Row],[contrebasse]]</f>
        <v>0</v>
      </c>
      <c r="C35" s="170"/>
      <c r="D35" s="170"/>
      <c r="E35" s="170"/>
      <c r="F35" s="170"/>
      <c r="G35" s="170"/>
      <c r="H35" s="170"/>
      <c r="I35" s="170"/>
      <c r="J35" s="170"/>
      <c r="K35" s="170"/>
      <c r="L35" s="170"/>
      <c r="M35" s="170"/>
      <c r="N35" s="170"/>
      <c r="O35" s="170"/>
      <c r="P35" s="170"/>
      <c r="Q35" s="170"/>
      <c r="R35" s="170"/>
    </row>
    <row r="36" spans="1:18" ht="15.75" hidden="1">
      <c r="A36" s="168" t="str">
        <f>'Voeux élèves'!A38</f>
        <v>DELHAYE Thomas</v>
      </c>
      <c r="B36" s="169">
        <f>Tableau1[[#This Row],[contrebasse]]</f>
        <v>0</v>
      </c>
      <c r="C36" s="170"/>
      <c r="D36" s="170"/>
      <c r="E36" s="170"/>
      <c r="F36" s="170"/>
      <c r="G36" s="170"/>
      <c r="H36" s="170"/>
      <c r="I36" s="170"/>
      <c r="J36" s="170"/>
      <c r="K36" s="170"/>
      <c r="L36" s="170"/>
      <c r="M36" s="170"/>
      <c r="N36" s="170"/>
      <c r="O36" s="170"/>
      <c r="P36" s="170"/>
      <c r="Q36" s="170"/>
      <c r="R36" s="170"/>
    </row>
    <row r="37" spans="1:18" ht="15.75" hidden="1">
      <c r="A37" s="168" t="str">
        <f>'Voeux élèves'!A39</f>
        <v>DERU Johan</v>
      </c>
      <c r="B37" s="169" t="str">
        <f>Tableau1[[#This Row],[contrebasse]]</f>
        <v>p3</v>
      </c>
      <c r="C37" s="170"/>
      <c r="D37" s="170"/>
      <c r="E37" s="170"/>
      <c r="F37" s="170"/>
      <c r="G37" s="170"/>
      <c r="H37" s="170"/>
      <c r="I37" s="170"/>
      <c r="J37" s="170"/>
      <c r="K37" s="170"/>
      <c r="L37" s="170"/>
      <c r="M37" s="170"/>
      <c r="N37" s="170"/>
      <c r="O37" s="170"/>
      <c r="P37" s="170"/>
      <c r="Q37" s="170"/>
      <c r="R37" s="170"/>
    </row>
    <row r="38" spans="1:18" ht="15.75" hidden="1">
      <c r="A38" s="168" t="str">
        <f>'Voeux élèves'!A40</f>
        <v>DIAR Ramine</v>
      </c>
      <c r="B38" s="169">
        <f>Tableau1[[#This Row],[contrebasse]]</f>
        <v>0</v>
      </c>
      <c r="C38" s="170"/>
      <c r="D38" s="170"/>
      <c r="E38" s="170"/>
      <c r="F38" s="170"/>
      <c r="G38" s="170"/>
      <c r="H38" s="170"/>
      <c r="I38" s="170"/>
      <c r="J38" s="170"/>
      <c r="K38" s="170"/>
      <c r="L38" s="170"/>
      <c r="M38" s="170"/>
      <c r="N38" s="170"/>
      <c r="O38" s="170"/>
      <c r="P38" s="170"/>
      <c r="Q38" s="170"/>
      <c r="R38" s="170"/>
    </row>
    <row r="39" spans="1:18" ht="15.75" hidden="1">
      <c r="A39" s="168" t="str">
        <f>'Voeux élèves'!A41</f>
        <v>DUBOIS Margot</v>
      </c>
      <c r="B39" s="169">
        <f>Tableau1[[#This Row],[contrebasse]]</f>
        <v>0</v>
      </c>
      <c r="C39" s="170"/>
      <c r="D39" s="170"/>
      <c r="E39" s="170"/>
      <c r="F39" s="170"/>
      <c r="G39" s="170"/>
      <c r="H39" s="170"/>
      <c r="I39" s="170"/>
      <c r="J39" s="170"/>
      <c r="K39" s="170"/>
      <c r="L39" s="170"/>
      <c r="M39" s="170"/>
      <c r="N39" s="170"/>
      <c r="O39" s="170"/>
      <c r="P39" s="170"/>
      <c r="Q39" s="170"/>
      <c r="R39" s="170"/>
    </row>
    <row r="40" spans="1:18" ht="15.75">
      <c r="A40" s="168" t="str">
        <f>'Voeux élèves'!A42</f>
        <v>DURY Noé</v>
      </c>
      <c r="B40" s="169" t="str">
        <f>Tableau1[[#This Row],[contrebasse]]</f>
        <v>p3</v>
      </c>
      <c r="C40" s="170"/>
      <c r="D40" s="170"/>
      <c r="E40" s="170"/>
      <c r="F40" s="170"/>
      <c r="G40" s="170"/>
      <c r="H40" s="170"/>
      <c r="I40" s="170"/>
      <c r="J40" s="170"/>
      <c r="K40" s="170"/>
      <c r="L40" s="170"/>
      <c r="M40" s="170"/>
      <c r="N40" s="170"/>
      <c r="O40" s="170"/>
      <c r="P40" s="170"/>
      <c r="Q40" s="170"/>
      <c r="R40" s="170"/>
    </row>
    <row r="41" spans="1:18" ht="15.75">
      <c r="A41" s="168" t="str">
        <f>'Voeux élèves'!A43</f>
        <v>FAURE Méline</v>
      </c>
      <c r="B41" s="169" t="str">
        <f>Tableau1[[#This Row],[contrebasse]]</f>
        <v>p3</v>
      </c>
      <c r="C41" s="170"/>
      <c r="D41" s="170"/>
      <c r="E41" s="170"/>
      <c r="F41" s="170"/>
      <c r="G41" s="170"/>
      <c r="H41" s="170"/>
      <c r="I41" s="170"/>
      <c r="J41" s="170"/>
      <c r="K41" s="170"/>
      <c r="L41" s="170"/>
      <c r="M41" s="170"/>
      <c r="N41" s="170"/>
      <c r="O41" s="170"/>
      <c r="P41" s="170"/>
      <c r="Q41" s="170"/>
      <c r="R41" s="170"/>
    </row>
    <row r="42" spans="1:18" ht="15.75">
      <c r="A42" s="168" t="str">
        <f>'Voeux élèves'!A44</f>
        <v>FENOL Flavien</v>
      </c>
      <c r="B42" s="169" t="str">
        <f>Tableau1[[#This Row],[contrebasse]]</f>
        <v>p3</v>
      </c>
      <c r="C42" s="170"/>
      <c r="D42" s="170"/>
      <c r="E42" s="170"/>
      <c r="F42" s="170"/>
      <c r="G42" s="170"/>
      <c r="H42" s="170"/>
      <c r="I42" s="170"/>
      <c r="J42" s="170"/>
      <c r="K42" s="170"/>
      <c r="L42" s="170"/>
      <c r="M42" s="170"/>
      <c r="N42" s="170"/>
      <c r="O42" s="170"/>
      <c r="P42" s="170"/>
      <c r="Q42" s="170"/>
      <c r="R42" s="170"/>
    </row>
    <row r="43" spans="1:18" ht="15.75" hidden="1">
      <c r="A43" s="168" t="str">
        <f>'Voeux élèves'!A45</f>
        <v>GIRODET Julia</v>
      </c>
      <c r="B43" s="169">
        <f>Tableau1[[#This Row],[contrebasse]]</f>
        <v>0</v>
      </c>
      <c r="C43" s="170"/>
      <c r="D43" s="170"/>
      <c r="E43" s="170"/>
      <c r="F43" s="170"/>
      <c r="G43" s="170"/>
      <c r="H43" s="170"/>
      <c r="I43" s="170"/>
      <c r="J43" s="170"/>
      <c r="K43" s="170"/>
      <c r="L43" s="170"/>
      <c r="M43" s="170"/>
      <c r="N43" s="170"/>
      <c r="O43" s="170"/>
      <c r="P43" s="170"/>
      <c r="Q43" s="170"/>
      <c r="R43" s="170"/>
    </row>
    <row r="44" spans="1:18" ht="15.75">
      <c r="A44" s="168" t="str">
        <f>'Voeux élèves'!A46</f>
        <v>GOIX Laetitia</v>
      </c>
      <c r="B44" s="169" t="str">
        <f>Tableau1[[#This Row],[contrebasse]]</f>
        <v>p2</v>
      </c>
      <c r="C44" s="170"/>
      <c r="D44" s="170"/>
      <c r="E44" s="170"/>
      <c r="F44" s="170"/>
      <c r="G44" s="170"/>
      <c r="H44" s="170"/>
      <c r="I44" s="170"/>
      <c r="J44" s="170"/>
      <c r="K44" s="170"/>
      <c r="L44" s="170"/>
      <c r="M44" s="170"/>
      <c r="N44" s="170"/>
      <c r="O44" s="170"/>
      <c r="P44" s="170"/>
      <c r="Q44" s="170"/>
      <c r="R44" s="170"/>
    </row>
    <row r="45" spans="1:18" ht="15.75" hidden="1">
      <c r="A45" s="168" t="str">
        <f>'Voeux élèves'!A47</f>
        <v>GUCCIARDI Léo</v>
      </c>
      <c r="B45" s="169">
        <f>Tableau1[[#This Row],[contrebasse]]</f>
        <v>0</v>
      </c>
      <c r="C45" s="170"/>
      <c r="D45" s="170"/>
      <c r="E45" s="170"/>
      <c r="F45" s="170"/>
      <c r="G45" s="170"/>
      <c r="H45" s="170"/>
      <c r="I45" s="170"/>
      <c r="J45" s="170"/>
      <c r="K45" s="170"/>
      <c r="L45" s="170"/>
      <c r="M45" s="170"/>
      <c r="N45" s="170"/>
      <c r="O45" s="170"/>
      <c r="P45" s="170"/>
      <c r="Q45" s="170"/>
      <c r="R45" s="170"/>
    </row>
    <row r="46" spans="1:18" ht="15.75" hidden="1">
      <c r="A46" s="168" t="str">
        <f>'Voeux élèves'!A48</f>
        <v>HAMITRI Nahel</v>
      </c>
      <c r="B46" s="169">
        <f>Tableau1[[#This Row],[contrebasse]]</f>
        <v>0</v>
      </c>
      <c r="C46" s="170"/>
      <c r="D46" s="170"/>
      <c r="E46" s="170"/>
      <c r="F46" s="170"/>
      <c r="G46" s="170"/>
      <c r="H46" s="170"/>
      <c r="I46" s="170"/>
      <c r="J46" s="170"/>
      <c r="K46" s="170"/>
      <c r="L46" s="170"/>
      <c r="M46" s="170"/>
      <c r="N46" s="170"/>
      <c r="O46" s="170"/>
      <c r="P46" s="170"/>
      <c r="Q46" s="170"/>
      <c r="R46" s="170"/>
    </row>
    <row r="47" spans="1:18" ht="15.75" hidden="1">
      <c r="A47" s="168" t="str">
        <f>'Voeux élèves'!A49</f>
        <v>HAVET Camille</v>
      </c>
      <c r="B47" s="169">
        <f>Tableau1[[#This Row],[contrebasse]]</f>
        <v>0</v>
      </c>
      <c r="C47" s="170"/>
      <c r="D47" s="170"/>
      <c r="E47" s="170"/>
      <c r="F47" s="170"/>
      <c r="G47" s="170"/>
      <c r="H47" s="170"/>
      <c r="I47" s="170"/>
      <c r="J47" s="170"/>
      <c r="K47" s="170"/>
      <c r="L47" s="170"/>
      <c r="M47" s="170"/>
      <c r="N47" s="170"/>
      <c r="O47" s="170"/>
      <c r="P47" s="170"/>
      <c r="Q47" s="170"/>
      <c r="R47" s="170"/>
    </row>
    <row r="48" spans="1:18" ht="15.75">
      <c r="A48" s="168" t="str">
        <f>'Voeux élèves'!A50</f>
        <v>KIENER Maxime</v>
      </c>
      <c r="B48" s="169" t="str">
        <f>Tableau1[[#This Row],[contrebasse]]</f>
        <v>p3</v>
      </c>
      <c r="C48" s="170"/>
      <c r="D48" s="170"/>
      <c r="E48" s="170"/>
      <c r="F48" s="170"/>
      <c r="G48" s="170"/>
      <c r="H48" s="170"/>
      <c r="I48" s="170"/>
      <c r="J48" s="170"/>
      <c r="K48" s="170"/>
      <c r="L48" s="170"/>
      <c r="M48" s="170"/>
      <c r="N48" s="170"/>
      <c r="O48" s="170"/>
      <c r="P48" s="170"/>
      <c r="Q48" s="170"/>
      <c r="R48" s="170"/>
    </row>
    <row r="49" spans="1:18" ht="15.75" hidden="1">
      <c r="A49" s="168" t="str">
        <f>'Voeux élèves'!A51</f>
        <v>LAGIER Alexandre</v>
      </c>
      <c r="B49" s="169">
        <f>Tableau1[[#This Row],[contrebasse]]</f>
        <v>0</v>
      </c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</row>
    <row r="50" spans="1:18" ht="15.75" hidden="1">
      <c r="A50" s="168" t="str">
        <f>'Voeux élèves'!A52</f>
        <v>LARBI Alya</v>
      </c>
      <c r="B50" s="169">
        <f>Tableau1[[#This Row],[contrebasse]]</f>
        <v>0</v>
      </c>
      <c r="C50" s="170"/>
      <c r="D50" s="170"/>
      <c r="E50" s="170"/>
      <c r="F50" s="170"/>
      <c r="G50" s="170"/>
      <c r="H50" s="170"/>
      <c r="I50" s="170"/>
      <c r="J50" s="170"/>
      <c r="K50" s="170"/>
      <c r="L50" s="170"/>
      <c r="M50" s="170"/>
      <c r="N50" s="170"/>
      <c r="O50" s="170"/>
      <c r="P50" s="170"/>
      <c r="Q50" s="170"/>
      <c r="R50" s="170"/>
    </row>
    <row r="51" spans="1:18" ht="15.75" hidden="1">
      <c r="A51" s="168" t="str">
        <f>'Voeux élèves'!A53</f>
        <v>LE GUILLOU Jeanne</v>
      </c>
      <c r="B51" s="169">
        <f>Tableau1[[#This Row],[contrebasse]]</f>
        <v>0</v>
      </c>
      <c r="C51" s="170"/>
      <c r="D51" s="170"/>
      <c r="E51" s="170"/>
      <c r="F51" s="170"/>
      <c r="G51" s="170"/>
      <c r="H51" s="170"/>
      <c r="I51" s="170"/>
      <c r="J51" s="170"/>
      <c r="K51" s="170"/>
      <c r="L51" s="170"/>
      <c r="M51" s="170"/>
      <c r="N51" s="170"/>
      <c r="O51" s="170"/>
      <c r="P51" s="170"/>
      <c r="Q51" s="170"/>
      <c r="R51" s="170"/>
    </row>
    <row r="52" spans="1:18" ht="15.75" hidden="1">
      <c r="A52" s="168" t="str">
        <f>'Voeux élèves'!A54</f>
        <v>LEFEUVRE Eliott</v>
      </c>
      <c r="B52" s="169">
        <f>Tableau1[[#This Row],[contrebasse]]</f>
        <v>0</v>
      </c>
      <c r="C52" s="170"/>
      <c r="D52" s="170"/>
      <c r="E52" s="170"/>
      <c r="F52" s="170"/>
      <c r="G52" s="170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</row>
    <row r="53" spans="1:18" ht="15.75" hidden="1">
      <c r="A53" s="168" t="str">
        <f>'Voeux élèves'!A55</f>
        <v>LEPOUTRE Achille</v>
      </c>
      <c r="B53" s="169">
        <f>Tableau1[[#This Row],[contrebasse]]</f>
        <v>0</v>
      </c>
      <c r="C53" s="170"/>
      <c r="D53" s="170"/>
      <c r="E53" s="170"/>
      <c r="F53" s="170"/>
      <c r="G53" s="170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</row>
    <row r="54" spans="1:18" ht="15.75" hidden="1">
      <c r="A54" s="168" t="str">
        <f>'Voeux élèves'!A56</f>
        <v>LEVON Mathilde</v>
      </c>
      <c r="B54" s="169">
        <f>Tableau1[[#This Row],[contrebasse]]</f>
        <v>0</v>
      </c>
      <c r="C54" s="170"/>
      <c r="D54" s="170"/>
      <c r="E54" s="170"/>
      <c r="F54" s="170"/>
      <c r="G54" s="170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</row>
    <row r="55" spans="1:18" ht="15.75" hidden="1">
      <c r="A55" s="168" t="str">
        <f>'Voeux élèves'!A57</f>
        <v>LITTARDI Anna</v>
      </c>
      <c r="B55" s="169">
        <f>Tableau1[[#This Row],[contrebasse]]</f>
        <v>0</v>
      </c>
      <c r="C55" s="170"/>
      <c r="D55" s="170"/>
      <c r="E55" s="170"/>
      <c r="F55" s="170"/>
      <c r="G55" s="170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</row>
    <row r="56" spans="1:18" ht="15.75" hidden="1">
      <c r="A56" s="168" t="str">
        <f>'Voeux élèves'!A58</f>
        <v>LORDENIMUS Anna</v>
      </c>
      <c r="B56" s="169">
        <f>Tableau1[[#This Row],[contrebasse]]</f>
        <v>0</v>
      </c>
      <c r="C56" s="170"/>
      <c r="D56" s="170"/>
      <c r="E56" s="170"/>
      <c r="F56" s="170"/>
      <c r="G56" s="170"/>
      <c r="H56" s="170"/>
      <c r="I56" s="170"/>
      <c r="J56" s="170"/>
      <c r="K56" s="170"/>
      <c r="L56" s="170"/>
      <c r="M56" s="170"/>
      <c r="N56" s="170"/>
      <c r="O56" s="170"/>
      <c r="P56" s="170"/>
      <c r="Q56" s="170"/>
      <c r="R56" s="170"/>
    </row>
    <row r="57" spans="1:18" ht="15.75" hidden="1">
      <c r="A57" s="168" t="str">
        <f>'Voeux élèves'!A59</f>
        <v>LOUNIS Jalwan</v>
      </c>
      <c r="B57" s="169">
        <f>Tableau1[[#This Row],[contrebasse]]</f>
        <v>0</v>
      </c>
      <c r="C57" s="170"/>
      <c r="D57" s="170"/>
      <c r="E57" s="170"/>
      <c r="F57" s="170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</row>
    <row r="58" spans="1:18" ht="15.75" hidden="1">
      <c r="A58" s="168" t="str">
        <f>'Voeux élèves'!A60</f>
        <v>MARC Léopold</v>
      </c>
      <c r="B58" s="169">
        <f>Tableau1[[#This Row],[contrebasse]]</f>
        <v>0</v>
      </c>
      <c r="C58" s="170"/>
      <c r="D58" s="170"/>
      <c r="E58" s="170"/>
      <c r="F58" s="170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</row>
    <row r="59" spans="1:18" ht="15.75" hidden="1">
      <c r="A59" s="168" t="str">
        <f>'Voeux élèves'!A61</f>
        <v>MARCHAL Nicolas</v>
      </c>
      <c r="B59" s="169">
        <f>Tableau1[[#This Row],[contrebasse]]</f>
        <v>0</v>
      </c>
      <c r="C59" s="170"/>
      <c r="D59" s="170"/>
      <c r="E59" s="170"/>
      <c r="F59" s="170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</row>
    <row r="60" spans="1:18" ht="15.75" hidden="1">
      <c r="A60" s="168" t="str">
        <f>'Voeux élèves'!A62</f>
        <v>MARCONNET Clément</v>
      </c>
      <c r="B60" s="169">
        <f>Tableau1[[#This Row],[contrebasse]]</f>
        <v>0</v>
      </c>
      <c r="C60" s="170"/>
      <c r="D60" s="170"/>
      <c r="E60" s="170"/>
      <c r="F60" s="170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</row>
    <row r="61" spans="1:18" ht="15.75" hidden="1">
      <c r="A61" s="168" t="str">
        <f>'Voeux élèves'!A63</f>
        <v>MARSANNE Victor</v>
      </c>
      <c r="B61" s="169">
        <f>Tableau1[[#This Row],[contrebasse]]</f>
        <v>0</v>
      </c>
      <c r="C61" s="170"/>
      <c r="D61" s="170"/>
      <c r="E61" s="170"/>
      <c r="F61" s="170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</row>
    <row r="62" spans="1:18" ht="15.75" hidden="1">
      <c r="A62" s="168" t="str">
        <f>'Voeux élèves'!A64</f>
        <v>MARTIN VUADELLE Juliette</v>
      </c>
      <c r="B62" s="169">
        <f>Tableau1[[#This Row],[contrebasse]]</f>
        <v>0</v>
      </c>
      <c r="C62" s="170"/>
      <c r="D62" s="170"/>
      <c r="E62" s="170"/>
      <c r="F62" s="170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</row>
    <row r="63" spans="1:18" ht="15.75" hidden="1">
      <c r="A63" s="168" t="str">
        <f>'Voeux élèves'!A65</f>
        <v xml:space="preserve">MARTINEZ Léo </v>
      </c>
      <c r="B63" s="169">
        <f>Tableau1[[#This Row],[contrebasse]]</f>
        <v>0</v>
      </c>
      <c r="C63" s="170"/>
      <c r="D63" s="170"/>
      <c r="E63" s="170"/>
      <c r="F63" s="170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</row>
    <row r="64" spans="1:18" ht="15.75" hidden="1">
      <c r="A64" s="168" t="str">
        <f>'Voeux élèves'!A66</f>
        <v>MERIEUX Théophile</v>
      </c>
      <c r="B64" s="169">
        <f>Tableau1[[#This Row],[contrebasse]]</f>
        <v>0</v>
      </c>
      <c r="C64" s="170"/>
      <c r="D64" s="170"/>
      <c r="E64" s="170"/>
      <c r="F64" s="170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</row>
    <row r="65" spans="1:18" ht="15.75">
      <c r="A65" s="168" t="str">
        <f>'Voeux élèves'!A67</f>
        <v>MILANI Vitor</v>
      </c>
      <c r="B65" s="169" t="str">
        <f>Tableau1[[#This Row],[contrebasse]]</f>
        <v>p2</v>
      </c>
      <c r="C65" s="170"/>
      <c r="D65" s="170"/>
      <c r="E65" s="170"/>
      <c r="F65" s="170"/>
      <c r="G65" s="170"/>
      <c r="H65" s="170"/>
      <c r="I65" s="170"/>
      <c r="J65" s="170"/>
      <c r="K65" s="170"/>
      <c r="L65" s="170"/>
      <c r="M65" s="170"/>
      <c r="N65" s="170"/>
      <c r="O65" s="170"/>
      <c r="P65" s="170"/>
      <c r="Q65" s="170"/>
      <c r="R65" s="170"/>
    </row>
    <row r="66" spans="1:18" ht="15.75">
      <c r="A66" s="168" t="str">
        <f>'Voeux élèves'!A68</f>
        <v>MILLET Augustine</v>
      </c>
      <c r="B66" s="169" t="str">
        <f>Tableau1[[#This Row],[contrebasse]]</f>
        <v>p2</v>
      </c>
      <c r="C66" s="170"/>
      <c r="D66" s="170"/>
      <c r="E66" s="170"/>
      <c r="F66" s="170"/>
      <c r="G66" s="170"/>
      <c r="H66" s="170"/>
      <c r="I66" s="170"/>
      <c r="J66" s="170"/>
      <c r="K66" s="170"/>
      <c r="L66" s="170"/>
      <c r="M66" s="170"/>
      <c r="N66" s="170"/>
      <c r="O66" s="170"/>
      <c r="P66" s="170"/>
      <c r="Q66" s="170"/>
      <c r="R66" s="170"/>
    </row>
    <row r="67" spans="1:18" ht="15.75" hidden="1">
      <c r="A67" s="168" t="str">
        <f>'Voeux élèves'!A69</f>
        <v>MORARD Zoé</v>
      </c>
      <c r="B67" s="169">
        <f>Tableau1[[#This Row],[contrebasse]]</f>
        <v>0</v>
      </c>
      <c r="C67" s="170"/>
      <c r="D67" s="170"/>
      <c r="E67" s="170"/>
      <c r="F67" s="170"/>
      <c r="G67" s="170"/>
      <c r="H67" s="170"/>
      <c r="I67" s="170"/>
      <c r="J67" s="170"/>
      <c r="K67" s="170"/>
      <c r="L67" s="170"/>
      <c r="M67" s="170"/>
      <c r="N67" s="170"/>
      <c r="O67" s="170"/>
      <c r="P67" s="170"/>
      <c r="Q67" s="170"/>
      <c r="R67" s="170"/>
    </row>
    <row r="68" spans="1:18" ht="15.75" hidden="1">
      <c r="A68" s="168" t="str">
        <f>'Voeux élèves'!A70</f>
        <v>MULLER Hugo</v>
      </c>
      <c r="B68" s="169">
        <f>Tableau1[[#This Row],[contrebasse]]</f>
        <v>0</v>
      </c>
      <c r="C68" s="170"/>
      <c r="D68" s="170"/>
      <c r="E68" s="170"/>
      <c r="F68" s="170"/>
      <c r="G68" s="170"/>
      <c r="H68" s="170"/>
      <c r="I68" s="170"/>
      <c r="J68" s="170"/>
      <c r="K68" s="170"/>
      <c r="L68" s="170"/>
      <c r="M68" s="170"/>
      <c r="N68" s="170"/>
      <c r="O68" s="170"/>
      <c r="P68" s="170"/>
      <c r="Q68" s="170"/>
      <c r="R68" s="170"/>
    </row>
    <row r="69" spans="1:18" ht="15.75">
      <c r="A69" s="168" t="str">
        <f>'Voeux élèves'!A71</f>
        <v>MULTEDO Felix</v>
      </c>
      <c r="B69" s="169" t="str">
        <f>Tableau1[[#This Row],[contrebasse]]</f>
        <v>p2</v>
      </c>
      <c r="C69" s="170"/>
      <c r="D69" s="170"/>
      <c r="E69" s="170"/>
      <c r="F69" s="170"/>
      <c r="G69" s="170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0"/>
    </row>
    <row r="70" spans="1:18" ht="15.75" hidden="1">
      <c r="A70" s="168" t="str">
        <f>'Voeux élèves'!A72</f>
        <v>PANDIN Juliette</v>
      </c>
      <c r="B70" s="169" t="str">
        <f>Tableau1[[#This Row],[contrebasse]]</f>
        <v>p2</v>
      </c>
      <c r="C70" s="170"/>
      <c r="D70" s="170"/>
      <c r="E70" s="170"/>
      <c r="F70" s="170"/>
      <c r="G70" s="170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0"/>
    </row>
    <row r="71" spans="1:18" ht="15.75" hidden="1">
      <c r="A71" s="168" t="str">
        <f>'Voeux élèves'!A73</f>
        <v>PECQUERIE Louis</v>
      </c>
      <c r="B71" s="169">
        <f>Tableau1[[#This Row],[contrebasse]]</f>
        <v>0</v>
      </c>
      <c r="C71" s="170"/>
      <c r="D71" s="170"/>
      <c r="E71" s="170"/>
      <c r="F71" s="170"/>
      <c r="G71" s="170"/>
      <c r="H71" s="170"/>
      <c r="I71" s="170"/>
      <c r="J71" s="170"/>
      <c r="K71" s="170"/>
      <c r="L71" s="170"/>
      <c r="M71" s="170"/>
      <c r="N71" s="170"/>
      <c r="O71" s="170"/>
      <c r="P71" s="170"/>
      <c r="Q71" s="170"/>
      <c r="R71" s="170"/>
    </row>
    <row r="72" spans="1:18" ht="15.75">
      <c r="A72" s="168" t="str">
        <f>'Voeux élèves'!A74</f>
        <v>PECQUERIE Raphaël</v>
      </c>
      <c r="B72" s="169" t="str">
        <f>Tableau1[[#This Row],[contrebasse]]</f>
        <v>p2</v>
      </c>
      <c r="C72" s="170"/>
      <c r="D72" s="170"/>
      <c r="E72" s="170"/>
      <c r="F72" s="170"/>
      <c r="G72" s="170"/>
      <c r="H72" s="170"/>
      <c r="I72" s="170"/>
      <c r="J72" s="170"/>
      <c r="K72" s="170"/>
      <c r="L72" s="170"/>
      <c r="M72" s="170"/>
      <c r="N72" s="170"/>
      <c r="O72" s="170"/>
      <c r="P72" s="170"/>
      <c r="Q72" s="170"/>
      <c r="R72" s="170"/>
    </row>
    <row r="73" spans="1:18" ht="15.75" hidden="1">
      <c r="A73" s="168" t="str">
        <f>'Voeux élèves'!A75</f>
        <v>PEJOAN Juliette</v>
      </c>
      <c r="B73" s="169">
        <f>Tableau1[[#This Row],[contrebasse]]</f>
        <v>0</v>
      </c>
      <c r="C73" s="170"/>
      <c r="D73" s="170"/>
      <c r="E73" s="170"/>
      <c r="F73" s="170"/>
      <c r="G73" s="170"/>
      <c r="H73" s="170"/>
      <c r="I73" s="170"/>
      <c r="J73" s="170"/>
      <c r="K73" s="170"/>
      <c r="L73" s="170"/>
      <c r="M73" s="170"/>
      <c r="N73" s="170"/>
      <c r="O73" s="170"/>
      <c r="P73" s="170"/>
      <c r="Q73" s="170"/>
      <c r="R73" s="170"/>
    </row>
    <row r="74" spans="1:18" ht="15.75">
      <c r="A74" s="168" t="str">
        <f>'Voeux élèves'!A76</f>
        <v>PICHOT-DELAHAYE Louise</v>
      </c>
      <c r="B74" s="169" t="str">
        <f>Tableau1[[#This Row],[contrebasse]]</f>
        <v>p1</v>
      </c>
      <c r="C74" s="170"/>
      <c r="D74" s="170"/>
      <c r="E74" s="170"/>
      <c r="F74" s="170"/>
      <c r="G74" s="170"/>
      <c r="H74" s="170"/>
      <c r="I74" s="170"/>
      <c r="J74" s="170"/>
      <c r="K74" s="170"/>
      <c r="L74" s="170"/>
      <c r="M74" s="170"/>
      <c r="N74" s="170"/>
      <c r="O74" s="170"/>
      <c r="P74" s="170"/>
      <c r="Q74" s="170"/>
      <c r="R74" s="170"/>
    </row>
    <row r="75" spans="1:18" ht="15.75" hidden="1">
      <c r="A75" s="168" t="str">
        <f>'Voeux élèves'!A77</f>
        <v>POINT BOYRIVENT Baptiste</v>
      </c>
      <c r="B75" s="169">
        <f>Tableau1[[#This Row],[contrebasse]]</f>
        <v>0</v>
      </c>
      <c r="C75" s="170"/>
      <c r="D75" s="170"/>
      <c r="E75" s="170"/>
      <c r="F75" s="170"/>
      <c r="G75" s="170"/>
      <c r="H75" s="170"/>
      <c r="I75" s="170"/>
      <c r="J75" s="170"/>
      <c r="K75" s="170"/>
      <c r="L75" s="170"/>
      <c r="M75" s="170"/>
      <c r="N75" s="170"/>
      <c r="O75" s="170"/>
      <c r="P75" s="170"/>
      <c r="Q75" s="170"/>
      <c r="R75" s="170"/>
    </row>
    <row r="76" spans="1:18" ht="15.75" hidden="1">
      <c r="A76" s="168" t="str">
        <f>'Voeux élèves'!A78</f>
        <v>POLO Emma</v>
      </c>
      <c r="B76" s="169">
        <f>Tableau1[[#This Row],[contrebasse]]</f>
        <v>0</v>
      </c>
      <c r="C76" s="170"/>
      <c r="D76" s="170"/>
      <c r="E76" s="170"/>
      <c r="F76" s="170"/>
      <c r="G76" s="170"/>
      <c r="H76" s="170"/>
      <c r="I76" s="170"/>
      <c r="J76" s="170"/>
      <c r="K76" s="170"/>
      <c r="L76" s="170"/>
      <c r="M76" s="170"/>
      <c r="N76" s="170"/>
      <c r="O76" s="170"/>
      <c r="P76" s="170"/>
      <c r="Q76" s="170"/>
      <c r="R76" s="170"/>
    </row>
    <row r="77" spans="1:18" ht="15.75">
      <c r="A77" s="168" t="str">
        <f>'Voeux élèves'!A79</f>
        <v>RENAND Louis</v>
      </c>
      <c r="B77" s="169" t="str">
        <f>Tableau1[[#This Row],[contrebasse]]</f>
        <v>p1</v>
      </c>
      <c r="C77" s="170"/>
      <c r="D77" s="170"/>
      <c r="E77" s="170"/>
      <c r="F77" s="170"/>
      <c r="G77" s="170"/>
      <c r="H77" s="170"/>
      <c r="I77" s="170"/>
      <c r="J77" s="170"/>
      <c r="K77" s="170"/>
      <c r="L77" s="170"/>
      <c r="M77" s="170"/>
      <c r="N77" s="170"/>
      <c r="O77" s="170"/>
      <c r="P77" s="170"/>
      <c r="Q77" s="170"/>
      <c r="R77" s="170"/>
    </row>
    <row r="78" spans="1:18" ht="15.75" hidden="1">
      <c r="A78" s="168" t="str">
        <f>'Voeux élèves'!A80</f>
        <v>RIVET Léa</v>
      </c>
      <c r="B78" s="169">
        <f>Tableau1[[#This Row],[contrebasse]]</f>
        <v>0</v>
      </c>
      <c r="C78" s="170"/>
      <c r="D78" s="170"/>
      <c r="E78" s="170"/>
      <c r="F78" s="170"/>
      <c r="G78" s="170"/>
      <c r="H78" s="170"/>
      <c r="I78" s="170"/>
      <c r="J78" s="170"/>
      <c r="K78" s="170"/>
      <c r="L78" s="170"/>
      <c r="M78" s="170"/>
      <c r="N78" s="170"/>
      <c r="O78" s="170"/>
      <c r="P78" s="170"/>
      <c r="Q78" s="170"/>
      <c r="R78" s="170"/>
    </row>
    <row r="79" spans="1:18" ht="15.75" hidden="1">
      <c r="A79" s="168" t="str">
        <f>'Voeux élèves'!A81</f>
        <v>ROULLIER Theophane</v>
      </c>
      <c r="B79" s="169">
        <f>Tableau1[[#This Row],[contrebasse]]</f>
        <v>0</v>
      </c>
      <c r="C79" s="170"/>
      <c r="D79" s="170"/>
      <c r="E79" s="170"/>
      <c r="F79" s="170"/>
      <c r="G79" s="170"/>
      <c r="H79" s="170"/>
      <c r="I79" s="170"/>
      <c r="J79" s="170"/>
      <c r="K79" s="170"/>
      <c r="L79" s="170"/>
      <c r="M79" s="170"/>
      <c r="N79" s="170"/>
      <c r="O79" s="170"/>
      <c r="P79" s="170"/>
      <c r="Q79" s="170"/>
      <c r="R79" s="170"/>
    </row>
    <row r="80" spans="1:18" ht="15.75" hidden="1">
      <c r="A80" s="168" t="str">
        <f>'Voeux élèves'!A82</f>
        <v>ROUSSEL-ROQUES Achille</v>
      </c>
      <c r="B80" s="169">
        <f>Tableau1[[#This Row],[contrebasse]]</f>
        <v>0</v>
      </c>
      <c r="C80" s="170"/>
      <c r="D80" s="170"/>
      <c r="E80" s="170"/>
      <c r="F80" s="170"/>
      <c r="G80" s="170"/>
      <c r="H80" s="170"/>
      <c r="I80" s="170"/>
      <c r="J80" s="170"/>
      <c r="K80" s="170"/>
      <c r="L80" s="170"/>
      <c r="M80" s="170"/>
      <c r="N80" s="170"/>
      <c r="O80" s="170"/>
      <c r="P80" s="170"/>
      <c r="Q80" s="170"/>
      <c r="R80" s="170"/>
    </row>
    <row r="81" spans="1:18" ht="15.75" hidden="1">
      <c r="A81" s="168" t="str">
        <f>'Voeux élèves'!A83</f>
        <v>ROUSSEL-ROQUES Zacharie</v>
      </c>
      <c r="B81" s="169">
        <f>Tableau1[[#This Row],[contrebasse]]</f>
        <v>0</v>
      </c>
      <c r="C81" s="170"/>
      <c r="D81" s="170"/>
      <c r="E81" s="170"/>
      <c r="F81" s="170"/>
      <c r="G81" s="170"/>
      <c r="H81" s="170"/>
      <c r="I81" s="170"/>
      <c r="J81" s="170"/>
      <c r="K81" s="170"/>
      <c r="L81" s="170"/>
      <c r="M81" s="170"/>
      <c r="N81" s="170"/>
      <c r="O81" s="170"/>
      <c r="P81" s="170"/>
      <c r="Q81" s="170"/>
      <c r="R81" s="170"/>
    </row>
    <row r="82" spans="1:18" ht="15.75" hidden="1">
      <c r="A82" s="168" t="str">
        <f>'Voeux élèves'!A84</f>
        <v>ROUSSET Mathilde</v>
      </c>
      <c r="B82" s="169">
        <f>Tableau1[[#This Row],[contrebasse]]</f>
        <v>0</v>
      </c>
      <c r="C82" s="170"/>
      <c r="D82" s="170"/>
      <c r="E82" s="170"/>
      <c r="F82" s="170"/>
      <c r="G82" s="170"/>
      <c r="H82" s="170"/>
      <c r="I82" s="170"/>
      <c r="J82" s="170"/>
      <c r="K82" s="170"/>
      <c r="L82" s="170"/>
      <c r="M82" s="170"/>
      <c r="N82" s="170"/>
      <c r="O82" s="170"/>
      <c r="P82" s="170"/>
      <c r="Q82" s="170"/>
      <c r="R82" s="170"/>
    </row>
    <row r="83" spans="1:18" ht="15.75">
      <c r="A83" s="168" t="str">
        <f>'Voeux élèves'!A85</f>
        <v>ROUSSILLON Marin</v>
      </c>
      <c r="B83" s="169" t="str">
        <f>Tableau1[[#This Row],[contrebasse]]</f>
        <v>p1</v>
      </c>
      <c r="C83" s="170"/>
      <c r="D83" s="170"/>
      <c r="E83" s="170"/>
      <c r="F83" s="170"/>
      <c r="G83" s="170"/>
      <c r="H83" s="170"/>
      <c r="I83" s="170"/>
      <c r="J83" s="170"/>
      <c r="K83" s="170"/>
      <c r="L83" s="170"/>
      <c r="M83" s="170"/>
      <c r="N83" s="170"/>
      <c r="O83" s="170"/>
      <c r="P83" s="170"/>
      <c r="Q83" s="170"/>
      <c r="R83" s="170"/>
    </row>
    <row r="84" spans="1:18" ht="15.75" hidden="1">
      <c r="A84" s="168" t="str">
        <f>'Voeux élèves'!A86</f>
        <v>ROUX Elina</v>
      </c>
      <c r="B84" s="169">
        <f>Tableau1[[#This Row],[contrebasse]]</f>
        <v>0</v>
      </c>
      <c r="C84" s="170"/>
      <c r="D84" s="170"/>
      <c r="E84" s="170"/>
      <c r="F84" s="170"/>
      <c r="G84" s="170"/>
      <c r="H84" s="170"/>
      <c r="I84" s="170"/>
      <c r="J84" s="170"/>
      <c r="K84" s="170"/>
      <c r="L84" s="170"/>
      <c r="M84" s="170"/>
      <c r="N84" s="170"/>
      <c r="O84" s="170"/>
      <c r="P84" s="170"/>
      <c r="Q84" s="170"/>
      <c r="R84" s="170"/>
    </row>
    <row r="85" spans="1:18" ht="15.75" hidden="1">
      <c r="A85" s="168" t="str">
        <f>'Voeux élèves'!A87</f>
        <v>ROYER  Alban</v>
      </c>
      <c r="B85" s="169">
        <f>Tableau1[[#This Row],[contrebasse]]</f>
        <v>0</v>
      </c>
      <c r="C85" s="170"/>
      <c r="D85" s="170"/>
      <c r="E85" s="170"/>
      <c r="F85" s="170"/>
      <c r="G85" s="170"/>
      <c r="H85" s="170"/>
      <c r="I85" s="170"/>
      <c r="J85" s="170"/>
      <c r="K85" s="170"/>
      <c r="L85" s="170"/>
      <c r="M85" s="170"/>
      <c r="N85" s="170"/>
      <c r="O85" s="170"/>
      <c r="P85" s="170"/>
      <c r="Q85" s="170"/>
      <c r="R85" s="170"/>
    </row>
    <row r="86" spans="1:18" ht="15.75" hidden="1">
      <c r="A86" s="168" t="str">
        <f>'Voeux élèves'!A88</f>
        <v>SAINT-PAUL Léonie</v>
      </c>
      <c r="B86" s="169">
        <f>Tableau1[[#This Row],[contrebasse]]</f>
        <v>0</v>
      </c>
      <c r="C86" s="170"/>
      <c r="D86" s="170"/>
      <c r="E86" s="170"/>
      <c r="F86" s="170"/>
      <c r="G86" s="170"/>
      <c r="H86" s="170"/>
      <c r="I86" s="170"/>
      <c r="J86" s="170"/>
      <c r="K86" s="170"/>
      <c r="L86" s="170"/>
      <c r="M86" s="170"/>
      <c r="N86" s="170"/>
      <c r="O86" s="170"/>
      <c r="P86" s="170"/>
      <c r="Q86" s="170"/>
      <c r="R86" s="170"/>
    </row>
    <row r="87" spans="1:18" ht="15.75" hidden="1">
      <c r="A87" s="168" t="str">
        <f>'Voeux élèves'!A89</f>
        <v>SCHMID Maélyne</v>
      </c>
      <c r="B87" s="169">
        <f>Tableau1[[#This Row],[contrebasse]]</f>
        <v>0</v>
      </c>
      <c r="C87" s="170"/>
      <c r="D87" s="170"/>
      <c r="E87" s="170"/>
      <c r="F87" s="170"/>
      <c r="G87" s="170"/>
      <c r="H87" s="170"/>
      <c r="I87" s="170"/>
      <c r="J87" s="170"/>
      <c r="K87" s="170"/>
      <c r="L87" s="170"/>
      <c r="M87" s="170"/>
      <c r="N87" s="170"/>
      <c r="O87" s="170"/>
      <c r="P87" s="170"/>
      <c r="Q87" s="170"/>
      <c r="R87" s="170"/>
    </row>
    <row r="88" spans="1:18" ht="15.75" hidden="1">
      <c r="A88" s="168" t="str">
        <f>'Voeux élèves'!A90</f>
        <v>SHIN Ian</v>
      </c>
      <c r="B88" s="169">
        <f>Tableau1[[#This Row],[contrebasse]]</f>
        <v>0</v>
      </c>
      <c r="C88" s="170"/>
      <c r="D88" s="170"/>
      <c r="E88" s="170"/>
      <c r="F88" s="170"/>
      <c r="G88" s="170"/>
      <c r="H88" s="170"/>
      <c r="I88" s="170"/>
      <c r="J88" s="170"/>
      <c r="K88" s="170"/>
      <c r="L88" s="170"/>
      <c r="M88" s="170"/>
      <c r="N88" s="170"/>
      <c r="O88" s="170"/>
      <c r="P88" s="170"/>
      <c r="Q88" s="170"/>
      <c r="R88" s="170"/>
    </row>
    <row r="89" spans="1:18" ht="15.75" hidden="1">
      <c r="A89" s="168" t="str">
        <f>'Voeux élèves'!A91</f>
        <v>SHIN Louane</v>
      </c>
      <c r="B89" s="169">
        <f>Tableau1[[#This Row],[contrebasse]]</f>
        <v>0</v>
      </c>
      <c r="C89" s="170"/>
      <c r="D89" s="170"/>
      <c r="E89" s="170"/>
      <c r="F89" s="170"/>
      <c r="G89" s="170"/>
      <c r="H89" s="170"/>
      <c r="I89" s="170"/>
      <c r="J89" s="170"/>
      <c r="K89" s="170"/>
      <c r="L89" s="170"/>
      <c r="M89" s="170"/>
      <c r="N89" s="170"/>
      <c r="O89" s="170"/>
      <c r="P89" s="170"/>
      <c r="Q89" s="170"/>
      <c r="R89" s="170"/>
    </row>
    <row r="90" spans="1:18" ht="15.75">
      <c r="A90" s="168" t="str">
        <f>'Voeux élèves'!A92</f>
        <v>SIGNORELLI Matteo</v>
      </c>
      <c r="B90" s="169" t="str">
        <f>Tableau1[[#This Row],[contrebasse]]</f>
        <v>p1</v>
      </c>
      <c r="C90" s="170"/>
      <c r="D90" s="170"/>
      <c r="E90" s="170"/>
      <c r="F90" s="170"/>
      <c r="G90" s="170"/>
      <c r="H90" s="170"/>
      <c r="I90" s="170"/>
      <c r="J90" s="170"/>
      <c r="K90" s="170"/>
      <c r="L90" s="170"/>
      <c r="M90" s="170"/>
      <c r="N90" s="170"/>
      <c r="O90" s="170"/>
      <c r="P90" s="170"/>
      <c r="Q90" s="170"/>
      <c r="R90" s="170"/>
    </row>
    <row r="91" spans="1:18" ht="15.75">
      <c r="A91" s="168" t="str">
        <f>'Voeux élèves'!A93</f>
        <v>SIMON Stanislas</v>
      </c>
      <c r="B91" s="169">
        <f>Tableau1[[#This Row],[contrebasse]]</f>
        <v>0</v>
      </c>
      <c r="C91" s="170"/>
      <c r="D91" s="170"/>
      <c r="E91" s="170"/>
      <c r="F91" s="170"/>
      <c r="G91" s="170"/>
      <c r="H91" s="170"/>
      <c r="I91" s="170"/>
      <c r="J91" s="170"/>
      <c r="K91" s="170"/>
      <c r="L91" s="170"/>
      <c r="M91" s="170"/>
      <c r="N91" s="170"/>
      <c r="O91" s="170"/>
      <c r="P91" s="170"/>
      <c r="Q91" s="170"/>
      <c r="R91" s="170"/>
    </row>
    <row r="92" spans="1:18" ht="15.75" hidden="1">
      <c r="A92" s="168" t="str">
        <f>'Voeux élèves'!A94</f>
        <v>SOULAS Louise</v>
      </c>
      <c r="B92" s="169">
        <f>Tableau1[[#This Row],[contrebasse]]</f>
        <v>0</v>
      </c>
      <c r="C92" s="170"/>
      <c r="D92" s="170"/>
      <c r="E92" s="170"/>
      <c r="F92" s="170"/>
      <c r="G92" s="170"/>
      <c r="H92" s="170"/>
      <c r="I92" s="170"/>
      <c r="J92" s="170"/>
      <c r="K92" s="170"/>
      <c r="L92" s="170"/>
      <c r="M92" s="170"/>
      <c r="N92" s="170"/>
      <c r="O92" s="170"/>
      <c r="P92" s="170"/>
      <c r="Q92" s="170"/>
      <c r="R92" s="170"/>
    </row>
    <row r="93" spans="1:18" ht="15.75">
      <c r="A93" s="168" t="str">
        <f>'Voeux élèves'!A95</f>
        <v>TAILHADES ALALI Noa</v>
      </c>
      <c r="B93" s="169" t="str">
        <f>Tableau1[[#This Row],[contrebasse]]</f>
        <v>p1</v>
      </c>
      <c r="C93" s="170"/>
      <c r="D93" s="170"/>
      <c r="E93" s="170"/>
      <c r="F93" s="170"/>
      <c r="G93" s="170"/>
      <c r="H93" s="170"/>
      <c r="I93" s="170"/>
      <c r="J93" s="170"/>
      <c r="K93" s="170"/>
      <c r="L93" s="170"/>
      <c r="M93" s="170"/>
      <c r="N93" s="170"/>
      <c r="O93" s="170"/>
      <c r="P93" s="170"/>
      <c r="Q93" s="170"/>
      <c r="R93" s="170"/>
    </row>
    <row r="94" spans="1:18" ht="15.75" hidden="1">
      <c r="A94" s="168" t="str">
        <f>'Voeux élèves'!A96</f>
        <v>TAKKOUZ Carla</v>
      </c>
      <c r="B94" s="169">
        <f>Tableau1[[#This Row],[contrebasse]]</f>
        <v>0</v>
      </c>
      <c r="C94" s="170"/>
      <c r="D94" s="170"/>
      <c r="E94" s="170"/>
      <c r="F94" s="170"/>
      <c r="G94" s="170"/>
      <c r="H94" s="170"/>
      <c r="I94" s="170"/>
      <c r="J94" s="170"/>
      <c r="K94" s="170"/>
      <c r="L94" s="170"/>
      <c r="M94" s="170"/>
      <c r="N94" s="170"/>
      <c r="O94" s="170"/>
      <c r="P94" s="170"/>
      <c r="Q94" s="170"/>
      <c r="R94" s="170"/>
    </row>
    <row r="95" spans="1:18" ht="15.75">
      <c r="A95" s="168" t="str">
        <f>'Voeux élèves'!A97</f>
        <v>TRABLY EL MAHMOUD Coline</v>
      </c>
      <c r="B95" s="169" t="str">
        <f>Tableau1[[#This Row],[contrebasse]]</f>
        <v>p1</v>
      </c>
      <c r="C95" s="170"/>
      <c r="D95" s="170"/>
      <c r="E95" s="170"/>
      <c r="F95" s="170"/>
      <c r="G95" s="170"/>
      <c r="H95" s="170"/>
      <c r="I95" s="170"/>
      <c r="J95" s="170"/>
      <c r="K95" s="170"/>
      <c r="L95" s="170"/>
      <c r="M95" s="170"/>
      <c r="N95" s="170"/>
      <c r="O95" s="170"/>
      <c r="P95" s="170"/>
      <c r="Q95" s="170"/>
      <c r="R95" s="170"/>
    </row>
    <row r="96" spans="1:18" ht="15.75" hidden="1">
      <c r="A96" s="168" t="str">
        <f>'Voeux élèves'!A98</f>
        <v>VERSCHELDE Lucie</v>
      </c>
      <c r="B96" s="169">
        <f>Tableau1[[#This Row],[contrebasse]]</f>
        <v>0</v>
      </c>
      <c r="C96" s="170"/>
      <c r="D96" s="170"/>
      <c r="E96" s="170"/>
      <c r="F96" s="170"/>
      <c r="G96" s="170"/>
      <c r="H96" s="170"/>
      <c r="I96" s="170"/>
      <c r="J96" s="170"/>
      <c r="K96" s="170"/>
      <c r="L96" s="170"/>
      <c r="M96" s="170"/>
      <c r="N96" s="170"/>
      <c r="O96" s="170"/>
      <c r="P96" s="170"/>
      <c r="Q96" s="170"/>
      <c r="R96" s="170"/>
    </row>
    <row r="97" spans="1:18" ht="15.75" hidden="1">
      <c r="A97" s="168" t="str">
        <f>'Voeux élèves'!A99</f>
        <v>VIREVAIRE BIDAUT Timéo</v>
      </c>
      <c r="B97" s="169">
        <f>Tableau1[[#This Row],[contrebasse]]</f>
        <v>0</v>
      </c>
      <c r="C97" s="170"/>
      <c r="D97" s="170"/>
      <c r="E97" s="170"/>
      <c r="F97" s="170"/>
      <c r="G97" s="170"/>
      <c r="H97" s="170"/>
      <c r="I97" s="170"/>
      <c r="J97" s="170"/>
      <c r="K97" s="170"/>
      <c r="L97" s="170"/>
      <c r="M97" s="170"/>
      <c r="N97" s="170"/>
      <c r="O97" s="170"/>
      <c r="P97" s="170"/>
      <c r="Q97" s="170"/>
      <c r="R97" s="170"/>
    </row>
    <row r="98" spans="1:18" ht="15.75" hidden="1">
      <c r="A98" s="168" t="str">
        <f>'Voeux élèves'!A100</f>
        <v>BERNET Clémence</v>
      </c>
      <c r="B98" s="169">
        <f>Tableau1[[#This Row],[contrebasse]]</f>
        <v>0</v>
      </c>
      <c r="C98" s="170"/>
      <c r="D98" s="170"/>
      <c r="E98" s="170"/>
      <c r="F98" s="170"/>
      <c r="G98" s="170"/>
      <c r="H98" s="170"/>
      <c r="I98" s="170"/>
      <c r="J98" s="170"/>
      <c r="K98" s="170"/>
      <c r="L98" s="170"/>
      <c r="M98" s="170"/>
      <c r="N98" s="170"/>
      <c r="O98" s="170"/>
      <c r="P98" s="170"/>
      <c r="Q98" s="170"/>
      <c r="R98" s="170"/>
    </row>
    <row r="99" spans="1:18" ht="15.75" hidden="1">
      <c r="A99" s="168" t="str">
        <f>'Voeux élèves'!A101</f>
        <v>LOUAR Sarah</v>
      </c>
      <c r="B99" s="169">
        <f>Tableau1[[#This Row],[contrebasse]]</f>
        <v>0</v>
      </c>
      <c r="C99" s="170"/>
      <c r="D99" s="170"/>
      <c r="E99" s="170"/>
      <c r="F99" s="170"/>
      <c r="G99" s="170"/>
      <c r="H99" s="170"/>
      <c r="I99" s="170"/>
      <c r="J99" s="170"/>
      <c r="K99" s="170"/>
      <c r="L99" s="170"/>
      <c r="M99" s="170"/>
      <c r="N99" s="170"/>
      <c r="O99" s="170"/>
      <c r="P99" s="170"/>
      <c r="Q99" s="170"/>
      <c r="R99" s="170"/>
    </row>
    <row r="100" spans="1:18" ht="15.75" hidden="1">
      <c r="A100" s="168">
        <f>'Voeux élèves'!A102</f>
        <v>0</v>
      </c>
      <c r="B100" s="169">
        <f>Tableau1[[#This Row],[contrebasse]]</f>
        <v>0</v>
      </c>
      <c r="C100" s="170"/>
      <c r="D100" s="170"/>
      <c r="E100" s="170"/>
      <c r="F100" s="170"/>
      <c r="G100" s="170"/>
      <c r="H100" s="170"/>
      <c r="I100" s="170"/>
      <c r="J100" s="170"/>
      <c r="K100" s="170"/>
      <c r="L100" s="170"/>
      <c r="M100" s="170"/>
      <c r="N100" s="170"/>
      <c r="O100" s="170"/>
      <c r="P100" s="170"/>
      <c r="Q100" s="170"/>
      <c r="R100" s="170"/>
    </row>
    <row r="101" spans="1:18">
      <c r="A101" s="171"/>
      <c r="B101" s="171"/>
      <c r="C101" s="170"/>
      <c r="D101" s="170"/>
      <c r="E101" s="170"/>
      <c r="F101" s="170"/>
      <c r="G101" s="170"/>
      <c r="H101" s="170"/>
      <c r="I101" s="170"/>
      <c r="J101" s="170"/>
      <c r="K101" s="170"/>
      <c r="L101" s="170"/>
      <c r="M101" s="170"/>
      <c r="N101" s="170"/>
      <c r="O101" s="170"/>
      <c r="P101" s="170"/>
      <c r="Q101" s="170"/>
      <c r="R101" s="170"/>
    </row>
    <row r="102" spans="1:18">
      <c r="A102" s="172" t="s">
        <v>26</v>
      </c>
      <c r="B102" s="173" t="s">
        <v>71</v>
      </c>
      <c r="C102" s="170"/>
      <c r="D102" s="170"/>
      <c r="E102" s="170"/>
      <c r="F102" s="170"/>
      <c r="G102" s="170"/>
      <c r="H102" s="170"/>
      <c r="I102" s="170"/>
      <c r="J102" s="170"/>
      <c r="K102" s="170"/>
      <c r="L102" s="170"/>
      <c r="M102" s="170"/>
      <c r="N102" s="170"/>
      <c r="O102" s="170"/>
      <c r="P102" s="170"/>
      <c r="Q102" s="170"/>
      <c r="R102" s="170"/>
    </row>
    <row r="103" spans="1:18">
      <c r="A103" s="7" t="s">
        <v>85</v>
      </c>
      <c r="B103" s="2" t="s">
        <v>72</v>
      </c>
    </row>
    <row r="104" spans="1:18">
      <c r="A104" s="7"/>
      <c r="B104" s="3" t="s">
        <v>73</v>
      </c>
    </row>
    <row r="105" spans="1:18">
      <c r="B105" s="4" t="s">
        <v>74</v>
      </c>
    </row>
    <row r="107" spans="1:18">
      <c r="B107">
        <f>COUNTIF(B101:B104,1)</f>
        <v>0</v>
      </c>
    </row>
    <row r="108" spans="1:18">
      <c r="B108">
        <f>COUNTIF(B101:B104,2)</f>
        <v>0</v>
      </c>
    </row>
    <row r="109" spans="1:18">
      <c r="B109">
        <f>COUNTIF(B101:B104,3)</f>
        <v>0</v>
      </c>
    </row>
    <row r="110" spans="1:18">
      <c r="B110">
        <f>COUNTIF(B101:B104,4)</f>
        <v>0</v>
      </c>
    </row>
  </sheetData>
  <phoneticPr fontId="5" type="noConversion"/>
  <conditionalFormatting sqref="B102">
    <cfRule type="iconSet" priority="49">
      <iconSet iconSet="3Symbols2">
        <cfvo type="percent" val="0"/>
        <cfvo type="percent" val="33"/>
        <cfvo type="percent" val="67"/>
      </iconSet>
    </cfRule>
  </conditionalFormatting>
  <conditionalFormatting sqref="B102">
    <cfRule type="colorScale" priority="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2">
    <cfRule type="colorScale" priority="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3">
    <cfRule type="iconSet" priority="46">
      <iconSet iconSet="3Symbols2">
        <cfvo type="percent" val="0"/>
        <cfvo type="percent" val="33"/>
        <cfvo type="percent" val="67"/>
      </iconSet>
    </cfRule>
  </conditionalFormatting>
  <conditionalFormatting sqref="B103">
    <cfRule type="colorScale" priority="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4">
    <cfRule type="iconSet" priority="44">
      <iconSet iconSet="3Symbols2">
        <cfvo type="percent" val="0"/>
        <cfvo type="percent" val="33"/>
        <cfvo type="percent" val="67"/>
      </iconSet>
    </cfRule>
  </conditionalFormatting>
  <conditionalFormatting sqref="B105">
    <cfRule type="iconSet" priority="43">
      <iconSet iconSet="3Symbols2">
        <cfvo type="percent" val="0"/>
        <cfvo type="percent" val="33"/>
        <cfvo type="percent" val="67"/>
      </iconSet>
    </cfRule>
  </conditionalFormatting>
  <conditionalFormatting sqref="B2:B100">
    <cfRule type="iconSet" priority="6">
      <iconSet iconSet="3Symbols2">
        <cfvo type="percent" val="0"/>
        <cfvo type="percent" val="33"/>
        <cfvo type="percent" val="67"/>
      </iconSet>
    </cfRule>
  </conditionalFormatting>
  <conditionalFormatting sqref="B2:B100">
    <cfRule type="cellIs" dxfId="66" priority="1" operator="equal">
      <formula>"P4"</formula>
    </cfRule>
    <cfRule type="cellIs" dxfId="65" priority="2" operator="equal">
      <formula>"P3"</formula>
    </cfRule>
    <cfRule type="cellIs" dxfId="64" priority="3" operator="equal">
      <formula>"P2"</formula>
    </cfRule>
    <cfRule type="cellIs" dxfId="63" priority="4" operator="equal">
      <formula>"P1"</formula>
    </cfRule>
    <cfRule type="iconSet" priority="5">
      <iconSet iconSet="4TrafficLights">
        <cfvo type="percent" val="0"/>
        <cfvo type="percent" val="25"/>
        <cfvo type="percent" val="50"/>
        <cfvo type="percent" val="75"/>
      </iconSet>
    </cfRule>
  </conditionalFormatting>
  <pageMargins left="0.7" right="0.7" top="0.75" bottom="0.75" header="0.3" footer="0.3"/>
  <pageSetup paperSize="9" orientation="portrait" horizontalDpi="0" verticalDpi="0"/>
  <tableParts count="1">
    <tablePart r:id="rId1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Feuil15"/>
  <dimension ref="A1:R110"/>
  <sheetViews>
    <sheetView workbookViewId="0">
      <pane ySplit="1" topLeftCell="A2" activePane="bottomLeft" state="frozen"/>
      <selection activeCell="A80" sqref="A80"/>
      <selection pane="bottomLeft" activeCell="A80" sqref="A80"/>
    </sheetView>
  </sheetViews>
  <sheetFormatPr baseColWidth="10" defaultRowHeight="15"/>
  <cols>
    <col min="1" max="1" width="36.140625" bestFit="1" customWidth="1"/>
    <col min="2" max="3" width="19.140625" bestFit="1" customWidth="1"/>
  </cols>
  <sheetData>
    <row r="1" spans="1:18">
      <c r="A1" t="s">
        <v>10</v>
      </c>
      <c r="B1" t="s">
        <v>27</v>
      </c>
    </row>
    <row r="2" spans="1:18" hidden="1">
      <c r="A2" s="153" t="str">
        <f>'Voeux élèves'!A4</f>
        <v>ARRAGAIN Adèle</v>
      </c>
      <c r="B2" s="154">
        <f>Tableau1[[#This Row],[trompette]]</f>
        <v>0</v>
      </c>
    </row>
    <row r="3" spans="1:18" hidden="1">
      <c r="A3" s="153" t="str">
        <f>'Voeux élèves'!A5</f>
        <v>AUCLAIR Héloïse</v>
      </c>
      <c r="B3" s="154">
        <f>Tableau1[[#This Row],[trompette]]</f>
        <v>0</v>
      </c>
    </row>
    <row r="4" spans="1:18" ht="15.75" hidden="1">
      <c r="A4" s="168" t="str">
        <f>'Voeux élèves'!A6</f>
        <v>BALAIS Zoé</v>
      </c>
      <c r="B4" s="169">
        <f>Tableau1[[#This Row],[trompette]]</f>
        <v>0</v>
      </c>
      <c r="C4" s="170"/>
      <c r="D4" s="170"/>
      <c r="E4" s="170"/>
      <c r="F4" s="170"/>
      <c r="G4" s="170"/>
      <c r="H4" s="170"/>
      <c r="I4" s="170"/>
      <c r="J4" s="170"/>
      <c r="K4" s="170"/>
      <c r="L4" s="170"/>
      <c r="M4" s="170"/>
      <c r="N4" s="170"/>
      <c r="O4" s="170"/>
      <c r="P4" s="170"/>
      <c r="Q4" s="170"/>
      <c r="R4" s="170"/>
    </row>
    <row r="5" spans="1:18" ht="15.75" hidden="1">
      <c r="A5" s="168" t="str">
        <f>'Voeux élèves'!A7</f>
        <v>BARBI NEYROUD Alicia</v>
      </c>
      <c r="B5" s="169">
        <f>Tableau1[[#This Row],[trompette]]</f>
        <v>0</v>
      </c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170"/>
      <c r="Q5" s="170"/>
      <c r="R5" s="170"/>
    </row>
    <row r="6" spans="1:18" ht="15.75" hidden="1">
      <c r="A6" s="168" t="str">
        <f>'Voeux élèves'!A8</f>
        <v>BARBU WILDBRETT Charlotte</v>
      </c>
      <c r="B6" s="169">
        <f>Tableau1[[#This Row],[trompette]]</f>
        <v>0</v>
      </c>
      <c r="C6" s="170"/>
      <c r="D6" s="170"/>
      <c r="E6" s="170"/>
      <c r="F6" s="170"/>
      <c r="G6" s="170"/>
      <c r="H6" s="170"/>
      <c r="I6" s="170"/>
      <c r="J6" s="170"/>
      <c r="K6" s="170"/>
      <c r="L6" s="170"/>
      <c r="M6" s="170"/>
      <c r="N6" s="170"/>
      <c r="O6" s="170"/>
      <c r="P6" s="170"/>
      <c r="Q6" s="170"/>
      <c r="R6" s="170"/>
    </row>
    <row r="7" spans="1:18" ht="15.75" hidden="1">
      <c r="A7" s="168" t="str">
        <f>'Voeux élèves'!A9</f>
        <v>BAZOGE Edgar</v>
      </c>
      <c r="B7" s="169">
        <f>Tableau1[[#This Row],[trompette]]</f>
        <v>0</v>
      </c>
      <c r="C7" s="170"/>
      <c r="D7" s="170"/>
      <c r="E7" s="170"/>
      <c r="F7" s="170"/>
      <c r="G7" s="170"/>
      <c r="H7" s="170"/>
      <c r="I7" s="170"/>
      <c r="J7" s="170"/>
      <c r="K7" s="170"/>
      <c r="L7" s="170"/>
      <c r="M7" s="170"/>
      <c r="N7" s="170"/>
      <c r="O7" s="170"/>
      <c r="P7" s="170"/>
      <c r="Q7" s="170"/>
      <c r="R7" s="170"/>
    </row>
    <row r="8" spans="1:18" ht="15.75" hidden="1">
      <c r="A8" s="168" t="str">
        <f>'Voeux élèves'!A10</f>
        <v>BEAREZ Thelma</v>
      </c>
      <c r="B8" s="169">
        <f>Tableau1[[#This Row],[trompette]]</f>
        <v>0</v>
      </c>
      <c r="C8" s="170"/>
      <c r="D8" s="170"/>
      <c r="E8" s="170"/>
      <c r="F8" s="170"/>
      <c r="G8" s="170"/>
      <c r="H8" s="170"/>
      <c r="I8" s="170"/>
      <c r="J8" s="170"/>
      <c r="K8" s="170"/>
      <c r="L8" s="170"/>
      <c r="M8" s="170"/>
      <c r="N8" s="170"/>
      <c r="O8" s="170"/>
      <c r="P8" s="170"/>
      <c r="Q8" s="170"/>
      <c r="R8" s="170"/>
    </row>
    <row r="9" spans="1:18" ht="15.75">
      <c r="A9" s="168" t="str">
        <f>'Voeux élèves'!A11</f>
        <v>BENKHALFOUN Aya</v>
      </c>
      <c r="B9" s="169" t="str">
        <f>Tableau1[[#This Row],[trompette]]</f>
        <v>p2</v>
      </c>
      <c r="C9" s="170"/>
      <c r="D9" s="170"/>
      <c r="E9" s="170"/>
      <c r="F9" s="170"/>
      <c r="G9" s="170"/>
      <c r="H9" s="170"/>
      <c r="I9" s="170"/>
      <c r="J9" s="170"/>
      <c r="K9" s="170"/>
      <c r="L9" s="170"/>
      <c r="M9" s="170"/>
      <c r="N9" s="170"/>
      <c r="O9" s="170"/>
      <c r="P9" s="170"/>
      <c r="Q9" s="170"/>
      <c r="R9" s="170"/>
    </row>
    <row r="10" spans="1:18" ht="15.75">
      <c r="A10" s="168" t="str">
        <f>'Voeux élèves'!A12</f>
        <v>BENOIT Anatole</v>
      </c>
      <c r="B10" s="169" t="str">
        <f>Tableau1[[#This Row],[trompette]]</f>
        <v>p2</v>
      </c>
      <c r="C10" s="170"/>
      <c r="D10" s="170"/>
      <c r="E10" s="170"/>
      <c r="F10" s="170"/>
      <c r="G10" s="170"/>
      <c r="H10" s="170"/>
      <c r="I10" s="170"/>
      <c r="J10" s="170"/>
      <c r="K10" s="170"/>
      <c r="L10" s="170"/>
      <c r="M10" s="170"/>
      <c r="N10" s="170"/>
      <c r="O10" s="170"/>
      <c r="P10" s="170"/>
      <c r="Q10" s="170"/>
      <c r="R10" s="170"/>
    </row>
    <row r="11" spans="1:18" ht="15.75" hidden="1">
      <c r="A11" s="168" t="str">
        <f>'Voeux élèves'!A13</f>
        <v>BERTHIER Inès</v>
      </c>
      <c r="B11" s="169">
        <f>Tableau1[[#This Row],[trompette]]</f>
        <v>0</v>
      </c>
      <c r="C11" s="170"/>
      <c r="D11" s="170"/>
      <c r="E11" s="170"/>
      <c r="F11" s="170"/>
      <c r="G11" s="170"/>
      <c r="H11" s="170"/>
      <c r="I11" s="170"/>
      <c r="J11" s="170"/>
      <c r="K11" s="170"/>
      <c r="L11" s="170"/>
      <c r="M11" s="170"/>
      <c r="N11" s="170"/>
      <c r="O11" s="170"/>
      <c r="P11" s="170"/>
      <c r="Q11" s="170"/>
      <c r="R11" s="170"/>
    </row>
    <row r="12" spans="1:18" ht="15.75" hidden="1">
      <c r="A12" s="168" t="str">
        <f>'Voeux élèves'!A14</f>
        <v>BLEHAUT Anna</v>
      </c>
      <c r="B12" s="169">
        <f>Tableau1[[#This Row],[trompette]]</f>
        <v>0</v>
      </c>
      <c r="C12" s="170"/>
      <c r="D12" s="170"/>
      <c r="E12" s="170"/>
      <c r="F12" s="170"/>
      <c r="G12" s="170"/>
      <c r="H12" s="170"/>
      <c r="I12" s="170"/>
      <c r="J12" s="170"/>
      <c r="K12" s="170"/>
      <c r="L12" s="170"/>
      <c r="M12" s="170"/>
      <c r="N12" s="170"/>
      <c r="O12" s="170"/>
      <c r="P12" s="170"/>
      <c r="Q12" s="170"/>
      <c r="R12" s="170"/>
    </row>
    <row r="13" spans="1:18" ht="15.75" hidden="1">
      <c r="A13" s="168" t="str">
        <f>'Voeux élèves'!A15</f>
        <v>BOSSAN Emma</v>
      </c>
      <c r="B13" s="169">
        <f>Tableau1[[#This Row],[trompette]]</f>
        <v>0</v>
      </c>
      <c r="C13" s="170"/>
      <c r="D13" s="170"/>
      <c r="E13" s="170"/>
      <c r="F13" s="170"/>
      <c r="G13" s="170"/>
      <c r="H13" s="170"/>
      <c r="I13" s="170"/>
      <c r="J13" s="170"/>
      <c r="K13" s="170"/>
      <c r="L13" s="170"/>
      <c r="M13" s="170"/>
      <c r="N13" s="170"/>
      <c r="O13" s="170"/>
      <c r="P13" s="170"/>
      <c r="Q13" s="170"/>
      <c r="R13" s="170"/>
    </row>
    <row r="14" spans="1:18" ht="15.75">
      <c r="A14" s="168" t="str">
        <f>'Voeux élèves'!A16</f>
        <v>BRANDYK TAGLIAVIA Julia</v>
      </c>
      <c r="B14" s="169" t="str">
        <f>Tableau1[[#This Row],[trompette]]</f>
        <v>p2</v>
      </c>
      <c r="C14" s="170"/>
      <c r="D14" s="170"/>
      <c r="E14" s="170"/>
      <c r="F14" s="170"/>
      <c r="G14" s="170"/>
      <c r="H14" s="170"/>
      <c r="I14" s="170"/>
      <c r="J14" s="170"/>
      <c r="K14" s="170"/>
      <c r="L14" s="170"/>
      <c r="M14" s="170"/>
      <c r="N14" s="170"/>
      <c r="O14" s="170"/>
      <c r="P14" s="170"/>
      <c r="Q14" s="170"/>
      <c r="R14" s="170"/>
    </row>
    <row r="15" spans="1:18" ht="15.75" hidden="1">
      <c r="A15" s="168" t="str">
        <f>'Voeux élèves'!A17</f>
        <v>CARION Léonie</v>
      </c>
      <c r="B15" s="169">
        <f>Tableau1[[#This Row],[trompette]]</f>
        <v>0</v>
      </c>
      <c r="C15" s="170"/>
      <c r="D15" s="170"/>
      <c r="E15" s="170"/>
      <c r="F15" s="170"/>
      <c r="G15" s="170"/>
      <c r="H15" s="170"/>
      <c r="I15" s="170"/>
      <c r="J15" s="170"/>
      <c r="K15" s="170"/>
      <c r="L15" s="170"/>
      <c r="M15" s="170"/>
      <c r="N15" s="170"/>
      <c r="O15" s="170"/>
      <c r="P15" s="170"/>
      <c r="Q15" s="170"/>
      <c r="R15" s="170"/>
    </row>
    <row r="16" spans="1:18" ht="15.75">
      <c r="A16" s="168" t="str">
        <f>'Voeux élèves'!A18</f>
        <v>CATALAO PACHECO Tomas</v>
      </c>
      <c r="B16" s="169" t="str">
        <f>Tableau1[[#This Row],[trompette]]</f>
        <v>p2</v>
      </c>
      <c r="C16" s="170"/>
      <c r="D16" s="170"/>
      <c r="E16" s="170"/>
      <c r="F16" s="170"/>
      <c r="G16" s="170"/>
      <c r="H16" s="170"/>
      <c r="I16" s="170"/>
      <c r="J16" s="170"/>
      <c r="K16" s="170"/>
      <c r="L16" s="170"/>
      <c r="M16" s="170"/>
      <c r="N16" s="170"/>
      <c r="O16" s="170"/>
      <c r="P16" s="170"/>
      <c r="Q16" s="170"/>
      <c r="R16" s="170"/>
    </row>
    <row r="17" spans="1:18" ht="15.75" hidden="1">
      <c r="A17" s="168" t="str">
        <f>'Voeux élèves'!A19</f>
        <v>CHAGNY Elise</v>
      </c>
      <c r="B17" s="169">
        <f>Tableau1[[#This Row],[trompette]]</f>
        <v>0</v>
      </c>
      <c r="C17" s="170"/>
      <c r="D17" s="170"/>
      <c r="E17" s="170"/>
      <c r="F17" s="170"/>
      <c r="G17" s="170"/>
      <c r="H17" s="170"/>
      <c r="I17" s="170"/>
      <c r="J17" s="170"/>
      <c r="K17" s="170"/>
      <c r="L17" s="170"/>
      <c r="M17" s="170"/>
      <c r="N17" s="170"/>
      <c r="O17" s="170"/>
      <c r="P17" s="170"/>
      <c r="Q17" s="170"/>
      <c r="R17" s="170"/>
    </row>
    <row r="18" spans="1:18" ht="15.75" hidden="1">
      <c r="A18" s="168" t="str">
        <f>'Voeux élèves'!A20</f>
        <v>CHALET Ninon</v>
      </c>
      <c r="B18" s="169" t="str">
        <f>Tableau1[[#This Row],[trompette]]</f>
        <v>p2</v>
      </c>
      <c r="C18" s="170"/>
      <c r="D18" s="170"/>
      <c r="E18" s="170"/>
      <c r="F18" s="170"/>
      <c r="G18" s="170"/>
      <c r="H18" s="170"/>
      <c r="I18" s="170"/>
      <c r="J18" s="170"/>
      <c r="K18" s="170"/>
      <c r="L18" s="170"/>
      <c r="M18" s="170"/>
      <c r="N18" s="170"/>
      <c r="O18" s="170"/>
      <c r="P18" s="170"/>
      <c r="Q18" s="170"/>
      <c r="R18" s="170"/>
    </row>
    <row r="19" spans="1:18" ht="15.75" hidden="1">
      <c r="A19" s="168" t="str">
        <f>'Voeux élèves'!A21</f>
        <v>CHAREYRON Elsa</v>
      </c>
      <c r="B19" s="169">
        <f>Tableau1[[#This Row],[trompette]]</f>
        <v>0</v>
      </c>
      <c r="C19" s="170"/>
      <c r="D19" s="170"/>
      <c r="E19" s="170"/>
      <c r="F19" s="170"/>
      <c r="G19" s="170"/>
      <c r="H19" s="170"/>
      <c r="I19" s="170"/>
      <c r="J19" s="170"/>
      <c r="K19" s="170"/>
      <c r="L19" s="170"/>
      <c r="M19" s="170"/>
      <c r="N19" s="170"/>
      <c r="O19" s="170"/>
      <c r="P19" s="170"/>
      <c r="Q19" s="170"/>
      <c r="R19" s="170"/>
    </row>
    <row r="20" spans="1:18" ht="15.75" hidden="1">
      <c r="A20" s="168" t="str">
        <f>'Voeux élèves'!A22</f>
        <v>CHARON Gabriel</v>
      </c>
      <c r="B20" s="169">
        <f>Tableau1[[#This Row],[trompette]]</f>
        <v>0</v>
      </c>
      <c r="C20" s="170"/>
      <c r="D20" s="170"/>
      <c r="E20" s="170"/>
      <c r="F20" s="170"/>
      <c r="G20" s="170"/>
      <c r="H20" s="170"/>
      <c r="I20" s="170"/>
      <c r="J20" s="170"/>
      <c r="K20" s="170"/>
      <c r="L20" s="170"/>
      <c r="M20" s="170"/>
      <c r="N20" s="170"/>
      <c r="O20" s="170"/>
      <c r="P20" s="170"/>
      <c r="Q20" s="170"/>
      <c r="R20" s="170"/>
    </row>
    <row r="21" spans="1:18" ht="15.75" hidden="1">
      <c r="A21" s="168" t="str">
        <f>'Voeux élèves'!A23</f>
        <v>CHASSAGNY Philippine</v>
      </c>
      <c r="B21" s="169">
        <f>Tableau1[[#This Row],[trompette]]</f>
        <v>0</v>
      </c>
      <c r="C21" s="170"/>
      <c r="D21" s="170"/>
      <c r="E21" s="170"/>
      <c r="F21" s="170"/>
      <c r="G21" s="170"/>
      <c r="H21" s="170"/>
      <c r="I21" s="170"/>
      <c r="J21" s="170"/>
      <c r="K21" s="170"/>
      <c r="L21" s="170"/>
      <c r="M21" s="170"/>
      <c r="N21" s="170"/>
      <c r="O21" s="170"/>
      <c r="P21" s="170"/>
      <c r="Q21" s="170"/>
      <c r="R21" s="170"/>
    </row>
    <row r="22" spans="1:18" ht="15.75" hidden="1">
      <c r="A22" s="168" t="str">
        <f>'Voeux élèves'!A24</f>
        <v>CHATILLON Apolline</v>
      </c>
      <c r="B22" s="169">
        <f>Tableau1[[#This Row],[trompette]]</f>
        <v>0</v>
      </c>
      <c r="C22" s="170"/>
      <c r="D22" s="170"/>
      <c r="E22" s="170"/>
      <c r="F22" s="170"/>
      <c r="G22" s="170"/>
      <c r="H22" s="170"/>
      <c r="I22" s="170"/>
      <c r="J22" s="170"/>
      <c r="K22" s="170"/>
      <c r="L22" s="170"/>
      <c r="M22" s="170"/>
      <c r="N22" s="170"/>
      <c r="O22" s="170"/>
      <c r="P22" s="170"/>
      <c r="Q22" s="170"/>
      <c r="R22" s="170"/>
    </row>
    <row r="23" spans="1:18" ht="15.75" hidden="1">
      <c r="A23" s="168" t="str">
        <f>'Voeux élèves'!A25</f>
        <v>CHENE Louise</v>
      </c>
      <c r="B23" s="169">
        <f>Tableau1[[#This Row],[trompette]]</f>
        <v>0</v>
      </c>
      <c r="C23" s="170"/>
      <c r="D23" s="170"/>
      <c r="E23" s="170"/>
      <c r="F23" s="170"/>
      <c r="G23" s="170"/>
      <c r="H23" s="170"/>
      <c r="I23" s="170"/>
      <c r="J23" s="170"/>
      <c r="K23" s="170"/>
      <c r="L23" s="170"/>
      <c r="M23" s="170"/>
      <c r="N23" s="170"/>
      <c r="O23" s="170"/>
      <c r="P23" s="170"/>
      <c r="Q23" s="170"/>
      <c r="R23" s="170"/>
    </row>
    <row r="24" spans="1:18" ht="15.75" hidden="1">
      <c r="A24" s="168" t="str">
        <f>'Voeux élèves'!A26</f>
        <v>CHEVALIER BUN Lyne</v>
      </c>
      <c r="B24" s="169">
        <f>Tableau1[[#This Row],[trompette]]</f>
        <v>0</v>
      </c>
      <c r="C24" s="170"/>
      <c r="D24" s="170"/>
      <c r="E24" s="170"/>
      <c r="F24" s="170"/>
      <c r="G24" s="170"/>
      <c r="H24" s="170"/>
      <c r="I24" s="170"/>
      <c r="J24" s="170"/>
      <c r="K24" s="170"/>
      <c r="L24" s="170"/>
      <c r="M24" s="170"/>
      <c r="N24" s="170"/>
      <c r="O24" s="170"/>
      <c r="P24" s="170"/>
      <c r="Q24" s="170"/>
      <c r="R24" s="170"/>
    </row>
    <row r="25" spans="1:18" ht="15.75" hidden="1">
      <c r="A25" s="168" t="str">
        <f>'Voeux élèves'!A27</f>
        <v>COLLET SOLARY Maxime</v>
      </c>
      <c r="B25" s="169">
        <f>Tableau1[[#This Row],[trompette]]</f>
        <v>0</v>
      </c>
      <c r="C25" s="170"/>
      <c r="D25" s="170"/>
      <c r="E25" s="170"/>
      <c r="F25" s="170"/>
      <c r="G25" s="170"/>
      <c r="H25" s="170"/>
      <c r="I25" s="170"/>
      <c r="J25" s="170"/>
      <c r="K25" s="170"/>
      <c r="L25" s="170"/>
      <c r="M25" s="170"/>
      <c r="N25" s="170"/>
      <c r="O25" s="170"/>
      <c r="P25" s="170"/>
      <c r="Q25" s="170"/>
      <c r="R25" s="170"/>
    </row>
    <row r="26" spans="1:18" ht="15.75">
      <c r="A26" s="168" t="str">
        <f>'Voeux élèves'!A28</f>
        <v>COMETTO Ulysse</v>
      </c>
      <c r="B26" s="169" t="str">
        <f>Tableau1[[#This Row],[trompette]]</f>
        <v>p4</v>
      </c>
      <c r="C26" s="170"/>
      <c r="D26" s="170"/>
      <c r="E26" s="170"/>
      <c r="F26" s="170"/>
      <c r="G26" s="170"/>
      <c r="H26" s="170"/>
      <c r="I26" s="170"/>
      <c r="J26" s="170"/>
      <c r="K26" s="170"/>
      <c r="L26" s="170"/>
      <c r="M26" s="170"/>
      <c r="N26" s="170"/>
      <c r="O26" s="170"/>
      <c r="P26" s="170"/>
      <c r="Q26" s="170"/>
      <c r="R26" s="170"/>
    </row>
    <row r="27" spans="1:18" ht="15.75" hidden="1">
      <c r="A27" s="168" t="str">
        <f>'Voeux élèves'!A29</f>
        <v>COQUET Eléanore</v>
      </c>
      <c r="B27" s="169">
        <f>Tableau1[[#This Row],[trompette]]</f>
        <v>0</v>
      </c>
      <c r="C27" s="170"/>
      <c r="D27" s="170"/>
      <c r="E27" s="170"/>
      <c r="F27" s="170"/>
      <c r="G27" s="170"/>
      <c r="H27" s="170"/>
      <c r="I27" s="170"/>
      <c r="J27" s="170"/>
      <c r="K27" s="170"/>
      <c r="L27" s="170"/>
      <c r="M27" s="170"/>
      <c r="N27" s="170"/>
      <c r="O27" s="170"/>
      <c r="P27" s="170"/>
      <c r="Q27" s="170"/>
      <c r="R27" s="170"/>
    </row>
    <row r="28" spans="1:18" ht="15.75" hidden="1">
      <c r="A28" s="168" t="str">
        <f>'Voeux élèves'!A30</f>
        <v>COQUILLION Achille</v>
      </c>
      <c r="B28" s="169">
        <f>Tableau1[[#This Row],[trompette]]</f>
        <v>0</v>
      </c>
      <c r="C28" s="170"/>
      <c r="D28" s="170"/>
      <c r="E28" s="170"/>
      <c r="F28" s="170"/>
      <c r="G28" s="170"/>
      <c r="H28" s="170"/>
      <c r="I28" s="170"/>
      <c r="J28" s="170"/>
      <c r="K28" s="170"/>
      <c r="L28" s="170"/>
      <c r="M28" s="170"/>
      <c r="N28" s="170"/>
      <c r="O28" s="170"/>
      <c r="P28" s="170"/>
      <c r="Q28" s="170"/>
      <c r="R28" s="170"/>
    </row>
    <row r="29" spans="1:18" ht="15.75" hidden="1">
      <c r="A29" s="168" t="str">
        <f>'Voeux élèves'!A31</f>
        <v>CORBEL Swann</v>
      </c>
      <c r="B29" s="169">
        <f>Tableau1[[#This Row],[trompette]]</f>
        <v>0</v>
      </c>
      <c r="C29" s="170"/>
      <c r="D29" s="170"/>
      <c r="E29" s="170"/>
      <c r="F29" s="170"/>
      <c r="G29" s="170"/>
      <c r="H29" s="170"/>
      <c r="I29" s="170"/>
      <c r="J29" s="170"/>
      <c r="K29" s="170"/>
      <c r="L29" s="170"/>
      <c r="M29" s="170"/>
      <c r="N29" s="170"/>
      <c r="O29" s="170"/>
      <c r="P29" s="170"/>
      <c r="Q29" s="170"/>
      <c r="R29" s="170"/>
    </row>
    <row r="30" spans="1:18" ht="15.75" hidden="1">
      <c r="A30" s="168" t="str">
        <f>'Voeux élèves'!A32</f>
        <v>CORBI Alice</v>
      </c>
      <c r="B30" s="169">
        <f>Tableau1[[#This Row],[trompette]]</f>
        <v>0</v>
      </c>
      <c r="C30" s="170"/>
      <c r="D30" s="170"/>
      <c r="E30" s="170"/>
      <c r="F30" s="170"/>
      <c r="G30" s="170"/>
      <c r="H30" s="170"/>
      <c r="I30" s="170"/>
      <c r="J30" s="170"/>
      <c r="K30" s="170"/>
      <c r="L30" s="170"/>
      <c r="M30" s="170"/>
      <c r="N30" s="170"/>
      <c r="O30" s="170"/>
      <c r="P30" s="170"/>
      <c r="Q30" s="170"/>
      <c r="R30" s="170"/>
    </row>
    <row r="31" spans="1:18" ht="15.75">
      <c r="A31" s="168" t="str">
        <f>'Voeux élèves'!A33</f>
        <v>COUGOULIC Eva</v>
      </c>
      <c r="B31" s="169" t="str">
        <f>Tableau1[[#This Row],[trompette]]</f>
        <v>p1</v>
      </c>
      <c r="C31" s="170"/>
      <c r="D31" s="170"/>
      <c r="E31" s="170"/>
      <c r="F31" s="170"/>
      <c r="G31" s="170"/>
      <c r="H31" s="170"/>
      <c r="I31" s="170"/>
      <c r="J31" s="170"/>
      <c r="K31" s="170"/>
      <c r="L31" s="170"/>
      <c r="M31" s="170"/>
      <c r="N31" s="170"/>
      <c r="O31" s="170"/>
      <c r="P31" s="170"/>
      <c r="Q31" s="170"/>
      <c r="R31" s="170"/>
    </row>
    <row r="32" spans="1:18" ht="15.75">
      <c r="A32" s="168" t="str">
        <f>'Voeux élèves'!A34</f>
        <v>CUI Evan</v>
      </c>
      <c r="B32" s="169" t="str">
        <f>Tableau1[[#This Row],[trompette]]</f>
        <v>p3</v>
      </c>
      <c r="C32" s="170"/>
      <c r="D32" s="170"/>
      <c r="E32" s="170"/>
      <c r="F32" s="170"/>
      <c r="G32" s="170"/>
      <c r="H32" s="170"/>
      <c r="I32" s="170"/>
      <c r="J32" s="170"/>
      <c r="K32" s="170"/>
      <c r="L32" s="170"/>
      <c r="M32" s="170"/>
      <c r="N32" s="170"/>
      <c r="O32" s="170"/>
      <c r="P32" s="170"/>
      <c r="Q32" s="170"/>
      <c r="R32" s="170"/>
    </row>
    <row r="33" spans="1:18" ht="15.75" hidden="1">
      <c r="A33" s="168" t="str">
        <f>'Voeux élèves'!A35</f>
        <v>DEBERDT Eliott</v>
      </c>
      <c r="B33" s="169">
        <f>Tableau1[[#This Row],[trompette]]</f>
        <v>0</v>
      </c>
      <c r="C33" s="170"/>
      <c r="D33" s="170"/>
      <c r="E33" s="170"/>
      <c r="F33" s="170"/>
      <c r="G33" s="170"/>
      <c r="H33" s="170"/>
      <c r="I33" s="170"/>
      <c r="J33" s="170"/>
      <c r="K33" s="170"/>
      <c r="L33" s="170"/>
      <c r="M33" s="170"/>
      <c r="N33" s="170"/>
      <c r="O33" s="170"/>
      <c r="P33" s="170"/>
      <c r="Q33" s="170"/>
      <c r="R33" s="170"/>
    </row>
    <row r="34" spans="1:18" ht="15.75" hidden="1">
      <c r="A34" s="168" t="str">
        <f>'Voeux élèves'!A36</f>
        <v>DEBEVER Gauthier</v>
      </c>
      <c r="B34" s="169">
        <f>Tableau1[[#This Row],[trompette]]</f>
        <v>0</v>
      </c>
      <c r="C34" s="170"/>
      <c r="D34" s="170"/>
      <c r="E34" s="170"/>
      <c r="F34" s="170"/>
      <c r="G34" s="170"/>
      <c r="H34" s="170"/>
      <c r="I34" s="170"/>
      <c r="J34" s="170"/>
      <c r="K34" s="170"/>
      <c r="L34" s="170"/>
      <c r="M34" s="170"/>
      <c r="N34" s="170"/>
      <c r="O34" s="170"/>
      <c r="P34" s="170"/>
      <c r="Q34" s="170"/>
      <c r="R34" s="170"/>
    </row>
    <row r="35" spans="1:18" ht="15.75">
      <c r="A35" s="168" t="str">
        <f>'Voeux élèves'!A37</f>
        <v>DELACROIX Lou</v>
      </c>
      <c r="B35" s="169" t="str">
        <f>Tableau1[[#This Row],[trompette]]</f>
        <v>p1</v>
      </c>
      <c r="C35" s="170"/>
      <c r="D35" s="170"/>
      <c r="E35" s="170"/>
      <c r="F35" s="170"/>
      <c r="G35" s="170"/>
      <c r="H35" s="170"/>
      <c r="I35" s="170"/>
      <c r="J35" s="170"/>
      <c r="K35" s="170"/>
      <c r="L35" s="170"/>
      <c r="M35" s="170"/>
      <c r="N35" s="170"/>
      <c r="O35" s="170"/>
      <c r="P35" s="170"/>
      <c r="Q35" s="170"/>
      <c r="R35" s="170"/>
    </row>
    <row r="36" spans="1:18" ht="15.75" hidden="1">
      <c r="A36" s="168" t="str">
        <f>'Voeux élèves'!A38</f>
        <v>DELHAYE Thomas</v>
      </c>
      <c r="B36" s="169">
        <f>Tableau1[[#This Row],[trompette]]</f>
        <v>0</v>
      </c>
      <c r="C36" s="170"/>
      <c r="D36" s="170"/>
      <c r="E36" s="170"/>
      <c r="F36" s="170"/>
      <c r="G36" s="170"/>
      <c r="H36" s="170"/>
      <c r="I36" s="170"/>
      <c r="J36" s="170"/>
      <c r="K36" s="170"/>
      <c r="L36" s="170"/>
      <c r="M36" s="170"/>
      <c r="N36" s="170"/>
      <c r="O36" s="170"/>
      <c r="P36" s="170"/>
      <c r="Q36" s="170"/>
      <c r="R36" s="170"/>
    </row>
    <row r="37" spans="1:18" ht="15.75" hidden="1">
      <c r="A37" s="168" t="str">
        <f>'Voeux élèves'!A39</f>
        <v>DERU Johan</v>
      </c>
      <c r="B37" s="169">
        <f>Tableau1[[#This Row],[trompette]]</f>
        <v>0</v>
      </c>
      <c r="C37" s="170"/>
      <c r="D37" s="170"/>
      <c r="E37" s="170"/>
      <c r="F37" s="170"/>
      <c r="G37" s="170"/>
      <c r="H37" s="170"/>
      <c r="I37" s="170"/>
      <c r="J37" s="170"/>
      <c r="K37" s="170"/>
      <c r="L37" s="170"/>
      <c r="M37" s="170"/>
      <c r="N37" s="170"/>
      <c r="O37" s="170"/>
      <c r="P37" s="170"/>
      <c r="Q37" s="170"/>
      <c r="R37" s="170"/>
    </row>
    <row r="38" spans="1:18" ht="15.75" hidden="1">
      <c r="A38" s="168" t="str">
        <f>'Voeux élèves'!A40</f>
        <v>DIAR Ramine</v>
      </c>
      <c r="B38" s="169">
        <f>Tableau1[[#This Row],[trompette]]</f>
        <v>0</v>
      </c>
      <c r="C38" s="170"/>
      <c r="D38" s="170"/>
      <c r="E38" s="170"/>
      <c r="F38" s="170"/>
      <c r="G38" s="170"/>
      <c r="H38" s="170"/>
      <c r="I38" s="170"/>
      <c r="J38" s="170"/>
      <c r="K38" s="170"/>
      <c r="L38" s="170"/>
      <c r="M38" s="170"/>
      <c r="N38" s="170"/>
      <c r="O38" s="170"/>
      <c r="P38" s="170"/>
      <c r="Q38" s="170"/>
      <c r="R38" s="170"/>
    </row>
    <row r="39" spans="1:18" ht="15.75">
      <c r="A39" s="168" t="str">
        <f>'Voeux élèves'!A41</f>
        <v>DUBOIS Margot</v>
      </c>
      <c r="B39" s="169" t="str">
        <f>Tableau1[[#This Row],[trompette]]</f>
        <v>p3</v>
      </c>
      <c r="C39" s="170"/>
      <c r="D39" s="170"/>
      <c r="E39" s="170"/>
      <c r="F39" s="170"/>
      <c r="G39" s="170"/>
      <c r="H39" s="170"/>
      <c r="I39" s="170"/>
      <c r="J39" s="170"/>
      <c r="K39" s="170"/>
      <c r="L39" s="170"/>
      <c r="M39" s="170"/>
      <c r="N39" s="170"/>
      <c r="O39" s="170"/>
      <c r="P39" s="170"/>
      <c r="Q39" s="170"/>
      <c r="R39" s="170"/>
    </row>
    <row r="40" spans="1:18" ht="15.75" hidden="1">
      <c r="A40" s="168" t="str">
        <f>'Voeux élèves'!A42</f>
        <v>DURY Noé</v>
      </c>
      <c r="B40" s="169">
        <f>Tableau1[[#This Row],[trompette]]</f>
        <v>0</v>
      </c>
      <c r="C40" s="170"/>
      <c r="D40" s="170"/>
      <c r="E40" s="170"/>
      <c r="F40" s="170"/>
      <c r="G40" s="170"/>
      <c r="H40" s="170"/>
      <c r="I40" s="170"/>
      <c r="J40" s="170"/>
      <c r="K40" s="170"/>
      <c r="L40" s="170"/>
      <c r="M40" s="170"/>
      <c r="N40" s="170"/>
      <c r="O40" s="170"/>
      <c r="P40" s="170"/>
      <c r="Q40" s="170"/>
      <c r="R40" s="170"/>
    </row>
    <row r="41" spans="1:18" ht="15.75" hidden="1">
      <c r="A41" s="168" t="str">
        <f>'Voeux élèves'!A43</f>
        <v>FAURE Méline</v>
      </c>
      <c r="B41" s="169">
        <f>Tableau1[[#This Row],[trompette]]</f>
        <v>0</v>
      </c>
      <c r="C41" s="170"/>
      <c r="D41" s="170"/>
      <c r="E41" s="170"/>
      <c r="F41" s="170"/>
      <c r="G41" s="170"/>
      <c r="H41" s="170"/>
      <c r="I41" s="170"/>
      <c r="J41" s="170"/>
      <c r="K41" s="170"/>
      <c r="L41" s="170"/>
      <c r="M41" s="170"/>
      <c r="N41" s="170"/>
      <c r="O41" s="170"/>
      <c r="P41" s="170"/>
      <c r="Q41" s="170"/>
      <c r="R41" s="170"/>
    </row>
    <row r="42" spans="1:18" ht="15.75" hidden="1">
      <c r="A42" s="168" t="str">
        <f>'Voeux élèves'!A44</f>
        <v>FENOL Flavien</v>
      </c>
      <c r="B42" s="169">
        <f>Tableau1[[#This Row],[trompette]]</f>
        <v>0</v>
      </c>
      <c r="C42" s="170"/>
      <c r="D42" s="170"/>
      <c r="E42" s="170"/>
      <c r="F42" s="170"/>
      <c r="G42" s="170"/>
      <c r="H42" s="170"/>
      <c r="I42" s="170"/>
      <c r="J42" s="170"/>
      <c r="K42" s="170"/>
      <c r="L42" s="170"/>
      <c r="M42" s="170"/>
      <c r="N42" s="170"/>
      <c r="O42" s="170"/>
      <c r="P42" s="170"/>
      <c r="Q42" s="170"/>
      <c r="R42" s="170"/>
    </row>
    <row r="43" spans="1:18" ht="15.75" hidden="1">
      <c r="A43" s="168" t="str">
        <f>'Voeux élèves'!A45</f>
        <v>GIRODET Julia</v>
      </c>
      <c r="B43" s="169">
        <f>Tableau1[[#This Row],[trompette]]</f>
        <v>0</v>
      </c>
      <c r="C43" s="170"/>
      <c r="D43" s="170"/>
      <c r="E43" s="170"/>
      <c r="F43" s="170"/>
      <c r="G43" s="170"/>
      <c r="H43" s="170"/>
      <c r="I43" s="170"/>
      <c r="J43" s="170"/>
      <c r="K43" s="170"/>
      <c r="L43" s="170"/>
      <c r="M43" s="170"/>
      <c r="N43" s="170"/>
      <c r="O43" s="170"/>
      <c r="P43" s="170"/>
      <c r="Q43" s="170"/>
      <c r="R43" s="170"/>
    </row>
    <row r="44" spans="1:18" ht="15.75" hidden="1">
      <c r="A44" s="168" t="str">
        <f>'Voeux élèves'!A46</f>
        <v>GOIX Laetitia</v>
      </c>
      <c r="B44" s="169">
        <f>Tableau1[[#This Row],[trompette]]</f>
        <v>0</v>
      </c>
      <c r="C44" s="170"/>
      <c r="D44" s="170"/>
      <c r="E44" s="170"/>
      <c r="F44" s="170"/>
      <c r="G44" s="170"/>
      <c r="H44" s="170"/>
      <c r="I44" s="170"/>
      <c r="J44" s="170"/>
      <c r="K44" s="170"/>
      <c r="L44" s="170"/>
      <c r="M44" s="170"/>
      <c r="N44" s="170"/>
      <c r="O44" s="170"/>
      <c r="P44" s="170"/>
      <c r="Q44" s="170"/>
      <c r="R44" s="170"/>
    </row>
    <row r="45" spans="1:18" ht="15.75" hidden="1">
      <c r="A45" s="168" t="str">
        <f>'Voeux élèves'!A47</f>
        <v>GUCCIARDI Léo</v>
      </c>
      <c r="B45" s="169">
        <f>Tableau1[[#This Row],[trompette]]</f>
        <v>0</v>
      </c>
      <c r="C45" s="170"/>
      <c r="D45" s="170"/>
      <c r="E45" s="170"/>
      <c r="F45" s="170"/>
      <c r="G45" s="170"/>
      <c r="H45" s="170"/>
      <c r="I45" s="170"/>
      <c r="J45" s="170"/>
      <c r="K45" s="170"/>
      <c r="L45" s="170"/>
      <c r="M45" s="170"/>
      <c r="N45" s="170"/>
      <c r="O45" s="170"/>
      <c r="P45" s="170"/>
      <c r="Q45" s="170"/>
      <c r="R45" s="170"/>
    </row>
    <row r="46" spans="1:18" ht="15.75" hidden="1">
      <c r="A46" s="168" t="str">
        <f>'Voeux élèves'!A48</f>
        <v>HAMITRI Nahel</v>
      </c>
      <c r="B46" s="169">
        <f>Tableau1[[#This Row],[trompette]]</f>
        <v>0</v>
      </c>
      <c r="C46" s="170"/>
      <c r="D46" s="170"/>
      <c r="E46" s="170"/>
      <c r="F46" s="170"/>
      <c r="G46" s="170"/>
      <c r="H46" s="170"/>
      <c r="I46" s="170"/>
      <c r="J46" s="170"/>
      <c r="K46" s="170"/>
      <c r="L46" s="170"/>
      <c r="M46" s="170"/>
      <c r="N46" s="170"/>
      <c r="O46" s="170"/>
      <c r="P46" s="170"/>
      <c r="Q46" s="170"/>
      <c r="R46" s="170"/>
    </row>
    <row r="47" spans="1:18" ht="15.75" hidden="1">
      <c r="A47" s="168" t="str">
        <f>'Voeux élèves'!A49</f>
        <v>HAVET Camille</v>
      </c>
      <c r="B47" s="169">
        <f>Tableau1[[#This Row],[trompette]]</f>
        <v>0</v>
      </c>
      <c r="C47" s="170"/>
      <c r="D47" s="170"/>
      <c r="E47" s="170"/>
      <c r="F47" s="170"/>
      <c r="G47" s="170"/>
      <c r="H47" s="170"/>
      <c r="I47" s="170"/>
      <c r="J47" s="170"/>
      <c r="K47" s="170"/>
      <c r="L47" s="170"/>
      <c r="M47" s="170"/>
      <c r="N47" s="170"/>
      <c r="O47" s="170"/>
      <c r="P47" s="170"/>
      <c r="Q47" s="170"/>
      <c r="R47" s="170"/>
    </row>
    <row r="48" spans="1:18" ht="15.75">
      <c r="A48" s="168" t="str">
        <f>'Voeux élèves'!A50</f>
        <v>KIENER Maxime</v>
      </c>
      <c r="B48" s="169" t="str">
        <f>Tableau1[[#This Row],[trompette]]</f>
        <v>p4</v>
      </c>
      <c r="C48" s="170"/>
      <c r="D48" s="170"/>
      <c r="E48" s="170"/>
      <c r="F48" s="170"/>
      <c r="G48" s="170"/>
      <c r="H48" s="170"/>
      <c r="I48" s="170"/>
      <c r="J48" s="170"/>
      <c r="K48" s="170"/>
      <c r="L48" s="170"/>
      <c r="M48" s="170"/>
      <c r="N48" s="170"/>
      <c r="O48" s="170"/>
      <c r="P48" s="170"/>
      <c r="Q48" s="170"/>
      <c r="R48" s="170"/>
    </row>
    <row r="49" spans="1:18" ht="15.75">
      <c r="A49" s="168" t="str">
        <f>'Voeux élèves'!A51</f>
        <v>LAGIER Alexandre</v>
      </c>
      <c r="B49" s="169" t="str">
        <f>Tableau1[[#This Row],[trompette]]</f>
        <v>p1</v>
      </c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</row>
    <row r="50" spans="1:18" ht="15.75" hidden="1">
      <c r="A50" s="168" t="str">
        <f>'Voeux élèves'!A52</f>
        <v>LARBI Alya</v>
      </c>
      <c r="B50" s="169">
        <f>Tableau1[[#This Row],[trompette]]</f>
        <v>0</v>
      </c>
      <c r="C50" s="170"/>
      <c r="D50" s="170"/>
      <c r="E50" s="170"/>
      <c r="F50" s="170"/>
      <c r="G50" s="170"/>
      <c r="H50" s="170"/>
      <c r="I50" s="170"/>
      <c r="J50" s="170"/>
      <c r="K50" s="170"/>
      <c r="L50" s="170"/>
      <c r="M50" s="170"/>
      <c r="N50" s="170"/>
      <c r="O50" s="170"/>
      <c r="P50" s="170"/>
      <c r="Q50" s="170"/>
      <c r="R50" s="170"/>
    </row>
    <row r="51" spans="1:18" ht="15.75" hidden="1">
      <c r="A51" s="168" t="str">
        <f>'Voeux élèves'!A53</f>
        <v>LE GUILLOU Jeanne</v>
      </c>
      <c r="B51" s="169">
        <f>Tableau1[[#This Row],[trompette]]</f>
        <v>0</v>
      </c>
      <c r="C51" s="170"/>
      <c r="D51" s="170"/>
      <c r="E51" s="170"/>
      <c r="F51" s="170"/>
      <c r="G51" s="170"/>
      <c r="H51" s="170"/>
      <c r="I51" s="170"/>
      <c r="J51" s="170"/>
      <c r="K51" s="170"/>
      <c r="L51" s="170"/>
      <c r="M51" s="170"/>
      <c r="N51" s="170"/>
      <c r="O51" s="170"/>
      <c r="P51" s="170"/>
      <c r="Q51" s="170"/>
      <c r="R51" s="170"/>
    </row>
    <row r="52" spans="1:18" ht="15.75" hidden="1">
      <c r="A52" s="168" t="str">
        <f>'Voeux élèves'!A54</f>
        <v>LEFEUVRE Eliott</v>
      </c>
      <c r="B52" s="169">
        <f>Tableau1[[#This Row],[trompette]]</f>
        <v>0</v>
      </c>
      <c r="C52" s="170"/>
      <c r="D52" s="170"/>
      <c r="E52" s="170"/>
      <c r="F52" s="170"/>
      <c r="G52" s="170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</row>
    <row r="53" spans="1:18" ht="15.75" hidden="1">
      <c r="A53" s="168" t="str">
        <f>'Voeux élèves'!A55</f>
        <v>LEPOUTRE Achille</v>
      </c>
      <c r="B53" s="169">
        <f>Tableau1[[#This Row],[trompette]]</f>
        <v>0</v>
      </c>
      <c r="C53" s="170"/>
      <c r="D53" s="170"/>
      <c r="E53" s="170"/>
      <c r="F53" s="170"/>
      <c r="G53" s="170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</row>
    <row r="54" spans="1:18" ht="15.75" hidden="1">
      <c r="A54" s="168" t="str">
        <f>'Voeux élèves'!A56</f>
        <v>LEVON Mathilde</v>
      </c>
      <c r="B54" s="169">
        <f>Tableau1[[#This Row],[trompette]]</f>
        <v>0</v>
      </c>
      <c r="C54" s="170"/>
      <c r="D54" s="170"/>
      <c r="E54" s="170"/>
      <c r="F54" s="170"/>
      <c r="G54" s="170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</row>
    <row r="55" spans="1:18" ht="15.75" hidden="1">
      <c r="A55" s="168" t="str">
        <f>'Voeux élèves'!A57</f>
        <v>LITTARDI Anna</v>
      </c>
      <c r="B55" s="169">
        <f>Tableau1[[#This Row],[trompette]]</f>
        <v>0</v>
      </c>
      <c r="C55" s="170"/>
      <c r="D55" s="170"/>
      <c r="E55" s="170"/>
      <c r="F55" s="170"/>
      <c r="G55" s="170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</row>
    <row r="56" spans="1:18" ht="15.75">
      <c r="A56" s="168" t="str">
        <f>'Voeux élèves'!A58</f>
        <v>LORDENIMUS Anna</v>
      </c>
      <c r="B56" s="169">
        <f>Tableau1[[#This Row],[trompette]]</f>
        <v>0</v>
      </c>
      <c r="C56" s="170"/>
      <c r="D56" s="170"/>
      <c r="E56" s="170"/>
      <c r="F56" s="170"/>
      <c r="G56" s="170"/>
      <c r="H56" s="170"/>
      <c r="I56" s="170"/>
      <c r="J56" s="170"/>
      <c r="K56" s="170"/>
      <c r="L56" s="170"/>
      <c r="M56" s="170"/>
      <c r="N56" s="170"/>
      <c r="O56" s="170"/>
      <c r="P56" s="170"/>
      <c r="Q56" s="170"/>
      <c r="R56" s="170"/>
    </row>
    <row r="57" spans="1:18" ht="15.75" hidden="1">
      <c r="A57" s="168" t="str">
        <f>'Voeux élèves'!A59</f>
        <v>LOUNIS Jalwan</v>
      </c>
      <c r="B57" s="169">
        <f>Tableau1[[#This Row],[trompette]]</f>
        <v>0</v>
      </c>
      <c r="C57" s="170"/>
      <c r="D57" s="170"/>
      <c r="E57" s="170"/>
      <c r="F57" s="170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</row>
    <row r="58" spans="1:18" ht="15.75">
      <c r="A58" s="168" t="str">
        <f>'Voeux élèves'!A60</f>
        <v>MARC Léopold</v>
      </c>
      <c r="B58" s="169" t="str">
        <f>Tableau1[[#This Row],[trompette]]</f>
        <v>p4</v>
      </c>
      <c r="C58" s="170"/>
      <c r="D58" s="170"/>
      <c r="E58" s="170"/>
      <c r="F58" s="170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</row>
    <row r="59" spans="1:18" ht="15.75" hidden="1">
      <c r="A59" s="168" t="str">
        <f>'Voeux élèves'!A61</f>
        <v>MARCHAL Nicolas</v>
      </c>
      <c r="B59" s="169">
        <f>Tableau1[[#This Row],[trompette]]</f>
        <v>0</v>
      </c>
      <c r="C59" s="170"/>
      <c r="D59" s="170"/>
      <c r="E59" s="170"/>
      <c r="F59" s="170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</row>
    <row r="60" spans="1:18" ht="15.75" hidden="1">
      <c r="A60" s="168" t="str">
        <f>'Voeux élèves'!A62</f>
        <v>MARCONNET Clément</v>
      </c>
      <c r="B60" s="169">
        <f>Tableau1[[#This Row],[trompette]]</f>
        <v>0</v>
      </c>
      <c r="C60" s="170"/>
      <c r="D60" s="170"/>
      <c r="E60" s="170"/>
      <c r="F60" s="170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</row>
    <row r="61" spans="1:18" ht="15.75">
      <c r="A61" s="168" t="str">
        <f>'Voeux élèves'!A63</f>
        <v>MARSANNE Victor</v>
      </c>
      <c r="B61" s="169" t="str">
        <f>Tableau1[[#This Row],[trompette]]</f>
        <v>p4</v>
      </c>
      <c r="C61" s="170"/>
      <c r="D61" s="170"/>
      <c r="E61" s="170"/>
      <c r="F61" s="170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</row>
    <row r="62" spans="1:18" ht="15.75" hidden="1">
      <c r="A62" s="168" t="str">
        <f>'Voeux élèves'!A64</f>
        <v>MARTIN VUADELLE Juliette</v>
      </c>
      <c r="B62" s="169">
        <f>Tableau1[[#This Row],[trompette]]</f>
        <v>0</v>
      </c>
      <c r="C62" s="170"/>
      <c r="D62" s="170"/>
      <c r="E62" s="170"/>
      <c r="F62" s="170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</row>
    <row r="63" spans="1:18" ht="15.75" hidden="1">
      <c r="A63" s="168" t="str">
        <f>'Voeux élèves'!A65</f>
        <v xml:space="preserve">MARTINEZ Léo </v>
      </c>
      <c r="B63" s="169">
        <f>Tableau1[[#This Row],[trompette]]</f>
        <v>0</v>
      </c>
      <c r="C63" s="170"/>
      <c r="D63" s="170"/>
      <c r="E63" s="170"/>
      <c r="F63" s="170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</row>
    <row r="64" spans="1:18" ht="15.75" hidden="1">
      <c r="A64" s="168" t="str">
        <f>'Voeux élèves'!A66</f>
        <v>MERIEUX Théophile</v>
      </c>
      <c r="B64" s="169">
        <f>Tableau1[[#This Row],[trompette]]</f>
        <v>0</v>
      </c>
      <c r="C64" s="170"/>
      <c r="D64" s="170"/>
      <c r="E64" s="170"/>
      <c r="F64" s="170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</row>
    <row r="65" spans="1:18" ht="15.75" hidden="1">
      <c r="A65" s="168" t="str">
        <f>'Voeux élèves'!A67</f>
        <v>MILANI Vitor</v>
      </c>
      <c r="B65" s="169">
        <f>Tableau1[[#This Row],[trompette]]</f>
        <v>0</v>
      </c>
      <c r="C65" s="170"/>
      <c r="D65" s="170"/>
      <c r="E65" s="170"/>
      <c r="F65" s="170"/>
      <c r="G65" s="170"/>
      <c r="H65" s="170"/>
      <c r="I65" s="170"/>
      <c r="J65" s="170"/>
      <c r="K65" s="170"/>
      <c r="L65" s="170"/>
      <c r="M65" s="170"/>
      <c r="N65" s="170"/>
      <c r="O65" s="170"/>
      <c r="P65" s="170"/>
      <c r="Q65" s="170"/>
      <c r="R65" s="170"/>
    </row>
    <row r="66" spans="1:18" ht="15.75" hidden="1">
      <c r="A66" s="168" t="str">
        <f>'Voeux élèves'!A68</f>
        <v>MILLET Augustine</v>
      </c>
      <c r="B66" s="169">
        <f>Tableau1[[#This Row],[trompette]]</f>
        <v>0</v>
      </c>
      <c r="C66" s="170"/>
      <c r="D66" s="170"/>
      <c r="E66" s="170"/>
      <c r="F66" s="170"/>
      <c r="G66" s="170"/>
      <c r="H66" s="170"/>
      <c r="I66" s="170"/>
      <c r="J66" s="170"/>
      <c r="K66" s="170"/>
      <c r="L66" s="170"/>
      <c r="M66" s="170"/>
      <c r="N66" s="170"/>
      <c r="O66" s="170"/>
      <c r="P66" s="170"/>
      <c r="Q66" s="170"/>
      <c r="R66" s="170"/>
    </row>
    <row r="67" spans="1:18" ht="15.75" hidden="1">
      <c r="A67" s="168" t="str">
        <f>'Voeux élèves'!A69</f>
        <v>MORARD Zoé</v>
      </c>
      <c r="B67" s="169">
        <f>Tableau1[[#This Row],[trompette]]</f>
        <v>0</v>
      </c>
      <c r="C67" s="170"/>
      <c r="D67" s="170"/>
      <c r="E67" s="170"/>
      <c r="F67" s="170"/>
      <c r="G67" s="170"/>
      <c r="H67" s="170"/>
      <c r="I67" s="170"/>
      <c r="J67" s="170"/>
      <c r="K67" s="170"/>
      <c r="L67" s="170"/>
      <c r="M67" s="170"/>
      <c r="N67" s="170"/>
      <c r="O67" s="170"/>
      <c r="P67" s="170"/>
      <c r="Q67" s="170"/>
      <c r="R67" s="170"/>
    </row>
    <row r="68" spans="1:18" ht="15.75" hidden="1">
      <c r="A68" s="168" t="str">
        <f>'Voeux élèves'!A70</f>
        <v>MULLER Hugo</v>
      </c>
      <c r="B68" s="169">
        <f>Tableau1[[#This Row],[trompette]]</f>
        <v>0</v>
      </c>
      <c r="C68" s="170"/>
      <c r="D68" s="170"/>
      <c r="E68" s="170"/>
      <c r="F68" s="170"/>
      <c r="G68" s="170"/>
      <c r="H68" s="170"/>
      <c r="I68" s="170"/>
      <c r="J68" s="170"/>
      <c r="K68" s="170"/>
      <c r="L68" s="170"/>
      <c r="M68" s="170"/>
      <c r="N68" s="170"/>
      <c r="O68" s="170"/>
      <c r="P68" s="170"/>
      <c r="Q68" s="170"/>
      <c r="R68" s="170"/>
    </row>
    <row r="69" spans="1:18" ht="15.75" hidden="1">
      <c r="A69" s="168" t="str">
        <f>'Voeux élèves'!A71</f>
        <v>MULTEDO Felix</v>
      </c>
      <c r="B69" s="169">
        <f>Tableau1[[#This Row],[trompette]]</f>
        <v>0</v>
      </c>
      <c r="C69" s="170"/>
      <c r="D69" s="170"/>
      <c r="E69" s="170"/>
      <c r="F69" s="170"/>
      <c r="G69" s="170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0"/>
    </row>
    <row r="70" spans="1:18" ht="15.75" hidden="1">
      <c r="A70" s="168" t="str">
        <f>'Voeux élèves'!A72</f>
        <v>PANDIN Juliette</v>
      </c>
      <c r="B70" s="169">
        <f>Tableau1[[#This Row],[trompette]]</f>
        <v>0</v>
      </c>
      <c r="C70" s="170"/>
      <c r="D70" s="170"/>
      <c r="E70" s="170"/>
      <c r="F70" s="170"/>
      <c r="G70" s="170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0"/>
    </row>
    <row r="71" spans="1:18" ht="15.75">
      <c r="A71" s="168" t="str">
        <f>'Voeux élèves'!A73</f>
        <v>PECQUERIE Louis</v>
      </c>
      <c r="B71" s="169" t="str">
        <f>Tableau1[[#This Row],[trompette]]</f>
        <v>p1</v>
      </c>
      <c r="C71" s="170"/>
      <c r="D71" s="170"/>
      <c r="E71" s="170"/>
      <c r="F71" s="170"/>
      <c r="G71" s="170"/>
      <c r="H71" s="170"/>
      <c r="I71" s="170"/>
      <c r="J71" s="170"/>
      <c r="K71" s="170"/>
      <c r="L71" s="170"/>
      <c r="M71" s="170"/>
      <c r="N71" s="170"/>
      <c r="O71" s="170"/>
      <c r="P71" s="170"/>
      <c r="Q71" s="170"/>
      <c r="R71" s="170"/>
    </row>
    <row r="72" spans="1:18" ht="15.75" hidden="1">
      <c r="A72" s="168" t="str">
        <f>'Voeux élèves'!A74</f>
        <v>PECQUERIE Raphaël</v>
      </c>
      <c r="B72" s="169">
        <f>Tableau1[[#This Row],[trompette]]</f>
        <v>0</v>
      </c>
      <c r="C72" s="170"/>
      <c r="D72" s="170"/>
      <c r="E72" s="170"/>
      <c r="F72" s="170"/>
      <c r="G72" s="170"/>
      <c r="H72" s="170"/>
      <c r="I72" s="170"/>
      <c r="J72" s="170"/>
      <c r="K72" s="170"/>
      <c r="L72" s="170"/>
      <c r="M72" s="170"/>
      <c r="N72" s="170"/>
      <c r="O72" s="170"/>
      <c r="P72" s="170"/>
      <c r="Q72" s="170"/>
      <c r="R72" s="170"/>
    </row>
    <row r="73" spans="1:18" ht="15.75">
      <c r="A73" s="168" t="str">
        <f>'Voeux élèves'!A75</f>
        <v>PEJOAN Juliette</v>
      </c>
      <c r="B73" s="169" t="str">
        <f>Tableau1[[#This Row],[trompette]]</f>
        <v>p3</v>
      </c>
      <c r="C73" s="170"/>
      <c r="D73" s="170"/>
      <c r="E73" s="170"/>
      <c r="F73" s="170"/>
      <c r="G73" s="170"/>
      <c r="H73" s="170"/>
      <c r="I73" s="170"/>
      <c r="J73" s="170"/>
      <c r="K73" s="170"/>
      <c r="L73" s="170"/>
      <c r="M73" s="170"/>
      <c r="N73" s="170"/>
      <c r="O73" s="170"/>
      <c r="P73" s="170"/>
      <c r="Q73" s="170"/>
      <c r="R73" s="170"/>
    </row>
    <row r="74" spans="1:18" ht="15.75" hidden="1">
      <c r="A74" s="168" t="str">
        <f>'Voeux élèves'!A76</f>
        <v>PICHOT-DELAHAYE Louise</v>
      </c>
      <c r="B74" s="169">
        <f>Tableau1[[#This Row],[trompette]]</f>
        <v>0</v>
      </c>
      <c r="C74" s="170"/>
      <c r="D74" s="170"/>
      <c r="E74" s="170"/>
      <c r="F74" s="170"/>
      <c r="G74" s="170"/>
      <c r="H74" s="170"/>
      <c r="I74" s="170"/>
      <c r="J74" s="170"/>
      <c r="K74" s="170"/>
      <c r="L74" s="170"/>
      <c r="M74" s="170"/>
      <c r="N74" s="170"/>
      <c r="O74" s="170"/>
      <c r="P74" s="170"/>
      <c r="Q74" s="170"/>
      <c r="R74" s="170"/>
    </row>
    <row r="75" spans="1:18" ht="15.75">
      <c r="A75" s="168" t="str">
        <f>'Voeux élèves'!A77</f>
        <v>POINT BOYRIVENT Baptiste</v>
      </c>
      <c r="B75" s="169" t="str">
        <f>Tableau1[[#This Row],[trompette]]</f>
        <v>p2</v>
      </c>
      <c r="C75" s="170"/>
      <c r="D75" s="170"/>
      <c r="E75" s="170"/>
      <c r="F75" s="170"/>
      <c r="G75" s="170"/>
      <c r="H75" s="170"/>
      <c r="I75" s="170"/>
      <c r="J75" s="170"/>
      <c r="K75" s="170"/>
      <c r="L75" s="170"/>
      <c r="M75" s="170"/>
      <c r="N75" s="170"/>
      <c r="O75" s="170"/>
      <c r="P75" s="170"/>
      <c r="Q75" s="170"/>
      <c r="R75" s="170"/>
    </row>
    <row r="76" spans="1:18" ht="15.75" hidden="1">
      <c r="A76" s="168" t="str">
        <f>'Voeux élèves'!A78</f>
        <v>POLO Emma</v>
      </c>
      <c r="B76" s="169">
        <f>Tableau1[[#This Row],[trompette]]</f>
        <v>0</v>
      </c>
      <c r="C76" s="170"/>
      <c r="D76" s="170"/>
      <c r="E76" s="170"/>
      <c r="F76" s="170"/>
      <c r="G76" s="170"/>
      <c r="H76" s="170"/>
      <c r="I76" s="170"/>
      <c r="J76" s="170"/>
      <c r="K76" s="170"/>
      <c r="L76" s="170"/>
      <c r="M76" s="170"/>
      <c r="N76" s="170"/>
      <c r="O76" s="170"/>
      <c r="P76" s="170"/>
      <c r="Q76" s="170"/>
      <c r="R76" s="170"/>
    </row>
    <row r="77" spans="1:18" ht="15.75">
      <c r="A77" s="168" t="str">
        <f>'Voeux élèves'!A79</f>
        <v>RENAND Louis</v>
      </c>
      <c r="B77" s="169" t="str">
        <f>Tableau1[[#This Row],[trompette]]</f>
        <v>p3</v>
      </c>
      <c r="C77" s="170"/>
      <c r="D77" s="170"/>
      <c r="E77" s="170"/>
      <c r="F77" s="170"/>
      <c r="G77" s="170"/>
      <c r="H77" s="170"/>
      <c r="I77" s="170"/>
      <c r="J77" s="170"/>
      <c r="K77" s="170"/>
      <c r="L77" s="170"/>
      <c r="M77" s="170"/>
      <c r="N77" s="170"/>
      <c r="O77" s="170"/>
      <c r="P77" s="170"/>
      <c r="Q77" s="170"/>
      <c r="R77" s="170"/>
    </row>
    <row r="78" spans="1:18" ht="15.75" hidden="1">
      <c r="A78" s="168" t="str">
        <f>'Voeux élèves'!A80</f>
        <v>RIVET Léa</v>
      </c>
      <c r="B78" s="169">
        <f>Tableau1[[#This Row],[trompette]]</f>
        <v>0</v>
      </c>
      <c r="C78" s="170"/>
      <c r="D78" s="170"/>
      <c r="E78" s="170"/>
      <c r="F78" s="170"/>
      <c r="G78" s="170"/>
      <c r="H78" s="170"/>
      <c r="I78" s="170"/>
      <c r="J78" s="170"/>
      <c r="K78" s="170"/>
      <c r="L78" s="170"/>
      <c r="M78" s="170"/>
      <c r="N78" s="170"/>
      <c r="O78" s="170"/>
      <c r="P78" s="170"/>
      <c r="Q78" s="170"/>
      <c r="R78" s="170"/>
    </row>
    <row r="79" spans="1:18" ht="15.75">
      <c r="A79" s="168" t="str">
        <f>'Voeux élèves'!A81</f>
        <v>ROULLIER Theophane</v>
      </c>
      <c r="B79" s="169" t="str">
        <f>Tableau1[[#This Row],[trompette]]</f>
        <v>p4</v>
      </c>
      <c r="C79" s="170"/>
      <c r="D79" s="170"/>
      <c r="E79" s="170"/>
      <c r="F79" s="170"/>
      <c r="G79" s="170"/>
      <c r="H79" s="170"/>
      <c r="I79" s="170"/>
      <c r="J79" s="170"/>
      <c r="K79" s="170"/>
      <c r="L79" s="170"/>
      <c r="M79" s="170"/>
      <c r="N79" s="170"/>
      <c r="O79" s="170"/>
      <c r="P79" s="170"/>
      <c r="Q79" s="170"/>
      <c r="R79" s="170"/>
    </row>
    <row r="80" spans="1:18" ht="15.75">
      <c r="A80" s="168" t="str">
        <f>'Voeux élèves'!A82</f>
        <v>ROUSSEL-ROQUES Achille</v>
      </c>
      <c r="B80" s="169" t="str">
        <f>Tableau1[[#This Row],[trompette]]</f>
        <v>p4</v>
      </c>
      <c r="C80" s="170"/>
      <c r="D80" s="170"/>
      <c r="E80" s="170"/>
      <c r="F80" s="170"/>
      <c r="G80" s="170"/>
      <c r="H80" s="170"/>
      <c r="I80" s="170"/>
      <c r="J80" s="170"/>
      <c r="K80" s="170"/>
      <c r="L80" s="170"/>
      <c r="M80" s="170"/>
      <c r="N80" s="170"/>
      <c r="O80" s="170"/>
      <c r="P80" s="170"/>
      <c r="Q80" s="170"/>
      <c r="R80" s="170"/>
    </row>
    <row r="81" spans="1:18" ht="15.75">
      <c r="A81" s="168" t="str">
        <f>'Voeux élèves'!A83</f>
        <v>ROUSSEL-ROQUES Zacharie</v>
      </c>
      <c r="B81" s="169" t="str">
        <f>Tableau1[[#This Row],[trompette]]</f>
        <v>p1</v>
      </c>
      <c r="C81" s="170"/>
      <c r="D81" s="170"/>
      <c r="E81" s="170"/>
      <c r="F81" s="170"/>
      <c r="G81" s="170"/>
      <c r="H81" s="170"/>
      <c r="I81" s="170"/>
      <c r="J81" s="170"/>
      <c r="K81" s="170"/>
      <c r="L81" s="170"/>
      <c r="M81" s="170"/>
      <c r="N81" s="170"/>
      <c r="O81" s="170"/>
      <c r="P81" s="170"/>
      <c r="Q81" s="170"/>
      <c r="R81" s="170"/>
    </row>
    <row r="82" spans="1:18" ht="15.75" hidden="1">
      <c r="A82" s="168" t="str">
        <f>'Voeux élèves'!A84</f>
        <v>ROUSSET Mathilde</v>
      </c>
      <c r="B82" s="169">
        <f>Tableau1[[#This Row],[trompette]]</f>
        <v>0</v>
      </c>
      <c r="C82" s="170"/>
      <c r="D82" s="170"/>
      <c r="E82" s="170"/>
      <c r="F82" s="170"/>
      <c r="G82" s="170"/>
      <c r="H82" s="170"/>
      <c r="I82" s="170"/>
      <c r="J82" s="170"/>
      <c r="K82" s="170"/>
      <c r="L82" s="170"/>
      <c r="M82" s="170"/>
      <c r="N82" s="170"/>
      <c r="O82" s="170"/>
      <c r="P82" s="170"/>
      <c r="Q82" s="170"/>
      <c r="R82" s="170"/>
    </row>
    <row r="83" spans="1:18" ht="15.75" hidden="1">
      <c r="A83" s="168" t="str">
        <f>'Voeux élèves'!A85</f>
        <v>ROUSSILLON Marin</v>
      </c>
      <c r="B83" s="169">
        <f>Tableau1[[#This Row],[trompette]]</f>
        <v>0</v>
      </c>
      <c r="C83" s="170"/>
      <c r="D83" s="170"/>
      <c r="E83" s="170"/>
      <c r="F83" s="170"/>
      <c r="G83" s="170"/>
      <c r="H83" s="170"/>
      <c r="I83" s="170"/>
      <c r="J83" s="170"/>
      <c r="K83" s="170"/>
      <c r="L83" s="170"/>
      <c r="M83" s="170"/>
      <c r="N83" s="170"/>
      <c r="O83" s="170"/>
      <c r="P83" s="170"/>
      <c r="Q83" s="170"/>
      <c r="R83" s="170"/>
    </row>
    <row r="84" spans="1:18" ht="15.75" hidden="1">
      <c r="A84" s="168" t="str">
        <f>'Voeux élèves'!A86</f>
        <v>ROUX Elina</v>
      </c>
      <c r="B84" s="169">
        <f>Tableau1[[#This Row],[trompette]]</f>
        <v>0</v>
      </c>
      <c r="C84" s="170"/>
      <c r="D84" s="170"/>
      <c r="E84" s="170"/>
      <c r="F84" s="170"/>
      <c r="G84" s="170"/>
      <c r="H84" s="170"/>
      <c r="I84" s="170"/>
      <c r="J84" s="170"/>
      <c r="K84" s="170"/>
      <c r="L84" s="170"/>
      <c r="M84" s="170"/>
      <c r="N84" s="170"/>
      <c r="O84" s="170"/>
      <c r="P84" s="170"/>
      <c r="Q84" s="170"/>
      <c r="R84" s="170"/>
    </row>
    <row r="85" spans="1:18" ht="15.75" hidden="1">
      <c r="A85" s="168" t="str">
        <f>'Voeux élèves'!A87</f>
        <v>ROYER  Alban</v>
      </c>
      <c r="B85" s="169">
        <f>Tableau1[[#This Row],[trompette]]</f>
        <v>0</v>
      </c>
      <c r="C85" s="170"/>
      <c r="D85" s="170"/>
      <c r="E85" s="170"/>
      <c r="F85" s="170"/>
      <c r="G85" s="170"/>
      <c r="H85" s="170"/>
      <c r="I85" s="170"/>
      <c r="J85" s="170"/>
      <c r="K85" s="170"/>
      <c r="L85" s="170"/>
      <c r="M85" s="170"/>
      <c r="N85" s="170"/>
      <c r="O85" s="170"/>
      <c r="P85" s="170"/>
      <c r="Q85" s="170"/>
      <c r="R85" s="170"/>
    </row>
    <row r="86" spans="1:18" ht="15.75" hidden="1">
      <c r="A86" s="168" t="str">
        <f>'Voeux élèves'!A88</f>
        <v>SAINT-PAUL Léonie</v>
      </c>
      <c r="B86" s="169">
        <f>Tableau1[[#This Row],[trompette]]</f>
        <v>0</v>
      </c>
      <c r="C86" s="170"/>
      <c r="D86" s="170"/>
      <c r="E86" s="170"/>
      <c r="F86" s="170"/>
      <c r="G86" s="170"/>
      <c r="H86" s="170"/>
      <c r="I86" s="170"/>
      <c r="J86" s="170"/>
      <c r="K86" s="170"/>
      <c r="L86" s="170"/>
      <c r="M86" s="170"/>
      <c r="N86" s="170"/>
      <c r="O86" s="170"/>
      <c r="P86" s="170"/>
      <c r="Q86" s="170"/>
      <c r="R86" s="170"/>
    </row>
    <row r="87" spans="1:18" ht="15.75">
      <c r="A87" s="168" t="str">
        <f>'Voeux élèves'!A89</f>
        <v>SCHMID Maélyne</v>
      </c>
      <c r="B87" s="169" t="str">
        <f>Tableau1[[#This Row],[trompette]]</f>
        <v>p3</v>
      </c>
      <c r="C87" s="170"/>
      <c r="D87" s="170"/>
      <c r="E87" s="170"/>
      <c r="F87" s="170"/>
      <c r="G87" s="170"/>
      <c r="H87" s="170"/>
      <c r="I87" s="170"/>
      <c r="J87" s="170"/>
      <c r="K87" s="170"/>
      <c r="L87" s="170"/>
      <c r="M87" s="170"/>
      <c r="N87" s="170"/>
      <c r="O87" s="170"/>
      <c r="P87" s="170"/>
      <c r="Q87" s="170"/>
      <c r="R87" s="170"/>
    </row>
    <row r="88" spans="1:18" ht="15.75" hidden="1">
      <c r="A88" s="168" t="str">
        <f>'Voeux élèves'!A90</f>
        <v>SHIN Ian</v>
      </c>
      <c r="B88" s="169">
        <f>Tableau1[[#This Row],[trompette]]</f>
        <v>0</v>
      </c>
      <c r="C88" s="170"/>
      <c r="D88" s="170"/>
      <c r="E88" s="170"/>
      <c r="F88" s="170"/>
      <c r="G88" s="170"/>
      <c r="H88" s="170"/>
      <c r="I88" s="170"/>
      <c r="J88" s="170"/>
      <c r="K88" s="170"/>
      <c r="L88" s="170"/>
      <c r="M88" s="170"/>
      <c r="N88" s="170"/>
      <c r="O88" s="170"/>
      <c r="P88" s="170"/>
      <c r="Q88" s="170"/>
      <c r="R88" s="170"/>
    </row>
    <row r="89" spans="1:18" ht="15.75" hidden="1">
      <c r="A89" s="168" t="str">
        <f>'Voeux élèves'!A91</f>
        <v>SHIN Louane</v>
      </c>
      <c r="B89" s="169">
        <f>Tableau1[[#This Row],[trompette]]</f>
        <v>0</v>
      </c>
      <c r="C89" s="170"/>
      <c r="D89" s="170"/>
      <c r="E89" s="170"/>
      <c r="F89" s="170"/>
      <c r="G89" s="170"/>
      <c r="H89" s="170"/>
      <c r="I89" s="170"/>
      <c r="J89" s="170"/>
      <c r="K89" s="170"/>
      <c r="L89" s="170"/>
      <c r="M89" s="170"/>
      <c r="N89" s="170"/>
      <c r="O89" s="170"/>
      <c r="P89" s="170"/>
      <c r="Q89" s="170"/>
      <c r="R89" s="170"/>
    </row>
    <row r="90" spans="1:18" ht="15.75" hidden="1">
      <c r="A90" s="168" t="str">
        <f>'Voeux élèves'!A92</f>
        <v>SIGNORELLI Matteo</v>
      </c>
      <c r="B90" s="169">
        <f>Tableau1[[#This Row],[trompette]]</f>
        <v>0</v>
      </c>
      <c r="C90" s="170"/>
      <c r="D90" s="170"/>
      <c r="E90" s="170"/>
      <c r="F90" s="170"/>
      <c r="G90" s="170"/>
      <c r="H90" s="170"/>
      <c r="I90" s="170"/>
      <c r="J90" s="170"/>
      <c r="K90" s="170"/>
      <c r="L90" s="170"/>
      <c r="M90" s="170"/>
      <c r="N90" s="170"/>
      <c r="O90" s="170"/>
      <c r="P90" s="170"/>
      <c r="Q90" s="170"/>
      <c r="R90" s="170"/>
    </row>
    <row r="91" spans="1:18" ht="15.75" hidden="1">
      <c r="A91" s="168" t="str">
        <f>'Voeux élèves'!A93</f>
        <v>SIMON Stanislas</v>
      </c>
      <c r="B91" s="169">
        <f>Tableau1[[#This Row],[trompette]]</f>
        <v>0</v>
      </c>
      <c r="C91" s="170"/>
      <c r="D91" s="170"/>
      <c r="E91" s="170"/>
      <c r="F91" s="170"/>
      <c r="G91" s="170"/>
      <c r="H91" s="170"/>
      <c r="I91" s="170"/>
      <c r="J91" s="170"/>
      <c r="K91" s="170"/>
      <c r="L91" s="170"/>
      <c r="M91" s="170"/>
      <c r="N91" s="170"/>
      <c r="O91" s="170"/>
      <c r="P91" s="170"/>
      <c r="Q91" s="170"/>
      <c r="R91" s="170"/>
    </row>
    <row r="92" spans="1:18" ht="15.75">
      <c r="A92" s="168" t="str">
        <f>'Voeux élèves'!A94</f>
        <v>SOULAS Louise</v>
      </c>
      <c r="B92" s="169" t="str">
        <f>Tableau1[[#This Row],[trompette]]</f>
        <v>p1</v>
      </c>
      <c r="C92" s="170"/>
      <c r="D92" s="170"/>
      <c r="E92" s="170"/>
      <c r="F92" s="170"/>
      <c r="G92" s="170"/>
      <c r="H92" s="170"/>
      <c r="I92" s="170"/>
      <c r="J92" s="170"/>
      <c r="K92" s="170"/>
      <c r="L92" s="170"/>
      <c r="M92" s="170"/>
      <c r="N92" s="170"/>
      <c r="O92" s="170"/>
      <c r="P92" s="170"/>
      <c r="Q92" s="170"/>
      <c r="R92" s="170"/>
    </row>
    <row r="93" spans="1:18" ht="15.75" hidden="1">
      <c r="A93" s="168" t="str">
        <f>'Voeux élèves'!A95</f>
        <v>TAILHADES ALALI Noa</v>
      </c>
      <c r="B93" s="169">
        <f>Tableau1[[#This Row],[trompette]]</f>
        <v>0</v>
      </c>
      <c r="C93" s="170"/>
      <c r="D93" s="170"/>
      <c r="E93" s="170"/>
      <c r="F93" s="170"/>
      <c r="G93" s="170"/>
      <c r="H93" s="170"/>
      <c r="I93" s="170"/>
      <c r="J93" s="170"/>
      <c r="K93" s="170"/>
      <c r="L93" s="170"/>
      <c r="M93" s="170"/>
      <c r="N93" s="170"/>
      <c r="O93" s="170"/>
      <c r="P93" s="170"/>
      <c r="Q93" s="170"/>
      <c r="R93" s="170"/>
    </row>
    <row r="94" spans="1:18" ht="15.75">
      <c r="A94" s="168" t="str">
        <f>'Voeux élèves'!A96</f>
        <v>TAKKOUZ Carla</v>
      </c>
      <c r="B94" s="169" t="str">
        <f>Tableau1[[#This Row],[trompette]]</f>
        <v>p3</v>
      </c>
      <c r="C94" s="170"/>
      <c r="D94" s="170"/>
      <c r="E94" s="170"/>
      <c r="F94" s="170"/>
      <c r="G94" s="170"/>
      <c r="H94" s="170"/>
      <c r="I94" s="170"/>
      <c r="J94" s="170"/>
      <c r="K94" s="170"/>
      <c r="L94" s="170"/>
      <c r="M94" s="170"/>
      <c r="N94" s="170"/>
      <c r="O94" s="170"/>
      <c r="P94" s="170"/>
      <c r="Q94" s="170"/>
      <c r="R94" s="170"/>
    </row>
    <row r="95" spans="1:18" ht="15.75" hidden="1">
      <c r="A95" s="168" t="str">
        <f>'Voeux élèves'!A97</f>
        <v>TRABLY EL MAHMOUD Coline</v>
      </c>
      <c r="B95" s="169">
        <f>Tableau1[[#This Row],[trompette]]</f>
        <v>0</v>
      </c>
      <c r="C95" s="170"/>
      <c r="D95" s="170"/>
      <c r="E95" s="170"/>
      <c r="F95" s="170"/>
      <c r="G95" s="170"/>
      <c r="H95" s="170"/>
      <c r="I95" s="170"/>
      <c r="J95" s="170"/>
      <c r="K95" s="170"/>
      <c r="L95" s="170"/>
      <c r="M95" s="170"/>
      <c r="N95" s="170"/>
      <c r="O95" s="170"/>
      <c r="P95" s="170"/>
      <c r="Q95" s="170"/>
      <c r="R95" s="170"/>
    </row>
    <row r="96" spans="1:18" ht="15.75" hidden="1">
      <c r="A96" s="168" t="str">
        <f>'Voeux élèves'!A98</f>
        <v>VERSCHELDE Lucie</v>
      </c>
      <c r="B96" s="169">
        <f>Tableau1[[#This Row],[trompette]]</f>
        <v>0</v>
      </c>
      <c r="C96" s="170"/>
      <c r="D96" s="170"/>
      <c r="E96" s="170"/>
      <c r="F96" s="170"/>
      <c r="G96" s="170"/>
      <c r="H96" s="170"/>
      <c r="I96" s="170"/>
      <c r="J96" s="170"/>
      <c r="K96" s="170"/>
      <c r="L96" s="170"/>
      <c r="M96" s="170"/>
      <c r="N96" s="170"/>
      <c r="O96" s="170"/>
      <c r="P96" s="170"/>
      <c r="Q96" s="170"/>
      <c r="R96" s="170"/>
    </row>
    <row r="97" spans="1:18" ht="15.75" hidden="1">
      <c r="A97" s="168" t="str">
        <f>'Voeux élèves'!A99</f>
        <v>VIREVAIRE BIDAUT Timéo</v>
      </c>
      <c r="B97" s="169">
        <f>Tableau1[[#This Row],[trompette]]</f>
        <v>0</v>
      </c>
      <c r="C97" s="170"/>
      <c r="D97" s="170"/>
      <c r="E97" s="170"/>
      <c r="F97" s="170"/>
      <c r="G97" s="170"/>
      <c r="H97" s="170"/>
      <c r="I97" s="170"/>
      <c r="J97" s="170"/>
      <c r="K97" s="170"/>
      <c r="L97" s="170"/>
      <c r="M97" s="170"/>
      <c r="N97" s="170"/>
      <c r="O97" s="170"/>
      <c r="P97" s="170"/>
      <c r="Q97" s="170"/>
      <c r="R97" s="170"/>
    </row>
    <row r="98" spans="1:18" ht="15.75" hidden="1">
      <c r="A98" s="168" t="str">
        <f>'Voeux élèves'!A100</f>
        <v>BERNET Clémence</v>
      </c>
      <c r="B98" s="169">
        <f>Tableau1[[#This Row],[trompette]]</f>
        <v>0</v>
      </c>
      <c r="C98" s="170"/>
      <c r="D98" s="170"/>
      <c r="E98" s="170"/>
      <c r="F98" s="170"/>
      <c r="G98" s="170"/>
      <c r="H98" s="170"/>
      <c r="I98" s="170"/>
      <c r="J98" s="170"/>
      <c r="K98" s="170"/>
      <c r="L98" s="170"/>
      <c r="M98" s="170"/>
      <c r="N98" s="170"/>
      <c r="O98" s="170"/>
      <c r="P98" s="170"/>
      <c r="Q98" s="170"/>
      <c r="R98" s="170"/>
    </row>
    <row r="99" spans="1:18" ht="15.75" hidden="1">
      <c r="A99" s="168" t="str">
        <f>'Voeux élèves'!A101</f>
        <v>LOUAR Sarah</v>
      </c>
      <c r="B99" s="169">
        <f>Tableau1[[#This Row],[trompette]]</f>
        <v>0</v>
      </c>
      <c r="C99" s="170"/>
      <c r="D99" s="170"/>
      <c r="E99" s="170"/>
      <c r="F99" s="170"/>
      <c r="G99" s="170"/>
      <c r="H99" s="170"/>
      <c r="I99" s="170"/>
      <c r="J99" s="170"/>
      <c r="K99" s="170"/>
      <c r="L99" s="170"/>
      <c r="M99" s="170"/>
      <c r="N99" s="170"/>
      <c r="O99" s="170"/>
      <c r="P99" s="170"/>
      <c r="Q99" s="170"/>
      <c r="R99" s="170"/>
    </row>
    <row r="100" spans="1:18" ht="15.75" hidden="1">
      <c r="A100" s="168">
        <f>'Voeux élèves'!A102</f>
        <v>0</v>
      </c>
      <c r="B100" s="169">
        <f>Tableau1[[#This Row],[trompette]]</f>
        <v>0</v>
      </c>
      <c r="C100" s="170"/>
      <c r="D100" s="170"/>
      <c r="E100" s="170"/>
      <c r="F100" s="170"/>
      <c r="G100" s="170"/>
      <c r="H100" s="170"/>
      <c r="I100" s="170"/>
      <c r="J100" s="170"/>
      <c r="K100" s="170"/>
      <c r="L100" s="170"/>
      <c r="M100" s="170"/>
      <c r="N100" s="170"/>
      <c r="O100" s="170"/>
      <c r="P100" s="170"/>
      <c r="Q100" s="170"/>
      <c r="R100" s="170"/>
    </row>
    <row r="101" spans="1:18">
      <c r="A101" s="171"/>
      <c r="B101" s="170"/>
      <c r="C101" s="170"/>
      <c r="D101" s="170"/>
      <c r="E101" s="170"/>
      <c r="F101" s="170"/>
      <c r="G101" s="170"/>
      <c r="H101" s="170"/>
      <c r="I101" s="170"/>
      <c r="J101" s="170"/>
      <c r="K101" s="170"/>
      <c r="L101" s="170"/>
      <c r="M101" s="170"/>
      <c r="N101" s="170"/>
      <c r="O101" s="170"/>
      <c r="P101" s="170"/>
      <c r="Q101" s="170"/>
      <c r="R101" s="170"/>
    </row>
    <row r="102" spans="1:18">
      <c r="A102" s="172" t="s">
        <v>26</v>
      </c>
      <c r="B102" s="173" t="s">
        <v>71</v>
      </c>
      <c r="C102" s="170"/>
      <c r="D102" s="170"/>
      <c r="E102" s="170"/>
      <c r="F102" s="170"/>
      <c r="G102" s="170"/>
      <c r="H102" s="170"/>
      <c r="I102" s="170"/>
      <c r="J102" s="170"/>
      <c r="K102" s="170"/>
      <c r="L102" s="170"/>
      <c r="M102" s="170"/>
      <c r="N102" s="170"/>
      <c r="O102" s="170"/>
      <c r="P102" s="170"/>
      <c r="Q102" s="170"/>
      <c r="R102" s="170"/>
    </row>
    <row r="103" spans="1:18">
      <c r="A103" s="7" t="s">
        <v>85</v>
      </c>
      <c r="B103" s="2" t="s">
        <v>72</v>
      </c>
    </row>
    <row r="104" spans="1:18">
      <c r="A104" s="7"/>
      <c r="B104" s="3" t="s">
        <v>73</v>
      </c>
    </row>
    <row r="105" spans="1:18">
      <c r="B105" s="4" t="s">
        <v>74</v>
      </c>
    </row>
    <row r="107" spans="1:18">
      <c r="B107">
        <f>COUNTIF(B101:B104,1)</f>
        <v>0</v>
      </c>
    </row>
    <row r="108" spans="1:18">
      <c r="B108">
        <f>COUNTIF(B101:B104,2)</f>
        <v>0</v>
      </c>
    </row>
    <row r="109" spans="1:18">
      <c r="B109">
        <f>COUNTIF(B101:B104,3)</f>
        <v>0</v>
      </c>
    </row>
    <row r="110" spans="1:18">
      <c r="B110">
        <f>COUNTIF(B101:B104,4)</f>
        <v>0</v>
      </c>
    </row>
  </sheetData>
  <phoneticPr fontId="5" type="noConversion"/>
  <conditionalFormatting sqref="B102">
    <cfRule type="iconSet" priority="51">
      <iconSet iconSet="3Symbols2">
        <cfvo type="percent" val="0"/>
        <cfvo type="percent" val="33"/>
        <cfvo type="percent" val="67"/>
      </iconSet>
    </cfRule>
  </conditionalFormatting>
  <conditionalFormatting sqref="B102">
    <cfRule type="colorScale" priority="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2">
    <cfRule type="colorScale" priority="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3">
    <cfRule type="iconSet" priority="48">
      <iconSet iconSet="3Symbols2">
        <cfvo type="percent" val="0"/>
        <cfvo type="percent" val="33"/>
        <cfvo type="percent" val="67"/>
      </iconSet>
    </cfRule>
  </conditionalFormatting>
  <conditionalFormatting sqref="B103">
    <cfRule type="colorScale" priority="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4">
    <cfRule type="iconSet" priority="46">
      <iconSet iconSet="3Symbols2">
        <cfvo type="percent" val="0"/>
        <cfvo type="percent" val="33"/>
        <cfvo type="percent" val="67"/>
      </iconSet>
    </cfRule>
  </conditionalFormatting>
  <conditionalFormatting sqref="B105">
    <cfRule type="iconSet" priority="45">
      <iconSet iconSet="3Symbols2">
        <cfvo type="percent" val="0"/>
        <cfvo type="percent" val="33"/>
        <cfvo type="percent" val="67"/>
      </iconSet>
    </cfRule>
  </conditionalFormatting>
  <conditionalFormatting sqref="B2:B100">
    <cfRule type="iconSet" priority="6">
      <iconSet iconSet="3Symbols2">
        <cfvo type="percent" val="0"/>
        <cfvo type="percent" val="33"/>
        <cfvo type="percent" val="67"/>
      </iconSet>
    </cfRule>
  </conditionalFormatting>
  <conditionalFormatting sqref="B2:B100">
    <cfRule type="cellIs" dxfId="59" priority="1" operator="equal">
      <formula>"P4"</formula>
    </cfRule>
    <cfRule type="cellIs" dxfId="58" priority="2" operator="equal">
      <formula>"P3"</formula>
    </cfRule>
    <cfRule type="cellIs" dxfId="57" priority="3" operator="equal">
      <formula>"P2"</formula>
    </cfRule>
    <cfRule type="cellIs" dxfId="56" priority="4" operator="equal">
      <formula>"P1"</formula>
    </cfRule>
    <cfRule type="iconSet" priority="5">
      <iconSet iconSet="4TrafficLights">
        <cfvo type="percent" val="0"/>
        <cfvo type="percent" val="25"/>
        <cfvo type="percent" val="50"/>
        <cfvo type="percent" val="75"/>
      </iconSet>
    </cfRule>
  </conditionalFormatting>
  <pageMargins left="0.7" right="0.7" top="0.75" bottom="0.75" header="0.3" footer="0.3"/>
  <pageSetup paperSize="9" orientation="portrait" horizontalDpi="0" verticalDpi="0"/>
  <tableParts count="1">
    <tablePart r:id="rId1"/>
  </tablePart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Feuil16"/>
  <dimension ref="A1:R109"/>
  <sheetViews>
    <sheetView workbookViewId="0">
      <pane ySplit="1" topLeftCell="A2" activePane="bottomLeft" state="frozen"/>
      <selection activeCell="A80" sqref="A80"/>
      <selection pane="bottomLeft" activeCell="A3" sqref="A3"/>
    </sheetView>
  </sheetViews>
  <sheetFormatPr baseColWidth="10" defaultRowHeight="15"/>
  <cols>
    <col min="1" max="1" width="37.28515625" bestFit="1" customWidth="1"/>
    <col min="2" max="3" width="19.140625" bestFit="1" customWidth="1"/>
  </cols>
  <sheetData>
    <row r="1" spans="1:18">
      <c r="A1" t="s">
        <v>11</v>
      </c>
      <c r="B1" t="s">
        <v>27</v>
      </c>
    </row>
    <row r="2" spans="1:18" hidden="1">
      <c r="A2" s="153" t="str">
        <f>'Voeux élèves'!A4</f>
        <v>ARRAGAIN Adèle</v>
      </c>
      <c r="B2" s="154">
        <f>Tableau1[[#This Row],[cor]]</f>
        <v>0</v>
      </c>
    </row>
    <row r="3" spans="1:18" ht="15.75">
      <c r="A3" s="168" t="str">
        <f>'Voeux élèves'!A5</f>
        <v>AUCLAIR Héloïse</v>
      </c>
      <c r="B3" s="154" t="str">
        <f>Tableau1[[#This Row],[cor]]</f>
        <v>p3</v>
      </c>
    </row>
    <row r="4" spans="1:18" ht="15.75">
      <c r="A4" s="168" t="str">
        <f>'Voeux élèves'!A6</f>
        <v>BALAIS Zoé</v>
      </c>
      <c r="B4" s="169" t="str">
        <f>Tableau1[[#This Row],[cor]]</f>
        <v>p3</v>
      </c>
      <c r="C4" s="170"/>
      <c r="D4" s="170"/>
      <c r="E4" s="170"/>
      <c r="F4" s="170"/>
      <c r="G4" s="170"/>
      <c r="H4" s="170"/>
      <c r="I4" s="170"/>
      <c r="J4" s="170"/>
      <c r="K4" s="170"/>
      <c r="L4" s="170"/>
      <c r="M4" s="170"/>
      <c r="N4" s="170"/>
      <c r="O4" s="170"/>
      <c r="P4" s="170"/>
      <c r="Q4" s="170"/>
      <c r="R4" s="170"/>
    </row>
    <row r="5" spans="1:18" ht="15.75" hidden="1">
      <c r="A5" s="168" t="str">
        <f>'Voeux élèves'!A7</f>
        <v>BARBI NEYROUD Alicia</v>
      </c>
      <c r="B5" s="169">
        <f>Tableau1[[#This Row],[cor]]</f>
        <v>0</v>
      </c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170"/>
      <c r="Q5" s="170"/>
      <c r="R5" s="170"/>
    </row>
    <row r="6" spans="1:18" ht="15.75">
      <c r="A6" s="168" t="str">
        <f>'Voeux élèves'!A8</f>
        <v>BARBU WILDBRETT Charlotte</v>
      </c>
      <c r="B6" s="169" t="str">
        <f>Tableau1[[#This Row],[cor]]</f>
        <v>p3</v>
      </c>
      <c r="C6" s="170"/>
      <c r="D6" s="170"/>
      <c r="E6" s="170"/>
      <c r="F6" s="170"/>
      <c r="G6" s="170"/>
      <c r="H6" s="170"/>
      <c r="I6" s="170"/>
      <c r="J6" s="170"/>
      <c r="K6" s="170"/>
      <c r="L6" s="170"/>
      <c r="M6" s="170"/>
      <c r="N6" s="170"/>
      <c r="O6" s="170"/>
      <c r="P6" s="170"/>
      <c r="Q6" s="170"/>
      <c r="R6" s="170"/>
    </row>
    <row r="7" spans="1:18" ht="15.75">
      <c r="A7" s="168" t="str">
        <f>'Voeux élèves'!A9</f>
        <v>BAZOGE Edgar</v>
      </c>
      <c r="B7" s="169" t="str">
        <f>Tableau1[[#This Row],[cor]]</f>
        <v>p3</v>
      </c>
      <c r="C7" s="170"/>
      <c r="D7" s="170"/>
      <c r="E7" s="170"/>
      <c r="F7" s="170"/>
      <c r="G7" s="170"/>
      <c r="H7" s="170"/>
      <c r="I7" s="170"/>
      <c r="J7" s="170"/>
      <c r="K7" s="170"/>
      <c r="L7" s="170"/>
      <c r="M7" s="170"/>
      <c r="N7" s="170"/>
      <c r="O7" s="170"/>
      <c r="P7" s="170"/>
      <c r="Q7" s="170"/>
      <c r="R7" s="170"/>
    </row>
    <row r="8" spans="1:18" ht="15.75">
      <c r="A8" s="168" t="str">
        <f>'Voeux élèves'!A10</f>
        <v>BEAREZ Thelma</v>
      </c>
      <c r="B8" s="169" t="str">
        <f>Tableau1[[#This Row],[cor]]</f>
        <v>p3</v>
      </c>
      <c r="C8" s="170"/>
      <c r="D8" s="170"/>
      <c r="E8" s="170"/>
      <c r="F8" s="170"/>
      <c r="G8" s="170"/>
      <c r="H8" s="170"/>
      <c r="I8" s="170"/>
      <c r="J8" s="170"/>
      <c r="K8" s="170"/>
      <c r="L8" s="170"/>
      <c r="M8" s="170"/>
      <c r="N8" s="170"/>
      <c r="O8" s="170"/>
      <c r="P8" s="170"/>
      <c r="Q8" s="170"/>
      <c r="R8" s="170"/>
    </row>
    <row r="9" spans="1:18" ht="15.75" hidden="1">
      <c r="A9" s="168" t="str">
        <f>'Voeux élèves'!A11</f>
        <v>BENKHALFOUN Aya</v>
      </c>
      <c r="B9" s="169">
        <f>Tableau1[[#This Row],[cor]]</f>
        <v>0</v>
      </c>
      <c r="C9" s="170"/>
      <c r="D9" s="170"/>
      <c r="E9" s="170"/>
      <c r="F9" s="170"/>
      <c r="G9" s="170"/>
      <c r="H9" s="170"/>
      <c r="I9" s="170"/>
      <c r="J9" s="170"/>
      <c r="K9" s="170"/>
      <c r="L9" s="170"/>
      <c r="M9" s="170"/>
      <c r="N9" s="170"/>
      <c r="O9" s="170"/>
      <c r="P9" s="170"/>
      <c r="Q9" s="170"/>
      <c r="R9" s="170"/>
    </row>
    <row r="10" spans="1:18" ht="15.75" hidden="1">
      <c r="A10" s="168" t="str">
        <f>'Voeux élèves'!A12</f>
        <v>BENOIT Anatole</v>
      </c>
      <c r="B10" s="169">
        <f>Tableau1[[#This Row],[cor]]</f>
        <v>0</v>
      </c>
      <c r="C10" s="170"/>
      <c r="D10" s="170"/>
      <c r="E10" s="170"/>
      <c r="F10" s="170"/>
      <c r="G10" s="170"/>
      <c r="H10" s="170"/>
      <c r="I10" s="170"/>
      <c r="J10" s="170"/>
      <c r="K10" s="170"/>
      <c r="L10" s="170"/>
      <c r="M10" s="170"/>
      <c r="N10" s="170"/>
      <c r="O10" s="170"/>
      <c r="P10" s="170"/>
      <c r="Q10" s="170"/>
      <c r="R10" s="170"/>
    </row>
    <row r="11" spans="1:18" ht="15.75">
      <c r="A11" s="168" t="str">
        <f>'Voeux élèves'!A13</f>
        <v>BERTHIER Inès</v>
      </c>
      <c r="B11" s="169" t="str">
        <f>Tableau1[[#This Row],[cor]]</f>
        <v>p2</v>
      </c>
      <c r="C11" s="170"/>
      <c r="D11" s="170"/>
      <c r="E11" s="170"/>
      <c r="F11" s="170"/>
      <c r="G11" s="170"/>
      <c r="H11" s="170"/>
      <c r="I11" s="170"/>
      <c r="J11" s="170"/>
      <c r="K11" s="170"/>
      <c r="L11" s="170"/>
      <c r="M11" s="170"/>
      <c r="N11" s="170"/>
      <c r="O11" s="170"/>
      <c r="P11" s="170"/>
      <c r="Q11" s="170"/>
      <c r="R11" s="170"/>
    </row>
    <row r="12" spans="1:18" ht="15.75" hidden="1">
      <c r="A12" s="168" t="str">
        <f>'Voeux élèves'!A14</f>
        <v>BLEHAUT Anna</v>
      </c>
      <c r="B12" s="169">
        <f>Tableau1[[#This Row],[cor]]</f>
        <v>0</v>
      </c>
      <c r="C12" s="170"/>
      <c r="D12" s="170"/>
      <c r="E12" s="170"/>
      <c r="F12" s="170"/>
      <c r="G12" s="170"/>
      <c r="H12" s="170"/>
      <c r="I12" s="170"/>
      <c r="J12" s="170"/>
      <c r="K12" s="170"/>
      <c r="L12" s="170"/>
      <c r="M12" s="170"/>
      <c r="N12" s="170"/>
      <c r="O12" s="170"/>
      <c r="P12" s="170"/>
      <c r="Q12" s="170"/>
      <c r="R12" s="170"/>
    </row>
    <row r="13" spans="1:18" ht="15.75">
      <c r="A13" s="168" t="str">
        <f>'Voeux élèves'!A15</f>
        <v>BOSSAN Emma</v>
      </c>
      <c r="B13" s="169" t="str">
        <f>Tableau1[[#This Row],[cor]]</f>
        <v>p2</v>
      </c>
      <c r="C13" s="170"/>
      <c r="D13" s="170"/>
      <c r="E13" s="170"/>
      <c r="F13" s="170"/>
      <c r="G13" s="170"/>
      <c r="H13" s="170"/>
      <c r="I13" s="170"/>
      <c r="J13" s="170"/>
      <c r="K13" s="170"/>
      <c r="L13" s="170"/>
      <c r="M13" s="170"/>
      <c r="N13" s="170"/>
      <c r="O13" s="170"/>
      <c r="P13" s="170"/>
      <c r="Q13" s="170"/>
      <c r="R13" s="170"/>
    </row>
    <row r="14" spans="1:18" ht="15.75" hidden="1">
      <c r="A14" s="168" t="str">
        <f>'Voeux élèves'!A16</f>
        <v>BRANDYK TAGLIAVIA Julia</v>
      </c>
      <c r="B14" s="169">
        <f>Tableau1[[#This Row],[cor]]</f>
        <v>0</v>
      </c>
      <c r="C14" s="170"/>
      <c r="D14" s="170"/>
      <c r="E14" s="170"/>
      <c r="F14" s="170"/>
      <c r="G14" s="170"/>
      <c r="H14" s="170"/>
      <c r="I14" s="170"/>
      <c r="J14" s="170"/>
      <c r="K14" s="170"/>
      <c r="L14" s="170"/>
      <c r="M14" s="170"/>
      <c r="N14" s="170"/>
      <c r="O14" s="170"/>
      <c r="P14" s="170"/>
      <c r="Q14" s="170"/>
      <c r="R14" s="170"/>
    </row>
    <row r="15" spans="1:18" ht="15.75">
      <c r="A15" s="168" t="str">
        <f>'Voeux élèves'!A17</f>
        <v>CARION Léonie</v>
      </c>
      <c r="B15" s="169" t="str">
        <f>Tableau1[[#This Row],[cor]]</f>
        <v>p2</v>
      </c>
      <c r="C15" s="170"/>
      <c r="D15" s="170"/>
      <c r="E15" s="170"/>
      <c r="F15" s="170"/>
      <c r="G15" s="170"/>
      <c r="H15" s="170"/>
      <c r="I15" s="170"/>
      <c r="J15" s="170"/>
      <c r="K15" s="170"/>
      <c r="L15" s="170"/>
      <c r="M15" s="170"/>
      <c r="N15" s="170"/>
      <c r="O15" s="170"/>
      <c r="P15" s="170"/>
      <c r="Q15" s="170"/>
      <c r="R15" s="170"/>
    </row>
    <row r="16" spans="1:18" ht="15.75" hidden="1">
      <c r="A16" s="168" t="str">
        <f>'Voeux élèves'!A18</f>
        <v>CATALAO PACHECO Tomas</v>
      </c>
      <c r="B16" s="169">
        <f>Tableau1[[#This Row],[cor]]</f>
        <v>0</v>
      </c>
      <c r="C16" s="170"/>
      <c r="D16" s="170"/>
      <c r="E16" s="170"/>
      <c r="F16" s="170"/>
      <c r="G16" s="170"/>
      <c r="H16" s="170"/>
      <c r="I16" s="170"/>
      <c r="J16" s="170"/>
      <c r="K16" s="170"/>
      <c r="L16" s="170"/>
      <c r="M16" s="170"/>
      <c r="N16" s="170"/>
      <c r="O16" s="170"/>
      <c r="P16" s="170"/>
      <c r="Q16" s="170"/>
      <c r="R16" s="170"/>
    </row>
    <row r="17" spans="1:18" ht="15.75" hidden="1">
      <c r="A17" s="168" t="str">
        <f>'Voeux élèves'!A19</f>
        <v>CHAGNY Elise</v>
      </c>
      <c r="B17" s="169">
        <f>Tableau1[[#This Row],[cor]]</f>
        <v>0</v>
      </c>
      <c r="C17" s="170"/>
      <c r="D17" s="170"/>
      <c r="E17" s="170"/>
      <c r="F17" s="170"/>
      <c r="G17" s="170"/>
      <c r="H17" s="170"/>
      <c r="I17" s="170"/>
      <c r="J17" s="170"/>
      <c r="K17" s="170"/>
      <c r="L17" s="170"/>
      <c r="M17" s="170"/>
      <c r="N17" s="170"/>
      <c r="O17" s="170"/>
      <c r="P17" s="170"/>
      <c r="Q17" s="170"/>
      <c r="R17" s="170"/>
    </row>
    <row r="18" spans="1:18" ht="15.75" hidden="1">
      <c r="A18" s="168" t="str">
        <f>'Voeux élèves'!A20</f>
        <v>CHALET Ninon</v>
      </c>
      <c r="B18" s="169">
        <f>Tableau1[[#This Row],[cor]]</f>
        <v>0</v>
      </c>
      <c r="C18" s="170"/>
      <c r="D18" s="170"/>
      <c r="E18" s="170"/>
      <c r="F18" s="170"/>
      <c r="G18" s="170"/>
      <c r="H18" s="170"/>
      <c r="I18" s="170"/>
      <c r="J18" s="170"/>
      <c r="K18" s="170"/>
      <c r="L18" s="170"/>
      <c r="M18" s="170"/>
      <c r="N18" s="170"/>
      <c r="O18" s="170"/>
      <c r="P18" s="170"/>
      <c r="Q18" s="170"/>
      <c r="R18" s="170"/>
    </row>
    <row r="19" spans="1:18" ht="15.75">
      <c r="A19" s="168" t="str">
        <f>'Voeux élèves'!A21</f>
        <v>CHAREYRON Elsa</v>
      </c>
      <c r="B19" s="169" t="str">
        <f>Tableau1[[#This Row],[cor]]</f>
        <v>p2</v>
      </c>
      <c r="C19" s="170"/>
      <c r="D19" s="170"/>
      <c r="E19" s="170"/>
      <c r="F19" s="170"/>
      <c r="G19" s="170"/>
      <c r="H19" s="170"/>
      <c r="I19" s="170"/>
      <c r="J19" s="170"/>
      <c r="K19" s="170"/>
      <c r="L19" s="170"/>
      <c r="M19" s="170"/>
      <c r="N19" s="170"/>
      <c r="O19" s="170"/>
      <c r="P19" s="170"/>
      <c r="Q19" s="170"/>
      <c r="R19" s="170"/>
    </row>
    <row r="20" spans="1:18" ht="15.75" hidden="1">
      <c r="A20" s="168" t="str">
        <f>'Voeux élèves'!A22</f>
        <v>CHARON Gabriel</v>
      </c>
      <c r="B20" s="169">
        <f>Tableau1[[#This Row],[cor]]</f>
        <v>0</v>
      </c>
      <c r="C20" s="170"/>
      <c r="D20" s="170"/>
      <c r="E20" s="170"/>
      <c r="F20" s="170"/>
      <c r="G20" s="170"/>
      <c r="H20" s="170"/>
      <c r="I20" s="170"/>
      <c r="J20" s="170"/>
      <c r="K20" s="170"/>
      <c r="L20" s="170"/>
      <c r="M20" s="170"/>
      <c r="N20" s="170"/>
      <c r="O20" s="170"/>
      <c r="P20" s="170"/>
      <c r="Q20" s="170"/>
      <c r="R20" s="170"/>
    </row>
    <row r="21" spans="1:18" ht="15.75" hidden="1">
      <c r="A21" s="168" t="str">
        <f>'Voeux élèves'!A23</f>
        <v>CHASSAGNY Philippine</v>
      </c>
      <c r="B21" s="169">
        <f>Tableau1[[#This Row],[cor]]</f>
        <v>0</v>
      </c>
      <c r="C21" s="170"/>
      <c r="D21" s="170"/>
      <c r="E21" s="170"/>
      <c r="F21" s="170"/>
      <c r="G21" s="170"/>
      <c r="H21" s="170"/>
      <c r="I21" s="170"/>
      <c r="J21" s="170"/>
      <c r="K21" s="170"/>
      <c r="L21" s="170"/>
      <c r="M21" s="170"/>
      <c r="N21" s="170"/>
      <c r="O21" s="170"/>
      <c r="P21" s="170"/>
      <c r="Q21" s="170"/>
      <c r="R21" s="170"/>
    </row>
    <row r="22" spans="1:18" ht="15.75">
      <c r="A22" s="168" t="str">
        <f>'Voeux élèves'!A24</f>
        <v>CHATILLON Apolline</v>
      </c>
      <c r="B22" s="169" t="str">
        <f>Tableau1[[#This Row],[cor]]</f>
        <v>p2</v>
      </c>
      <c r="C22" s="170"/>
      <c r="D22" s="170"/>
      <c r="E22" s="170"/>
      <c r="F22" s="170"/>
      <c r="G22" s="170"/>
      <c r="H22" s="170"/>
      <c r="I22" s="170"/>
      <c r="J22" s="170"/>
      <c r="K22" s="170"/>
      <c r="L22" s="170"/>
      <c r="M22" s="170"/>
      <c r="N22" s="170"/>
      <c r="O22" s="170"/>
      <c r="P22" s="170"/>
      <c r="Q22" s="170"/>
      <c r="R22" s="170"/>
    </row>
    <row r="23" spans="1:18" ht="15.75" hidden="1">
      <c r="A23" s="168" t="str">
        <f>'Voeux élèves'!A25</f>
        <v>CHENE Louise</v>
      </c>
      <c r="B23" s="169">
        <f>Tableau1[[#This Row],[cor]]</f>
        <v>0</v>
      </c>
      <c r="C23" s="170"/>
      <c r="D23" s="170"/>
      <c r="E23" s="170"/>
      <c r="F23" s="170"/>
      <c r="G23" s="170"/>
      <c r="H23" s="170"/>
      <c r="I23" s="170"/>
      <c r="J23" s="170"/>
      <c r="K23" s="170"/>
      <c r="L23" s="170"/>
      <c r="M23" s="170"/>
      <c r="N23" s="170"/>
      <c r="O23" s="170"/>
      <c r="P23" s="170"/>
      <c r="Q23" s="170"/>
      <c r="R23" s="170"/>
    </row>
    <row r="24" spans="1:18" ht="15.75">
      <c r="A24" s="168" t="str">
        <f>'Voeux élèves'!A26</f>
        <v>CHEVALIER BUN Lyne</v>
      </c>
      <c r="B24" s="169" t="str">
        <f>Tableau1[[#This Row],[cor]]</f>
        <v>p2</v>
      </c>
      <c r="C24" s="170"/>
      <c r="D24" s="170"/>
      <c r="E24" s="170"/>
      <c r="F24" s="170"/>
      <c r="G24" s="170"/>
      <c r="H24" s="170"/>
      <c r="I24" s="170"/>
      <c r="J24" s="170"/>
      <c r="K24" s="170"/>
      <c r="L24" s="170"/>
      <c r="M24" s="170"/>
      <c r="N24" s="170"/>
      <c r="O24" s="170"/>
      <c r="P24" s="170"/>
      <c r="Q24" s="170"/>
      <c r="R24" s="170"/>
    </row>
    <row r="25" spans="1:18" ht="15.75" hidden="1">
      <c r="A25" s="168" t="str">
        <f>'Voeux élèves'!A27</f>
        <v>COLLET SOLARY Maxime</v>
      </c>
      <c r="B25" s="169">
        <f>Tableau1[[#This Row],[cor]]</f>
        <v>0</v>
      </c>
      <c r="C25" s="170"/>
      <c r="D25" s="170"/>
      <c r="E25" s="170"/>
      <c r="F25" s="170"/>
      <c r="G25" s="170"/>
      <c r="H25" s="170"/>
      <c r="I25" s="170"/>
      <c r="J25" s="170"/>
      <c r="K25" s="170"/>
      <c r="L25" s="170"/>
      <c r="M25" s="170"/>
      <c r="N25" s="170"/>
      <c r="O25" s="170"/>
      <c r="P25" s="170"/>
      <c r="Q25" s="170"/>
      <c r="R25" s="170"/>
    </row>
    <row r="26" spans="1:18" ht="15.75" hidden="1">
      <c r="A26" s="168" t="str">
        <f>'Voeux élèves'!A28</f>
        <v>COMETTO Ulysse</v>
      </c>
      <c r="B26" s="169">
        <f>Tableau1[[#This Row],[cor]]</f>
        <v>0</v>
      </c>
      <c r="C26" s="170"/>
      <c r="D26" s="170"/>
      <c r="E26" s="170"/>
      <c r="F26" s="170"/>
      <c r="G26" s="170"/>
      <c r="H26" s="170"/>
      <c r="I26" s="170"/>
      <c r="J26" s="170"/>
      <c r="K26" s="170"/>
      <c r="L26" s="170"/>
      <c r="M26" s="170"/>
      <c r="N26" s="170"/>
      <c r="O26" s="170"/>
      <c r="P26" s="170"/>
      <c r="Q26" s="170"/>
      <c r="R26" s="170"/>
    </row>
    <row r="27" spans="1:18" ht="15.75" hidden="1">
      <c r="A27" s="168" t="str">
        <f>'Voeux élèves'!A29</f>
        <v>COQUET Eléanore</v>
      </c>
      <c r="B27" s="169">
        <f>Tableau1[[#This Row],[cor]]</f>
        <v>0</v>
      </c>
      <c r="C27" s="170"/>
      <c r="D27" s="170"/>
      <c r="E27" s="170"/>
      <c r="F27" s="170"/>
      <c r="G27" s="170"/>
      <c r="H27" s="170"/>
      <c r="I27" s="170"/>
      <c r="J27" s="170"/>
      <c r="K27" s="170"/>
      <c r="L27" s="170"/>
      <c r="M27" s="170"/>
      <c r="N27" s="170"/>
      <c r="O27" s="170"/>
      <c r="P27" s="170"/>
      <c r="Q27" s="170"/>
      <c r="R27" s="170"/>
    </row>
    <row r="28" spans="1:18" ht="15.75" hidden="1">
      <c r="A28" s="168" t="str">
        <f>'Voeux élèves'!A30</f>
        <v>COQUILLION Achille</v>
      </c>
      <c r="B28" s="169">
        <f>Tableau1[[#This Row],[cor]]</f>
        <v>0</v>
      </c>
      <c r="C28" s="170"/>
      <c r="D28" s="170"/>
      <c r="E28" s="170"/>
      <c r="F28" s="170"/>
      <c r="G28" s="170"/>
      <c r="H28" s="170"/>
      <c r="I28" s="170"/>
      <c r="J28" s="170"/>
      <c r="K28" s="170"/>
      <c r="L28" s="170"/>
      <c r="M28" s="170"/>
      <c r="N28" s="170"/>
      <c r="O28" s="170"/>
      <c r="P28" s="170"/>
      <c r="Q28" s="170"/>
      <c r="R28" s="170"/>
    </row>
    <row r="29" spans="1:18" ht="15.75" hidden="1">
      <c r="A29" s="168" t="str">
        <f>'Voeux élèves'!A31</f>
        <v>CORBEL Swann</v>
      </c>
      <c r="B29" s="169">
        <f>Tableau1[[#This Row],[cor]]</f>
        <v>0</v>
      </c>
      <c r="C29" s="170"/>
      <c r="D29" s="170"/>
      <c r="E29" s="170"/>
      <c r="F29" s="170"/>
      <c r="G29" s="170"/>
      <c r="H29" s="170"/>
      <c r="I29" s="170"/>
      <c r="J29" s="170"/>
      <c r="K29" s="170"/>
      <c r="L29" s="170"/>
      <c r="M29" s="170"/>
      <c r="N29" s="170"/>
      <c r="O29" s="170"/>
      <c r="P29" s="170"/>
      <c r="Q29" s="170"/>
      <c r="R29" s="170"/>
    </row>
    <row r="30" spans="1:18" ht="15.75" hidden="1">
      <c r="A30" s="168" t="str">
        <f>'Voeux élèves'!A32</f>
        <v>CORBI Alice</v>
      </c>
      <c r="B30" s="169">
        <f>Tableau1[[#This Row],[cor]]</f>
        <v>0</v>
      </c>
      <c r="C30" s="170"/>
      <c r="D30" s="170"/>
      <c r="E30" s="170"/>
      <c r="F30" s="170"/>
      <c r="G30" s="170"/>
      <c r="H30" s="170"/>
      <c r="I30" s="170"/>
      <c r="J30" s="170"/>
      <c r="K30" s="170"/>
      <c r="L30" s="170"/>
      <c r="M30" s="170"/>
      <c r="N30" s="170"/>
      <c r="O30" s="170"/>
      <c r="P30" s="170"/>
      <c r="Q30" s="170"/>
      <c r="R30" s="170"/>
    </row>
    <row r="31" spans="1:18" ht="15.75" hidden="1">
      <c r="A31" s="168" t="str">
        <f>'Voeux élèves'!A33</f>
        <v>COUGOULIC Eva</v>
      </c>
      <c r="B31" s="169">
        <f>Tableau1[[#This Row],[cor]]</f>
        <v>0</v>
      </c>
      <c r="C31" s="170"/>
      <c r="D31" s="170"/>
      <c r="E31" s="170"/>
      <c r="F31" s="170"/>
      <c r="G31" s="170"/>
      <c r="H31" s="170"/>
      <c r="I31" s="170"/>
      <c r="J31" s="170"/>
      <c r="K31" s="170"/>
      <c r="L31" s="170"/>
      <c r="M31" s="170"/>
      <c r="N31" s="170"/>
      <c r="O31" s="170"/>
      <c r="P31" s="170"/>
      <c r="Q31" s="170"/>
      <c r="R31" s="170"/>
    </row>
    <row r="32" spans="1:18" ht="15.75" hidden="1">
      <c r="A32" s="168" t="str">
        <f>'Voeux élèves'!A34</f>
        <v>CUI Evan</v>
      </c>
      <c r="B32" s="169">
        <f>Tableau1[[#This Row],[cor]]</f>
        <v>0</v>
      </c>
      <c r="C32" s="170"/>
      <c r="D32" s="170"/>
      <c r="E32" s="170"/>
      <c r="F32" s="170"/>
      <c r="G32" s="170"/>
      <c r="H32" s="170"/>
      <c r="I32" s="170"/>
      <c r="J32" s="170"/>
      <c r="K32" s="170"/>
      <c r="L32" s="170"/>
      <c r="M32" s="170"/>
      <c r="N32" s="170"/>
      <c r="O32" s="170"/>
      <c r="P32" s="170"/>
      <c r="Q32" s="170"/>
      <c r="R32" s="170"/>
    </row>
    <row r="33" spans="1:18" ht="15.75" hidden="1">
      <c r="A33" s="168" t="str">
        <f>'Voeux élèves'!A35</f>
        <v>DEBERDT Eliott</v>
      </c>
      <c r="B33" s="169">
        <f>Tableau1[[#This Row],[cor]]</f>
        <v>0</v>
      </c>
      <c r="C33" s="170"/>
      <c r="D33" s="170"/>
      <c r="E33" s="170"/>
      <c r="F33" s="170"/>
      <c r="G33" s="170"/>
      <c r="H33" s="170"/>
      <c r="I33" s="170"/>
      <c r="J33" s="170"/>
      <c r="K33" s="170"/>
      <c r="L33" s="170"/>
      <c r="M33" s="170"/>
      <c r="N33" s="170"/>
      <c r="O33" s="170"/>
      <c r="P33" s="170"/>
      <c r="Q33" s="170"/>
      <c r="R33" s="170"/>
    </row>
    <row r="34" spans="1:18" ht="15.75" hidden="1">
      <c r="A34" s="168" t="str">
        <f>'Voeux élèves'!A36</f>
        <v>DEBEVER Gauthier</v>
      </c>
      <c r="B34" s="169">
        <f>Tableau1[[#This Row],[cor]]</f>
        <v>0</v>
      </c>
      <c r="C34" s="170"/>
      <c r="D34" s="170"/>
      <c r="E34" s="170"/>
      <c r="F34" s="170"/>
      <c r="G34" s="170"/>
      <c r="H34" s="170"/>
      <c r="I34" s="170"/>
      <c r="J34" s="170"/>
      <c r="K34" s="170"/>
      <c r="L34" s="170"/>
      <c r="M34" s="170"/>
      <c r="N34" s="170"/>
      <c r="O34" s="170"/>
      <c r="P34" s="170"/>
      <c r="Q34" s="170"/>
      <c r="R34" s="170"/>
    </row>
    <row r="35" spans="1:18" ht="15.75" hidden="1">
      <c r="A35" s="168" t="str">
        <f>'Voeux élèves'!A37</f>
        <v>DELACROIX Lou</v>
      </c>
      <c r="B35" s="169">
        <f>Tableau1[[#This Row],[cor]]</f>
        <v>0</v>
      </c>
      <c r="C35" s="170"/>
      <c r="D35" s="170"/>
      <c r="E35" s="170"/>
      <c r="F35" s="170"/>
      <c r="G35" s="170"/>
      <c r="H35" s="170"/>
      <c r="I35" s="170"/>
      <c r="J35" s="170"/>
      <c r="K35" s="170"/>
      <c r="L35" s="170"/>
      <c r="M35" s="170"/>
      <c r="N35" s="170"/>
      <c r="O35" s="170"/>
      <c r="P35" s="170"/>
      <c r="Q35" s="170"/>
      <c r="R35" s="170"/>
    </row>
    <row r="36" spans="1:18" ht="15.75" hidden="1">
      <c r="A36" s="168" t="str">
        <f>'Voeux élèves'!A38</f>
        <v>DELHAYE Thomas</v>
      </c>
      <c r="B36" s="169">
        <f>Tableau1[[#This Row],[cor]]</f>
        <v>0</v>
      </c>
      <c r="C36" s="170"/>
      <c r="D36" s="170"/>
      <c r="E36" s="170"/>
      <c r="F36" s="170"/>
      <c r="G36" s="170"/>
      <c r="H36" s="170"/>
      <c r="I36" s="170"/>
      <c r="J36" s="170"/>
      <c r="K36" s="170"/>
      <c r="L36" s="170"/>
      <c r="M36" s="170"/>
      <c r="N36" s="170"/>
      <c r="O36" s="170"/>
      <c r="P36" s="170"/>
      <c r="Q36" s="170"/>
      <c r="R36" s="170"/>
    </row>
    <row r="37" spans="1:18" ht="15.75" hidden="1">
      <c r="A37" s="168" t="str">
        <f>'Voeux élèves'!A39</f>
        <v>DERU Johan</v>
      </c>
      <c r="B37" s="169">
        <f>Tableau1[[#This Row],[cor]]</f>
        <v>0</v>
      </c>
      <c r="C37" s="170"/>
      <c r="D37" s="170"/>
      <c r="E37" s="170"/>
      <c r="F37" s="170"/>
      <c r="G37" s="170"/>
      <c r="H37" s="170"/>
      <c r="I37" s="170"/>
      <c r="J37" s="170"/>
      <c r="K37" s="170"/>
      <c r="L37" s="170"/>
      <c r="M37" s="170"/>
      <c r="N37" s="170"/>
      <c r="O37" s="170"/>
      <c r="P37" s="170"/>
      <c r="Q37" s="170"/>
      <c r="R37" s="170"/>
    </row>
    <row r="38" spans="1:18" ht="15.75">
      <c r="A38" s="168" t="str">
        <f>'Voeux élèves'!A40</f>
        <v>DIAR Ramine</v>
      </c>
      <c r="B38" s="169" t="str">
        <f>Tableau1[[#This Row],[cor]]</f>
        <v>p4</v>
      </c>
      <c r="C38" s="170"/>
      <c r="D38" s="170"/>
      <c r="E38" s="170"/>
      <c r="F38" s="170"/>
      <c r="G38" s="170"/>
      <c r="H38" s="170"/>
      <c r="I38" s="170"/>
      <c r="J38" s="170"/>
      <c r="K38" s="170"/>
      <c r="L38" s="170"/>
      <c r="M38" s="170"/>
      <c r="N38" s="170"/>
      <c r="O38" s="170"/>
      <c r="P38" s="170"/>
      <c r="Q38" s="170"/>
      <c r="R38" s="170"/>
    </row>
    <row r="39" spans="1:18" ht="15.75" hidden="1">
      <c r="A39" s="168" t="str">
        <f>'Voeux élèves'!A41</f>
        <v>DUBOIS Margot</v>
      </c>
      <c r="B39" s="169">
        <f>Tableau1[[#This Row],[cor]]</f>
        <v>0</v>
      </c>
      <c r="C39" s="170"/>
      <c r="D39" s="170"/>
      <c r="E39" s="170"/>
      <c r="F39" s="170"/>
      <c r="G39" s="170"/>
      <c r="H39" s="170"/>
      <c r="I39" s="170"/>
      <c r="J39" s="170"/>
      <c r="K39" s="170"/>
      <c r="L39" s="170"/>
      <c r="M39" s="170"/>
      <c r="N39" s="170"/>
      <c r="O39" s="170"/>
      <c r="P39" s="170"/>
      <c r="Q39" s="170"/>
      <c r="R39" s="170"/>
    </row>
    <row r="40" spans="1:18" ht="15.75">
      <c r="A40" s="168" t="str">
        <f>'Voeux élèves'!A42</f>
        <v>DURY Noé</v>
      </c>
      <c r="B40" s="169" t="str">
        <f>Tableau1[[#This Row],[cor]]</f>
        <v>p1</v>
      </c>
      <c r="C40" s="170"/>
      <c r="D40" s="170"/>
      <c r="E40" s="170"/>
      <c r="F40" s="170"/>
      <c r="G40" s="170"/>
      <c r="H40" s="170"/>
      <c r="I40" s="170"/>
      <c r="J40" s="170"/>
      <c r="K40" s="170"/>
      <c r="L40" s="170"/>
      <c r="M40" s="170"/>
      <c r="N40" s="170"/>
      <c r="O40" s="170"/>
      <c r="P40" s="170"/>
      <c r="Q40" s="170"/>
      <c r="R40" s="170"/>
    </row>
    <row r="41" spans="1:18" ht="15.75" hidden="1">
      <c r="A41" s="168" t="str">
        <f>'Voeux élèves'!A43</f>
        <v>FAURE Méline</v>
      </c>
      <c r="B41" s="169">
        <f>Tableau1[[#This Row],[cor]]</f>
        <v>0</v>
      </c>
      <c r="C41" s="170"/>
      <c r="D41" s="170"/>
      <c r="E41" s="170"/>
      <c r="F41" s="170"/>
      <c r="G41" s="170"/>
      <c r="H41" s="170"/>
      <c r="I41" s="170"/>
      <c r="J41" s="170"/>
      <c r="K41" s="170"/>
      <c r="L41" s="170"/>
      <c r="M41" s="170"/>
      <c r="N41" s="170"/>
      <c r="O41" s="170"/>
      <c r="P41" s="170"/>
      <c r="Q41" s="170"/>
      <c r="R41" s="170"/>
    </row>
    <row r="42" spans="1:18" ht="15.75" hidden="1">
      <c r="A42" s="168" t="str">
        <f>'Voeux élèves'!A44</f>
        <v>FENOL Flavien</v>
      </c>
      <c r="B42" s="169">
        <f>Tableau1[[#This Row],[cor]]</f>
        <v>0</v>
      </c>
      <c r="C42" s="170"/>
      <c r="D42" s="170"/>
      <c r="E42" s="170"/>
      <c r="F42" s="170"/>
      <c r="G42" s="170"/>
      <c r="H42" s="170"/>
      <c r="I42" s="170"/>
      <c r="J42" s="170"/>
      <c r="K42" s="170"/>
      <c r="L42" s="170"/>
      <c r="M42" s="170"/>
      <c r="N42" s="170"/>
      <c r="O42" s="170"/>
      <c r="P42" s="170"/>
      <c r="Q42" s="170"/>
      <c r="R42" s="170"/>
    </row>
    <row r="43" spans="1:18" ht="15.75">
      <c r="A43" s="168" t="str">
        <f>'Voeux élèves'!A45</f>
        <v>GIRODET Julia</v>
      </c>
      <c r="B43" s="169" t="str">
        <f>Tableau1[[#This Row],[cor]]</f>
        <v>p4</v>
      </c>
      <c r="C43" s="170"/>
      <c r="D43" s="170"/>
      <c r="E43" s="170"/>
      <c r="F43" s="170"/>
      <c r="G43" s="170"/>
      <c r="H43" s="170"/>
      <c r="I43" s="170"/>
      <c r="J43" s="170"/>
      <c r="K43" s="170"/>
      <c r="L43" s="170"/>
      <c r="M43" s="170"/>
      <c r="N43" s="170"/>
      <c r="O43" s="170"/>
      <c r="P43" s="170"/>
      <c r="Q43" s="170"/>
      <c r="R43" s="170"/>
    </row>
    <row r="44" spans="1:18" ht="15.75" hidden="1">
      <c r="A44" s="168" t="str">
        <f>'Voeux élèves'!A46</f>
        <v>GOIX Laetitia</v>
      </c>
      <c r="B44" s="169">
        <f>Tableau1[[#This Row],[cor]]</f>
        <v>0</v>
      </c>
      <c r="C44" s="170"/>
      <c r="D44" s="170"/>
      <c r="E44" s="170"/>
      <c r="F44" s="170"/>
      <c r="G44" s="170"/>
      <c r="H44" s="170"/>
      <c r="I44" s="170"/>
      <c r="J44" s="170"/>
      <c r="K44" s="170"/>
      <c r="L44" s="170"/>
      <c r="M44" s="170"/>
      <c r="N44" s="170"/>
      <c r="O44" s="170"/>
      <c r="P44" s="170"/>
      <c r="Q44" s="170"/>
      <c r="R44" s="170"/>
    </row>
    <row r="45" spans="1:18" ht="15.75" hidden="1">
      <c r="A45" s="168" t="str">
        <f>'Voeux élèves'!A47</f>
        <v>GUCCIARDI Léo</v>
      </c>
      <c r="B45" s="169">
        <f>Tableau1[[#This Row],[cor]]</f>
        <v>0</v>
      </c>
      <c r="C45" s="170"/>
      <c r="D45" s="170"/>
      <c r="E45" s="170"/>
      <c r="F45" s="170"/>
      <c r="G45" s="170"/>
      <c r="H45" s="170"/>
      <c r="I45" s="170"/>
      <c r="J45" s="170"/>
      <c r="K45" s="170"/>
      <c r="L45" s="170"/>
      <c r="M45" s="170"/>
      <c r="N45" s="170"/>
      <c r="O45" s="170"/>
      <c r="P45" s="170"/>
      <c r="Q45" s="170"/>
      <c r="R45" s="170"/>
    </row>
    <row r="46" spans="1:18" ht="15.75" hidden="1">
      <c r="A46" s="168" t="str">
        <f>'Voeux élèves'!A48</f>
        <v>HAMITRI Nahel</v>
      </c>
      <c r="B46" s="169">
        <f>Tableau1[[#This Row],[cor]]</f>
        <v>0</v>
      </c>
      <c r="C46" s="170"/>
      <c r="D46" s="170"/>
      <c r="E46" s="170"/>
      <c r="F46" s="170"/>
      <c r="G46" s="170"/>
      <c r="H46" s="170"/>
      <c r="I46" s="170"/>
      <c r="J46" s="170"/>
      <c r="K46" s="170"/>
      <c r="L46" s="170"/>
      <c r="M46" s="170"/>
      <c r="N46" s="170"/>
      <c r="O46" s="170"/>
      <c r="P46" s="170"/>
      <c r="Q46" s="170"/>
      <c r="R46" s="170"/>
    </row>
    <row r="47" spans="1:18" ht="15.75" hidden="1">
      <c r="A47" s="168" t="str">
        <f>'Voeux élèves'!A49</f>
        <v>HAVET Camille</v>
      </c>
      <c r="B47" s="169">
        <f>Tableau1[[#This Row],[cor]]</f>
        <v>0</v>
      </c>
      <c r="C47" s="170"/>
      <c r="D47" s="170"/>
      <c r="E47" s="170"/>
      <c r="F47" s="170"/>
      <c r="G47" s="170"/>
      <c r="H47" s="170"/>
      <c r="I47" s="170"/>
      <c r="J47" s="170"/>
      <c r="K47" s="170"/>
      <c r="L47" s="170"/>
      <c r="M47" s="170"/>
      <c r="N47" s="170"/>
      <c r="O47" s="170"/>
      <c r="P47" s="170"/>
      <c r="Q47" s="170"/>
      <c r="R47" s="170"/>
    </row>
    <row r="48" spans="1:18" ht="15.75" hidden="1">
      <c r="A48" s="168" t="str">
        <f>'Voeux élèves'!A50</f>
        <v>KIENER Maxime</v>
      </c>
      <c r="B48" s="169">
        <f>Tableau1[[#This Row],[cor]]</f>
        <v>0</v>
      </c>
      <c r="C48" s="170"/>
      <c r="D48" s="170"/>
      <c r="E48" s="170"/>
      <c r="F48" s="170"/>
      <c r="G48" s="170"/>
      <c r="H48" s="170"/>
      <c r="I48" s="170"/>
      <c r="J48" s="170"/>
      <c r="K48" s="170"/>
      <c r="L48" s="170"/>
      <c r="M48" s="170"/>
      <c r="N48" s="170"/>
      <c r="O48" s="170"/>
      <c r="P48" s="170"/>
      <c r="Q48" s="170"/>
      <c r="R48" s="170"/>
    </row>
    <row r="49" spans="1:18" ht="15.75" hidden="1">
      <c r="A49" s="168" t="str">
        <f>'Voeux élèves'!A51</f>
        <v>LAGIER Alexandre</v>
      </c>
      <c r="B49" s="169">
        <f>Tableau1[[#This Row],[cor]]</f>
        <v>0</v>
      </c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</row>
    <row r="50" spans="1:18" ht="15.75" hidden="1">
      <c r="A50" s="168" t="str">
        <f>'Voeux élèves'!A52</f>
        <v>LARBI Alya</v>
      </c>
      <c r="B50" s="169">
        <f>Tableau1[[#This Row],[cor]]</f>
        <v>0</v>
      </c>
      <c r="C50" s="170"/>
      <c r="D50" s="170"/>
      <c r="E50" s="170"/>
      <c r="F50" s="170"/>
      <c r="G50" s="170"/>
      <c r="H50" s="170"/>
      <c r="I50" s="170"/>
      <c r="J50" s="170"/>
      <c r="K50" s="170"/>
      <c r="L50" s="170"/>
      <c r="M50" s="170"/>
      <c r="N50" s="170"/>
      <c r="O50" s="170"/>
      <c r="P50" s="170"/>
      <c r="Q50" s="170"/>
      <c r="R50" s="170"/>
    </row>
    <row r="51" spans="1:18" ht="15.75" hidden="1">
      <c r="A51" s="168" t="str">
        <f>'Voeux élèves'!A53</f>
        <v>LE GUILLOU Jeanne</v>
      </c>
      <c r="B51" s="169">
        <f>Tableau1[[#This Row],[cor]]</f>
        <v>0</v>
      </c>
      <c r="C51" s="170"/>
      <c r="D51" s="170"/>
      <c r="E51" s="170"/>
      <c r="F51" s="170"/>
      <c r="G51" s="170"/>
      <c r="H51" s="170"/>
      <c r="I51" s="170"/>
      <c r="J51" s="170"/>
      <c r="K51" s="170"/>
      <c r="L51" s="170"/>
      <c r="M51" s="170"/>
      <c r="N51" s="170"/>
      <c r="O51" s="170"/>
      <c r="P51" s="170"/>
      <c r="Q51" s="170"/>
      <c r="R51" s="170"/>
    </row>
    <row r="52" spans="1:18" ht="15.75" hidden="1">
      <c r="A52" s="168" t="str">
        <f>'Voeux élèves'!A54</f>
        <v>LEFEUVRE Eliott</v>
      </c>
      <c r="B52" s="169">
        <f>Tableau1[[#This Row],[cor]]</f>
        <v>0</v>
      </c>
      <c r="C52" s="170"/>
      <c r="D52" s="170"/>
      <c r="E52" s="170"/>
      <c r="F52" s="170"/>
      <c r="G52" s="170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</row>
    <row r="53" spans="1:18" ht="15.75">
      <c r="A53" s="168" t="str">
        <f>'Voeux élèves'!A55</f>
        <v>LEPOUTRE Achille</v>
      </c>
      <c r="B53" s="169">
        <f>Tableau1[[#This Row],[cor]]</f>
        <v>0</v>
      </c>
      <c r="C53" s="170"/>
      <c r="D53" s="170"/>
      <c r="E53" s="170"/>
      <c r="F53" s="170"/>
      <c r="G53" s="170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</row>
    <row r="54" spans="1:18" ht="15.75" hidden="1">
      <c r="A54" s="168" t="str">
        <f>'Voeux élèves'!A56</f>
        <v>LEVON Mathilde</v>
      </c>
      <c r="B54" s="169">
        <f>Tableau1[[#This Row],[cor]]</f>
        <v>0</v>
      </c>
      <c r="C54" s="170"/>
      <c r="D54" s="170"/>
      <c r="E54" s="170"/>
      <c r="F54" s="170"/>
      <c r="G54" s="170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</row>
    <row r="55" spans="1:18" ht="15.75" hidden="1">
      <c r="A55" s="168" t="str">
        <f>'Voeux élèves'!A57</f>
        <v>LITTARDI Anna</v>
      </c>
      <c r="B55" s="169">
        <f>Tableau1[[#This Row],[cor]]</f>
        <v>0</v>
      </c>
      <c r="C55" s="170"/>
      <c r="D55" s="170"/>
      <c r="E55" s="170"/>
      <c r="F55" s="170"/>
      <c r="G55" s="170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</row>
    <row r="56" spans="1:18" ht="15.75" hidden="1">
      <c r="A56" s="168" t="str">
        <f>'Voeux élèves'!A58</f>
        <v>LORDENIMUS Anna</v>
      </c>
      <c r="B56" s="169" t="str">
        <f>Tableau1[[#This Row],[cor]]</f>
        <v>p4</v>
      </c>
      <c r="C56" s="170"/>
      <c r="D56" s="170"/>
      <c r="E56" s="170"/>
      <c r="F56" s="170"/>
      <c r="G56" s="170"/>
      <c r="H56" s="170"/>
      <c r="I56" s="170"/>
      <c r="J56" s="170"/>
      <c r="K56" s="170"/>
      <c r="L56" s="170"/>
      <c r="M56" s="170"/>
      <c r="N56" s="170"/>
      <c r="O56" s="170"/>
      <c r="P56" s="170"/>
      <c r="Q56" s="170"/>
      <c r="R56" s="170"/>
    </row>
    <row r="57" spans="1:18" ht="15.75">
      <c r="A57" s="168" t="str">
        <f>'Voeux élèves'!A59</f>
        <v>LOUNIS Jalwan</v>
      </c>
      <c r="B57" s="169" t="str">
        <f>Tableau1[[#This Row],[cor]]</f>
        <v>p4</v>
      </c>
      <c r="C57" s="170"/>
      <c r="D57" s="170"/>
      <c r="E57" s="170"/>
      <c r="F57" s="170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</row>
    <row r="58" spans="1:18" ht="15.75" hidden="1">
      <c r="A58" s="168" t="str">
        <f>'Voeux élèves'!A60</f>
        <v>MARC Léopold</v>
      </c>
      <c r="B58" s="169">
        <f>Tableau1[[#This Row],[cor]]</f>
        <v>0</v>
      </c>
      <c r="C58" s="170"/>
      <c r="D58" s="170"/>
      <c r="E58" s="170"/>
      <c r="F58" s="170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</row>
    <row r="59" spans="1:18" ht="15.75">
      <c r="A59" s="168" t="str">
        <f>'Voeux élèves'!A61</f>
        <v>MARCHAL Nicolas</v>
      </c>
      <c r="B59" s="169" t="str">
        <f>Tableau1[[#This Row],[cor]]</f>
        <v>p4</v>
      </c>
      <c r="C59" s="170"/>
      <c r="D59" s="170"/>
      <c r="E59" s="170"/>
      <c r="F59" s="170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</row>
    <row r="60" spans="1:18" ht="15.75" hidden="1">
      <c r="A60" s="168" t="str">
        <f>'Voeux élèves'!A62</f>
        <v>MARCONNET Clément</v>
      </c>
      <c r="B60" s="169">
        <f>Tableau1[[#This Row],[cor]]</f>
        <v>0</v>
      </c>
      <c r="C60" s="170"/>
      <c r="D60" s="170"/>
      <c r="E60" s="170"/>
      <c r="F60" s="170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</row>
    <row r="61" spans="1:18" ht="15.75" hidden="1">
      <c r="A61" s="168" t="str">
        <f>'Voeux élèves'!A63</f>
        <v>MARSANNE Victor</v>
      </c>
      <c r="B61" s="169">
        <f>Tableau1[[#This Row],[cor]]</f>
        <v>0</v>
      </c>
      <c r="C61" s="170"/>
      <c r="D61" s="170"/>
      <c r="E61" s="170"/>
      <c r="F61" s="170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</row>
    <row r="62" spans="1:18" ht="15.75">
      <c r="A62" s="168" t="str">
        <f>'Voeux élèves'!A64</f>
        <v>MARTIN VUADELLE Juliette</v>
      </c>
      <c r="B62" s="169" t="str">
        <f>Tableau1[[#This Row],[cor]]</f>
        <v>p4</v>
      </c>
      <c r="C62" s="170"/>
      <c r="D62" s="170"/>
      <c r="E62" s="170"/>
      <c r="F62" s="170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</row>
    <row r="63" spans="1:18" ht="15.75" hidden="1">
      <c r="A63" s="168" t="str">
        <f>'Voeux élèves'!A65</f>
        <v xml:space="preserve">MARTINEZ Léo </v>
      </c>
      <c r="B63" s="169">
        <f>Tableau1[[#This Row],[cor]]</f>
        <v>0</v>
      </c>
      <c r="C63" s="170"/>
      <c r="D63" s="170"/>
      <c r="E63" s="170"/>
      <c r="F63" s="170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</row>
    <row r="64" spans="1:18" ht="15.75">
      <c r="A64" s="168" t="str">
        <f>'Voeux élèves'!A66</f>
        <v>MERIEUX Théophile</v>
      </c>
      <c r="B64" s="169" t="str">
        <f>Tableau1[[#This Row],[cor]]</f>
        <v>p1</v>
      </c>
      <c r="C64" s="170"/>
      <c r="D64" s="170"/>
      <c r="E64" s="170"/>
      <c r="F64" s="170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</row>
    <row r="65" spans="1:18" ht="15.75" hidden="1">
      <c r="A65" s="168" t="str">
        <f>'Voeux élèves'!A67</f>
        <v>MILANI Vitor</v>
      </c>
      <c r="B65" s="169">
        <f>Tableau1[[#This Row],[cor]]</f>
        <v>0</v>
      </c>
      <c r="C65" s="170"/>
      <c r="D65" s="170"/>
      <c r="E65" s="170"/>
      <c r="F65" s="170"/>
      <c r="G65" s="170"/>
      <c r="H65" s="170"/>
      <c r="I65" s="170"/>
      <c r="J65" s="170"/>
      <c r="K65" s="170"/>
      <c r="L65" s="170"/>
      <c r="M65" s="170"/>
      <c r="N65" s="170"/>
      <c r="O65" s="170"/>
      <c r="P65" s="170"/>
      <c r="Q65" s="170"/>
      <c r="R65" s="170"/>
    </row>
    <row r="66" spans="1:18" ht="15.75" hidden="1">
      <c r="A66" s="168" t="str">
        <f>'Voeux élèves'!A68</f>
        <v>MILLET Augustine</v>
      </c>
      <c r="B66" s="169">
        <f>Tableau1[[#This Row],[cor]]</f>
        <v>0</v>
      </c>
      <c r="C66" s="170"/>
      <c r="D66" s="170"/>
      <c r="E66" s="170"/>
      <c r="F66" s="170"/>
      <c r="G66" s="170"/>
      <c r="H66" s="170"/>
      <c r="I66" s="170"/>
      <c r="J66" s="170"/>
      <c r="K66" s="170"/>
      <c r="L66" s="170"/>
      <c r="M66" s="170"/>
      <c r="N66" s="170"/>
      <c r="O66" s="170"/>
      <c r="P66" s="170"/>
      <c r="Q66" s="170"/>
      <c r="R66" s="170"/>
    </row>
    <row r="67" spans="1:18" ht="15.75" hidden="1">
      <c r="A67" s="168" t="str">
        <f>'Voeux élèves'!A69</f>
        <v>MORARD Zoé</v>
      </c>
      <c r="B67" s="169">
        <f>Tableau1[[#This Row],[cor]]</f>
        <v>0</v>
      </c>
      <c r="C67" s="170"/>
      <c r="D67" s="170"/>
      <c r="E67" s="170"/>
      <c r="F67" s="170"/>
      <c r="G67" s="170"/>
      <c r="H67" s="170"/>
      <c r="I67" s="170"/>
      <c r="J67" s="170"/>
      <c r="K67" s="170"/>
      <c r="L67" s="170"/>
      <c r="M67" s="170"/>
      <c r="N67" s="170"/>
      <c r="O67" s="170"/>
      <c r="P67" s="170"/>
      <c r="Q67" s="170"/>
      <c r="R67" s="170"/>
    </row>
    <row r="68" spans="1:18" ht="15.75">
      <c r="A68" s="168" t="str">
        <f>'Voeux élèves'!A70</f>
        <v>MULLER Hugo</v>
      </c>
      <c r="B68" s="169" t="str">
        <f>Tableau1[[#This Row],[cor]]</f>
        <v>p1</v>
      </c>
      <c r="C68" s="170"/>
      <c r="D68" s="170"/>
      <c r="E68" s="170"/>
      <c r="F68" s="170"/>
      <c r="G68" s="170"/>
      <c r="H68" s="170"/>
      <c r="I68" s="170"/>
      <c r="J68" s="170"/>
      <c r="K68" s="170"/>
      <c r="L68" s="170"/>
      <c r="M68" s="170"/>
      <c r="N68" s="170"/>
      <c r="O68" s="170"/>
      <c r="P68" s="170"/>
      <c r="Q68" s="170"/>
      <c r="R68" s="170"/>
    </row>
    <row r="69" spans="1:18" ht="15.75" hidden="1">
      <c r="A69" s="168" t="str">
        <f>'Voeux élèves'!A71</f>
        <v>MULTEDO Felix</v>
      </c>
      <c r="B69" s="169">
        <f>Tableau1[[#This Row],[cor]]</f>
        <v>0</v>
      </c>
      <c r="C69" s="170"/>
      <c r="D69" s="170"/>
      <c r="E69" s="170"/>
      <c r="F69" s="170"/>
      <c r="G69" s="170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0"/>
    </row>
    <row r="70" spans="1:18" ht="15.75">
      <c r="A70" s="168" t="str">
        <f>'Voeux élèves'!A72</f>
        <v>PANDIN Juliette</v>
      </c>
      <c r="B70" s="169" t="str">
        <f>Tableau1[[#This Row],[cor]]</f>
        <v>p1</v>
      </c>
      <c r="C70" s="170"/>
      <c r="D70" s="170"/>
      <c r="E70" s="170"/>
      <c r="F70" s="170"/>
      <c r="G70" s="170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0"/>
    </row>
    <row r="71" spans="1:18" ht="15.75" hidden="1">
      <c r="A71" s="168" t="str">
        <f>'Voeux élèves'!A73</f>
        <v>PECQUERIE Louis</v>
      </c>
      <c r="B71" s="169">
        <f>Tableau1[[#This Row],[cor]]</f>
        <v>0</v>
      </c>
      <c r="C71" s="170"/>
      <c r="D71" s="170"/>
      <c r="E71" s="170"/>
      <c r="F71" s="170"/>
      <c r="G71" s="170"/>
      <c r="H71" s="170"/>
      <c r="I71" s="170"/>
      <c r="J71" s="170"/>
      <c r="K71" s="170"/>
      <c r="L71" s="170"/>
      <c r="M71" s="170"/>
      <c r="N71" s="170"/>
      <c r="O71" s="170"/>
      <c r="P71" s="170"/>
      <c r="Q71" s="170"/>
      <c r="R71" s="170"/>
    </row>
    <row r="72" spans="1:18" ht="15.75" hidden="1">
      <c r="A72" s="168" t="str">
        <f>'Voeux élèves'!A74</f>
        <v>PECQUERIE Raphaël</v>
      </c>
      <c r="B72" s="169">
        <f>Tableau1[[#This Row],[cor]]</f>
        <v>0</v>
      </c>
      <c r="C72" s="170"/>
      <c r="D72" s="170"/>
      <c r="E72" s="170"/>
      <c r="F72" s="170"/>
      <c r="G72" s="170"/>
      <c r="H72" s="170"/>
      <c r="I72" s="170"/>
      <c r="J72" s="170"/>
      <c r="K72" s="170"/>
      <c r="L72" s="170"/>
      <c r="M72" s="170"/>
      <c r="N72" s="170"/>
      <c r="O72" s="170"/>
      <c r="P72" s="170"/>
      <c r="Q72" s="170"/>
      <c r="R72" s="170"/>
    </row>
    <row r="73" spans="1:18" ht="15.75" hidden="1">
      <c r="A73" s="168" t="str">
        <f>'Voeux élèves'!A75</f>
        <v>PEJOAN Juliette</v>
      </c>
      <c r="B73" s="169">
        <f>Tableau1[[#This Row],[cor]]</f>
        <v>0</v>
      </c>
      <c r="C73" s="170"/>
      <c r="D73" s="170"/>
      <c r="E73" s="170"/>
      <c r="F73" s="170"/>
      <c r="G73" s="170"/>
      <c r="H73" s="170"/>
      <c r="I73" s="170"/>
      <c r="J73" s="170"/>
      <c r="K73" s="170"/>
      <c r="L73" s="170"/>
      <c r="M73" s="170"/>
      <c r="N73" s="170"/>
      <c r="O73" s="170"/>
      <c r="P73" s="170"/>
      <c r="Q73" s="170"/>
      <c r="R73" s="170"/>
    </row>
    <row r="74" spans="1:18" ht="15.75" hidden="1">
      <c r="A74" s="168" t="str">
        <f>'Voeux élèves'!A76</f>
        <v>PICHOT-DELAHAYE Louise</v>
      </c>
      <c r="B74" s="169">
        <f>Tableau1[[#This Row],[cor]]</f>
        <v>0</v>
      </c>
      <c r="C74" s="170"/>
      <c r="D74" s="170"/>
      <c r="E74" s="170"/>
      <c r="F74" s="170"/>
      <c r="G74" s="170"/>
      <c r="H74" s="170"/>
      <c r="I74" s="170"/>
      <c r="J74" s="170"/>
      <c r="K74" s="170"/>
      <c r="L74" s="170"/>
      <c r="M74" s="170"/>
      <c r="N74" s="170"/>
      <c r="O74" s="170"/>
      <c r="P74" s="170"/>
      <c r="Q74" s="170"/>
      <c r="R74" s="170"/>
    </row>
    <row r="75" spans="1:18" ht="15.75" hidden="1">
      <c r="A75" s="168" t="str">
        <f>'Voeux élèves'!A77</f>
        <v>POINT BOYRIVENT Baptiste</v>
      </c>
      <c r="B75" s="169">
        <f>Tableau1[[#This Row],[cor]]</f>
        <v>0</v>
      </c>
      <c r="C75" s="170"/>
      <c r="D75" s="170"/>
      <c r="E75" s="170"/>
      <c r="F75" s="170"/>
      <c r="G75" s="170"/>
      <c r="H75" s="170"/>
      <c r="I75" s="170"/>
      <c r="J75" s="170"/>
      <c r="K75" s="170"/>
      <c r="L75" s="170"/>
      <c r="M75" s="170"/>
      <c r="N75" s="170"/>
      <c r="O75" s="170"/>
      <c r="P75" s="170"/>
      <c r="Q75" s="170"/>
      <c r="R75" s="170"/>
    </row>
    <row r="76" spans="1:18" ht="15.75">
      <c r="A76" s="168" t="str">
        <f>'Voeux élèves'!A78</f>
        <v>POLO Emma</v>
      </c>
      <c r="B76" s="169" t="str">
        <f>Tableau1[[#This Row],[cor]]</f>
        <v>p1</v>
      </c>
      <c r="C76" s="170"/>
      <c r="D76" s="170"/>
      <c r="E76" s="170"/>
      <c r="F76" s="170"/>
      <c r="G76" s="170"/>
      <c r="H76" s="170"/>
      <c r="I76" s="170"/>
      <c r="J76" s="170"/>
      <c r="K76" s="170"/>
      <c r="L76" s="170"/>
      <c r="M76" s="170"/>
      <c r="N76" s="170"/>
      <c r="O76" s="170"/>
      <c r="P76" s="170"/>
      <c r="Q76" s="170"/>
      <c r="R76" s="170"/>
    </row>
    <row r="77" spans="1:18" ht="15.75" hidden="1">
      <c r="A77" s="168" t="str">
        <f>'Voeux élèves'!A79</f>
        <v>RENAND Louis</v>
      </c>
      <c r="B77" s="169">
        <f>Tableau1[[#This Row],[cor]]</f>
        <v>0</v>
      </c>
      <c r="C77" s="170"/>
      <c r="D77" s="170"/>
      <c r="E77" s="170"/>
      <c r="F77" s="170"/>
      <c r="G77" s="170"/>
      <c r="H77" s="170"/>
      <c r="I77" s="170"/>
      <c r="J77" s="170"/>
      <c r="K77" s="170"/>
      <c r="L77" s="170"/>
      <c r="M77" s="170"/>
      <c r="N77" s="170"/>
      <c r="O77" s="170"/>
      <c r="P77" s="170"/>
      <c r="Q77" s="170"/>
      <c r="R77" s="170"/>
    </row>
    <row r="78" spans="1:18" ht="15.75" hidden="1">
      <c r="A78" s="168" t="str">
        <f>'Voeux élèves'!A80</f>
        <v>RIVET Léa</v>
      </c>
      <c r="B78" s="169">
        <f>Tableau1[[#This Row],[cor]]</f>
        <v>0</v>
      </c>
      <c r="C78" s="170"/>
      <c r="D78" s="170"/>
      <c r="E78" s="170"/>
      <c r="F78" s="170"/>
      <c r="G78" s="170"/>
      <c r="H78" s="170"/>
      <c r="I78" s="170"/>
      <c r="J78" s="170"/>
      <c r="K78" s="170"/>
      <c r="L78" s="170"/>
      <c r="M78" s="170"/>
      <c r="N78" s="170"/>
      <c r="O78" s="170"/>
      <c r="P78" s="170"/>
      <c r="Q78" s="170"/>
      <c r="R78" s="170"/>
    </row>
    <row r="79" spans="1:18" ht="15.75" hidden="1">
      <c r="A79" s="168" t="str">
        <f>'Voeux élèves'!A81</f>
        <v>ROULLIER Theophane</v>
      </c>
      <c r="B79" s="169">
        <f>Tableau1[[#This Row],[cor]]</f>
        <v>0</v>
      </c>
      <c r="C79" s="170"/>
      <c r="D79" s="170"/>
      <c r="E79" s="170"/>
      <c r="F79" s="170"/>
      <c r="G79" s="170"/>
      <c r="H79" s="170"/>
      <c r="I79" s="170"/>
      <c r="J79" s="170"/>
      <c r="K79" s="170"/>
      <c r="L79" s="170"/>
      <c r="M79" s="170"/>
      <c r="N79" s="170"/>
      <c r="O79" s="170"/>
      <c r="P79" s="170"/>
      <c r="Q79" s="170"/>
      <c r="R79" s="170"/>
    </row>
    <row r="80" spans="1:18" ht="15.75" hidden="1">
      <c r="A80" s="168" t="str">
        <f>'Voeux élèves'!A82</f>
        <v>ROUSSEL-ROQUES Achille</v>
      </c>
      <c r="B80" s="169">
        <f>Tableau1[[#This Row],[cor]]</f>
        <v>0</v>
      </c>
      <c r="C80" s="170"/>
      <c r="D80" s="170"/>
      <c r="E80" s="170"/>
      <c r="F80" s="170"/>
      <c r="G80" s="170"/>
      <c r="H80" s="170"/>
      <c r="I80" s="170"/>
      <c r="J80" s="170"/>
      <c r="K80" s="170"/>
      <c r="L80" s="170"/>
      <c r="M80" s="170"/>
      <c r="N80" s="170"/>
      <c r="O80" s="170"/>
      <c r="P80" s="170"/>
      <c r="Q80" s="170"/>
      <c r="R80" s="170"/>
    </row>
    <row r="81" spans="1:18" ht="15.75" hidden="1">
      <c r="A81" s="168" t="str">
        <f>'Voeux élèves'!A83</f>
        <v>ROUSSEL-ROQUES Zacharie</v>
      </c>
      <c r="B81" s="169">
        <f>Tableau1[[#This Row],[cor]]</f>
        <v>0</v>
      </c>
      <c r="C81" s="170"/>
      <c r="D81" s="170"/>
      <c r="E81" s="170"/>
      <c r="F81" s="170"/>
      <c r="G81" s="170"/>
      <c r="H81" s="170"/>
      <c r="I81" s="170"/>
      <c r="J81" s="170"/>
      <c r="K81" s="170"/>
      <c r="L81" s="170"/>
      <c r="M81" s="170"/>
      <c r="N81" s="170"/>
      <c r="O81" s="170"/>
      <c r="P81" s="170"/>
      <c r="Q81" s="170"/>
      <c r="R81" s="170"/>
    </row>
    <row r="82" spans="1:18" ht="15.75" hidden="1">
      <c r="A82" s="168" t="str">
        <f>'Voeux élèves'!A84</f>
        <v>ROUSSET Mathilde</v>
      </c>
      <c r="B82" s="169">
        <f>Tableau1[[#This Row],[cor]]</f>
        <v>0</v>
      </c>
      <c r="C82" s="170"/>
      <c r="D82" s="170"/>
      <c r="E82" s="170"/>
      <c r="F82" s="170"/>
      <c r="G82" s="170"/>
      <c r="H82" s="170"/>
      <c r="I82" s="170"/>
      <c r="J82" s="170"/>
      <c r="K82" s="170"/>
      <c r="L82" s="170"/>
      <c r="M82" s="170"/>
      <c r="N82" s="170"/>
      <c r="O82" s="170"/>
      <c r="P82" s="170"/>
      <c r="Q82" s="170"/>
      <c r="R82" s="170"/>
    </row>
    <row r="83" spans="1:18" ht="15.75" hidden="1">
      <c r="A83" s="168" t="str">
        <f>'Voeux élèves'!A85</f>
        <v>ROUSSILLON Marin</v>
      </c>
      <c r="B83" s="169">
        <f>Tableau1[[#This Row],[cor]]</f>
        <v>0</v>
      </c>
      <c r="C83" s="170"/>
      <c r="D83" s="170"/>
      <c r="E83" s="170"/>
      <c r="F83" s="170"/>
      <c r="G83" s="170"/>
      <c r="H83" s="170"/>
      <c r="I83" s="170"/>
      <c r="J83" s="170"/>
      <c r="K83" s="170"/>
      <c r="L83" s="170"/>
      <c r="M83" s="170"/>
      <c r="N83" s="170"/>
      <c r="O83" s="170"/>
      <c r="P83" s="170"/>
      <c r="Q83" s="170"/>
      <c r="R83" s="170"/>
    </row>
    <row r="84" spans="1:18" ht="15.75" hidden="1">
      <c r="A84" s="168" t="str">
        <f>'Voeux élèves'!A86</f>
        <v>ROUX Elina</v>
      </c>
      <c r="B84" s="169">
        <f>Tableau1[[#This Row],[cor]]</f>
        <v>0</v>
      </c>
      <c r="C84" s="170"/>
      <c r="D84" s="170"/>
      <c r="E84" s="170"/>
      <c r="F84" s="170"/>
      <c r="G84" s="170"/>
      <c r="H84" s="170"/>
      <c r="I84" s="170"/>
      <c r="J84" s="170"/>
      <c r="K84" s="170"/>
      <c r="L84" s="170"/>
      <c r="M84" s="170"/>
      <c r="N84" s="170"/>
      <c r="O84" s="170"/>
      <c r="P84" s="170"/>
      <c r="Q84" s="170"/>
      <c r="R84" s="170"/>
    </row>
    <row r="85" spans="1:18" ht="15.75" hidden="1">
      <c r="A85" s="168" t="str">
        <f>'Voeux élèves'!A87</f>
        <v>ROYER  Alban</v>
      </c>
      <c r="B85" s="169">
        <f>Tableau1[[#This Row],[cor]]</f>
        <v>0</v>
      </c>
      <c r="C85" s="170"/>
      <c r="D85" s="170"/>
      <c r="E85" s="170"/>
      <c r="F85" s="170"/>
      <c r="G85" s="170"/>
      <c r="H85" s="170"/>
      <c r="I85" s="170"/>
      <c r="J85" s="170"/>
      <c r="K85" s="170"/>
      <c r="L85" s="170"/>
      <c r="M85" s="170"/>
      <c r="N85" s="170"/>
      <c r="O85" s="170"/>
      <c r="P85" s="170"/>
      <c r="Q85" s="170"/>
      <c r="R85" s="170"/>
    </row>
    <row r="86" spans="1:18" ht="15.75" hidden="1">
      <c r="A86" s="168" t="str">
        <f>'Voeux élèves'!A88</f>
        <v>SAINT-PAUL Léonie</v>
      </c>
      <c r="B86" s="169">
        <f>Tableau1[[#This Row],[cor]]</f>
        <v>0</v>
      </c>
      <c r="C86" s="170"/>
      <c r="D86" s="170"/>
      <c r="E86" s="170"/>
      <c r="F86" s="170"/>
      <c r="G86" s="170"/>
      <c r="H86" s="170"/>
      <c r="I86" s="170"/>
      <c r="J86" s="170"/>
      <c r="K86" s="170"/>
      <c r="L86" s="170"/>
      <c r="M86" s="170"/>
      <c r="N86" s="170"/>
      <c r="O86" s="170"/>
      <c r="P86" s="170"/>
      <c r="Q86" s="170"/>
      <c r="R86" s="170"/>
    </row>
    <row r="87" spans="1:18" ht="15.75" hidden="1">
      <c r="A87" s="168" t="str">
        <f>'Voeux élèves'!A89</f>
        <v>SCHMID Maélyne</v>
      </c>
      <c r="B87" s="169">
        <f>Tableau1[[#This Row],[cor]]</f>
        <v>0</v>
      </c>
      <c r="C87" s="170"/>
      <c r="D87" s="170"/>
      <c r="E87" s="170"/>
      <c r="F87" s="170"/>
      <c r="G87" s="170"/>
      <c r="H87" s="170"/>
      <c r="I87" s="170"/>
      <c r="J87" s="170"/>
      <c r="K87" s="170"/>
      <c r="L87" s="170"/>
      <c r="M87" s="170"/>
      <c r="N87" s="170"/>
      <c r="O87" s="170"/>
      <c r="P87" s="170"/>
      <c r="Q87" s="170"/>
      <c r="R87" s="170"/>
    </row>
    <row r="88" spans="1:18" ht="15.75">
      <c r="A88" s="168" t="str">
        <f>'Voeux élèves'!A90</f>
        <v>SHIN Ian</v>
      </c>
      <c r="B88" s="169" t="str">
        <f>Tableau1[[#This Row],[cor]]</f>
        <v>p1</v>
      </c>
      <c r="C88" s="170"/>
      <c r="D88" s="170"/>
      <c r="E88" s="170"/>
      <c r="F88" s="170"/>
      <c r="G88" s="170"/>
      <c r="H88" s="170"/>
      <c r="I88" s="170"/>
      <c r="J88" s="170"/>
      <c r="K88" s="170"/>
      <c r="L88" s="170"/>
      <c r="M88" s="170"/>
      <c r="N88" s="170"/>
      <c r="O88" s="170"/>
      <c r="P88" s="170"/>
      <c r="Q88" s="170"/>
      <c r="R88" s="170"/>
    </row>
    <row r="89" spans="1:18" ht="15.75" hidden="1">
      <c r="A89" s="168" t="str">
        <f>'Voeux élèves'!A91</f>
        <v>SHIN Louane</v>
      </c>
      <c r="B89" s="169">
        <f>Tableau1[[#This Row],[cor]]</f>
        <v>0</v>
      </c>
      <c r="C89" s="170"/>
      <c r="D89" s="170"/>
      <c r="E89" s="170"/>
      <c r="F89" s="170"/>
      <c r="G89" s="170"/>
      <c r="H89" s="170"/>
      <c r="I89" s="170"/>
      <c r="J89" s="170"/>
      <c r="K89" s="170"/>
      <c r="L89" s="170"/>
      <c r="M89" s="170"/>
      <c r="N89" s="170"/>
      <c r="O89" s="170"/>
      <c r="P89" s="170"/>
      <c r="Q89" s="170"/>
      <c r="R89" s="170"/>
    </row>
    <row r="90" spans="1:18" ht="15.75">
      <c r="A90" s="168" t="str">
        <f>'Voeux élèves'!A92</f>
        <v>SIGNORELLI Matteo</v>
      </c>
      <c r="B90" s="169" t="str">
        <f>Tableau1[[#This Row],[cor]]</f>
        <v>p3</v>
      </c>
      <c r="C90" s="170"/>
      <c r="D90" s="170"/>
      <c r="E90" s="170"/>
      <c r="F90" s="170"/>
      <c r="G90" s="170"/>
      <c r="H90" s="170"/>
      <c r="I90" s="170"/>
      <c r="J90" s="170"/>
      <c r="K90" s="170"/>
      <c r="L90" s="170"/>
      <c r="M90" s="170"/>
      <c r="N90" s="170"/>
      <c r="O90" s="170"/>
      <c r="P90" s="170"/>
      <c r="Q90" s="170"/>
      <c r="R90" s="170"/>
    </row>
    <row r="91" spans="1:18" ht="15.75" hidden="1">
      <c r="A91" s="168" t="str">
        <f>'Voeux élèves'!A93</f>
        <v>SIMON Stanislas</v>
      </c>
      <c r="B91" s="169">
        <f>Tableau1[[#This Row],[cor]]</f>
        <v>0</v>
      </c>
      <c r="C91" s="170"/>
      <c r="D91" s="170"/>
      <c r="E91" s="170"/>
      <c r="F91" s="170"/>
      <c r="G91" s="170"/>
      <c r="H91" s="170"/>
      <c r="I91" s="170"/>
      <c r="J91" s="170"/>
      <c r="K91" s="170"/>
      <c r="L91" s="170"/>
      <c r="M91" s="170"/>
      <c r="N91" s="170"/>
      <c r="O91" s="170"/>
      <c r="P91" s="170"/>
      <c r="Q91" s="170"/>
      <c r="R91" s="170"/>
    </row>
    <row r="92" spans="1:18" ht="15.75" hidden="1">
      <c r="A92" s="168" t="str">
        <f>'Voeux élèves'!A94</f>
        <v>SOULAS Louise</v>
      </c>
      <c r="B92" s="169">
        <f>Tableau1[[#This Row],[cor]]</f>
        <v>0</v>
      </c>
      <c r="C92" s="170"/>
      <c r="D92" s="170"/>
      <c r="E92" s="170"/>
      <c r="F92" s="170"/>
      <c r="G92" s="170"/>
      <c r="H92" s="170"/>
      <c r="I92" s="170"/>
      <c r="J92" s="170"/>
      <c r="K92" s="170"/>
      <c r="L92" s="170"/>
      <c r="M92" s="170"/>
      <c r="N92" s="170"/>
      <c r="O92" s="170"/>
      <c r="P92" s="170"/>
      <c r="Q92" s="170"/>
      <c r="R92" s="170"/>
    </row>
    <row r="93" spans="1:18" ht="15.75" hidden="1">
      <c r="A93" s="168" t="str">
        <f>'Voeux élèves'!A95</f>
        <v>TAILHADES ALALI Noa</v>
      </c>
      <c r="B93" s="169">
        <f>Tableau1[[#This Row],[cor]]</f>
        <v>0</v>
      </c>
      <c r="C93" s="170"/>
      <c r="D93" s="170"/>
      <c r="E93" s="170"/>
      <c r="F93" s="170"/>
      <c r="G93" s="170"/>
      <c r="H93" s="170"/>
      <c r="I93" s="170"/>
      <c r="J93" s="170"/>
      <c r="K93" s="170"/>
      <c r="L93" s="170"/>
      <c r="M93" s="170"/>
      <c r="N93" s="170"/>
      <c r="O93" s="170"/>
      <c r="P93" s="170"/>
      <c r="Q93" s="170"/>
      <c r="R93" s="170"/>
    </row>
    <row r="94" spans="1:18" ht="15.75" hidden="1">
      <c r="A94" s="168" t="str">
        <f>'Voeux élèves'!A96</f>
        <v>TAKKOUZ Carla</v>
      </c>
      <c r="B94" s="169">
        <f>Tableau1[[#This Row],[cor]]</f>
        <v>0</v>
      </c>
      <c r="C94" s="170"/>
      <c r="D94" s="170"/>
      <c r="E94" s="170"/>
      <c r="F94" s="170"/>
      <c r="G94" s="170"/>
      <c r="H94" s="170"/>
      <c r="I94" s="170"/>
      <c r="J94" s="170"/>
      <c r="K94" s="170"/>
      <c r="L94" s="170"/>
      <c r="M94" s="170"/>
      <c r="N94" s="170"/>
      <c r="O94" s="170"/>
      <c r="P94" s="170"/>
      <c r="Q94" s="170"/>
      <c r="R94" s="170"/>
    </row>
    <row r="95" spans="1:18" ht="15.75" hidden="1">
      <c r="A95" s="168" t="str">
        <f>'Voeux élèves'!A97</f>
        <v>TRABLY EL MAHMOUD Coline</v>
      </c>
      <c r="B95" s="169">
        <f>Tableau1[[#This Row],[cor]]</f>
        <v>0</v>
      </c>
      <c r="C95" s="170"/>
      <c r="D95" s="170"/>
      <c r="E95" s="170"/>
      <c r="F95" s="170"/>
      <c r="G95" s="170"/>
      <c r="H95" s="170"/>
      <c r="I95" s="170"/>
      <c r="J95" s="170"/>
      <c r="K95" s="170"/>
      <c r="L95" s="170"/>
      <c r="M95" s="170"/>
      <c r="N95" s="170"/>
      <c r="O95" s="170"/>
      <c r="P95" s="170"/>
      <c r="Q95" s="170"/>
      <c r="R95" s="170"/>
    </row>
    <row r="96" spans="1:18" ht="15.75" hidden="1">
      <c r="A96" s="168" t="str">
        <f>'Voeux élèves'!A98</f>
        <v>VERSCHELDE Lucie</v>
      </c>
      <c r="B96" s="169">
        <f>Tableau1[[#This Row],[cor]]</f>
        <v>0</v>
      </c>
      <c r="C96" s="170"/>
      <c r="D96" s="170"/>
      <c r="E96" s="170"/>
      <c r="F96" s="170"/>
      <c r="G96" s="170"/>
      <c r="H96" s="170"/>
      <c r="I96" s="170"/>
      <c r="J96" s="170"/>
      <c r="K96" s="170"/>
      <c r="L96" s="170"/>
      <c r="M96" s="170"/>
      <c r="N96" s="170"/>
      <c r="O96" s="170"/>
      <c r="P96" s="170"/>
      <c r="Q96" s="170"/>
      <c r="R96" s="170"/>
    </row>
    <row r="97" spans="1:18" ht="15.75" hidden="1">
      <c r="A97" s="168" t="str">
        <f>'Voeux élèves'!A99</f>
        <v>VIREVAIRE BIDAUT Timéo</v>
      </c>
      <c r="B97" s="169">
        <f>Tableau1[[#This Row],[cor]]</f>
        <v>0</v>
      </c>
      <c r="C97" s="170"/>
      <c r="D97" s="170"/>
      <c r="E97" s="170"/>
      <c r="F97" s="170"/>
      <c r="G97" s="170"/>
      <c r="H97" s="170"/>
      <c r="I97" s="170"/>
      <c r="J97" s="170"/>
      <c r="K97" s="170"/>
      <c r="L97" s="170"/>
      <c r="M97" s="170"/>
      <c r="N97" s="170"/>
      <c r="O97" s="170"/>
      <c r="P97" s="170"/>
      <c r="Q97" s="170"/>
      <c r="R97" s="170"/>
    </row>
    <row r="98" spans="1:18" ht="15.75" hidden="1">
      <c r="A98" s="168" t="str">
        <f>'Voeux élèves'!A100</f>
        <v>BERNET Clémence</v>
      </c>
      <c r="B98" s="169">
        <f>Tableau1[[#This Row],[cor]]</f>
        <v>0</v>
      </c>
      <c r="C98" s="170"/>
      <c r="D98" s="170"/>
      <c r="E98" s="170"/>
      <c r="F98" s="170"/>
      <c r="G98" s="170"/>
      <c r="H98" s="170"/>
      <c r="I98" s="170"/>
      <c r="J98" s="170"/>
      <c r="K98" s="170"/>
      <c r="L98" s="170"/>
      <c r="M98" s="170"/>
      <c r="N98" s="170"/>
      <c r="O98" s="170"/>
      <c r="P98" s="170"/>
      <c r="Q98" s="170"/>
      <c r="R98" s="170"/>
    </row>
    <row r="99" spans="1:18" ht="15.75" hidden="1">
      <c r="A99" s="168" t="str">
        <f>'Voeux élèves'!A101</f>
        <v>LOUAR Sarah</v>
      </c>
      <c r="B99" s="169">
        <f>Tableau1[[#This Row],[cor]]</f>
        <v>0</v>
      </c>
      <c r="C99" s="170"/>
      <c r="D99" s="170"/>
      <c r="E99" s="170"/>
      <c r="F99" s="170"/>
      <c r="G99" s="170"/>
      <c r="H99" s="170"/>
      <c r="I99" s="170"/>
      <c r="J99" s="170"/>
      <c r="K99" s="170"/>
      <c r="L99" s="170"/>
      <c r="M99" s="170"/>
      <c r="N99" s="170"/>
      <c r="O99" s="170"/>
      <c r="P99" s="170"/>
      <c r="Q99" s="170"/>
      <c r="R99" s="170"/>
    </row>
    <row r="100" spans="1:18" ht="15.75" hidden="1">
      <c r="A100" s="168">
        <f>'Voeux élèves'!A102</f>
        <v>0</v>
      </c>
      <c r="B100" s="169">
        <f>Tableau1[[#This Row],[cor]]</f>
        <v>0</v>
      </c>
      <c r="C100" s="170"/>
      <c r="D100" s="170"/>
      <c r="E100" s="170"/>
      <c r="F100" s="170"/>
      <c r="G100" s="170"/>
      <c r="H100" s="170"/>
      <c r="I100" s="170"/>
      <c r="J100" s="170"/>
      <c r="K100" s="170"/>
      <c r="L100" s="170"/>
      <c r="M100" s="170"/>
      <c r="N100" s="170"/>
      <c r="O100" s="170"/>
      <c r="P100" s="170"/>
      <c r="Q100" s="170"/>
      <c r="R100" s="170"/>
    </row>
    <row r="101" spans="1:18">
      <c r="A101" s="171"/>
      <c r="B101" s="170"/>
      <c r="C101" s="170"/>
      <c r="D101" s="170"/>
      <c r="E101" s="170"/>
      <c r="F101" s="170"/>
      <c r="G101" s="170"/>
      <c r="H101" s="170"/>
      <c r="I101" s="170"/>
      <c r="J101" s="170"/>
      <c r="K101" s="170"/>
      <c r="L101" s="170"/>
      <c r="M101" s="170"/>
      <c r="N101" s="170"/>
      <c r="O101" s="170"/>
      <c r="P101" s="170"/>
      <c r="Q101" s="170"/>
      <c r="R101" s="170"/>
    </row>
    <row r="102" spans="1:18">
      <c r="A102" s="172" t="s">
        <v>26</v>
      </c>
      <c r="B102" s="176" t="s">
        <v>71</v>
      </c>
      <c r="C102" s="170"/>
      <c r="D102" s="170"/>
      <c r="E102" s="170"/>
      <c r="F102" s="170"/>
      <c r="G102" s="170"/>
      <c r="H102" s="170"/>
      <c r="I102" s="170"/>
      <c r="J102" s="170"/>
      <c r="K102" s="170"/>
      <c r="L102" s="170"/>
      <c r="M102" s="170"/>
      <c r="N102" s="170"/>
      <c r="O102" s="170"/>
      <c r="P102" s="170"/>
      <c r="Q102" s="170"/>
      <c r="R102" s="170"/>
    </row>
    <row r="103" spans="1:18">
      <c r="A103" s="7" t="s">
        <v>85</v>
      </c>
      <c r="B103" s="2" t="s">
        <v>72</v>
      </c>
    </row>
    <row r="104" spans="1:18">
      <c r="A104" s="7"/>
      <c r="B104" s="3" t="s">
        <v>73</v>
      </c>
    </row>
    <row r="105" spans="1:18">
      <c r="B105" s="4" t="s">
        <v>74</v>
      </c>
    </row>
    <row r="106" spans="1:18">
      <c r="B106">
        <f>COUNTIF(B101:B104,1)</f>
        <v>0</v>
      </c>
    </row>
    <row r="107" spans="1:18">
      <c r="B107">
        <f>COUNTIF(B101:B104,2)</f>
        <v>0</v>
      </c>
    </row>
    <row r="108" spans="1:18">
      <c r="B108">
        <f>COUNTIF(B101:B104,3)</f>
        <v>0</v>
      </c>
    </row>
    <row r="109" spans="1:18">
      <c r="B109">
        <f>COUNTIF(B101:B104,4)</f>
        <v>0</v>
      </c>
    </row>
  </sheetData>
  <phoneticPr fontId="5" type="noConversion"/>
  <conditionalFormatting sqref="B102">
    <cfRule type="iconSet" priority="58">
      <iconSet iconSet="3Symbols2">
        <cfvo type="percent" val="0"/>
        <cfvo type="percent" val="33"/>
        <cfvo type="percent" val="67"/>
      </iconSet>
    </cfRule>
  </conditionalFormatting>
  <conditionalFormatting sqref="B102">
    <cfRule type="colorScale" priority="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2">
    <cfRule type="colorScale" priority="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3">
    <cfRule type="iconSet" priority="55">
      <iconSet iconSet="3Symbols2">
        <cfvo type="percent" val="0"/>
        <cfvo type="percent" val="33"/>
        <cfvo type="percent" val="67"/>
      </iconSet>
    </cfRule>
  </conditionalFormatting>
  <conditionalFormatting sqref="B103">
    <cfRule type="colorScale" priority="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4">
    <cfRule type="iconSet" priority="53">
      <iconSet iconSet="3Symbols2">
        <cfvo type="percent" val="0"/>
        <cfvo type="percent" val="33"/>
        <cfvo type="percent" val="67"/>
      </iconSet>
    </cfRule>
  </conditionalFormatting>
  <conditionalFormatting sqref="B105">
    <cfRule type="iconSet" priority="52">
      <iconSet iconSet="3Symbols2">
        <cfvo type="percent" val="0"/>
        <cfvo type="percent" val="33"/>
        <cfvo type="percent" val="67"/>
      </iconSet>
    </cfRule>
  </conditionalFormatting>
  <conditionalFormatting sqref="B2:B100">
    <cfRule type="iconSet" priority="6">
      <iconSet iconSet="3Symbols2">
        <cfvo type="percent" val="0"/>
        <cfvo type="percent" val="33"/>
        <cfvo type="percent" val="67"/>
      </iconSet>
    </cfRule>
  </conditionalFormatting>
  <conditionalFormatting sqref="B2:B100">
    <cfRule type="cellIs" dxfId="52" priority="1" operator="equal">
      <formula>"P4"</formula>
    </cfRule>
    <cfRule type="cellIs" dxfId="51" priority="2" operator="equal">
      <formula>"P3"</formula>
    </cfRule>
    <cfRule type="cellIs" dxfId="50" priority="3" operator="equal">
      <formula>"P2"</formula>
    </cfRule>
    <cfRule type="cellIs" dxfId="49" priority="4" operator="equal">
      <formula>"P1"</formula>
    </cfRule>
    <cfRule type="iconSet" priority="5">
      <iconSet iconSet="4TrafficLights">
        <cfvo type="percent" val="0"/>
        <cfvo type="percent" val="25"/>
        <cfvo type="percent" val="50"/>
        <cfvo type="percent" val="75"/>
      </iconSet>
    </cfRule>
  </conditionalFormatting>
  <pageMargins left="0.7" right="0.7" top="0.75" bottom="0.75" header="0.3" footer="0.3"/>
  <pageSetup paperSize="9" orientation="portrait" horizontalDpi="0" verticalDpi="0"/>
  <tableParts count="1">
    <tablePart r:id="rId1"/>
  </tablePart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Feuil17"/>
  <dimension ref="A1:R109"/>
  <sheetViews>
    <sheetView workbookViewId="0">
      <pane ySplit="1" topLeftCell="A2" activePane="bottomLeft" state="frozen"/>
      <selection activeCell="A80" sqref="A80"/>
      <selection pane="bottomLeft" activeCell="E101" sqref="E101"/>
    </sheetView>
  </sheetViews>
  <sheetFormatPr baseColWidth="10" defaultRowHeight="15"/>
  <cols>
    <col min="1" max="1" width="36.140625" bestFit="1" customWidth="1"/>
    <col min="2" max="3" width="19.140625" bestFit="1" customWidth="1"/>
  </cols>
  <sheetData>
    <row r="1" spans="1:18">
      <c r="A1" t="s">
        <v>12</v>
      </c>
      <c r="B1" t="s">
        <v>27</v>
      </c>
    </row>
    <row r="2" spans="1:18" ht="15.75">
      <c r="A2" s="168" t="str">
        <f>'Voeux élèves'!A4</f>
        <v>ARRAGAIN Adèle</v>
      </c>
      <c r="B2" s="154" t="str">
        <f>Tableau1[[#This Row],[trombone]]</f>
        <v>p2</v>
      </c>
    </row>
    <row r="3" spans="1:18" hidden="1">
      <c r="A3" s="153" t="str">
        <f>'Voeux élèves'!A5</f>
        <v>AUCLAIR Héloïse</v>
      </c>
      <c r="B3" s="154">
        <f>Tableau1[[#This Row],[trombone]]</f>
        <v>0</v>
      </c>
    </row>
    <row r="4" spans="1:18" ht="15.75" hidden="1">
      <c r="A4" s="168" t="str">
        <f>'Voeux élèves'!A6</f>
        <v>BALAIS Zoé</v>
      </c>
      <c r="B4" s="169">
        <f>Tableau1[[#This Row],[trombone]]</f>
        <v>0</v>
      </c>
      <c r="C4" s="170"/>
      <c r="D4" s="170"/>
      <c r="E4" s="170"/>
      <c r="F4" s="170"/>
      <c r="G4" s="170"/>
      <c r="H4" s="170"/>
      <c r="I4" s="170"/>
      <c r="J4" s="170"/>
      <c r="K4" s="170"/>
      <c r="L4" s="170"/>
      <c r="M4" s="170"/>
      <c r="N4" s="170"/>
      <c r="O4" s="170"/>
      <c r="P4" s="170"/>
      <c r="Q4" s="170"/>
      <c r="R4" s="170"/>
    </row>
    <row r="5" spans="1:18" ht="15.75" hidden="1">
      <c r="A5" s="168" t="str">
        <f>'Voeux élèves'!A7</f>
        <v>BARBI NEYROUD Alicia</v>
      </c>
      <c r="B5" s="169">
        <f>Tableau1[[#This Row],[trombone]]</f>
        <v>0</v>
      </c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170"/>
      <c r="Q5" s="170"/>
      <c r="R5" s="170"/>
    </row>
    <row r="6" spans="1:18" ht="15.75" hidden="1">
      <c r="A6" s="168" t="str">
        <f>'Voeux élèves'!A8</f>
        <v>BARBU WILDBRETT Charlotte</v>
      </c>
      <c r="B6" s="169">
        <f>Tableau1[[#This Row],[trombone]]</f>
        <v>0</v>
      </c>
      <c r="C6" s="170"/>
      <c r="D6" s="170"/>
      <c r="E6" s="170"/>
      <c r="F6" s="170"/>
      <c r="G6" s="170"/>
      <c r="H6" s="170"/>
      <c r="I6" s="170"/>
      <c r="J6" s="170"/>
      <c r="K6" s="170"/>
      <c r="L6" s="170"/>
      <c r="M6" s="170"/>
      <c r="N6" s="170"/>
      <c r="O6" s="170"/>
      <c r="P6" s="170"/>
      <c r="Q6" s="170"/>
      <c r="R6" s="170"/>
    </row>
    <row r="7" spans="1:18" ht="15.75" hidden="1">
      <c r="A7" s="168" t="str">
        <f>'Voeux élèves'!A9</f>
        <v>BAZOGE Edgar</v>
      </c>
      <c r="B7" s="169">
        <f>Tableau1[[#This Row],[trombone]]</f>
        <v>0</v>
      </c>
      <c r="C7" s="170"/>
      <c r="D7" s="170"/>
      <c r="E7" s="170"/>
      <c r="F7" s="170"/>
      <c r="G7" s="170"/>
      <c r="H7" s="170"/>
      <c r="I7" s="170"/>
      <c r="J7" s="170"/>
      <c r="K7" s="170"/>
      <c r="L7" s="170"/>
      <c r="M7" s="170"/>
      <c r="N7" s="170"/>
      <c r="O7" s="170"/>
      <c r="P7" s="170"/>
      <c r="Q7" s="170"/>
      <c r="R7" s="170"/>
    </row>
    <row r="8" spans="1:18" ht="15.75" hidden="1">
      <c r="A8" s="168" t="str">
        <f>'Voeux élèves'!A10</f>
        <v>BEAREZ Thelma</v>
      </c>
      <c r="B8" s="169">
        <f>Tableau1[[#This Row],[trombone]]</f>
        <v>0</v>
      </c>
      <c r="C8" s="170"/>
      <c r="D8" s="170"/>
      <c r="E8" s="170"/>
      <c r="F8" s="170"/>
      <c r="G8" s="170"/>
      <c r="H8" s="170"/>
      <c r="I8" s="170"/>
      <c r="J8" s="170"/>
      <c r="K8" s="170"/>
      <c r="L8" s="170"/>
      <c r="M8" s="170"/>
      <c r="N8" s="170"/>
      <c r="O8" s="170"/>
      <c r="P8" s="170"/>
      <c r="Q8" s="170"/>
      <c r="R8" s="170"/>
    </row>
    <row r="9" spans="1:18" ht="15.75" hidden="1">
      <c r="A9" s="168" t="str">
        <f>'Voeux élèves'!A11</f>
        <v>BENKHALFOUN Aya</v>
      </c>
      <c r="B9" s="169">
        <f>Tableau1[[#This Row],[trombone]]</f>
        <v>0</v>
      </c>
      <c r="C9" s="170"/>
      <c r="D9" s="170"/>
      <c r="E9" s="170"/>
      <c r="F9" s="170"/>
      <c r="G9" s="170"/>
      <c r="H9" s="170"/>
      <c r="I9" s="170"/>
      <c r="J9" s="170"/>
      <c r="K9" s="170"/>
      <c r="L9" s="170"/>
      <c r="M9" s="170"/>
      <c r="N9" s="170"/>
      <c r="O9" s="170"/>
      <c r="P9" s="170"/>
      <c r="Q9" s="170"/>
      <c r="R9" s="170"/>
    </row>
    <row r="10" spans="1:18" ht="15.75" hidden="1">
      <c r="A10" s="168" t="str">
        <f>'Voeux élèves'!A12</f>
        <v>BENOIT Anatole</v>
      </c>
      <c r="B10" s="169">
        <f>Tableau1[[#This Row],[trombone]]</f>
        <v>0</v>
      </c>
      <c r="C10" s="170"/>
      <c r="D10" s="170"/>
      <c r="E10" s="170"/>
      <c r="F10" s="170"/>
      <c r="G10" s="170"/>
      <c r="H10" s="170"/>
      <c r="I10" s="170"/>
      <c r="J10" s="170"/>
      <c r="K10" s="170"/>
      <c r="L10" s="170"/>
      <c r="M10" s="170"/>
      <c r="N10" s="170"/>
      <c r="O10" s="170"/>
      <c r="P10" s="170"/>
      <c r="Q10" s="170"/>
      <c r="R10" s="170"/>
    </row>
    <row r="11" spans="1:18" ht="15.75" hidden="1">
      <c r="A11" s="168" t="str">
        <f>'Voeux élèves'!A13</f>
        <v>BERTHIER Inès</v>
      </c>
      <c r="B11" s="169">
        <f>Tableau1[[#This Row],[trombone]]</f>
        <v>0</v>
      </c>
      <c r="C11" s="170"/>
      <c r="D11" s="170"/>
      <c r="E11" s="170"/>
      <c r="F11" s="170"/>
      <c r="G11" s="170"/>
      <c r="H11" s="170"/>
      <c r="I11" s="170"/>
      <c r="J11" s="170"/>
      <c r="K11" s="170"/>
      <c r="L11" s="170"/>
      <c r="M11" s="170"/>
      <c r="N11" s="170"/>
      <c r="O11" s="170"/>
      <c r="P11" s="170"/>
      <c r="Q11" s="170"/>
      <c r="R11" s="170"/>
    </row>
    <row r="12" spans="1:18" ht="15.75" hidden="1">
      <c r="A12" s="168" t="str">
        <f>'Voeux élèves'!A14</f>
        <v>BLEHAUT Anna</v>
      </c>
      <c r="B12" s="169">
        <f>Tableau1[[#This Row],[trombone]]</f>
        <v>0</v>
      </c>
      <c r="C12" s="170"/>
      <c r="D12" s="170"/>
      <c r="E12" s="170"/>
      <c r="F12" s="170"/>
      <c r="G12" s="170"/>
      <c r="H12" s="170"/>
      <c r="I12" s="170"/>
      <c r="J12" s="170"/>
      <c r="K12" s="170"/>
      <c r="L12" s="170"/>
      <c r="M12" s="170"/>
      <c r="N12" s="170"/>
      <c r="O12" s="170"/>
      <c r="P12" s="170"/>
      <c r="Q12" s="170"/>
      <c r="R12" s="170"/>
    </row>
    <row r="13" spans="1:18" ht="15.75" hidden="1">
      <c r="A13" s="168" t="str">
        <f>'Voeux élèves'!A15</f>
        <v>BOSSAN Emma</v>
      </c>
      <c r="B13" s="169">
        <f>Tableau1[[#This Row],[trombone]]</f>
        <v>0</v>
      </c>
      <c r="C13" s="170"/>
      <c r="D13" s="170"/>
      <c r="E13" s="170"/>
      <c r="F13" s="170"/>
      <c r="G13" s="170"/>
      <c r="H13" s="170"/>
      <c r="I13" s="170"/>
      <c r="J13" s="170"/>
      <c r="K13" s="170"/>
      <c r="L13" s="170"/>
      <c r="M13" s="170"/>
      <c r="N13" s="170"/>
      <c r="O13" s="170"/>
      <c r="P13" s="170"/>
      <c r="Q13" s="170"/>
      <c r="R13" s="170"/>
    </row>
    <row r="14" spans="1:18" ht="15.75" hidden="1">
      <c r="A14" s="168" t="str">
        <f>'Voeux élèves'!A16</f>
        <v>BRANDYK TAGLIAVIA Julia</v>
      </c>
      <c r="B14" s="169">
        <f>Tableau1[[#This Row],[trombone]]</f>
        <v>0</v>
      </c>
      <c r="C14" s="170"/>
      <c r="D14" s="170"/>
      <c r="E14" s="170"/>
      <c r="F14" s="170"/>
      <c r="G14" s="170"/>
      <c r="H14" s="170"/>
      <c r="I14" s="170"/>
      <c r="J14" s="170"/>
      <c r="K14" s="170"/>
      <c r="L14" s="170"/>
      <c r="M14" s="170"/>
      <c r="N14" s="170"/>
      <c r="O14" s="170"/>
      <c r="P14" s="170"/>
      <c r="Q14" s="170"/>
      <c r="R14" s="170"/>
    </row>
    <row r="15" spans="1:18" ht="15.75" hidden="1">
      <c r="A15" s="168" t="str">
        <f>'Voeux élèves'!A17</f>
        <v>CARION Léonie</v>
      </c>
      <c r="B15" s="169">
        <f>Tableau1[[#This Row],[trombone]]</f>
        <v>0</v>
      </c>
      <c r="C15" s="170"/>
      <c r="D15" s="170"/>
      <c r="E15" s="170"/>
      <c r="F15" s="170"/>
      <c r="G15" s="170"/>
      <c r="H15" s="170"/>
      <c r="I15" s="170"/>
      <c r="J15" s="170"/>
      <c r="K15" s="170"/>
      <c r="L15" s="170"/>
      <c r="M15" s="170"/>
      <c r="N15" s="170"/>
      <c r="O15" s="170"/>
      <c r="P15" s="170"/>
      <c r="Q15" s="170"/>
      <c r="R15" s="170"/>
    </row>
    <row r="16" spans="1:18" ht="15.75" hidden="1">
      <c r="A16" s="168" t="str">
        <f>'Voeux élèves'!A18</f>
        <v>CATALAO PACHECO Tomas</v>
      </c>
      <c r="B16" s="169">
        <f>Tableau1[[#This Row],[trombone]]</f>
        <v>0</v>
      </c>
      <c r="C16" s="170"/>
      <c r="D16" s="170"/>
      <c r="E16" s="170"/>
      <c r="F16" s="170"/>
      <c r="G16" s="170"/>
      <c r="H16" s="170"/>
      <c r="I16" s="170"/>
      <c r="J16" s="170"/>
      <c r="K16" s="170"/>
      <c r="L16" s="170"/>
      <c r="M16" s="170"/>
      <c r="N16" s="170"/>
      <c r="O16" s="170"/>
      <c r="P16" s="170"/>
      <c r="Q16" s="170"/>
      <c r="R16" s="170"/>
    </row>
    <row r="17" spans="1:18" ht="15.75">
      <c r="A17" s="168" t="str">
        <f>'Voeux élèves'!A19</f>
        <v>CHAGNY Elise</v>
      </c>
      <c r="B17" s="169" t="str">
        <f>Tableau1[[#This Row],[trombone]]</f>
        <v>p3</v>
      </c>
      <c r="C17" s="170"/>
      <c r="D17" s="170"/>
      <c r="E17" s="170"/>
      <c r="F17" s="170"/>
      <c r="G17" s="170"/>
      <c r="H17" s="170"/>
      <c r="I17" s="170"/>
      <c r="J17" s="170"/>
      <c r="K17" s="170"/>
      <c r="L17" s="170"/>
      <c r="M17" s="170"/>
      <c r="N17" s="170"/>
      <c r="O17" s="170"/>
      <c r="P17" s="170"/>
      <c r="Q17" s="170"/>
      <c r="R17" s="170"/>
    </row>
    <row r="18" spans="1:18" ht="15.75">
      <c r="A18" s="168" t="str">
        <f>'Voeux élèves'!A20</f>
        <v>CHALET Ninon</v>
      </c>
      <c r="B18" s="169">
        <f>Tableau1[[#This Row],[trombone]]</f>
        <v>0</v>
      </c>
      <c r="C18" s="170"/>
      <c r="D18" s="170"/>
      <c r="E18" s="170"/>
      <c r="F18" s="170"/>
      <c r="G18" s="170"/>
      <c r="H18" s="170"/>
      <c r="I18" s="170"/>
      <c r="J18" s="170"/>
      <c r="K18" s="170"/>
      <c r="L18" s="170"/>
      <c r="M18" s="170"/>
      <c r="N18" s="170"/>
      <c r="O18" s="170"/>
      <c r="P18" s="170"/>
      <c r="Q18" s="170"/>
      <c r="R18" s="170"/>
    </row>
    <row r="19" spans="1:18" ht="15.75" hidden="1">
      <c r="A19" s="168" t="str">
        <f>'Voeux élèves'!A21</f>
        <v>CHAREYRON Elsa</v>
      </c>
      <c r="B19" s="169">
        <f>Tableau1[[#This Row],[trombone]]</f>
        <v>0</v>
      </c>
      <c r="C19" s="170"/>
      <c r="D19" s="170"/>
      <c r="E19" s="170"/>
      <c r="F19" s="170"/>
      <c r="G19" s="170"/>
      <c r="H19" s="170"/>
      <c r="I19" s="170"/>
      <c r="J19" s="170"/>
      <c r="K19" s="170"/>
      <c r="L19" s="170"/>
      <c r="M19" s="170"/>
      <c r="N19" s="170"/>
      <c r="O19" s="170"/>
      <c r="P19" s="170"/>
      <c r="Q19" s="170"/>
      <c r="R19" s="170"/>
    </row>
    <row r="20" spans="1:18" ht="15.75" hidden="1">
      <c r="A20" s="168" t="str">
        <f>'Voeux élèves'!A22</f>
        <v>CHARON Gabriel</v>
      </c>
      <c r="B20" s="169">
        <f>Tableau1[[#This Row],[trombone]]</f>
        <v>0</v>
      </c>
      <c r="C20" s="170"/>
      <c r="D20" s="170"/>
      <c r="E20" s="170"/>
      <c r="F20" s="170"/>
      <c r="G20" s="170"/>
      <c r="H20" s="170"/>
      <c r="I20" s="170"/>
      <c r="J20" s="170"/>
      <c r="K20" s="170"/>
      <c r="L20" s="170"/>
      <c r="M20" s="170"/>
      <c r="N20" s="170"/>
      <c r="O20" s="170"/>
      <c r="P20" s="170"/>
      <c r="Q20" s="170"/>
      <c r="R20" s="170"/>
    </row>
    <row r="21" spans="1:18" ht="15.75">
      <c r="A21" s="168" t="str">
        <f>'Voeux élèves'!A23</f>
        <v>CHASSAGNY Philippine</v>
      </c>
      <c r="B21" s="169" t="str">
        <f>Tableau1[[#This Row],[trombone]]</f>
        <v>p2</v>
      </c>
      <c r="C21" s="170"/>
      <c r="D21" s="170"/>
      <c r="E21" s="170"/>
      <c r="F21" s="170"/>
      <c r="G21" s="170"/>
      <c r="H21" s="170"/>
      <c r="I21" s="170"/>
      <c r="J21" s="170"/>
      <c r="K21" s="170"/>
      <c r="L21" s="170"/>
      <c r="M21" s="170"/>
      <c r="N21" s="170"/>
      <c r="O21" s="170"/>
      <c r="P21" s="170"/>
      <c r="Q21" s="170"/>
      <c r="R21" s="170"/>
    </row>
    <row r="22" spans="1:18" ht="15.75" hidden="1">
      <c r="A22" s="168" t="str">
        <f>'Voeux élèves'!A24</f>
        <v>CHATILLON Apolline</v>
      </c>
      <c r="B22" s="169">
        <f>Tableau1[[#This Row],[trombone]]</f>
        <v>0</v>
      </c>
      <c r="C22" s="170"/>
      <c r="D22" s="170"/>
      <c r="E22" s="170"/>
      <c r="F22" s="170"/>
      <c r="G22" s="170"/>
      <c r="H22" s="170"/>
      <c r="I22" s="170"/>
      <c r="J22" s="170"/>
      <c r="K22" s="170"/>
      <c r="L22" s="170"/>
      <c r="M22" s="170"/>
      <c r="N22" s="170"/>
      <c r="O22" s="170"/>
      <c r="P22" s="170"/>
      <c r="Q22" s="170"/>
      <c r="R22" s="170"/>
    </row>
    <row r="23" spans="1:18" ht="15.75">
      <c r="A23" s="168" t="str">
        <f>'Voeux élèves'!A25</f>
        <v>CHENE Louise</v>
      </c>
      <c r="B23" s="169" t="str">
        <f>Tableau1[[#This Row],[trombone]]</f>
        <v>p3</v>
      </c>
      <c r="C23" s="170"/>
      <c r="D23" s="170"/>
      <c r="E23" s="170"/>
      <c r="F23" s="170"/>
      <c r="G23" s="170"/>
      <c r="H23" s="170"/>
      <c r="I23" s="170"/>
      <c r="J23" s="170"/>
      <c r="K23" s="170"/>
      <c r="L23" s="170"/>
      <c r="M23" s="170"/>
      <c r="N23" s="170"/>
      <c r="O23" s="170"/>
      <c r="P23" s="170"/>
      <c r="Q23" s="170"/>
      <c r="R23" s="170"/>
    </row>
    <row r="24" spans="1:18" ht="15.75" hidden="1">
      <c r="A24" s="168" t="str">
        <f>'Voeux élèves'!A26</f>
        <v>CHEVALIER BUN Lyne</v>
      </c>
      <c r="B24" s="169">
        <f>Tableau1[[#This Row],[trombone]]</f>
        <v>0</v>
      </c>
      <c r="C24" s="170"/>
      <c r="D24" s="170"/>
      <c r="E24" s="170"/>
      <c r="F24" s="170"/>
      <c r="G24" s="170"/>
      <c r="H24" s="170"/>
      <c r="I24" s="170"/>
      <c r="J24" s="170"/>
      <c r="K24" s="170"/>
      <c r="L24" s="170"/>
      <c r="M24" s="170"/>
      <c r="N24" s="170"/>
      <c r="O24" s="170"/>
      <c r="P24" s="170"/>
      <c r="Q24" s="170"/>
      <c r="R24" s="170"/>
    </row>
    <row r="25" spans="1:18" ht="15.75" hidden="1">
      <c r="A25" s="168" t="str">
        <f>'Voeux élèves'!A27</f>
        <v>COLLET SOLARY Maxime</v>
      </c>
      <c r="B25" s="169">
        <f>Tableau1[[#This Row],[trombone]]</f>
        <v>0</v>
      </c>
      <c r="C25" s="170"/>
      <c r="D25" s="170"/>
      <c r="E25" s="170"/>
      <c r="F25" s="170"/>
      <c r="G25" s="170"/>
      <c r="H25" s="170"/>
      <c r="I25" s="170"/>
      <c r="J25" s="170"/>
      <c r="K25" s="170"/>
      <c r="L25" s="170"/>
      <c r="M25" s="170"/>
      <c r="N25" s="170"/>
      <c r="O25" s="170"/>
      <c r="P25" s="170"/>
      <c r="Q25" s="170"/>
      <c r="R25" s="170"/>
    </row>
    <row r="26" spans="1:18" ht="15.75" hidden="1">
      <c r="A26" s="168" t="str">
        <f>'Voeux élèves'!A28</f>
        <v>COMETTO Ulysse</v>
      </c>
      <c r="B26" s="169">
        <f>Tableau1[[#This Row],[trombone]]</f>
        <v>0</v>
      </c>
      <c r="C26" s="170"/>
      <c r="D26" s="170"/>
      <c r="E26" s="170"/>
      <c r="F26" s="170"/>
      <c r="G26" s="170"/>
      <c r="H26" s="170"/>
      <c r="I26" s="170"/>
      <c r="J26" s="170"/>
      <c r="K26" s="170"/>
      <c r="L26" s="170"/>
      <c r="M26" s="170"/>
      <c r="N26" s="170"/>
      <c r="O26" s="170"/>
      <c r="P26" s="170"/>
      <c r="Q26" s="170"/>
      <c r="R26" s="170"/>
    </row>
    <row r="27" spans="1:18" ht="15.75" hidden="1">
      <c r="A27" s="168" t="str">
        <f>'Voeux élèves'!A29</f>
        <v>COQUET Eléanore</v>
      </c>
      <c r="B27" s="169">
        <f>Tableau1[[#This Row],[trombone]]</f>
        <v>0</v>
      </c>
      <c r="C27" s="170"/>
      <c r="D27" s="170"/>
      <c r="E27" s="170"/>
      <c r="F27" s="170"/>
      <c r="G27" s="170"/>
      <c r="H27" s="170"/>
      <c r="I27" s="170"/>
      <c r="J27" s="170"/>
      <c r="K27" s="170"/>
      <c r="L27" s="170"/>
      <c r="M27" s="170"/>
      <c r="N27" s="170"/>
      <c r="O27" s="170"/>
      <c r="P27" s="170"/>
      <c r="Q27" s="170"/>
      <c r="R27" s="170"/>
    </row>
    <row r="28" spans="1:18" ht="15.75" hidden="1">
      <c r="A28" s="168" t="str">
        <f>'Voeux élèves'!A30</f>
        <v>COQUILLION Achille</v>
      </c>
      <c r="B28" s="169">
        <f>Tableau1[[#This Row],[trombone]]</f>
        <v>0</v>
      </c>
      <c r="C28" s="170"/>
      <c r="D28" s="170"/>
      <c r="E28" s="170"/>
      <c r="F28" s="170"/>
      <c r="G28" s="170"/>
      <c r="H28" s="170"/>
      <c r="I28" s="170"/>
      <c r="J28" s="170"/>
      <c r="K28" s="170"/>
      <c r="L28" s="170"/>
      <c r="M28" s="170"/>
      <c r="N28" s="170"/>
      <c r="O28" s="170"/>
      <c r="P28" s="170"/>
      <c r="Q28" s="170"/>
      <c r="R28" s="170"/>
    </row>
    <row r="29" spans="1:18" ht="15.75">
      <c r="A29" s="168" t="str">
        <f>'Voeux élèves'!A31</f>
        <v>CORBEL Swann</v>
      </c>
      <c r="B29" s="169" t="str">
        <f>Tableau1[[#This Row],[trombone]]</f>
        <v>p3</v>
      </c>
      <c r="C29" s="170"/>
      <c r="D29" s="170"/>
      <c r="E29" s="170"/>
      <c r="F29" s="170"/>
      <c r="G29" s="170"/>
      <c r="H29" s="170"/>
      <c r="I29" s="170"/>
      <c r="J29" s="170"/>
      <c r="K29" s="170"/>
      <c r="L29" s="170"/>
      <c r="M29" s="170"/>
      <c r="N29" s="170"/>
      <c r="O29" s="170"/>
      <c r="P29" s="170"/>
      <c r="Q29" s="170"/>
      <c r="R29" s="170"/>
    </row>
    <row r="30" spans="1:18" ht="15.75">
      <c r="A30" s="168" t="str">
        <f>'Voeux élèves'!A32</f>
        <v>CORBI Alice</v>
      </c>
      <c r="B30" s="169" t="str">
        <f>Tableau1[[#This Row],[trombone]]</f>
        <v>p3</v>
      </c>
      <c r="C30" s="170"/>
      <c r="D30" s="170"/>
      <c r="E30" s="170"/>
      <c r="F30" s="170"/>
      <c r="G30" s="170"/>
      <c r="H30" s="170"/>
      <c r="I30" s="170"/>
      <c r="J30" s="170"/>
      <c r="K30" s="170"/>
      <c r="L30" s="170"/>
      <c r="M30" s="170"/>
      <c r="N30" s="170"/>
      <c r="O30" s="170"/>
      <c r="P30" s="170"/>
      <c r="Q30" s="170"/>
      <c r="R30" s="170"/>
    </row>
    <row r="31" spans="1:18" ht="15.75" hidden="1">
      <c r="A31" s="168" t="str">
        <f>'Voeux élèves'!A33</f>
        <v>COUGOULIC Eva</v>
      </c>
      <c r="B31" s="169">
        <f>Tableau1[[#This Row],[trombone]]</f>
        <v>0</v>
      </c>
      <c r="C31" s="170"/>
      <c r="D31" s="170"/>
      <c r="E31" s="170"/>
      <c r="F31" s="170"/>
      <c r="G31" s="170"/>
      <c r="H31" s="170"/>
      <c r="I31" s="170"/>
      <c r="J31" s="170"/>
      <c r="K31" s="170"/>
      <c r="L31" s="170"/>
      <c r="M31" s="170"/>
      <c r="N31" s="170"/>
      <c r="O31" s="170"/>
      <c r="P31" s="170"/>
      <c r="Q31" s="170"/>
      <c r="R31" s="170"/>
    </row>
    <row r="32" spans="1:18" ht="15.75" hidden="1">
      <c r="A32" s="168" t="str">
        <f>'Voeux élèves'!A34</f>
        <v>CUI Evan</v>
      </c>
      <c r="B32" s="169">
        <f>Tableau1[[#This Row],[trombone]]</f>
        <v>0</v>
      </c>
      <c r="C32" s="170"/>
      <c r="D32" s="170"/>
      <c r="E32" s="170"/>
      <c r="F32" s="170"/>
      <c r="G32" s="170"/>
      <c r="H32" s="170"/>
      <c r="I32" s="170"/>
      <c r="J32" s="170"/>
      <c r="K32" s="170"/>
      <c r="L32" s="170"/>
      <c r="M32" s="170"/>
      <c r="N32" s="170"/>
      <c r="O32" s="170"/>
      <c r="P32" s="170"/>
      <c r="Q32" s="170"/>
      <c r="R32" s="170"/>
    </row>
    <row r="33" spans="1:18" ht="15.75">
      <c r="A33" s="168" t="str">
        <f>'Voeux élèves'!A35</f>
        <v>DEBERDT Eliott</v>
      </c>
      <c r="B33" s="169" t="str">
        <f>Tableau1[[#This Row],[trombone]]</f>
        <v>p4</v>
      </c>
      <c r="C33" s="170"/>
      <c r="D33" s="170"/>
      <c r="E33" s="170"/>
      <c r="F33" s="170"/>
      <c r="G33" s="170"/>
      <c r="H33" s="170"/>
      <c r="I33" s="170"/>
      <c r="J33" s="170"/>
      <c r="K33" s="170"/>
      <c r="L33" s="170"/>
      <c r="M33" s="170"/>
      <c r="N33" s="170"/>
      <c r="O33" s="170"/>
      <c r="P33" s="170"/>
      <c r="Q33" s="170"/>
      <c r="R33" s="170"/>
    </row>
    <row r="34" spans="1:18" ht="15.75" hidden="1">
      <c r="A34" s="168" t="str">
        <f>'Voeux élèves'!A36</f>
        <v>DEBEVER Gauthier</v>
      </c>
      <c r="B34" s="169">
        <f>Tableau1[[#This Row],[trombone]]</f>
        <v>0</v>
      </c>
      <c r="C34" s="170"/>
      <c r="D34" s="170"/>
      <c r="E34" s="170"/>
      <c r="F34" s="170"/>
      <c r="G34" s="170"/>
      <c r="H34" s="170"/>
      <c r="I34" s="170"/>
      <c r="J34" s="170"/>
      <c r="K34" s="170"/>
      <c r="L34" s="170"/>
      <c r="M34" s="170"/>
      <c r="N34" s="170"/>
      <c r="O34" s="170"/>
      <c r="P34" s="170"/>
      <c r="Q34" s="170"/>
      <c r="R34" s="170"/>
    </row>
    <row r="35" spans="1:18" ht="15.75" hidden="1">
      <c r="A35" s="168" t="str">
        <f>'Voeux élèves'!A37</f>
        <v>DELACROIX Lou</v>
      </c>
      <c r="B35" s="169">
        <f>Tableau1[[#This Row],[trombone]]</f>
        <v>0</v>
      </c>
      <c r="C35" s="170"/>
      <c r="D35" s="170"/>
      <c r="E35" s="170"/>
      <c r="F35" s="170"/>
      <c r="G35" s="170"/>
      <c r="H35" s="170"/>
      <c r="I35" s="170"/>
      <c r="J35" s="170"/>
      <c r="K35" s="170"/>
      <c r="L35" s="170"/>
      <c r="M35" s="170"/>
      <c r="N35" s="170"/>
      <c r="O35" s="170"/>
      <c r="P35" s="170"/>
      <c r="Q35" s="170"/>
      <c r="R35" s="170"/>
    </row>
    <row r="36" spans="1:18" ht="15.75" hidden="1">
      <c r="A36" s="168" t="str">
        <f>'Voeux élèves'!A38</f>
        <v>DELHAYE Thomas</v>
      </c>
      <c r="B36" s="169">
        <f>Tableau1[[#This Row],[trombone]]</f>
        <v>0</v>
      </c>
      <c r="C36" s="170"/>
      <c r="D36" s="170"/>
      <c r="E36" s="170"/>
      <c r="F36" s="170"/>
      <c r="G36" s="170"/>
      <c r="H36" s="170"/>
      <c r="I36" s="170"/>
      <c r="J36" s="170"/>
      <c r="K36" s="170"/>
      <c r="L36" s="170"/>
      <c r="M36" s="170"/>
      <c r="N36" s="170"/>
      <c r="O36" s="170"/>
      <c r="P36" s="170"/>
      <c r="Q36" s="170"/>
      <c r="R36" s="170"/>
    </row>
    <row r="37" spans="1:18" ht="15.75">
      <c r="A37" s="168" t="str">
        <f>'Voeux élèves'!A39</f>
        <v>DERU Johan</v>
      </c>
      <c r="B37" s="169" t="str">
        <f>Tableau1[[#This Row],[trombone]]</f>
        <v>p4</v>
      </c>
      <c r="C37" s="170"/>
      <c r="D37" s="170"/>
      <c r="E37" s="170"/>
      <c r="F37" s="170"/>
      <c r="G37" s="170"/>
      <c r="H37" s="170"/>
      <c r="I37" s="170"/>
      <c r="J37" s="170"/>
      <c r="K37" s="170"/>
      <c r="L37" s="170"/>
      <c r="M37" s="170"/>
      <c r="N37" s="170"/>
      <c r="O37" s="170"/>
      <c r="P37" s="170"/>
      <c r="Q37" s="170"/>
      <c r="R37" s="170"/>
    </row>
    <row r="38" spans="1:18" ht="15.75" hidden="1">
      <c r="A38" s="168" t="str">
        <f>'Voeux élèves'!A40</f>
        <v>DIAR Ramine</v>
      </c>
      <c r="B38" s="169">
        <f>Tableau1[[#This Row],[trombone]]</f>
        <v>0</v>
      </c>
      <c r="C38" s="170"/>
      <c r="D38" s="170"/>
      <c r="E38" s="170"/>
      <c r="F38" s="170"/>
      <c r="G38" s="170"/>
      <c r="H38" s="170"/>
      <c r="I38" s="170"/>
      <c r="J38" s="170"/>
      <c r="K38" s="170"/>
      <c r="L38" s="170"/>
      <c r="M38" s="170"/>
      <c r="N38" s="170"/>
      <c r="O38" s="170"/>
      <c r="P38" s="170"/>
      <c r="Q38" s="170"/>
      <c r="R38" s="170"/>
    </row>
    <row r="39" spans="1:18" ht="15.75" hidden="1">
      <c r="A39" s="168" t="str">
        <f>'Voeux élèves'!A41</f>
        <v>DUBOIS Margot</v>
      </c>
      <c r="B39" s="169">
        <f>Tableau1[[#This Row],[trombone]]</f>
        <v>0</v>
      </c>
      <c r="C39" s="170"/>
      <c r="D39" s="170"/>
      <c r="E39" s="170"/>
      <c r="F39" s="170"/>
      <c r="G39" s="170"/>
      <c r="H39" s="170"/>
      <c r="I39" s="170"/>
      <c r="J39" s="170"/>
      <c r="K39" s="170"/>
      <c r="L39" s="170"/>
      <c r="M39" s="170"/>
      <c r="N39" s="170"/>
      <c r="O39" s="170"/>
      <c r="P39" s="170"/>
      <c r="Q39" s="170"/>
      <c r="R39" s="170"/>
    </row>
    <row r="40" spans="1:18" ht="15.75" hidden="1">
      <c r="A40" s="168" t="str">
        <f>'Voeux élèves'!A42</f>
        <v>DURY Noé</v>
      </c>
      <c r="B40" s="169">
        <f>Tableau1[[#This Row],[trombone]]</f>
        <v>0</v>
      </c>
      <c r="C40" s="170"/>
      <c r="D40" s="170"/>
      <c r="E40" s="170"/>
      <c r="F40" s="170"/>
      <c r="G40" s="170"/>
      <c r="H40" s="170"/>
      <c r="I40" s="170"/>
      <c r="J40" s="170"/>
      <c r="K40" s="170"/>
      <c r="L40" s="170"/>
      <c r="M40" s="170"/>
      <c r="N40" s="170"/>
      <c r="O40" s="170"/>
      <c r="P40" s="170"/>
      <c r="Q40" s="170"/>
      <c r="R40" s="170"/>
    </row>
    <row r="41" spans="1:18" ht="15.75" hidden="1">
      <c r="A41" s="168" t="str">
        <f>'Voeux élèves'!A43</f>
        <v>FAURE Méline</v>
      </c>
      <c r="B41" s="169">
        <f>Tableau1[[#This Row],[trombone]]</f>
        <v>0</v>
      </c>
      <c r="C41" s="170"/>
      <c r="D41" s="170"/>
      <c r="E41" s="170"/>
      <c r="F41" s="170"/>
      <c r="G41" s="170"/>
      <c r="H41" s="170"/>
      <c r="I41" s="170"/>
      <c r="J41" s="170"/>
      <c r="K41" s="170"/>
      <c r="L41" s="170"/>
      <c r="M41" s="170"/>
      <c r="N41" s="170"/>
      <c r="O41" s="170"/>
      <c r="P41" s="170"/>
      <c r="Q41" s="170"/>
      <c r="R41" s="170"/>
    </row>
    <row r="42" spans="1:18" ht="15.75">
      <c r="A42" s="168" t="str">
        <f>'Voeux élèves'!A44</f>
        <v>FENOL Flavien</v>
      </c>
      <c r="B42" s="169" t="str">
        <f>Tableau1[[#This Row],[trombone]]</f>
        <v>p1</v>
      </c>
      <c r="C42" s="170"/>
      <c r="D42" s="170"/>
      <c r="E42" s="170"/>
      <c r="F42" s="170"/>
      <c r="G42" s="170"/>
      <c r="H42" s="170"/>
      <c r="I42" s="170"/>
      <c r="J42" s="170"/>
      <c r="K42" s="170"/>
      <c r="L42" s="170"/>
      <c r="M42" s="170"/>
      <c r="N42" s="170"/>
      <c r="O42" s="170"/>
      <c r="P42" s="170"/>
      <c r="Q42" s="170"/>
      <c r="R42" s="170"/>
    </row>
    <row r="43" spans="1:18" ht="15.75" hidden="1">
      <c r="A43" s="168" t="str">
        <f>'Voeux élèves'!A45</f>
        <v>GIRODET Julia</v>
      </c>
      <c r="B43" s="169">
        <f>Tableau1[[#This Row],[trombone]]</f>
        <v>0</v>
      </c>
      <c r="C43" s="170"/>
      <c r="D43" s="170"/>
      <c r="E43" s="170"/>
      <c r="F43" s="170"/>
      <c r="G43" s="170"/>
      <c r="H43" s="170"/>
      <c r="I43" s="170"/>
      <c r="J43" s="170"/>
      <c r="K43" s="170"/>
      <c r="L43" s="170"/>
      <c r="M43" s="170"/>
      <c r="N43" s="170"/>
      <c r="O43" s="170"/>
      <c r="P43" s="170"/>
      <c r="Q43" s="170"/>
      <c r="R43" s="170"/>
    </row>
    <row r="44" spans="1:18" ht="15.75" hidden="1">
      <c r="A44" s="168" t="str">
        <f>'Voeux élèves'!A46</f>
        <v>GOIX Laetitia</v>
      </c>
      <c r="B44" s="169">
        <f>Tableau1[[#This Row],[trombone]]</f>
        <v>0</v>
      </c>
      <c r="C44" s="170"/>
      <c r="D44" s="170"/>
      <c r="E44" s="170"/>
      <c r="F44" s="170"/>
      <c r="G44" s="170"/>
      <c r="H44" s="170"/>
      <c r="I44" s="170"/>
      <c r="J44" s="170"/>
      <c r="K44" s="170"/>
      <c r="L44" s="170"/>
      <c r="M44" s="170"/>
      <c r="N44" s="170"/>
      <c r="O44" s="170"/>
      <c r="P44" s="170"/>
      <c r="Q44" s="170"/>
      <c r="R44" s="170"/>
    </row>
    <row r="45" spans="1:18" ht="15.75">
      <c r="A45" s="168" t="str">
        <f>'Voeux élèves'!A47</f>
        <v>GUCCIARDI Léo</v>
      </c>
      <c r="B45" s="169" t="str">
        <f>Tableau1[[#This Row],[trombone]]</f>
        <v>p3</v>
      </c>
      <c r="C45" s="170"/>
      <c r="D45" s="170"/>
      <c r="E45" s="170"/>
      <c r="F45" s="170"/>
      <c r="G45" s="170"/>
      <c r="H45" s="170"/>
      <c r="I45" s="170"/>
      <c r="J45" s="170"/>
      <c r="K45" s="170"/>
      <c r="L45" s="170"/>
      <c r="M45" s="170"/>
      <c r="N45" s="170"/>
      <c r="O45" s="170"/>
      <c r="P45" s="170"/>
      <c r="Q45" s="170"/>
      <c r="R45" s="170"/>
    </row>
    <row r="46" spans="1:18" ht="15.75">
      <c r="A46" s="168" t="str">
        <f>'Voeux élèves'!A48</f>
        <v>HAMITRI Nahel</v>
      </c>
      <c r="B46" s="169" t="str">
        <f>Tableau1[[#This Row],[trombone]]</f>
        <v>p4</v>
      </c>
      <c r="C46" s="170"/>
      <c r="D46" s="170"/>
      <c r="E46" s="170"/>
      <c r="F46" s="170"/>
      <c r="G46" s="170"/>
      <c r="H46" s="170"/>
      <c r="I46" s="170"/>
      <c r="J46" s="170"/>
      <c r="K46" s="170"/>
      <c r="L46" s="170"/>
      <c r="M46" s="170"/>
      <c r="N46" s="170"/>
      <c r="O46" s="170"/>
      <c r="P46" s="170"/>
      <c r="Q46" s="170"/>
      <c r="R46" s="170"/>
    </row>
    <row r="47" spans="1:18" ht="15.75">
      <c r="A47" s="168" t="str">
        <f>'Voeux élèves'!A49</f>
        <v>HAVET Camille</v>
      </c>
      <c r="B47" s="169" t="str">
        <f>Tableau1[[#This Row],[trombone]]</f>
        <v>p4</v>
      </c>
      <c r="C47" s="170"/>
      <c r="D47" s="170"/>
      <c r="E47" s="170"/>
      <c r="F47" s="170"/>
      <c r="G47" s="170"/>
      <c r="H47" s="170"/>
      <c r="I47" s="170"/>
      <c r="J47" s="170"/>
      <c r="K47" s="170"/>
      <c r="L47" s="170"/>
      <c r="M47" s="170"/>
      <c r="N47" s="170"/>
      <c r="O47" s="170"/>
      <c r="P47" s="170"/>
      <c r="Q47" s="170"/>
      <c r="R47" s="170"/>
    </row>
    <row r="48" spans="1:18" ht="15.75" hidden="1">
      <c r="A48" s="168" t="str">
        <f>'Voeux élèves'!A50</f>
        <v>KIENER Maxime</v>
      </c>
      <c r="B48" s="169">
        <f>Tableau1[[#This Row],[trombone]]</f>
        <v>0</v>
      </c>
      <c r="C48" s="170"/>
      <c r="D48" s="170"/>
      <c r="E48" s="170"/>
      <c r="F48" s="170"/>
      <c r="G48" s="170"/>
      <c r="H48" s="170"/>
      <c r="I48" s="170"/>
      <c r="J48" s="170"/>
      <c r="K48" s="170"/>
      <c r="L48" s="170"/>
      <c r="M48" s="170"/>
      <c r="N48" s="170"/>
      <c r="O48" s="170"/>
      <c r="P48" s="170"/>
      <c r="Q48" s="170"/>
      <c r="R48" s="170"/>
    </row>
    <row r="49" spans="1:18" ht="15.75" hidden="1">
      <c r="A49" s="168" t="str">
        <f>'Voeux élèves'!A51</f>
        <v>LAGIER Alexandre</v>
      </c>
      <c r="B49" s="169">
        <f>Tableau1[[#This Row],[trombone]]</f>
        <v>0</v>
      </c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</row>
    <row r="50" spans="1:18" ht="15.75" hidden="1">
      <c r="A50" s="168" t="str">
        <f>'Voeux élèves'!A52</f>
        <v>LARBI Alya</v>
      </c>
      <c r="B50" s="169">
        <f>Tableau1[[#This Row],[trombone]]</f>
        <v>0</v>
      </c>
      <c r="C50" s="170"/>
      <c r="D50" s="170"/>
      <c r="E50" s="170"/>
      <c r="F50" s="170"/>
      <c r="G50" s="170"/>
      <c r="H50" s="170"/>
      <c r="I50" s="170"/>
      <c r="J50" s="170"/>
      <c r="K50" s="170"/>
      <c r="L50" s="170"/>
      <c r="M50" s="170"/>
      <c r="N50" s="170"/>
      <c r="O50" s="170"/>
      <c r="P50" s="170"/>
      <c r="Q50" s="170"/>
      <c r="R50" s="170"/>
    </row>
    <row r="51" spans="1:18" ht="15.75" hidden="1">
      <c r="A51" s="168" t="str">
        <f>'Voeux élèves'!A53</f>
        <v>LE GUILLOU Jeanne</v>
      </c>
      <c r="B51" s="169">
        <f>Tableau1[[#This Row],[trombone]]</f>
        <v>0</v>
      </c>
      <c r="C51" s="170"/>
      <c r="D51" s="170"/>
      <c r="E51" s="170"/>
      <c r="F51" s="170"/>
      <c r="G51" s="170"/>
      <c r="H51" s="170"/>
      <c r="I51" s="170"/>
      <c r="J51" s="170"/>
      <c r="K51" s="170"/>
      <c r="L51" s="170"/>
      <c r="M51" s="170"/>
      <c r="N51" s="170"/>
      <c r="O51" s="170"/>
      <c r="P51" s="170"/>
      <c r="Q51" s="170"/>
      <c r="R51" s="170"/>
    </row>
    <row r="52" spans="1:18" ht="15.75" hidden="1">
      <c r="A52" s="168" t="str">
        <f>'Voeux élèves'!A54</f>
        <v>LEFEUVRE Eliott</v>
      </c>
      <c r="B52" s="169">
        <f>Tableau1[[#This Row],[trombone]]</f>
        <v>0</v>
      </c>
      <c r="C52" s="170"/>
      <c r="D52" s="170"/>
      <c r="E52" s="170"/>
      <c r="F52" s="170"/>
      <c r="G52" s="170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</row>
    <row r="53" spans="1:18" ht="15.75" hidden="1">
      <c r="A53" s="168" t="str">
        <f>'Voeux élèves'!A55</f>
        <v>LEPOUTRE Achille</v>
      </c>
      <c r="B53" s="169" t="str">
        <f>Tableau1[[#This Row],[trombone]]</f>
        <v>p1</v>
      </c>
      <c r="C53" s="170"/>
      <c r="D53" s="170"/>
      <c r="E53" s="170"/>
      <c r="F53" s="170"/>
      <c r="G53" s="170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</row>
    <row r="54" spans="1:18" ht="15.75">
      <c r="A54" s="168" t="str">
        <f>'Voeux élèves'!A56</f>
        <v>LEVON Mathilde</v>
      </c>
      <c r="B54" s="169" t="str">
        <f>Tableau1[[#This Row],[trombone]]</f>
        <v>p2</v>
      </c>
      <c r="C54" s="170"/>
      <c r="D54" s="170"/>
      <c r="E54" s="170"/>
      <c r="F54" s="170"/>
      <c r="G54" s="170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</row>
    <row r="55" spans="1:18" ht="15.75">
      <c r="A55" s="168" t="str">
        <f>'Voeux élèves'!A57</f>
        <v>LITTARDI Anna</v>
      </c>
      <c r="B55" s="169" t="str">
        <f>Tableau1[[#This Row],[trombone]]</f>
        <v>p1</v>
      </c>
      <c r="C55" s="170"/>
      <c r="D55" s="170"/>
      <c r="E55" s="170"/>
      <c r="F55" s="170"/>
      <c r="G55" s="170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</row>
    <row r="56" spans="1:18" ht="15.75" hidden="1">
      <c r="A56" s="168" t="str">
        <f>'Voeux élèves'!A58</f>
        <v>LORDENIMUS Anna</v>
      </c>
      <c r="B56" s="169">
        <f>Tableau1[[#This Row],[trombone]]</f>
        <v>0</v>
      </c>
      <c r="C56" s="170"/>
      <c r="D56" s="170"/>
      <c r="E56" s="170"/>
      <c r="F56" s="170"/>
      <c r="G56" s="170"/>
      <c r="H56" s="170"/>
      <c r="I56" s="170"/>
      <c r="J56" s="170"/>
      <c r="K56" s="170"/>
      <c r="L56" s="170"/>
      <c r="M56" s="170"/>
      <c r="N56" s="170"/>
      <c r="O56" s="170"/>
      <c r="P56" s="170"/>
      <c r="Q56" s="170"/>
      <c r="R56" s="170"/>
    </row>
    <row r="57" spans="1:18" ht="15.75" hidden="1">
      <c r="A57" s="168" t="str">
        <f>'Voeux élèves'!A59</f>
        <v>LOUNIS Jalwan</v>
      </c>
      <c r="B57" s="169">
        <f>Tableau1[[#This Row],[trombone]]</f>
        <v>0</v>
      </c>
      <c r="C57" s="170"/>
      <c r="D57" s="170"/>
      <c r="E57" s="170"/>
      <c r="F57" s="170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</row>
    <row r="58" spans="1:18" ht="15.75" hidden="1">
      <c r="A58" s="168" t="str">
        <f>'Voeux élèves'!A60</f>
        <v>MARC Léopold</v>
      </c>
      <c r="B58" s="169">
        <f>Tableau1[[#This Row],[trombone]]</f>
        <v>0</v>
      </c>
      <c r="C58" s="170"/>
      <c r="D58" s="170"/>
      <c r="E58" s="170"/>
      <c r="F58" s="170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</row>
    <row r="59" spans="1:18" ht="15.75" hidden="1">
      <c r="A59" s="168" t="str">
        <f>'Voeux élèves'!A61</f>
        <v>MARCHAL Nicolas</v>
      </c>
      <c r="B59" s="169">
        <f>Tableau1[[#This Row],[trombone]]</f>
        <v>0</v>
      </c>
      <c r="C59" s="170"/>
      <c r="D59" s="170"/>
      <c r="E59" s="170"/>
      <c r="F59" s="170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</row>
    <row r="60" spans="1:18" ht="15.75">
      <c r="A60" s="168" t="str">
        <f>'Voeux élèves'!A62</f>
        <v>MARCONNET Clément</v>
      </c>
      <c r="B60" s="169" t="str">
        <f>Tableau1[[#This Row],[trombone]]</f>
        <v>p1</v>
      </c>
      <c r="C60" s="170"/>
      <c r="D60" s="170"/>
      <c r="E60" s="170"/>
      <c r="F60" s="170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</row>
    <row r="61" spans="1:18" ht="15.75" hidden="1">
      <c r="A61" s="168" t="str">
        <f>'Voeux élèves'!A63</f>
        <v>MARSANNE Victor</v>
      </c>
      <c r="B61" s="169">
        <f>Tableau1[[#This Row],[trombone]]</f>
        <v>0</v>
      </c>
      <c r="C61" s="170"/>
      <c r="D61" s="170"/>
      <c r="E61" s="170"/>
      <c r="F61" s="170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</row>
    <row r="62" spans="1:18" ht="15.75" hidden="1">
      <c r="A62" s="168" t="str">
        <f>'Voeux élèves'!A64</f>
        <v>MARTIN VUADELLE Juliette</v>
      </c>
      <c r="B62" s="169">
        <f>Tableau1[[#This Row],[trombone]]</f>
        <v>0</v>
      </c>
      <c r="C62" s="170"/>
      <c r="D62" s="170"/>
      <c r="E62" s="170"/>
      <c r="F62" s="170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</row>
    <row r="63" spans="1:18" ht="15.75">
      <c r="A63" s="168" t="str">
        <f>'Voeux élèves'!A65</f>
        <v xml:space="preserve">MARTINEZ Léo </v>
      </c>
      <c r="B63" s="169" t="str">
        <f>Tableau1[[#This Row],[trombone]]</f>
        <v>p4</v>
      </c>
      <c r="C63" s="170"/>
      <c r="D63" s="170"/>
      <c r="E63" s="170"/>
      <c r="F63" s="170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</row>
    <row r="64" spans="1:18" ht="15.75" hidden="1">
      <c r="A64" s="168" t="str">
        <f>'Voeux élèves'!A66</f>
        <v>MERIEUX Théophile</v>
      </c>
      <c r="B64" s="169">
        <f>Tableau1[[#This Row],[trombone]]</f>
        <v>0</v>
      </c>
      <c r="C64" s="170"/>
      <c r="D64" s="170"/>
      <c r="E64" s="170"/>
      <c r="F64" s="170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</row>
    <row r="65" spans="1:18" ht="15.75" hidden="1">
      <c r="A65" s="168" t="str">
        <f>'Voeux élèves'!A67</f>
        <v>MILANI Vitor</v>
      </c>
      <c r="B65" s="169">
        <f>Tableau1[[#This Row],[trombone]]</f>
        <v>0</v>
      </c>
      <c r="C65" s="170"/>
      <c r="D65" s="170"/>
      <c r="E65" s="170"/>
      <c r="F65" s="170"/>
      <c r="G65" s="170"/>
      <c r="H65" s="170"/>
      <c r="I65" s="170"/>
      <c r="J65" s="170"/>
      <c r="K65" s="170"/>
      <c r="L65" s="170"/>
      <c r="M65" s="170"/>
      <c r="N65" s="170"/>
      <c r="O65" s="170"/>
      <c r="P65" s="170"/>
      <c r="Q65" s="170"/>
      <c r="R65" s="170"/>
    </row>
    <row r="66" spans="1:18" ht="15.75" hidden="1">
      <c r="A66" s="168" t="str">
        <f>'Voeux élèves'!A68</f>
        <v>MILLET Augustine</v>
      </c>
      <c r="B66" s="169">
        <f>Tableau1[[#This Row],[trombone]]</f>
        <v>0</v>
      </c>
      <c r="C66" s="170"/>
      <c r="D66" s="170"/>
      <c r="E66" s="170"/>
      <c r="F66" s="170"/>
      <c r="G66" s="170"/>
      <c r="H66" s="170"/>
      <c r="I66" s="170"/>
      <c r="J66" s="170"/>
      <c r="K66" s="170"/>
      <c r="L66" s="170"/>
      <c r="M66" s="170"/>
      <c r="N66" s="170"/>
      <c r="O66" s="170"/>
      <c r="P66" s="170"/>
      <c r="Q66" s="170"/>
      <c r="R66" s="170"/>
    </row>
    <row r="67" spans="1:18" ht="15.75">
      <c r="A67" s="168" t="str">
        <f>'Voeux élèves'!A69</f>
        <v>MORARD Zoé</v>
      </c>
      <c r="B67" s="169" t="str">
        <f>Tableau1[[#This Row],[trombone]]</f>
        <v>p4</v>
      </c>
      <c r="C67" s="170"/>
      <c r="D67" s="170"/>
      <c r="E67" s="170"/>
      <c r="F67" s="170"/>
      <c r="G67" s="170"/>
      <c r="H67" s="170"/>
      <c r="I67" s="170"/>
      <c r="J67" s="170"/>
      <c r="K67" s="170"/>
      <c r="L67" s="170"/>
      <c r="M67" s="170"/>
      <c r="N67" s="170"/>
      <c r="O67" s="170"/>
      <c r="P67" s="170"/>
      <c r="Q67" s="170"/>
      <c r="R67" s="170"/>
    </row>
    <row r="68" spans="1:18" ht="15.75" hidden="1">
      <c r="A68" s="168" t="str">
        <f>'Voeux élèves'!A70</f>
        <v>MULLER Hugo</v>
      </c>
      <c r="B68" s="169">
        <f>Tableau1[[#This Row],[trombone]]</f>
        <v>0</v>
      </c>
      <c r="C68" s="170"/>
      <c r="D68" s="170"/>
      <c r="E68" s="170"/>
      <c r="F68" s="170"/>
      <c r="G68" s="170"/>
      <c r="H68" s="170"/>
      <c r="I68" s="170"/>
      <c r="J68" s="170"/>
      <c r="K68" s="170"/>
      <c r="L68" s="170"/>
      <c r="M68" s="170"/>
      <c r="N68" s="170"/>
      <c r="O68" s="170"/>
      <c r="P68" s="170"/>
      <c r="Q68" s="170"/>
      <c r="R68" s="170"/>
    </row>
    <row r="69" spans="1:18" ht="15.75" hidden="1">
      <c r="A69" s="168" t="str">
        <f>'Voeux élèves'!A71</f>
        <v>MULTEDO Felix</v>
      </c>
      <c r="B69" s="169">
        <f>Tableau1[[#This Row],[trombone]]</f>
        <v>0</v>
      </c>
      <c r="C69" s="170"/>
      <c r="D69" s="170"/>
      <c r="E69" s="170"/>
      <c r="F69" s="170"/>
      <c r="G69" s="170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0"/>
    </row>
    <row r="70" spans="1:18" ht="15.75" hidden="1">
      <c r="A70" s="168" t="str">
        <f>'Voeux élèves'!A72</f>
        <v>PANDIN Juliette</v>
      </c>
      <c r="B70" s="169">
        <f>Tableau1[[#This Row],[trombone]]</f>
        <v>0</v>
      </c>
      <c r="C70" s="170"/>
      <c r="D70" s="170"/>
      <c r="E70" s="170"/>
      <c r="F70" s="170"/>
      <c r="G70" s="170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0"/>
    </row>
    <row r="71" spans="1:18" ht="15.75" hidden="1">
      <c r="A71" s="168" t="str">
        <f>'Voeux élèves'!A73</f>
        <v>PECQUERIE Louis</v>
      </c>
      <c r="B71" s="169">
        <f>Tableau1[[#This Row],[trombone]]</f>
        <v>0</v>
      </c>
      <c r="C71" s="170"/>
      <c r="D71" s="170"/>
      <c r="E71" s="170"/>
      <c r="F71" s="170"/>
      <c r="G71" s="170"/>
      <c r="H71" s="170"/>
      <c r="I71" s="170"/>
      <c r="J71" s="170"/>
      <c r="K71" s="170"/>
      <c r="L71" s="170"/>
      <c r="M71" s="170"/>
      <c r="N71" s="170"/>
      <c r="O71" s="170"/>
      <c r="P71" s="170"/>
      <c r="Q71" s="170"/>
      <c r="R71" s="170"/>
    </row>
    <row r="72" spans="1:18" ht="15.75" hidden="1">
      <c r="A72" s="168" t="str">
        <f>'Voeux élèves'!A74</f>
        <v>PECQUERIE Raphaël</v>
      </c>
      <c r="B72" s="169">
        <f>Tableau1[[#This Row],[trombone]]</f>
        <v>0</v>
      </c>
      <c r="C72" s="170"/>
      <c r="D72" s="170"/>
      <c r="E72" s="170"/>
      <c r="F72" s="170"/>
      <c r="G72" s="170"/>
      <c r="H72" s="170"/>
      <c r="I72" s="170"/>
      <c r="J72" s="170"/>
      <c r="K72" s="170"/>
      <c r="L72" s="170"/>
      <c r="M72" s="170"/>
      <c r="N72" s="170"/>
      <c r="O72" s="170"/>
      <c r="P72" s="170"/>
      <c r="Q72" s="170"/>
      <c r="R72" s="170"/>
    </row>
    <row r="73" spans="1:18" ht="15.75" hidden="1">
      <c r="A73" s="168" t="str">
        <f>'Voeux élèves'!A75</f>
        <v>PEJOAN Juliette</v>
      </c>
      <c r="B73" s="169">
        <f>Tableau1[[#This Row],[trombone]]</f>
        <v>0</v>
      </c>
      <c r="C73" s="170"/>
      <c r="D73" s="170"/>
      <c r="E73" s="170"/>
      <c r="F73" s="170"/>
      <c r="G73" s="170"/>
      <c r="H73" s="170"/>
      <c r="I73" s="170"/>
      <c r="J73" s="170"/>
      <c r="K73" s="170"/>
      <c r="L73" s="170"/>
      <c r="M73" s="170"/>
      <c r="N73" s="170"/>
      <c r="O73" s="170"/>
      <c r="P73" s="170"/>
      <c r="Q73" s="170"/>
      <c r="R73" s="170"/>
    </row>
    <row r="74" spans="1:18" ht="15.75" hidden="1">
      <c r="A74" s="168" t="str">
        <f>'Voeux élèves'!A76</f>
        <v>PICHOT-DELAHAYE Louise</v>
      </c>
      <c r="B74" s="169">
        <f>Tableau1[[#This Row],[trombone]]</f>
        <v>0</v>
      </c>
      <c r="C74" s="170"/>
      <c r="D74" s="170"/>
      <c r="E74" s="170"/>
      <c r="F74" s="170"/>
      <c r="G74" s="170"/>
      <c r="H74" s="170"/>
      <c r="I74" s="170"/>
      <c r="J74" s="170"/>
      <c r="K74" s="170"/>
      <c r="L74" s="170"/>
      <c r="M74" s="170"/>
      <c r="N74" s="170"/>
      <c r="O74" s="170"/>
      <c r="P74" s="170"/>
      <c r="Q74" s="170"/>
      <c r="R74" s="170"/>
    </row>
    <row r="75" spans="1:18" ht="15.75" hidden="1">
      <c r="A75" s="168" t="str">
        <f>'Voeux élèves'!A77</f>
        <v>POINT BOYRIVENT Baptiste</v>
      </c>
      <c r="B75" s="169">
        <f>Tableau1[[#This Row],[trombone]]</f>
        <v>0</v>
      </c>
      <c r="C75" s="170"/>
      <c r="D75" s="170"/>
      <c r="E75" s="170"/>
      <c r="F75" s="170"/>
      <c r="G75" s="170"/>
      <c r="H75" s="170"/>
      <c r="I75" s="170"/>
      <c r="J75" s="170"/>
      <c r="K75" s="170"/>
      <c r="L75" s="170"/>
      <c r="M75" s="170"/>
      <c r="N75" s="170"/>
      <c r="O75" s="170"/>
      <c r="P75" s="170"/>
      <c r="Q75" s="170"/>
      <c r="R75" s="170"/>
    </row>
    <row r="76" spans="1:18" ht="15.75" hidden="1">
      <c r="A76" s="168" t="str">
        <f>'Voeux élèves'!A78</f>
        <v>POLO Emma</v>
      </c>
      <c r="B76" s="169">
        <f>Tableau1[[#This Row],[trombone]]</f>
        <v>0</v>
      </c>
      <c r="C76" s="170"/>
      <c r="D76" s="170"/>
      <c r="E76" s="170"/>
      <c r="F76" s="170"/>
      <c r="G76" s="170"/>
      <c r="H76" s="170"/>
      <c r="I76" s="170"/>
      <c r="J76" s="170"/>
      <c r="K76" s="170"/>
      <c r="L76" s="170"/>
      <c r="M76" s="170"/>
      <c r="N76" s="170"/>
      <c r="O76" s="170"/>
      <c r="P76" s="170"/>
      <c r="Q76" s="170"/>
      <c r="R76" s="170"/>
    </row>
    <row r="77" spans="1:18" ht="15.75" hidden="1">
      <c r="A77" s="168" t="str">
        <f>'Voeux élèves'!A79</f>
        <v>RENAND Louis</v>
      </c>
      <c r="B77" s="169">
        <f>Tableau1[[#This Row],[trombone]]</f>
        <v>0</v>
      </c>
      <c r="C77" s="170"/>
      <c r="D77" s="170"/>
      <c r="E77" s="170"/>
      <c r="F77" s="170"/>
      <c r="G77" s="170"/>
      <c r="H77" s="170"/>
      <c r="I77" s="170"/>
      <c r="J77" s="170"/>
      <c r="K77" s="170"/>
      <c r="L77" s="170"/>
      <c r="M77" s="170"/>
      <c r="N77" s="170"/>
      <c r="O77" s="170"/>
      <c r="P77" s="170"/>
      <c r="Q77" s="170"/>
      <c r="R77" s="170"/>
    </row>
    <row r="78" spans="1:18" ht="15.75" hidden="1">
      <c r="A78" s="168" t="str">
        <f>'Voeux élèves'!A80</f>
        <v>RIVET Léa</v>
      </c>
      <c r="B78" s="169">
        <f>Tableau1[[#This Row],[trombone]]</f>
        <v>0</v>
      </c>
      <c r="C78" s="170"/>
      <c r="D78" s="170"/>
      <c r="E78" s="170"/>
      <c r="F78" s="170"/>
      <c r="G78" s="170"/>
      <c r="H78" s="170"/>
      <c r="I78" s="170"/>
      <c r="J78" s="170"/>
      <c r="K78" s="170"/>
      <c r="L78" s="170"/>
      <c r="M78" s="170"/>
      <c r="N78" s="170"/>
      <c r="O78" s="170"/>
      <c r="P78" s="170"/>
      <c r="Q78" s="170"/>
      <c r="R78" s="170"/>
    </row>
    <row r="79" spans="1:18" ht="15.75" hidden="1">
      <c r="A79" s="168" t="str">
        <f>'Voeux élèves'!A81</f>
        <v>ROULLIER Theophane</v>
      </c>
      <c r="B79" s="169">
        <f>Tableau1[[#This Row],[trombone]]</f>
        <v>0</v>
      </c>
      <c r="C79" s="170"/>
      <c r="D79" s="170"/>
      <c r="E79" s="170"/>
      <c r="F79" s="170"/>
      <c r="G79" s="170"/>
      <c r="H79" s="170"/>
      <c r="I79" s="170"/>
      <c r="J79" s="170"/>
      <c r="K79" s="170"/>
      <c r="L79" s="170"/>
      <c r="M79" s="170"/>
      <c r="N79" s="170"/>
      <c r="O79" s="170"/>
      <c r="P79" s="170"/>
      <c r="Q79" s="170"/>
      <c r="R79" s="170"/>
    </row>
    <row r="80" spans="1:18" ht="15.75" hidden="1">
      <c r="A80" s="168" t="str">
        <f>'Voeux élèves'!A82</f>
        <v>ROUSSEL-ROQUES Achille</v>
      </c>
      <c r="B80" s="169">
        <f>Tableau1[[#This Row],[trombone]]</f>
        <v>0</v>
      </c>
      <c r="C80" s="170"/>
      <c r="D80" s="170"/>
      <c r="E80" s="170"/>
      <c r="F80" s="170"/>
      <c r="G80" s="170"/>
      <c r="H80" s="170"/>
      <c r="I80" s="170"/>
      <c r="J80" s="170"/>
      <c r="K80" s="170"/>
      <c r="L80" s="170"/>
      <c r="M80" s="170"/>
      <c r="N80" s="170"/>
      <c r="O80" s="170"/>
      <c r="P80" s="170"/>
      <c r="Q80" s="170"/>
      <c r="R80" s="170"/>
    </row>
    <row r="81" spans="1:18" ht="15.75" hidden="1">
      <c r="A81" s="168" t="str">
        <f>'Voeux élèves'!A83</f>
        <v>ROUSSEL-ROQUES Zacharie</v>
      </c>
      <c r="B81" s="169">
        <f>Tableau1[[#This Row],[trombone]]</f>
        <v>0</v>
      </c>
      <c r="C81" s="170"/>
      <c r="D81" s="170"/>
      <c r="E81" s="170"/>
      <c r="F81" s="170"/>
      <c r="G81" s="170"/>
      <c r="H81" s="170"/>
      <c r="I81" s="170"/>
      <c r="J81" s="170"/>
      <c r="K81" s="170"/>
      <c r="L81" s="170"/>
      <c r="M81" s="170"/>
      <c r="N81" s="170"/>
      <c r="O81" s="170"/>
      <c r="P81" s="170"/>
      <c r="Q81" s="170"/>
      <c r="R81" s="170"/>
    </row>
    <row r="82" spans="1:18" ht="15.75">
      <c r="A82" s="168" t="str">
        <f>'Voeux élèves'!A84</f>
        <v>ROUSSET Mathilde</v>
      </c>
      <c r="B82" s="169" t="str">
        <f>Tableau1[[#This Row],[trombone]]</f>
        <v>p1</v>
      </c>
      <c r="C82" s="170"/>
      <c r="D82" s="170"/>
      <c r="E82" s="170"/>
      <c r="F82" s="170"/>
      <c r="G82" s="170"/>
      <c r="H82" s="170"/>
      <c r="I82" s="170"/>
      <c r="J82" s="170"/>
      <c r="K82" s="170"/>
      <c r="L82" s="170"/>
      <c r="M82" s="170"/>
      <c r="N82" s="170"/>
      <c r="O82" s="170"/>
      <c r="P82" s="170"/>
      <c r="Q82" s="170"/>
      <c r="R82" s="170"/>
    </row>
    <row r="83" spans="1:18" ht="15.75" hidden="1">
      <c r="A83" s="168" t="str">
        <f>'Voeux élèves'!A85</f>
        <v>ROUSSILLON Marin</v>
      </c>
      <c r="B83" s="169">
        <f>Tableau1[[#This Row],[trombone]]</f>
        <v>0</v>
      </c>
      <c r="C83" s="170"/>
      <c r="D83" s="170"/>
      <c r="E83" s="170"/>
      <c r="F83" s="170"/>
      <c r="G83" s="170"/>
      <c r="H83" s="170"/>
      <c r="I83" s="170"/>
      <c r="J83" s="170"/>
      <c r="K83" s="170"/>
      <c r="L83" s="170"/>
      <c r="M83" s="170"/>
      <c r="N83" s="170"/>
      <c r="O83" s="170"/>
      <c r="P83" s="170"/>
      <c r="Q83" s="170"/>
      <c r="R83" s="170"/>
    </row>
    <row r="84" spans="1:18" ht="15.75" hidden="1">
      <c r="A84" s="168" t="str">
        <f>'Voeux élèves'!A86</f>
        <v>ROUX Elina</v>
      </c>
      <c r="B84" s="169">
        <f>Tableau1[[#This Row],[trombone]]</f>
        <v>0</v>
      </c>
      <c r="C84" s="170"/>
      <c r="D84" s="170"/>
      <c r="E84" s="170"/>
      <c r="F84" s="170"/>
      <c r="G84" s="170"/>
      <c r="H84" s="170"/>
      <c r="I84" s="170"/>
      <c r="J84" s="170"/>
      <c r="K84" s="170"/>
      <c r="L84" s="170"/>
      <c r="M84" s="170"/>
      <c r="N84" s="170"/>
      <c r="O84" s="170"/>
      <c r="P84" s="170"/>
      <c r="Q84" s="170"/>
      <c r="R84" s="170"/>
    </row>
    <row r="85" spans="1:18" ht="15.75">
      <c r="A85" s="168" t="str">
        <f>'Voeux élèves'!A87</f>
        <v>ROYER  Alban</v>
      </c>
      <c r="B85" s="169" t="str">
        <f>Tableau1[[#This Row],[trombone]]</f>
        <v>p2</v>
      </c>
      <c r="C85" s="170"/>
      <c r="D85" s="170"/>
      <c r="E85" s="170"/>
      <c r="F85" s="170"/>
      <c r="G85" s="170"/>
      <c r="H85" s="170"/>
      <c r="I85" s="170"/>
      <c r="J85" s="170"/>
      <c r="K85" s="170"/>
      <c r="L85" s="170"/>
      <c r="M85" s="170"/>
      <c r="N85" s="170"/>
      <c r="O85" s="170"/>
      <c r="P85" s="170"/>
      <c r="Q85" s="170"/>
      <c r="R85" s="170"/>
    </row>
    <row r="86" spans="1:18" ht="15.75">
      <c r="A86" s="168" t="str">
        <f>'Voeux élèves'!A88</f>
        <v>SAINT-PAUL Léonie</v>
      </c>
      <c r="B86" s="169" t="str">
        <f>Tableau1[[#This Row],[trombone]]</f>
        <v>p1</v>
      </c>
      <c r="C86" s="170"/>
      <c r="D86" s="170"/>
      <c r="E86" s="170"/>
      <c r="F86" s="170"/>
      <c r="G86" s="170"/>
      <c r="H86" s="170"/>
      <c r="I86" s="170"/>
      <c r="J86" s="170"/>
      <c r="K86" s="170"/>
      <c r="L86" s="170"/>
      <c r="M86" s="170"/>
      <c r="N86" s="170"/>
      <c r="O86" s="170"/>
      <c r="P86" s="170"/>
      <c r="Q86" s="170"/>
      <c r="R86" s="170"/>
    </row>
    <row r="87" spans="1:18" ht="15.75" hidden="1">
      <c r="A87" s="168" t="str">
        <f>'Voeux élèves'!A89</f>
        <v>SCHMID Maélyne</v>
      </c>
      <c r="B87" s="169">
        <f>Tableau1[[#This Row],[trombone]]</f>
        <v>0</v>
      </c>
      <c r="C87" s="170"/>
      <c r="D87" s="170"/>
      <c r="E87" s="170"/>
      <c r="F87" s="170"/>
      <c r="G87" s="170"/>
      <c r="H87" s="170"/>
      <c r="I87" s="170"/>
      <c r="J87" s="170"/>
      <c r="K87" s="170"/>
      <c r="L87" s="170"/>
      <c r="M87" s="170"/>
      <c r="N87" s="170"/>
      <c r="O87" s="170"/>
      <c r="P87" s="170"/>
      <c r="Q87" s="170"/>
      <c r="R87" s="170"/>
    </row>
    <row r="88" spans="1:18" ht="15.75" hidden="1">
      <c r="A88" s="168" t="str">
        <f>'Voeux élèves'!A90</f>
        <v>SHIN Ian</v>
      </c>
      <c r="B88" s="169">
        <f>Tableau1[[#This Row],[trombone]]</f>
        <v>0</v>
      </c>
      <c r="C88" s="170"/>
      <c r="D88" s="170"/>
      <c r="E88" s="170"/>
      <c r="F88" s="170"/>
      <c r="G88" s="170"/>
      <c r="H88" s="170"/>
      <c r="I88" s="170"/>
      <c r="J88" s="170"/>
      <c r="K88" s="170"/>
      <c r="L88" s="170"/>
      <c r="M88" s="170"/>
      <c r="N88" s="170"/>
      <c r="O88" s="170"/>
      <c r="P88" s="170"/>
      <c r="Q88" s="170"/>
      <c r="R88" s="170"/>
    </row>
    <row r="89" spans="1:18" ht="15.75" hidden="1">
      <c r="A89" s="168" t="str">
        <f>'Voeux élèves'!A91</f>
        <v>SHIN Louane</v>
      </c>
      <c r="B89" s="169">
        <f>Tableau1[[#This Row],[trombone]]</f>
        <v>0</v>
      </c>
      <c r="C89" s="170"/>
      <c r="D89" s="170"/>
      <c r="E89" s="170"/>
      <c r="F89" s="170"/>
      <c r="G89" s="170"/>
      <c r="H89" s="170"/>
      <c r="I89" s="170"/>
      <c r="J89" s="170"/>
      <c r="K89" s="170"/>
      <c r="L89" s="170"/>
      <c r="M89" s="170"/>
      <c r="N89" s="170"/>
      <c r="O89" s="170"/>
      <c r="P89" s="170"/>
      <c r="Q89" s="170"/>
      <c r="R89" s="170"/>
    </row>
    <row r="90" spans="1:18" ht="15.75" hidden="1">
      <c r="A90" s="168" t="str">
        <f>'Voeux élèves'!A92</f>
        <v>SIGNORELLI Matteo</v>
      </c>
      <c r="B90" s="169">
        <f>Tableau1[[#This Row],[trombone]]</f>
        <v>0</v>
      </c>
      <c r="C90" s="170"/>
      <c r="D90" s="170"/>
      <c r="E90" s="170"/>
      <c r="F90" s="170"/>
      <c r="G90" s="170"/>
      <c r="H90" s="170"/>
      <c r="I90" s="170"/>
      <c r="J90" s="170"/>
      <c r="K90" s="170"/>
      <c r="L90" s="170"/>
      <c r="M90" s="170"/>
      <c r="N90" s="170"/>
      <c r="O90" s="170"/>
      <c r="P90" s="170"/>
      <c r="Q90" s="170"/>
      <c r="R90" s="170"/>
    </row>
    <row r="91" spans="1:18" ht="15.75" hidden="1">
      <c r="A91" s="168" t="str">
        <f>'Voeux élèves'!A93</f>
        <v>SIMON Stanislas</v>
      </c>
      <c r="B91" s="169" t="str">
        <f>Tableau1[[#This Row],[trombone]]</f>
        <v>p2</v>
      </c>
      <c r="C91" s="170"/>
      <c r="D91" s="170"/>
      <c r="E91" s="170"/>
      <c r="F91" s="170"/>
      <c r="G91" s="170"/>
      <c r="H91" s="170"/>
      <c r="I91" s="170"/>
      <c r="J91" s="170"/>
      <c r="K91" s="170"/>
      <c r="L91" s="170"/>
      <c r="M91" s="170"/>
      <c r="N91" s="170"/>
      <c r="O91" s="170"/>
      <c r="P91" s="170"/>
      <c r="Q91" s="170"/>
      <c r="R91" s="170"/>
    </row>
    <row r="92" spans="1:18" ht="15.75" hidden="1">
      <c r="A92" s="168" t="str">
        <f>'Voeux élèves'!A94</f>
        <v>SOULAS Louise</v>
      </c>
      <c r="B92" s="169">
        <f>Tableau1[[#This Row],[trombone]]</f>
        <v>0</v>
      </c>
      <c r="C92" s="170"/>
      <c r="D92" s="170"/>
      <c r="E92" s="170"/>
      <c r="F92" s="170"/>
      <c r="G92" s="170"/>
      <c r="H92" s="170"/>
      <c r="I92" s="170"/>
      <c r="J92" s="170"/>
      <c r="K92" s="170"/>
      <c r="L92" s="170"/>
      <c r="M92" s="170"/>
      <c r="N92" s="170"/>
      <c r="O92" s="170"/>
      <c r="P92" s="170"/>
      <c r="Q92" s="170"/>
      <c r="R92" s="170"/>
    </row>
    <row r="93" spans="1:18" ht="15.75" hidden="1">
      <c r="A93" s="168" t="str">
        <f>'Voeux élèves'!A95</f>
        <v>TAILHADES ALALI Noa</v>
      </c>
      <c r="B93" s="169">
        <f>Tableau1[[#This Row],[trombone]]</f>
        <v>0</v>
      </c>
      <c r="C93" s="170"/>
      <c r="D93" s="170"/>
      <c r="E93" s="170"/>
      <c r="F93" s="170"/>
      <c r="G93" s="170"/>
      <c r="H93" s="170"/>
      <c r="I93" s="170"/>
      <c r="J93" s="170"/>
      <c r="K93" s="170"/>
      <c r="L93" s="170"/>
      <c r="M93" s="170"/>
      <c r="N93" s="170"/>
      <c r="O93" s="170"/>
      <c r="P93" s="170"/>
      <c r="Q93" s="170"/>
      <c r="R93" s="170"/>
    </row>
    <row r="94" spans="1:18" ht="15.75" hidden="1">
      <c r="A94" s="168" t="str">
        <f>'Voeux élèves'!A96</f>
        <v>TAKKOUZ Carla</v>
      </c>
      <c r="B94" s="169">
        <f>Tableau1[[#This Row],[trombone]]</f>
        <v>0</v>
      </c>
      <c r="C94" s="170"/>
      <c r="D94" s="170"/>
      <c r="E94" s="170"/>
      <c r="F94" s="170"/>
      <c r="G94" s="170"/>
      <c r="H94" s="170"/>
      <c r="I94" s="170"/>
      <c r="J94" s="170"/>
      <c r="K94" s="170"/>
      <c r="L94" s="170"/>
      <c r="M94" s="170"/>
      <c r="N94" s="170"/>
      <c r="O94" s="170"/>
      <c r="P94" s="170"/>
      <c r="Q94" s="170"/>
      <c r="R94" s="170"/>
    </row>
    <row r="95" spans="1:18" ht="15.75">
      <c r="A95" s="168" t="str">
        <f>'Voeux élèves'!A97</f>
        <v>TRABLY EL MAHMOUD Coline</v>
      </c>
      <c r="B95" s="169" t="str">
        <f>Tableau1[[#This Row],[trombone]]</f>
        <v>p2</v>
      </c>
      <c r="C95" s="170"/>
      <c r="D95" s="170"/>
      <c r="E95" s="170"/>
      <c r="F95" s="170"/>
      <c r="G95" s="170"/>
      <c r="H95" s="170"/>
      <c r="I95" s="170"/>
      <c r="J95" s="170"/>
      <c r="K95" s="170"/>
      <c r="L95" s="170"/>
      <c r="M95" s="170"/>
      <c r="N95" s="170"/>
      <c r="O95" s="170"/>
      <c r="P95" s="170"/>
      <c r="Q95" s="170"/>
      <c r="R95" s="170"/>
    </row>
    <row r="96" spans="1:18" ht="15.75">
      <c r="A96" s="168" t="str">
        <f>'Voeux élèves'!A98</f>
        <v>VERSCHELDE Lucie</v>
      </c>
      <c r="B96" s="169" t="str">
        <f>Tableau1[[#This Row],[trombone]]</f>
        <v>p3</v>
      </c>
      <c r="C96" s="170"/>
      <c r="D96" s="170"/>
      <c r="E96" s="170"/>
      <c r="F96" s="170"/>
      <c r="G96" s="170"/>
      <c r="H96" s="170"/>
      <c r="I96" s="170"/>
      <c r="J96" s="170"/>
      <c r="K96" s="170"/>
      <c r="L96" s="170"/>
      <c r="M96" s="170"/>
      <c r="N96" s="170"/>
      <c r="O96" s="170"/>
      <c r="P96" s="170"/>
      <c r="Q96" s="170"/>
      <c r="R96" s="170"/>
    </row>
    <row r="97" spans="1:18" ht="15.75">
      <c r="A97" s="168" t="str">
        <f>'Voeux élèves'!A99</f>
        <v>VIREVAIRE BIDAUT Timéo</v>
      </c>
      <c r="B97" s="169">
        <f>Tableau1[[#This Row],[trombone]]</f>
        <v>0</v>
      </c>
      <c r="C97" s="170"/>
      <c r="D97" s="170"/>
      <c r="E97" s="170"/>
      <c r="F97" s="170"/>
      <c r="G97" s="170"/>
      <c r="H97" s="170"/>
      <c r="I97" s="170"/>
      <c r="J97" s="170"/>
      <c r="K97" s="170"/>
      <c r="L97" s="170"/>
      <c r="M97" s="170"/>
      <c r="N97" s="170"/>
      <c r="O97" s="170"/>
      <c r="P97" s="170"/>
      <c r="Q97" s="170"/>
      <c r="R97" s="170"/>
    </row>
    <row r="98" spans="1:18" ht="15.75" hidden="1">
      <c r="A98" s="168" t="str">
        <f>'Voeux élèves'!A100</f>
        <v>BERNET Clémence</v>
      </c>
      <c r="B98" s="169">
        <f>Tableau1[[#This Row],[trombone]]</f>
        <v>0</v>
      </c>
      <c r="C98" s="170"/>
      <c r="D98" s="170"/>
      <c r="E98" s="170"/>
      <c r="F98" s="170"/>
      <c r="G98" s="170"/>
      <c r="H98" s="170"/>
      <c r="I98" s="170"/>
      <c r="J98" s="170"/>
      <c r="K98" s="170"/>
      <c r="L98" s="170"/>
      <c r="M98" s="170"/>
      <c r="N98" s="170"/>
      <c r="O98" s="170"/>
      <c r="P98" s="170"/>
      <c r="Q98" s="170"/>
      <c r="R98" s="170"/>
    </row>
    <row r="99" spans="1:18" ht="15.75" hidden="1">
      <c r="A99" s="168" t="str">
        <f>'Voeux élèves'!A101</f>
        <v>LOUAR Sarah</v>
      </c>
      <c r="B99" s="169">
        <f>Tableau1[[#This Row],[trombone]]</f>
        <v>0</v>
      </c>
      <c r="C99" s="170"/>
      <c r="D99" s="170"/>
      <c r="E99" s="170"/>
      <c r="F99" s="170"/>
      <c r="G99" s="170"/>
      <c r="H99" s="170"/>
      <c r="I99" s="170"/>
      <c r="J99" s="170"/>
      <c r="K99" s="170"/>
      <c r="L99" s="170"/>
      <c r="M99" s="170"/>
      <c r="N99" s="170"/>
      <c r="O99" s="170"/>
      <c r="P99" s="170"/>
      <c r="Q99" s="170"/>
      <c r="R99" s="170"/>
    </row>
    <row r="100" spans="1:18" ht="15.75" hidden="1">
      <c r="A100" s="168">
        <f>'Voeux élèves'!A102</f>
        <v>0</v>
      </c>
      <c r="B100" s="169">
        <f>Tableau1[[#This Row],[trombone]]</f>
        <v>0</v>
      </c>
      <c r="C100" s="170"/>
      <c r="D100" s="170"/>
      <c r="E100" s="170"/>
      <c r="F100" s="170"/>
      <c r="G100" s="170"/>
      <c r="H100" s="170"/>
      <c r="I100" s="170"/>
      <c r="J100" s="170"/>
      <c r="K100" s="170"/>
      <c r="L100" s="170"/>
      <c r="M100" s="170"/>
      <c r="N100" s="170"/>
      <c r="O100" s="170"/>
      <c r="P100" s="170"/>
      <c r="Q100" s="170"/>
      <c r="R100" s="170"/>
    </row>
    <row r="101" spans="1:18">
      <c r="A101" s="171"/>
      <c r="B101" s="171"/>
      <c r="C101" s="170"/>
      <c r="D101" s="170"/>
      <c r="E101" s="170"/>
      <c r="F101" s="170"/>
      <c r="G101" s="170"/>
      <c r="H101" s="170"/>
      <c r="I101" s="170"/>
      <c r="J101" s="170"/>
      <c r="K101" s="170"/>
      <c r="L101" s="170"/>
      <c r="M101" s="170"/>
      <c r="N101" s="170"/>
      <c r="O101" s="170"/>
      <c r="P101" s="170"/>
      <c r="Q101" s="170"/>
      <c r="R101" s="170"/>
    </row>
    <row r="102" spans="1:18">
      <c r="A102" s="172" t="s">
        <v>26</v>
      </c>
      <c r="B102" s="176" t="s">
        <v>71</v>
      </c>
      <c r="C102" s="170"/>
      <c r="D102" s="170"/>
      <c r="E102" s="170"/>
      <c r="F102" s="170"/>
      <c r="G102" s="170"/>
      <c r="H102" s="170"/>
      <c r="I102" s="170"/>
      <c r="J102" s="170"/>
      <c r="K102" s="170"/>
      <c r="L102" s="170"/>
      <c r="M102" s="170"/>
      <c r="N102" s="170"/>
      <c r="O102" s="170"/>
      <c r="P102" s="170"/>
      <c r="Q102" s="170"/>
      <c r="R102" s="170"/>
    </row>
    <row r="103" spans="1:18">
      <c r="A103" s="7" t="s">
        <v>85</v>
      </c>
      <c r="B103" s="2" t="s">
        <v>72</v>
      </c>
    </row>
    <row r="104" spans="1:18">
      <c r="A104" s="7"/>
      <c r="B104" s="3" t="s">
        <v>73</v>
      </c>
    </row>
    <row r="105" spans="1:18">
      <c r="B105" s="4" t="s">
        <v>74</v>
      </c>
    </row>
    <row r="106" spans="1:18">
      <c r="B106">
        <f>COUNTIF(B101:B105,1)</f>
        <v>0</v>
      </c>
    </row>
    <row r="107" spans="1:18">
      <c r="B107">
        <f>COUNTIF(B101:B105,2)</f>
        <v>0</v>
      </c>
    </row>
    <row r="108" spans="1:18">
      <c r="B108">
        <f>COUNTIF(B101:B105,3)</f>
        <v>0</v>
      </c>
    </row>
    <row r="109" spans="1:18">
      <c r="B109">
        <f>COUNTIF(B101:B105,4)</f>
        <v>0</v>
      </c>
    </row>
  </sheetData>
  <phoneticPr fontId="5" type="noConversion"/>
  <conditionalFormatting sqref="B102">
    <cfRule type="iconSet" priority="68">
      <iconSet iconSet="3Symbols2">
        <cfvo type="percent" val="0"/>
        <cfvo type="percent" val="33"/>
        <cfvo type="percent" val="67"/>
      </iconSet>
    </cfRule>
  </conditionalFormatting>
  <conditionalFormatting sqref="B102">
    <cfRule type="colorScale" priority="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2">
    <cfRule type="colorScale" priority="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3">
    <cfRule type="iconSet" priority="65">
      <iconSet iconSet="3Symbols2">
        <cfvo type="percent" val="0"/>
        <cfvo type="percent" val="33"/>
        <cfvo type="percent" val="67"/>
      </iconSet>
    </cfRule>
  </conditionalFormatting>
  <conditionalFormatting sqref="B103">
    <cfRule type="colorScale" priority="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4">
    <cfRule type="iconSet" priority="63">
      <iconSet iconSet="3Symbols2">
        <cfvo type="percent" val="0"/>
        <cfvo type="percent" val="33"/>
        <cfvo type="percent" val="67"/>
      </iconSet>
    </cfRule>
  </conditionalFormatting>
  <conditionalFormatting sqref="B105">
    <cfRule type="iconSet" priority="62">
      <iconSet iconSet="3Symbols2">
        <cfvo type="percent" val="0"/>
        <cfvo type="percent" val="33"/>
        <cfvo type="percent" val="67"/>
      </iconSet>
    </cfRule>
  </conditionalFormatting>
  <conditionalFormatting sqref="B2:B100">
    <cfRule type="iconSet" priority="6">
      <iconSet iconSet="3Symbols2">
        <cfvo type="percent" val="0"/>
        <cfvo type="percent" val="33"/>
        <cfvo type="percent" val="67"/>
      </iconSet>
    </cfRule>
  </conditionalFormatting>
  <conditionalFormatting sqref="B2:B100">
    <cfRule type="cellIs" dxfId="45" priority="1" operator="equal">
      <formula>"P4"</formula>
    </cfRule>
    <cfRule type="cellIs" dxfId="44" priority="2" operator="equal">
      <formula>"P3"</formula>
    </cfRule>
    <cfRule type="cellIs" dxfId="43" priority="3" operator="equal">
      <formula>"P2"</formula>
    </cfRule>
    <cfRule type="cellIs" dxfId="42" priority="4" operator="equal">
      <formula>"P1"</formula>
    </cfRule>
    <cfRule type="iconSet" priority="5">
      <iconSet iconSet="4TrafficLights">
        <cfvo type="percent" val="0"/>
        <cfvo type="percent" val="25"/>
        <cfvo type="percent" val="50"/>
        <cfvo type="percent" val="75"/>
      </iconSet>
    </cfRule>
  </conditionalFormatting>
  <pageMargins left="0.7" right="0.7" top="0.75" bottom="0.75" header="0.3" footer="0.3"/>
  <pageSetup paperSize="9" orientation="portrait" horizontalDpi="0" verticalDpi="0"/>
  <tableParts count="1">
    <tablePart r:id="rId1"/>
  </tablePart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Feuil18"/>
  <dimension ref="A1:R109"/>
  <sheetViews>
    <sheetView workbookViewId="0">
      <pane ySplit="1" topLeftCell="A2" activePane="bottomLeft" state="frozen"/>
      <selection activeCell="A80" sqref="A80"/>
      <selection pane="bottomLeft" activeCell="C3" sqref="C3"/>
    </sheetView>
  </sheetViews>
  <sheetFormatPr baseColWidth="10" defaultRowHeight="15"/>
  <cols>
    <col min="1" max="1" width="28" bestFit="1" customWidth="1"/>
    <col min="2" max="3" width="19.140625" bestFit="1" customWidth="1"/>
  </cols>
  <sheetData>
    <row r="1" spans="1:18">
      <c r="A1" t="s">
        <v>13</v>
      </c>
      <c r="B1" t="s">
        <v>27</v>
      </c>
    </row>
    <row r="2" spans="1:18" ht="15.75" hidden="1">
      <c r="A2" s="168" t="str">
        <f>'Voeux élèves'!A4</f>
        <v>ARRAGAIN Adèle</v>
      </c>
      <c r="B2" s="154">
        <f>Tableau1[[#This Row],[tuba]]</f>
        <v>0</v>
      </c>
    </row>
    <row r="3" spans="1:18" ht="15.75" hidden="1">
      <c r="A3" s="168" t="str">
        <f>'Voeux élèves'!A5</f>
        <v>AUCLAIR Héloïse</v>
      </c>
      <c r="B3" s="154">
        <f>Tableau1[[#This Row],[tuba]]</f>
        <v>0</v>
      </c>
    </row>
    <row r="4" spans="1:18" ht="15.75" hidden="1">
      <c r="A4" s="168" t="str">
        <f>'Voeux élèves'!A6</f>
        <v>BALAIS Zoé</v>
      </c>
      <c r="B4" s="169">
        <f>Tableau1[[#This Row],[tuba]]</f>
        <v>0</v>
      </c>
      <c r="C4" s="170"/>
      <c r="D4" s="170"/>
      <c r="E4" s="170"/>
      <c r="F4" s="170"/>
      <c r="G4" s="170"/>
      <c r="H4" s="170"/>
      <c r="I4" s="170"/>
      <c r="J4" s="170"/>
      <c r="K4" s="170"/>
      <c r="L4" s="170"/>
      <c r="M4" s="170"/>
      <c r="N4" s="170"/>
      <c r="O4" s="170"/>
      <c r="P4" s="170"/>
      <c r="Q4" s="170"/>
      <c r="R4" s="170"/>
    </row>
    <row r="5" spans="1:18" ht="15.75">
      <c r="A5" s="168" t="str">
        <f>'Voeux élèves'!A7</f>
        <v>BARBI NEYROUD Alicia</v>
      </c>
      <c r="B5" s="169" t="str">
        <f>Tableau1[[#This Row],[tuba]]</f>
        <v>p3</v>
      </c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170"/>
      <c r="Q5" s="170"/>
      <c r="R5" s="170"/>
    </row>
    <row r="6" spans="1:18" ht="15.75" hidden="1">
      <c r="A6" s="168" t="str">
        <f>'Voeux élèves'!A8</f>
        <v>BARBU WILDBRETT Charlotte</v>
      </c>
      <c r="B6" s="169">
        <f>Tableau1[[#This Row],[tuba]]</f>
        <v>0</v>
      </c>
      <c r="C6" s="170"/>
      <c r="D6" s="170"/>
      <c r="E6" s="170"/>
      <c r="F6" s="170"/>
      <c r="G6" s="170"/>
      <c r="H6" s="170"/>
      <c r="I6" s="170"/>
      <c r="J6" s="170"/>
      <c r="K6" s="170"/>
      <c r="L6" s="170"/>
      <c r="M6" s="170"/>
      <c r="N6" s="170"/>
      <c r="O6" s="170"/>
      <c r="P6" s="170"/>
      <c r="Q6" s="170"/>
      <c r="R6" s="170"/>
    </row>
    <row r="7" spans="1:18" ht="15.75" hidden="1">
      <c r="A7" s="168" t="str">
        <f>'Voeux élèves'!A9</f>
        <v>BAZOGE Edgar</v>
      </c>
      <c r="B7" s="169">
        <f>Tableau1[[#This Row],[tuba]]</f>
        <v>0</v>
      </c>
      <c r="C7" s="170"/>
      <c r="D7" s="170"/>
      <c r="E7" s="170"/>
      <c r="F7" s="170"/>
      <c r="G7" s="170"/>
      <c r="H7" s="170"/>
      <c r="I7" s="170"/>
      <c r="J7" s="170"/>
      <c r="K7" s="170"/>
      <c r="L7" s="170"/>
      <c r="M7" s="170"/>
      <c r="N7" s="170"/>
      <c r="O7" s="170"/>
      <c r="P7" s="170"/>
      <c r="Q7" s="170"/>
      <c r="R7" s="170"/>
    </row>
    <row r="8" spans="1:18" ht="15.75" hidden="1">
      <c r="A8" s="168" t="str">
        <f>'Voeux élèves'!A10</f>
        <v>BEAREZ Thelma</v>
      </c>
      <c r="B8" s="169">
        <f>Tableau1[[#This Row],[tuba]]</f>
        <v>0</v>
      </c>
      <c r="C8" s="170"/>
      <c r="D8" s="170"/>
      <c r="E8" s="170"/>
      <c r="F8" s="170"/>
      <c r="G8" s="170"/>
      <c r="H8" s="170"/>
      <c r="I8" s="170"/>
      <c r="J8" s="170"/>
      <c r="K8" s="170"/>
      <c r="L8" s="170"/>
      <c r="M8" s="170"/>
      <c r="N8" s="170"/>
      <c r="O8" s="170"/>
      <c r="P8" s="170"/>
      <c r="Q8" s="170"/>
      <c r="R8" s="170"/>
    </row>
    <row r="9" spans="1:18" ht="15.75" hidden="1">
      <c r="A9" s="168" t="str">
        <f>'Voeux élèves'!A11</f>
        <v>BENKHALFOUN Aya</v>
      </c>
      <c r="B9" s="169">
        <f>Tableau1[[#This Row],[tuba]]</f>
        <v>0</v>
      </c>
      <c r="C9" s="170"/>
      <c r="D9" s="170"/>
      <c r="E9" s="170"/>
      <c r="F9" s="170"/>
      <c r="G9" s="170"/>
      <c r="H9" s="170"/>
      <c r="I9" s="170"/>
      <c r="J9" s="170"/>
      <c r="K9" s="170"/>
      <c r="L9" s="170"/>
      <c r="M9" s="170"/>
      <c r="N9" s="170"/>
      <c r="O9" s="170"/>
      <c r="P9" s="170"/>
      <c r="Q9" s="170"/>
      <c r="R9" s="170"/>
    </row>
    <row r="10" spans="1:18" ht="15.75" hidden="1">
      <c r="A10" s="168" t="str">
        <f>'Voeux élèves'!A12</f>
        <v>BENOIT Anatole</v>
      </c>
      <c r="B10" s="169">
        <f>Tableau1[[#This Row],[tuba]]</f>
        <v>0</v>
      </c>
      <c r="C10" s="170"/>
      <c r="D10" s="170"/>
      <c r="E10" s="170"/>
      <c r="F10" s="170"/>
      <c r="G10" s="170"/>
      <c r="H10" s="170"/>
      <c r="I10" s="170"/>
      <c r="J10" s="170"/>
      <c r="K10" s="170"/>
      <c r="L10" s="170"/>
      <c r="M10" s="170"/>
      <c r="N10" s="170"/>
      <c r="O10" s="170"/>
      <c r="P10" s="170"/>
      <c r="Q10" s="170"/>
      <c r="R10" s="170"/>
    </row>
    <row r="11" spans="1:18" ht="15.75" hidden="1">
      <c r="A11" s="168" t="str">
        <f>'Voeux élèves'!A13</f>
        <v>BERTHIER Inès</v>
      </c>
      <c r="B11" s="169">
        <f>Tableau1[[#This Row],[tuba]]</f>
        <v>0</v>
      </c>
      <c r="C11" s="170"/>
      <c r="D11" s="170"/>
      <c r="E11" s="170"/>
      <c r="F11" s="170"/>
      <c r="G11" s="170"/>
      <c r="H11" s="170"/>
      <c r="I11" s="170"/>
      <c r="J11" s="170"/>
      <c r="K11" s="170"/>
      <c r="L11" s="170"/>
      <c r="M11" s="170"/>
      <c r="N11" s="170"/>
      <c r="O11" s="170"/>
      <c r="P11" s="170"/>
      <c r="Q11" s="170"/>
      <c r="R11" s="170"/>
    </row>
    <row r="12" spans="1:18" ht="15.75">
      <c r="A12" s="168" t="str">
        <f>'Voeux élèves'!A14</f>
        <v>BLEHAUT Anna</v>
      </c>
      <c r="B12" s="169" t="str">
        <f>Tableau1[[#This Row],[tuba]]</f>
        <v>p3</v>
      </c>
      <c r="C12" s="170"/>
      <c r="D12" s="170"/>
      <c r="E12" s="170"/>
      <c r="F12" s="170"/>
      <c r="G12" s="170"/>
      <c r="H12" s="170"/>
      <c r="I12" s="170"/>
      <c r="J12" s="170"/>
      <c r="K12" s="170"/>
      <c r="L12" s="170"/>
      <c r="M12" s="170"/>
      <c r="N12" s="170"/>
      <c r="O12" s="170"/>
      <c r="P12" s="170"/>
      <c r="Q12" s="170"/>
      <c r="R12" s="170"/>
    </row>
    <row r="13" spans="1:18" ht="15.75" hidden="1">
      <c r="A13" s="168" t="str">
        <f>'Voeux élèves'!A15</f>
        <v>BOSSAN Emma</v>
      </c>
      <c r="B13" s="169">
        <f>Tableau1[[#This Row],[tuba]]</f>
        <v>0</v>
      </c>
      <c r="C13" s="170"/>
      <c r="D13" s="170"/>
      <c r="E13" s="170"/>
      <c r="F13" s="170"/>
      <c r="G13" s="170"/>
      <c r="H13" s="170"/>
      <c r="I13" s="170"/>
      <c r="J13" s="170"/>
      <c r="K13" s="170"/>
      <c r="L13" s="170"/>
      <c r="M13" s="170"/>
      <c r="N13" s="170"/>
      <c r="O13" s="170"/>
      <c r="P13" s="170"/>
      <c r="Q13" s="170"/>
      <c r="R13" s="170"/>
    </row>
    <row r="14" spans="1:18" ht="15.75" hidden="1">
      <c r="A14" s="168" t="str">
        <f>'Voeux élèves'!A16</f>
        <v>BRANDYK TAGLIAVIA Julia</v>
      </c>
      <c r="B14" s="169">
        <f>Tableau1[[#This Row],[tuba]]</f>
        <v>0</v>
      </c>
      <c r="C14" s="170"/>
      <c r="D14" s="170"/>
      <c r="E14" s="170"/>
      <c r="F14" s="170"/>
      <c r="G14" s="170"/>
      <c r="H14" s="170"/>
      <c r="I14" s="170"/>
      <c r="J14" s="170"/>
      <c r="K14" s="170"/>
      <c r="L14" s="170"/>
      <c r="M14" s="170"/>
      <c r="N14" s="170"/>
      <c r="O14" s="170"/>
      <c r="P14" s="170"/>
      <c r="Q14" s="170"/>
      <c r="R14" s="170"/>
    </row>
    <row r="15" spans="1:18" ht="15.75" hidden="1">
      <c r="A15" s="168" t="str">
        <f>'Voeux élèves'!A17</f>
        <v>CARION Léonie</v>
      </c>
      <c r="B15" s="169">
        <f>Tableau1[[#This Row],[tuba]]</f>
        <v>0</v>
      </c>
      <c r="C15" s="170"/>
      <c r="D15" s="170"/>
      <c r="E15" s="170"/>
      <c r="F15" s="170"/>
      <c r="G15" s="170"/>
      <c r="H15" s="170"/>
      <c r="I15" s="170"/>
      <c r="J15" s="170"/>
      <c r="K15" s="170"/>
      <c r="L15" s="170"/>
      <c r="M15" s="170"/>
      <c r="N15" s="170"/>
      <c r="O15" s="170"/>
      <c r="P15" s="170"/>
      <c r="Q15" s="170"/>
      <c r="R15" s="170"/>
    </row>
    <row r="16" spans="1:18" ht="15.75" hidden="1">
      <c r="A16" s="168" t="str">
        <f>'Voeux élèves'!A18</f>
        <v>CATALAO PACHECO Tomas</v>
      </c>
      <c r="B16" s="169">
        <f>Tableau1[[#This Row],[tuba]]</f>
        <v>0</v>
      </c>
      <c r="C16" s="170"/>
      <c r="D16" s="170"/>
      <c r="E16" s="170"/>
      <c r="F16" s="170"/>
      <c r="G16" s="170"/>
      <c r="H16" s="170"/>
      <c r="I16" s="170"/>
      <c r="J16" s="170"/>
      <c r="K16" s="170"/>
      <c r="L16" s="170"/>
      <c r="M16" s="170"/>
      <c r="N16" s="170"/>
      <c r="O16" s="170"/>
      <c r="P16" s="170"/>
      <c r="Q16" s="170"/>
      <c r="R16" s="170"/>
    </row>
    <row r="17" spans="1:18" ht="15.75" hidden="1">
      <c r="A17" s="168" t="str">
        <f>'Voeux élèves'!A19</f>
        <v>CHAGNY Elise</v>
      </c>
      <c r="B17" s="169">
        <f>Tableau1[[#This Row],[tuba]]</f>
        <v>0</v>
      </c>
      <c r="C17" s="170"/>
      <c r="D17" s="170"/>
      <c r="E17" s="170"/>
      <c r="F17" s="170"/>
      <c r="G17" s="170"/>
      <c r="H17" s="170"/>
      <c r="I17" s="170"/>
      <c r="J17" s="170"/>
      <c r="K17" s="170"/>
      <c r="L17" s="170"/>
      <c r="M17" s="170"/>
      <c r="N17" s="170"/>
      <c r="O17" s="170"/>
      <c r="P17" s="170"/>
      <c r="Q17" s="170"/>
      <c r="R17" s="170"/>
    </row>
    <row r="18" spans="1:18" ht="15.75" hidden="1">
      <c r="A18" s="168" t="str">
        <f>'Voeux élèves'!A20</f>
        <v>CHALET Ninon</v>
      </c>
      <c r="B18" s="169">
        <f>Tableau1[[#This Row],[tuba]]</f>
        <v>0</v>
      </c>
      <c r="C18" s="170"/>
      <c r="D18" s="170"/>
      <c r="E18" s="170"/>
      <c r="F18" s="170"/>
      <c r="G18" s="170"/>
      <c r="H18" s="170"/>
      <c r="I18" s="170"/>
      <c r="J18" s="170"/>
      <c r="K18" s="170"/>
      <c r="L18" s="170"/>
      <c r="M18" s="170"/>
      <c r="N18" s="170"/>
      <c r="O18" s="170"/>
      <c r="P18" s="170"/>
      <c r="Q18" s="170"/>
      <c r="R18" s="170"/>
    </row>
    <row r="19" spans="1:18" ht="15.75" hidden="1">
      <c r="A19" s="168" t="str">
        <f>'Voeux élèves'!A21</f>
        <v>CHAREYRON Elsa</v>
      </c>
      <c r="B19" s="169">
        <f>Tableau1[[#This Row],[tuba]]</f>
        <v>0</v>
      </c>
      <c r="C19" s="170"/>
      <c r="D19" s="170"/>
      <c r="E19" s="170"/>
      <c r="F19" s="170"/>
      <c r="G19" s="170"/>
      <c r="H19" s="170"/>
      <c r="I19" s="170"/>
      <c r="J19" s="170"/>
      <c r="K19" s="170"/>
      <c r="L19" s="170"/>
      <c r="M19" s="170"/>
      <c r="N19" s="170"/>
      <c r="O19" s="170"/>
      <c r="P19" s="170"/>
      <c r="Q19" s="170"/>
      <c r="R19" s="170"/>
    </row>
    <row r="20" spans="1:18" ht="15.75">
      <c r="A20" s="168" t="str">
        <f>'Voeux élèves'!A22</f>
        <v>CHARON Gabriel</v>
      </c>
      <c r="B20" s="169" t="str">
        <f>Tableau1[[#This Row],[tuba]]</f>
        <v>p3</v>
      </c>
      <c r="C20" s="170"/>
      <c r="D20" s="170"/>
      <c r="E20" s="170"/>
      <c r="F20" s="170"/>
      <c r="G20" s="170"/>
      <c r="H20" s="170"/>
      <c r="I20" s="170"/>
      <c r="J20" s="170"/>
      <c r="K20" s="170"/>
      <c r="L20" s="170"/>
      <c r="M20" s="170"/>
      <c r="N20" s="170"/>
      <c r="O20" s="170"/>
      <c r="P20" s="170"/>
      <c r="Q20" s="170"/>
      <c r="R20" s="170"/>
    </row>
    <row r="21" spans="1:18" ht="15.75" hidden="1">
      <c r="A21" s="168" t="str">
        <f>'Voeux élèves'!A23</f>
        <v>CHASSAGNY Philippine</v>
      </c>
      <c r="B21" s="169">
        <f>Tableau1[[#This Row],[tuba]]</f>
        <v>0</v>
      </c>
      <c r="C21" s="170"/>
      <c r="D21" s="170"/>
      <c r="E21" s="170"/>
      <c r="F21" s="170"/>
      <c r="G21" s="170"/>
      <c r="H21" s="170"/>
      <c r="I21" s="170"/>
      <c r="J21" s="170"/>
      <c r="K21" s="170"/>
      <c r="L21" s="170"/>
      <c r="M21" s="170"/>
      <c r="N21" s="170"/>
      <c r="O21" s="170"/>
      <c r="P21" s="170"/>
      <c r="Q21" s="170"/>
      <c r="R21" s="170"/>
    </row>
    <row r="22" spans="1:18" ht="15.75" hidden="1">
      <c r="A22" s="168" t="str">
        <f>'Voeux élèves'!A24</f>
        <v>CHATILLON Apolline</v>
      </c>
      <c r="B22" s="169">
        <f>Tableau1[[#This Row],[tuba]]</f>
        <v>0</v>
      </c>
      <c r="C22" s="170"/>
      <c r="D22" s="170"/>
      <c r="E22" s="170"/>
      <c r="F22" s="170"/>
      <c r="G22" s="170"/>
      <c r="H22" s="170"/>
      <c r="I22" s="170"/>
      <c r="J22" s="170"/>
      <c r="K22" s="170"/>
      <c r="L22" s="170"/>
      <c r="M22" s="170"/>
      <c r="N22" s="170"/>
      <c r="O22" s="170"/>
      <c r="P22" s="170"/>
      <c r="Q22" s="170"/>
      <c r="R22" s="170"/>
    </row>
    <row r="23" spans="1:18" ht="15.75" hidden="1">
      <c r="A23" s="168" t="str">
        <f>'Voeux élèves'!A25</f>
        <v>CHENE Louise</v>
      </c>
      <c r="B23" s="169">
        <f>Tableau1[[#This Row],[tuba]]</f>
        <v>0</v>
      </c>
      <c r="C23" s="170"/>
      <c r="D23" s="170"/>
      <c r="E23" s="170"/>
      <c r="F23" s="170"/>
      <c r="G23" s="170"/>
      <c r="H23" s="170"/>
      <c r="I23" s="170"/>
      <c r="J23" s="170"/>
      <c r="K23" s="170"/>
      <c r="L23" s="170"/>
      <c r="M23" s="170"/>
      <c r="N23" s="170"/>
      <c r="O23" s="170"/>
      <c r="P23" s="170"/>
      <c r="Q23" s="170"/>
      <c r="R23" s="170"/>
    </row>
    <row r="24" spans="1:18" ht="15.75" hidden="1">
      <c r="A24" s="168" t="str">
        <f>'Voeux élèves'!A26</f>
        <v>CHEVALIER BUN Lyne</v>
      </c>
      <c r="B24" s="169">
        <f>Tableau1[[#This Row],[tuba]]</f>
        <v>0</v>
      </c>
      <c r="C24" s="170"/>
      <c r="D24" s="170"/>
      <c r="E24" s="170"/>
      <c r="F24" s="170"/>
      <c r="G24" s="170"/>
      <c r="H24" s="170"/>
      <c r="I24" s="170"/>
      <c r="J24" s="170"/>
      <c r="K24" s="170"/>
      <c r="L24" s="170"/>
      <c r="M24" s="170"/>
      <c r="N24" s="170"/>
      <c r="O24" s="170"/>
      <c r="P24" s="170"/>
      <c r="Q24" s="170"/>
      <c r="R24" s="170"/>
    </row>
    <row r="25" spans="1:18" ht="15.75">
      <c r="A25" s="168" t="str">
        <f>'Voeux élèves'!A27</f>
        <v>COLLET SOLARY Maxime</v>
      </c>
      <c r="B25" s="169" t="str">
        <f>Tableau1[[#This Row],[tuba]]</f>
        <v>p3</v>
      </c>
      <c r="C25" s="170"/>
      <c r="D25" s="170"/>
      <c r="E25" s="170"/>
      <c r="F25" s="170"/>
      <c r="G25" s="170"/>
      <c r="H25" s="170"/>
      <c r="I25" s="170"/>
      <c r="J25" s="170"/>
      <c r="K25" s="170"/>
      <c r="L25" s="170"/>
      <c r="M25" s="170"/>
      <c r="N25" s="170"/>
      <c r="O25" s="170"/>
      <c r="P25" s="170"/>
      <c r="Q25" s="170"/>
      <c r="R25" s="170"/>
    </row>
    <row r="26" spans="1:18" ht="15.75" hidden="1">
      <c r="A26" s="168" t="str">
        <f>'Voeux élèves'!A28</f>
        <v>COMETTO Ulysse</v>
      </c>
      <c r="B26" s="169">
        <f>Tableau1[[#This Row],[tuba]]</f>
        <v>0</v>
      </c>
      <c r="C26" s="170"/>
      <c r="D26" s="170"/>
      <c r="E26" s="170"/>
      <c r="F26" s="170"/>
      <c r="G26" s="170"/>
      <c r="H26" s="170"/>
      <c r="I26" s="170"/>
      <c r="J26" s="170"/>
      <c r="K26" s="170"/>
      <c r="L26" s="170"/>
      <c r="M26" s="170"/>
      <c r="N26" s="170"/>
      <c r="O26" s="170"/>
      <c r="P26" s="170"/>
      <c r="Q26" s="170"/>
      <c r="R26" s="170"/>
    </row>
    <row r="27" spans="1:18" ht="15.75">
      <c r="A27" s="168" t="str">
        <f>'Voeux élèves'!A29</f>
        <v>COQUET Eléanore</v>
      </c>
      <c r="B27" s="169" t="str">
        <f>Tableau1[[#This Row],[tuba]]</f>
        <v>p3</v>
      </c>
      <c r="C27" s="170"/>
      <c r="D27" s="170"/>
      <c r="E27" s="170"/>
      <c r="F27" s="170"/>
      <c r="G27" s="170"/>
      <c r="H27" s="170"/>
      <c r="I27" s="170"/>
      <c r="J27" s="170"/>
      <c r="K27" s="170"/>
      <c r="L27" s="170"/>
      <c r="M27" s="170"/>
      <c r="N27" s="170"/>
      <c r="O27" s="170"/>
      <c r="P27" s="170"/>
      <c r="Q27" s="170"/>
      <c r="R27" s="170"/>
    </row>
    <row r="28" spans="1:18" ht="15.75">
      <c r="A28" s="168" t="str">
        <f>'Voeux élèves'!A30</f>
        <v>COQUILLION Achille</v>
      </c>
      <c r="B28" s="169" t="str">
        <f>Tableau1[[#This Row],[tuba]]</f>
        <v>p1</v>
      </c>
      <c r="C28" s="170"/>
      <c r="D28" s="170"/>
      <c r="E28" s="170"/>
      <c r="F28" s="170"/>
      <c r="G28" s="170"/>
      <c r="H28" s="170"/>
      <c r="I28" s="170"/>
      <c r="J28" s="170"/>
      <c r="K28" s="170"/>
      <c r="L28" s="170"/>
      <c r="M28" s="170"/>
      <c r="N28" s="170"/>
      <c r="O28" s="170"/>
      <c r="P28" s="170"/>
      <c r="Q28" s="170"/>
      <c r="R28" s="170"/>
    </row>
    <row r="29" spans="1:18" ht="15.75" hidden="1">
      <c r="A29" s="168" t="str">
        <f>'Voeux élèves'!A31</f>
        <v>CORBEL Swann</v>
      </c>
      <c r="B29" s="169">
        <f>Tableau1[[#This Row],[tuba]]</f>
        <v>0</v>
      </c>
      <c r="C29" s="170"/>
      <c r="D29" s="170"/>
      <c r="E29" s="170"/>
      <c r="F29" s="170"/>
      <c r="G29" s="170"/>
      <c r="H29" s="170"/>
      <c r="I29" s="170"/>
      <c r="J29" s="170"/>
      <c r="K29" s="170"/>
      <c r="L29" s="170"/>
      <c r="M29" s="170"/>
      <c r="N29" s="170"/>
      <c r="O29" s="170"/>
      <c r="P29" s="170"/>
      <c r="Q29" s="170"/>
      <c r="R29" s="170"/>
    </row>
    <row r="30" spans="1:18" ht="15.75" hidden="1">
      <c r="A30" s="168" t="str">
        <f>'Voeux élèves'!A32</f>
        <v>CORBI Alice</v>
      </c>
      <c r="B30" s="169">
        <f>Tableau1[[#This Row],[tuba]]</f>
        <v>0</v>
      </c>
      <c r="C30" s="170"/>
      <c r="D30" s="170"/>
      <c r="E30" s="170"/>
      <c r="F30" s="170"/>
      <c r="G30" s="170"/>
      <c r="H30" s="170"/>
      <c r="I30" s="170"/>
      <c r="J30" s="170"/>
      <c r="K30" s="170"/>
      <c r="L30" s="170"/>
      <c r="M30" s="170"/>
      <c r="N30" s="170"/>
      <c r="O30" s="170"/>
      <c r="P30" s="170"/>
      <c r="Q30" s="170"/>
      <c r="R30" s="170"/>
    </row>
    <row r="31" spans="1:18" ht="15.75" hidden="1">
      <c r="A31" s="168" t="str">
        <f>'Voeux élèves'!A33</f>
        <v>COUGOULIC Eva</v>
      </c>
      <c r="B31" s="169">
        <f>Tableau1[[#This Row],[tuba]]</f>
        <v>0</v>
      </c>
      <c r="C31" s="170"/>
      <c r="D31" s="170"/>
      <c r="E31" s="170"/>
      <c r="F31" s="170"/>
      <c r="G31" s="170"/>
      <c r="H31" s="170"/>
      <c r="I31" s="170"/>
      <c r="J31" s="170"/>
      <c r="K31" s="170"/>
      <c r="L31" s="170"/>
      <c r="M31" s="170"/>
      <c r="N31" s="170"/>
      <c r="O31" s="170"/>
      <c r="P31" s="170"/>
      <c r="Q31" s="170"/>
      <c r="R31" s="170"/>
    </row>
    <row r="32" spans="1:18" ht="15.75" hidden="1">
      <c r="A32" s="168" t="str">
        <f>'Voeux élèves'!A34</f>
        <v>CUI Evan</v>
      </c>
      <c r="B32" s="169">
        <f>Tableau1[[#This Row],[tuba]]</f>
        <v>0</v>
      </c>
      <c r="C32" s="170"/>
      <c r="D32" s="170"/>
      <c r="E32" s="170"/>
      <c r="F32" s="170"/>
      <c r="G32" s="170"/>
      <c r="H32" s="170"/>
      <c r="I32" s="170"/>
      <c r="J32" s="170"/>
      <c r="K32" s="170"/>
      <c r="L32" s="170"/>
      <c r="M32" s="170"/>
      <c r="N32" s="170"/>
      <c r="O32" s="170"/>
      <c r="P32" s="170"/>
      <c r="Q32" s="170"/>
      <c r="R32" s="170"/>
    </row>
    <row r="33" spans="1:18" ht="15.75" hidden="1">
      <c r="A33" s="168" t="str">
        <f>'Voeux élèves'!A35</f>
        <v>DEBERDT Eliott</v>
      </c>
      <c r="B33" s="169">
        <f>Tableau1[[#This Row],[tuba]]</f>
        <v>0</v>
      </c>
      <c r="C33" s="170"/>
      <c r="D33" s="170"/>
      <c r="E33" s="170"/>
      <c r="F33" s="170"/>
      <c r="G33" s="170"/>
      <c r="H33" s="170"/>
      <c r="I33" s="170"/>
      <c r="J33" s="170"/>
      <c r="K33" s="170"/>
      <c r="L33" s="170"/>
      <c r="M33" s="170"/>
      <c r="N33" s="170"/>
      <c r="O33" s="170"/>
      <c r="P33" s="170"/>
      <c r="Q33" s="170"/>
      <c r="R33" s="170"/>
    </row>
    <row r="34" spans="1:18" ht="15.75">
      <c r="A34" s="168" t="str">
        <f>'Voeux élèves'!A36</f>
        <v>DEBEVER Gauthier</v>
      </c>
      <c r="B34" s="169" t="str">
        <f>Tableau1[[#This Row],[tuba]]</f>
        <v>p4</v>
      </c>
      <c r="C34" s="170"/>
      <c r="D34" s="170"/>
      <c r="E34" s="170"/>
      <c r="F34" s="170"/>
      <c r="G34" s="170"/>
      <c r="H34" s="170"/>
      <c r="I34" s="170"/>
      <c r="J34" s="170"/>
      <c r="K34" s="170"/>
      <c r="L34" s="170"/>
      <c r="M34" s="170"/>
      <c r="N34" s="170"/>
      <c r="O34" s="170"/>
      <c r="P34" s="170"/>
      <c r="Q34" s="170"/>
      <c r="R34" s="170"/>
    </row>
    <row r="35" spans="1:18" ht="15.75" hidden="1">
      <c r="A35" s="168" t="str">
        <f>'Voeux élèves'!A37</f>
        <v>DELACROIX Lou</v>
      </c>
      <c r="B35" s="169">
        <f>Tableau1[[#This Row],[tuba]]</f>
        <v>0</v>
      </c>
      <c r="C35" s="170"/>
      <c r="D35" s="170"/>
      <c r="E35" s="170"/>
      <c r="F35" s="170"/>
      <c r="G35" s="170"/>
      <c r="H35" s="170"/>
      <c r="I35" s="170"/>
      <c r="J35" s="170"/>
      <c r="K35" s="170"/>
      <c r="L35" s="170"/>
      <c r="M35" s="170"/>
      <c r="N35" s="170"/>
      <c r="O35" s="170"/>
      <c r="P35" s="170"/>
      <c r="Q35" s="170"/>
      <c r="R35" s="170"/>
    </row>
    <row r="36" spans="1:18" ht="15.75">
      <c r="A36" s="168" t="str">
        <f>'Voeux élèves'!A38</f>
        <v>DELHAYE Thomas</v>
      </c>
      <c r="B36" s="169" t="str">
        <f>Tableau1[[#This Row],[tuba]]</f>
        <v>p4</v>
      </c>
      <c r="C36" s="170"/>
      <c r="D36" s="170"/>
      <c r="E36" s="170"/>
      <c r="F36" s="170"/>
      <c r="G36" s="170"/>
      <c r="H36" s="170"/>
      <c r="I36" s="170"/>
      <c r="J36" s="170"/>
      <c r="K36" s="170"/>
      <c r="L36" s="170"/>
      <c r="M36" s="170"/>
      <c r="N36" s="170"/>
      <c r="O36" s="170"/>
      <c r="P36" s="170"/>
      <c r="Q36" s="170"/>
      <c r="R36" s="170"/>
    </row>
    <row r="37" spans="1:18" ht="15.75" hidden="1">
      <c r="A37" s="168" t="str">
        <f>'Voeux élèves'!A39</f>
        <v>DERU Johan</v>
      </c>
      <c r="B37" s="169">
        <f>Tableau1[[#This Row],[tuba]]</f>
        <v>0</v>
      </c>
      <c r="C37" s="170"/>
      <c r="D37" s="170"/>
      <c r="E37" s="170"/>
      <c r="F37" s="170"/>
      <c r="G37" s="170"/>
      <c r="H37" s="170"/>
      <c r="I37" s="170"/>
      <c r="J37" s="170"/>
      <c r="K37" s="170"/>
      <c r="L37" s="170"/>
      <c r="M37" s="170"/>
      <c r="N37" s="170"/>
      <c r="O37" s="170"/>
      <c r="P37" s="170"/>
      <c r="Q37" s="170"/>
      <c r="R37" s="170"/>
    </row>
    <row r="38" spans="1:18" ht="15.75" hidden="1">
      <c r="A38" s="168" t="str">
        <f>'Voeux élèves'!A40</f>
        <v>DIAR Ramine</v>
      </c>
      <c r="B38" s="169">
        <f>Tableau1[[#This Row],[tuba]]</f>
        <v>0</v>
      </c>
      <c r="C38" s="170"/>
      <c r="D38" s="170"/>
      <c r="E38" s="170"/>
      <c r="F38" s="170"/>
      <c r="G38" s="170"/>
      <c r="H38" s="170"/>
      <c r="I38" s="170"/>
      <c r="J38" s="170"/>
      <c r="K38" s="170"/>
      <c r="L38" s="170"/>
      <c r="M38" s="170"/>
      <c r="N38" s="170"/>
      <c r="O38" s="170"/>
      <c r="P38" s="170"/>
      <c r="Q38" s="170"/>
      <c r="R38" s="170"/>
    </row>
    <row r="39" spans="1:18" ht="15.75" hidden="1">
      <c r="A39" s="168" t="str">
        <f>'Voeux élèves'!A41</f>
        <v>DUBOIS Margot</v>
      </c>
      <c r="B39" s="169">
        <f>Tableau1[[#This Row],[tuba]]</f>
        <v>0</v>
      </c>
      <c r="C39" s="170"/>
      <c r="D39" s="170"/>
      <c r="E39" s="170"/>
      <c r="F39" s="170"/>
      <c r="G39" s="170"/>
      <c r="H39" s="170"/>
      <c r="I39" s="170"/>
      <c r="J39" s="170"/>
      <c r="K39" s="170"/>
      <c r="L39" s="170"/>
      <c r="M39" s="170"/>
      <c r="N39" s="170"/>
      <c r="O39" s="170"/>
      <c r="P39" s="170"/>
      <c r="Q39" s="170"/>
      <c r="R39" s="170"/>
    </row>
    <row r="40" spans="1:18" ht="15.75" hidden="1">
      <c r="A40" s="168" t="str">
        <f>'Voeux élèves'!A42</f>
        <v>DURY Noé</v>
      </c>
      <c r="B40" s="169">
        <f>Tableau1[[#This Row],[tuba]]</f>
        <v>0</v>
      </c>
      <c r="C40" s="170"/>
      <c r="D40" s="170"/>
      <c r="E40" s="170"/>
      <c r="F40" s="170"/>
      <c r="G40" s="170"/>
      <c r="H40" s="170"/>
      <c r="I40" s="170"/>
      <c r="J40" s="170"/>
      <c r="K40" s="170"/>
      <c r="L40" s="170"/>
      <c r="M40" s="170"/>
      <c r="N40" s="170"/>
      <c r="O40" s="170"/>
      <c r="P40" s="170"/>
      <c r="Q40" s="170"/>
      <c r="R40" s="170"/>
    </row>
    <row r="41" spans="1:18" ht="15.75">
      <c r="A41" s="168" t="str">
        <f>'Voeux élèves'!A43</f>
        <v>FAURE Méline</v>
      </c>
      <c r="B41" s="169" t="str">
        <f>Tableau1[[#This Row],[tuba]]</f>
        <v>p4</v>
      </c>
      <c r="C41" s="170"/>
      <c r="D41" s="170"/>
      <c r="E41" s="170"/>
      <c r="F41" s="170"/>
      <c r="G41" s="170"/>
      <c r="H41" s="170"/>
      <c r="I41" s="170"/>
      <c r="J41" s="170"/>
      <c r="K41" s="170"/>
      <c r="L41" s="170"/>
      <c r="M41" s="170"/>
      <c r="N41" s="170"/>
      <c r="O41" s="170"/>
      <c r="P41" s="170"/>
      <c r="Q41" s="170"/>
      <c r="R41" s="170"/>
    </row>
    <row r="42" spans="1:18" ht="15.75" hidden="1">
      <c r="A42" s="168" t="str">
        <f>'Voeux élèves'!A44</f>
        <v>FENOL Flavien</v>
      </c>
      <c r="B42" s="169">
        <f>Tableau1[[#This Row],[tuba]]</f>
        <v>0</v>
      </c>
      <c r="C42" s="170"/>
      <c r="D42" s="170"/>
      <c r="E42" s="170"/>
      <c r="F42" s="170"/>
      <c r="G42" s="170"/>
      <c r="H42" s="170"/>
      <c r="I42" s="170"/>
      <c r="J42" s="170"/>
      <c r="K42" s="170"/>
      <c r="L42" s="170"/>
      <c r="M42" s="170"/>
      <c r="N42" s="170"/>
      <c r="O42" s="170"/>
      <c r="P42" s="170"/>
      <c r="Q42" s="170"/>
      <c r="R42" s="170"/>
    </row>
    <row r="43" spans="1:18" ht="15.75" hidden="1">
      <c r="A43" s="168" t="str">
        <f>'Voeux élèves'!A45</f>
        <v>GIRODET Julia</v>
      </c>
      <c r="B43" s="169">
        <f>Tableau1[[#This Row],[tuba]]</f>
        <v>0</v>
      </c>
      <c r="C43" s="170"/>
      <c r="D43" s="170"/>
      <c r="E43" s="170"/>
      <c r="F43" s="170"/>
      <c r="G43" s="170"/>
      <c r="H43" s="170"/>
      <c r="I43" s="170"/>
      <c r="J43" s="170"/>
      <c r="K43" s="170"/>
      <c r="L43" s="170"/>
      <c r="M43" s="170"/>
      <c r="N43" s="170"/>
      <c r="O43" s="170"/>
      <c r="P43" s="170"/>
      <c r="Q43" s="170"/>
      <c r="R43" s="170"/>
    </row>
    <row r="44" spans="1:18" ht="15.75">
      <c r="A44" s="168" t="str">
        <f>'Voeux élèves'!A46</f>
        <v>GOIX Laetitia</v>
      </c>
      <c r="B44" s="169" t="str">
        <f>Tableau1[[#This Row],[tuba]]</f>
        <v>p4</v>
      </c>
      <c r="C44" s="170"/>
      <c r="D44" s="170"/>
      <c r="E44" s="170"/>
      <c r="F44" s="170"/>
      <c r="G44" s="170"/>
      <c r="H44" s="170"/>
      <c r="I44" s="170"/>
      <c r="J44" s="170"/>
      <c r="K44" s="170"/>
      <c r="L44" s="170"/>
      <c r="M44" s="170"/>
      <c r="N44" s="170"/>
      <c r="O44" s="170"/>
      <c r="P44" s="170"/>
      <c r="Q44" s="170"/>
      <c r="R44" s="170"/>
    </row>
    <row r="45" spans="1:18" ht="15.75" hidden="1">
      <c r="A45" s="168" t="str">
        <f>'Voeux élèves'!A47</f>
        <v>GUCCIARDI Léo</v>
      </c>
      <c r="B45" s="169">
        <f>Tableau1[[#This Row],[tuba]]</f>
        <v>0</v>
      </c>
      <c r="C45" s="170"/>
      <c r="D45" s="170"/>
      <c r="E45" s="170"/>
      <c r="F45" s="170"/>
      <c r="G45" s="170"/>
      <c r="H45" s="170"/>
      <c r="I45" s="170"/>
      <c r="J45" s="170"/>
      <c r="K45" s="170"/>
      <c r="L45" s="170"/>
      <c r="M45" s="170"/>
      <c r="N45" s="170"/>
      <c r="O45" s="170"/>
      <c r="P45" s="170"/>
      <c r="Q45" s="170"/>
      <c r="R45" s="170"/>
    </row>
    <row r="46" spans="1:18" ht="15.75" hidden="1">
      <c r="A46" s="168" t="str">
        <f>'Voeux élèves'!A48</f>
        <v>HAMITRI Nahel</v>
      </c>
      <c r="B46" s="169">
        <f>Tableau1[[#This Row],[tuba]]</f>
        <v>0</v>
      </c>
      <c r="C46" s="170"/>
      <c r="D46" s="170"/>
      <c r="E46" s="170"/>
      <c r="F46" s="170"/>
      <c r="G46" s="170"/>
      <c r="H46" s="170"/>
      <c r="I46" s="170"/>
      <c r="J46" s="170"/>
      <c r="K46" s="170"/>
      <c r="L46" s="170"/>
      <c r="M46" s="170"/>
      <c r="N46" s="170"/>
      <c r="O46" s="170"/>
      <c r="P46" s="170"/>
      <c r="Q46" s="170"/>
      <c r="R46" s="170"/>
    </row>
    <row r="47" spans="1:18" ht="15.75" hidden="1">
      <c r="A47" s="168" t="str">
        <f>'Voeux élèves'!A49</f>
        <v>HAVET Camille</v>
      </c>
      <c r="B47" s="169">
        <f>Tableau1[[#This Row],[tuba]]</f>
        <v>0</v>
      </c>
      <c r="C47" s="170"/>
      <c r="D47" s="170"/>
      <c r="E47" s="170"/>
      <c r="F47" s="170"/>
      <c r="G47" s="170"/>
      <c r="H47" s="170"/>
      <c r="I47" s="170"/>
      <c r="J47" s="170"/>
      <c r="K47" s="170"/>
      <c r="L47" s="170"/>
      <c r="M47" s="170"/>
      <c r="N47" s="170"/>
      <c r="O47" s="170"/>
      <c r="P47" s="170"/>
      <c r="Q47" s="170"/>
      <c r="R47" s="170"/>
    </row>
    <row r="48" spans="1:18" ht="15.75" hidden="1">
      <c r="A48" s="168" t="str">
        <f>'Voeux élèves'!A50</f>
        <v>KIENER Maxime</v>
      </c>
      <c r="B48" s="169">
        <f>Tableau1[[#This Row],[tuba]]</f>
        <v>0</v>
      </c>
      <c r="C48" s="170"/>
      <c r="D48" s="170"/>
      <c r="E48" s="170"/>
      <c r="F48" s="170"/>
      <c r="G48" s="170"/>
      <c r="H48" s="170"/>
      <c r="I48" s="170"/>
      <c r="J48" s="170"/>
      <c r="K48" s="170"/>
      <c r="L48" s="170"/>
      <c r="M48" s="170"/>
      <c r="N48" s="170"/>
      <c r="O48" s="170"/>
      <c r="P48" s="170"/>
      <c r="Q48" s="170"/>
      <c r="R48" s="170"/>
    </row>
    <row r="49" spans="1:18" ht="15.75" hidden="1">
      <c r="A49" s="168" t="str">
        <f>'Voeux élèves'!A51</f>
        <v>LAGIER Alexandre</v>
      </c>
      <c r="B49" s="169">
        <f>Tableau1[[#This Row],[tuba]]</f>
        <v>0</v>
      </c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</row>
    <row r="50" spans="1:18" ht="15.75">
      <c r="A50" s="168" t="str">
        <f>'Voeux élèves'!A52</f>
        <v>LARBI Alya</v>
      </c>
      <c r="B50" s="169" t="str">
        <f>Tableau1[[#This Row],[tuba]]</f>
        <v>p4</v>
      </c>
      <c r="C50" s="170"/>
      <c r="D50" s="170"/>
      <c r="E50" s="170"/>
      <c r="F50" s="170"/>
      <c r="G50" s="170"/>
      <c r="H50" s="170"/>
      <c r="I50" s="170"/>
      <c r="J50" s="170"/>
      <c r="K50" s="170"/>
      <c r="L50" s="170"/>
      <c r="M50" s="170"/>
      <c r="N50" s="170"/>
      <c r="O50" s="170"/>
      <c r="P50" s="170"/>
      <c r="Q50" s="170"/>
      <c r="R50" s="170"/>
    </row>
    <row r="51" spans="1:18" ht="15.75">
      <c r="A51" s="168" t="str">
        <f>'Voeux élèves'!A53</f>
        <v>LE GUILLOU Jeanne</v>
      </c>
      <c r="B51" s="169" t="str">
        <f>Tableau1[[#This Row],[tuba]]</f>
        <v>p1</v>
      </c>
      <c r="C51" s="170"/>
      <c r="D51" s="170"/>
      <c r="E51" s="170"/>
      <c r="F51" s="170"/>
      <c r="G51" s="170"/>
      <c r="H51" s="170"/>
      <c r="I51" s="170"/>
      <c r="J51" s="170"/>
      <c r="K51" s="170"/>
      <c r="L51" s="170"/>
      <c r="M51" s="170"/>
      <c r="N51" s="170"/>
      <c r="O51" s="170"/>
      <c r="P51" s="170"/>
      <c r="Q51" s="170"/>
      <c r="R51" s="170"/>
    </row>
    <row r="52" spans="1:18" ht="15.75">
      <c r="A52" s="168" t="str">
        <f>'Voeux élèves'!A54</f>
        <v>LEFEUVRE Eliott</v>
      </c>
      <c r="B52" s="169" t="str">
        <f>Tableau1[[#This Row],[tuba]]</f>
        <v>p4</v>
      </c>
      <c r="C52" s="170"/>
      <c r="D52" s="170"/>
      <c r="E52" s="170"/>
      <c r="F52" s="170"/>
      <c r="G52" s="170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</row>
    <row r="53" spans="1:18" ht="15.75" hidden="1">
      <c r="A53" s="168" t="str">
        <f>'Voeux élèves'!A55</f>
        <v>LEPOUTRE Achille</v>
      </c>
      <c r="B53" s="169">
        <f>Tableau1[[#This Row],[tuba]]</f>
        <v>0</v>
      </c>
      <c r="C53" s="170"/>
      <c r="D53" s="170"/>
      <c r="E53" s="170"/>
      <c r="F53" s="170"/>
      <c r="G53" s="170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</row>
    <row r="54" spans="1:18" ht="15.75" hidden="1">
      <c r="A54" s="168" t="str">
        <f>'Voeux élèves'!A56</f>
        <v>LEVON Mathilde</v>
      </c>
      <c r="B54" s="169">
        <f>Tableau1[[#This Row],[tuba]]</f>
        <v>0</v>
      </c>
      <c r="C54" s="170"/>
      <c r="D54" s="170"/>
      <c r="E54" s="170"/>
      <c r="F54" s="170"/>
      <c r="G54" s="170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</row>
    <row r="55" spans="1:18" ht="15.75" hidden="1">
      <c r="A55" s="168" t="str">
        <f>'Voeux élèves'!A57</f>
        <v>LITTARDI Anna</v>
      </c>
      <c r="B55" s="169">
        <f>Tableau1[[#This Row],[tuba]]</f>
        <v>0</v>
      </c>
      <c r="C55" s="170"/>
      <c r="D55" s="170"/>
      <c r="E55" s="170"/>
      <c r="F55" s="170"/>
      <c r="G55" s="170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</row>
    <row r="56" spans="1:18" ht="15.75" hidden="1">
      <c r="A56" s="168" t="str">
        <f>'Voeux élèves'!A58</f>
        <v>LORDENIMUS Anna</v>
      </c>
      <c r="B56" s="169">
        <f>Tableau1[[#This Row],[tuba]]</f>
        <v>0</v>
      </c>
      <c r="C56" s="170"/>
      <c r="D56" s="170"/>
      <c r="E56" s="170"/>
      <c r="F56" s="170"/>
      <c r="G56" s="170"/>
      <c r="H56" s="170"/>
      <c r="I56" s="170"/>
      <c r="J56" s="170"/>
      <c r="K56" s="170"/>
      <c r="L56" s="170"/>
      <c r="M56" s="170"/>
      <c r="N56" s="170"/>
      <c r="O56" s="170"/>
      <c r="P56" s="170"/>
      <c r="Q56" s="170"/>
      <c r="R56" s="170"/>
    </row>
    <row r="57" spans="1:18" ht="15.75" hidden="1">
      <c r="A57" s="168" t="str">
        <f>'Voeux élèves'!A59</f>
        <v>LOUNIS Jalwan</v>
      </c>
      <c r="B57" s="169">
        <f>Tableau1[[#This Row],[tuba]]</f>
        <v>0</v>
      </c>
      <c r="C57" s="170"/>
      <c r="D57" s="170"/>
      <c r="E57" s="170"/>
      <c r="F57" s="170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</row>
    <row r="58" spans="1:18" ht="15.75" hidden="1">
      <c r="A58" s="168" t="str">
        <f>'Voeux élèves'!A60</f>
        <v>MARC Léopold</v>
      </c>
      <c r="B58" s="169">
        <f>Tableau1[[#This Row],[tuba]]</f>
        <v>0</v>
      </c>
      <c r="C58" s="170"/>
      <c r="D58" s="170"/>
      <c r="E58" s="170"/>
      <c r="F58" s="170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</row>
    <row r="59" spans="1:18" ht="15.75" hidden="1">
      <c r="A59" s="168" t="str">
        <f>'Voeux élèves'!A61</f>
        <v>MARCHAL Nicolas</v>
      </c>
      <c r="B59" s="169">
        <f>Tableau1[[#This Row],[tuba]]</f>
        <v>0</v>
      </c>
      <c r="C59" s="170"/>
      <c r="D59" s="170"/>
      <c r="E59" s="170"/>
      <c r="F59" s="170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</row>
    <row r="60" spans="1:18" ht="15.75" hidden="1">
      <c r="A60" s="168" t="str">
        <f>'Voeux élèves'!A62</f>
        <v>MARCONNET Clément</v>
      </c>
      <c r="B60" s="169">
        <f>Tableau1[[#This Row],[tuba]]</f>
        <v>0</v>
      </c>
      <c r="C60" s="170"/>
      <c r="D60" s="170"/>
      <c r="E60" s="170"/>
      <c r="F60" s="170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</row>
    <row r="61" spans="1:18" ht="15.75" hidden="1">
      <c r="A61" s="168" t="str">
        <f>'Voeux élèves'!A63</f>
        <v>MARSANNE Victor</v>
      </c>
      <c r="B61" s="169">
        <f>Tableau1[[#This Row],[tuba]]</f>
        <v>0</v>
      </c>
      <c r="C61" s="170"/>
      <c r="D61" s="170"/>
      <c r="E61" s="170"/>
      <c r="F61" s="170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</row>
    <row r="62" spans="1:18" ht="15.75" hidden="1">
      <c r="A62" s="168" t="str">
        <f>'Voeux élèves'!A64</f>
        <v>MARTIN VUADELLE Juliette</v>
      </c>
      <c r="B62" s="169">
        <f>Tableau1[[#This Row],[tuba]]</f>
        <v>0</v>
      </c>
      <c r="C62" s="170"/>
      <c r="D62" s="170"/>
      <c r="E62" s="170"/>
      <c r="F62" s="170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</row>
    <row r="63" spans="1:18" ht="15.75" hidden="1">
      <c r="A63" s="168" t="str">
        <f>'Voeux élèves'!A65</f>
        <v xml:space="preserve">MARTINEZ Léo </v>
      </c>
      <c r="B63" s="169">
        <f>Tableau1[[#This Row],[tuba]]</f>
        <v>0</v>
      </c>
      <c r="C63" s="170"/>
      <c r="D63" s="170"/>
      <c r="E63" s="170"/>
      <c r="F63" s="170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</row>
    <row r="64" spans="1:18" ht="15.75" hidden="1">
      <c r="A64" s="168" t="str">
        <f>'Voeux élèves'!A66</f>
        <v>MERIEUX Théophile</v>
      </c>
      <c r="B64" s="169">
        <f>Tableau1[[#This Row],[tuba]]</f>
        <v>0</v>
      </c>
      <c r="C64" s="170"/>
      <c r="D64" s="170"/>
      <c r="E64" s="170"/>
      <c r="F64" s="170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</row>
    <row r="65" spans="1:18" ht="15.75">
      <c r="A65" s="168" t="str">
        <f>'Voeux élèves'!A67</f>
        <v>MILANI Vitor</v>
      </c>
      <c r="B65" s="169" t="str">
        <f>Tableau1[[#This Row],[tuba]]</f>
        <v>p1</v>
      </c>
      <c r="C65" s="170"/>
      <c r="D65" s="170"/>
      <c r="E65" s="170"/>
      <c r="F65" s="170"/>
      <c r="G65" s="170"/>
      <c r="H65" s="170"/>
      <c r="I65" s="170"/>
      <c r="J65" s="170"/>
      <c r="K65" s="170"/>
      <c r="L65" s="170"/>
      <c r="M65" s="170"/>
      <c r="N65" s="170"/>
      <c r="O65" s="170"/>
      <c r="P65" s="170"/>
      <c r="Q65" s="170"/>
      <c r="R65" s="170"/>
    </row>
    <row r="66" spans="1:18" ht="15.75">
      <c r="A66" s="168" t="str">
        <f>'Voeux élèves'!A68</f>
        <v>MILLET Augustine</v>
      </c>
      <c r="B66" s="169" t="str">
        <f>Tableau1[[#This Row],[tuba]]</f>
        <v>p1</v>
      </c>
      <c r="C66" s="170"/>
      <c r="D66" s="170"/>
      <c r="E66" s="170"/>
      <c r="F66" s="170"/>
      <c r="G66" s="170"/>
      <c r="H66" s="170"/>
      <c r="I66" s="170"/>
      <c r="J66" s="170"/>
      <c r="K66" s="170"/>
      <c r="L66" s="170"/>
      <c r="M66" s="170"/>
      <c r="N66" s="170"/>
      <c r="O66" s="170"/>
      <c r="P66" s="170"/>
      <c r="Q66" s="170"/>
      <c r="R66" s="170"/>
    </row>
    <row r="67" spans="1:18" ht="15.75" hidden="1">
      <c r="A67" s="168" t="str">
        <f>'Voeux élèves'!A69</f>
        <v>MORARD Zoé</v>
      </c>
      <c r="B67" s="169">
        <f>Tableau1[[#This Row],[tuba]]</f>
        <v>0</v>
      </c>
      <c r="C67" s="170"/>
      <c r="D67" s="170"/>
      <c r="E67" s="170"/>
      <c r="F67" s="170"/>
      <c r="G67" s="170"/>
      <c r="H67" s="170"/>
      <c r="I67" s="170"/>
      <c r="J67" s="170"/>
      <c r="K67" s="170"/>
      <c r="L67" s="170"/>
      <c r="M67" s="170"/>
      <c r="N67" s="170"/>
      <c r="O67" s="170"/>
      <c r="P67" s="170"/>
      <c r="Q67" s="170"/>
      <c r="R67" s="170"/>
    </row>
    <row r="68" spans="1:18" ht="15.75" hidden="1">
      <c r="A68" s="168" t="str">
        <f>'Voeux élèves'!A70</f>
        <v>MULLER Hugo</v>
      </c>
      <c r="B68" s="169">
        <f>Tableau1[[#This Row],[tuba]]</f>
        <v>0</v>
      </c>
      <c r="C68" s="170"/>
      <c r="D68" s="170"/>
      <c r="E68" s="170"/>
      <c r="F68" s="170"/>
      <c r="G68" s="170"/>
      <c r="H68" s="170"/>
      <c r="I68" s="170"/>
      <c r="J68" s="170"/>
      <c r="K68" s="170"/>
      <c r="L68" s="170"/>
      <c r="M68" s="170"/>
      <c r="N68" s="170"/>
      <c r="O68" s="170"/>
      <c r="P68" s="170"/>
      <c r="Q68" s="170"/>
      <c r="R68" s="170"/>
    </row>
    <row r="69" spans="1:18" ht="15.75">
      <c r="A69" s="168" t="str">
        <f>'Voeux élèves'!A71</f>
        <v>MULTEDO Felix</v>
      </c>
      <c r="B69" s="169" t="str">
        <f>Tableau1[[#This Row],[tuba]]</f>
        <v>p3</v>
      </c>
      <c r="C69" s="170"/>
      <c r="D69" s="170"/>
      <c r="E69" s="170"/>
      <c r="F69" s="170"/>
      <c r="G69" s="170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0"/>
    </row>
    <row r="70" spans="1:18" ht="15.75" hidden="1">
      <c r="A70" s="168" t="str">
        <f>'Voeux élèves'!A72</f>
        <v>PANDIN Juliette</v>
      </c>
      <c r="B70" s="169">
        <f>Tableau1[[#This Row],[tuba]]</f>
        <v>0</v>
      </c>
      <c r="C70" s="170"/>
      <c r="D70" s="170"/>
      <c r="E70" s="170"/>
      <c r="F70" s="170"/>
      <c r="G70" s="170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0"/>
    </row>
    <row r="71" spans="1:18" ht="15.75" hidden="1">
      <c r="A71" s="168" t="str">
        <f>'Voeux élèves'!A73</f>
        <v>PECQUERIE Louis</v>
      </c>
      <c r="B71" s="169">
        <f>Tableau1[[#This Row],[tuba]]</f>
        <v>0</v>
      </c>
      <c r="C71" s="170"/>
      <c r="D71" s="170"/>
      <c r="E71" s="170"/>
      <c r="F71" s="170"/>
      <c r="G71" s="170"/>
      <c r="H71" s="170"/>
      <c r="I71" s="170"/>
      <c r="J71" s="170"/>
      <c r="K71" s="170"/>
      <c r="L71" s="170"/>
      <c r="M71" s="170"/>
      <c r="N71" s="170"/>
      <c r="O71" s="170"/>
      <c r="P71" s="170"/>
      <c r="Q71" s="170"/>
      <c r="R71" s="170"/>
    </row>
    <row r="72" spans="1:18" ht="15.75">
      <c r="A72" s="168" t="str">
        <f>'Voeux élèves'!A74</f>
        <v>PECQUERIE Raphaël</v>
      </c>
      <c r="B72" s="169" t="str">
        <f>Tableau1[[#This Row],[tuba]]</f>
        <v>p1</v>
      </c>
      <c r="C72" s="170"/>
      <c r="D72" s="170"/>
      <c r="E72" s="170"/>
      <c r="F72" s="170"/>
      <c r="G72" s="170"/>
      <c r="H72" s="170"/>
      <c r="I72" s="170"/>
      <c r="J72" s="170"/>
      <c r="K72" s="170"/>
      <c r="L72" s="170"/>
      <c r="M72" s="170"/>
      <c r="N72" s="170"/>
      <c r="O72" s="170"/>
      <c r="P72" s="170"/>
      <c r="Q72" s="170"/>
      <c r="R72" s="170"/>
    </row>
    <row r="73" spans="1:18" ht="15.75" hidden="1">
      <c r="A73" s="168" t="str">
        <f>'Voeux élèves'!A75</f>
        <v>PEJOAN Juliette</v>
      </c>
      <c r="B73" s="169">
        <f>Tableau1[[#This Row],[tuba]]</f>
        <v>0</v>
      </c>
      <c r="C73" s="170"/>
      <c r="D73" s="170"/>
      <c r="E73" s="170"/>
      <c r="F73" s="170"/>
      <c r="G73" s="170"/>
      <c r="H73" s="170"/>
      <c r="I73" s="170"/>
      <c r="J73" s="170"/>
      <c r="K73" s="170"/>
      <c r="L73" s="170"/>
      <c r="M73" s="170"/>
      <c r="N73" s="170"/>
      <c r="O73" s="170"/>
      <c r="P73" s="170"/>
      <c r="Q73" s="170"/>
      <c r="R73" s="170"/>
    </row>
    <row r="74" spans="1:18" ht="15.75">
      <c r="A74" s="168" t="str">
        <f>'Voeux élèves'!A76</f>
        <v>PICHOT-DELAHAYE Louise</v>
      </c>
      <c r="B74" s="169" t="str">
        <f>Tableau1[[#This Row],[tuba]]</f>
        <v>p2</v>
      </c>
      <c r="C74" s="170"/>
      <c r="D74" s="170"/>
      <c r="E74" s="170"/>
      <c r="F74" s="170"/>
      <c r="G74" s="170"/>
      <c r="H74" s="170"/>
      <c r="I74" s="170"/>
      <c r="J74" s="170"/>
      <c r="K74" s="170"/>
      <c r="L74" s="170"/>
      <c r="M74" s="170"/>
      <c r="N74" s="170"/>
      <c r="O74" s="170"/>
      <c r="P74" s="170"/>
      <c r="Q74" s="170"/>
      <c r="R74" s="170"/>
    </row>
    <row r="75" spans="1:18" ht="15.75" hidden="1">
      <c r="A75" s="168" t="str">
        <f>'Voeux élèves'!A77</f>
        <v>POINT BOYRIVENT Baptiste</v>
      </c>
      <c r="B75" s="169">
        <f>Tableau1[[#This Row],[tuba]]</f>
        <v>0</v>
      </c>
      <c r="C75" s="170"/>
      <c r="D75" s="170"/>
      <c r="E75" s="170"/>
      <c r="F75" s="170"/>
      <c r="G75" s="170"/>
      <c r="H75" s="170"/>
      <c r="I75" s="170"/>
      <c r="J75" s="170"/>
      <c r="K75" s="170"/>
      <c r="L75" s="170"/>
      <c r="M75" s="170"/>
      <c r="N75" s="170"/>
      <c r="O75" s="170"/>
      <c r="P75" s="170"/>
      <c r="Q75" s="170"/>
      <c r="R75" s="170"/>
    </row>
    <row r="76" spans="1:18" ht="15.75" hidden="1">
      <c r="A76" s="168" t="str">
        <f>'Voeux élèves'!A78</f>
        <v>POLO Emma</v>
      </c>
      <c r="B76" s="169">
        <f>Tableau1[[#This Row],[tuba]]</f>
        <v>0</v>
      </c>
      <c r="C76" s="170"/>
      <c r="D76" s="170"/>
      <c r="E76" s="170"/>
      <c r="F76" s="170"/>
      <c r="G76" s="170"/>
      <c r="H76" s="170"/>
      <c r="I76" s="170"/>
      <c r="J76" s="170"/>
      <c r="K76" s="170"/>
      <c r="L76" s="170"/>
      <c r="M76" s="170"/>
      <c r="N76" s="170"/>
      <c r="O76" s="170"/>
      <c r="P76" s="170"/>
      <c r="Q76" s="170"/>
      <c r="R76" s="170"/>
    </row>
    <row r="77" spans="1:18" ht="15.75" hidden="1">
      <c r="A77" s="168" t="str">
        <f>'Voeux élèves'!A79</f>
        <v>RENAND Louis</v>
      </c>
      <c r="B77" s="169">
        <f>Tableau1[[#This Row],[tuba]]</f>
        <v>0</v>
      </c>
      <c r="C77" s="170"/>
      <c r="D77" s="170"/>
      <c r="E77" s="170"/>
      <c r="F77" s="170"/>
      <c r="G77" s="170"/>
      <c r="H77" s="170"/>
      <c r="I77" s="170"/>
      <c r="J77" s="170"/>
      <c r="K77" s="170"/>
      <c r="L77" s="170"/>
      <c r="M77" s="170"/>
      <c r="N77" s="170"/>
      <c r="O77" s="170"/>
      <c r="P77" s="170"/>
      <c r="Q77" s="170"/>
      <c r="R77" s="170"/>
    </row>
    <row r="78" spans="1:18" ht="15.75">
      <c r="A78" s="168" t="str">
        <f>'Voeux élèves'!A80</f>
        <v>RIVET Léa</v>
      </c>
      <c r="B78" s="169" t="str">
        <f>Tableau1[[#This Row],[tuba]]</f>
        <v>p1</v>
      </c>
      <c r="C78" s="170"/>
      <c r="D78" s="170"/>
      <c r="E78" s="170"/>
      <c r="F78" s="170"/>
      <c r="G78" s="170"/>
      <c r="H78" s="170"/>
      <c r="I78" s="170"/>
      <c r="J78" s="170"/>
      <c r="K78" s="170"/>
      <c r="L78" s="170"/>
      <c r="M78" s="170"/>
      <c r="N78" s="170"/>
      <c r="O78" s="170"/>
      <c r="P78" s="170"/>
      <c r="Q78" s="170"/>
      <c r="R78" s="170"/>
    </row>
    <row r="79" spans="1:18" ht="15.75" hidden="1">
      <c r="A79" s="168" t="str">
        <f>'Voeux élèves'!A81</f>
        <v>ROULLIER Theophane</v>
      </c>
      <c r="B79" s="169">
        <f>Tableau1[[#This Row],[tuba]]</f>
        <v>0</v>
      </c>
      <c r="C79" s="170"/>
      <c r="D79" s="170"/>
      <c r="E79" s="170"/>
      <c r="F79" s="170"/>
      <c r="G79" s="170"/>
      <c r="H79" s="170"/>
      <c r="I79" s="170"/>
      <c r="J79" s="170"/>
      <c r="K79" s="170"/>
      <c r="L79" s="170"/>
      <c r="M79" s="170"/>
      <c r="N79" s="170"/>
      <c r="O79" s="170"/>
      <c r="P79" s="170"/>
      <c r="Q79" s="170"/>
      <c r="R79" s="170"/>
    </row>
    <row r="80" spans="1:18" ht="15.75" hidden="1">
      <c r="A80" s="168" t="str">
        <f>'Voeux élèves'!A82</f>
        <v>ROUSSEL-ROQUES Achille</v>
      </c>
      <c r="B80" s="169">
        <f>Tableau1[[#This Row],[tuba]]</f>
        <v>0</v>
      </c>
      <c r="C80" s="170"/>
      <c r="D80" s="170"/>
      <c r="E80" s="170"/>
      <c r="F80" s="170"/>
      <c r="G80" s="170"/>
      <c r="H80" s="170"/>
      <c r="I80" s="170"/>
      <c r="J80" s="170"/>
      <c r="K80" s="170"/>
      <c r="L80" s="170"/>
      <c r="M80" s="170"/>
      <c r="N80" s="170"/>
      <c r="O80" s="170"/>
      <c r="P80" s="170"/>
      <c r="Q80" s="170"/>
      <c r="R80" s="170"/>
    </row>
    <row r="81" spans="1:18" ht="15.75" hidden="1">
      <c r="A81" s="168" t="str">
        <f>'Voeux élèves'!A83</f>
        <v>ROUSSEL-ROQUES Zacharie</v>
      </c>
      <c r="B81" s="169">
        <f>Tableau1[[#This Row],[tuba]]</f>
        <v>0</v>
      </c>
      <c r="C81" s="170"/>
      <c r="D81" s="170"/>
      <c r="E81" s="170"/>
      <c r="F81" s="170"/>
      <c r="G81" s="170"/>
      <c r="H81" s="170"/>
      <c r="I81" s="170"/>
      <c r="J81" s="170"/>
      <c r="K81" s="170"/>
      <c r="L81" s="170"/>
      <c r="M81" s="170"/>
      <c r="N81" s="170"/>
      <c r="O81" s="170"/>
      <c r="P81" s="170"/>
      <c r="Q81" s="170"/>
      <c r="R81" s="170"/>
    </row>
    <row r="82" spans="1:18" ht="15.75" hidden="1">
      <c r="A82" s="168" t="str">
        <f>'Voeux élèves'!A84</f>
        <v>ROUSSET Mathilde</v>
      </c>
      <c r="B82" s="169">
        <f>Tableau1[[#This Row],[tuba]]</f>
        <v>0</v>
      </c>
      <c r="C82" s="170"/>
      <c r="D82" s="170"/>
      <c r="E82" s="170"/>
      <c r="F82" s="170"/>
      <c r="G82" s="170"/>
      <c r="H82" s="170"/>
      <c r="I82" s="170"/>
      <c r="J82" s="170"/>
      <c r="K82" s="170"/>
      <c r="L82" s="170"/>
      <c r="M82" s="170"/>
      <c r="N82" s="170"/>
      <c r="O82" s="170"/>
      <c r="P82" s="170"/>
      <c r="Q82" s="170"/>
      <c r="R82" s="170"/>
    </row>
    <row r="83" spans="1:18" ht="15.75">
      <c r="A83" s="168" t="str">
        <f>'Voeux élèves'!A85</f>
        <v>ROUSSILLON Marin</v>
      </c>
      <c r="B83" s="169" t="str">
        <f>Tableau1[[#This Row],[tuba]]</f>
        <v>p2</v>
      </c>
      <c r="C83" s="170"/>
      <c r="D83" s="170"/>
      <c r="E83" s="170"/>
      <c r="F83" s="170"/>
      <c r="G83" s="170"/>
      <c r="H83" s="170"/>
      <c r="I83" s="170"/>
      <c r="J83" s="170"/>
      <c r="K83" s="170"/>
      <c r="L83" s="170"/>
      <c r="M83" s="170"/>
      <c r="N83" s="170"/>
      <c r="O83" s="170"/>
      <c r="P83" s="170"/>
      <c r="Q83" s="170"/>
      <c r="R83" s="170"/>
    </row>
    <row r="84" spans="1:18" ht="15.75">
      <c r="A84" s="168" t="str">
        <f>'Voeux élèves'!A86</f>
        <v>ROUX Elina</v>
      </c>
      <c r="B84" s="169" t="str">
        <f>Tableau1[[#This Row],[tuba]]</f>
        <v>p2</v>
      </c>
      <c r="C84" s="170"/>
      <c r="D84" s="170"/>
      <c r="E84" s="170"/>
      <c r="F84" s="170"/>
      <c r="G84" s="170"/>
      <c r="H84" s="170"/>
      <c r="I84" s="170"/>
      <c r="J84" s="170"/>
      <c r="K84" s="170"/>
      <c r="L84" s="170"/>
      <c r="M84" s="170"/>
      <c r="N84" s="170"/>
      <c r="O84" s="170"/>
      <c r="P84" s="170"/>
      <c r="Q84" s="170"/>
      <c r="R84" s="170"/>
    </row>
    <row r="85" spans="1:18" ht="15.75" hidden="1">
      <c r="A85" s="168" t="str">
        <f>'Voeux élèves'!A87</f>
        <v>ROYER  Alban</v>
      </c>
      <c r="B85" s="169">
        <f>Tableau1[[#This Row],[tuba]]</f>
        <v>0</v>
      </c>
      <c r="C85" s="170"/>
      <c r="D85" s="170"/>
      <c r="E85" s="170"/>
      <c r="F85" s="170"/>
      <c r="G85" s="170"/>
      <c r="H85" s="170"/>
      <c r="I85" s="170"/>
      <c r="J85" s="170"/>
      <c r="K85" s="170"/>
      <c r="L85" s="170"/>
      <c r="M85" s="170"/>
      <c r="N85" s="170"/>
      <c r="O85" s="170"/>
      <c r="P85" s="170"/>
      <c r="Q85" s="170"/>
      <c r="R85" s="170"/>
    </row>
    <row r="86" spans="1:18" ht="15.75" hidden="1">
      <c r="A86" s="168" t="str">
        <f>'Voeux élèves'!A88</f>
        <v>SAINT-PAUL Léonie</v>
      </c>
      <c r="B86" s="169">
        <f>Tableau1[[#This Row],[tuba]]</f>
        <v>0</v>
      </c>
      <c r="C86" s="170"/>
      <c r="D86" s="170"/>
      <c r="E86" s="170"/>
      <c r="F86" s="170"/>
      <c r="G86" s="170"/>
      <c r="H86" s="170"/>
      <c r="I86" s="170"/>
      <c r="J86" s="170"/>
      <c r="K86" s="170"/>
      <c r="L86" s="170"/>
      <c r="M86" s="170"/>
      <c r="N86" s="170"/>
      <c r="O86" s="170"/>
      <c r="P86" s="170"/>
      <c r="Q86" s="170"/>
      <c r="R86" s="170"/>
    </row>
    <row r="87" spans="1:18" ht="15.75" hidden="1">
      <c r="A87" s="168" t="str">
        <f>'Voeux élèves'!A89</f>
        <v>SCHMID Maélyne</v>
      </c>
      <c r="B87" s="169">
        <f>Tableau1[[#This Row],[tuba]]</f>
        <v>0</v>
      </c>
      <c r="C87" s="170"/>
      <c r="D87" s="170"/>
      <c r="E87" s="170"/>
      <c r="F87" s="170"/>
      <c r="G87" s="170"/>
      <c r="H87" s="170"/>
      <c r="I87" s="170"/>
      <c r="J87" s="170"/>
      <c r="K87" s="170"/>
      <c r="L87" s="170"/>
      <c r="M87" s="170"/>
      <c r="N87" s="170"/>
      <c r="O87" s="170"/>
      <c r="P87" s="170"/>
      <c r="Q87" s="170"/>
      <c r="R87" s="170"/>
    </row>
    <row r="88" spans="1:18" ht="15.75" hidden="1">
      <c r="A88" s="168" t="str">
        <f>'Voeux élèves'!A90</f>
        <v>SHIN Ian</v>
      </c>
      <c r="B88" s="169">
        <f>Tableau1[[#This Row],[tuba]]</f>
        <v>0</v>
      </c>
      <c r="C88" s="170"/>
      <c r="D88" s="170"/>
      <c r="E88" s="170"/>
      <c r="F88" s="170"/>
      <c r="G88" s="170"/>
      <c r="H88" s="170"/>
      <c r="I88" s="170"/>
      <c r="J88" s="170"/>
      <c r="K88" s="170"/>
      <c r="L88" s="170"/>
      <c r="M88" s="170"/>
      <c r="N88" s="170"/>
      <c r="O88" s="170"/>
      <c r="P88" s="170"/>
      <c r="Q88" s="170"/>
      <c r="R88" s="170"/>
    </row>
    <row r="89" spans="1:18" ht="15.75">
      <c r="A89" s="168" t="str">
        <f>'Voeux élèves'!A91</f>
        <v>SHIN Louane</v>
      </c>
      <c r="B89" s="169" t="str">
        <f>Tableau1[[#This Row],[tuba]]</f>
        <v>p2</v>
      </c>
      <c r="C89" s="170"/>
      <c r="D89" s="170"/>
      <c r="E89" s="170"/>
      <c r="F89" s="170"/>
      <c r="G89" s="170"/>
      <c r="H89" s="170"/>
      <c r="I89" s="170"/>
      <c r="J89" s="170"/>
      <c r="K89" s="170"/>
      <c r="L89" s="170"/>
      <c r="M89" s="170"/>
      <c r="N89" s="170"/>
      <c r="O89" s="170"/>
      <c r="P89" s="170"/>
      <c r="Q89" s="170"/>
      <c r="R89" s="170"/>
    </row>
    <row r="90" spans="1:18" ht="15.75" hidden="1">
      <c r="A90" s="168" t="str">
        <f>'Voeux élèves'!A92</f>
        <v>SIGNORELLI Matteo</v>
      </c>
      <c r="B90" s="169">
        <f>Tableau1[[#This Row],[tuba]]</f>
        <v>0</v>
      </c>
      <c r="C90" s="170"/>
      <c r="D90" s="170"/>
      <c r="E90" s="170"/>
      <c r="F90" s="170"/>
      <c r="G90" s="170"/>
      <c r="H90" s="170"/>
      <c r="I90" s="170"/>
      <c r="J90" s="170"/>
      <c r="K90" s="170"/>
      <c r="L90" s="170"/>
      <c r="M90" s="170"/>
      <c r="N90" s="170"/>
      <c r="O90" s="170"/>
      <c r="P90" s="170"/>
      <c r="Q90" s="170"/>
      <c r="R90" s="170"/>
    </row>
    <row r="91" spans="1:18" ht="15.75">
      <c r="A91" s="168" t="str">
        <f>'Voeux élèves'!A93</f>
        <v>SIMON Stanislas</v>
      </c>
      <c r="B91" s="169">
        <f>Tableau1[[#This Row],[tuba]]</f>
        <v>0</v>
      </c>
      <c r="C91" s="170"/>
      <c r="D91" s="170"/>
      <c r="E91" s="170"/>
      <c r="F91" s="170"/>
      <c r="G91" s="170"/>
      <c r="H91" s="170"/>
      <c r="I91" s="170"/>
      <c r="J91" s="170"/>
      <c r="K91" s="170"/>
      <c r="L91" s="170"/>
      <c r="M91" s="170"/>
      <c r="N91" s="170"/>
      <c r="O91" s="170"/>
      <c r="P91" s="170"/>
      <c r="Q91" s="170"/>
      <c r="R91" s="170"/>
    </row>
    <row r="92" spans="1:18" ht="15.75" hidden="1">
      <c r="A92" s="168" t="str">
        <f>'Voeux élèves'!A94</f>
        <v>SOULAS Louise</v>
      </c>
      <c r="B92" s="169">
        <f>Tableau1[[#This Row],[tuba]]</f>
        <v>0</v>
      </c>
      <c r="C92" s="170"/>
      <c r="D92" s="170"/>
      <c r="E92" s="170"/>
      <c r="F92" s="170"/>
      <c r="G92" s="170"/>
      <c r="H92" s="170"/>
      <c r="I92" s="170"/>
      <c r="J92" s="170"/>
      <c r="K92" s="170"/>
      <c r="L92" s="170"/>
      <c r="M92" s="170"/>
      <c r="N92" s="170"/>
      <c r="O92" s="170"/>
      <c r="P92" s="170"/>
      <c r="Q92" s="170"/>
      <c r="R92" s="170"/>
    </row>
    <row r="93" spans="1:18" ht="15.75">
      <c r="A93" s="168" t="str">
        <f>'Voeux élèves'!A95</f>
        <v>TAILHADES ALALI Noa</v>
      </c>
      <c r="B93" s="169" t="str">
        <f>Tableau1[[#This Row],[tuba]]</f>
        <v>p2</v>
      </c>
      <c r="C93" s="170"/>
      <c r="D93" s="170"/>
      <c r="E93" s="170"/>
      <c r="F93" s="170"/>
      <c r="G93" s="170"/>
      <c r="H93" s="170"/>
      <c r="I93" s="170"/>
      <c r="J93" s="170"/>
      <c r="K93" s="170"/>
      <c r="L93" s="170"/>
      <c r="M93" s="170"/>
      <c r="N93" s="170"/>
      <c r="O93" s="170"/>
      <c r="P93" s="170"/>
      <c r="Q93" s="170"/>
      <c r="R93" s="170"/>
    </row>
    <row r="94" spans="1:18" ht="15.75" hidden="1">
      <c r="A94" s="168" t="str">
        <f>'Voeux élèves'!A96</f>
        <v>TAKKOUZ Carla</v>
      </c>
      <c r="B94" s="169">
        <f>Tableau1[[#This Row],[tuba]]</f>
        <v>0</v>
      </c>
      <c r="C94" s="170"/>
      <c r="D94" s="170"/>
      <c r="E94" s="170"/>
      <c r="F94" s="170"/>
      <c r="G94" s="170"/>
      <c r="H94" s="170"/>
      <c r="I94" s="170"/>
      <c r="J94" s="170"/>
      <c r="K94" s="170"/>
      <c r="L94" s="170"/>
      <c r="M94" s="170"/>
      <c r="N94" s="170"/>
      <c r="O94" s="170"/>
      <c r="P94" s="170"/>
      <c r="Q94" s="170"/>
      <c r="R94" s="170"/>
    </row>
    <row r="95" spans="1:18" ht="15.75" hidden="1">
      <c r="A95" s="168" t="str">
        <f>'Voeux élèves'!A97</f>
        <v>TRABLY EL MAHMOUD Coline</v>
      </c>
      <c r="B95" s="169">
        <f>Tableau1[[#This Row],[tuba]]</f>
        <v>0</v>
      </c>
      <c r="C95" s="170"/>
      <c r="D95" s="170"/>
      <c r="E95" s="170"/>
      <c r="F95" s="170"/>
      <c r="G95" s="170"/>
      <c r="H95" s="170"/>
      <c r="I95" s="170"/>
      <c r="J95" s="170"/>
      <c r="K95" s="170"/>
      <c r="L95" s="170"/>
      <c r="M95" s="170"/>
      <c r="N95" s="170"/>
      <c r="O95" s="170"/>
      <c r="P95" s="170"/>
      <c r="Q95" s="170"/>
      <c r="R95" s="170"/>
    </row>
    <row r="96" spans="1:18" ht="15.75" hidden="1">
      <c r="A96" s="168" t="str">
        <f>'Voeux élèves'!A98</f>
        <v>VERSCHELDE Lucie</v>
      </c>
      <c r="B96" s="169">
        <f>Tableau1[[#This Row],[tuba]]</f>
        <v>0</v>
      </c>
      <c r="C96" s="170"/>
      <c r="D96" s="170"/>
      <c r="E96" s="170"/>
      <c r="F96" s="170"/>
      <c r="G96" s="170"/>
      <c r="H96" s="170"/>
      <c r="I96" s="170"/>
      <c r="J96" s="170"/>
      <c r="K96" s="170"/>
      <c r="L96" s="170"/>
      <c r="M96" s="170"/>
      <c r="N96" s="170"/>
      <c r="O96" s="170"/>
      <c r="P96" s="170"/>
      <c r="Q96" s="170"/>
      <c r="R96" s="170"/>
    </row>
    <row r="97" spans="1:18" ht="15.75" hidden="1">
      <c r="A97" s="168" t="str">
        <f>'Voeux élèves'!A99</f>
        <v>VIREVAIRE BIDAUT Timéo</v>
      </c>
      <c r="B97" s="169" t="str">
        <f>Tableau1[[#This Row],[tuba]]</f>
        <v>p2</v>
      </c>
      <c r="C97" s="170"/>
      <c r="D97" s="170"/>
      <c r="E97" s="170"/>
      <c r="F97" s="170"/>
      <c r="G97" s="170"/>
      <c r="H97" s="170"/>
      <c r="I97" s="170"/>
      <c r="J97" s="170"/>
      <c r="K97" s="170"/>
      <c r="L97" s="170"/>
      <c r="M97" s="170"/>
      <c r="N97" s="170"/>
      <c r="O97" s="170"/>
      <c r="P97" s="170"/>
      <c r="Q97" s="170"/>
      <c r="R97" s="170"/>
    </row>
    <row r="98" spans="1:18" ht="15.75" hidden="1">
      <c r="A98" s="168" t="str">
        <f>'Voeux élèves'!A100</f>
        <v>BERNET Clémence</v>
      </c>
      <c r="B98" s="169">
        <f>Tableau1[[#This Row],[tuba]]</f>
        <v>0</v>
      </c>
      <c r="C98" s="170"/>
      <c r="D98" s="170"/>
      <c r="E98" s="170"/>
      <c r="F98" s="170"/>
      <c r="G98" s="170"/>
      <c r="H98" s="170"/>
      <c r="I98" s="170"/>
      <c r="J98" s="170"/>
      <c r="K98" s="170"/>
      <c r="L98" s="170"/>
      <c r="M98" s="170"/>
      <c r="N98" s="170"/>
      <c r="O98" s="170"/>
      <c r="P98" s="170"/>
      <c r="Q98" s="170"/>
      <c r="R98" s="170"/>
    </row>
    <row r="99" spans="1:18" ht="15.75" hidden="1">
      <c r="A99" s="168" t="str">
        <f>'Voeux élèves'!A101</f>
        <v>LOUAR Sarah</v>
      </c>
      <c r="B99" s="169">
        <f>Tableau1[[#This Row],[tuba]]</f>
        <v>0</v>
      </c>
      <c r="C99" s="170"/>
      <c r="D99" s="170"/>
      <c r="E99" s="170"/>
      <c r="F99" s="170"/>
      <c r="G99" s="170"/>
      <c r="H99" s="170"/>
      <c r="I99" s="170"/>
      <c r="J99" s="170"/>
      <c r="K99" s="170"/>
      <c r="L99" s="170"/>
      <c r="M99" s="170"/>
      <c r="N99" s="170"/>
      <c r="O99" s="170"/>
      <c r="P99" s="170"/>
      <c r="Q99" s="170"/>
      <c r="R99" s="170"/>
    </row>
    <row r="100" spans="1:18" ht="15.75" hidden="1">
      <c r="A100" s="168">
        <f>'Voeux élèves'!A102</f>
        <v>0</v>
      </c>
      <c r="B100" s="169">
        <f>Tableau1[[#This Row],[tuba]]</f>
        <v>0</v>
      </c>
      <c r="C100" s="170"/>
      <c r="D100" s="170"/>
      <c r="E100" s="170"/>
      <c r="F100" s="170"/>
      <c r="G100" s="170"/>
      <c r="H100" s="170"/>
      <c r="I100" s="170"/>
      <c r="J100" s="170"/>
      <c r="K100" s="170"/>
      <c r="L100" s="170"/>
      <c r="M100" s="170"/>
      <c r="N100" s="170"/>
      <c r="O100" s="170"/>
      <c r="P100" s="170"/>
      <c r="Q100" s="170"/>
      <c r="R100" s="170"/>
    </row>
    <row r="101" spans="1:18">
      <c r="A101" s="171"/>
      <c r="B101" s="170"/>
      <c r="C101" s="170"/>
      <c r="D101" s="170"/>
      <c r="E101" s="170"/>
      <c r="F101" s="170"/>
      <c r="G101" s="170"/>
      <c r="H101" s="170"/>
      <c r="I101" s="170"/>
      <c r="J101" s="170"/>
      <c r="K101" s="170"/>
      <c r="L101" s="170"/>
      <c r="M101" s="170"/>
      <c r="N101" s="170"/>
      <c r="O101" s="170"/>
      <c r="P101" s="170"/>
      <c r="Q101" s="170"/>
      <c r="R101" s="170"/>
    </row>
    <row r="102" spans="1:18">
      <c r="A102" s="172" t="s">
        <v>26</v>
      </c>
      <c r="B102" s="173" t="s">
        <v>71</v>
      </c>
      <c r="C102" s="170"/>
      <c r="D102" s="170"/>
      <c r="E102" s="170"/>
      <c r="F102" s="170"/>
      <c r="G102" s="170"/>
      <c r="H102" s="170"/>
      <c r="I102" s="170"/>
      <c r="J102" s="170"/>
      <c r="K102" s="170"/>
      <c r="L102" s="170"/>
      <c r="M102" s="170"/>
      <c r="N102" s="170"/>
      <c r="O102" s="170"/>
      <c r="P102" s="170"/>
      <c r="Q102" s="170"/>
      <c r="R102" s="170"/>
    </row>
    <row r="103" spans="1:18">
      <c r="A103" s="7" t="s">
        <v>85</v>
      </c>
      <c r="B103" s="2" t="s">
        <v>72</v>
      </c>
    </row>
    <row r="104" spans="1:18">
      <c r="A104" s="7"/>
      <c r="B104" s="3" t="s">
        <v>73</v>
      </c>
    </row>
    <row r="105" spans="1:18">
      <c r="B105" s="4" t="s">
        <v>74</v>
      </c>
    </row>
    <row r="106" spans="1:18">
      <c r="B106">
        <f>COUNTIF(B101:B104,1)</f>
        <v>0</v>
      </c>
    </row>
    <row r="107" spans="1:18">
      <c r="B107">
        <f>COUNTIF(B101:B104,2)</f>
        <v>0</v>
      </c>
    </row>
    <row r="108" spans="1:18">
      <c r="B108">
        <f>COUNTIF(B101:B104,3)</f>
        <v>0</v>
      </c>
    </row>
    <row r="109" spans="1:18">
      <c r="B109">
        <f>COUNTIF(B101:B104,4)</f>
        <v>0</v>
      </c>
    </row>
  </sheetData>
  <phoneticPr fontId="5" type="noConversion"/>
  <conditionalFormatting sqref="B102">
    <cfRule type="iconSet" priority="43">
      <iconSet iconSet="3Symbols2">
        <cfvo type="percent" val="0"/>
        <cfvo type="percent" val="33"/>
        <cfvo type="percent" val="67"/>
      </iconSet>
    </cfRule>
  </conditionalFormatting>
  <conditionalFormatting sqref="B102">
    <cfRule type="colorScale" priority="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2">
    <cfRule type="colorScale" priority="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3">
    <cfRule type="iconSet" priority="40">
      <iconSet iconSet="3Symbols2">
        <cfvo type="percent" val="0"/>
        <cfvo type="percent" val="33"/>
        <cfvo type="percent" val="67"/>
      </iconSet>
    </cfRule>
  </conditionalFormatting>
  <conditionalFormatting sqref="B103">
    <cfRule type="colorScale" priority="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4">
    <cfRule type="iconSet" priority="38">
      <iconSet iconSet="3Symbols2">
        <cfvo type="percent" val="0"/>
        <cfvo type="percent" val="33"/>
        <cfvo type="percent" val="67"/>
      </iconSet>
    </cfRule>
  </conditionalFormatting>
  <conditionalFormatting sqref="B105">
    <cfRule type="iconSet" priority="37">
      <iconSet iconSet="3Symbols2">
        <cfvo type="percent" val="0"/>
        <cfvo type="percent" val="33"/>
        <cfvo type="percent" val="67"/>
      </iconSet>
    </cfRule>
  </conditionalFormatting>
  <conditionalFormatting sqref="B2:B100">
    <cfRule type="iconSet" priority="6">
      <iconSet iconSet="3Symbols2">
        <cfvo type="percent" val="0"/>
        <cfvo type="percent" val="33"/>
        <cfvo type="percent" val="67"/>
      </iconSet>
    </cfRule>
  </conditionalFormatting>
  <conditionalFormatting sqref="B2:B100">
    <cfRule type="cellIs" dxfId="38" priority="1" operator="equal">
      <formula>"P4"</formula>
    </cfRule>
    <cfRule type="cellIs" dxfId="37" priority="2" operator="equal">
      <formula>"P3"</formula>
    </cfRule>
    <cfRule type="cellIs" dxfId="36" priority="3" operator="equal">
      <formula>"P2"</formula>
    </cfRule>
    <cfRule type="cellIs" dxfId="35" priority="4" operator="equal">
      <formula>"P1"</formula>
    </cfRule>
    <cfRule type="iconSet" priority="5">
      <iconSet iconSet="4TrafficLights">
        <cfvo type="percent" val="0"/>
        <cfvo type="percent" val="25"/>
        <cfvo type="percent" val="50"/>
        <cfvo type="percent" val="75"/>
      </iconSet>
    </cfRule>
  </conditionalFormatting>
  <pageMargins left="0.7" right="0.7" top="0.75" bottom="0.75" header="0.3" footer="0.3"/>
  <pageSetup paperSize="9" orientation="portrait" horizontalDpi="0" verticalDpi="0"/>
  <tableParts count="1">
    <tablePart r:id="rId1"/>
  </tablePart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Feuil19"/>
  <dimension ref="A1:R110"/>
  <sheetViews>
    <sheetView workbookViewId="0">
      <pane ySplit="1" topLeftCell="A2" activePane="bottomLeft" state="frozen"/>
      <selection activeCell="A80" sqref="A80"/>
      <selection pane="bottomLeft" activeCell="A80" sqref="A80"/>
    </sheetView>
  </sheetViews>
  <sheetFormatPr baseColWidth="10" defaultRowHeight="15"/>
  <cols>
    <col min="1" max="1" width="36.140625" bestFit="1" customWidth="1"/>
    <col min="2" max="3" width="19.140625" bestFit="1" customWidth="1"/>
  </cols>
  <sheetData>
    <row r="1" spans="1:18">
      <c r="A1" t="s">
        <v>25</v>
      </c>
      <c r="B1" t="s">
        <v>27</v>
      </c>
    </row>
    <row r="2" spans="1:18">
      <c r="A2" s="153" t="str">
        <f>'Voeux élèves'!A4</f>
        <v>ARRAGAIN Adèle</v>
      </c>
      <c r="B2" s="154">
        <f>Tableau1[[#This Row],[percus]]</f>
        <v>0</v>
      </c>
    </row>
    <row r="3" spans="1:18">
      <c r="A3" s="153" t="str">
        <f>'Voeux élèves'!A5</f>
        <v>AUCLAIR Héloïse</v>
      </c>
      <c r="B3" s="154">
        <f>Tableau1[[#This Row],[percus]]</f>
        <v>0</v>
      </c>
    </row>
    <row r="4" spans="1:18" ht="15.75">
      <c r="A4" s="168" t="str">
        <f>'Voeux élèves'!A6</f>
        <v>BALAIS Zoé</v>
      </c>
      <c r="B4" s="169">
        <f>Tableau1[[#This Row],[percus]]</f>
        <v>1</v>
      </c>
      <c r="C4" s="170"/>
      <c r="D4" s="170"/>
      <c r="E4" s="170"/>
      <c r="F4" s="170"/>
      <c r="G4" s="170"/>
      <c r="H4" s="170"/>
      <c r="I4" s="170"/>
      <c r="J4" s="170"/>
      <c r="K4" s="170"/>
      <c r="L4" s="170"/>
      <c r="M4" s="170"/>
      <c r="N4" s="170"/>
      <c r="O4" s="170"/>
      <c r="P4" s="170"/>
      <c r="Q4" s="170"/>
      <c r="R4" s="170"/>
    </row>
    <row r="5" spans="1:18" ht="15.75">
      <c r="A5" s="168" t="str">
        <f>'Voeux élèves'!A7</f>
        <v>BARBI NEYROUD Alicia</v>
      </c>
      <c r="B5" s="169">
        <f>Tableau1[[#This Row],[percus]]</f>
        <v>0</v>
      </c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170"/>
      <c r="Q5" s="170"/>
      <c r="R5" s="170"/>
    </row>
    <row r="6" spans="1:18" ht="15.75">
      <c r="A6" s="168" t="str">
        <f>'Voeux élèves'!A8</f>
        <v>BARBU WILDBRETT Charlotte</v>
      </c>
      <c r="B6" s="169">
        <f>Tableau1[[#This Row],[percus]]</f>
        <v>1</v>
      </c>
      <c r="C6" s="170"/>
      <c r="D6" s="170"/>
      <c r="E6" s="170"/>
      <c r="F6" s="170"/>
      <c r="G6" s="170"/>
      <c r="H6" s="170"/>
      <c r="I6" s="170"/>
      <c r="J6" s="170"/>
      <c r="K6" s="170"/>
      <c r="L6" s="170"/>
      <c r="M6" s="170"/>
      <c r="N6" s="170"/>
      <c r="O6" s="170"/>
      <c r="P6" s="170"/>
      <c r="Q6" s="170"/>
      <c r="R6" s="170"/>
    </row>
    <row r="7" spans="1:18" ht="15.75">
      <c r="A7" s="168" t="str">
        <f>'Voeux élèves'!A9</f>
        <v>BAZOGE Edgar</v>
      </c>
      <c r="B7" s="169">
        <f>Tableau1[[#This Row],[percus]]</f>
        <v>1</v>
      </c>
      <c r="C7" s="170"/>
      <c r="D7" s="170"/>
      <c r="E7" s="170"/>
      <c r="F7" s="170"/>
      <c r="G7" s="170"/>
      <c r="H7" s="170"/>
      <c r="I7" s="170"/>
      <c r="J7" s="170"/>
      <c r="K7" s="170"/>
      <c r="L7" s="170"/>
      <c r="M7" s="170"/>
      <c r="N7" s="170"/>
      <c r="O7" s="170"/>
      <c r="P7" s="170"/>
      <c r="Q7" s="170"/>
      <c r="R7" s="170"/>
    </row>
    <row r="8" spans="1:18" ht="15.75">
      <c r="A8" s="168" t="str">
        <f>'Voeux élèves'!A10</f>
        <v>BEAREZ Thelma</v>
      </c>
      <c r="B8" s="169">
        <f>Tableau1[[#This Row],[percus]]</f>
        <v>0</v>
      </c>
      <c r="C8" s="170"/>
      <c r="D8" s="170"/>
      <c r="E8" s="170"/>
      <c r="F8" s="170"/>
      <c r="G8" s="170"/>
      <c r="H8" s="170"/>
      <c r="I8" s="170"/>
      <c r="J8" s="170"/>
      <c r="K8" s="170"/>
      <c r="L8" s="170"/>
      <c r="M8" s="170"/>
      <c r="N8" s="170"/>
      <c r="O8" s="170"/>
      <c r="P8" s="170"/>
      <c r="Q8" s="170"/>
      <c r="R8" s="170"/>
    </row>
    <row r="9" spans="1:18" ht="15.75">
      <c r="A9" s="168" t="str">
        <f>'Voeux élèves'!A11</f>
        <v>BENKHALFOUN Aya</v>
      </c>
      <c r="B9" s="169">
        <f>Tableau1[[#This Row],[percus]]</f>
        <v>0</v>
      </c>
      <c r="C9" s="170"/>
      <c r="D9" s="170"/>
      <c r="E9" s="170"/>
      <c r="F9" s="170"/>
      <c r="G9" s="170"/>
      <c r="H9" s="170"/>
      <c r="I9" s="170"/>
      <c r="J9" s="170"/>
      <c r="K9" s="170"/>
      <c r="L9" s="170"/>
      <c r="M9" s="170"/>
      <c r="N9" s="170"/>
      <c r="O9" s="170"/>
      <c r="P9" s="170"/>
      <c r="Q9" s="170"/>
      <c r="R9" s="170"/>
    </row>
    <row r="10" spans="1:18" ht="15.75">
      <c r="A10" s="168" t="str">
        <f>'Voeux élèves'!A12</f>
        <v>BENOIT Anatole</v>
      </c>
      <c r="B10" s="169">
        <f>Tableau1[[#This Row],[percus]]</f>
        <v>1</v>
      </c>
      <c r="C10" s="170"/>
      <c r="D10" s="170"/>
      <c r="E10" s="170"/>
      <c r="F10" s="170"/>
      <c r="G10" s="170"/>
      <c r="H10" s="170"/>
      <c r="I10" s="170"/>
      <c r="J10" s="170"/>
      <c r="K10" s="170"/>
      <c r="L10" s="170"/>
      <c r="M10" s="170"/>
      <c r="N10" s="170"/>
      <c r="O10" s="170"/>
      <c r="P10" s="170"/>
      <c r="Q10" s="170"/>
      <c r="R10" s="170"/>
    </row>
    <row r="11" spans="1:18" ht="15.75">
      <c r="A11" s="168" t="str">
        <f>'Voeux élèves'!A13</f>
        <v>BERTHIER Inès</v>
      </c>
      <c r="B11" s="169">
        <f>Tableau1[[#This Row],[percus]]</f>
        <v>0</v>
      </c>
      <c r="C11" s="170"/>
      <c r="D11" s="170"/>
      <c r="E11" s="170"/>
      <c r="F11" s="170"/>
      <c r="G11" s="170"/>
      <c r="H11" s="170"/>
      <c r="I11" s="170"/>
      <c r="J11" s="170"/>
      <c r="K11" s="170"/>
      <c r="L11" s="170"/>
      <c r="M11" s="170"/>
      <c r="N11" s="170"/>
      <c r="O11" s="170"/>
      <c r="P11" s="170"/>
      <c r="Q11" s="170"/>
      <c r="R11" s="170"/>
    </row>
    <row r="12" spans="1:18" ht="15.75">
      <c r="A12" s="168" t="str">
        <f>'Voeux élèves'!A14</f>
        <v>BLEHAUT Anna</v>
      </c>
      <c r="B12" s="169">
        <f>Tableau1[[#This Row],[percus]]</f>
        <v>0</v>
      </c>
      <c r="C12" s="170"/>
      <c r="D12" s="170"/>
      <c r="E12" s="170"/>
      <c r="F12" s="170"/>
      <c r="G12" s="170"/>
      <c r="H12" s="170"/>
      <c r="I12" s="170"/>
      <c r="J12" s="170"/>
      <c r="K12" s="170"/>
      <c r="L12" s="170"/>
      <c r="M12" s="170"/>
      <c r="N12" s="170"/>
      <c r="O12" s="170"/>
      <c r="P12" s="170"/>
      <c r="Q12" s="170"/>
      <c r="R12" s="170"/>
    </row>
    <row r="13" spans="1:18" ht="15.75">
      <c r="A13" s="168" t="str">
        <f>'Voeux élèves'!A15</f>
        <v>BOSSAN Emma</v>
      </c>
      <c r="B13" s="169">
        <f>Tableau1[[#This Row],[percus]]</f>
        <v>0</v>
      </c>
      <c r="C13" s="170"/>
      <c r="D13" s="170"/>
      <c r="E13" s="170"/>
      <c r="F13" s="170"/>
      <c r="G13" s="170"/>
      <c r="H13" s="170"/>
      <c r="I13" s="170"/>
      <c r="J13" s="170"/>
      <c r="K13" s="170"/>
      <c r="L13" s="170"/>
      <c r="M13" s="170"/>
      <c r="N13" s="170"/>
      <c r="O13" s="170"/>
      <c r="P13" s="170"/>
      <c r="Q13" s="170"/>
      <c r="R13" s="170"/>
    </row>
    <row r="14" spans="1:18" ht="15.75">
      <c r="A14" s="168" t="str">
        <f>'Voeux élèves'!A16</f>
        <v>BRANDYK TAGLIAVIA Julia</v>
      </c>
      <c r="B14" s="169">
        <f>Tableau1[[#This Row],[percus]]</f>
        <v>1</v>
      </c>
      <c r="C14" s="170"/>
      <c r="D14" s="170"/>
      <c r="E14" s="170"/>
      <c r="F14" s="170"/>
      <c r="G14" s="170"/>
      <c r="H14" s="170"/>
      <c r="I14" s="170"/>
      <c r="J14" s="170"/>
      <c r="K14" s="170"/>
      <c r="L14" s="170"/>
      <c r="M14" s="170"/>
      <c r="N14" s="170"/>
      <c r="O14" s="170"/>
      <c r="P14" s="170"/>
      <c r="Q14" s="170"/>
      <c r="R14" s="170"/>
    </row>
    <row r="15" spans="1:18" ht="15.75">
      <c r="A15" s="168" t="str">
        <f>'Voeux élèves'!A17</f>
        <v>CARION Léonie</v>
      </c>
      <c r="B15" s="169">
        <f>Tableau1[[#This Row],[percus]]</f>
        <v>0</v>
      </c>
      <c r="C15" s="170"/>
      <c r="D15" s="170"/>
      <c r="E15" s="170"/>
      <c r="F15" s="170"/>
      <c r="G15" s="170"/>
      <c r="H15" s="170"/>
      <c r="I15" s="170"/>
      <c r="J15" s="170"/>
      <c r="K15" s="170"/>
      <c r="L15" s="170"/>
      <c r="M15" s="170"/>
      <c r="N15" s="170"/>
      <c r="O15" s="170"/>
      <c r="P15" s="170"/>
      <c r="Q15" s="170"/>
      <c r="R15" s="170"/>
    </row>
    <row r="16" spans="1:18" ht="15.75">
      <c r="A16" s="168" t="str">
        <f>'Voeux élèves'!A18</f>
        <v>CATALAO PACHECO Tomas</v>
      </c>
      <c r="B16" s="169">
        <f>Tableau1[[#This Row],[percus]]</f>
        <v>0</v>
      </c>
      <c r="C16" s="170"/>
      <c r="D16" s="170"/>
      <c r="E16" s="170"/>
      <c r="F16" s="170"/>
      <c r="G16" s="170"/>
      <c r="H16" s="170"/>
      <c r="I16" s="170"/>
      <c r="J16" s="170"/>
      <c r="K16" s="170"/>
      <c r="L16" s="170"/>
      <c r="M16" s="170"/>
      <c r="N16" s="170"/>
      <c r="O16" s="170"/>
      <c r="P16" s="170"/>
      <c r="Q16" s="170"/>
      <c r="R16" s="170"/>
    </row>
    <row r="17" spans="1:18" ht="15.75">
      <c r="A17" s="168" t="str">
        <f>'Voeux élèves'!A19</f>
        <v>CHAGNY Elise</v>
      </c>
      <c r="B17" s="169">
        <f>Tableau1[[#This Row],[percus]]</f>
        <v>1</v>
      </c>
      <c r="C17" s="170"/>
      <c r="D17" s="170"/>
      <c r="E17" s="170"/>
      <c r="F17" s="170"/>
      <c r="G17" s="170"/>
      <c r="H17" s="170"/>
      <c r="I17" s="170"/>
      <c r="J17" s="170"/>
      <c r="K17" s="170"/>
      <c r="L17" s="170"/>
      <c r="M17" s="170"/>
      <c r="N17" s="170"/>
      <c r="O17" s="170"/>
      <c r="P17" s="170"/>
      <c r="Q17" s="170"/>
      <c r="R17" s="170"/>
    </row>
    <row r="18" spans="1:18" ht="15.75">
      <c r="A18" s="168" t="str">
        <f>'Voeux élèves'!A20</f>
        <v>CHALET Ninon</v>
      </c>
      <c r="B18" s="169">
        <f>Tableau1[[#This Row],[percus]]</f>
        <v>0</v>
      </c>
      <c r="C18" s="170"/>
      <c r="D18" s="170"/>
      <c r="E18" s="170"/>
      <c r="F18" s="170"/>
      <c r="G18" s="170"/>
      <c r="H18" s="170"/>
      <c r="I18" s="170"/>
      <c r="J18" s="170"/>
      <c r="K18" s="170"/>
      <c r="L18" s="170"/>
      <c r="M18" s="170"/>
      <c r="N18" s="170"/>
      <c r="O18" s="170"/>
      <c r="P18" s="170"/>
      <c r="Q18" s="170"/>
      <c r="R18" s="170"/>
    </row>
    <row r="19" spans="1:18" ht="15.75">
      <c r="A19" s="168" t="str">
        <f>'Voeux élèves'!A21</f>
        <v>CHAREYRON Elsa</v>
      </c>
      <c r="B19" s="169">
        <f>Tableau1[[#This Row],[percus]]</f>
        <v>0</v>
      </c>
      <c r="C19" s="170"/>
      <c r="D19" s="170"/>
      <c r="E19" s="170"/>
      <c r="F19" s="170"/>
      <c r="G19" s="170"/>
      <c r="H19" s="170"/>
      <c r="I19" s="170"/>
      <c r="J19" s="170"/>
      <c r="K19" s="170"/>
      <c r="L19" s="170"/>
      <c r="M19" s="170"/>
      <c r="N19" s="170"/>
      <c r="O19" s="170"/>
      <c r="P19" s="170"/>
      <c r="Q19" s="170"/>
      <c r="R19" s="170"/>
    </row>
    <row r="20" spans="1:18" ht="15.75">
      <c r="A20" s="168" t="str">
        <f>'Voeux élèves'!A22</f>
        <v>CHARON Gabriel</v>
      </c>
      <c r="B20" s="169">
        <f>Tableau1[[#This Row],[percus]]</f>
        <v>0</v>
      </c>
      <c r="C20" s="170"/>
      <c r="D20" s="170"/>
      <c r="E20" s="170"/>
      <c r="F20" s="170"/>
      <c r="G20" s="170"/>
      <c r="H20" s="170"/>
      <c r="I20" s="170"/>
      <c r="J20" s="170"/>
      <c r="K20" s="170"/>
      <c r="L20" s="170"/>
      <c r="M20" s="170"/>
      <c r="N20" s="170"/>
      <c r="O20" s="170"/>
      <c r="P20" s="170"/>
      <c r="Q20" s="170"/>
      <c r="R20" s="170"/>
    </row>
    <row r="21" spans="1:18" ht="15.75">
      <c r="A21" s="168" t="str">
        <f>'Voeux élèves'!A23</f>
        <v>CHASSAGNY Philippine</v>
      </c>
      <c r="B21" s="169">
        <f>Tableau1[[#This Row],[percus]]</f>
        <v>1</v>
      </c>
      <c r="C21" s="170"/>
      <c r="D21" s="170"/>
      <c r="E21" s="170"/>
      <c r="F21" s="170"/>
      <c r="G21" s="170"/>
      <c r="H21" s="170"/>
      <c r="I21" s="170"/>
      <c r="J21" s="170"/>
      <c r="K21" s="170"/>
      <c r="L21" s="170"/>
      <c r="M21" s="170"/>
      <c r="N21" s="170"/>
      <c r="O21" s="170"/>
      <c r="P21" s="170"/>
      <c r="Q21" s="170"/>
      <c r="R21" s="170"/>
    </row>
    <row r="22" spans="1:18" ht="15.75">
      <c r="A22" s="168" t="str">
        <f>'Voeux élèves'!A24</f>
        <v>CHATILLON Apolline</v>
      </c>
      <c r="B22" s="169">
        <f>Tableau1[[#This Row],[percus]]</f>
        <v>1</v>
      </c>
      <c r="C22" s="170"/>
      <c r="D22" s="170"/>
      <c r="E22" s="170"/>
      <c r="F22" s="170"/>
      <c r="G22" s="170"/>
      <c r="H22" s="170"/>
      <c r="I22" s="170"/>
      <c r="J22" s="170"/>
      <c r="K22" s="170"/>
      <c r="L22" s="170"/>
      <c r="M22" s="170"/>
      <c r="N22" s="170"/>
      <c r="O22" s="170"/>
      <c r="P22" s="170"/>
      <c r="Q22" s="170"/>
      <c r="R22" s="170"/>
    </row>
    <row r="23" spans="1:18" ht="15.75">
      <c r="A23" s="168" t="str">
        <f>'Voeux élèves'!A25</f>
        <v>CHENE Louise</v>
      </c>
      <c r="B23" s="169">
        <f>Tableau1[[#This Row],[percus]]</f>
        <v>1</v>
      </c>
      <c r="C23" s="170"/>
      <c r="D23" s="170"/>
      <c r="E23" s="170"/>
      <c r="F23" s="170"/>
      <c r="G23" s="170"/>
      <c r="H23" s="170"/>
      <c r="I23" s="170"/>
      <c r="J23" s="170"/>
      <c r="K23" s="170"/>
      <c r="L23" s="170"/>
      <c r="M23" s="170"/>
      <c r="N23" s="170"/>
      <c r="O23" s="170"/>
      <c r="P23" s="170"/>
      <c r="Q23" s="170"/>
      <c r="R23" s="170"/>
    </row>
    <row r="24" spans="1:18" ht="15.75">
      <c r="A24" s="168" t="str">
        <f>'Voeux élèves'!A26</f>
        <v>CHEVALIER BUN Lyne</v>
      </c>
      <c r="B24" s="169">
        <f>Tableau1[[#This Row],[percus]]</f>
        <v>0</v>
      </c>
      <c r="C24" s="170"/>
      <c r="D24" s="170"/>
      <c r="E24" s="170"/>
      <c r="F24" s="170"/>
      <c r="G24" s="170"/>
      <c r="H24" s="170"/>
      <c r="I24" s="170"/>
      <c r="J24" s="170"/>
      <c r="K24" s="170"/>
      <c r="L24" s="170"/>
      <c r="M24" s="170"/>
      <c r="N24" s="170"/>
      <c r="O24" s="170"/>
      <c r="P24" s="170"/>
      <c r="Q24" s="170"/>
      <c r="R24" s="170"/>
    </row>
    <row r="25" spans="1:18" ht="15.75">
      <c r="A25" s="168" t="str">
        <f>'Voeux élèves'!A27</f>
        <v>COLLET SOLARY Maxime</v>
      </c>
      <c r="B25" s="169">
        <f>Tableau1[[#This Row],[percus]]</f>
        <v>1</v>
      </c>
      <c r="C25" s="170"/>
      <c r="D25" s="170"/>
      <c r="E25" s="170"/>
      <c r="F25" s="170"/>
      <c r="G25" s="170"/>
      <c r="H25" s="170"/>
      <c r="I25" s="170"/>
      <c r="J25" s="170"/>
      <c r="K25" s="170"/>
      <c r="L25" s="170"/>
      <c r="M25" s="170"/>
      <c r="N25" s="170"/>
      <c r="O25" s="170"/>
      <c r="P25" s="170"/>
      <c r="Q25" s="170"/>
      <c r="R25" s="170"/>
    </row>
    <row r="26" spans="1:18" ht="15.75">
      <c r="A26" s="168" t="str">
        <f>'Voeux élèves'!A28</f>
        <v>COMETTO Ulysse</v>
      </c>
      <c r="B26" s="169">
        <f>Tableau1[[#This Row],[percus]]</f>
        <v>0</v>
      </c>
      <c r="C26" s="170"/>
      <c r="D26" s="170"/>
      <c r="E26" s="170"/>
      <c r="F26" s="170"/>
      <c r="G26" s="170"/>
      <c r="H26" s="170"/>
      <c r="I26" s="170"/>
      <c r="J26" s="170"/>
      <c r="K26" s="170"/>
      <c r="L26" s="170"/>
      <c r="M26" s="170"/>
      <c r="N26" s="170"/>
      <c r="O26" s="170"/>
      <c r="P26" s="170"/>
      <c r="Q26" s="170"/>
      <c r="R26" s="170"/>
    </row>
    <row r="27" spans="1:18" ht="15.75">
      <c r="A27" s="168" t="str">
        <f>'Voeux élèves'!A29</f>
        <v>COQUET Eléanore</v>
      </c>
      <c r="B27" s="169">
        <f>Tableau1[[#This Row],[percus]]</f>
        <v>0</v>
      </c>
      <c r="C27" s="170"/>
      <c r="D27" s="170"/>
      <c r="E27" s="170"/>
      <c r="F27" s="170"/>
      <c r="G27" s="170"/>
      <c r="H27" s="170"/>
      <c r="I27" s="170"/>
      <c r="J27" s="170"/>
      <c r="K27" s="170"/>
      <c r="L27" s="170"/>
      <c r="M27" s="170"/>
      <c r="N27" s="170"/>
      <c r="O27" s="170"/>
      <c r="P27" s="170"/>
      <c r="Q27" s="170"/>
      <c r="R27" s="170"/>
    </row>
    <row r="28" spans="1:18" ht="15.75">
      <c r="A28" s="168" t="str">
        <f>'Voeux élèves'!A30</f>
        <v>COQUILLION Achille</v>
      </c>
      <c r="B28" s="169">
        <f>Tableau1[[#This Row],[percus]]</f>
        <v>0</v>
      </c>
      <c r="C28" s="170"/>
      <c r="D28" s="170"/>
      <c r="E28" s="170"/>
      <c r="F28" s="170"/>
      <c r="G28" s="170"/>
      <c r="H28" s="170"/>
      <c r="I28" s="170"/>
      <c r="J28" s="170"/>
      <c r="K28" s="170"/>
      <c r="L28" s="170"/>
      <c r="M28" s="170"/>
      <c r="N28" s="170"/>
      <c r="O28" s="170"/>
      <c r="P28" s="170"/>
      <c r="Q28" s="170"/>
      <c r="R28" s="170"/>
    </row>
    <row r="29" spans="1:18" ht="15.75">
      <c r="A29" s="168" t="str">
        <f>'Voeux élèves'!A31</f>
        <v>CORBEL Swann</v>
      </c>
      <c r="B29" s="169">
        <f>Tableau1[[#This Row],[percus]]</f>
        <v>0</v>
      </c>
      <c r="C29" s="170"/>
      <c r="D29" s="170"/>
      <c r="E29" s="170"/>
      <c r="F29" s="170"/>
      <c r="G29" s="170"/>
      <c r="H29" s="170"/>
      <c r="I29" s="170"/>
      <c r="J29" s="170"/>
      <c r="K29" s="170"/>
      <c r="L29" s="170"/>
      <c r="M29" s="170"/>
      <c r="N29" s="170"/>
      <c r="O29" s="170"/>
      <c r="P29" s="170"/>
      <c r="Q29" s="170"/>
      <c r="R29" s="170"/>
    </row>
    <row r="30" spans="1:18" ht="15.75">
      <c r="A30" s="168" t="str">
        <f>'Voeux élèves'!A32</f>
        <v>CORBI Alice</v>
      </c>
      <c r="B30" s="169">
        <f>Tableau1[[#This Row],[percus]]</f>
        <v>0</v>
      </c>
      <c r="C30" s="170"/>
      <c r="D30" s="170"/>
      <c r="E30" s="170"/>
      <c r="F30" s="170"/>
      <c r="G30" s="170"/>
      <c r="H30" s="170"/>
      <c r="I30" s="170"/>
      <c r="J30" s="170"/>
      <c r="K30" s="170"/>
      <c r="L30" s="170"/>
      <c r="M30" s="170"/>
      <c r="N30" s="170"/>
      <c r="O30" s="170"/>
      <c r="P30" s="170"/>
      <c r="Q30" s="170"/>
      <c r="R30" s="170"/>
    </row>
    <row r="31" spans="1:18" ht="15.75">
      <c r="A31" s="168" t="str">
        <f>'Voeux élèves'!A33</f>
        <v>COUGOULIC Eva</v>
      </c>
      <c r="B31" s="169">
        <f>Tableau1[[#This Row],[percus]]</f>
        <v>0</v>
      </c>
      <c r="C31" s="170"/>
      <c r="D31" s="170"/>
      <c r="E31" s="170"/>
      <c r="F31" s="170"/>
      <c r="G31" s="170"/>
      <c r="H31" s="170"/>
      <c r="I31" s="170"/>
      <c r="J31" s="170"/>
      <c r="K31" s="170"/>
      <c r="L31" s="170"/>
      <c r="M31" s="170"/>
      <c r="N31" s="170"/>
      <c r="O31" s="170"/>
      <c r="P31" s="170"/>
      <c r="Q31" s="170"/>
      <c r="R31" s="170"/>
    </row>
    <row r="32" spans="1:18" ht="15.75">
      <c r="A32" s="168" t="str">
        <f>'Voeux élèves'!A34</f>
        <v>CUI Evan</v>
      </c>
      <c r="B32" s="169">
        <f>Tableau1[[#This Row],[percus]]</f>
        <v>0</v>
      </c>
      <c r="C32" s="170"/>
      <c r="D32" s="170"/>
      <c r="E32" s="170"/>
      <c r="F32" s="170"/>
      <c r="G32" s="170"/>
      <c r="H32" s="170"/>
      <c r="I32" s="170"/>
      <c r="J32" s="170"/>
      <c r="K32" s="170"/>
      <c r="L32" s="170"/>
      <c r="M32" s="170"/>
      <c r="N32" s="170"/>
      <c r="O32" s="170"/>
      <c r="P32" s="170"/>
      <c r="Q32" s="170"/>
      <c r="R32" s="170"/>
    </row>
    <row r="33" spans="1:18" ht="15.75">
      <c r="A33" s="168" t="str">
        <f>'Voeux élèves'!A35</f>
        <v>DEBERDT Eliott</v>
      </c>
      <c r="B33" s="169">
        <f>Tableau1[[#This Row],[percus]]</f>
        <v>0</v>
      </c>
      <c r="C33" s="170"/>
      <c r="D33" s="170"/>
      <c r="E33" s="170"/>
      <c r="F33" s="170"/>
      <c r="G33" s="170"/>
      <c r="H33" s="170"/>
      <c r="I33" s="170"/>
      <c r="J33" s="170"/>
      <c r="K33" s="170"/>
      <c r="L33" s="170"/>
      <c r="M33" s="170"/>
      <c r="N33" s="170"/>
      <c r="O33" s="170"/>
      <c r="P33" s="170"/>
      <c r="Q33" s="170"/>
      <c r="R33" s="170"/>
    </row>
    <row r="34" spans="1:18" ht="15.75">
      <c r="A34" s="168" t="str">
        <f>'Voeux élèves'!A36</f>
        <v>DEBEVER Gauthier</v>
      </c>
      <c r="B34" s="169">
        <f>Tableau1[[#This Row],[percus]]</f>
        <v>1</v>
      </c>
      <c r="C34" s="170"/>
      <c r="D34" s="170"/>
      <c r="E34" s="170"/>
      <c r="F34" s="170"/>
      <c r="G34" s="170"/>
      <c r="H34" s="170"/>
      <c r="I34" s="170"/>
      <c r="J34" s="170"/>
      <c r="K34" s="170"/>
      <c r="L34" s="170"/>
      <c r="M34" s="170"/>
      <c r="N34" s="170"/>
      <c r="O34" s="170"/>
      <c r="P34" s="170"/>
      <c r="Q34" s="170"/>
      <c r="R34" s="170"/>
    </row>
    <row r="35" spans="1:18" ht="15.75">
      <c r="A35" s="168" t="str">
        <f>'Voeux élèves'!A37</f>
        <v>DELACROIX Lou</v>
      </c>
      <c r="B35" s="169">
        <f>Tableau1[[#This Row],[percus]]</f>
        <v>1</v>
      </c>
      <c r="C35" s="170"/>
      <c r="D35" s="170"/>
      <c r="E35" s="170"/>
      <c r="F35" s="170"/>
      <c r="G35" s="170"/>
      <c r="H35" s="170"/>
      <c r="I35" s="170"/>
      <c r="J35" s="170"/>
      <c r="K35" s="170"/>
      <c r="L35" s="170"/>
      <c r="M35" s="170"/>
      <c r="N35" s="170"/>
      <c r="O35" s="170"/>
      <c r="P35" s="170"/>
      <c r="Q35" s="170"/>
      <c r="R35" s="170"/>
    </row>
    <row r="36" spans="1:18" ht="15.75">
      <c r="A36" s="168" t="str">
        <f>'Voeux élèves'!A38</f>
        <v>DELHAYE Thomas</v>
      </c>
      <c r="B36" s="169">
        <f>Tableau1[[#This Row],[percus]]</f>
        <v>1</v>
      </c>
      <c r="C36" s="170"/>
      <c r="D36" s="170"/>
      <c r="E36" s="170"/>
      <c r="F36" s="170"/>
      <c r="G36" s="170"/>
      <c r="H36" s="170"/>
      <c r="I36" s="170"/>
      <c r="J36" s="170"/>
      <c r="K36" s="170"/>
      <c r="L36" s="170"/>
      <c r="M36" s="170"/>
      <c r="N36" s="170"/>
      <c r="O36" s="170"/>
      <c r="P36" s="170"/>
      <c r="Q36" s="170"/>
      <c r="R36" s="170"/>
    </row>
    <row r="37" spans="1:18" ht="15.75">
      <c r="A37" s="168" t="str">
        <f>'Voeux élèves'!A39</f>
        <v>DERU Johan</v>
      </c>
      <c r="B37" s="169">
        <f>Tableau1[[#This Row],[percus]]</f>
        <v>1</v>
      </c>
      <c r="C37" s="170"/>
      <c r="D37" s="170"/>
      <c r="E37" s="170"/>
      <c r="F37" s="170"/>
      <c r="G37" s="170"/>
      <c r="H37" s="170"/>
      <c r="I37" s="170"/>
      <c r="J37" s="170"/>
      <c r="K37" s="170"/>
      <c r="L37" s="170"/>
      <c r="M37" s="170"/>
      <c r="N37" s="170"/>
      <c r="O37" s="170"/>
      <c r="P37" s="170"/>
      <c r="Q37" s="170"/>
      <c r="R37" s="170"/>
    </row>
    <row r="38" spans="1:18" ht="15.75">
      <c r="A38" s="168" t="str">
        <f>'Voeux élèves'!A40</f>
        <v>DIAR Ramine</v>
      </c>
      <c r="B38" s="169">
        <f>Tableau1[[#This Row],[percus]]</f>
        <v>0</v>
      </c>
      <c r="C38" s="170"/>
      <c r="D38" s="170"/>
      <c r="E38" s="170"/>
      <c r="F38" s="170"/>
      <c r="G38" s="170"/>
      <c r="H38" s="170"/>
      <c r="I38" s="170"/>
      <c r="J38" s="170"/>
      <c r="K38" s="170"/>
      <c r="L38" s="170"/>
      <c r="M38" s="170"/>
      <c r="N38" s="170"/>
      <c r="O38" s="170"/>
      <c r="P38" s="170"/>
      <c r="Q38" s="170"/>
      <c r="R38" s="170"/>
    </row>
    <row r="39" spans="1:18" ht="15.75">
      <c r="A39" s="168" t="str">
        <f>'Voeux élèves'!A41</f>
        <v>DUBOIS Margot</v>
      </c>
      <c r="B39" s="169">
        <f>Tableau1[[#This Row],[percus]]</f>
        <v>1</v>
      </c>
      <c r="C39" s="170"/>
      <c r="D39" s="170"/>
      <c r="E39" s="170"/>
      <c r="F39" s="170"/>
      <c r="G39" s="170"/>
      <c r="H39" s="170"/>
      <c r="I39" s="170"/>
      <c r="J39" s="170"/>
      <c r="K39" s="170"/>
      <c r="L39" s="170"/>
      <c r="M39" s="170"/>
      <c r="N39" s="170"/>
      <c r="O39" s="170"/>
      <c r="P39" s="170"/>
      <c r="Q39" s="170"/>
      <c r="R39" s="170"/>
    </row>
    <row r="40" spans="1:18" ht="15.75">
      <c r="A40" s="168" t="str">
        <f>'Voeux élèves'!A42</f>
        <v>DURY Noé</v>
      </c>
      <c r="B40" s="169">
        <f>Tableau1[[#This Row],[percus]]</f>
        <v>0</v>
      </c>
      <c r="C40" s="170"/>
      <c r="D40" s="170"/>
      <c r="E40" s="170"/>
      <c r="F40" s="170"/>
      <c r="G40" s="170"/>
      <c r="H40" s="170"/>
      <c r="I40" s="170"/>
      <c r="J40" s="170"/>
      <c r="K40" s="170"/>
      <c r="L40" s="170"/>
      <c r="M40" s="170"/>
      <c r="N40" s="170"/>
      <c r="O40" s="170"/>
      <c r="P40" s="170"/>
      <c r="Q40" s="170"/>
      <c r="R40" s="170"/>
    </row>
    <row r="41" spans="1:18" ht="15.75">
      <c r="A41" s="168" t="str">
        <f>'Voeux élèves'!A43</f>
        <v>FAURE Méline</v>
      </c>
      <c r="B41" s="169">
        <f>Tableau1[[#This Row],[percus]]</f>
        <v>0</v>
      </c>
      <c r="C41" s="170"/>
      <c r="D41" s="170"/>
      <c r="E41" s="170"/>
      <c r="F41" s="170"/>
      <c r="G41" s="170"/>
      <c r="H41" s="170"/>
      <c r="I41" s="170"/>
      <c r="J41" s="170"/>
      <c r="K41" s="170"/>
      <c r="L41" s="170"/>
      <c r="M41" s="170"/>
      <c r="N41" s="170"/>
      <c r="O41" s="170"/>
      <c r="P41" s="170"/>
      <c r="Q41" s="170"/>
      <c r="R41" s="170"/>
    </row>
    <row r="42" spans="1:18" ht="15.75">
      <c r="A42" s="168" t="str">
        <f>'Voeux élèves'!A44</f>
        <v>FENOL Flavien</v>
      </c>
      <c r="B42" s="169">
        <f>Tableau1[[#This Row],[percus]]</f>
        <v>0</v>
      </c>
      <c r="C42" s="170"/>
      <c r="D42" s="170"/>
      <c r="E42" s="170"/>
      <c r="F42" s="170"/>
      <c r="G42" s="170"/>
      <c r="H42" s="170"/>
      <c r="I42" s="170"/>
      <c r="J42" s="170"/>
      <c r="K42" s="170"/>
      <c r="L42" s="170"/>
      <c r="M42" s="170"/>
      <c r="N42" s="170"/>
      <c r="O42" s="170"/>
      <c r="P42" s="170"/>
      <c r="Q42" s="170"/>
      <c r="R42" s="170"/>
    </row>
    <row r="43" spans="1:18" ht="15.75">
      <c r="A43" s="168" t="str">
        <f>'Voeux élèves'!A45</f>
        <v>GIRODET Julia</v>
      </c>
      <c r="B43" s="169">
        <f>Tableau1[[#This Row],[percus]]</f>
        <v>0</v>
      </c>
      <c r="C43" s="170"/>
      <c r="D43" s="170"/>
      <c r="E43" s="170"/>
      <c r="F43" s="170"/>
      <c r="G43" s="170"/>
      <c r="H43" s="170"/>
      <c r="I43" s="170"/>
      <c r="J43" s="170"/>
      <c r="K43" s="170"/>
      <c r="L43" s="170"/>
      <c r="M43" s="170"/>
      <c r="N43" s="170"/>
      <c r="O43" s="170"/>
      <c r="P43" s="170"/>
      <c r="Q43" s="170"/>
      <c r="R43" s="170"/>
    </row>
    <row r="44" spans="1:18" ht="15.75">
      <c r="A44" s="168" t="str">
        <f>'Voeux élèves'!A46</f>
        <v>GOIX Laetitia</v>
      </c>
      <c r="B44" s="169">
        <f>Tableau1[[#This Row],[percus]]</f>
        <v>0</v>
      </c>
      <c r="C44" s="170"/>
      <c r="D44" s="170"/>
      <c r="E44" s="170"/>
      <c r="F44" s="170"/>
      <c r="G44" s="170"/>
      <c r="H44" s="170"/>
      <c r="I44" s="170"/>
      <c r="J44" s="170"/>
      <c r="K44" s="170"/>
      <c r="L44" s="170"/>
      <c r="M44" s="170"/>
      <c r="N44" s="170"/>
      <c r="O44" s="170"/>
      <c r="P44" s="170"/>
      <c r="Q44" s="170"/>
      <c r="R44" s="170"/>
    </row>
    <row r="45" spans="1:18" ht="15.75">
      <c r="A45" s="168" t="str">
        <f>'Voeux élèves'!A47</f>
        <v>GUCCIARDI Léo</v>
      </c>
      <c r="B45" s="169">
        <f>Tableau1[[#This Row],[percus]]</f>
        <v>0</v>
      </c>
      <c r="C45" s="170"/>
      <c r="D45" s="170"/>
      <c r="E45" s="170"/>
      <c r="F45" s="170"/>
      <c r="G45" s="170"/>
      <c r="H45" s="170"/>
      <c r="I45" s="170"/>
      <c r="J45" s="170"/>
      <c r="K45" s="170"/>
      <c r="L45" s="170"/>
      <c r="M45" s="170"/>
      <c r="N45" s="170"/>
      <c r="O45" s="170"/>
      <c r="P45" s="170"/>
      <c r="Q45" s="170"/>
      <c r="R45" s="170"/>
    </row>
    <row r="46" spans="1:18" ht="15.75">
      <c r="A46" s="168" t="str">
        <f>'Voeux élèves'!A48</f>
        <v>HAMITRI Nahel</v>
      </c>
      <c r="B46" s="169">
        <f>Tableau1[[#This Row],[percus]]</f>
        <v>0</v>
      </c>
      <c r="C46" s="170"/>
      <c r="D46" s="170"/>
      <c r="E46" s="170"/>
      <c r="F46" s="170"/>
      <c r="G46" s="170"/>
      <c r="H46" s="170"/>
      <c r="I46" s="170"/>
      <c r="J46" s="170"/>
      <c r="K46" s="170"/>
      <c r="L46" s="170"/>
      <c r="M46" s="170"/>
      <c r="N46" s="170"/>
      <c r="O46" s="170"/>
      <c r="P46" s="170"/>
      <c r="Q46" s="170"/>
      <c r="R46" s="170"/>
    </row>
    <row r="47" spans="1:18" ht="15.75">
      <c r="A47" s="168" t="str">
        <f>'Voeux élèves'!A49</f>
        <v>HAVET Camille</v>
      </c>
      <c r="B47" s="169">
        <f>Tableau1[[#This Row],[percus]]</f>
        <v>0</v>
      </c>
      <c r="C47" s="170"/>
      <c r="D47" s="170"/>
      <c r="E47" s="170"/>
      <c r="F47" s="170"/>
      <c r="G47" s="170"/>
      <c r="H47" s="170"/>
      <c r="I47" s="170"/>
      <c r="J47" s="170"/>
      <c r="K47" s="170"/>
      <c r="L47" s="170"/>
      <c r="M47" s="170"/>
      <c r="N47" s="170"/>
      <c r="O47" s="170"/>
      <c r="P47" s="170"/>
      <c r="Q47" s="170"/>
      <c r="R47" s="170"/>
    </row>
    <row r="48" spans="1:18" ht="15.75">
      <c r="A48" s="168" t="str">
        <f>'Voeux élèves'!A50</f>
        <v>KIENER Maxime</v>
      </c>
      <c r="B48" s="169">
        <f>Tableau1[[#This Row],[percus]]</f>
        <v>1</v>
      </c>
      <c r="C48" s="170"/>
      <c r="D48" s="170"/>
      <c r="E48" s="170"/>
      <c r="F48" s="170"/>
      <c r="G48" s="170"/>
      <c r="H48" s="170"/>
      <c r="I48" s="170"/>
      <c r="J48" s="170"/>
      <c r="K48" s="170"/>
      <c r="L48" s="170"/>
      <c r="M48" s="170"/>
      <c r="N48" s="170"/>
      <c r="O48" s="170"/>
      <c r="P48" s="170"/>
      <c r="Q48" s="170"/>
      <c r="R48" s="170"/>
    </row>
    <row r="49" spans="1:18" ht="15.75">
      <c r="A49" s="168" t="str">
        <f>'Voeux élèves'!A51</f>
        <v>LAGIER Alexandre</v>
      </c>
      <c r="B49" s="169">
        <f>Tableau1[[#This Row],[percus]]</f>
        <v>0</v>
      </c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</row>
    <row r="50" spans="1:18" ht="15.75">
      <c r="A50" s="168" t="str">
        <f>'Voeux élèves'!A52</f>
        <v>LARBI Alya</v>
      </c>
      <c r="B50" s="169">
        <f>Tableau1[[#This Row],[percus]]</f>
        <v>0</v>
      </c>
      <c r="C50" s="170"/>
      <c r="D50" s="170"/>
      <c r="E50" s="170"/>
      <c r="F50" s="170"/>
      <c r="G50" s="170"/>
      <c r="H50" s="170"/>
      <c r="I50" s="170"/>
      <c r="J50" s="170"/>
      <c r="K50" s="170"/>
      <c r="L50" s="170"/>
      <c r="M50" s="170"/>
      <c r="N50" s="170"/>
      <c r="O50" s="170"/>
      <c r="P50" s="170"/>
      <c r="Q50" s="170"/>
      <c r="R50" s="170"/>
    </row>
    <row r="51" spans="1:18" ht="15.75">
      <c r="A51" s="168" t="str">
        <f>'Voeux élèves'!A53</f>
        <v>LE GUILLOU Jeanne</v>
      </c>
      <c r="B51" s="169">
        <f>Tableau1[[#This Row],[percus]]</f>
        <v>0</v>
      </c>
      <c r="C51" s="170"/>
      <c r="D51" s="170"/>
      <c r="E51" s="170"/>
      <c r="F51" s="170"/>
      <c r="G51" s="170"/>
      <c r="H51" s="170"/>
      <c r="I51" s="170"/>
      <c r="J51" s="170"/>
      <c r="K51" s="170"/>
      <c r="L51" s="170"/>
      <c r="M51" s="170"/>
      <c r="N51" s="170"/>
      <c r="O51" s="170"/>
      <c r="P51" s="170"/>
      <c r="Q51" s="170"/>
      <c r="R51" s="170"/>
    </row>
    <row r="52" spans="1:18" ht="15.75">
      <c r="A52" s="168" t="str">
        <f>'Voeux élèves'!A54</f>
        <v>LEFEUVRE Eliott</v>
      </c>
      <c r="B52" s="169">
        <f>Tableau1[[#This Row],[percus]]</f>
        <v>0</v>
      </c>
      <c r="C52" s="170"/>
      <c r="D52" s="170"/>
      <c r="E52" s="170"/>
      <c r="F52" s="170"/>
      <c r="G52" s="170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</row>
    <row r="53" spans="1:18" ht="15.75">
      <c r="A53" s="168" t="str">
        <f>'Voeux élèves'!A55</f>
        <v>LEPOUTRE Achille</v>
      </c>
      <c r="B53" s="169">
        <f>Tableau1[[#This Row],[percus]]</f>
        <v>0</v>
      </c>
      <c r="C53" s="170"/>
      <c r="D53" s="170"/>
      <c r="E53" s="170"/>
      <c r="F53" s="170"/>
      <c r="G53" s="170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</row>
    <row r="54" spans="1:18" ht="15.75">
      <c r="A54" s="168" t="str">
        <f>'Voeux élèves'!A56</f>
        <v>LEVON Mathilde</v>
      </c>
      <c r="B54" s="169">
        <f>Tableau1[[#This Row],[percus]]</f>
        <v>1</v>
      </c>
      <c r="C54" s="170"/>
      <c r="D54" s="170"/>
      <c r="E54" s="170"/>
      <c r="F54" s="170"/>
      <c r="G54" s="170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</row>
    <row r="55" spans="1:18" ht="15.75">
      <c r="A55" s="168" t="str">
        <f>'Voeux élèves'!A57</f>
        <v>LITTARDI Anna</v>
      </c>
      <c r="B55" s="169">
        <f>Tableau1[[#This Row],[percus]]</f>
        <v>1</v>
      </c>
      <c r="C55" s="170"/>
      <c r="D55" s="170"/>
      <c r="E55" s="170"/>
      <c r="F55" s="170"/>
      <c r="G55" s="170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</row>
    <row r="56" spans="1:18" ht="15.75">
      <c r="A56" s="168" t="str">
        <f>'Voeux élèves'!A58</f>
        <v>LORDENIMUS Anna</v>
      </c>
      <c r="B56" s="169">
        <f>Tableau1[[#This Row],[percus]]</f>
        <v>0</v>
      </c>
      <c r="C56" s="170"/>
      <c r="D56" s="170"/>
      <c r="E56" s="170"/>
      <c r="F56" s="170"/>
      <c r="G56" s="170"/>
      <c r="H56" s="170"/>
      <c r="I56" s="170"/>
      <c r="J56" s="170"/>
      <c r="K56" s="170"/>
      <c r="L56" s="170"/>
      <c r="M56" s="170"/>
      <c r="N56" s="170"/>
      <c r="O56" s="170"/>
      <c r="P56" s="170"/>
      <c r="Q56" s="170"/>
      <c r="R56" s="170"/>
    </row>
    <row r="57" spans="1:18" ht="15.75">
      <c r="A57" s="168" t="str">
        <f>'Voeux élèves'!A59</f>
        <v>LOUNIS Jalwan</v>
      </c>
      <c r="B57" s="169">
        <f>Tableau1[[#This Row],[percus]]</f>
        <v>0</v>
      </c>
      <c r="C57" s="170"/>
      <c r="D57" s="170"/>
      <c r="E57" s="170"/>
      <c r="F57" s="170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</row>
    <row r="58" spans="1:18" ht="15.75">
      <c r="A58" s="168" t="str">
        <f>'Voeux élèves'!A60</f>
        <v>MARC Léopold</v>
      </c>
      <c r="B58" s="169">
        <f>Tableau1[[#This Row],[percus]]</f>
        <v>0</v>
      </c>
      <c r="C58" s="170"/>
      <c r="D58" s="170"/>
      <c r="E58" s="170"/>
      <c r="F58" s="170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</row>
    <row r="59" spans="1:18" ht="15.75">
      <c r="A59" s="168" t="str">
        <f>'Voeux élèves'!A61</f>
        <v>MARCHAL Nicolas</v>
      </c>
      <c r="B59" s="169">
        <f>Tableau1[[#This Row],[percus]]</f>
        <v>1</v>
      </c>
      <c r="C59" s="170"/>
      <c r="D59" s="170"/>
      <c r="E59" s="170"/>
      <c r="F59" s="170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</row>
    <row r="60" spans="1:18" ht="15.75">
      <c r="A60" s="168" t="str">
        <f>'Voeux élèves'!A62</f>
        <v>MARCONNET Clément</v>
      </c>
      <c r="B60" s="169">
        <f>Tableau1[[#This Row],[percus]]</f>
        <v>0</v>
      </c>
      <c r="C60" s="170"/>
      <c r="D60" s="170"/>
      <c r="E60" s="170"/>
      <c r="F60" s="170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</row>
    <row r="61" spans="1:18" ht="15.75">
      <c r="A61" s="168" t="str">
        <f>'Voeux élèves'!A63</f>
        <v>MARSANNE Victor</v>
      </c>
      <c r="B61" s="169">
        <f>Tableau1[[#This Row],[percus]]</f>
        <v>0</v>
      </c>
      <c r="C61" s="170"/>
      <c r="D61" s="170"/>
      <c r="E61" s="170"/>
      <c r="F61" s="170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</row>
    <row r="62" spans="1:18" ht="15.75">
      <c r="A62" s="168" t="str">
        <f>'Voeux élèves'!A64</f>
        <v>MARTIN VUADELLE Juliette</v>
      </c>
      <c r="B62" s="169">
        <f>Tableau1[[#This Row],[percus]]</f>
        <v>0</v>
      </c>
      <c r="C62" s="170"/>
      <c r="D62" s="170"/>
      <c r="E62" s="170"/>
      <c r="F62" s="170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</row>
    <row r="63" spans="1:18" ht="15.75">
      <c r="A63" s="168" t="str">
        <f>'Voeux élèves'!A65</f>
        <v xml:space="preserve">MARTINEZ Léo </v>
      </c>
      <c r="B63" s="169">
        <f>Tableau1[[#This Row],[percus]]</f>
        <v>0</v>
      </c>
      <c r="C63" s="170"/>
      <c r="D63" s="170"/>
      <c r="E63" s="170"/>
      <c r="F63" s="170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</row>
    <row r="64" spans="1:18" ht="15.75">
      <c r="A64" s="168" t="str">
        <f>'Voeux élèves'!A66</f>
        <v>MERIEUX Théophile</v>
      </c>
      <c r="B64" s="169">
        <f>Tableau1[[#This Row],[percus]]</f>
        <v>1</v>
      </c>
      <c r="C64" s="170"/>
      <c r="D64" s="170"/>
      <c r="E64" s="170"/>
      <c r="F64" s="170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</row>
    <row r="65" spans="1:18" ht="15.75">
      <c r="A65" s="168" t="str">
        <f>'Voeux élèves'!A67</f>
        <v>MILANI Vitor</v>
      </c>
      <c r="B65" s="169">
        <f>Tableau1[[#This Row],[percus]]</f>
        <v>0</v>
      </c>
      <c r="C65" s="170"/>
      <c r="D65" s="170"/>
      <c r="E65" s="170"/>
      <c r="F65" s="170"/>
      <c r="G65" s="170"/>
      <c r="H65" s="170"/>
      <c r="I65" s="170"/>
      <c r="J65" s="170"/>
      <c r="K65" s="170"/>
      <c r="L65" s="170"/>
      <c r="M65" s="170"/>
      <c r="N65" s="170"/>
      <c r="O65" s="170"/>
      <c r="P65" s="170"/>
      <c r="Q65" s="170"/>
      <c r="R65" s="170"/>
    </row>
    <row r="66" spans="1:18" ht="15.75">
      <c r="A66" s="168" t="str">
        <f>'Voeux élèves'!A68</f>
        <v>MILLET Augustine</v>
      </c>
      <c r="B66" s="169">
        <f>Tableau1[[#This Row],[percus]]</f>
        <v>1</v>
      </c>
      <c r="C66" s="170"/>
      <c r="D66" s="170"/>
      <c r="E66" s="170"/>
      <c r="F66" s="170"/>
      <c r="G66" s="170"/>
      <c r="H66" s="170"/>
      <c r="I66" s="170"/>
      <c r="J66" s="170"/>
      <c r="K66" s="170"/>
      <c r="L66" s="170"/>
      <c r="M66" s="170"/>
      <c r="N66" s="170"/>
      <c r="O66" s="170"/>
      <c r="P66" s="170"/>
      <c r="Q66" s="170"/>
      <c r="R66" s="170"/>
    </row>
    <row r="67" spans="1:18" ht="15.75">
      <c r="A67" s="168" t="str">
        <f>'Voeux élèves'!A69</f>
        <v>MORARD Zoé</v>
      </c>
      <c r="B67" s="169">
        <f>Tableau1[[#This Row],[percus]]</f>
        <v>0</v>
      </c>
      <c r="C67" s="170"/>
      <c r="D67" s="170"/>
      <c r="E67" s="170"/>
      <c r="F67" s="170"/>
      <c r="G67" s="170"/>
      <c r="H67" s="170"/>
      <c r="I67" s="170"/>
      <c r="J67" s="170"/>
      <c r="K67" s="170"/>
      <c r="L67" s="170"/>
      <c r="M67" s="170"/>
      <c r="N67" s="170"/>
      <c r="O67" s="170"/>
      <c r="P67" s="170"/>
      <c r="Q67" s="170"/>
      <c r="R67" s="170"/>
    </row>
    <row r="68" spans="1:18" ht="15.75">
      <c r="A68" s="168" t="str">
        <f>'Voeux élèves'!A70</f>
        <v>MULLER Hugo</v>
      </c>
      <c r="B68" s="169">
        <f>Tableau1[[#This Row],[percus]]</f>
        <v>1</v>
      </c>
      <c r="C68" s="170"/>
      <c r="D68" s="170"/>
      <c r="E68" s="170"/>
      <c r="F68" s="170"/>
      <c r="G68" s="170"/>
      <c r="H68" s="170"/>
      <c r="I68" s="170"/>
      <c r="J68" s="170"/>
      <c r="K68" s="170"/>
      <c r="L68" s="170"/>
      <c r="M68" s="170"/>
      <c r="N68" s="170"/>
      <c r="O68" s="170"/>
      <c r="P68" s="170"/>
      <c r="Q68" s="170"/>
      <c r="R68" s="170"/>
    </row>
    <row r="69" spans="1:18" ht="15.75">
      <c r="A69" s="168" t="str">
        <f>'Voeux élèves'!A71</f>
        <v>MULTEDO Felix</v>
      </c>
      <c r="B69" s="169">
        <f>Tableau1[[#This Row],[percus]]</f>
        <v>0</v>
      </c>
      <c r="C69" s="170"/>
      <c r="D69" s="170"/>
      <c r="E69" s="170"/>
      <c r="F69" s="170"/>
      <c r="G69" s="170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0"/>
    </row>
    <row r="70" spans="1:18" ht="15.75">
      <c r="A70" s="168" t="str">
        <f>'Voeux élèves'!A72</f>
        <v>PANDIN Juliette</v>
      </c>
      <c r="B70" s="169">
        <f>Tableau1[[#This Row],[percus]]</f>
        <v>0</v>
      </c>
      <c r="C70" s="170"/>
      <c r="D70" s="170"/>
      <c r="E70" s="170"/>
      <c r="F70" s="170"/>
      <c r="G70" s="170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0"/>
    </row>
    <row r="71" spans="1:18" ht="15.75">
      <c r="A71" s="168" t="str">
        <f>'Voeux élèves'!A73</f>
        <v>PECQUERIE Louis</v>
      </c>
      <c r="B71" s="169">
        <f>Tableau1[[#This Row],[percus]]</f>
        <v>0</v>
      </c>
      <c r="C71" s="170"/>
      <c r="D71" s="170"/>
      <c r="E71" s="170"/>
      <c r="F71" s="170"/>
      <c r="G71" s="170"/>
      <c r="H71" s="170"/>
      <c r="I71" s="170"/>
      <c r="J71" s="170"/>
      <c r="K71" s="170"/>
      <c r="L71" s="170"/>
      <c r="M71" s="170"/>
      <c r="N71" s="170"/>
      <c r="O71" s="170"/>
      <c r="P71" s="170"/>
      <c r="Q71" s="170"/>
      <c r="R71" s="170"/>
    </row>
    <row r="72" spans="1:18" ht="15.75">
      <c r="A72" s="168" t="str">
        <f>'Voeux élèves'!A74</f>
        <v>PECQUERIE Raphaël</v>
      </c>
      <c r="B72" s="169">
        <f>Tableau1[[#This Row],[percus]]</f>
        <v>0</v>
      </c>
      <c r="C72" s="170"/>
      <c r="D72" s="170"/>
      <c r="E72" s="170"/>
      <c r="F72" s="170"/>
      <c r="G72" s="170"/>
      <c r="H72" s="170"/>
      <c r="I72" s="170"/>
      <c r="J72" s="170"/>
      <c r="K72" s="170"/>
      <c r="L72" s="170"/>
      <c r="M72" s="170"/>
      <c r="N72" s="170"/>
      <c r="O72" s="170"/>
      <c r="P72" s="170"/>
      <c r="Q72" s="170"/>
      <c r="R72" s="170"/>
    </row>
    <row r="73" spans="1:18" ht="15.75">
      <c r="A73" s="168" t="str">
        <f>'Voeux élèves'!A75</f>
        <v>PEJOAN Juliette</v>
      </c>
      <c r="B73" s="169">
        <f>Tableau1[[#This Row],[percus]]</f>
        <v>0</v>
      </c>
      <c r="C73" s="170"/>
      <c r="D73" s="170"/>
      <c r="E73" s="170"/>
      <c r="F73" s="170"/>
      <c r="G73" s="170"/>
      <c r="H73" s="170"/>
      <c r="I73" s="170"/>
      <c r="J73" s="170"/>
      <c r="K73" s="170"/>
      <c r="L73" s="170"/>
      <c r="M73" s="170"/>
      <c r="N73" s="170"/>
      <c r="O73" s="170"/>
      <c r="P73" s="170"/>
      <c r="Q73" s="170"/>
      <c r="R73" s="170"/>
    </row>
    <row r="74" spans="1:18" ht="15.75">
      <c r="A74" s="168" t="str">
        <f>'Voeux élèves'!A76</f>
        <v>PICHOT-DELAHAYE Louise</v>
      </c>
      <c r="B74" s="169">
        <f>Tableau1[[#This Row],[percus]]</f>
        <v>0</v>
      </c>
      <c r="C74" s="170"/>
      <c r="D74" s="170"/>
      <c r="E74" s="170"/>
      <c r="F74" s="170"/>
      <c r="G74" s="170"/>
      <c r="H74" s="170"/>
      <c r="I74" s="170"/>
      <c r="J74" s="170"/>
      <c r="K74" s="170"/>
      <c r="L74" s="170"/>
      <c r="M74" s="170"/>
      <c r="N74" s="170"/>
      <c r="O74" s="170"/>
      <c r="P74" s="170"/>
      <c r="Q74" s="170"/>
      <c r="R74" s="170"/>
    </row>
    <row r="75" spans="1:18" ht="15.75">
      <c r="A75" s="168" t="str">
        <f>'Voeux élèves'!A77</f>
        <v>POINT BOYRIVENT Baptiste</v>
      </c>
      <c r="B75" s="169">
        <f>Tableau1[[#This Row],[percus]]</f>
        <v>0</v>
      </c>
      <c r="C75" s="170"/>
      <c r="D75" s="170"/>
      <c r="E75" s="170"/>
      <c r="F75" s="170"/>
      <c r="G75" s="170"/>
      <c r="H75" s="170"/>
      <c r="I75" s="170"/>
      <c r="J75" s="170"/>
      <c r="K75" s="170"/>
      <c r="L75" s="170"/>
      <c r="M75" s="170"/>
      <c r="N75" s="170"/>
      <c r="O75" s="170"/>
      <c r="P75" s="170"/>
      <c r="Q75" s="170"/>
      <c r="R75" s="170"/>
    </row>
    <row r="76" spans="1:18" ht="15.75">
      <c r="A76" s="168" t="str">
        <f>'Voeux élèves'!A78</f>
        <v>POLO Emma</v>
      </c>
      <c r="B76" s="169">
        <f>Tableau1[[#This Row],[percus]]</f>
        <v>0</v>
      </c>
      <c r="C76" s="170"/>
      <c r="D76" s="170"/>
      <c r="E76" s="170"/>
      <c r="F76" s="170"/>
      <c r="G76" s="170"/>
      <c r="H76" s="170"/>
      <c r="I76" s="170"/>
      <c r="J76" s="170"/>
      <c r="K76" s="170"/>
      <c r="L76" s="170"/>
      <c r="M76" s="170"/>
      <c r="N76" s="170"/>
      <c r="O76" s="170"/>
      <c r="P76" s="170"/>
      <c r="Q76" s="170"/>
      <c r="R76" s="170"/>
    </row>
    <row r="77" spans="1:18" ht="15.75">
      <c r="A77" s="168" t="str">
        <f>'Voeux élèves'!A79</f>
        <v>RENAND Louis</v>
      </c>
      <c r="B77" s="169">
        <f>Tableau1[[#This Row],[percus]]</f>
        <v>0</v>
      </c>
      <c r="C77" s="170"/>
      <c r="D77" s="170"/>
      <c r="E77" s="170"/>
      <c r="F77" s="170"/>
      <c r="G77" s="170"/>
      <c r="H77" s="170"/>
      <c r="I77" s="170"/>
      <c r="J77" s="170"/>
      <c r="K77" s="170"/>
      <c r="L77" s="170"/>
      <c r="M77" s="170"/>
      <c r="N77" s="170"/>
      <c r="O77" s="170"/>
      <c r="P77" s="170"/>
      <c r="Q77" s="170"/>
      <c r="R77" s="170"/>
    </row>
    <row r="78" spans="1:18" ht="15.75">
      <c r="A78" s="168" t="str">
        <f>'Voeux élèves'!A80</f>
        <v>RIVET Léa</v>
      </c>
      <c r="B78" s="169">
        <f>Tableau1[[#This Row],[percus]]</f>
        <v>0</v>
      </c>
      <c r="C78" s="170"/>
      <c r="D78" s="170"/>
      <c r="E78" s="170"/>
      <c r="F78" s="170"/>
      <c r="G78" s="170"/>
      <c r="H78" s="170"/>
      <c r="I78" s="170"/>
      <c r="J78" s="170"/>
      <c r="K78" s="170"/>
      <c r="L78" s="170"/>
      <c r="M78" s="170"/>
      <c r="N78" s="170"/>
      <c r="O78" s="170"/>
      <c r="P78" s="170"/>
      <c r="Q78" s="170"/>
      <c r="R78" s="170"/>
    </row>
    <row r="79" spans="1:18" ht="15.75">
      <c r="A79" s="168" t="str">
        <f>'Voeux élèves'!A81</f>
        <v>ROULLIER Theophane</v>
      </c>
      <c r="B79" s="169">
        <f>Tableau1[[#This Row],[percus]]</f>
        <v>0</v>
      </c>
      <c r="C79" s="170"/>
      <c r="D79" s="170"/>
      <c r="E79" s="170"/>
      <c r="F79" s="170"/>
      <c r="G79" s="170"/>
      <c r="H79" s="170"/>
      <c r="I79" s="170"/>
      <c r="J79" s="170"/>
      <c r="K79" s="170"/>
      <c r="L79" s="170"/>
      <c r="M79" s="170"/>
      <c r="N79" s="170"/>
      <c r="O79" s="170"/>
      <c r="P79" s="170"/>
      <c r="Q79" s="170"/>
      <c r="R79" s="170"/>
    </row>
    <row r="80" spans="1:18" ht="15.75">
      <c r="A80" s="168" t="str">
        <f>'Voeux élèves'!A82</f>
        <v>ROUSSEL-ROQUES Achille</v>
      </c>
      <c r="B80" s="169">
        <f>Tableau1[[#This Row],[percus]]</f>
        <v>0</v>
      </c>
      <c r="C80" s="170"/>
      <c r="D80" s="170"/>
      <c r="E80" s="170"/>
      <c r="F80" s="170"/>
      <c r="G80" s="170"/>
      <c r="H80" s="170"/>
      <c r="I80" s="170"/>
      <c r="J80" s="170"/>
      <c r="K80" s="170"/>
      <c r="L80" s="170"/>
      <c r="M80" s="170"/>
      <c r="N80" s="170"/>
      <c r="O80" s="170"/>
      <c r="P80" s="170"/>
      <c r="Q80" s="170"/>
      <c r="R80" s="170"/>
    </row>
    <row r="81" spans="1:18" ht="15.75">
      <c r="A81" s="168" t="str">
        <f>'Voeux élèves'!A83</f>
        <v>ROUSSEL-ROQUES Zacharie</v>
      </c>
      <c r="B81" s="169">
        <f>Tableau1[[#This Row],[percus]]</f>
        <v>0</v>
      </c>
      <c r="C81" s="170"/>
      <c r="D81" s="170"/>
      <c r="E81" s="170"/>
      <c r="F81" s="170"/>
      <c r="G81" s="170"/>
      <c r="H81" s="170"/>
      <c r="I81" s="170"/>
      <c r="J81" s="170"/>
      <c r="K81" s="170"/>
      <c r="L81" s="170"/>
      <c r="M81" s="170"/>
      <c r="N81" s="170"/>
      <c r="O81" s="170"/>
      <c r="P81" s="170"/>
      <c r="Q81" s="170"/>
      <c r="R81" s="170"/>
    </row>
    <row r="82" spans="1:18" ht="15.75">
      <c r="A82" s="168" t="str">
        <f>'Voeux élèves'!A84</f>
        <v>ROUSSET Mathilde</v>
      </c>
      <c r="B82" s="169">
        <f>Tableau1[[#This Row],[percus]]</f>
        <v>0</v>
      </c>
      <c r="C82" s="170"/>
      <c r="D82" s="170"/>
      <c r="E82" s="170"/>
      <c r="F82" s="170"/>
      <c r="G82" s="170"/>
      <c r="H82" s="170"/>
      <c r="I82" s="170"/>
      <c r="J82" s="170"/>
      <c r="K82" s="170"/>
      <c r="L82" s="170"/>
      <c r="M82" s="170"/>
      <c r="N82" s="170"/>
      <c r="O82" s="170"/>
      <c r="P82" s="170"/>
      <c r="Q82" s="170"/>
      <c r="R82" s="170"/>
    </row>
    <row r="83" spans="1:18" ht="15.75">
      <c r="A83" s="168" t="str">
        <f>'Voeux élèves'!A85</f>
        <v>ROUSSILLON Marin</v>
      </c>
      <c r="B83" s="169">
        <f>Tableau1[[#This Row],[percus]]</f>
        <v>0</v>
      </c>
      <c r="C83" s="170"/>
      <c r="D83" s="170"/>
      <c r="E83" s="170"/>
      <c r="F83" s="170"/>
      <c r="G83" s="170"/>
      <c r="H83" s="170"/>
      <c r="I83" s="170"/>
      <c r="J83" s="170"/>
      <c r="K83" s="170"/>
      <c r="L83" s="170"/>
      <c r="M83" s="170"/>
      <c r="N83" s="170"/>
      <c r="O83" s="170"/>
      <c r="P83" s="170"/>
      <c r="Q83" s="170"/>
      <c r="R83" s="170"/>
    </row>
    <row r="84" spans="1:18" ht="15.75">
      <c r="A84" s="168" t="str">
        <f>'Voeux élèves'!A86</f>
        <v>ROUX Elina</v>
      </c>
      <c r="B84" s="169">
        <f>Tableau1[[#This Row],[percus]]</f>
        <v>1</v>
      </c>
      <c r="C84" s="170"/>
      <c r="D84" s="170"/>
      <c r="E84" s="170"/>
      <c r="F84" s="170"/>
      <c r="G84" s="170"/>
      <c r="H84" s="170"/>
      <c r="I84" s="170"/>
      <c r="J84" s="170"/>
      <c r="K84" s="170"/>
      <c r="L84" s="170"/>
      <c r="M84" s="170"/>
      <c r="N84" s="170"/>
      <c r="O84" s="170"/>
      <c r="P84" s="170"/>
      <c r="Q84" s="170"/>
      <c r="R84" s="170"/>
    </row>
    <row r="85" spans="1:18" ht="15.75">
      <c r="A85" s="168" t="str">
        <f>'Voeux élèves'!A87</f>
        <v>ROYER  Alban</v>
      </c>
      <c r="B85" s="169">
        <f>Tableau1[[#This Row],[percus]]</f>
        <v>0</v>
      </c>
      <c r="C85" s="170"/>
      <c r="D85" s="170"/>
      <c r="E85" s="170"/>
      <c r="F85" s="170"/>
      <c r="G85" s="170"/>
      <c r="H85" s="170"/>
      <c r="I85" s="170"/>
      <c r="J85" s="170"/>
      <c r="K85" s="170"/>
      <c r="L85" s="170"/>
      <c r="M85" s="170"/>
      <c r="N85" s="170"/>
      <c r="O85" s="170"/>
      <c r="P85" s="170"/>
      <c r="Q85" s="170"/>
      <c r="R85" s="170"/>
    </row>
    <row r="86" spans="1:18" ht="15.75">
      <c r="A86" s="168" t="str">
        <f>'Voeux élèves'!A88</f>
        <v>SAINT-PAUL Léonie</v>
      </c>
      <c r="B86" s="169">
        <f>Tableau1[[#This Row],[percus]]</f>
        <v>0</v>
      </c>
      <c r="C86" s="170"/>
      <c r="D86" s="170"/>
      <c r="E86" s="170"/>
      <c r="F86" s="170"/>
      <c r="G86" s="170"/>
      <c r="H86" s="170"/>
      <c r="I86" s="170"/>
      <c r="J86" s="170"/>
      <c r="K86" s="170"/>
      <c r="L86" s="170"/>
      <c r="M86" s="170"/>
      <c r="N86" s="170"/>
      <c r="O86" s="170"/>
      <c r="P86" s="170"/>
      <c r="Q86" s="170"/>
      <c r="R86" s="170"/>
    </row>
    <row r="87" spans="1:18" ht="15.75">
      <c r="A87" s="168" t="str">
        <f>'Voeux élèves'!A89</f>
        <v>SCHMID Maélyne</v>
      </c>
      <c r="B87" s="169">
        <f>Tableau1[[#This Row],[percus]]</f>
        <v>0</v>
      </c>
      <c r="C87" s="170"/>
      <c r="D87" s="170"/>
      <c r="E87" s="170"/>
      <c r="F87" s="170"/>
      <c r="G87" s="170"/>
      <c r="H87" s="170"/>
      <c r="I87" s="170"/>
      <c r="J87" s="170"/>
      <c r="K87" s="170"/>
      <c r="L87" s="170"/>
      <c r="M87" s="170"/>
      <c r="N87" s="170"/>
      <c r="O87" s="170"/>
      <c r="P87" s="170"/>
      <c r="Q87" s="170"/>
      <c r="R87" s="170"/>
    </row>
    <row r="88" spans="1:18" ht="15.75">
      <c r="A88" s="168" t="str">
        <f>'Voeux élèves'!A90</f>
        <v>SHIN Ian</v>
      </c>
      <c r="B88" s="169">
        <f>Tableau1[[#This Row],[percus]]</f>
        <v>0</v>
      </c>
      <c r="C88" s="170"/>
      <c r="D88" s="170"/>
      <c r="E88" s="170"/>
      <c r="F88" s="170"/>
      <c r="G88" s="170"/>
      <c r="H88" s="170"/>
      <c r="I88" s="170"/>
      <c r="J88" s="170"/>
      <c r="K88" s="170"/>
      <c r="L88" s="170"/>
      <c r="M88" s="170"/>
      <c r="N88" s="170"/>
      <c r="O88" s="170"/>
      <c r="P88" s="170"/>
      <c r="Q88" s="170"/>
      <c r="R88" s="170"/>
    </row>
    <row r="89" spans="1:18" ht="15.75">
      <c r="A89" s="168" t="str">
        <f>'Voeux élèves'!A91</f>
        <v>SHIN Louane</v>
      </c>
      <c r="B89" s="169">
        <f>Tableau1[[#This Row],[percus]]</f>
        <v>0</v>
      </c>
      <c r="C89" s="170"/>
      <c r="D89" s="170"/>
      <c r="E89" s="170"/>
      <c r="F89" s="170"/>
      <c r="G89" s="170"/>
      <c r="H89" s="170"/>
      <c r="I89" s="170"/>
      <c r="J89" s="170"/>
      <c r="K89" s="170"/>
      <c r="L89" s="170"/>
      <c r="M89" s="170"/>
      <c r="N89" s="170"/>
      <c r="O89" s="170"/>
      <c r="P89" s="170"/>
      <c r="Q89" s="170"/>
      <c r="R89" s="170"/>
    </row>
    <row r="90" spans="1:18" ht="15.75">
      <c r="A90" s="168" t="str">
        <f>'Voeux élèves'!A92</f>
        <v>SIGNORELLI Matteo</v>
      </c>
      <c r="B90" s="169">
        <f>Tableau1[[#This Row],[percus]]</f>
        <v>0</v>
      </c>
      <c r="C90" s="170"/>
      <c r="D90" s="170"/>
      <c r="E90" s="170"/>
      <c r="F90" s="170"/>
      <c r="G90" s="170"/>
      <c r="H90" s="170"/>
      <c r="I90" s="170"/>
      <c r="J90" s="170"/>
      <c r="K90" s="170"/>
      <c r="L90" s="170"/>
      <c r="M90" s="170"/>
      <c r="N90" s="170"/>
      <c r="O90" s="170"/>
      <c r="P90" s="170"/>
      <c r="Q90" s="170"/>
      <c r="R90" s="170"/>
    </row>
    <row r="91" spans="1:18" ht="15.75">
      <c r="A91" s="168" t="str">
        <f>'Voeux élèves'!A93</f>
        <v>SIMON Stanislas</v>
      </c>
      <c r="B91" s="169">
        <f>Tableau1[[#This Row],[percus]]</f>
        <v>0</v>
      </c>
      <c r="C91" s="170"/>
      <c r="D91" s="170"/>
      <c r="E91" s="170"/>
      <c r="F91" s="170"/>
      <c r="G91" s="170"/>
      <c r="H91" s="170"/>
      <c r="I91" s="170"/>
      <c r="J91" s="170"/>
      <c r="K91" s="170"/>
      <c r="L91" s="170"/>
      <c r="M91" s="170"/>
      <c r="N91" s="170"/>
      <c r="O91" s="170"/>
      <c r="P91" s="170"/>
      <c r="Q91" s="170"/>
      <c r="R91" s="170"/>
    </row>
    <row r="92" spans="1:18" ht="15.75">
      <c r="A92" s="168" t="str">
        <f>'Voeux élèves'!A94</f>
        <v>SOULAS Louise</v>
      </c>
      <c r="B92" s="169">
        <f>Tableau1[[#This Row],[percus]]</f>
        <v>0</v>
      </c>
      <c r="C92" s="170"/>
      <c r="D92" s="170"/>
      <c r="E92" s="170"/>
      <c r="F92" s="170"/>
      <c r="G92" s="170"/>
      <c r="H92" s="170"/>
      <c r="I92" s="170"/>
      <c r="J92" s="170"/>
      <c r="K92" s="170"/>
      <c r="L92" s="170"/>
      <c r="M92" s="170"/>
      <c r="N92" s="170"/>
      <c r="O92" s="170"/>
      <c r="P92" s="170"/>
      <c r="Q92" s="170"/>
      <c r="R92" s="170"/>
    </row>
    <row r="93" spans="1:18" ht="15.75">
      <c r="A93" s="168" t="str">
        <f>'Voeux élèves'!A95</f>
        <v>TAILHADES ALALI Noa</v>
      </c>
      <c r="B93" s="169">
        <f>Tableau1[[#This Row],[percus]]</f>
        <v>0</v>
      </c>
      <c r="C93" s="170"/>
      <c r="D93" s="170"/>
      <c r="E93" s="170"/>
      <c r="F93" s="170"/>
      <c r="G93" s="170"/>
      <c r="H93" s="170"/>
      <c r="I93" s="170"/>
      <c r="J93" s="170"/>
      <c r="K93" s="170"/>
      <c r="L93" s="170"/>
      <c r="M93" s="170"/>
      <c r="N93" s="170"/>
      <c r="O93" s="170"/>
      <c r="P93" s="170"/>
      <c r="Q93" s="170"/>
      <c r="R93" s="170"/>
    </row>
    <row r="94" spans="1:18" ht="15.75">
      <c r="A94" s="168" t="str">
        <f>'Voeux élèves'!A96</f>
        <v>TAKKOUZ Carla</v>
      </c>
      <c r="B94" s="169">
        <f>Tableau1[[#This Row],[percus]]</f>
        <v>1</v>
      </c>
      <c r="C94" s="170"/>
      <c r="D94" s="170"/>
      <c r="E94" s="170"/>
      <c r="F94" s="170"/>
      <c r="G94" s="170"/>
      <c r="H94" s="170"/>
      <c r="I94" s="170"/>
      <c r="J94" s="170"/>
      <c r="K94" s="170"/>
      <c r="L94" s="170"/>
      <c r="M94" s="170"/>
      <c r="N94" s="170"/>
      <c r="O94" s="170"/>
      <c r="P94" s="170"/>
      <c r="Q94" s="170"/>
      <c r="R94" s="170"/>
    </row>
    <row r="95" spans="1:18" ht="15.75">
      <c r="A95" s="168" t="str">
        <f>'Voeux élèves'!A97</f>
        <v>TRABLY EL MAHMOUD Coline</v>
      </c>
      <c r="B95" s="169">
        <f>Tableau1[[#This Row],[percus]]</f>
        <v>0</v>
      </c>
      <c r="C95" s="170"/>
      <c r="D95" s="170"/>
      <c r="E95" s="170"/>
      <c r="F95" s="170"/>
      <c r="G95" s="170"/>
      <c r="H95" s="170"/>
      <c r="I95" s="170"/>
      <c r="J95" s="170"/>
      <c r="K95" s="170"/>
      <c r="L95" s="170"/>
      <c r="M95" s="170"/>
      <c r="N95" s="170"/>
      <c r="O95" s="170"/>
      <c r="P95" s="170"/>
      <c r="Q95" s="170"/>
      <c r="R95" s="170"/>
    </row>
    <row r="96" spans="1:18" ht="15.75">
      <c r="A96" s="168" t="str">
        <f>'Voeux élèves'!A98</f>
        <v>VERSCHELDE Lucie</v>
      </c>
      <c r="B96" s="169">
        <f>Tableau1[[#This Row],[percus]]</f>
        <v>0</v>
      </c>
      <c r="C96" s="170"/>
      <c r="D96" s="170"/>
      <c r="E96" s="170"/>
      <c r="F96" s="170"/>
      <c r="G96" s="170"/>
      <c r="H96" s="170"/>
      <c r="I96" s="170"/>
      <c r="J96" s="170"/>
      <c r="K96" s="170"/>
      <c r="L96" s="170"/>
      <c r="M96" s="170"/>
      <c r="N96" s="170"/>
      <c r="O96" s="170"/>
      <c r="P96" s="170"/>
      <c r="Q96" s="170"/>
      <c r="R96" s="170"/>
    </row>
    <row r="97" spans="1:18" ht="15.75">
      <c r="A97" s="168" t="str">
        <f>'Voeux élèves'!A99</f>
        <v>VIREVAIRE BIDAUT Timéo</v>
      </c>
      <c r="B97" s="169">
        <f>Tableau1[[#This Row],[percus]]</f>
        <v>0</v>
      </c>
      <c r="C97" s="170"/>
      <c r="D97" s="170"/>
      <c r="E97" s="170"/>
      <c r="F97" s="170"/>
      <c r="G97" s="170"/>
      <c r="H97" s="170"/>
      <c r="I97" s="170"/>
      <c r="J97" s="170"/>
      <c r="K97" s="170"/>
      <c r="L97" s="170"/>
      <c r="M97" s="170"/>
      <c r="N97" s="170"/>
      <c r="O97" s="170"/>
      <c r="P97" s="170"/>
      <c r="Q97" s="170"/>
      <c r="R97" s="170"/>
    </row>
    <row r="98" spans="1:18" ht="15.75">
      <c r="A98" s="168" t="str">
        <f>'Voeux élèves'!A100</f>
        <v>BERNET Clémence</v>
      </c>
      <c r="B98" s="169">
        <f>Tableau1[[#This Row],[percus]]</f>
        <v>0</v>
      </c>
      <c r="C98" s="170"/>
      <c r="D98" s="170"/>
      <c r="E98" s="170"/>
      <c r="F98" s="170"/>
      <c r="G98" s="170"/>
      <c r="H98" s="170"/>
      <c r="I98" s="170"/>
      <c r="J98" s="170"/>
      <c r="K98" s="170"/>
      <c r="L98" s="170"/>
      <c r="M98" s="170"/>
      <c r="N98" s="170"/>
      <c r="O98" s="170"/>
      <c r="P98" s="170"/>
      <c r="Q98" s="170"/>
      <c r="R98" s="170"/>
    </row>
    <row r="99" spans="1:18" ht="15.75">
      <c r="A99" s="168" t="str">
        <f>'Voeux élèves'!A101</f>
        <v>LOUAR Sarah</v>
      </c>
      <c r="B99" s="169">
        <f>Tableau1[[#This Row],[percus]]</f>
        <v>0</v>
      </c>
      <c r="C99" s="170"/>
      <c r="D99" s="170"/>
      <c r="E99" s="170"/>
      <c r="F99" s="170"/>
      <c r="G99" s="170"/>
      <c r="H99" s="170"/>
      <c r="I99" s="170"/>
      <c r="J99" s="170"/>
      <c r="K99" s="170"/>
      <c r="L99" s="170"/>
      <c r="M99" s="170"/>
      <c r="N99" s="170"/>
      <c r="O99" s="170"/>
      <c r="P99" s="170"/>
      <c r="Q99" s="170"/>
      <c r="R99" s="170"/>
    </row>
    <row r="100" spans="1:18" ht="15.75">
      <c r="A100" s="168">
        <f>'Voeux élèves'!A102</f>
        <v>0</v>
      </c>
      <c r="B100" s="169">
        <f>Tableau1[[#This Row],[percus]]</f>
        <v>0</v>
      </c>
      <c r="C100" s="170"/>
      <c r="D100" s="170"/>
      <c r="E100" s="170"/>
      <c r="F100" s="170"/>
      <c r="G100" s="170"/>
      <c r="H100" s="170"/>
      <c r="I100" s="170"/>
      <c r="J100" s="170"/>
      <c r="K100" s="170"/>
      <c r="L100" s="170"/>
      <c r="M100" s="170"/>
      <c r="N100" s="170"/>
      <c r="O100" s="170"/>
      <c r="P100" s="170"/>
      <c r="Q100" s="170"/>
      <c r="R100" s="170"/>
    </row>
    <row r="101" spans="1:18">
      <c r="A101" s="170"/>
      <c r="B101" s="170"/>
      <c r="C101" s="170"/>
      <c r="D101" s="170"/>
      <c r="E101" s="170"/>
      <c r="F101" s="170"/>
      <c r="G101" s="170"/>
      <c r="H101" s="170"/>
      <c r="I101" s="170"/>
      <c r="J101" s="170"/>
      <c r="K101" s="170"/>
      <c r="L101" s="170"/>
      <c r="M101" s="170"/>
      <c r="N101" s="170"/>
      <c r="O101" s="170"/>
      <c r="P101" s="170"/>
      <c r="Q101" s="170"/>
      <c r="R101" s="170"/>
    </row>
    <row r="102" spans="1:18">
      <c r="A102" s="172" t="s">
        <v>26</v>
      </c>
      <c r="B102" s="173" t="s">
        <v>71</v>
      </c>
      <c r="C102" s="170"/>
      <c r="D102" s="170"/>
      <c r="E102" s="170"/>
      <c r="F102" s="170"/>
      <c r="G102" s="170"/>
      <c r="H102" s="170"/>
      <c r="I102" s="170"/>
      <c r="J102" s="170"/>
      <c r="K102" s="170"/>
      <c r="L102" s="170"/>
      <c r="M102" s="170"/>
      <c r="N102" s="170"/>
      <c r="O102" s="170"/>
      <c r="P102" s="170"/>
      <c r="Q102" s="170"/>
      <c r="R102" s="170"/>
    </row>
    <row r="103" spans="1:18">
      <c r="A103" s="7" t="s">
        <v>85</v>
      </c>
      <c r="B103" s="2" t="s">
        <v>72</v>
      </c>
    </row>
    <row r="104" spans="1:18">
      <c r="A104" s="7"/>
      <c r="B104" s="3" t="s">
        <v>73</v>
      </c>
    </row>
    <row r="105" spans="1:18">
      <c r="B105" s="4" t="s">
        <v>74</v>
      </c>
    </row>
    <row r="107" spans="1:18">
      <c r="B107">
        <f>COUNTIF(B101:B106,1)</f>
        <v>0</v>
      </c>
    </row>
    <row r="108" spans="1:18">
      <c r="B108">
        <f>COUNTIF(B101:B106,2)</f>
        <v>0</v>
      </c>
    </row>
    <row r="109" spans="1:18">
      <c r="B109">
        <f>COUNTIF(B101:B106,3)</f>
        <v>0</v>
      </c>
    </row>
    <row r="110" spans="1:18">
      <c r="B110">
        <f>COUNTIF(B101:B106,4)</f>
        <v>0</v>
      </c>
    </row>
  </sheetData>
  <phoneticPr fontId="5" type="noConversion"/>
  <conditionalFormatting sqref="B102">
    <cfRule type="iconSet" priority="48">
      <iconSet iconSet="3Symbols2">
        <cfvo type="percent" val="0"/>
        <cfvo type="percent" val="33"/>
        <cfvo type="percent" val="67"/>
      </iconSet>
    </cfRule>
  </conditionalFormatting>
  <conditionalFormatting sqref="B102">
    <cfRule type="colorScale" priority="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2">
    <cfRule type="colorScale" priority="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3">
    <cfRule type="iconSet" priority="45">
      <iconSet iconSet="3Symbols2">
        <cfvo type="percent" val="0"/>
        <cfvo type="percent" val="33"/>
        <cfvo type="percent" val="67"/>
      </iconSet>
    </cfRule>
  </conditionalFormatting>
  <conditionalFormatting sqref="B103">
    <cfRule type="colorScale" priority="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4">
    <cfRule type="iconSet" priority="43">
      <iconSet iconSet="3Symbols2">
        <cfvo type="percent" val="0"/>
        <cfvo type="percent" val="33"/>
        <cfvo type="percent" val="67"/>
      </iconSet>
    </cfRule>
  </conditionalFormatting>
  <conditionalFormatting sqref="B105">
    <cfRule type="iconSet" priority="42">
      <iconSet iconSet="3Symbols2">
        <cfvo type="percent" val="0"/>
        <cfvo type="percent" val="33"/>
        <cfvo type="percent" val="67"/>
      </iconSet>
    </cfRule>
  </conditionalFormatting>
  <conditionalFormatting sqref="B2:B100">
    <cfRule type="iconSet" priority="6">
      <iconSet iconSet="3Symbols2">
        <cfvo type="percent" val="0"/>
        <cfvo type="percent" val="33"/>
        <cfvo type="percent" val="67"/>
      </iconSet>
    </cfRule>
  </conditionalFormatting>
  <conditionalFormatting sqref="B2:B100">
    <cfRule type="cellIs" dxfId="31" priority="1" operator="equal">
      <formula>"P4"</formula>
    </cfRule>
    <cfRule type="cellIs" dxfId="30" priority="2" operator="equal">
      <formula>"P3"</formula>
    </cfRule>
    <cfRule type="cellIs" dxfId="29" priority="3" operator="equal">
      <formula>"P2"</formula>
    </cfRule>
    <cfRule type="cellIs" dxfId="28" priority="4" operator="equal">
      <formula>"P1"</formula>
    </cfRule>
    <cfRule type="iconSet" priority="5">
      <iconSet iconSet="4TrafficLights">
        <cfvo type="percent" val="0"/>
        <cfvo type="percent" val="25"/>
        <cfvo type="percent" val="50"/>
        <cfvo type="percent" val="75"/>
      </iconSet>
    </cfRule>
  </conditionalFormatting>
  <pageMargins left="0.7" right="0.7" top="0.75" bottom="0.75" header="0.3" footer="0.3"/>
  <pageSetup paperSize="9" orientation="portrait" horizontalDpi="0" verticalDpi="0"/>
  <tableParts count="1">
    <tablePart r:id="rId1"/>
  </tablePart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Feuil20"/>
  <dimension ref="A1:R110"/>
  <sheetViews>
    <sheetView workbookViewId="0">
      <pane ySplit="1" topLeftCell="A2" activePane="bottomLeft" state="frozen"/>
      <selection activeCell="A80" sqref="A80"/>
      <selection pane="bottomLeft" activeCell="A80" sqref="A80"/>
    </sheetView>
  </sheetViews>
  <sheetFormatPr baseColWidth="10" defaultRowHeight="15"/>
  <cols>
    <col min="1" max="1" width="37.28515625" style="89" bestFit="1" customWidth="1"/>
    <col min="2" max="3" width="19.140625" bestFit="1" customWidth="1"/>
  </cols>
  <sheetData>
    <row r="1" spans="1:18">
      <c r="A1" s="89" t="s">
        <v>15</v>
      </c>
      <c r="B1" t="s">
        <v>27</v>
      </c>
    </row>
    <row r="2" spans="1:18">
      <c r="A2" s="153" t="str">
        <f>'Voeux élèves'!A4</f>
        <v>ARRAGAIN Adèle</v>
      </c>
      <c r="B2" s="154">
        <f>Tableau1[[#This Row],[guitare]]</f>
        <v>0</v>
      </c>
    </row>
    <row r="3" spans="1:18">
      <c r="A3" s="153" t="str">
        <f>'Voeux élèves'!A5</f>
        <v>AUCLAIR Héloïse</v>
      </c>
      <c r="B3" s="154">
        <f>Tableau1[[#This Row],[guitare]]</f>
        <v>1</v>
      </c>
    </row>
    <row r="4" spans="1:18" ht="15.75">
      <c r="A4" s="168" t="str">
        <f>'Voeux élèves'!A6</f>
        <v>BALAIS Zoé</v>
      </c>
      <c r="B4" s="169">
        <f>Tableau1[[#This Row],[guitare]]</f>
        <v>0</v>
      </c>
      <c r="C4" s="170"/>
      <c r="D4" s="170"/>
      <c r="E4" s="170"/>
      <c r="F4" s="170"/>
      <c r="G4" s="170"/>
      <c r="H4" s="170"/>
      <c r="I4" s="170"/>
      <c r="J4" s="170"/>
      <c r="K4" s="170"/>
      <c r="L4" s="170"/>
      <c r="M4" s="170"/>
      <c r="N4" s="170"/>
      <c r="O4" s="170"/>
      <c r="P4" s="170"/>
      <c r="Q4" s="170"/>
      <c r="R4" s="170"/>
    </row>
    <row r="5" spans="1:18" ht="15.75">
      <c r="A5" s="168" t="str">
        <f>'Voeux élèves'!A7</f>
        <v>BARBI NEYROUD Alicia</v>
      </c>
      <c r="B5" s="169">
        <f>Tableau1[[#This Row],[guitare]]</f>
        <v>0</v>
      </c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170"/>
      <c r="Q5" s="170"/>
      <c r="R5" s="170"/>
    </row>
    <row r="6" spans="1:18" ht="15.75">
      <c r="A6" s="168" t="str">
        <f>'Voeux élèves'!A8</f>
        <v>BARBU WILDBRETT Charlotte</v>
      </c>
      <c r="B6" s="169">
        <f>Tableau1[[#This Row],[guitare]]</f>
        <v>0</v>
      </c>
      <c r="C6" s="170"/>
      <c r="D6" s="170"/>
      <c r="E6" s="170"/>
      <c r="F6" s="170"/>
      <c r="G6" s="170"/>
      <c r="H6" s="170"/>
      <c r="I6" s="170"/>
      <c r="J6" s="170"/>
      <c r="K6" s="170"/>
      <c r="L6" s="170"/>
      <c r="M6" s="170"/>
      <c r="N6" s="170"/>
      <c r="O6" s="170"/>
      <c r="P6" s="170"/>
      <c r="Q6" s="170"/>
      <c r="R6" s="170"/>
    </row>
    <row r="7" spans="1:18" ht="15.75">
      <c r="A7" s="168" t="str">
        <f>'Voeux élèves'!A9</f>
        <v>BAZOGE Edgar</v>
      </c>
      <c r="B7" s="169">
        <f>Tableau1[[#This Row],[guitare]]</f>
        <v>0</v>
      </c>
      <c r="C7" s="170"/>
      <c r="D7" s="170"/>
      <c r="E7" s="170"/>
      <c r="F7" s="170"/>
      <c r="G7" s="170"/>
      <c r="H7" s="170"/>
      <c r="I7" s="170"/>
      <c r="J7" s="170"/>
      <c r="K7" s="170"/>
      <c r="L7" s="170"/>
      <c r="M7" s="170"/>
      <c r="N7" s="170"/>
      <c r="O7" s="170"/>
      <c r="P7" s="170"/>
      <c r="Q7" s="170"/>
      <c r="R7" s="170"/>
    </row>
    <row r="8" spans="1:18" ht="15.75">
      <c r="A8" s="168" t="str">
        <f>'Voeux élèves'!A10</f>
        <v>BEAREZ Thelma</v>
      </c>
      <c r="B8" s="169">
        <f>Tableau1[[#This Row],[guitare]]</f>
        <v>0</v>
      </c>
      <c r="C8" s="170"/>
      <c r="D8" s="170"/>
      <c r="E8" s="170"/>
      <c r="F8" s="170"/>
      <c r="G8" s="170"/>
      <c r="H8" s="170"/>
      <c r="I8" s="170"/>
      <c r="J8" s="170"/>
      <c r="K8" s="170"/>
      <c r="L8" s="170"/>
      <c r="M8" s="170"/>
      <c r="N8" s="170"/>
      <c r="O8" s="170"/>
      <c r="P8" s="170"/>
      <c r="Q8" s="170"/>
      <c r="R8" s="170"/>
    </row>
    <row r="9" spans="1:18" ht="15.75">
      <c r="A9" s="168" t="str">
        <f>'Voeux élèves'!A11</f>
        <v>BENKHALFOUN Aya</v>
      </c>
      <c r="B9" s="169">
        <f>Tableau1[[#This Row],[guitare]]</f>
        <v>0</v>
      </c>
      <c r="C9" s="170"/>
      <c r="D9" s="170"/>
      <c r="E9" s="170"/>
      <c r="F9" s="170"/>
      <c r="G9" s="170"/>
      <c r="H9" s="170"/>
      <c r="I9" s="170"/>
      <c r="J9" s="170"/>
      <c r="K9" s="170"/>
      <c r="L9" s="170"/>
      <c r="M9" s="170"/>
      <c r="N9" s="170"/>
      <c r="O9" s="170"/>
      <c r="P9" s="170"/>
      <c r="Q9" s="170"/>
      <c r="R9" s="170"/>
    </row>
    <row r="10" spans="1:18" ht="15.75">
      <c r="A10" s="168" t="str">
        <f>'Voeux élèves'!A12</f>
        <v>BENOIT Anatole</v>
      </c>
      <c r="B10" s="169">
        <f>Tableau1[[#This Row],[guitare]]</f>
        <v>0</v>
      </c>
      <c r="C10" s="170"/>
      <c r="D10" s="170"/>
      <c r="E10" s="170"/>
      <c r="F10" s="170"/>
      <c r="G10" s="170"/>
      <c r="H10" s="170"/>
      <c r="I10" s="170"/>
      <c r="J10" s="170"/>
      <c r="K10" s="170"/>
      <c r="L10" s="170"/>
      <c r="M10" s="170"/>
      <c r="N10" s="170"/>
      <c r="O10" s="170"/>
      <c r="P10" s="170"/>
      <c r="Q10" s="170"/>
      <c r="R10" s="170"/>
    </row>
    <row r="11" spans="1:18" ht="15.75">
      <c r="A11" s="168" t="str">
        <f>'Voeux élèves'!A13</f>
        <v>BERTHIER Inès</v>
      </c>
      <c r="B11" s="169">
        <f>Tableau1[[#This Row],[guitare]]</f>
        <v>0</v>
      </c>
      <c r="C11" s="170"/>
      <c r="D11" s="170"/>
      <c r="E11" s="170"/>
      <c r="F11" s="170"/>
      <c r="G11" s="170"/>
      <c r="H11" s="170"/>
      <c r="I11" s="170"/>
      <c r="J11" s="170"/>
      <c r="K11" s="170"/>
      <c r="L11" s="170"/>
      <c r="M11" s="170"/>
      <c r="N11" s="170"/>
      <c r="O11" s="170"/>
      <c r="P11" s="170"/>
      <c r="Q11" s="170"/>
      <c r="R11" s="170"/>
    </row>
    <row r="12" spans="1:18" ht="15.75">
      <c r="A12" s="168" t="str">
        <f>'Voeux élèves'!A14</f>
        <v>BLEHAUT Anna</v>
      </c>
      <c r="B12" s="169">
        <f>Tableau1[[#This Row],[guitare]]</f>
        <v>0</v>
      </c>
      <c r="C12" s="170"/>
      <c r="D12" s="170"/>
      <c r="E12" s="170"/>
      <c r="F12" s="170"/>
      <c r="G12" s="170"/>
      <c r="H12" s="170"/>
      <c r="I12" s="170"/>
      <c r="J12" s="170"/>
      <c r="K12" s="170"/>
      <c r="L12" s="170"/>
      <c r="M12" s="170"/>
      <c r="N12" s="170"/>
      <c r="O12" s="170"/>
      <c r="P12" s="170"/>
      <c r="Q12" s="170"/>
      <c r="R12" s="170"/>
    </row>
    <row r="13" spans="1:18" ht="15.75">
      <c r="A13" s="168" t="str">
        <f>'Voeux élèves'!A15</f>
        <v>BOSSAN Emma</v>
      </c>
      <c r="B13" s="169">
        <f>Tableau1[[#This Row],[guitare]]</f>
        <v>1</v>
      </c>
      <c r="C13" s="170"/>
      <c r="D13" s="170"/>
      <c r="E13" s="170"/>
      <c r="F13" s="170"/>
      <c r="G13" s="170"/>
      <c r="H13" s="170"/>
      <c r="I13" s="170"/>
      <c r="J13" s="170"/>
      <c r="K13" s="170"/>
      <c r="L13" s="170"/>
      <c r="M13" s="170"/>
      <c r="N13" s="170"/>
      <c r="O13" s="170"/>
      <c r="P13" s="170"/>
      <c r="Q13" s="170"/>
      <c r="R13" s="170"/>
    </row>
    <row r="14" spans="1:18" ht="15.75">
      <c r="A14" s="168" t="str">
        <f>'Voeux élèves'!A16</f>
        <v>BRANDYK TAGLIAVIA Julia</v>
      </c>
      <c r="B14" s="169">
        <f>Tableau1[[#This Row],[guitare]]</f>
        <v>0</v>
      </c>
      <c r="C14" s="170"/>
      <c r="D14" s="170"/>
      <c r="E14" s="170"/>
      <c r="F14" s="170"/>
      <c r="G14" s="170"/>
      <c r="H14" s="170"/>
      <c r="I14" s="170"/>
      <c r="J14" s="170"/>
      <c r="K14" s="170"/>
      <c r="L14" s="170"/>
      <c r="M14" s="170"/>
      <c r="N14" s="170"/>
      <c r="O14" s="170"/>
      <c r="P14" s="170"/>
      <c r="Q14" s="170"/>
      <c r="R14" s="170"/>
    </row>
    <row r="15" spans="1:18" ht="15.75">
      <c r="A15" s="168" t="str">
        <f>'Voeux élèves'!A17</f>
        <v>CARION Léonie</v>
      </c>
      <c r="B15" s="169">
        <f>Tableau1[[#This Row],[guitare]]</f>
        <v>0</v>
      </c>
      <c r="C15" s="170"/>
      <c r="D15" s="170"/>
      <c r="E15" s="170"/>
      <c r="F15" s="170"/>
      <c r="G15" s="170"/>
      <c r="H15" s="170"/>
      <c r="I15" s="170"/>
      <c r="J15" s="170"/>
      <c r="K15" s="170"/>
      <c r="L15" s="170"/>
      <c r="M15" s="170"/>
      <c r="N15" s="170"/>
      <c r="O15" s="170"/>
      <c r="P15" s="170"/>
      <c r="Q15" s="170"/>
      <c r="R15" s="170"/>
    </row>
    <row r="16" spans="1:18" ht="15.75">
      <c r="A16" s="168" t="str">
        <f>'Voeux élèves'!A18</f>
        <v>CATALAO PACHECO Tomas</v>
      </c>
      <c r="B16" s="169">
        <f>Tableau1[[#This Row],[guitare]]</f>
        <v>3</v>
      </c>
      <c r="C16" s="170"/>
      <c r="D16" s="170"/>
      <c r="E16" s="170"/>
      <c r="F16" s="170"/>
      <c r="G16" s="170"/>
      <c r="H16" s="170"/>
      <c r="I16" s="170"/>
      <c r="J16" s="170"/>
      <c r="K16" s="170"/>
      <c r="L16" s="170"/>
      <c r="M16" s="170"/>
      <c r="N16" s="170"/>
      <c r="O16" s="170"/>
      <c r="P16" s="170"/>
      <c r="Q16" s="170"/>
      <c r="R16" s="170"/>
    </row>
    <row r="17" spans="1:18" ht="15.75">
      <c r="A17" s="168" t="str">
        <f>'Voeux élèves'!A19</f>
        <v>CHAGNY Elise</v>
      </c>
      <c r="B17" s="169">
        <f>Tableau1[[#This Row],[guitare]]</f>
        <v>0</v>
      </c>
      <c r="C17" s="170"/>
      <c r="D17" s="170"/>
      <c r="E17" s="170"/>
      <c r="F17" s="170"/>
      <c r="G17" s="170"/>
      <c r="H17" s="170"/>
      <c r="I17" s="170"/>
      <c r="J17" s="170"/>
      <c r="K17" s="170"/>
      <c r="L17" s="170"/>
      <c r="M17" s="170"/>
      <c r="N17" s="170"/>
      <c r="O17" s="170"/>
      <c r="P17" s="170"/>
      <c r="Q17" s="170"/>
      <c r="R17" s="170"/>
    </row>
    <row r="18" spans="1:18" ht="15.75">
      <c r="A18" s="168" t="str">
        <f>'Voeux élèves'!A20</f>
        <v>CHALET Ninon</v>
      </c>
      <c r="B18" s="169">
        <f>Tableau1[[#This Row],[guitare]]</f>
        <v>0</v>
      </c>
      <c r="C18" s="170"/>
      <c r="D18" s="170"/>
      <c r="E18" s="170"/>
      <c r="F18" s="170"/>
      <c r="G18" s="170"/>
      <c r="H18" s="170"/>
      <c r="I18" s="170"/>
      <c r="J18" s="170"/>
      <c r="K18" s="170"/>
      <c r="L18" s="170"/>
      <c r="M18" s="170"/>
      <c r="N18" s="170"/>
      <c r="O18" s="170"/>
      <c r="P18" s="170"/>
      <c r="Q18" s="170"/>
      <c r="R18" s="170"/>
    </row>
    <row r="19" spans="1:18" ht="15.75">
      <c r="A19" s="168" t="str">
        <f>'Voeux élèves'!A21</f>
        <v>CHAREYRON Elsa</v>
      </c>
      <c r="B19" s="169">
        <f>Tableau1[[#This Row],[guitare]]</f>
        <v>3</v>
      </c>
      <c r="C19" s="170"/>
      <c r="D19" s="170"/>
      <c r="E19" s="170"/>
      <c r="F19" s="170"/>
      <c r="G19" s="170"/>
      <c r="H19" s="170"/>
      <c r="I19" s="170"/>
      <c r="J19" s="170"/>
      <c r="K19" s="170"/>
      <c r="L19" s="170"/>
      <c r="M19" s="170"/>
      <c r="N19" s="170"/>
      <c r="O19" s="170"/>
      <c r="P19" s="170"/>
      <c r="Q19" s="170"/>
      <c r="R19" s="170"/>
    </row>
    <row r="20" spans="1:18" ht="15.75">
      <c r="A20" s="168" t="str">
        <f>'Voeux élèves'!A22</f>
        <v>CHARON Gabriel</v>
      </c>
      <c r="B20" s="169">
        <f>Tableau1[[#This Row],[guitare]]</f>
        <v>1</v>
      </c>
      <c r="C20" s="170"/>
      <c r="D20" s="170"/>
      <c r="E20" s="170"/>
      <c r="F20" s="170"/>
      <c r="G20" s="170"/>
      <c r="H20" s="170"/>
      <c r="I20" s="170"/>
      <c r="J20" s="170"/>
      <c r="K20" s="170"/>
      <c r="L20" s="170"/>
      <c r="M20" s="170"/>
      <c r="N20" s="170"/>
      <c r="O20" s="170"/>
      <c r="P20" s="170"/>
      <c r="Q20" s="170"/>
      <c r="R20" s="170"/>
    </row>
    <row r="21" spans="1:18" ht="15.75">
      <c r="A21" s="168" t="str">
        <f>'Voeux élèves'!A23</f>
        <v>CHASSAGNY Philippine</v>
      </c>
      <c r="B21" s="169">
        <f>Tableau1[[#This Row],[guitare]]</f>
        <v>0</v>
      </c>
      <c r="C21" s="170"/>
      <c r="D21" s="170"/>
      <c r="E21" s="170"/>
      <c r="F21" s="170"/>
      <c r="G21" s="170"/>
      <c r="H21" s="170"/>
      <c r="I21" s="170"/>
      <c r="J21" s="170"/>
      <c r="K21" s="170"/>
      <c r="L21" s="170"/>
      <c r="M21" s="170"/>
      <c r="N21" s="170"/>
      <c r="O21" s="170"/>
      <c r="P21" s="170"/>
      <c r="Q21" s="170"/>
      <c r="R21" s="170"/>
    </row>
    <row r="22" spans="1:18" ht="15.75">
      <c r="A22" s="168" t="str">
        <f>'Voeux élèves'!A24</f>
        <v>CHATILLON Apolline</v>
      </c>
      <c r="B22" s="169">
        <f>Tableau1[[#This Row],[guitare]]</f>
        <v>0</v>
      </c>
      <c r="C22" s="170"/>
      <c r="D22" s="170"/>
      <c r="E22" s="170"/>
      <c r="F22" s="170"/>
      <c r="G22" s="170"/>
      <c r="H22" s="170"/>
      <c r="I22" s="170"/>
      <c r="J22" s="170"/>
      <c r="K22" s="170"/>
      <c r="L22" s="170"/>
      <c r="M22" s="170"/>
      <c r="N22" s="170"/>
      <c r="O22" s="170"/>
      <c r="P22" s="170"/>
      <c r="Q22" s="170"/>
      <c r="R22" s="170"/>
    </row>
    <row r="23" spans="1:18" ht="15.75">
      <c r="A23" s="168" t="str">
        <f>'Voeux élèves'!A25</f>
        <v>CHENE Louise</v>
      </c>
      <c r="B23" s="169">
        <f>Tableau1[[#This Row],[guitare]]</f>
        <v>0</v>
      </c>
      <c r="C23" s="170"/>
      <c r="D23" s="170"/>
      <c r="E23" s="170"/>
      <c r="F23" s="170"/>
      <c r="G23" s="170"/>
      <c r="H23" s="170"/>
      <c r="I23" s="170"/>
      <c r="J23" s="170"/>
      <c r="K23" s="170"/>
      <c r="L23" s="170"/>
      <c r="M23" s="170"/>
      <c r="N23" s="170"/>
      <c r="O23" s="170"/>
      <c r="P23" s="170"/>
      <c r="Q23" s="170"/>
      <c r="R23" s="170"/>
    </row>
    <row r="24" spans="1:18" ht="15.75">
      <c r="A24" s="168" t="str">
        <f>'Voeux élèves'!A26</f>
        <v>CHEVALIER BUN Lyne</v>
      </c>
      <c r="B24" s="169">
        <f>Tableau1[[#This Row],[guitare]]</f>
        <v>0</v>
      </c>
      <c r="C24" s="170"/>
      <c r="D24" s="170"/>
      <c r="E24" s="170"/>
      <c r="F24" s="170"/>
      <c r="G24" s="170"/>
      <c r="H24" s="170"/>
      <c r="I24" s="170"/>
      <c r="J24" s="170"/>
      <c r="K24" s="170"/>
      <c r="L24" s="170"/>
      <c r="M24" s="170"/>
      <c r="N24" s="170"/>
      <c r="O24" s="170"/>
      <c r="P24" s="170"/>
      <c r="Q24" s="170"/>
      <c r="R24" s="170"/>
    </row>
    <row r="25" spans="1:18" ht="15.75">
      <c r="A25" s="168" t="str">
        <f>'Voeux élèves'!A27</f>
        <v>COLLET SOLARY Maxime</v>
      </c>
      <c r="B25" s="169">
        <f>Tableau1[[#This Row],[guitare]]</f>
        <v>0</v>
      </c>
      <c r="C25" s="170"/>
      <c r="D25" s="170"/>
      <c r="E25" s="170"/>
      <c r="F25" s="170"/>
      <c r="G25" s="170"/>
      <c r="H25" s="170"/>
      <c r="I25" s="170"/>
      <c r="J25" s="170"/>
      <c r="K25" s="170"/>
      <c r="L25" s="170"/>
      <c r="M25" s="170"/>
      <c r="N25" s="170"/>
      <c r="O25" s="170"/>
      <c r="P25" s="170"/>
      <c r="Q25" s="170"/>
      <c r="R25" s="170"/>
    </row>
    <row r="26" spans="1:18" ht="15.75">
      <c r="A26" s="168" t="str">
        <f>'Voeux élèves'!A28</f>
        <v>COMETTO Ulysse</v>
      </c>
      <c r="B26" s="169">
        <f>Tableau1[[#This Row],[guitare]]</f>
        <v>0</v>
      </c>
      <c r="C26" s="170"/>
      <c r="D26" s="170"/>
      <c r="E26" s="170"/>
      <c r="F26" s="170"/>
      <c r="G26" s="170"/>
      <c r="H26" s="170"/>
      <c r="I26" s="170"/>
      <c r="J26" s="170"/>
      <c r="K26" s="170"/>
      <c r="L26" s="170"/>
      <c r="M26" s="170"/>
      <c r="N26" s="170"/>
      <c r="O26" s="170"/>
      <c r="P26" s="170"/>
      <c r="Q26" s="170"/>
      <c r="R26" s="170"/>
    </row>
    <row r="27" spans="1:18" ht="15.75">
      <c r="A27" s="168" t="str">
        <f>'Voeux élèves'!A29</f>
        <v>COQUET Eléanore</v>
      </c>
      <c r="B27" s="169">
        <f>Tableau1[[#This Row],[guitare]]</f>
        <v>0</v>
      </c>
      <c r="C27" s="170"/>
      <c r="D27" s="170"/>
      <c r="E27" s="170"/>
      <c r="F27" s="170"/>
      <c r="G27" s="170"/>
      <c r="H27" s="170"/>
      <c r="I27" s="170"/>
      <c r="J27" s="170"/>
      <c r="K27" s="170"/>
      <c r="L27" s="170"/>
      <c r="M27" s="170"/>
      <c r="N27" s="170"/>
      <c r="O27" s="170"/>
      <c r="P27" s="170"/>
      <c r="Q27" s="170"/>
      <c r="R27" s="170"/>
    </row>
    <row r="28" spans="1:18" ht="15.75">
      <c r="A28" s="168" t="str">
        <f>'Voeux élèves'!A30</f>
        <v>COQUILLION Achille</v>
      </c>
      <c r="B28" s="169">
        <f>Tableau1[[#This Row],[guitare]]</f>
        <v>0</v>
      </c>
      <c r="C28" s="170"/>
      <c r="D28" s="170"/>
      <c r="E28" s="170"/>
      <c r="F28" s="170"/>
      <c r="G28" s="170"/>
      <c r="H28" s="170"/>
      <c r="I28" s="170"/>
      <c r="J28" s="170"/>
      <c r="K28" s="170"/>
      <c r="L28" s="170"/>
      <c r="M28" s="170"/>
      <c r="N28" s="170"/>
      <c r="O28" s="170"/>
      <c r="P28" s="170"/>
      <c r="Q28" s="170"/>
      <c r="R28" s="170"/>
    </row>
    <row r="29" spans="1:18" ht="15.75">
      <c r="A29" s="168" t="str">
        <f>'Voeux élèves'!A31</f>
        <v>CORBEL Swann</v>
      </c>
      <c r="B29" s="169">
        <f>Tableau1[[#This Row],[guitare]]</f>
        <v>0</v>
      </c>
      <c r="C29" s="170"/>
      <c r="D29" s="170"/>
      <c r="E29" s="170"/>
      <c r="F29" s="170"/>
      <c r="G29" s="170"/>
      <c r="H29" s="170"/>
      <c r="I29" s="170"/>
      <c r="J29" s="170"/>
      <c r="K29" s="170"/>
      <c r="L29" s="170"/>
      <c r="M29" s="170"/>
      <c r="N29" s="170"/>
      <c r="O29" s="170"/>
      <c r="P29" s="170"/>
      <c r="Q29" s="170"/>
      <c r="R29" s="170"/>
    </row>
    <row r="30" spans="1:18" ht="15.75">
      <c r="A30" s="168" t="str">
        <f>'Voeux élèves'!A32</f>
        <v>CORBI Alice</v>
      </c>
      <c r="B30" s="169">
        <f>Tableau1[[#This Row],[guitare]]</f>
        <v>0</v>
      </c>
      <c r="C30" s="170"/>
      <c r="D30" s="170"/>
      <c r="E30" s="170"/>
      <c r="F30" s="170"/>
      <c r="G30" s="170"/>
      <c r="H30" s="170"/>
      <c r="I30" s="170"/>
      <c r="J30" s="170"/>
      <c r="K30" s="170"/>
      <c r="L30" s="170"/>
      <c r="M30" s="170"/>
      <c r="N30" s="170"/>
      <c r="O30" s="170"/>
      <c r="P30" s="170"/>
      <c r="Q30" s="170"/>
      <c r="R30" s="170"/>
    </row>
    <row r="31" spans="1:18" ht="15.75">
      <c r="A31" s="168" t="str">
        <f>'Voeux élèves'!A33</f>
        <v>COUGOULIC Eva</v>
      </c>
      <c r="B31" s="169">
        <f>Tableau1[[#This Row],[guitare]]</f>
        <v>0</v>
      </c>
      <c r="C31" s="170"/>
      <c r="D31" s="170"/>
      <c r="E31" s="170"/>
      <c r="F31" s="170"/>
      <c r="G31" s="170"/>
      <c r="H31" s="170"/>
      <c r="I31" s="170"/>
      <c r="J31" s="170"/>
      <c r="K31" s="170"/>
      <c r="L31" s="170"/>
      <c r="M31" s="170"/>
      <c r="N31" s="170"/>
      <c r="O31" s="170"/>
      <c r="P31" s="170"/>
      <c r="Q31" s="170"/>
      <c r="R31" s="170"/>
    </row>
    <row r="32" spans="1:18" ht="15.75">
      <c r="A32" s="168" t="str">
        <f>'Voeux élèves'!A34</f>
        <v>CUI Evan</v>
      </c>
      <c r="B32" s="169">
        <f>Tableau1[[#This Row],[guitare]]</f>
        <v>1</v>
      </c>
      <c r="C32" s="170"/>
      <c r="D32" s="170"/>
      <c r="E32" s="170"/>
      <c r="F32" s="170"/>
      <c r="G32" s="170"/>
      <c r="H32" s="170"/>
      <c r="I32" s="170"/>
      <c r="J32" s="170"/>
      <c r="K32" s="170"/>
      <c r="L32" s="170"/>
      <c r="M32" s="170"/>
      <c r="N32" s="170"/>
      <c r="O32" s="170"/>
      <c r="P32" s="170"/>
      <c r="Q32" s="170"/>
      <c r="R32" s="170"/>
    </row>
    <row r="33" spans="1:18" ht="15.75">
      <c r="A33" s="168" t="str">
        <f>'Voeux élèves'!A35</f>
        <v>DEBERDT Eliott</v>
      </c>
      <c r="B33" s="169">
        <f>Tableau1[[#This Row],[guitare]]</f>
        <v>1</v>
      </c>
      <c r="C33" s="170"/>
      <c r="D33" s="170"/>
      <c r="E33" s="170"/>
      <c r="F33" s="170"/>
      <c r="G33" s="170"/>
      <c r="H33" s="170"/>
      <c r="I33" s="170"/>
      <c r="J33" s="170"/>
      <c r="K33" s="170"/>
      <c r="L33" s="170"/>
      <c r="M33" s="170"/>
      <c r="N33" s="170"/>
      <c r="O33" s="170"/>
      <c r="P33" s="170"/>
      <c r="Q33" s="170"/>
      <c r="R33" s="170"/>
    </row>
    <row r="34" spans="1:18" ht="15.75">
      <c r="A34" s="168" t="str">
        <f>'Voeux élèves'!A36</f>
        <v>DEBEVER Gauthier</v>
      </c>
      <c r="B34" s="169">
        <f>Tableau1[[#This Row],[guitare]]</f>
        <v>0</v>
      </c>
      <c r="C34" s="170"/>
      <c r="D34" s="170"/>
      <c r="E34" s="170"/>
      <c r="F34" s="170"/>
      <c r="G34" s="170"/>
      <c r="H34" s="170"/>
      <c r="I34" s="170"/>
      <c r="J34" s="170"/>
      <c r="K34" s="170"/>
      <c r="L34" s="170"/>
      <c r="M34" s="170"/>
      <c r="N34" s="170"/>
      <c r="O34" s="170"/>
      <c r="P34" s="170"/>
      <c r="Q34" s="170"/>
      <c r="R34" s="170"/>
    </row>
    <row r="35" spans="1:18" ht="15.75">
      <c r="A35" s="168" t="str">
        <f>'Voeux élèves'!A37</f>
        <v>DELACROIX Lou</v>
      </c>
      <c r="B35" s="169">
        <f>Tableau1[[#This Row],[guitare]]</f>
        <v>0</v>
      </c>
      <c r="C35" s="170"/>
      <c r="D35" s="170"/>
      <c r="E35" s="170"/>
      <c r="F35" s="170"/>
      <c r="G35" s="170"/>
      <c r="H35" s="170"/>
      <c r="I35" s="170"/>
      <c r="J35" s="170"/>
      <c r="K35" s="170"/>
      <c r="L35" s="170"/>
      <c r="M35" s="170"/>
      <c r="N35" s="170"/>
      <c r="O35" s="170"/>
      <c r="P35" s="170"/>
      <c r="Q35" s="170"/>
      <c r="R35" s="170"/>
    </row>
    <row r="36" spans="1:18" ht="15.75">
      <c r="A36" s="168" t="str">
        <f>'Voeux élèves'!A38</f>
        <v>DELHAYE Thomas</v>
      </c>
      <c r="B36" s="169">
        <f>Tableau1[[#This Row],[guitare]]</f>
        <v>0</v>
      </c>
      <c r="C36" s="170"/>
      <c r="D36" s="170"/>
      <c r="E36" s="170"/>
      <c r="F36" s="170"/>
      <c r="G36" s="170"/>
      <c r="H36" s="170"/>
      <c r="I36" s="170"/>
      <c r="J36" s="170"/>
      <c r="K36" s="170"/>
      <c r="L36" s="170"/>
      <c r="M36" s="170"/>
      <c r="N36" s="170"/>
      <c r="O36" s="170"/>
      <c r="P36" s="170"/>
      <c r="Q36" s="170"/>
      <c r="R36" s="170"/>
    </row>
    <row r="37" spans="1:18" ht="15.75">
      <c r="A37" s="168" t="str">
        <f>'Voeux élèves'!A39</f>
        <v>DERU Johan</v>
      </c>
      <c r="B37" s="169">
        <f>Tableau1[[#This Row],[guitare]]</f>
        <v>0</v>
      </c>
      <c r="C37" s="170"/>
      <c r="D37" s="170"/>
      <c r="E37" s="170"/>
      <c r="F37" s="170"/>
      <c r="G37" s="170"/>
      <c r="H37" s="170"/>
      <c r="I37" s="170"/>
      <c r="J37" s="170"/>
      <c r="K37" s="170"/>
      <c r="L37" s="170"/>
      <c r="M37" s="170"/>
      <c r="N37" s="170"/>
      <c r="O37" s="170"/>
      <c r="P37" s="170"/>
      <c r="Q37" s="170"/>
      <c r="R37" s="170"/>
    </row>
    <row r="38" spans="1:18" ht="15.75">
      <c r="A38" s="168" t="str">
        <f>'Voeux élèves'!A40</f>
        <v>DIAR Ramine</v>
      </c>
      <c r="B38" s="169">
        <f>Tableau1[[#This Row],[guitare]]</f>
        <v>0</v>
      </c>
      <c r="C38" s="170"/>
      <c r="D38" s="170"/>
      <c r="E38" s="170"/>
      <c r="F38" s="170"/>
      <c r="G38" s="170"/>
      <c r="H38" s="170"/>
      <c r="I38" s="170"/>
      <c r="J38" s="170"/>
      <c r="K38" s="170"/>
      <c r="L38" s="170"/>
      <c r="M38" s="170"/>
      <c r="N38" s="170"/>
      <c r="O38" s="170"/>
      <c r="P38" s="170"/>
      <c r="Q38" s="170"/>
      <c r="R38" s="170"/>
    </row>
    <row r="39" spans="1:18" ht="15.75">
      <c r="A39" s="168" t="str">
        <f>'Voeux élèves'!A41</f>
        <v>DUBOIS Margot</v>
      </c>
      <c r="B39" s="169">
        <f>Tableau1[[#This Row],[guitare]]</f>
        <v>0</v>
      </c>
      <c r="C39" s="170"/>
      <c r="D39" s="170"/>
      <c r="E39" s="170"/>
      <c r="F39" s="170"/>
      <c r="G39" s="170"/>
      <c r="H39" s="170"/>
      <c r="I39" s="170"/>
      <c r="J39" s="170"/>
      <c r="K39" s="170"/>
      <c r="L39" s="170"/>
      <c r="M39" s="170"/>
      <c r="N39" s="170"/>
      <c r="O39" s="170"/>
      <c r="P39" s="170"/>
      <c r="Q39" s="170"/>
      <c r="R39" s="170"/>
    </row>
    <row r="40" spans="1:18" ht="15.75">
      <c r="A40" s="168" t="str">
        <f>'Voeux élèves'!A42</f>
        <v>DURY Noé</v>
      </c>
      <c r="B40" s="169">
        <f>Tableau1[[#This Row],[guitare]]</f>
        <v>0</v>
      </c>
      <c r="C40" s="170"/>
      <c r="D40" s="170"/>
      <c r="E40" s="170"/>
      <c r="F40" s="170"/>
      <c r="G40" s="170"/>
      <c r="H40" s="170"/>
      <c r="I40" s="170"/>
      <c r="J40" s="170"/>
      <c r="K40" s="170"/>
      <c r="L40" s="170"/>
      <c r="M40" s="170"/>
      <c r="N40" s="170"/>
      <c r="O40" s="170"/>
      <c r="P40" s="170"/>
      <c r="Q40" s="170"/>
      <c r="R40" s="170"/>
    </row>
    <row r="41" spans="1:18" ht="15.75">
      <c r="A41" s="168" t="str">
        <f>'Voeux élèves'!A43</f>
        <v>FAURE Méline</v>
      </c>
      <c r="B41" s="169">
        <f>Tableau1[[#This Row],[guitare]]</f>
        <v>0</v>
      </c>
      <c r="C41" s="170"/>
      <c r="D41" s="170"/>
      <c r="E41" s="170"/>
      <c r="F41" s="170"/>
      <c r="G41" s="170"/>
      <c r="H41" s="170"/>
      <c r="I41" s="170"/>
      <c r="J41" s="170"/>
      <c r="K41" s="170"/>
      <c r="L41" s="170"/>
      <c r="M41" s="170"/>
      <c r="N41" s="170"/>
      <c r="O41" s="170"/>
      <c r="P41" s="170"/>
      <c r="Q41" s="170"/>
      <c r="R41" s="170"/>
    </row>
    <row r="42" spans="1:18" ht="15.75">
      <c r="A42" s="168" t="str">
        <f>'Voeux élèves'!A44</f>
        <v>FENOL Flavien</v>
      </c>
      <c r="B42" s="169">
        <f>Tableau1[[#This Row],[guitare]]</f>
        <v>0</v>
      </c>
      <c r="C42" s="170"/>
      <c r="D42" s="170"/>
      <c r="E42" s="170"/>
      <c r="F42" s="170"/>
      <c r="G42" s="170"/>
      <c r="H42" s="170"/>
      <c r="I42" s="170"/>
      <c r="J42" s="170"/>
      <c r="K42" s="170"/>
      <c r="L42" s="170"/>
      <c r="M42" s="170"/>
      <c r="N42" s="170"/>
      <c r="O42" s="170"/>
      <c r="P42" s="170"/>
      <c r="Q42" s="170"/>
      <c r="R42" s="170"/>
    </row>
    <row r="43" spans="1:18" ht="15.75">
      <c r="A43" s="168" t="str">
        <f>'Voeux élèves'!A45</f>
        <v>GIRODET Julia</v>
      </c>
      <c r="B43" s="169">
        <f>Tableau1[[#This Row],[guitare]]</f>
        <v>0</v>
      </c>
      <c r="C43" s="170"/>
      <c r="D43" s="170"/>
      <c r="E43" s="170"/>
      <c r="F43" s="170"/>
      <c r="G43" s="170"/>
      <c r="H43" s="170"/>
      <c r="I43" s="170"/>
      <c r="J43" s="170"/>
      <c r="K43" s="170"/>
      <c r="L43" s="170"/>
      <c r="M43" s="170"/>
      <c r="N43" s="170"/>
      <c r="O43" s="170"/>
      <c r="P43" s="170"/>
      <c r="Q43" s="170"/>
      <c r="R43" s="170"/>
    </row>
    <row r="44" spans="1:18" ht="15.75">
      <c r="A44" s="168" t="str">
        <f>'Voeux élèves'!A46</f>
        <v>GOIX Laetitia</v>
      </c>
      <c r="B44" s="169">
        <f>Tableau1[[#This Row],[guitare]]</f>
        <v>1</v>
      </c>
      <c r="C44" s="170"/>
      <c r="D44" s="170"/>
      <c r="E44" s="170"/>
      <c r="F44" s="170"/>
      <c r="G44" s="170"/>
      <c r="H44" s="170"/>
      <c r="I44" s="170"/>
      <c r="J44" s="170"/>
      <c r="K44" s="170"/>
      <c r="L44" s="170"/>
      <c r="M44" s="170"/>
      <c r="N44" s="170"/>
      <c r="O44" s="170"/>
      <c r="P44" s="170"/>
      <c r="Q44" s="170"/>
      <c r="R44" s="170"/>
    </row>
    <row r="45" spans="1:18" ht="15.75">
      <c r="A45" s="168" t="str">
        <f>'Voeux élèves'!A47</f>
        <v>GUCCIARDI Léo</v>
      </c>
      <c r="B45" s="169">
        <f>Tableau1[[#This Row],[guitare]]</f>
        <v>1</v>
      </c>
      <c r="C45" s="170"/>
      <c r="D45" s="170"/>
      <c r="E45" s="170"/>
      <c r="F45" s="170"/>
      <c r="G45" s="170"/>
      <c r="H45" s="170"/>
      <c r="I45" s="170"/>
      <c r="J45" s="170"/>
      <c r="K45" s="170"/>
      <c r="L45" s="170"/>
      <c r="M45" s="170"/>
      <c r="N45" s="170"/>
      <c r="O45" s="170"/>
      <c r="P45" s="170"/>
      <c r="Q45" s="170"/>
      <c r="R45" s="170"/>
    </row>
    <row r="46" spans="1:18" ht="15.75">
      <c r="A46" s="168" t="str">
        <f>'Voeux élèves'!A48</f>
        <v>HAMITRI Nahel</v>
      </c>
      <c r="B46" s="169">
        <f>Tableau1[[#This Row],[guitare]]</f>
        <v>1</v>
      </c>
      <c r="C46" s="170"/>
      <c r="D46" s="170"/>
      <c r="E46" s="170"/>
      <c r="F46" s="170"/>
      <c r="G46" s="170"/>
      <c r="H46" s="170"/>
      <c r="I46" s="170"/>
      <c r="J46" s="170"/>
      <c r="K46" s="170"/>
      <c r="L46" s="170"/>
      <c r="M46" s="170"/>
      <c r="N46" s="170"/>
      <c r="O46" s="170"/>
      <c r="P46" s="170"/>
      <c r="Q46" s="170"/>
      <c r="R46" s="170"/>
    </row>
    <row r="47" spans="1:18" ht="15.75">
      <c r="A47" s="168" t="str">
        <f>'Voeux élèves'!A49</f>
        <v>HAVET Camille</v>
      </c>
      <c r="B47" s="169">
        <f>Tableau1[[#This Row],[guitare]]</f>
        <v>0</v>
      </c>
      <c r="C47" s="170"/>
      <c r="D47" s="170"/>
      <c r="E47" s="170"/>
      <c r="F47" s="170"/>
      <c r="G47" s="170"/>
      <c r="H47" s="170"/>
      <c r="I47" s="170"/>
      <c r="J47" s="170"/>
      <c r="K47" s="170"/>
      <c r="L47" s="170"/>
      <c r="M47" s="170"/>
      <c r="N47" s="170"/>
      <c r="O47" s="170"/>
      <c r="P47" s="170"/>
      <c r="Q47" s="170"/>
      <c r="R47" s="170"/>
    </row>
    <row r="48" spans="1:18" ht="15.75">
      <c r="A48" s="168" t="str">
        <f>'Voeux élèves'!A50</f>
        <v>KIENER Maxime</v>
      </c>
      <c r="B48" s="169">
        <f>Tableau1[[#This Row],[guitare]]</f>
        <v>0</v>
      </c>
      <c r="C48" s="170"/>
      <c r="D48" s="170"/>
      <c r="E48" s="170"/>
      <c r="F48" s="170"/>
      <c r="G48" s="170"/>
      <c r="H48" s="170"/>
      <c r="I48" s="170"/>
      <c r="J48" s="170"/>
      <c r="K48" s="170"/>
      <c r="L48" s="170"/>
      <c r="M48" s="170"/>
      <c r="N48" s="170"/>
      <c r="O48" s="170"/>
      <c r="P48" s="170"/>
      <c r="Q48" s="170"/>
      <c r="R48" s="170"/>
    </row>
    <row r="49" spans="1:18" ht="15.75">
      <c r="A49" s="168" t="str">
        <f>'Voeux élèves'!A51</f>
        <v>LAGIER Alexandre</v>
      </c>
      <c r="B49" s="169">
        <f>Tableau1[[#This Row],[guitare]]</f>
        <v>1</v>
      </c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</row>
    <row r="50" spans="1:18" ht="15.75">
      <c r="A50" s="168" t="str">
        <f>'Voeux élèves'!A52</f>
        <v>LARBI Alya</v>
      </c>
      <c r="B50" s="169">
        <f>Tableau1[[#This Row],[guitare]]</f>
        <v>0</v>
      </c>
      <c r="C50" s="170"/>
      <c r="D50" s="170"/>
      <c r="E50" s="170"/>
      <c r="F50" s="170"/>
      <c r="G50" s="170"/>
      <c r="H50" s="170"/>
      <c r="I50" s="170"/>
      <c r="J50" s="170"/>
      <c r="K50" s="170"/>
      <c r="L50" s="170"/>
      <c r="M50" s="170"/>
      <c r="N50" s="170"/>
      <c r="O50" s="170"/>
      <c r="P50" s="170"/>
      <c r="Q50" s="170"/>
      <c r="R50" s="170"/>
    </row>
    <row r="51" spans="1:18" ht="15.75">
      <c r="A51" s="168" t="str">
        <f>'Voeux élèves'!A53</f>
        <v>LE GUILLOU Jeanne</v>
      </c>
      <c r="B51" s="169">
        <f>Tableau1[[#This Row],[guitare]]</f>
        <v>0</v>
      </c>
      <c r="C51" s="170"/>
      <c r="D51" s="170"/>
      <c r="E51" s="170"/>
      <c r="F51" s="170"/>
      <c r="G51" s="170"/>
      <c r="H51" s="170"/>
      <c r="I51" s="170"/>
      <c r="J51" s="170"/>
      <c r="K51" s="170"/>
      <c r="L51" s="170"/>
      <c r="M51" s="170"/>
      <c r="N51" s="170"/>
      <c r="O51" s="170"/>
      <c r="P51" s="170"/>
      <c r="Q51" s="170"/>
      <c r="R51" s="170"/>
    </row>
    <row r="52" spans="1:18" ht="15.75">
      <c r="A52" s="168" t="str">
        <f>'Voeux élèves'!A54</f>
        <v>LEFEUVRE Eliott</v>
      </c>
      <c r="B52" s="169">
        <f>Tableau1[[#This Row],[guitare]]</f>
        <v>3</v>
      </c>
      <c r="C52" s="170"/>
      <c r="D52" s="170"/>
      <c r="E52" s="170"/>
      <c r="F52" s="170"/>
      <c r="G52" s="170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</row>
    <row r="53" spans="1:18" ht="15.75">
      <c r="A53" s="168" t="str">
        <f>'Voeux élèves'!A55</f>
        <v>LEPOUTRE Achille</v>
      </c>
      <c r="B53" s="169">
        <f>Tableau1[[#This Row],[guitare]]</f>
        <v>0</v>
      </c>
      <c r="C53" s="170"/>
      <c r="D53" s="170"/>
      <c r="E53" s="170"/>
      <c r="F53" s="170"/>
      <c r="G53" s="170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</row>
    <row r="54" spans="1:18" ht="15.75">
      <c r="A54" s="168" t="str">
        <f>'Voeux élèves'!A56</f>
        <v>LEVON Mathilde</v>
      </c>
      <c r="B54" s="169">
        <f>Tableau1[[#This Row],[guitare]]</f>
        <v>0</v>
      </c>
      <c r="C54" s="170"/>
      <c r="D54" s="170"/>
      <c r="E54" s="170"/>
      <c r="F54" s="170"/>
      <c r="G54" s="170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</row>
    <row r="55" spans="1:18" ht="15.75">
      <c r="A55" s="168" t="str">
        <f>'Voeux élèves'!A57</f>
        <v>LITTARDI Anna</v>
      </c>
      <c r="B55" s="169">
        <f>Tableau1[[#This Row],[guitare]]</f>
        <v>0</v>
      </c>
      <c r="C55" s="170"/>
      <c r="D55" s="170"/>
      <c r="E55" s="170"/>
      <c r="F55" s="170"/>
      <c r="G55" s="170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</row>
    <row r="56" spans="1:18" ht="15.75">
      <c r="A56" s="168" t="str">
        <f>'Voeux élèves'!A58</f>
        <v>LORDENIMUS Anna</v>
      </c>
      <c r="B56" s="169">
        <f>Tableau1[[#This Row],[guitare]]</f>
        <v>0</v>
      </c>
      <c r="C56" s="170"/>
      <c r="D56" s="170"/>
      <c r="E56" s="170"/>
      <c r="F56" s="170"/>
      <c r="G56" s="170"/>
      <c r="H56" s="170"/>
      <c r="I56" s="170"/>
      <c r="J56" s="170"/>
      <c r="K56" s="170"/>
      <c r="L56" s="170"/>
      <c r="M56" s="170"/>
      <c r="N56" s="170"/>
      <c r="O56" s="170"/>
      <c r="P56" s="170"/>
      <c r="Q56" s="170"/>
      <c r="R56" s="170"/>
    </row>
    <row r="57" spans="1:18" ht="15.75">
      <c r="A57" s="168" t="str">
        <f>'Voeux élèves'!A59</f>
        <v>LOUNIS Jalwan</v>
      </c>
      <c r="B57" s="169">
        <f>Tableau1[[#This Row],[guitare]]</f>
        <v>1</v>
      </c>
      <c r="C57" s="170"/>
      <c r="D57" s="170"/>
      <c r="E57" s="170"/>
      <c r="F57" s="170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</row>
    <row r="58" spans="1:18" ht="15.75">
      <c r="A58" s="168" t="str">
        <f>'Voeux élèves'!A60</f>
        <v>MARC Léopold</v>
      </c>
      <c r="B58" s="169">
        <f>Tableau1[[#This Row],[guitare]]</f>
        <v>0</v>
      </c>
      <c r="C58" s="170"/>
      <c r="D58" s="170"/>
      <c r="E58" s="170"/>
      <c r="F58" s="170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</row>
    <row r="59" spans="1:18" ht="15.75">
      <c r="A59" s="168" t="str">
        <f>'Voeux élèves'!A61</f>
        <v>MARCHAL Nicolas</v>
      </c>
      <c r="B59" s="169">
        <f>Tableau1[[#This Row],[guitare]]</f>
        <v>0</v>
      </c>
      <c r="C59" s="170"/>
      <c r="D59" s="170"/>
      <c r="E59" s="170"/>
      <c r="F59" s="170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</row>
    <row r="60" spans="1:18" ht="15.75">
      <c r="A60" s="168" t="str">
        <f>'Voeux élèves'!A62</f>
        <v>MARCONNET Clément</v>
      </c>
      <c r="B60" s="169">
        <f>Tableau1[[#This Row],[guitare]]</f>
        <v>3</v>
      </c>
      <c r="C60" s="170"/>
      <c r="D60" s="170"/>
      <c r="E60" s="170"/>
      <c r="F60" s="170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</row>
    <row r="61" spans="1:18" ht="15.75">
      <c r="A61" s="168" t="str">
        <f>'Voeux élèves'!A63</f>
        <v>MARSANNE Victor</v>
      </c>
      <c r="B61" s="169">
        <f>Tableau1[[#This Row],[guitare]]</f>
        <v>1</v>
      </c>
      <c r="C61" s="170"/>
      <c r="D61" s="170"/>
      <c r="E61" s="170"/>
      <c r="F61" s="170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</row>
    <row r="62" spans="1:18" ht="15.75">
      <c r="A62" s="168" t="str">
        <f>'Voeux élèves'!A64</f>
        <v>MARTIN VUADELLE Juliette</v>
      </c>
      <c r="B62" s="169">
        <f>Tableau1[[#This Row],[guitare]]</f>
        <v>0</v>
      </c>
      <c r="C62" s="170"/>
      <c r="D62" s="170"/>
      <c r="E62" s="170"/>
      <c r="F62" s="170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</row>
    <row r="63" spans="1:18" ht="15.75">
      <c r="A63" s="168" t="str">
        <f>'Voeux élèves'!A65</f>
        <v xml:space="preserve">MARTINEZ Léo </v>
      </c>
      <c r="B63" s="169">
        <f>Tableau1[[#This Row],[guitare]]</f>
        <v>0</v>
      </c>
      <c r="C63" s="170"/>
      <c r="D63" s="170"/>
      <c r="E63" s="170"/>
      <c r="F63" s="170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</row>
    <row r="64" spans="1:18" ht="15.75">
      <c r="A64" s="168" t="str">
        <f>'Voeux élèves'!A66</f>
        <v>MERIEUX Théophile</v>
      </c>
      <c r="B64" s="169">
        <f>Tableau1[[#This Row],[guitare]]</f>
        <v>0</v>
      </c>
      <c r="C64" s="170"/>
      <c r="D64" s="170"/>
      <c r="E64" s="170"/>
      <c r="F64" s="170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</row>
    <row r="65" spans="1:18" ht="15.75">
      <c r="A65" s="168" t="str">
        <f>'Voeux élèves'!A67</f>
        <v>MILANI Vitor</v>
      </c>
      <c r="B65" s="169">
        <f>Tableau1[[#This Row],[guitare]]</f>
        <v>0</v>
      </c>
      <c r="C65" s="170"/>
      <c r="D65" s="170"/>
      <c r="E65" s="170"/>
      <c r="F65" s="170"/>
      <c r="G65" s="170"/>
      <c r="H65" s="170"/>
      <c r="I65" s="170"/>
      <c r="J65" s="170"/>
      <c r="K65" s="170"/>
      <c r="L65" s="170"/>
      <c r="M65" s="170"/>
      <c r="N65" s="170"/>
      <c r="O65" s="170"/>
      <c r="P65" s="170"/>
      <c r="Q65" s="170"/>
      <c r="R65" s="170"/>
    </row>
    <row r="66" spans="1:18" ht="15.75">
      <c r="A66" s="168" t="str">
        <f>'Voeux élèves'!A68</f>
        <v>MILLET Augustine</v>
      </c>
      <c r="B66" s="169">
        <f>Tableau1[[#This Row],[guitare]]</f>
        <v>0</v>
      </c>
      <c r="C66" s="170"/>
      <c r="D66" s="170"/>
      <c r="E66" s="170"/>
      <c r="F66" s="170"/>
      <c r="G66" s="170"/>
      <c r="H66" s="170"/>
      <c r="I66" s="170"/>
      <c r="J66" s="170"/>
      <c r="K66" s="170"/>
      <c r="L66" s="170"/>
      <c r="M66" s="170"/>
      <c r="N66" s="170"/>
      <c r="O66" s="170"/>
      <c r="P66" s="170"/>
      <c r="Q66" s="170"/>
      <c r="R66" s="170"/>
    </row>
    <row r="67" spans="1:18" ht="15.75">
      <c r="A67" s="168" t="str">
        <f>'Voeux élèves'!A69</f>
        <v>MORARD Zoé</v>
      </c>
      <c r="B67" s="169">
        <f>Tableau1[[#This Row],[guitare]]</f>
        <v>0</v>
      </c>
      <c r="C67" s="170"/>
      <c r="D67" s="170"/>
      <c r="E67" s="170"/>
      <c r="F67" s="170"/>
      <c r="G67" s="170"/>
      <c r="H67" s="170"/>
      <c r="I67" s="170"/>
      <c r="J67" s="170"/>
      <c r="K67" s="170"/>
      <c r="L67" s="170"/>
      <c r="M67" s="170"/>
      <c r="N67" s="170"/>
      <c r="O67" s="170"/>
      <c r="P67" s="170"/>
      <c r="Q67" s="170"/>
      <c r="R67" s="170"/>
    </row>
    <row r="68" spans="1:18" ht="15.75">
      <c r="A68" s="168" t="str">
        <f>'Voeux élèves'!A70</f>
        <v>MULLER Hugo</v>
      </c>
      <c r="B68" s="169">
        <f>Tableau1[[#This Row],[guitare]]</f>
        <v>0</v>
      </c>
      <c r="C68" s="170"/>
      <c r="D68" s="170"/>
      <c r="E68" s="170"/>
      <c r="F68" s="170"/>
      <c r="G68" s="170"/>
      <c r="H68" s="170"/>
      <c r="I68" s="170"/>
      <c r="J68" s="170"/>
      <c r="K68" s="170"/>
      <c r="L68" s="170"/>
      <c r="M68" s="170"/>
      <c r="N68" s="170"/>
      <c r="O68" s="170"/>
      <c r="P68" s="170"/>
      <c r="Q68" s="170"/>
      <c r="R68" s="170"/>
    </row>
    <row r="69" spans="1:18" ht="15.75">
      <c r="A69" s="168" t="str">
        <f>'Voeux élèves'!A71</f>
        <v>MULTEDO Felix</v>
      </c>
      <c r="B69" s="169">
        <f>Tableau1[[#This Row],[guitare]]</f>
        <v>0</v>
      </c>
      <c r="C69" s="170"/>
      <c r="D69" s="170"/>
      <c r="E69" s="170"/>
      <c r="F69" s="170"/>
      <c r="G69" s="170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0"/>
    </row>
    <row r="70" spans="1:18" ht="15.75">
      <c r="A70" s="168" t="str">
        <f>'Voeux élèves'!A72</f>
        <v>PANDIN Juliette</v>
      </c>
      <c r="B70" s="169">
        <f>Tableau1[[#This Row],[guitare]]</f>
        <v>0</v>
      </c>
      <c r="C70" s="170"/>
      <c r="D70" s="170"/>
      <c r="E70" s="170"/>
      <c r="F70" s="170"/>
      <c r="G70" s="170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0"/>
    </row>
    <row r="71" spans="1:18" ht="15.75">
      <c r="A71" s="168" t="str">
        <f>'Voeux élèves'!A73</f>
        <v>PECQUERIE Louis</v>
      </c>
      <c r="B71" s="169">
        <f>Tableau1[[#This Row],[guitare]]</f>
        <v>1</v>
      </c>
      <c r="C71" s="170"/>
      <c r="D71" s="170"/>
      <c r="E71" s="170"/>
      <c r="F71" s="170"/>
      <c r="G71" s="170"/>
      <c r="H71" s="170"/>
      <c r="I71" s="170"/>
      <c r="J71" s="170"/>
      <c r="K71" s="170"/>
      <c r="L71" s="170"/>
      <c r="M71" s="170"/>
      <c r="N71" s="170"/>
      <c r="O71" s="170"/>
      <c r="P71" s="170"/>
      <c r="Q71" s="170"/>
      <c r="R71" s="170"/>
    </row>
    <row r="72" spans="1:18" ht="15.75">
      <c r="A72" s="168" t="str">
        <f>'Voeux élèves'!A74</f>
        <v>PECQUERIE Raphaël</v>
      </c>
      <c r="B72" s="169">
        <f>Tableau1[[#This Row],[guitare]]</f>
        <v>1</v>
      </c>
      <c r="C72" s="170"/>
      <c r="D72" s="170"/>
      <c r="E72" s="170"/>
      <c r="F72" s="170"/>
      <c r="G72" s="170"/>
      <c r="H72" s="170"/>
      <c r="I72" s="170"/>
      <c r="J72" s="170"/>
      <c r="K72" s="170"/>
      <c r="L72" s="170"/>
      <c r="M72" s="170"/>
      <c r="N72" s="170"/>
      <c r="O72" s="170"/>
      <c r="P72" s="170"/>
      <c r="Q72" s="170"/>
      <c r="R72" s="170"/>
    </row>
    <row r="73" spans="1:18" ht="15.75">
      <c r="A73" s="168" t="str">
        <f>'Voeux élèves'!A75</f>
        <v>PEJOAN Juliette</v>
      </c>
      <c r="B73" s="169">
        <f>Tableau1[[#This Row],[guitare]]</f>
        <v>0</v>
      </c>
      <c r="C73" s="170"/>
      <c r="D73" s="170"/>
      <c r="E73" s="170"/>
      <c r="F73" s="170"/>
      <c r="G73" s="170"/>
      <c r="H73" s="170"/>
      <c r="I73" s="170"/>
      <c r="J73" s="170"/>
      <c r="K73" s="170"/>
      <c r="L73" s="170"/>
      <c r="M73" s="170"/>
      <c r="N73" s="170"/>
      <c r="O73" s="170"/>
      <c r="P73" s="170"/>
      <c r="Q73" s="170"/>
      <c r="R73" s="170"/>
    </row>
    <row r="74" spans="1:18" ht="15.75">
      <c r="A74" s="168" t="str">
        <f>'Voeux élèves'!A76</f>
        <v>PICHOT-DELAHAYE Louise</v>
      </c>
      <c r="B74" s="169">
        <f>Tableau1[[#This Row],[guitare]]</f>
        <v>0</v>
      </c>
      <c r="C74" s="170"/>
      <c r="D74" s="170"/>
      <c r="E74" s="170"/>
      <c r="F74" s="170"/>
      <c r="G74" s="170"/>
      <c r="H74" s="170"/>
      <c r="I74" s="170"/>
      <c r="J74" s="170"/>
      <c r="K74" s="170"/>
      <c r="L74" s="170"/>
      <c r="M74" s="170"/>
      <c r="N74" s="170"/>
      <c r="O74" s="170"/>
      <c r="P74" s="170"/>
      <c r="Q74" s="170"/>
      <c r="R74" s="170"/>
    </row>
    <row r="75" spans="1:18" ht="15.75">
      <c r="A75" s="168" t="str">
        <f>'Voeux élèves'!A77</f>
        <v>POINT BOYRIVENT Baptiste</v>
      </c>
      <c r="B75" s="169">
        <f>Tableau1[[#This Row],[guitare]]</f>
        <v>1</v>
      </c>
      <c r="C75" s="170"/>
      <c r="D75" s="170"/>
      <c r="E75" s="170"/>
      <c r="F75" s="170"/>
      <c r="G75" s="170"/>
      <c r="H75" s="170"/>
      <c r="I75" s="170"/>
      <c r="J75" s="170"/>
      <c r="K75" s="170"/>
      <c r="L75" s="170"/>
      <c r="M75" s="170"/>
      <c r="N75" s="170"/>
      <c r="O75" s="170"/>
      <c r="P75" s="170"/>
      <c r="Q75" s="170"/>
      <c r="R75" s="170"/>
    </row>
    <row r="76" spans="1:18" ht="15.75">
      <c r="A76" s="168" t="str">
        <f>'Voeux élèves'!A78</f>
        <v>POLO Emma</v>
      </c>
      <c r="B76" s="169">
        <f>Tableau1[[#This Row],[guitare]]</f>
        <v>0</v>
      </c>
      <c r="C76" s="170"/>
      <c r="D76" s="170"/>
      <c r="E76" s="170"/>
      <c r="F76" s="170"/>
      <c r="G76" s="170"/>
      <c r="H76" s="170"/>
      <c r="I76" s="170"/>
      <c r="J76" s="170"/>
      <c r="K76" s="170"/>
      <c r="L76" s="170"/>
      <c r="M76" s="170"/>
      <c r="N76" s="170"/>
      <c r="O76" s="170"/>
      <c r="P76" s="170"/>
      <c r="Q76" s="170"/>
      <c r="R76" s="170"/>
    </row>
    <row r="77" spans="1:18" ht="15.75">
      <c r="A77" s="168" t="str">
        <f>'Voeux élèves'!A79</f>
        <v>RENAND Louis</v>
      </c>
      <c r="B77" s="169">
        <f>Tableau1[[#This Row],[guitare]]</f>
        <v>1</v>
      </c>
      <c r="C77" s="170"/>
      <c r="D77" s="170"/>
      <c r="E77" s="170"/>
      <c r="F77" s="170"/>
      <c r="G77" s="170"/>
      <c r="H77" s="170"/>
      <c r="I77" s="170"/>
      <c r="J77" s="170"/>
      <c r="K77" s="170"/>
      <c r="L77" s="170"/>
      <c r="M77" s="170"/>
      <c r="N77" s="170"/>
      <c r="O77" s="170"/>
      <c r="P77" s="170"/>
      <c r="Q77" s="170"/>
      <c r="R77" s="170"/>
    </row>
    <row r="78" spans="1:18" ht="15.75">
      <c r="A78" s="168" t="str">
        <f>'Voeux élèves'!A80</f>
        <v>RIVET Léa</v>
      </c>
      <c r="B78" s="169">
        <f>Tableau1[[#This Row],[guitare]]</f>
        <v>0</v>
      </c>
      <c r="C78" s="170"/>
      <c r="D78" s="170"/>
      <c r="E78" s="170"/>
      <c r="F78" s="170"/>
      <c r="G78" s="170"/>
      <c r="H78" s="170"/>
      <c r="I78" s="170"/>
      <c r="J78" s="170"/>
      <c r="K78" s="170"/>
      <c r="L78" s="170"/>
      <c r="M78" s="170"/>
      <c r="N78" s="170"/>
      <c r="O78" s="170"/>
      <c r="P78" s="170"/>
      <c r="Q78" s="170"/>
      <c r="R78" s="170"/>
    </row>
    <row r="79" spans="1:18" ht="15.75">
      <c r="A79" s="168" t="str">
        <f>'Voeux élèves'!A81</f>
        <v>ROULLIER Theophane</v>
      </c>
      <c r="B79" s="169">
        <f>Tableau1[[#This Row],[guitare]]</f>
        <v>1</v>
      </c>
      <c r="C79" s="170"/>
      <c r="D79" s="170"/>
      <c r="E79" s="170"/>
      <c r="F79" s="170"/>
      <c r="G79" s="170"/>
      <c r="H79" s="170"/>
      <c r="I79" s="170"/>
      <c r="J79" s="170"/>
      <c r="K79" s="170"/>
      <c r="L79" s="170"/>
      <c r="M79" s="170"/>
      <c r="N79" s="170"/>
      <c r="O79" s="170"/>
      <c r="P79" s="170"/>
      <c r="Q79" s="170"/>
      <c r="R79" s="170"/>
    </row>
    <row r="80" spans="1:18" ht="15.75">
      <c r="A80" s="168" t="str">
        <f>'Voeux élèves'!A82</f>
        <v>ROUSSEL-ROQUES Achille</v>
      </c>
      <c r="B80" s="169">
        <f>Tableau1[[#This Row],[guitare]]</f>
        <v>0</v>
      </c>
      <c r="C80" s="170"/>
      <c r="D80" s="170"/>
      <c r="E80" s="170"/>
      <c r="F80" s="170"/>
      <c r="G80" s="170"/>
      <c r="H80" s="170"/>
      <c r="I80" s="170"/>
      <c r="J80" s="170"/>
      <c r="K80" s="170"/>
      <c r="L80" s="170"/>
      <c r="M80" s="170"/>
      <c r="N80" s="170"/>
      <c r="O80" s="170"/>
      <c r="P80" s="170"/>
      <c r="Q80" s="170"/>
      <c r="R80" s="170"/>
    </row>
    <row r="81" spans="1:18" ht="15.75">
      <c r="A81" s="168" t="str">
        <f>'Voeux élèves'!A83</f>
        <v>ROUSSEL-ROQUES Zacharie</v>
      </c>
      <c r="B81" s="169">
        <f>Tableau1[[#This Row],[guitare]]</f>
        <v>1</v>
      </c>
      <c r="C81" s="170"/>
      <c r="D81" s="170"/>
      <c r="E81" s="170"/>
      <c r="F81" s="170"/>
      <c r="G81" s="170"/>
      <c r="H81" s="170"/>
      <c r="I81" s="170"/>
      <c r="J81" s="170"/>
      <c r="K81" s="170"/>
      <c r="L81" s="170"/>
      <c r="M81" s="170"/>
      <c r="N81" s="170"/>
      <c r="O81" s="170"/>
      <c r="P81" s="170"/>
      <c r="Q81" s="170"/>
      <c r="R81" s="170"/>
    </row>
    <row r="82" spans="1:18" ht="15.75">
      <c r="A82" s="168" t="str">
        <f>'Voeux élèves'!A84</f>
        <v>ROUSSET Mathilde</v>
      </c>
      <c r="B82" s="169">
        <f>Tableau1[[#This Row],[guitare]]</f>
        <v>0</v>
      </c>
      <c r="C82" s="170"/>
      <c r="D82" s="170"/>
      <c r="E82" s="170"/>
      <c r="F82" s="170"/>
      <c r="G82" s="170"/>
      <c r="H82" s="170"/>
      <c r="I82" s="170"/>
      <c r="J82" s="170"/>
      <c r="K82" s="170"/>
      <c r="L82" s="170"/>
      <c r="M82" s="170"/>
      <c r="N82" s="170"/>
      <c r="O82" s="170"/>
      <c r="P82" s="170"/>
      <c r="Q82" s="170"/>
      <c r="R82" s="170"/>
    </row>
    <row r="83" spans="1:18" ht="15.75">
      <c r="A83" s="168" t="str">
        <f>'Voeux élèves'!A85</f>
        <v>ROUSSILLON Marin</v>
      </c>
      <c r="B83" s="169">
        <f>Tableau1[[#This Row],[guitare]]</f>
        <v>0</v>
      </c>
      <c r="C83" s="170"/>
      <c r="D83" s="170"/>
      <c r="E83" s="170"/>
      <c r="F83" s="170"/>
      <c r="G83" s="170"/>
      <c r="H83" s="170"/>
      <c r="I83" s="170"/>
      <c r="J83" s="170"/>
      <c r="K83" s="170"/>
      <c r="L83" s="170"/>
      <c r="M83" s="170"/>
      <c r="N83" s="170"/>
      <c r="O83" s="170"/>
      <c r="P83" s="170"/>
      <c r="Q83" s="170"/>
      <c r="R83" s="170"/>
    </row>
    <row r="84" spans="1:18" ht="15.75">
      <c r="A84" s="168" t="str">
        <f>'Voeux élèves'!A86</f>
        <v>ROUX Elina</v>
      </c>
      <c r="B84" s="169">
        <f>Tableau1[[#This Row],[guitare]]</f>
        <v>0</v>
      </c>
      <c r="C84" s="170"/>
      <c r="D84" s="170"/>
      <c r="E84" s="170"/>
      <c r="F84" s="170"/>
      <c r="G84" s="170"/>
      <c r="H84" s="170"/>
      <c r="I84" s="170"/>
      <c r="J84" s="170"/>
      <c r="K84" s="170"/>
      <c r="L84" s="170"/>
      <c r="M84" s="170"/>
      <c r="N84" s="170"/>
      <c r="O84" s="170"/>
      <c r="P84" s="170"/>
      <c r="Q84" s="170"/>
      <c r="R84" s="170"/>
    </row>
    <row r="85" spans="1:18" ht="15.75">
      <c r="A85" s="168" t="str">
        <f>'Voeux élèves'!A87</f>
        <v>ROYER  Alban</v>
      </c>
      <c r="B85" s="169">
        <f>Tableau1[[#This Row],[guitare]]</f>
        <v>1</v>
      </c>
      <c r="C85" s="170"/>
      <c r="D85" s="170"/>
      <c r="E85" s="170"/>
      <c r="F85" s="170"/>
      <c r="G85" s="170"/>
      <c r="H85" s="170"/>
      <c r="I85" s="170"/>
      <c r="J85" s="170"/>
      <c r="K85" s="170"/>
      <c r="L85" s="170"/>
      <c r="M85" s="170"/>
      <c r="N85" s="170"/>
      <c r="O85" s="170"/>
      <c r="P85" s="170"/>
      <c r="Q85" s="170"/>
      <c r="R85" s="170"/>
    </row>
    <row r="86" spans="1:18" ht="15.75">
      <c r="A86" s="168" t="str">
        <f>'Voeux élèves'!A88</f>
        <v>SAINT-PAUL Léonie</v>
      </c>
      <c r="B86" s="169">
        <f>Tableau1[[#This Row],[guitare]]</f>
        <v>0</v>
      </c>
      <c r="C86" s="170"/>
      <c r="D86" s="170"/>
      <c r="E86" s="170"/>
      <c r="F86" s="170"/>
      <c r="G86" s="170"/>
      <c r="H86" s="170"/>
      <c r="I86" s="170"/>
      <c r="J86" s="170"/>
      <c r="K86" s="170"/>
      <c r="L86" s="170"/>
      <c r="M86" s="170"/>
      <c r="N86" s="170"/>
      <c r="O86" s="170"/>
      <c r="P86" s="170"/>
      <c r="Q86" s="170"/>
      <c r="R86" s="170"/>
    </row>
    <row r="87" spans="1:18" ht="15.75">
      <c r="A87" s="168" t="str">
        <f>'Voeux élèves'!A89</f>
        <v>SCHMID Maélyne</v>
      </c>
      <c r="B87" s="169">
        <f>Tableau1[[#This Row],[guitare]]</f>
        <v>0</v>
      </c>
      <c r="C87" s="170"/>
      <c r="D87" s="170"/>
      <c r="E87" s="170"/>
      <c r="F87" s="170"/>
      <c r="G87" s="170"/>
      <c r="H87" s="170"/>
      <c r="I87" s="170"/>
      <c r="J87" s="170"/>
      <c r="K87" s="170"/>
      <c r="L87" s="170"/>
      <c r="M87" s="170"/>
      <c r="N87" s="170"/>
      <c r="O87" s="170"/>
      <c r="P87" s="170"/>
      <c r="Q87" s="170"/>
      <c r="R87" s="170"/>
    </row>
    <row r="88" spans="1:18" ht="15.75">
      <c r="A88" s="168" t="str">
        <f>'Voeux élèves'!A90</f>
        <v>SHIN Ian</v>
      </c>
      <c r="B88" s="169">
        <f>Tableau1[[#This Row],[guitare]]</f>
        <v>0</v>
      </c>
      <c r="C88" s="170"/>
      <c r="D88" s="170"/>
      <c r="E88" s="170"/>
      <c r="F88" s="170"/>
      <c r="G88" s="170"/>
      <c r="H88" s="170"/>
      <c r="I88" s="170"/>
      <c r="J88" s="170"/>
      <c r="K88" s="170"/>
      <c r="L88" s="170"/>
      <c r="M88" s="170"/>
      <c r="N88" s="170"/>
      <c r="O88" s="170"/>
      <c r="P88" s="170"/>
      <c r="Q88" s="170"/>
      <c r="R88" s="170"/>
    </row>
    <row r="89" spans="1:18" ht="15.75">
      <c r="A89" s="168" t="str">
        <f>'Voeux élèves'!A91</f>
        <v>SHIN Louane</v>
      </c>
      <c r="B89" s="169">
        <f>Tableau1[[#This Row],[guitare]]</f>
        <v>0</v>
      </c>
      <c r="C89" s="170"/>
      <c r="D89" s="170"/>
      <c r="E89" s="170"/>
      <c r="F89" s="170"/>
      <c r="G89" s="170"/>
      <c r="H89" s="170"/>
      <c r="I89" s="170"/>
      <c r="J89" s="170"/>
      <c r="K89" s="170"/>
      <c r="L89" s="170"/>
      <c r="M89" s="170"/>
      <c r="N89" s="170"/>
      <c r="O89" s="170"/>
      <c r="P89" s="170"/>
      <c r="Q89" s="170"/>
      <c r="R89" s="170"/>
    </row>
    <row r="90" spans="1:18" ht="15.75">
      <c r="A90" s="168" t="str">
        <f>'Voeux élèves'!A92</f>
        <v>SIGNORELLI Matteo</v>
      </c>
      <c r="B90" s="169">
        <f>Tableau1[[#This Row],[guitare]]</f>
        <v>1</v>
      </c>
      <c r="C90" s="170"/>
      <c r="D90" s="170"/>
      <c r="E90" s="170"/>
      <c r="F90" s="170"/>
      <c r="G90" s="170"/>
      <c r="H90" s="170"/>
      <c r="I90" s="170"/>
      <c r="J90" s="170"/>
      <c r="K90" s="170"/>
      <c r="L90" s="170"/>
      <c r="M90" s="170"/>
      <c r="N90" s="170"/>
      <c r="O90" s="170"/>
      <c r="P90" s="170"/>
      <c r="Q90" s="170"/>
      <c r="R90" s="170"/>
    </row>
    <row r="91" spans="1:18" ht="15.75">
      <c r="A91" s="168" t="str">
        <f>'Voeux élèves'!A93</f>
        <v>SIMON Stanislas</v>
      </c>
      <c r="B91" s="169">
        <f>Tableau1[[#This Row],[guitare]]</f>
        <v>1</v>
      </c>
      <c r="C91" s="170"/>
      <c r="D91" s="170"/>
      <c r="E91" s="170"/>
      <c r="F91" s="170"/>
      <c r="G91" s="170"/>
      <c r="H91" s="170"/>
      <c r="I91" s="170"/>
      <c r="J91" s="170"/>
      <c r="K91" s="170"/>
      <c r="L91" s="170"/>
      <c r="M91" s="170"/>
      <c r="N91" s="170"/>
      <c r="O91" s="170"/>
      <c r="P91" s="170"/>
      <c r="Q91" s="170"/>
      <c r="R91" s="170"/>
    </row>
    <row r="92" spans="1:18" ht="15.75">
      <c r="A92" s="168" t="str">
        <f>'Voeux élèves'!A94</f>
        <v>SOULAS Louise</v>
      </c>
      <c r="B92" s="169">
        <f>Tableau1[[#This Row],[guitare]]</f>
        <v>0</v>
      </c>
      <c r="C92" s="170"/>
      <c r="D92" s="170"/>
      <c r="E92" s="170"/>
      <c r="F92" s="170"/>
      <c r="G92" s="170"/>
      <c r="H92" s="170"/>
      <c r="I92" s="170"/>
      <c r="J92" s="170"/>
      <c r="K92" s="170"/>
      <c r="L92" s="170"/>
      <c r="M92" s="170"/>
      <c r="N92" s="170"/>
      <c r="O92" s="170"/>
      <c r="P92" s="170"/>
      <c r="Q92" s="170"/>
      <c r="R92" s="170"/>
    </row>
    <row r="93" spans="1:18" ht="15.75">
      <c r="A93" s="168" t="str">
        <f>'Voeux élèves'!A95</f>
        <v>TAILHADES ALALI Noa</v>
      </c>
      <c r="B93" s="169">
        <f>Tableau1[[#This Row],[guitare]]</f>
        <v>0</v>
      </c>
      <c r="C93" s="170"/>
      <c r="D93" s="170"/>
      <c r="E93" s="170"/>
      <c r="F93" s="170"/>
      <c r="G93" s="170"/>
      <c r="H93" s="170"/>
      <c r="I93" s="170"/>
      <c r="J93" s="170"/>
      <c r="K93" s="170"/>
      <c r="L93" s="170"/>
      <c r="M93" s="170"/>
      <c r="N93" s="170"/>
      <c r="O93" s="170"/>
      <c r="P93" s="170"/>
      <c r="Q93" s="170"/>
      <c r="R93" s="170"/>
    </row>
    <row r="94" spans="1:18" ht="15.75">
      <c r="A94" s="168" t="str">
        <f>'Voeux élèves'!A96</f>
        <v>TAKKOUZ Carla</v>
      </c>
      <c r="B94" s="169">
        <f>Tableau1[[#This Row],[guitare]]</f>
        <v>0</v>
      </c>
      <c r="C94" s="170"/>
      <c r="D94" s="170"/>
      <c r="E94" s="170"/>
      <c r="F94" s="170"/>
      <c r="G94" s="170"/>
      <c r="H94" s="170"/>
      <c r="I94" s="170"/>
      <c r="J94" s="170"/>
      <c r="K94" s="170"/>
      <c r="L94" s="170"/>
      <c r="M94" s="170"/>
      <c r="N94" s="170"/>
      <c r="O94" s="170"/>
      <c r="P94" s="170"/>
      <c r="Q94" s="170"/>
      <c r="R94" s="170"/>
    </row>
    <row r="95" spans="1:18" ht="15.75">
      <c r="A95" s="168" t="str">
        <f>'Voeux élèves'!A97</f>
        <v>TRABLY EL MAHMOUD Coline</v>
      </c>
      <c r="B95" s="169">
        <f>Tableau1[[#This Row],[guitare]]</f>
        <v>0</v>
      </c>
      <c r="C95" s="170"/>
      <c r="D95" s="170"/>
      <c r="E95" s="170"/>
      <c r="F95" s="170"/>
      <c r="G95" s="170"/>
      <c r="H95" s="170"/>
      <c r="I95" s="170"/>
      <c r="J95" s="170"/>
      <c r="K95" s="170"/>
      <c r="L95" s="170"/>
      <c r="M95" s="170"/>
      <c r="N95" s="170"/>
      <c r="O95" s="170"/>
      <c r="P95" s="170"/>
      <c r="Q95" s="170"/>
      <c r="R95" s="170"/>
    </row>
    <row r="96" spans="1:18" ht="15.75">
      <c r="A96" s="168" t="str">
        <f>'Voeux élèves'!A98</f>
        <v>VERSCHELDE Lucie</v>
      </c>
      <c r="B96" s="169">
        <f>Tableau1[[#This Row],[guitare]]</f>
        <v>0</v>
      </c>
      <c r="C96" s="170"/>
      <c r="D96" s="170"/>
      <c r="E96" s="170"/>
      <c r="F96" s="170"/>
      <c r="G96" s="170"/>
      <c r="H96" s="170"/>
      <c r="I96" s="170"/>
      <c r="J96" s="170"/>
      <c r="K96" s="170"/>
      <c r="L96" s="170"/>
      <c r="M96" s="170"/>
      <c r="N96" s="170"/>
      <c r="O96" s="170"/>
      <c r="P96" s="170"/>
      <c r="Q96" s="170"/>
      <c r="R96" s="170"/>
    </row>
    <row r="97" spans="1:18" ht="15.75">
      <c r="A97" s="168" t="str">
        <f>'Voeux élèves'!A99</f>
        <v>VIREVAIRE BIDAUT Timéo</v>
      </c>
      <c r="B97" s="169">
        <f>Tableau1[[#This Row],[guitare]]</f>
        <v>0</v>
      </c>
      <c r="C97" s="170"/>
      <c r="D97" s="170"/>
      <c r="E97" s="170"/>
      <c r="F97" s="170"/>
      <c r="G97" s="170"/>
      <c r="H97" s="170"/>
      <c r="I97" s="170"/>
      <c r="J97" s="170"/>
      <c r="K97" s="170"/>
      <c r="L97" s="170"/>
      <c r="M97" s="170"/>
      <c r="N97" s="170"/>
      <c r="O97" s="170"/>
      <c r="P97" s="170"/>
      <c r="Q97" s="170"/>
      <c r="R97" s="170"/>
    </row>
    <row r="98" spans="1:18" ht="15.75">
      <c r="A98" s="168" t="str">
        <f>'Voeux élèves'!A100</f>
        <v>BERNET Clémence</v>
      </c>
      <c r="B98" s="169">
        <f>Tableau1[[#This Row],[guitare]]</f>
        <v>0</v>
      </c>
      <c r="C98" s="170"/>
      <c r="D98" s="170"/>
      <c r="E98" s="170"/>
      <c r="F98" s="170"/>
      <c r="G98" s="170"/>
      <c r="H98" s="170"/>
      <c r="I98" s="170"/>
      <c r="J98" s="170"/>
      <c r="K98" s="170"/>
      <c r="L98" s="170"/>
      <c r="M98" s="170"/>
      <c r="N98" s="170"/>
      <c r="O98" s="170"/>
      <c r="P98" s="170"/>
      <c r="Q98" s="170"/>
      <c r="R98" s="170"/>
    </row>
    <row r="99" spans="1:18" ht="15.75">
      <c r="A99" s="168" t="str">
        <f>'Voeux élèves'!A101</f>
        <v>LOUAR Sarah</v>
      </c>
      <c r="B99" s="169">
        <f>Tableau1[[#This Row],[guitare]]</f>
        <v>0</v>
      </c>
      <c r="C99" s="170"/>
      <c r="D99" s="170"/>
      <c r="E99" s="170"/>
      <c r="F99" s="170"/>
      <c r="G99" s="170"/>
      <c r="H99" s="170"/>
      <c r="I99" s="170"/>
      <c r="J99" s="170"/>
      <c r="K99" s="170"/>
      <c r="L99" s="170"/>
      <c r="M99" s="170"/>
      <c r="N99" s="170"/>
      <c r="O99" s="170"/>
      <c r="P99" s="170"/>
      <c r="Q99" s="170"/>
      <c r="R99" s="170"/>
    </row>
    <row r="100" spans="1:18" ht="15.75">
      <c r="A100" s="168">
        <f>'Voeux élèves'!A102</f>
        <v>0</v>
      </c>
      <c r="B100" s="169">
        <f>Tableau1[[#This Row],[guitare]]</f>
        <v>0</v>
      </c>
      <c r="C100" s="170"/>
      <c r="D100" s="170"/>
      <c r="E100" s="170"/>
      <c r="F100" s="170"/>
      <c r="G100" s="170"/>
      <c r="H100" s="170"/>
      <c r="I100" s="170"/>
      <c r="J100" s="170"/>
      <c r="K100" s="170"/>
      <c r="L100" s="170"/>
      <c r="M100" s="170"/>
      <c r="N100" s="170"/>
      <c r="O100" s="170"/>
      <c r="P100" s="170"/>
      <c r="Q100" s="170"/>
      <c r="R100" s="170"/>
    </row>
    <row r="101" spans="1:18">
      <c r="A101" s="174"/>
      <c r="B101" s="170"/>
      <c r="C101" s="170"/>
      <c r="D101" s="170"/>
      <c r="E101" s="170"/>
      <c r="F101" s="170"/>
      <c r="G101" s="170"/>
      <c r="H101" s="170"/>
      <c r="I101" s="170"/>
      <c r="J101" s="170"/>
      <c r="K101" s="170"/>
      <c r="L101" s="170"/>
      <c r="M101" s="170"/>
      <c r="N101" s="170"/>
      <c r="O101" s="170"/>
      <c r="P101" s="170"/>
      <c r="Q101" s="170"/>
      <c r="R101" s="170"/>
    </row>
    <row r="102" spans="1:18">
      <c r="A102" s="172" t="s">
        <v>26</v>
      </c>
      <c r="B102" s="175"/>
      <c r="C102" s="170"/>
      <c r="D102" s="170"/>
      <c r="E102" s="170"/>
      <c r="F102" s="170"/>
      <c r="G102" s="170"/>
      <c r="H102" s="170"/>
      <c r="I102" s="170"/>
      <c r="J102" s="170"/>
      <c r="K102" s="170"/>
      <c r="L102" s="170"/>
      <c r="M102" s="170"/>
      <c r="N102" s="170"/>
      <c r="O102" s="170"/>
      <c r="P102" s="170"/>
      <c r="Q102" s="170"/>
      <c r="R102" s="170"/>
    </row>
    <row r="103" spans="1:18">
      <c r="A103" s="7" t="s">
        <v>85</v>
      </c>
      <c r="B103" s="1" t="s">
        <v>71</v>
      </c>
    </row>
    <row r="104" spans="1:18">
      <c r="A104" s="7"/>
      <c r="B104" s="2" t="s">
        <v>72</v>
      </c>
    </row>
    <row r="105" spans="1:18">
      <c r="B105" s="3" t="s">
        <v>73</v>
      </c>
    </row>
    <row r="106" spans="1:18">
      <c r="B106" s="4" t="s">
        <v>74</v>
      </c>
    </row>
    <row r="107" spans="1:18">
      <c r="B107">
        <f>COUNTIF(B101:B106,1)</f>
        <v>0</v>
      </c>
    </row>
    <row r="108" spans="1:18">
      <c r="B108">
        <f>COUNTIF(B101:B106,2)</f>
        <v>0</v>
      </c>
    </row>
    <row r="109" spans="1:18">
      <c r="B109">
        <f>COUNTIF(B101:B106,3)</f>
        <v>0</v>
      </c>
    </row>
    <row r="110" spans="1:18">
      <c r="B110">
        <f>COUNTIF(B101:B106,4)</f>
        <v>0</v>
      </c>
    </row>
  </sheetData>
  <phoneticPr fontId="5" type="noConversion"/>
  <conditionalFormatting sqref="B102">
    <cfRule type="iconSet" priority="84">
      <iconSet iconSet="3Symbols2">
        <cfvo type="percent" val="0"/>
        <cfvo type="percent" val="33"/>
        <cfvo type="percent" val="67"/>
      </iconSet>
    </cfRule>
  </conditionalFormatting>
  <conditionalFormatting sqref="B102">
    <cfRule type="colorScale" priority="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2">
    <cfRule type="colorScale" priority="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3">
    <cfRule type="iconSet" priority="77">
      <iconSet iconSet="3Symbols2">
        <cfvo type="percent" val="0"/>
        <cfvo type="percent" val="33"/>
        <cfvo type="percent" val="67"/>
      </iconSet>
    </cfRule>
  </conditionalFormatting>
  <conditionalFormatting sqref="B103">
    <cfRule type="colorScale" priority="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3">
    <cfRule type="colorScale" priority="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4">
    <cfRule type="iconSet" priority="74">
      <iconSet iconSet="3Symbols2">
        <cfvo type="percent" val="0"/>
        <cfvo type="percent" val="33"/>
        <cfvo type="percent" val="67"/>
      </iconSet>
    </cfRule>
  </conditionalFormatting>
  <conditionalFormatting sqref="B104">
    <cfRule type="colorScale" priority="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5">
    <cfRule type="iconSet" priority="72">
      <iconSet iconSet="3Symbols2">
        <cfvo type="percent" val="0"/>
        <cfvo type="percent" val="33"/>
        <cfvo type="percent" val="67"/>
      </iconSet>
    </cfRule>
  </conditionalFormatting>
  <conditionalFormatting sqref="B106">
    <cfRule type="iconSet" priority="71">
      <iconSet iconSet="3Symbols2">
        <cfvo type="percent" val="0"/>
        <cfvo type="percent" val="33"/>
        <cfvo type="percent" val="67"/>
      </iconSet>
    </cfRule>
  </conditionalFormatting>
  <conditionalFormatting sqref="B2:B100">
    <cfRule type="iconSet" priority="6">
      <iconSet iconSet="3Symbols2">
        <cfvo type="percent" val="0"/>
        <cfvo type="percent" val="33"/>
        <cfvo type="percent" val="67"/>
      </iconSet>
    </cfRule>
  </conditionalFormatting>
  <conditionalFormatting sqref="B2:B100">
    <cfRule type="cellIs" dxfId="24" priority="1" operator="equal">
      <formula>"P4"</formula>
    </cfRule>
    <cfRule type="cellIs" dxfId="23" priority="2" operator="equal">
      <formula>"P3"</formula>
    </cfRule>
    <cfRule type="cellIs" dxfId="22" priority="3" operator="equal">
      <formula>"P2"</formula>
    </cfRule>
    <cfRule type="cellIs" dxfId="21" priority="4" operator="equal">
      <formula>"P1"</formula>
    </cfRule>
    <cfRule type="iconSet" priority="5">
      <iconSet iconSet="4TrafficLights">
        <cfvo type="percent" val="0"/>
        <cfvo type="percent" val="25"/>
        <cfvo type="percent" val="50"/>
        <cfvo type="percent" val="75"/>
      </iconSet>
    </cfRule>
  </conditionalFormatting>
  <pageMargins left="0.7" right="0.7" top="0.75" bottom="0.75" header="0.3" footer="0.3"/>
  <pageSetup paperSize="9" orientation="portrait" horizontalDpi="0" verticalDpi="0"/>
  <tableParts count="1">
    <tablePart r:id="rId1"/>
  </tablePart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Feuil21"/>
  <dimension ref="A1:R110"/>
  <sheetViews>
    <sheetView workbookViewId="0">
      <pane ySplit="1" topLeftCell="A2" activePane="bottomLeft" state="frozen"/>
      <selection activeCell="A80" sqref="A80"/>
      <selection pane="bottomLeft" activeCell="A80" sqref="A80"/>
    </sheetView>
  </sheetViews>
  <sheetFormatPr baseColWidth="10" defaultRowHeight="15"/>
  <cols>
    <col min="1" max="1" width="36.140625" bestFit="1" customWidth="1"/>
    <col min="2" max="3" width="19.140625" bestFit="1" customWidth="1"/>
  </cols>
  <sheetData>
    <row r="1" spans="1:18">
      <c r="A1" t="s">
        <v>16</v>
      </c>
      <c r="B1" t="s">
        <v>27</v>
      </c>
    </row>
    <row r="2" spans="1:18">
      <c r="A2" s="153" t="str">
        <f>'Voeux élèves'!A4</f>
        <v>ARRAGAIN Adèle</v>
      </c>
      <c r="B2" s="154">
        <f>Tableau1[[#This Row],[harpe]]</f>
        <v>1</v>
      </c>
    </row>
    <row r="3" spans="1:18">
      <c r="A3" s="153" t="str">
        <f>'Voeux élèves'!A5</f>
        <v>AUCLAIR Héloïse</v>
      </c>
      <c r="B3" s="154">
        <f>Tableau1[[#This Row],[harpe]]</f>
        <v>0</v>
      </c>
    </row>
    <row r="4" spans="1:18" ht="15.75">
      <c r="A4" s="168" t="str">
        <f>'Voeux élèves'!A6</f>
        <v>BALAIS Zoé</v>
      </c>
      <c r="B4" s="169">
        <f>Tableau1[[#This Row],[harpe]]</f>
        <v>0</v>
      </c>
      <c r="C4" s="170"/>
      <c r="D4" s="170"/>
      <c r="E4" s="170"/>
      <c r="F4" s="170"/>
      <c r="G4" s="170"/>
      <c r="H4" s="170"/>
      <c r="I4" s="170"/>
      <c r="J4" s="170"/>
      <c r="K4" s="170"/>
      <c r="L4" s="170"/>
      <c r="M4" s="170"/>
      <c r="N4" s="170"/>
      <c r="O4" s="170"/>
      <c r="P4" s="170"/>
      <c r="Q4" s="170"/>
      <c r="R4" s="170"/>
    </row>
    <row r="5" spans="1:18" ht="15.75">
      <c r="A5" s="168" t="str">
        <f>'Voeux élèves'!A7</f>
        <v>BARBI NEYROUD Alicia</v>
      </c>
      <c r="B5" s="169">
        <f>Tableau1[[#This Row],[harpe]]</f>
        <v>0</v>
      </c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170"/>
      <c r="Q5" s="170"/>
      <c r="R5" s="170"/>
    </row>
    <row r="6" spans="1:18" ht="15.75">
      <c r="A6" s="168" t="str">
        <f>'Voeux élèves'!A8</f>
        <v>BARBU WILDBRETT Charlotte</v>
      </c>
      <c r="B6" s="169">
        <f>Tableau1[[#This Row],[harpe]]</f>
        <v>0</v>
      </c>
      <c r="C6" s="170"/>
      <c r="D6" s="170"/>
      <c r="E6" s="170"/>
      <c r="F6" s="170"/>
      <c r="G6" s="170"/>
      <c r="H6" s="170"/>
      <c r="I6" s="170"/>
      <c r="J6" s="170"/>
      <c r="K6" s="170"/>
      <c r="L6" s="170"/>
      <c r="M6" s="170"/>
      <c r="N6" s="170"/>
      <c r="O6" s="170"/>
      <c r="P6" s="170"/>
      <c r="Q6" s="170"/>
      <c r="R6" s="170"/>
    </row>
    <row r="7" spans="1:18" ht="15.75">
      <c r="A7" s="168" t="str">
        <f>'Voeux élèves'!A9</f>
        <v>BAZOGE Edgar</v>
      </c>
      <c r="B7" s="169">
        <f>Tableau1[[#This Row],[harpe]]</f>
        <v>0</v>
      </c>
      <c r="C7" s="170"/>
      <c r="D7" s="170"/>
      <c r="E7" s="170"/>
      <c r="F7" s="170"/>
      <c r="G7" s="170"/>
      <c r="H7" s="170"/>
      <c r="I7" s="170"/>
      <c r="J7" s="170"/>
      <c r="K7" s="170"/>
      <c r="L7" s="170"/>
      <c r="M7" s="170"/>
      <c r="N7" s="170"/>
      <c r="O7" s="170"/>
      <c r="P7" s="170"/>
      <c r="Q7" s="170"/>
      <c r="R7" s="170"/>
    </row>
    <row r="8" spans="1:18" ht="15.75">
      <c r="A8" s="168" t="str">
        <f>'Voeux élèves'!A10</f>
        <v>BEAREZ Thelma</v>
      </c>
      <c r="B8" s="169">
        <f>Tableau1[[#This Row],[harpe]]</f>
        <v>1</v>
      </c>
      <c r="C8" s="170"/>
      <c r="D8" s="170"/>
      <c r="E8" s="170"/>
      <c r="F8" s="170"/>
      <c r="G8" s="170"/>
      <c r="H8" s="170"/>
      <c r="I8" s="170"/>
      <c r="J8" s="170"/>
      <c r="K8" s="170"/>
      <c r="L8" s="170"/>
      <c r="M8" s="170"/>
      <c r="N8" s="170"/>
      <c r="O8" s="170"/>
      <c r="P8" s="170"/>
      <c r="Q8" s="170"/>
      <c r="R8" s="170"/>
    </row>
    <row r="9" spans="1:18" ht="15.75">
      <c r="A9" s="168" t="str">
        <f>'Voeux élèves'!A11</f>
        <v>BENKHALFOUN Aya</v>
      </c>
      <c r="B9" s="169">
        <f>Tableau1[[#This Row],[harpe]]</f>
        <v>1</v>
      </c>
      <c r="C9" s="170"/>
      <c r="D9" s="170"/>
      <c r="E9" s="170"/>
      <c r="F9" s="170"/>
      <c r="G9" s="170"/>
      <c r="H9" s="170"/>
      <c r="I9" s="170"/>
      <c r="J9" s="170"/>
      <c r="K9" s="170"/>
      <c r="L9" s="170"/>
      <c r="M9" s="170"/>
      <c r="N9" s="170"/>
      <c r="O9" s="170"/>
      <c r="P9" s="170"/>
      <c r="Q9" s="170"/>
      <c r="R9" s="170"/>
    </row>
    <row r="10" spans="1:18" ht="15.75">
      <c r="A10" s="168" t="str">
        <f>'Voeux élèves'!A12</f>
        <v>BENOIT Anatole</v>
      </c>
      <c r="B10" s="169">
        <f>Tableau1[[#This Row],[harpe]]</f>
        <v>0</v>
      </c>
      <c r="C10" s="170"/>
      <c r="D10" s="170"/>
      <c r="E10" s="170"/>
      <c r="F10" s="170"/>
      <c r="G10" s="170"/>
      <c r="H10" s="170"/>
      <c r="I10" s="170"/>
      <c r="J10" s="170"/>
      <c r="K10" s="170"/>
      <c r="L10" s="170"/>
      <c r="M10" s="170"/>
      <c r="N10" s="170"/>
      <c r="O10" s="170"/>
      <c r="P10" s="170"/>
      <c r="Q10" s="170"/>
      <c r="R10" s="170"/>
    </row>
    <row r="11" spans="1:18" ht="15.75">
      <c r="A11" s="168" t="str">
        <f>'Voeux élèves'!A13</f>
        <v>BERTHIER Inès</v>
      </c>
      <c r="B11" s="169">
        <f>Tableau1[[#This Row],[harpe]]</f>
        <v>0</v>
      </c>
      <c r="C11" s="170"/>
      <c r="D11" s="170"/>
      <c r="E11" s="170"/>
      <c r="F11" s="170"/>
      <c r="G11" s="170"/>
      <c r="H11" s="170"/>
      <c r="I11" s="170"/>
      <c r="J11" s="170"/>
      <c r="K11" s="170"/>
      <c r="L11" s="170"/>
      <c r="M11" s="170"/>
      <c r="N11" s="170"/>
      <c r="O11" s="170"/>
      <c r="P11" s="170"/>
      <c r="Q11" s="170"/>
      <c r="R11" s="170"/>
    </row>
    <row r="12" spans="1:18" ht="15.75">
      <c r="A12" s="168" t="str">
        <f>'Voeux élèves'!A14</f>
        <v>BLEHAUT Anna</v>
      </c>
      <c r="B12" s="169">
        <f>Tableau1[[#This Row],[harpe]]</f>
        <v>1</v>
      </c>
      <c r="C12" s="170"/>
      <c r="D12" s="170"/>
      <c r="E12" s="170"/>
      <c r="F12" s="170"/>
      <c r="G12" s="170"/>
      <c r="H12" s="170"/>
      <c r="I12" s="170"/>
      <c r="J12" s="170"/>
      <c r="K12" s="170"/>
      <c r="L12" s="170"/>
      <c r="M12" s="170"/>
      <c r="N12" s="170"/>
      <c r="O12" s="170"/>
      <c r="P12" s="170"/>
      <c r="Q12" s="170"/>
      <c r="R12" s="170"/>
    </row>
    <row r="13" spans="1:18" ht="15.75">
      <c r="A13" s="168" t="str">
        <f>'Voeux élèves'!A15</f>
        <v>BOSSAN Emma</v>
      </c>
      <c r="B13" s="169">
        <f>Tableau1[[#This Row],[harpe]]</f>
        <v>0</v>
      </c>
      <c r="C13" s="170"/>
      <c r="D13" s="170"/>
      <c r="E13" s="170"/>
      <c r="F13" s="170"/>
      <c r="G13" s="170"/>
      <c r="H13" s="170"/>
      <c r="I13" s="170"/>
      <c r="J13" s="170"/>
      <c r="K13" s="170"/>
      <c r="L13" s="170"/>
      <c r="M13" s="170"/>
      <c r="N13" s="170"/>
      <c r="O13" s="170"/>
      <c r="P13" s="170"/>
      <c r="Q13" s="170"/>
      <c r="R13" s="170"/>
    </row>
    <row r="14" spans="1:18" ht="15.75">
      <c r="A14" s="168" t="str">
        <f>'Voeux élèves'!A16</f>
        <v>BRANDYK TAGLIAVIA Julia</v>
      </c>
      <c r="B14" s="169">
        <f>Tableau1[[#This Row],[harpe]]</f>
        <v>0</v>
      </c>
      <c r="C14" s="170"/>
      <c r="D14" s="170"/>
      <c r="E14" s="170"/>
      <c r="F14" s="170"/>
      <c r="G14" s="170"/>
      <c r="H14" s="170"/>
      <c r="I14" s="170"/>
      <c r="J14" s="170"/>
      <c r="K14" s="170"/>
      <c r="L14" s="170"/>
      <c r="M14" s="170"/>
      <c r="N14" s="170"/>
      <c r="O14" s="170"/>
      <c r="P14" s="170"/>
      <c r="Q14" s="170"/>
      <c r="R14" s="170"/>
    </row>
    <row r="15" spans="1:18" ht="15.75">
      <c r="A15" s="168" t="str">
        <f>'Voeux élèves'!A17</f>
        <v>CARION Léonie</v>
      </c>
      <c r="B15" s="169">
        <f>Tableau1[[#This Row],[harpe]]</f>
        <v>1</v>
      </c>
      <c r="C15" s="170"/>
      <c r="D15" s="170"/>
      <c r="E15" s="170"/>
      <c r="F15" s="170"/>
      <c r="G15" s="170"/>
      <c r="H15" s="170"/>
      <c r="I15" s="170"/>
      <c r="J15" s="170"/>
      <c r="K15" s="170"/>
      <c r="L15" s="170"/>
      <c r="M15" s="170"/>
      <c r="N15" s="170"/>
      <c r="O15" s="170"/>
      <c r="P15" s="170"/>
      <c r="Q15" s="170"/>
      <c r="R15" s="170"/>
    </row>
    <row r="16" spans="1:18" ht="15.75">
      <c r="A16" s="168" t="str">
        <f>'Voeux élèves'!A18</f>
        <v>CATALAO PACHECO Tomas</v>
      </c>
      <c r="B16" s="169">
        <f>Tableau1[[#This Row],[harpe]]</f>
        <v>0</v>
      </c>
      <c r="C16" s="170"/>
      <c r="D16" s="170"/>
      <c r="E16" s="170"/>
      <c r="F16" s="170"/>
      <c r="G16" s="170"/>
      <c r="H16" s="170"/>
      <c r="I16" s="170"/>
      <c r="J16" s="170"/>
      <c r="K16" s="170"/>
      <c r="L16" s="170"/>
      <c r="M16" s="170"/>
      <c r="N16" s="170"/>
      <c r="O16" s="170"/>
      <c r="P16" s="170"/>
      <c r="Q16" s="170"/>
      <c r="R16" s="170"/>
    </row>
    <row r="17" spans="1:18" ht="15.75">
      <c r="A17" s="168" t="str">
        <f>'Voeux élèves'!A19</f>
        <v>CHAGNY Elise</v>
      </c>
      <c r="B17" s="169">
        <f>Tableau1[[#This Row],[harpe]]</f>
        <v>0</v>
      </c>
      <c r="C17" s="170"/>
      <c r="D17" s="170"/>
      <c r="E17" s="170"/>
      <c r="F17" s="170"/>
      <c r="G17" s="170"/>
      <c r="H17" s="170"/>
      <c r="I17" s="170"/>
      <c r="J17" s="170"/>
      <c r="K17" s="170"/>
      <c r="L17" s="170"/>
      <c r="M17" s="170"/>
      <c r="N17" s="170"/>
      <c r="O17" s="170"/>
      <c r="P17" s="170"/>
      <c r="Q17" s="170"/>
      <c r="R17" s="170"/>
    </row>
    <row r="18" spans="1:18" ht="15.75">
      <c r="A18" s="168" t="str">
        <f>'Voeux élèves'!A20</f>
        <v>CHALET Ninon</v>
      </c>
      <c r="B18" s="169">
        <f>Tableau1[[#This Row],[harpe]]</f>
        <v>0</v>
      </c>
      <c r="C18" s="170"/>
      <c r="D18" s="170"/>
      <c r="E18" s="170"/>
      <c r="F18" s="170"/>
      <c r="G18" s="170"/>
      <c r="H18" s="170"/>
      <c r="I18" s="170"/>
      <c r="J18" s="170"/>
      <c r="K18" s="170"/>
      <c r="L18" s="170"/>
      <c r="M18" s="170"/>
      <c r="N18" s="170"/>
      <c r="O18" s="170"/>
      <c r="P18" s="170"/>
      <c r="Q18" s="170"/>
      <c r="R18" s="170"/>
    </row>
    <row r="19" spans="1:18" ht="15.75">
      <c r="A19" s="168" t="str">
        <f>'Voeux élèves'!A21</f>
        <v>CHAREYRON Elsa</v>
      </c>
      <c r="B19" s="169">
        <f>Tableau1[[#This Row],[harpe]]</f>
        <v>0</v>
      </c>
      <c r="C19" s="170"/>
      <c r="D19" s="170"/>
      <c r="E19" s="170"/>
      <c r="F19" s="170"/>
      <c r="G19" s="170"/>
      <c r="H19" s="170"/>
      <c r="I19" s="170"/>
      <c r="J19" s="170"/>
      <c r="K19" s="170"/>
      <c r="L19" s="170"/>
      <c r="M19" s="170"/>
      <c r="N19" s="170"/>
      <c r="O19" s="170"/>
      <c r="P19" s="170"/>
      <c r="Q19" s="170"/>
      <c r="R19" s="170"/>
    </row>
    <row r="20" spans="1:18" ht="15.75">
      <c r="A20" s="168" t="str">
        <f>'Voeux élèves'!A22</f>
        <v>CHARON Gabriel</v>
      </c>
      <c r="B20" s="169">
        <f>Tableau1[[#This Row],[harpe]]</f>
        <v>0</v>
      </c>
      <c r="C20" s="170"/>
      <c r="D20" s="170"/>
      <c r="E20" s="170"/>
      <c r="F20" s="170"/>
      <c r="G20" s="170"/>
      <c r="H20" s="170"/>
      <c r="I20" s="170"/>
      <c r="J20" s="170"/>
      <c r="K20" s="170"/>
      <c r="L20" s="170"/>
      <c r="M20" s="170"/>
      <c r="N20" s="170"/>
      <c r="O20" s="170"/>
      <c r="P20" s="170"/>
      <c r="Q20" s="170"/>
      <c r="R20" s="170"/>
    </row>
    <row r="21" spans="1:18" ht="15.75">
      <c r="A21" s="168" t="str">
        <f>'Voeux élèves'!A23</f>
        <v>CHASSAGNY Philippine</v>
      </c>
      <c r="B21" s="169">
        <f>Tableau1[[#This Row],[harpe]]</f>
        <v>0</v>
      </c>
      <c r="C21" s="170"/>
      <c r="D21" s="170"/>
      <c r="E21" s="170"/>
      <c r="F21" s="170"/>
      <c r="G21" s="170"/>
      <c r="H21" s="170"/>
      <c r="I21" s="170"/>
      <c r="J21" s="170"/>
      <c r="K21" s="170"/>
      <c r="L21" s="170"/>
      <c r="M21" s="170"/>
      <c r="N21" s="170"/>
      <c r="O21" s="170"/>
      <c r="P21" s="170"/>
      <c r="Q21" s="170"/>
      <c r="R21" s="170"/>
    </row>
    <row r="22" spans="1:18" ht="15.75">
      <c r="A22" s="168" t="str">
        <f>'Voeux élèves'!A24</f>
        <v>CHATILLON Apolline</v>
      </c>
      <c r="B22" s="169">
        <f>Tableau1[[#This Row],[harpe]]</f>
        <v>0</v>
      </c>
      <c r="C22" s="170"/>
      <c r="D22" s="170"/>
      <c r="E22" s="170"/>
      <c r="F22" s="170"/>
      <c r="G22" s="170"/>
      <c r="H22" s="170"/>
      <c r="I22" s="170"/>
      <c r="J22" s="170"/>
      <c r="K22" s="170"/>
      <c r="L22" s="170"/>
      <c r="M22" s="170"/>
      <c r="N22" s="170"/>
      <c r="O22" s="170"/>
      <c r="P22" s="170"/>
      <c r="Q22" s="170"/>
      <c r="R22" s="170"/>
    </row>
    <row r="23" spans="1:18" ht="15.75">
      <c r="A23" s="168" t="str">
        <f>'Voeux élèves'!A25</f>
        <v>CHENE Louise</v>
      </c>
      <c r="B23" s="169">
        <f>Tableau1[[#This Row],[harpe]]</f>
        <v>0</v>
      </c>
      <c r="C23" s="170"/>
      <c r="D23" s="170"/>
      <c r="E23" s="170"/>
      <c r="F23" s="170"/>
      <c r="G23" s="170"/>
      <c r="H23" s="170"/>
      <c r="I23" s="170"/>
      <c r="J23" s="170"/>
      <c r="K23" s="170"/>
      <c r="L23" s="170"/>
      <c r="M23" s="170"/>
      <c r="N23" s="170"/>
      <c r="O23" s="170"/>
      <c r="P23" s="170"/>
      <c r="Q23" s="170"/>
      <c r="R23" s="170"/>
    </row>
    <row r="24" spans="1:18" ht="15.75">
      <c r="A24" s="168" t="str">
        <f>'Voeux élèves'!A26</f>
        <v>CHEVALIER BUN Lyne</v>
      </c>
      <c r="B24" s="169">
        <f>Tableau1[[#This Row],[harpe]]</f>
        <v>1</v>
      </c>
      <c r="C24" s="170"/>
      <c r="D24" s="170"/>
      <c r="E24" s="170"/>
      <c r="F24" s="170"/>
      <c r="G24" s="170"/>
      <c r="H24" s="170"/>
      <c r="I24" s="170"/>
      <c r="J24" s="170"/>
      <c r="K24" s="170"/>
      <c r="L24" s="170"/>
      <c r="M24" s="170"/>
      <c r="N24" s="170"/>
      <c r="O24" s="170"/>
      <c r="P24" s="170"/>
      <c r="Q24" s="170"/>
      <c r="R24" s="170"/>
    </row>
    <row r="25" spans="1:18" ht="15.75">
      <c r="A25" s="168" t="str">
        <f>'Voeux élèves'!A27</f>
        <v>COLLET SOLARY Maxime</v>
      </c>
      <c r="B25" s="169">
        <f>Tableau1[[#This Row],[harpe]]</f>
        <v>0</v>
      </c>
      <c r="C25" s="170"/>
      <c r="D25" s="170"/>
      <c r="E25" s="170"/>
      <c r="F25" s="170"/>
      <c r="G25" s="170"/>
      <c r="H25" s="170"/>
      <c r="I25" s="170"/>
      <c r="J25" s="170"/>
      <c r="K25" s="170"/>
      <c r="L25" s="170"/>
      <c r="M25" s="170"/>
      <c r="N25" s="170"/>
      <c r="O25" s="170"/>
      <c r="P25" s="170"/>
      <c r="Q25" s="170"/>
      <c r="R25" s="170"/>
    </row>
    <row r="26" spans="1:18" ht="15.75">
      <c r="A26" s="168" t="str">
        <f>'Voeux élèves'!A28</f>
        <v>COMETTO Ulysse</v>
      </c>
      <c r="B26" s="169">
        <f>Tableau1[[#This Row],[harpe]]</f>
        <v>0</v>
      </c>
      <c r="C26" s="170"/>
      <c r="D26" s="170"/>
      <c r="E26" s="170"/>
      <c r="F26" s="170"/>
      <c r="G26" s="170"/>
      <c r="H26" s="170"/>
      <c r="I26" s="170"/>
      <c r="J26" s="170"/>
      <c r="K26" s="170"/>
      <c r="L26" s="170"/>
      <c r="M26" s="170"/>
      <c r="N26" s="170"/>
      <c r="O26" s="170"/>
      <c r="P26" s="170"/>
      <c r="Q26" s="170"/>
      <c r="R26" s="170"/>
    </row>
    <row r="27" spans="1:18" ht="15.75">
      <c r="A27" s="168" t="str">
        <f>'Voeux élèves'!A29</f>
        <v>COQUET Eléanore</v>
      </c>
      <c r="B27" s="169">
        <f>Tableau1[[#This Row],[harpe]]</f>
        <v>1</v>
      </c>
      <c r="C27" s="170"/>
      <c r="D27" s="170"/>
      <c r="E27" s="170"/>
      <c r="F27" s="170"/>
      <c r="G27" s="170"/>
      <c r="H27" s="170"/>
      <c r="I27" s="170"/>
      <c r="J27" s="170"/>
      <c r="K27" s="170"/>
      <c r="L27" s="170"/>
      <c r="M27" s="170"/>
      <c r="N27" s="170"/>
      <c r="O27" s="170"/>
      <c r="P27" s="170"/>
      <c r="Q27" s="170"/>
      <c r="R27" s="170"/>
    </row>
    <row r="28" spans="1:18" ht="15.75">
      <c r="A28" s="168" t="str">
        <f>'Voeux élèves'!A30</f>
        <v>COQUILLION Achille</v>
      </c>
      <c r="B28" s="169">
        <f>Tableau1[[#This Row],[harpe]]</f>
        <v>0</v>
      </c>
      <c r="C28" s="170"/>
      <c r="D28" s="170"/>
      <c r="E28" s="170"/>
      <c r="F28" s="170"/>
      <c r="G28" s="170"/>
      <c r="H28" s="170"/>
      <c r="I28" s="170"/>
      <c r="J28" s="170"/>
      <c r="K28" s="170"/>
      <c r="L28" s="170"/>
      <c r="M28" s="170"/>
      <c r="N28" s="170"/>
      <c r="O28" s="170"/>
      <c r="P28" s="170"/>
      <c r="Q28" s="170"/>
      <c r="R28" s="170"/>
    </row>
    <row r="29" spans="1:18" ht="15.75">
      <c r="A29" s="168" t="str">
        <f>'Voeux élèves'!A31</f>
        <v>CORBEL Swann</v>
      </c>
      <c r="B29" s="169">
        <f>Tableau1[[#This Row],[harpe]]</f>
        <v>0</v>
      </c>
      <c r="C29" s="170"/>
      <c r="D29" s="170"/>
      <c r="E29" s="170"/>
      <c r="F29" s="170"/>
      <c r="G29" s="170"/>
      <c r="H29" s="170"/>
      <c r="I29" s="170"/>
      <c r="J29" s="170"/>
      <c r="K29" s="170"/>
      <c r="L29" s="170"/>
      <c r="M29" s="170"/>
      <c r="N29" s="170"/>
      <c r="O29" s="170"/>
      <c r="P29" s="170"/>
      <c r="Q29" s="170"/>
      <c r="R29" s="170"/>
    </row>
    <row r="30" spans="1:18" ht="15.75">
      <c r="A30" s="168" t="str">
        <f>'Voeux élèves'!A32</f>
        <v>CORBI Alice</v>
      </c>
      <c r="B30" s="169">
        <f>Tableau1[[#This Row],[harpe]]</f>
        <v>1</v>
      </c>
      <c r="C30" s="170"/>
      <c r="D30" s="170"/>
      <c r="E30" s="170"/>
      <c r="F30" s="170"/>
      <c r="G30" s="170"/>
      <c r="H30" s="170"/>
      <c r="I30" s="170"/>
      <c r="J30" s="170"/>
      <c r="K30" s="170"/>
      <c r="L30" s="170"/>
      <c r="M30" s="170"/>
      <c r="N30" s="170"/>
      <c r="O30" s="170"/>
      <c r="P30" s="170"/>
      <c r="Q30" s="170"/>
      <c r="R30" s="170"/>
    </row>
    <row r="31" spans="1:18" ht="15.75">
      <c r="A31" s="168" t="str">
        <f>'Voeux élèves'!A33</f>
        <v>COUGOULIC Eva</v>
      </c>
      <c r="B31" s="169">
        <f>Tableau1[[#This Row],[harpe]]</f>
        <v>1</v>
      </c>
      <c r="C31" s="170"/>
      <c r="D31" s="170"/>
      <c r="E31" s="170"/>
      <c r="F31" s="170"/>
      <c r="G31" s="170"/>
      <c r="H31" s="170"/>
      <c r="I31" s="170"/>
      <c r="J31" s="170"/>
      <c r="K31" s="170"/>
      <c r="L31" s="170"/>
      <c r="M31" s="170"/>
      <c r="N31" s="170"/>
      <c r="O31" s="170"/>
      <c r="P31" s="170"/>
      <c r="Q31" s="170"/>
      <c r="R31" s="170"/>
    </row>
    <row r="32" spans="1:18" ht="15.75">
      <c r="A32" s="168" t="str">
        <f>'Voeux élèves'!A34</f>
        <v>CUI Evan</v>
      </c>
      <c r="B32" s="169">
        <f>Tableau1[[#This Row],[harpe]]</f>
        <v>0</v>
      </c>
      <c r="C32" s="170"/>
      <c r="D32" s="170"/>
      <c r="E32" s="170"/>
      <c r="F32" s="170"/>
      <c r="G32" s="170"/>
      <c r="H32" s="170"/>
      <c r="I32" s="170"/>
      <c r="J32" s="170"/>
      <c r="K32" s="170"/>
      <c r="L32" s="170"/>
      <c r="M32" s="170"/>
      <c r="N32" s="170"/>
      <c r="O32" s="170"/>
      <c r="P32" s="170"/>
      <c r="Q32" s="170"/>
      <c r="R32" s="170"/>
    </row>
    <row r="33" spans="1:18" ht="15.75">
      <c r="A33" s="168" t="str">
        <f>'Voeux élèves'!A35</f>
        <v>DEBERDT Eliott</v>
      </c>
      <c r="B33" s="169">
        <f>Tableau1[[#This Row],[harpe]]</f>
        <v>0</v>
      </c>
      <c r="C33" s="170"/>
      <c r="D33" s="170"/>
      <c r="E33" s="170"/>
      <c r="F33" s="170"/>
      <c r="G33" s="170"/>
      <c r="H33" s="170"/>
      <c r="I33" s="170"/>
      <c r="J33" s="170"/>
      <c r="K33" s="170"/>
      <c r="L33" s="170"/>
      <c r="M33" s="170"/>
      <c r="N33" s="170"/>
      <c r="O33" s="170"/>
      <c r="P33" s="170"/>
      <c r="Q33" s="170"/>
      <c r="R33" s="170"/>
    </row>
    <row r="34" spans="1:18" ht="15.75">
      <c r="A34" s="168" t="str">
        <f>'Voeux élèves'!A36</f>
        <v>DEBEVER Gauthier</v>
      </c>
      <c r="B34" s="169">
        <f>Tableau1[[#This Row],[harpe]]</f>
        <v>0</v>
      </c>
      <c r="C34" s="170"/>
      <c r="D34" s="170"/>
      <c r="E34" s="170"/>
      <c r="F34" s="170"/>
      <c r="G34" s="170"/>
      <c r="H34" s="170"/>
      <c r="I34" s="170"/>
      <c r="J34" s="170"/>
      <c r="K34" s="170"/>
      <c r="L34" s="170"/>
      <c r="M34" s="170"/>
      <c r="N34" s="170"/>
      <c r="O34" s="170"/>
      <c r="P34" s="170"/>
      <c r="Q34" s="170"/>
      <c r="R34" s="170"/>
    </row>
    <row r="35" spans="1:18" ht="15.75">
      <c r="A35" s="168" t="str">
        <f>'Voeux élèves'!A37</f>
        <v>DELACROIX Lou</v>
      </c>
      <c r="B35" s="169">
        <f>Tableau1[[#This Row],[harpe]]</f>
        <v>0</v>
      </c>
      <c r="C35" s="170"/>
      <c r="D35" s="170"/>
      <c r="E35" s="170"/>
      <c r="F35" s="170"/>
      <c r="G35" s="170"/>
      <c r="H35" s="170"/>
      <c r="I35" s="170"/>
      <c r="J35" s="170"/>
      <c r="K35" s="170"/>
      <c r="L35" s="170"/>
      <c r="M35" s="170"/>
      <c r="N35" s="170"/>
      <c r="O35" s="170"/>
      <c r="P35" s="170"/>
      <c r="Q35" s="170"/>
      <c r="R35" s="170"/>
    </row>
    <row r="36" spans="1:18" ht="15.75">
      <c r="A36" s="168" t="str">
        <f>'Voeux élèves'!A38</f>
        <v>DELHAYE Thomas</v>
      </c>
      <c r="B36" s="169">
        <f>Tableau1[[#This Row],[harpe]]</f>
        <v>0</v>
      </c>
      <c r="C36" s="170"/>
      <c r="D36" s="170"/>
      <c r="E36" s="170"/>
      <c r="F36" s="170"/>
      <c r="G36" s="170"/>
      <c r="H36" s="170"/>
      <c r="I36" s="170"/>
      <c r="J36" s="170"/>
      <c r="K36" s="170"/>
      <c r="L36" s="170"/>
      <c r="M36" s="170"/>
      <c r="N36" s="170"/>
      <c r="O36" s="170"/>
      <c r="P36" s="170"/>
      <c r="Q36" s="170"/>
      <c r="R36" s="170"/>
    </row>
    <row r="37" spans="1:18" ht="15.75">
      <c r="A37" s="168" t="str">
        <f>'Voeux élèves'!A39</f>
        <v>DERU Johan</v>
      </c>
      <c r="B37" s="169">
        <f>Tableau1[[#This Row],[harpe]]</f>
        <v>0</v>
      </c>
      <c r="C37" s="170"/>
      <c r="D37" s="170"/>
      <c r="E37" s="170"/>
      <c r="F37" s="170"/>
      <c r="G37" s="170"/>
      <c r="H37" s="170"/>
      <c r="I37" s="170"/>
      <c r="J37" s="170"/>
      <c r="K37" s="170"/>
      <c r="L37" s="170"/>
      <c r="M37" s="170"/>
      <c r="N37" s="170"/>
      <c r="O37" s="170"/>
      <c r="P37" s="170"/>
      <c r="Q37" s="170"/>
      <c r="R37" s="170"/>
    </row>
    <row r="38" spans="1:18" ht="15.75">
      <c r="A38" s="168" t="str">
        <f>'Voeux élèves'!A40</f>
        <v>DIAR Ramine</v>
      </c>
      <c r="B38" s="169">
        <f>Tableau1[[#This Row],[harpe]]</f>
        <v>1</v>
      </c>
      <c r="C38" s="170"/>
      <c r="D38" s="170"/>
      <c r="E38" s="170"/>
      <c r="F38" s="170"/>
      <c r="G38" s="170"/>
      <c r="H38" s="170"/>
      <c r="I38" s="170"/>
      <c r="J38" s="170"/>
      <c r="K38" s="170"/>
      <c r="L38" s="170"/>
      <c r="M38" s="170"/>
      <c r="N38" s="170"/>
      <c r="O38" s="170"/>
      <c r="P38" s="170"/>
      <c r="Q38" s="170"/>
      <c r="R38" s="170"/>
    </row>
    <row r="39" spans="1:18" ht="15.75">
      <c r="A39" s="168" t="str">
        <f>'Voeux élèves'!A41</f>
        <v>DUBOIS Margot</v>
      </c>
      <c r="B39" s="169">
        <f>Tableau1[[#This Row],[harpe]]</f>
        <v>0</v>
      </c>
      <c r="C39" s="170"/>
      <c r="D39" s="170"/>
      <c r="E39" s="170"/>
      <c r="F39" s="170"/>
      <c r="G39" s="170"/>
      <c r="H39" s="170"/>
      <c r="I39" s="170"/>
      <c r="J39" s="170"/>
      <c r="K39" s="170"/>
      <c r="L39" s="170"/>
      <c r="M39" s="170"/>
      <c r="N39" s="170"/>
      <c r="O39" s="170"/>
      <c r="P39" s="170"/>
      <c r="Q39" s="170"/>
      <c r="R39" s="170"/>
    </row>
    <row r="40" spans="1:18" ht="15.75">
      <c r="A40" s="168" t="str">
        <f>'Voeux élèves'!A42</f>
        <v>DURY Noé</v>
      </c>
      <c r="B40" s="169">
        <f>Tableau1[[#This Row],[harpe]]</f>
        <v>1</v>
      </c>
      <c r="C40" s="170"/>
      <c r="D40" s="170"/>
      <c r="E40" s="170"/>
      <c r="F40" s="170"/>
      <c r="G40" s="170"/>
      <c r="H40" s="170"/>
      <c r="I40" s="170"/>
      <c r="J40" s="170"/>
      <c r="K40" s="170"/>
      <c r="L40" s="170"/>
      <c r="M40" s="170"/>
      <c r="N40" s="170"/>
      <c r="O40" s="170"/>
      <c r="P40" s="170"/>
      <c r="Q40" s="170"/>
      <c r="R40" s="170"/>
    </row>
    <row r="41" spans="1:18" ht="15.75">
      <c r="A41" s="168" t="str">
        <f>'Voeux élèves'!A43</f>
        <v>FAURE Méline</v>
      </c>
      <c r="B41" s="169">
        <f>Tableau1[[#This Row],[harpe]]</f>
        <v>1</v>
      </c>
      <c r="C41" s="170"/>
      <c r="D41" s="170"/>
      <c r="E41" s="170"/>
      <c r="F41" s="170"/>
      <c r="G41" s="170"/>
      <c r="H41" s="170"/>
      <c r="I41" s="170"/>
      <c r="J41" s="170"/>
      <c r="K41" s="170"/>
      <c r="L41" s="170"/>
      <c r="M41" s="170"/>
      <c r="N41" s="170"/>
      <c r="O41" s="170"/>
      <c r="P41" s="170"/>
      <c r="Q41" s="170"/>
      <c r="R41" s="170"/>
    </row>
    <row r="42" spans="1:18" ht="15.75">
      <c r="A42" s="168" t="str">
        <f>'Voeux élèves'!A44</f>
        <v>FENOL Flavien</v>
      </c>
      <c r="B42" s="169">
        <f>Tableau1[[#This Row],[harpe]]</f>
        <v>1</v>
      </c>
      <c r="C42" s="170"/>
      <c r="D42" s="170"/>
      <c r="E42" s="170"/>
      <c r="F42" s="170"/>
      <c r="G42" s="170"/>
      <c r="H42" s="170"/>
      <c r="I42" s="170"/>
      <c r="J42" s="170"/>
      <c r="K42" s="170"/>
      <c r="L42" s="170"/>
      <c r="M42" s="170"/>
      <c r="N42" s="170"/>
      <c r="O42" s="170"/>
      <c r="P42" s="170"/>
      <c r="Q42" s="170"/>
      <c r="R42" s="170"/>
    </row>
    <row r="43" spans="1:18" ht="15.75">
      <c r="A43" s="168" t="str">
        <f>'Voeux élèves'!A45</f>
        <v>GIRODET Julia</v>
      </c>
      <c r="B43" s="169">
        <f>Tableau1[[#This Row],[harpe]]</f>
        <v>0</v>
      </c>
      <c r="C43" s="170"/>
      <c r="D43" s="170"/>
      <c r="E43" s="170"/>
      <c r="F43" s="170"/>
      <c r="G43" s="170"/>
      <c r="H43" s="170"/>
      <c r="I43" s="170"/>
      <c r="J43" s="170"/>
      <c r="K43" s="170"/>
      <c r="L43" s="170"/>
      <c r="M43" s="170"/>
      <c r="N43" s="170"/>
      <c r="O43" s="170"/>
      <c r="P43" s="170"/>
      <c r="Q43" s="170"/>
      <c r="R43" s="170"/>
    </row>
    <row r="44" spans="1:18" ht="15.75">
      <c r="A44" s="168" t="str">
        <f>'Voeux élèves'!A46</f>
        <v>GOIX Laetitia</v>
      </c>
      <c r="B44" s="169">
        <f>Tableau1[[#This Row],[harpe]]</f>
        <v>0</v>
      </c>
      <c r="C44" s="170"/>
      <c r="D44" s="170"/>
      <c r="E44" s="170"/>
      <c r="F44" s="170"/>
      <c r="G44" s="170"/>
      <c r="H44" s="170"/>
      <c r="I44" s="170"/>
      <c r="J44" s="170"/>
      <c r="K44" s="170"/>
      <c r="L44" s="170"/>
      <c r="M44" s="170"/>
      <c r="N44" s="170"/>
      <c r="O44" s="170"/>
      <c r="P44" s="170"/>
      <c r="Q44" s="170"/>
      <c r="R44" s="170"/>
    </row>
    <row r="45" spans="1:18" ht="15.75">
      <c r="A45" s="168" t="str">
        <f>'Voeux élèves'!A47</f>
        <v>GUCCIARDI Léo</v>
      </c>
      <c r="B45" s="169">
        <f>Tableau1[[#This Row],[harpe]]</f>
        <v>0</v>
      </c>
      <c r="C45" s="170"/>
      <c r="D45" s="170"/>
      <c r="E45" s="170"/>
      <c r="F45" s="170"/>
      <c r="G45" s="170"/>
      <c r="H45" s="170"/>
      <c r="I45" s="170"/>
      <c r="J45" s="170"/>
      <c r="K45" s="170"/>
      <c r="L45" s="170"/>
      <c r="M45" s="170"/>
      <c r="N45" s="170"/>
      <c r="O45" s="170"/>
      <c r="P45" s="170"/>
      <c r="Q45" s="170"/>
      <c r="R45" s="170"/>
    </row>
    <row r="46" spans="1:18" ht="15.75">
      <c r="A46" s="168" t="str">
        <f>'Voeux élèves'!A48</f>
        <v>HAMITRI Nahel</v>
      </c>
      <c r="B46" s="169">
        <f>Tableau1[[#This Row],[harpe]]</f>
        <v>0</v>
      </c>
      <c r="C46" s="170"/>
      <c r="D46" s="170"/>
      <c r="E46" s="170"/>
      <c r="F46" s="170"/>
      <c r="G46" s="170"/>
      <c r="H46" s="170"/>
      <c r="I46" s="170"/>
      <c r="J46" s="170"/>
      <c r="K46" s="170"/>
      <c r="L46" s="170"/>
      <c r="M46" s="170"/>
      <c r="N46" s="170"/>
      <c r="O46" s="170"/>
      <c r="P46" s="170"/>
      <c r="Q46" s="170"/>
      <c r="R46" s="170"/>
    </row>
    <row r="47" spans="1:18" ht="15.75">
      <c r="A47" s="168" t="str">
        <f>'Voeux élèves'!A49</f>
        <v>HAVET Camille</v>
      </c>
      <c r="B47" s="169">
        <f>Tableau1[[#This Row],[harpe]]</f>
        <v>1</v>
      </c>
      <c r="C47" s="170"/>
      <c r="D47" s="170"/>
      <c r="E47" s="170"/>
      <c r="F47" s="170"/>
      <c r="G47" s="170"/>
      <c r="H47" s="170"/>
      <c r="I47" s="170"/>
      <c r="J47" s="170"/>
      <c r="K47" s="170"/>
      <c r="L47" s="170"/>
      <c r="M47" s="170"/>
      <c r="N47" s="170"/>
      <c r="O47" s="170"/>
      <c r="P47" s="170"/>
      <c r="Q47" s="170"/>
      <c r="R47" s="170"/>
    </row>
    <row r="48" spans="1:18" ht="15.75">
      <c r="A48" s="168" t="str">
        <f>'Voeux élèves'!A50</f>
        <v>KIENER Maxime</v>
      </c>
      <c r="B48" s="169">
        <f>Tableau1[[#This Row],[harpe]]</f>
        <v>0</v>
      </c>
      <c r="C48" s="170"/>
      <c r="D48" s="170"/>
      <c r="E48" s="170"/>
      <c r="F48" s="170"/>
      <c r="G48" s="170"/>
      <c r="H48" s="170"/>
      <c r="I48" s="170"/>
      <c r="J48" s="170"/>
      <c r="K48" s="170"/>
      <c r="L48" s="170"/>
      <c r="M48" s="170"/>
      <c r="N48" s="170"/>
      <c r="O48" s="170"/>
      <c r="P48" s="170"/>
      <c r="Q48" s="170"/>
      <c r="R48" s="170"/>
    </row>
    <row r="49" spans="1:18" ht="15.75">
      <c r="A49" s="168" t="str">
        <f>'Voeux élèves'!A51</f>
        <v>LAGIER Alexandre</v>
      </c>
      <c r="B49" s="169">
        <f>Tableau1[[#This Row],[harpe]]</f>
        <v>0</v>
      </c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</row>
    <row r="50" spans="1:18" ht="15.75">
      <c r="A50" s="168" t="str">
        <f>'Voeux élèves'!A52</f>
        <v>LARBI Alya</v>
      </c>
      <c r="B50" s="169">
        <f>Tableau1[[#This Row],[harpe]]</f>
        <v>0</v>
      </c>
      <c r="C50" s="170"/>
      <c r="D50" s="170"/>
      <c r="E50" s="170"/>
      <c r="F50" s="170"/>
      <c r="G50" s="170"/>
      <c r="H50" s="170"/>
      <c r="I50" s="170"/>
      <c r="J50" s="170"/>
      <c r="K50" s="170"/>
      <c r="L50" s="170"/>
      <c r="M50" s="170"/>
      <c r="N50" s="170"/>
      <c r="O50" s="170"/>
      <c r="P50" s="170"/>
      <c r="Q50" s="170"/>
      <c r="R50" s="170"/>
    </row>
    <row r="51" spans="1:18" ht="15.75">
      <c r="A51" s="168" t="str">
        <f>'Voeux élèves'!A53</f>
        <v>LE GUILLOU Jeanne</v>
      </c>
      <c r="B51" s="169">
        <f>Tableau1[[#This Row],[harpe]]</f>
        <v>1</v>
      </c>
      <c r="C51" s="170"/>
      <c r="D51" s="170"/>
      <c r="E51" s="170"/>
      <c r="F51" s="170"/>
      <c r="G51" s="170"/>
      <c r="H51" s="170"/>
      <c r="I51" s="170"/>
      <c r="J51" s="170"/>
      <c r="K51" s="170"/>
      <c r="L51" s="170"/>
      <c r="M51" s="170"/>
      <c r="N51" s="170"/>
      <c r="O51" s="170"/>
      <c r="P51" s="170"/>
      <c r="Q51" s="170"/>
      <c r="R51" s="170"/>
    </row>
    <row r="52" spans="1:18" ht="15.75">
      <c r="A52" s="168" t="str">
        <f>'Voeux élèves'!A54</f>
        <v>LEFEUVRE Eliott</v>
      </c>
      <c r="B52" s="169">
        <f>Tableau1[[#This Row],[harpe]]</f>
        <v>0</v>
      </c>
      <c r="C52" s="170"/>
      <c r="D52" s="170"/>
      <c r="E52" s="170"/>
      <c r="F52" s="170"/>
      <c r="G52" s="170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</row>
    <row r="53" spans="1:18" ht="15.75">
      <c r="A53" s="168" t="str">
        <f>'Voeux élèves'!A55</f>
        <v>LEPOUTRE Achille</v>
      </c>
      <c r="B53" s="169">
        <f>Tableau1[[#This Row],[harpe]]</f>
        <v>0</v>
      </c>
      <c r="C53" s="170"/>
      <c r="D53" s="170"/>
      <c r="E53" s="170"/>
      <c r="F53" s="170"/>
      <c r="G53" s="170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</row>
    <row r="54" spans="1:18" ht="15.75">
      <c r="A54" s="168" t="str">
        <f>'Voeux élèves'!A56</f>
        <v>LEVON Mathilde</v>
      </c>
      <c r="B54" s="169">
        <f>Tableau1[[#This Row],[harpe]]</f>
        <v>0</v>
      </c>
      <c r="C54" s="170"/>
      <c r="D54" s="170"/>
      <c r="E54" s="170"/>
      <c r="F54" s="170"/>
      <c r="G54" s="170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</row>
    <row r="55" spans="1:18" ht="15.75">
      <c r="A55" s="168" t="str">
        <f>'Voeux élèves'!A57</f>
        <v>LITTARDI Anna</v>
      </c>
      <c r="B55" s="169">
        <f>Tableau1[[#This Row],[harpe]]</f>
        <v>0</v>
      </c>
      <c r="C55" s="170"/>
      <c r="D55" s="170"/>
      <c r="E55" s="170"/>
      <c r="F55" s="170"/>
      <c r="G55" s="170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</row>
    <row r="56" spans="1:18" ht="15.75">
      <c r="A56" s="168" t="str">
        <f>'Voeux élèves'!A58</f>
        <v>LORDENIMUS Anna</v>
      </c>
      <c r="B56" s="169">
        <f>Tableau1[[#This Row],[harpe]]</f>
        <v>1</v>
      </c>
      <c r="C56" s="170"/>
      <c r="D56" s="170"/>
      <c r="E56" s="170"/>
      <c r="F56" s="170"/>
      <c r="G56" s="170"/>
      <c r="H56" s="170"/>
      <c r="I56" s="170"/>
      <c r="J56" s="170"/>
      <c r="K56" s="170"/>
      <c r="L56" s="170"/>
      <c r="M56" s="170"/>
      <c r="N56" s="170"/>
      <c r="O56" s="170"/>
      <c r="P56" s="170"/>
      <c r="Q56" s="170"/>
      <c r="R56" s="170"/>
    </row>
    <row r="57" spans="1:18" ht="15.75">
      <c r="A57" s="168" t="str">
        <f>'Voeux élèves'!A59</f>
        <v>LOUNIS Jalwan</v>
      </c>
      <c r="B57" s="169">
        <f>Tableau1[[#This Row],[harpe]]</f>
        <v>0</v>
      </c>
      <c r="C57" s="170"/>
      <c r="D57" s="170"/>
      <c r="E57" s="170"/>
      <c r="F57" s="170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</row>
    <row r="58" spans="1:18" ht="15.75">
      <c r="A58" s="168" t="str">
        <f>'Voeux élèves'!A60</f>
        <v>MARC Léopold</v>
      </c>
      <c r="B58" s="169">
        <f>Tableau1[[#This Row],[harpe]]</f>
        <v>0</v>
      </c>
      <c r="C58" s="170"/>
      <c r="D58" s="170"/>
      <c r="E58" s="170"/>
      <c r="F58" s="170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</row>
    <row r="59" spans="1:18" ht="15.75">
      <c r="A59" s="168" t="str">
        <f>'Voeux élèves'!A61</f>
        <v>MARCHAL Nicolas</v>
      </c>
      <c r="B59" s="169">
        <f>Tableau1[[#This Row],[harpe]]</f>
        <v>0</v>
      </c>
      <c r="C59" s="170"/>
      <c r="D59" s="170"/>
      <c r="E59" s="170"/>
      <c r="F59" s="170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</row>
    <row r="60" spans="1:18" ht="15.75">
      <c r="A60" s="168" t="str">
        <f>'Voeux élèves'!A62</f>
        <v>MARCONNET Clément</v>
      </c>
      <c r="B60" s="169">
        <f>Tableau1[[#This Row],[harpe]]</f>
        <v>0</v>
      </c>
      <c r="C60" s="170"/>
      <c r="D60" s="170"/>
      <c r="E60" s="170"/>
      <c r="F60" s="170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</row>
    <row r="61" spans="1:18" ht="15.75">
      <c r="A61" s="168" t="str">
        <f>'Voeux élèves'!A63</f>
        <v>MARSANNE Victor</v>
      </c>
      <c r="B61" s="169">
        <f>Tableau1[[#This Row],[harpe]]</f>
        <v>0</v>
      </c>
      <c r="C61" s="170"/>
      <c r="D61" s="170"/>
      <c r="E61" s="170"/>
      <c r="F61" s="170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</row>
    <row r="62" spans="1:18" ht="15.75">
      <c r="A62" s="168" t="str">
        <f>'Voeux élèves'!A64</f>
        <v>MARTIN VUADELLE Juliette</v>
      </c>
      <c r="B62" s="169">
        <f>Tableau1[[#This Row],[harpe]]</f>
        <v>0</v>
      </c>
      <c r="C62" s="170"/>
      <c r="D62" s="170"/>
      <c r="E62" s="170"/>
      <c r="F62" s="170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</row>
    <row r="63" spans="1:18" ht="15.75">
      <c r="A63" s="168" t="str">
        <f>'Voeux élèves'!A65</f>
        <v xml:space="preserve">MARTINEZ Léo </v>
      </c>
      <c r="B63" s="169">
        <f>Tableau1[[#This Row],[harpe]]</f>
        <v>0</v>
      </c>
      <c r="C63" s="170"/>
      <c r="D63" s="170"/>
      <c r="E63" s="170"/>
      <c r="F63" s="170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</row>
    <row r="64" spans="1:18" ht="15.75">
      <c r="A64" s="168" t="str">
        <f>'Voeux élèves'!A66</f>
        <v>MERIEUX Théophile</v>
      </c>
      <c r="B64" s="169">
        <f>Tableau1[[#This Row],[harpe]]</f>
        <v>0</v>
      </c>
      <c r="C64" s="170"/>
      <c r="D64" s="170"/>
      <c r="E64" s="170"/>
      <c r="F64" s="170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</row>
    <row r="65" spans="1:18" ht="15.75">
      <c r="A65" s="168" t="str">
        <f>'Voeux élèves'!A67</f>
        <v>MILANI Vitor</v>
      </c>
      <c r="B65" s="169">
        <f>Tableau1[[#This Row],[harpe]]</f>
        <v>0</v>
      </c>
      <c r="C65" s="170"/>
      <c r="D65" s="170"/>
      <c r="E65" s="170"/>
      <c r="F65" s="170"/>
      <c r="G65" s="170"/>
      <c r="H65" s="170"/>
      <c r="I65" s="170"/>
      <c r="J65" s="170"/>
      <c r="K65" s="170"/>
      <c r="L65" s="170"/>
      <c r="M65" s="170"/>
      <c r="N65" s="170"/>
      <c r="O65" s="170"/>
      <c r="P65" s="170"/>
      <c r="Q65" s="170"/>
      <c r="R65" s="170"/>
    </row>
    <row r="66" spans="1:18" ht="15.75">
      <c r="A66" s="168" t="str">
        <f>'Voeux élèves'!A68</f>
        <v>MILLET Augustine</v>
      </c>
      <c r="B66" s="169">
        <f>Tableau1[[#This Row],[harpe]]</f>
        <v>0</v>
      </c>
      <c r="C66" s="170"/>
      <c r="D66" s="170"/>
      <c r="E66" s="170"/>
      <c r="F66" s="170"/>
      <c r="G66" s="170"/>
      <c r="H66" s="170"/>
      <c r="I66" s="170"/>
      <c r="J66" s="170"/>
      <c r="K66" s="170"/>
      <c r="L66" s="170"/>
      <c r="M66" s="170"/>
      <c r="N66" s="170"/>
      <c r="O66" s="170"/>
      <c r="P66" s="170"/>
      <c r="Q66" s="170"/>
      <c r="R66" s="170"/>
    </row>
    <row r="67" spans="1:18" ht="15.75">
      <c r="A67" s="168" t="str">
        <f>'Voeux élèves'!A69</f>
        <v>MORARD Zoé</v>
      </c>
      <c r="B67" s="169">
        <f>Tableau1[[#This Row],[harpe]]</f>
        <v>0</v>
      </c>
      <c r="C67" s="170"/>
      <c r="D67" s="170"/>
      <c r="E67" s="170"/>
      <c r="F67" s="170"/>
      <c r="G67" s="170"/>
      <c r="H67" s="170"/>
      <c r="I67" s="170"/>
      <c r="J67" s="170"/>
      <c r="K67" s="170"/>
      <c r="L67" s="170"/>
      <c r="M67" s="170"/>
      <c r="N67" s="170"/>
      <c r="O67" s="170"/>
      <c r="P67" s="170"/>
      <c r="Q67" s="170"/>
      <c r="R67" s="170"/>
    </row>
    <row r="68" spans="1:18" ht="15.75">
      <c r="A68" s="168" t="str">
        <f>'Voeux élèves'!A70</f>
        <v>MULLER Hugo</v>
      </c>
      <c r="B68" s="169">
        <f>Tableau1[[#This Row],[harpe]]</f>
        <v>0</v>
      </c>
      <c r="C68" s="170"/>
      <c r="D68" s="170"/>
      <c r="E68" s="170"/>
      <c r="F68" s="170"/>
      <c r="G68" s="170"/>
      <c r="H68" s="170"/>
      <c r="I68" s="170"/>
      <c r="J68" s="170"/>
      <c r="K68" s="170"/>
      <c r="L68" s="170"/>
      <c r="M68" s="170"/>
      <c r="N68" s="170"/>
      <c r="O68" s="170"/>
      <c r="P68" s="170"/>
      <c r="Q68" s="170"/>
      <c r="R68" s="170"/>
    </row>
    <row r="69" spans="1:18" ht="15.75">
      <c r="A69" s="168" t="str">
        <f>'Voeux élèves'!A71</f>
        <v>MULTEDO Felix</v>
      </c>
      <c r="B69" s="169">
        <f>Tableau1[[#This Row],[harpe]]</f>
        <v>0</v>
      </c>
      <c r="C69" s="170"/>
      <c r="D69" s="170"/>
      <c r="E69" s="170"/>
      <c r="F69" s="170"/>
      <c r="G69" s="170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0"/>
    </row>
    <row r="70" spans="1:18" ht="15.75">
      <c r="A70" s="168" t="str">
        <f>'Voeux élèves'!A72</f>
        <v>PANDIN Juliette</v>
      </c>
      <c r="B70" s="169">
        <f>Tableau1[[#This Row],[harpe]]</f>
        <v>1</v>
      </c>
      <c r="C70" s="170"/>
      <c r="D70" s="170"/>
      <c r="E70" s="170"/>
      <c r="F70" s="170"/>
      <c r="G70" s="170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0"/>
    </row>
    <row r="71" spans="1:18" ht="15.75">
      <c r="A71" s="168" t="str">
        <f>'Voeux élèves'!A73</f>
        <v>PECQUERIE Louis</v>
      </c>
      <c r="B71" s="169">
        <f>Tableau1[[#This Row],[harpe]]</f>
        <v>0</v>
      </c>
      <c r="C71" s="170"/>
      <c r="D71" s="170"/>
      <c r="E71" s="170"/>
      <c r="F71" s="170"/>
      <c r="G71" s="170"/>
      <c r="H71" s="170"/>
      <c r="I71" s="170"/>
      <c r="J71" s="170"/>
      <c r="K71" s="170"/>
      <c r="L71" s="170"/>
      <c r="M71" s="170"/>
      <c r="N71" s="170"/>
      <c r="O71" s="170"/>
      <c r="P71" s="170"/>
      <c r="Q71" s="170"/>
      <c r="R71" s="170"/>
    </row>
    <row r="72" spans="1:18" ht="15.75">
      <c r="A72" s="168" t="str">
        <f>'Voeux élèves'!A74</f>
        <v>PECQUERIE Raphaël</v>
      </c>
      <c r="B72" s="169">
        <f>Tableau1[[#This Row],[harpe]]</f>
        <v>0</v>
      </c>
      <c r="C72" s="170"/>
      <c r="D72" s="170"/>
      <c r="E72" s="170"/>
      <c r="F72" s="170"/>
      <c r="G72" s="170"/>
      <c r="H72" s="170"/>
      <c r="I72" s="170"/>
      <c r="J72" s="170"/>
      <c r="K72" s="170"/>
      <c r="L72" s="170"/>
      <c r="M72" s="170"/>
      <c r="N72" s="170"/>
      <c r="O72" s="170"/>
      <c r="P72" s="170"/>
      <c r="Q72" s="170"/>
      <c r="R72" s="170"/>
    </row>
    <row r="73" spans="1:18" ht="15.75">
      <c r="A73" s="168" t="str">
        <f>'Voeux élèves'!A75</f>
        <v>PEJOAN Juliette</v>
      </c>
      <c r="B73" s="169">
        <f>Tableau1[[#This Row],[harpe]]</f>
        <v>1</v>
      </c>
      <c r="C73" s="170"/>
      <c r="D73" s="170"/>
      <c r="E73" s="170"/>
      <c r="F73" s="170"/>
      <c r="G73" s="170"/>
      <c r="H73" s="170"/>
      <c r="I73" s="170"/>
      <c r="J73" s="170"/>
      <c r="K73" s="170"/>
      <c r="L73" s="170"/>
      <c r="M73" s="170"/>
      <c r="N73" s="170"/>
      <c r="O73" s="170"/>
      <c r="P73" s="170"/>
      <c r="Q73" s="170"/>
      <c r="R73" s="170"/>
    </row>
    <row r="74" spans="1:18" ht="15.75">
      <c r="A74" s="168" t="str">
        <f>'Voeux élèves'!A76</f>
        <v>PICHOT-DELAHAYE Louise</v>
      </c>
      <c r="B74" s="169">
        <f>Tableau1[[#This Row],[harpe]]</f>
        <v>1</v>
      </c>
      <c r="C74" s="170"/>
      <c r="D74" s="170"/>
      <c r="E74" s="170"/>
      <c r="F74" s="170"/>
      <c r="G74" s="170"/>
      <c r="H74" s="170"/>
      <c r="I74" s="170"/>
      <c r="J74" s="170"/>
      <c r="K74" s="170"/>
      <c r="L74" s="170"/>
      <c r="M74" s="170"/>
      <c r="N74" s="170"/>
      <c r="O74" s="170"/>
      <c r="P74" s="170"/>
      <c r="Q74" s="170"/>
      <c r="R74" s="170"/>
    </row>
    <row r="75" spans="1:18" ht="15.75">
      <c r="A75" s="168" t="str">
        <f>'Voeux élèves'!A77</f>
        <v>POINT BOYRIVENT Baptiste</v>
      </c>
      <c r="B75" s="169">
        <f>Tableau1[[#This Row],[harpe]]</f>
        <v>0</v>
      </c>
      <c r="C75" s="170"/>
      <c r="D75" s="170"/>
      <c r="E75" s="170"/>
      <c r="F75" s="170"/>
      <c r="G75" s="170"/>
      <c r="H75" s="170"/>
      <c r="I75" s="170"/>
      <c r="J75" s="170"/>
      <c r="K75" s="170"/>
      <c r="L75" s="170"/>
      <c r="M75" s="170"/>
      <c r="N75" s="170"/>
      <c r="O75" s="170"/>
      <c r="P75" s="170"/>
      <c r="Q75" s="170"/>
      <c r="R75" s="170"/>
    </row>
    <row r="76" spans="1:18" ht="15.75">
      <c r="A76" s="168" t="str">
        <f>'Voeux élèves'!A78</f>
        <v>POLO Emma</v>
      </c>
      <c r="B76" s="169">
        <f>Tableau1[[#This Row],[harpe]]</f>
        <v>0</v>
      </c>
      <c r="C76" s="170"/>
      <c r="D76" s="170"/>
      <c r="E76" s="170"/>
      <c r="F76" s="170"/>
      <c r="G76" s="170"/>
      <c r="H76" s="170"/>
      <c r="I76" s="170"/>
      <c r="J76" s="170"/>
      <c r="K76" s="170"/>
      <c r="L76" s="170"/>
      <c r="M76" s="170"/>
      <c r="N76" s="170"/>
      <c r="O76" s="170"/>
      <c r="P76" s="170"/>
      <c r="Q76" s="170"/>
      <c r="R76" s="170"/>
    </row>
    <row r="77" spans="1:18" ht="15.75">
      <c r="A77" s="168" t="str">
        <f>'Voeux élèves'!A79</f>
        <v>RENAND Louis</v>
      </c>
      <c r="B77" s="169">
        <f>Tableau1[[#This Row],[harpe]]</f>
        <v>0</v>
      </c>
      <c r="C77" s="170"/>
      <c r="D77" s="170"/>
      <c r="E77" s="170"/>
      <c r="F77" s="170"/>
      <c r="G77" s="170"/>
      <c r="H77" s="170"/>
      <c r="I77" s="170"/>
      <c r="J77" s="170"/>
      <c r="K77" s="170"/>
      <c r="L77" s="170"/>
      <c r="M77" s="170"/>
      <c r="N77" s="170"/>
      <c r="O77" s="170"/>
      <c r="P77" s="170"/>
      <c r="Q77" s="170"/>
      <c r="R77" s="170"/>
    </row>
    <row r="78" spans="1:18" ht="15.75">
      <c r="A78" s="168" t="str">
        <f>'Voeux élèves'!A80</f>
        <v>RIVET Léa</v>
      </c>
      <c r="B78" s="169">
        <f>Tableau1[[#This Row],[harpe]]</f>
        <v>0</v>
      </c>
      <c r="C78" s="170"/>
      <c r="D78" s="170"/>
      <c r="E78" s="170"/>
      <c r="F78" s="170"/>
      <c r="G78" s="170"/>
      <c r="H78" s="170"/>
      <c r="I78" s="170"/>
      <c r="J78" s="170"/>
      <c r="K78" s="170"/>
      <c r="L78" s="170"/>
      <c r="M78" s="170"/>
      <c r="N78" s="170"/>
      <c r="O78" s="170"/>
      <c r="P78" s="170"/>
      <c r="Q78" s="170"/>
      <c r="R78" s="170"/>
    </row>
    <row r="79" spans="1:18" ht="15.75">
      <c r="A79" s="168" t="str">
        <f>'Voeux élèves'!A81</f>
        <v>ROULLIER Theophane</v>
      </c>
      <c r="B79" s="169">
        <f>Tableau1[[#This Row],[harpe]]</f>
        <v>0</v>
      </c>
      <c r="C79" s="170"/>
      <c r="D79" s="170"/>
      <c r="E79" s="170"/>
      <c r="F79" s="170"/>
      <c r="G79" s="170"/>
      <c r="H79" s="170"/>
      <c r="I79" s="170"/>
      <c r="J79" s="170"/>
      <c r="K79" s="170"/>
      <c r="L79" s="170"/>
      <c r="M79" s="170"/>
      <c r="N79" s="170"/>
      <c r="O79" s="170"/>
      <c r="P79" s="170"/>
      <c r="Q79" s="170"/>
      <c r="R79" s="170"/>
    </row>
    <row r="80" spans="1:18" ht="15.75">
      <c r="A80" s="168" t="str">
        <f>'Voeux élèves'!A82</f>
        <v>ROUSSEL-ROQUES Achille</v>
      </c>
      <c r="B80" s="169">
        <f>Tableau1[[#This Row],[harpe]]</f>
        <v>1</v>
      </c>
      <c r="C80" s="170"/>
      <c r="D80" s="170"/>
      <c r="E80" s="170"/>
      <c r="F80" s="170"/>
      <c r="G80" s="170"/>
      <c r="H80" s="170"/>
      <c r="I80" s="170"/>
      <c r="J80" s="170"/>
      <c r="K80" s="170"/>
      <c r="L80" s="170"/>
      <c r="M80" s="170"/>
      <c r="N80" s="170"/>
      <c r="O80" s="170"/>
      <c r="P80" s="170"/>
      <c r="Q80" s="170"/>
      <c r="R80" s="170"/>
    </row>
    <row r="81" spans="1:18" ht="15.75">
      <c r="A81" s="168" t="str">
        <f>'Voeux élèves'!A83</f>
        <v>ROUSSEL-ROQUES Zacharie</v>
      </c>
      <c r="B81" s="169">
        <f>Tableau1[[#This Row],[harpe]]</f>
        <v>0</v>
      </c>
      <c r="C81" s="170"/>
      <c r="D81" s="170"/>
      <c r="E81" s="170"/>
      <c r="F81" s="170"/>
      <c r="G81" s="170"/>
      <c r="H81" s="170"/>
      <c r="I81" s="170"/>
      <c r="J81" s="170"/>
      <c r="K81" s="170"/>
      <c r="L81" s="170"/>
      <c r="M81" s="170"/>
      <c r="N81" s="170"/>
      <c r="O81" s="170"/>
      <c r="P81" s="170"/>
      <c r="Q81" s="170"/>
      <c r="R81" s="170"/>
    </row>
    <row r="82" spans="1:18" ht="15.75">
      <c r="A82" s="168" t="str">
        <f>'Voeux élèves'!A84</f>
        <v>ROUSSET Mathilde</v>
      </c>
      <c r="B82" s="169">
        <f>Tableau1[[#This Row],[harpe]]</f>
        <v>1</v>
      </c>
      <c r="C82" s="170"/>
      <c r="D82" s="170"/>
      <c r="E82" s="170"/>
      <c r="F82" s="170"/>
      <c r="G82" s="170"/>
      <c r="H82" s="170"/>
      <c r="I82" s="170"/>
      <c r="J82" s="170"/>
      <c r="K82" s="170"/>
      <c r="L82" s="170"/>
      <c r="M82" s="170"/>
      <c r="N82" s="170"/>
      <c r="O82" s="170"/>
      <c r="P82" s="170"/>
      <c r="Q82" s="170"/>
      <c r="R82" s="170"/>
    </row>
    <row r="83" spans="1:18" ht="15.75">
      <c r="A83" s="168" t="str">
        <f>'Voeux élèves'!A85</f>
        <v>ROUSSILLON Marin</v>
      </c>
      <c r="B83" s="169">
        <f>Tableau1[[#This Row],[harpe]]</f>
        <v>0</v>
      </c>
      <c r="C83" s="170"/>
      <c r="D83" s="170"/>
      <c r="E83" s="170"/>
      <c r="F83" s="170"/>
      <c r="G83" s="170"/>
      <c r="H83" s="170"/>
      <c r="I83" s="170"/>
      <c r="J83" s="170"/>
      <c r="K83" s="170"/>
      <c r="L83" s="170"/>
      <c r="M83" s="170"/>
      <c r="N83" s="170"/>
      <c r="O83" s="170"/>
      <c r="P83" s="170"/>
      <c r="Q83" s="170"/>
      <c r="R83" s="170"/>
    </row>
    <row r="84" spans="1:18" ht="15.75">
      <c r="A84" s="168" t="str">
        <f>'Voeux élèves'!A86</f>
        <v>ROUX Elina</v>
      </c>
      <c r="B84" s="169">
        <f>Tableau1[[#This Row],[harpe]]</f>
        <v>0</v>
      </c>
      <c r="C84" s="170"/>
      <c r="D84" s="170"/>
      <c r="E84" s="170"/>
      <c r="F84" s="170"/>
      <c r="G84" s="170"/>
      <c r="H84" s="170"/>
      <c r="I84" s="170"/>
      <c r="J84" s="170"/>
      <c r="K84" s="170"/>
      <c r="L84" s="170"/>
      <c r="M84" s="170"/>
      <c r="N84" s="170"/>
      <c r="O84" s="170"/>
      <c r="P84" s="170"/>
      <c r="Q84" s="170"/>
      <c r="R84" s="170"/>
    </row>
    <row r="85" spans="1:18" ht="15.75">
      <c r="A85" s="168" t="str">
        <f>'Voeux élèves'!A87</f>
        <v>ROYER  Alban</v>
      </c>
      <c r="B85" s="169">
        <f>Tableau1[[#This Row],[harpe]]</f>
        <v>0</v>
      </c>
      <c r="C85" s="170"/>
      <c r="D85" s="170"/>
      <c r="E85" s="170"/>
      <c r="F85" s="170"/>
      <c r="G85" s="170"/>
      <c r="H85" s="170"/>
      <c r="I85" s="170"/>
      <c r="J85" s="170"/>
      <c r="K85" s="170"/>
      <c r="L85" s="170"/>
      <c r="M85" s="170"/>
      <c r="N85" s="170"/>
      <c r="O85" s="170"/>
      <c r="P85" s="170"/>
      <c r="Q85" s="170"/>
      <c r="R85" s="170"/>
    </row>
    <row r="86" spans="1:18" ht="15.75">
      <c r="A86" s="168" t="str">
        <f>'Voeux élèves'!A88</f>
        <v>SAINT-PAUL Léonie</v>
      </c>
      <c r="B86" s="169">
        <f>Tableau1[[#This Row],[harpe]]</f>
        <v>0</v>
      </c>
      <c r="C86" s="170"/>
      <c r="D86" s="170"/>
      <c r="E86" s="170"/>
      <c r="F86" s="170"/>
      <c r="G86" s="170"/>
      <c r="H86" s="170"/>
      <c r="I86" s="170"/>
      <c r="J86" s="170"/>
      <c r="K86" s="170"/>
      <c r="L86" s="170"/>
      <c r="M86" s="170"/>
      <c r="N86" s="170"/>
      <c r="O86" s="170"/>
      <c r="P86" s="170"/>
      <c r="Q86" s="170"/>
      <c r="R86" s="170"/>
    </row>
    <row r="87" spans="1:18" ht="15.75">
      <c r="A87" s="168" t="str">
        <f>'Voeux élèves'!A89</f>
        <v>SCHMID Maélyne</v>
      </c>
      <c r="B87" s="169">
        <f>Tableau1[[#This Row],[harpe]]</f>
        <v>1</v>
      </c>
      <c r="C87" s="170"/>
      <c r="D87" s="170"/>
      <c r="E87" s="170"/>
      <c r="F87" s="170"/>
      <c r="G87" s="170"/>
      <c r="H87" s="170"/>
      <c r="I87" s="170"/>
      <c r="J87" s="170"/>
      <c r="K87" s="170"/>
      <c r="L87" s="170"/>
      <c r="M87" s="170"/>
      <c r="N87" s="170"/>
      <c r="O87" s="170"/>
      <c r="P87" s="170"/>
      <c r="Q87" s="170"/>
      <c r="R87" s="170"/>
    </row>
    <row r="88" spans="1:18" ht="15.75">
      <c r="A88" s="168" t="str">
        <f>'Voeux élèves'!A90</f>
        <v>SHIN Ian</v>
      </c>
      <c r="B88" s="169">
        <f>Tableau1[[#This Row],[harpe]]</f>
        <v>0</v>
      </c>
      <c r="C88" s="170"/>
      <c r="D88" s="170"/>
      <c r="E88" s="170"/>
      <c r="F88" s="170"/>
      <c r="G88" s="170"/>
      <c r="H88" s="170"/>
      <c r="I88" s="170"/>
      <c r="J88" s="170"/>
      <c r="K88" s="170"/>
      <c r="L88" s="170"/>
      <c r="M88" s="170"/>
      <c r="N88" s="170"/>
      <c r="O88" s="170"/>
      <c r="P88" s="170"/>
      <c r="Q88" s="170"/>
      <c r="R88" s="170"/>
    </row>
    <row r="89" spans="1:18" ht="15.75">
      <c r="A89" s="168" t="str">
        <f>'Voeux élèves'!A91</f>
        <v>SHIN Louane</v>
      </c>
      <c r="B89" s="169">
        <f>Tableau1[[#This Row],[harpe]]</f>
        <v>0</v>
      </c>
      <c r="C89" s="170"/>
      <c r="D89" s="170"/>
      <c r="E89" s="170"/>
      <c r="F89" s="170"/>
      <c r="G89" s="170"/>
      <c r="H89" s="170"/>
      <c r="I89" s="170"/>
      <c r="J89" s="170"/>
      <c r="K89" s="170"/>
      <c r="L89" s="170"/>
      <c r="M89" s="170"/>
      <c r="N89" s="170"/>
      <c r="O89" s="170"/>
      <c r="P89" s="170"/>
      <c r="Q89" s="170"/>
      <c r="R89" s="170"/>
    </row>
    <row r="90" spans="1:18" ht="15.75">
      <c r="A90" s="168" t="str">
        <f>'Voeux élèves'!A92</f>
        <v>SIGNORELLI Matteo</v>
      </c>
      <c r="B90" s="169">
        <f>Tableau1[[#This Row],[harpe]]</f>
        <v>0</v>
      </c>
      <c r="C90" s="170"/>
      <c r="D90" s="170"/>
      <c r="E90" s="170"/>
      <c r="F90" s="170"/>
      <c r="G90" s="170"/>
      <c r="H90" s="170"/>
      <c r="I90" s="170"/>
      <c r="J90" s="170"/>
      <c r="K90" s="170"/>
      <c r="L90" s="170"/>
      <c r="M90" s="170"/>
      <c r="N90" s="170"/>
      <c r="O90" s="170"/>
      <c r="P90" s="170"/>
      <c r="Q90" s="170"/>
      <c r="R90" s="170"/>
    </row>
    <row r="91" spans="1:18" ht="15.75">
      <c r="A91" s="168" t="str">
        <f>'Voeux élèves'!A93</f>
        <v>SIMON Stanislas</v>
      </c>
      <c r="B91" s="169">
        <f>Tableau1[[#This Row],[harpe]]</f>
        <v>0</v>
      </c>
      <c r="C91" s="170"/>
      <c r="D91" s="170"/>
      <c r="E91" s="170"/>
      <c r="F91" s="170"/>
      <c r="G91" s="170"/>
      <c r="H91" s="170"/>
      <c r="I91" s="170"/>
      <c r="J91" s="170"/>
      <c r="K91" s="170"/>
      <c r="L91" s="170"/>
      <c r="M91" s="170"/>
      <c r="N91" s="170"/>
      <c r="O91" s="170"/>
      <c r="P91" s="170"/>
      <c r="Q91" s="170"/>
      <c r="R91" s="170"/>
    </row>
    <row r="92" spans="1:18" ht="15.75">
      <c r="A92" s="168" t="str">
        <f>'Voeux élèves'!A94</f>
        <v>SOULAS Louise</v>
      </c>
      <c r="B92" s="169">
        <f>Tableau1[[#This Row],[harpe]]</f>
        <v>0</v>
      </c>
      <c r="C92" s="170"/>
      <c r="D92" s="170"/>
      <c r="E92" s="170"/>
      <c r="F92" s="170"/>
      <c r="G92" s="170"/>
      <c r="H92" s="170"/>
      <c r="I92" s="170"/>
      <c r="J92" s="170"/>
      <c r="K92" s="170"/>
      <c r="L92" s="170"/>
      <c r="M92" s="170"/>
      <c r="N92" s="170"/>
      <c r="O92" s="170"/>
      <c r="P92" s="170"/>
      <c r="Q92" s="170"/>
      <c r="R92" s="170"/>
    </row>
    <row r="93" spans="1:18" ht="15.75">
      <c r="A93" s="168" t="str">
        <f>'Voeux élèves'!A95</f>
        <v>TAILHADES ALALI Noa</v>
      </c>
      <c r="B93" s="169">
        <f>Tableau1[[#This Row],[harpe]]</f>
        <v>1</v>
      </c>
      <c r="C93" s="170"/>
      <c r="D93" s="170"/>
      <c r="E93" s="170"/>
      <c r="F93" s="170"/>
      <c r="G93" s="170"/>
      <c r="H93" s="170"/>
      <c r="I93" s="170"/>
      <c r="J93" s="170"/>
      <c r="K93" s="170"/>
      <c r="L93" s="170"/>
      <c r="M93" s="170"/>
      <c r="N93" s="170"/>
      <c r="O93" s="170"/>
      <c r="P93" s="170"/>
      <c r="Q93" s="170"/>
      <c r="R93" s="170"/>
    </row>
    <row r="94" spans="1:18" ht="15.75">
      <c r="A94" s="168" t="str">
        <f>'Voeux élèves'!A96</f>
        <v>TAKKOUZ Carla</v>
      </c>
      <c r="B94" s="169">
        <f>Tableau1[[#This Row],[harpe]]</f>
        <v>0</v>
      </c>
      <c r="C94" s="170"/>
      <c r="D94" s="170"/>
      <c r="E94" s="170"/>
      <c r="F94" s="170"/>
      <c r="G94" s="170"/>
      <c r="H94" s="170"/>
      <c r="I94" s="170"/>
      <c r="J94" s="170"/>
      <c r="K94" s="170"/>
      <c r="L94" s="170"/>
      <c r="M94" s="170"/>
      <c r="N94" s="170"/>
      <c r="O94" s="170"/>
      <c r="P94" s="170"/>
      <c r="Q94" s="170"/>
      <c r="R94" s="170"/>
    </row>
    <row r="95" spans="1:18" ht="15.75">
      <c r="A95" s="168" t="str">
        <f>'Voeux élèves'!A97</f>
        <v>TRABLY EL MAHMOUD Coline</v>
      </c>
      <c r="B95" s="169">
        <f>Tableau1[[#This Row],[harpe]]</f>
        <v>0</v>
      </c>
      <c r="C95" s="170"/>
      <c r="D95" s="170"/>
      <c r="E95" s="170"/>
      <c r="F95" s="170"/>
      <c r="G95" s="170"/>
      <c r="H95" s="170"/>
      <c r="I95" s="170"/>
      <c r="J95" s="170"/>
      <c r="K95" s="170"/>
      <c r="L95" s="170"/>
      <c r="M95" s="170"/>
      <c r="N95" s="170"/>
      <c r="O95" s="170"/>
      <c r="P95" s="170"/>
      <c r="Q95" s="170"/>
      <c r="R95" s="170"/>
    </row>
    <row r="96" spans="1:18" ht="15.75">
      <c r="A96" s="168" t="str">
        <f>'Voeux élèves'!A98</f>
        <v>VERSCHELDE Lucie</v>
      </c>
      <c r="B96" s="169">
        <f>Tableau1[[#This Row],[harpe]]</f>
        <v>0</v>
      </c>
      <c r="C96" s="170"/>
      <c r="D96" s="170"/>
      <c r="E96" s="170"/>
      <c r="F96" s="170"/>
      <c r="G96" s="170"/>
      <c r="H96" s="170"/>
      <c r="I96" s="170"/>
      <c r="J96" s="170"/>
      <c r="K96" s="170"/>
      <c r="L96" s="170"/>
      <c r="M96" s="170"/>
      <c r="N96" s="170"/>
      <c r="O96" s="170"/>
      <c r="P96" s="170"/>
      <c r="Q96" s="170"/>
      <c r="R96" s="170"/>
    </row>
    <row r="97" spans="1:18" ht="15.75">
      <c r="A97" s="168" t="str">
        <f>'Voeux élèves'!A99</f>
        <v>VIREVAIRE BIDAUT Timéo</v>
      </c>
      <c r="B97" s="169">
        <f>Tableau1[[#This Row],[harpe]]</f>
        <v>1</v>
      </c>
      <c r="C97" s="170"/>
      <c r="D97" s="170"/>
      <c r="E97" s="170"/>
      <c r="F97" s="170"/>
      <c r="G97" s="170"/>
      <c r="H97" s="170"/>
      <c r="I97" s="170"/>
      <c r="J97" s="170"/>
      <c r="K97" s="170"/>
      <c r="L97" s="170"/>
      <c r="M97" s="170"/>
      <c r="N97" s="170"/>
      <c r="O97" s="170"/>
      <c r="P97" s="170"/>
      <c r="Q97" s="170"/>
      <c r="R97" s="170"/>
    </row>
    <row r="98" spans="1:18" ht="15.75">
      <c r="A98" s="168" t="str">
        <f>'Voeux élèves'!A100</f>
        <v>BERNET Clémence</v>
      </c>
      <c r="B98" s="169">
        <f>Tableau1[[#This Row],[harpe]]</f>
        <v>0</v>
      </c>
      <c r="C98" s="170"/>
      <c r="D98" s="170"/>
      <c r="E98" s="170"/>
      <c r="F98" s="170"/>
      <c r="G98" s="170"/>
      <c r="H98" s="170"/>
      <c r="I98" s="170"/>
      <c r="J98" s="170"/>
      <c r="K98" s="170"/>
      <c r="L98" s="170"/>
      <c r="M98" s="170"/>
      <c r="N98" s="170"/>
      <c r="O98" s="170"/>
      <c r="P98" s="170"/>
      <c r="Q98" s="170"/>
      <c r="R98" s="170"/>
    </row>
    <row r="99" spans="1:18" ht="15.75">
      <c r="A99" s="168" t="str">
        <f>'Voeux élèves'!A101</f>
        <v>LOUAR Sarah</v>
      </c>
      <c r="B99" s="169">
        <f>Tableau1[[#This Row],[harpe]]</f>
        <v>0</v>
      </c>
      <c r="C99" s="170"/>
      <c r="D99" s="170"/>
      <c r="E99" s="170"/>
      <c r="F99" s="170"/>
      <c r="G99" s="170"/>
      <c r="H99" s="170"/>
      <c r="I99" s="170"/>
      <c r="J99" s="170"/>
      <c r="K99" s="170"/>
      <c r="L99" s="170"/>
      <c r="M99" s="170"/>
      <c r="N99" s="170"/>
      <c r="O99" s="170"/>
      <c r="P99" s="170"/>
      <c r="Q99" s="170"/>
      <c r="R99" s="170"/>
    </row>
    <row r="100" spans="1:18" ht="15.75">
      <c r="A100" s="168">
        <f>'Voeux élèves'!A102</f>
        <v>0</v>
      </c>
      <c r="B100" s="169">
        <f>Tableau1[[#This Row],[harpe]]</f>
        <v>0</v>
      </c>
      <c r="C100" s="170"/>
      <c r="D100" s="170"/>
      <c r="E100" s="170"/>
      <c r="F100" s="170"/>
      <c r="G100" s="170"/>
      <c r="H100" s="170"/>
      <c r="I100" s="170"/>
      <c r="J100" s="170"/>
      <c r="K100" s="170"/>
      <c r="L100" s="170"/>
      <c r="M100" s="170"/>
      <c r="N100" s="170"/>
      <c r="O100" s="170"/>
      <c r="P100" s="170"/>
      <c r="Q100" s="170"/>
      <c r="R100" s="170"/>
    </row>
    <row r="101" spans="1:18">
      <c r="A101" s="170"/>
      <c r="B101" s="170"/>
      <c r="C101" s="170"/>
      <c r="D101" s="170"/>
      <c r="E101" s="170"/>
      <c r="F101" s="170"/>
      <c r="G101" s="170"/>
      <c r="H101" s="170"/>
      <c r="I101" s="170"/>
      <c r="J101" s="170"/>
      <c r="K101" s="170"/>
      <c r="L101" s="170"/>
      <c r="M101" s="170"/>
      <c r="N101" s="170"/>
      <c r="O101" s="170"/>
      <c r="P101" s="170"/>
      <c r="Q101" s="170"/>
      <c r="R101" s="170"/>
    </row>
    <row r="102" spans="1:18">
      <c r="A102" s="172" t="s">
        <v>26</v>
      </c>
      <c r="B102" s="173" t="s">
        <v>71</v>
      </c>
      <c r="C102" s="170"/>
      <c r="D102" s="170"/>
      <c r="E102" s="170"/>
      <c r="F102" s="170"/>
      <c r="G102" s="170"/>
      <c r="H102" s="170"/>
      <c r="I102" s="170"/>
      <c r="J102" s="170"/>
      <c r="K102" s="170"/>
      <c r="L102" s="170"/>
      <c r="M102" s="170"/>
      <c r="N102" s="170"/>
      <c r="O102" s="170"/>
      <c r="P102" s="170"/>
      <c r="Q102" s="170"/>
      <c r="R102" s="170"/>
    </row>
    <row r="103" spans="1:18">
      <c r="A103" s="7" t="s">
        <v>85</v>
      </c>
      <c r="B103" s="2" t="s">
        <v>72</v>
      </c>
    </row>
    <row r="104" spans="1:18">
      <c r="A104" s="7"/>
      <c r="B104" s="3" t="s">
        <v>73</v>
      </c>
    </row>
    <row r="105" spans="1:18">
      <c r="B105" s="4" t="s">
        <v>74</v>
      </c>
    </row>
    <row r="107" spans="1:18">
      <c r="B107">
        <f>COUNTIF(B101:B106,1)</f>
        <v>0</v>
      </c>
    </row>
    <row r="108" spans="1:18">
      <c r="B108">
        <f>COUNTIF(B101:B106,2)</f>
        <v>0</v>
      </c>
    </row>
    <row r="109" spans="1:18">
      <c r="B109">
        <f>COUNTIF(B101:B106,3)</f>
        <v>0</v>
      </c>
    </row>
    <row r="110" spans="1:18">
      <c r="B110">
        <f>COUNTIF(B101:B106,4)</f>
        <v>0</v>
      </c>
    </row>
  </sheetData>
  <phoneticPr fontId="5" type="noConversion"/>
  <conditionalFormatting sqref="B102">
    <cfRule type="iconSet" priority="45">
      <iconSet iconSet="3Symbols2">
        <cfvo type="percent" val="0"/>
        <cfvo type="percent" val="33"/>
        <cfvo type="percent" val="67"/>
      </iconSet>
    </cfRule>
  </conditionalFormatting>
  <conditionalFormatting sqref="B102">
    <cfRule type="colorScale" priority="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2">
    <cfRule type="colorScale" priority="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3">
    <cfRule type="iconSet" priority="42">
      <iconSet iconSet="3Symbols2">
        <cfvo type="percent" val="0"/>
        <cfvo type="percent" val="33"/>
        <cfvo type="percent" val="67"/>
      </iconSet>
    </cfRule>
  </conditionalFormatting>
  <conditionalFormatting sqref="B103">
    <cfRule type="colorScale" priority="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4">
    <cfRule type="iconSet" priority="40">
      <iconSet iconSet="3Symbols2">
        <cfvo type="percent" val="0"/>
        <cfvo type="percent" val="33"/>
        <cfvo type="percent" val="67"/>
      </iconSet>
    </cfRule>
  </conditionalFormatting>
  <conditionalFormatting sqref="B105">
    <cfRule type="iconSet" priority="39">
      <iconSet iconSet="3Symbols2">
        <cfvo type="percent" val="0"/>
        <cfvo type="percent" val="33"/>
        <cfvo type="percent" val="67"/>
      </iconSet>
    </cfRule>
  </conditionalFormatting>
  <conditionalFormatting sqref="B2:B100">
    <cfRule type="iconSet" priority="6">
      <iconSet iconSet="3Symbols2">
        <cfvo type="percent" val="0"/>
        <cfvo type="percent" val="33"/>
        <cfvo type="percent" val="67"/>
      </iconSet>
    </cfRule>
  </conditionalFormatting>
  <conditionalFormatting sqref="B2:B100">
    <cfRule type="cellIs" dxfId="17" priority="1" operator="equal">
      <formula>"P4"</formula>
    </cfRule>
    <cfRule type="cellIs" dxfId="16" priority="2" operator="equal">
      <formula>"P3"</formula>
    </cfRule>
    <cfRule type="cellIs" dxfId="15" priority="3" operator="equal">
      <formula>"P2"</formula>
    </cfRule>
    <cfRule type="cellIs" dxfId="14" priority="4" operator="equal">
      <formula>"P1"</formula>
    </cfRule>
    <cfRule type="iconSet" priority="5">
      <iconSet iconSet="4TrafficLights">
        <cfvo type="percent" val="0"/>
        <cfvo type="percent" val="25"/>
        <cfvo type="percent" val="50"/>
        <cfvo type="percent" val="75"/>
      </iconSet>
    </cfRule>
  </conditionalFormatting>
  <pageMargins left="0.7" right="0.7" top="0.75" bottom="0.75" header="0.3" footer="0.3"/>
  <pageSetup paperSize="9" orientation="portrait" horizontalDpi="0" verticalDpi="0"/>
  <tableParts count="1">
    <tablePart r:id="rId1"/>
  </tablePart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Feuil22"/>
  <dimension ref="A1:R109"/>
  <sheetViews>
    <sheetView zoomScaleNormal="100" workbookViewId="0">
      <pane ySplit="1" topLeftCell="A2" activePane="bottomLeft" state="frozen"/>
      <selection activeCell="A80" sqref="A80"/>
      <selection pane="bottomLeft" activeCell="A80" sqref="A80"/>
    </sheetView>
  </sheetViews>
  <sheetFormatPr baseColWidth="10" defaultRowHeight="15"/>
  <cols>
    <col min="1" max="1" width="32.140625" bestFit="1" customWidth="1"/>
    <col min="2" max="3" width="19.140625" bestFit="1" customWidth="1"/>
  </cols>
  <sheetData>
    <row r="1" spans="1:18">
      <c r="A1" t="s">
        <v>17</v>
      </c>
      <c r="B1" t="s">
        <v>27</v>
      </c>
    </row>
    <row r="2" spans="1:18">
      <c r="A2" s="153" t="str">
        <f>'Voeux élèves'!A4</f>
        <v>ARRAGAIN Adèle</v>
      </c>
      <c r="B2" s="154">
        <f>Tableau1[[#This Row],[piano]]</f>
        <v>0</v>
      </c>
    </row>
    <row r="3" spans="1:18">
      <c r="A3" s="153" t="str">
        <f>'Voeux élèves'!A5</f>
        <v>AUCLAIR Héloïse</v>
      </c>
      <c r="B3" s="154">
        <f>Tableau1[[#This Row],[piano]]</f>
        <v>0</v>
      </c>
    </row>
    <row r="4" spans="1:18" ht="15.75">
      <c r="A4" s="168" t="str">
        <f>'Voeux élèves'!A6</f>
        <v>BALAIS Zoé</v>
      </c>
      <c r="B4" s="169">
        <f>Tableau1[[#This Row],[piano]]</f>
        <v>0</v>
      </c>
      <c r="C4" s="170"/>
      <c r="D4" s="170"/>
      <c r="E4" s="170"/>
      <c r="F4" s="170"/>
      <c r="G4" s="170"/>
      <c r="H4" s="170"/>
      <c r="I4" s="170"/>
      <c r="J4" s="170"/>
      <c r="K4" s="170"/>
      <c r="L4" s="170"/>
      <c r="M4" s="170"/>
      <c r="N4" s="170"/>
      <c r="O4" s="170"/>
      <c r="P4" s="170"/>
      <c r="Q4" s="170"/>
      <c r="R4" s="170"/>
    </row>
    <row r="5" spans="1:18" ht="15.75">
      <c r="A5" s="168" t="str">
        <f>'Voeux élèves'!A7</f>
        <v>BARBI NEYROUD Alicia</v>
      </c>
      <c r="B5" s="169">
        <f>Tableau1[[#This Row],[piano]]</f>
        <v>3</v>
      </c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170"/>
      <c r="Q5" s="170"/>
      <c r="R5" s="170"/>
    </row>
    <row r="6" spans="1:18" ht="15.75">
      <c r="A6" s="168" t="str">
        <f>'Voeux élèves'!A8</f>
        <v>BARBU WILDBRETT Charlotte</v>
      </c>
      <c r="B6" s="169">
        <f>Tableau1[[#This Row],[piano]]</f>
        <v>0</v>
      </c>
      <c r="C6" s="170"/>
      <c r="D6" s="170"/>
      <c r="E6" s="170"/>
      <c r="F6" s="170"/>
      <c r="G6" s="170"/>
      <c r="H6" s="170"/>
      <c r="I6" s="170"/>
      <c r="J6" s="170"/>
      <c r="K6" s="170"/>
      <c r="L6" s="170"/>
      <c r="M6" s="170"/>
      <c r="N6" s="170"/>
      <c r="O6" s="170"/>
      <c r="P6" s="170"/>
      <c r="Q6" s="170"/>
      <c r="R6" s="170"/>
    </row>
    <row r="7" spans="1:18" ht="15.75">
      <c r="A7" s="168" t="str">
        <f>'Voeux élèves'!A9</f>
        <v>BAZOGE Edgar</v>
      </c>
      <c r="B7" s="169">
        <f>Tableau1[[#This Row],[piano]]</f>
        <v>0</v>
      </c>
      <c r="C7" s="170"/>
      <c r="D7" s="170"/>
      <c r="E7" s="170"/>
      <c r="F7" s="170"/>
      <c r="G7" s="170"/>
      <c r="H7" s="170"/>
      <c r="I7" s="170"/>
      <c r="J7" s="170"/>
      <c r="K7" s="170"/>
      <c r="L7" s="170"/>
      <c r="M7" s="170"/>
      <c r="N7" s="170"/>
      <c r="O7" s="170"/>
      <c r="P7" s="170"/>
      <c r="Q7" s="170"/>
      <c r="R7" s="170"/>
    </row>
    <row r="8" spans="1:18" ht="15.75">
      <c r="A8" s="168" t="str">
        <f>'Voeux élèves'!A10</f>
        <v>BEAREZ Thelma</v>
      </c>
      <c r="B8" s="169">
        <f>Tableau1[[#This Row],[piano]]</f>
        <v>0</v>
      </c>
      <c r="C8" s="170"/>
      <c r="D8" s="170"/>
      <c r="E8" s="170"/>
      <c r="F8" s="170"/>
      <c r="G8" s="170"/>
      <c r="H8" s="170"/>
      <c r="I8" s="170"/>
      <c r="J8" s="170"/>
      <c r="K8" s="170"/>
      <c r="L8" s="170"/>
      <c r="M8" s="170"/>
      <c r="N8" s="170"/>
      <c r="O8" s="170"/>
      <c r="P8" s="170"/>
      <c r="Q8" s="170"/>
      <c r="R8" s="170"/>
    </row>
    <row r="9" spans="1:18" ht="15.75">
      <c r="A9" s="168" t="str">
        <f>'Voeux élèves'!A11</f>
        <v>BENKHALFOUN Aya</v>
      </c>
      <c r="B9" s="169">
        <f>Tableau1[[#This Row],[piano]]</f>
        <v>0</v>
      </c>
      <c r="C9" s="170"/>
      <c r="D9" s="170"/>
      <c r="E9" s="170"/>
      <c r="F9" s="170"/>
      <c r="G9" s="170"/>
      <c r="H9" s="170"/>
      <c r="I9" s="170"/>
      <c r="J9" s="170"/>
      <c r="K9" s="170"/>
      <c r="L9" s="170"/>
      <c r="M9" s="170"/>
      <c r="N9" s="170"/>
      <c r="O9" s="170"/>
      <c r="P9" s="170"/>
      <c r="Q9" s="170"/>
      <c r="R9" s="170"/>
    </row>
    <row r="10" spans="1:18" ht="15.75">
      <c r="A10" s="168" t="str">
        <f>'Voeux élèves'!A12</f>
        <v>BENOIT Anatole</v>
      </c>
      <c r="B10" s="169">
        <f>Tableau1[[#This Row],[piano]]</f>
        <v>0</v>
      </c>
      <c r="C10" s="170"/>
      <c r="D10" s="170"/>
      <c r="E10" s="170"/>
      <c r="F10" s="170"/>
      <c r="G10" s="170"/>
      <c r="H10" s="170"/>
      <c r="I10" s="170"/>
      <c r="J10" s="170"/>
      <c r="K10" s="170"/>
      <c r="L10" s="170"/>
      <c r="M10" s="170"/>
      <c r="N10" s="170"/>
      <c r="O10" s="170"/>
      <c r="P10" s="170"/>
      <c r="Q10" s="170"/>
      <c r="R10" s="170"/>
    </row>
    <row r="11" spans="1:18" ht="15.75">
      <c r="A11" s="168" t="str">
        <f>'Voeux élèves'!A13</f>
        <v>BERTHIER Inès</v>
      </c>
      <c r="B11" s="169">
        <f>Tableau1[[#This Row],[piano]]</f>
        <v>1</v>
      </c>
      <c r="C11" s="170"/>
      <c r="D11" s="170"/>
      <c r="E11" s="170"/>
      <c r="F11" s="170"/>
      <c r="G11" s="170"/>
      <c r="H11" s="170"/>
      <c r="I11" s="170"/>
      <c r="J11" s="170"/>
      <c r="K11" s="170"/>
      <c r="L11" s="170"/>
      <c r="M11" s="170"/>
      <c r="N11" s="170"/>
      <c r="O11" s="170"/>
      <c r="P11" s="170"/>
      <c r="Q11" s="170"/>
      <c r="R11" s="170"/>
    </row>
    <row r="12" spans="1:18" ht="15.75">
      <c r="A12" s="168" t="str">
        <f>'Voeux élèves'!A14</f>
        <v>BLEHAUT Anna</v>
      </c>
      <c r="B12" s="169">
        <f>Tableau1[[#This Row],[piano]]</f>
        <v>0</v>
      </c>
      <c r="C12" s="170"/>
      <c r="D12" s="170"/>
      <c r="E12" s="170"/>
      <c r="F12" s="170"/>
      <c r="G12" s="170"/>
      <c r="H12" s="170"/>
      <c r="I12" s="170"/>
      <c r="J12" s="170"/>
      <c r="K12" s="170"/>
      <c r="L12" s="170"/>
      <c r="M12" s="170"/>
      <c r="N12" s="170"/>
      <c r="O12" s="170"/>
      <c r="P12" s="170"/>
      <c r="Q12" s="170"/>
      <c r="R12" s="170"/>
    </row>
    <row r="13" spans="1:18" ht="15.75">
      <c r="A13" s="168" t="str">
        <f>'Voeux élèves'!A15</f>
        <v>BOSSAN Emma</v>
      </c>
      <c r="B13" s="169">
        <f>Tableau1[[#This Row],[piano]]</f>
        <v>0</v>
      </c>
      <c r="C13" s="170"/>
      <c r="D13" s="170"/>
      <c r="E13" s="170"/>
      <c r="F13" s="170"/>
      <c r="G13" s="170"/>
      <c r="H13" s="170"/>
      <c r="I13" s="170"/>
      <c r="J13" s="170"/>
      <c r="K13" s="170"/>
      <c r="L13" s="170"/>
      <c r="M13" s="170"/>
      <c r="N13" s="170"/>
      <c r="O13" s="170"/>
      <c r="P13" s="170"/>
      <c r="Q13" s="170"/>
      <c r="R13" s="170"/>
    </row>
    <row r="14" spans="1:18" ht="15.75">
      <c r="A14" s="168" t="str">
        <f>'Voeux élèves'!A16</f>
        <v>BRANDYK TAGLIAVIA Julia</v>
      </c>
      <c r="B14" s="169">
        <f>Tableau1[[#This Row],[piano]]</f>
        <v>0</v>
      </c>
      <c r="C14" s="170"/>
      <c r="D14" s="170"/>
      <c r="E14" s="170"/>
      <c r="F14" s="170"/>
      <c r="G14" s="170"/>
      <c r="H14" s="170"/>
      <c r="I14" s="170"/>
      <c r="J14" s="170"/>
      <c r="K14" s="170"/>
      <c r="L14" s="170"/>
      <c r="M14" s="170"/>
      <c r="N14" s="170"/>
      <c r="O14" s="170"/>
      <c r="P14" s="170"/>
      <c r="Q14" s="170"/>
      <c r="R14" s="170"/>
    </row>
    <row r="15" spans="1:18" ht="15.75">
      <c r="A15" s="168" t="str">
        <f>'Voeux élèves'!A17</f>
        <v>CARION Léonie</v>
      </c>
      <c r="B15" s="169">
        <f>Tableau1[[#This Row],[piano]]</f>
        <v>0</v>
      </c>
      <c r="C15" s="170"/>
      <c r="D15" s="170"/>
      <c r="E15" s="170"/>
      <c r="F15" s="170"/>
      <c r="G15" s="170"/>
      <c r="H15" s="170"/>
      <c r="I15" s="170"/>
      <c r="J15" s="170"/>
      <c r="K15" s="170"/>
      <c r="L15" s="170"/>
      <c r="M15" s="170"/>
      <c r="N15" s="170"/>
      <c r="O15" s="170"/>
      <c r="P15" s="170"/>
      <c r="Q15" s="170"/>
      <c r="R15" s="170"/>
    </row>
    <row r="16" spans="1:18" ht="15.75">
      <c r="A16" s="168" t="str">
        <f>'Voeux élèves'!A18</f>
        <v>CATALAO PACHECO Tomas</v>
      </c>
      <c r="B16" s="169">
        <f>Tableau1[[#This Row],[piano]]</f>
        <v>0</v>
      </c>
      <c r="C16" s="170"/>
      <c r="D16" s="170"/>
      <c r="E16" s="170"/>
      <c r="F16" s="170"/>
      <c r="G16" s="170"/>
      <c r="H16" s="170"/>
      <c r="I16" s="170"/>
      <c r="J16" s="170"/>
      <c r="K16" s="170"/>
      <c r="L16" s="170"/>
      <c r="M16" s="170"/>
      <c r="N16" s="170"/>
      <c r="O16" s="170"/>
      <c r="P16" s="170"/>
      <c r="Q16" s="170"/>
      <c r="R16" s="170"/>
    </row>
    <row r="17" spans="1:18" ht="15.75">
      <c r="A17" s="168" t="str">
        <f>'Voeux élèves'!A19</f>
        <v>CHAGNY Elise</v>
      </c>
      <c r="B17" s="169">
        <f>Tableau1[[#This Row],[piano]]</f>
        <v>0</v>
      </c>
      <c r="C17" s="170"/>
      <c r="D17" s="170"/>
      <c r="E17" s="170"/>
      <c r="F17" s="170"/>
      <c r="G17" s="170"/>
      <c r="H17" s="170"/>
      <c r="I17" s="170"/>
      <c r="J17" s="170"/>
      <c r="K17" s="170"/>
      <c r="L17" s="170"/>
      <c r="M17" s="170"/>
      <c r="N17" s="170"/>
      <c r="O17" s="170"/>
      <c r="P17" s="170"/>
      <c r="Q17" s="170"/>
      <c r="R17" s="170"/>
    </row>
    <row r="18" spans="1:18" ht="15.75">
      <c r="A18" s="168" t="str">
        <f>'Voeux élèves'!A20</f>
        <v>CHALET Ninon</v>
      </c>
      <c r="B18" s="169">
        <f>Tableau1[[#This Row],[piano]]</f>
        <v>3</v>
      </c>
      <c r="C18" s="170"/>
      <c r="D18" s="170"/>
      <c r="E18" s="170"/>
      <c r="F18" s="170"/>
      <c r="G18" s="170"/>
      <c r="H18" s="170"/>
      <c r="I18" s="170"/>
      <c r="J18" s="170"/>
      <c r="K18" s="170"/>
      <c r="L18" s="170"/>
      <c r="M18" s="170"/>
      <c r="N18" s="170"/>
      <c r="O18" s="170"/>
      <c r="P18" s="170"/>
      <c r="Q18" s="170"/>
      <c r="R18" s="170"/>
    </row>
    <row r="19" spans="1:18" ht="15.75">
      <c r="A19" s="168" t="str">
        <f>'Voeux élèves'!A21</f>
        <v>CHAREYRON Elsa</v>
      </c>
      <c r="B19" s="169">
        <f>Tableau1[[#This Row],[piano]]</f>
        <v>0</v>
      </c>
      <c r="C19" s="170"/>
      <c r="D19" s="170"/>
      <c r="E19" s="170"/>
      <c r="F19" s="170"/>
      <c r="G19" s="170"/>
      <c r="H19" s="170"/>
      <c r="I19" s="170"/>
      <c r="J19" s="170"/>
      <c r="K19" s="170"/>
      <c r="L19" s="170"/>
      <c r="M19" s="170"/>
      <c r="N19" s="170"/>
      <c r="O19" s="170"/>
      <c r="P19" s="170"/>
      <c r="Q19" s="170"/>
      <c r="R19" s="170"/>
    </row>
    <row r="20" spans="1:18" ht="15.75">
      <c r="A20" s="168" t="str">
        <f>'Voeux élèves'!A22</f>
        <v>CHARON Gabriel</v>
      </c>
      <c r="B20" s="169">
        <f>Tableau1[[#This Row],[piano]]</f>
        <v>0</v>
      </c>
      <c r="C20" s="170"/>
      <c r="D20" s="170"/>
      <c r="E20" s="170"/>
      <c r="F20" s="170"/>
      <c r="G20" s="170"/>
      <c r="H20" s="170"/>
      <c r="I20" s="170"/>
      <c r="J20" s="170"/>
      <c r="K20" s="170"/>
      <c r="L20" s="170"/>
      <c r="M20" s="170"/>
      <c r="N20" s="170"/>
      <c r="O20" s="170"/>
      <c r="P20" s="170"/>
      <c r="Q20" s="170"/>
      <c r="R20" s="170"/>
    </row>
    <row r="21" spans="1:18" ht="15.75">
      <c r="A21" s="168" t="str">
        <f>'Voeux élèves'!A23</f>
        <v>CHASSAGNY Philippine</v>
      </c>
      <c r="B21" s="169">
        <f>Tableau1[[#This Row],[piano]]</f>
        <v>0</v>
      </c>
      <c r="C21" s="170"/>
      <c r="D21" s="170"/>
      <c r="E21" s="170"/>
      <c r="F21" s="170"/>
      <c r="G21" s="170"/>
      <c r="H21" s="170"/>
      <c r="I21" s="170"/>
      <c r="J21" s="170"/>
      <c r="K21" s="170"/>
      <c r="L21" s="170"/>
      <c r="M21" s="170"/>
      <c r="N21" s="170"/>
      <c r="O21" s="170"/>
      <c r="P21" s="170"/>
      <c r="Q21" s="170"/>
      <c r="R21" s="170"/>
    </row>
    <row r="22" spans="1:18" ht="15.75">
      <c r="A22" s="168" t="str">
        <f>'Voeux élèves'!A24</f>
        <v>CHATILLON Apolline</v>
      </c>
      <c r="B22" s="169">
        <f>Tableau1[[#This Row],[piano]]</f>
        <v>0</v>
      </c>
      <c r="C22" s="170"/>
      <c r="D22" s="170"/>
      <c r="E22" s="170"/>
      <c r="F22" s="170"/>
      <c r="G22" s="170"/>
      <c r="H22" s="170"/>
      <c r="I22" s="170"/>
      <c r="J22" s="170"/>
      <c r="K22" s="170"/>
      <c r="L22" s="170"/>
      <c r="M22" s="170"/>
      <c r="N22" s="170"/>
      <c r="O22" s="170"/>
      <c r="P22" s="170"/>
      <c r="Q22" s="170"/>
      <c r="R22" s="170"/>
    </row>
    <row r="23" spans="1:18" ht="15.75">
      <c r="A23" s="168" t="str">
        <f>'Voeux élèves'!A25</f>
        <v>CHENE Louise</v>
      </c>
      <c r="B23" s="169">
        <f>Tableau1[[#This Row],[piano]]</f>
        <v>0</v>
      </c>
      <c r="C23" s="170"/>
      <c r="D23" s="170"/>
      <c r="E23" s="170"/>
      <c r="F23" s="170"/>
      <c r="G23" s="170"/>
      <c r="H23" s="170"/>
      <c r="I23" s="170"/>
      <c r="J23" s="170"/>
      <c r="K23" s="170"/>
      <c r="L23" s="170"/>
      <c r="M23" s="170"/>
      <c r="N23" s="170"/>
      <c r="O23" s="170"/>
      <c r="P23" s="170"/>
      <c r="Q23" s="170"/>
      <c r="R23" s="170"/>
    </row>
    <row r="24" spans="1:18" ht="15.75">
      <c r="A24" s="168" t="str">
        <f>'Voeux élèves'!A26</f>
        <v>CHEVALIER BUN Lyne</v>
      </c>
      <c r="B24" s="169">
        <f>Tableau1[[#This Row],[piano]]</f>
        <v>0</v>
      </c>
      <c r="C24" s="170"/>
      <c r="D24" s="170"/>
      <c r="E24" s="170"/>
      <c r="F24" s="170"/>
      <c r="G24" s="170"/>
      <c r="H24" s="170"/>
      <c r="I24" s="170"/>
      <c r="J24" s="170"/>
      <c r="K24" s="170"/>
      <c r="L24" s="170"/>
      <c r="M24" s="170"/>
      <c r="N24" s="170"/>
      <c r="O24" s="170"/>
      <c r="P24" s="170"/>
      <c r="Q24" s="170"/>
      <c r="R24" s="170"/>
    </row>
    <row r="25" spans="1:18" ht="15.75">
      <c r="A25" s="168" t="str">
        <f>'Voeux élèves'!A27</f>
        <v>COLLET SOLARY Maxime</v>
      </c>
      <c r="B25" s="169">
        <f>Tableau1[[#This Row],[piano]]</f>
        <v>0</v>
      </c>
      <c r="C25" s="170"/>
      <c r="D25" s="170"/>
      <c r="E25" s="170"/>
      <c r="F25" s="170"/>
      <c r="G25" s="170"/>
      <c r="H25" s="170"/>
      <c r="I25" s="170"/>
      <c r="J25" s="170"/>
      <c r="K25" s="170"/>
      <c r="L25" s="170"/>
      <c r="M25" s="170"/>
      <c r="N25" s="170"/>
      <c r="O25" s="170"/>
      <c r="P25" s="170"/>
      <c r="Q25" s="170"/>
      <c r="R25" s="170"/>
    </row>
    <row r="26" spans="1:18" ht="15.75">
      <c r="A26" s="168" t="str">
        <f>'Voeux élèves'!A28</f>
        <v>COMETTO Ulysse</v>
      </c>
      <c r="B26" s="169">
        <f>Tableau1[[#This Row],[piano]]</f>
        <v>1</v>
      </c>
      <c r="C26" s="170"/>
      <c r="D26" s="170"/>
      <c r="E26" s="170"/>
      <c r="F26" s="170"/>
      <c r="G26" s="170"/>
      <c r="H26" s="170"/>
      <c r="I26" s="170"/>
      <c r="J26" s="170"/>
      <c r="K26" s="170"/>
      <c r="L26" s="170"/>
      <c r="M26" s="170"/>
      <c r="N26" s="170"/>
      <c r="O26" s="170"/>
      <c r="P26" s="170"/>
      <c r="Q26" s="170"/>
      <c r="R26" s="170"/>
    </row>
    <row r="27" spans="1:18" ht="15.75">
      <c r="A27" s="168" t="str">
        <f>'Voeux élèves'!A29</f>
        <v>COQUET Eléanore</v>
      </c>
      <c r="B27" s="169">
        <f>Tableau1[[#This Row],[piano]]</f>
        <v>0</v>
      </c>
      <c r="C27" s="170"/>
      <c r="D27" s="170"/>
      <c r="E27" s="170"/>
      <c r="F27" s="170"/>
      <c r="G27" s="170"/>
      <c r="H27" s="170"/>
      <c r="I27" s="170"/>
      <c r="J27" s="170"/>
      <c r="K27" s="170"/>
      <c r="L27" s="170"/>
      <c r="M27" s="170"/>
      <c r="N27" s="170"/>
      <c r="O27" s="170"/>
      <c r="P27" s="170"/>
      <c r="Q27" s="170"/>
      <c r="R27" s="170"/>
    </row>
    <row r="28" spans="1:18" ht="15.75">
      <c r="A28" s="168" t="str">
        <f>'Voeux élèves'!A30</f>
        <v>COQUILLION Achille</v>
      </c>
      <c r="B28" s="169">
        <f>Tableau1[[#This Row],[piano]]</f>
        <v>1</v>
      </c>
      <c r="C28" s="170"/>
      <c r="D28" s="170"/>
      <c r="E28" s="170"/>
      <c r="F28" s="170"/>
      <c r="G28" s="170"/>
      <c r="H28" s="170"/>
      <c r="I28" s="170"/>
      <c r="J28" s="170"/>
      <c r="K28" s="170"/>
      <c r="L28" s="170"/>
      <c r="M28" s="170"/>
      <c r="N28" s="170"/>
      <c r="O28" s="170"/>
      <c r="P28" s="170"/>
      <c r="Q28" s="170"/>
      <c r="R28" s="170"/>
    </row>
    <row r="29" spans="1:18" ht="15.75">
      <c r="A29" s="168" t="str">
        <f>'Voeux élèves'!A31</f>
        <v>CORBEL Swann</v>
      </c>
      <c r="B29" s="169">
        <f>Tableau1[[#This Row],[piano]]</f>
        <v>1</v>
      </c>
      <c r="C29" s="170"/>
      <c r="D29" s="170"/>
      <c r="E29" s="170"/>
      <c r="F29" s="170"/>
      <c r="G29" s="170"/>
      <c r="H29" s="170"/>
      <c r="I29" s="170"/>
      <c r="J29" s="170"/>
      <c r="K29" s="170"/>
      <c r="L29" s="170"/>
      <c r="M29" s="170"/>
      <c r="N29" s="170"/>
      <c r="O29" s="170"/>
      <c r="P29" s="170"/>
      <c r="Q29" s="170"/>
      <c r="R29" s="170"/>
    </row>
    <row r="30" spans="1:18" ht="15.75">
      <c r="A30" s="168" t="str">
        <f>'Voeux élèves'!A32</f>
        <v>CORBI Alice</v>
      </c>
      <c r="B30" s="169">
        <f>Tableau1[[#This Row],[piano]]</f>
        <v>0</v>
      </c>
      <c r="C30" s="170"/>
      <c r="D30" s="170"/>
      <c r="E30" s="170"/>
      <c r="F30" s="170"/>
      <c r="G30" s="170"/>
      <c r="H30" s="170"/>
      <c r="I30" s="170"/>
      <c r="J30" s="170"/>
      <c r="K30" s="170"/>
      <c r="L30" s="170"/>
      <c r="M30" s="170"/>
      <c r="N30" s="170"/>
      <c r="O30" s="170"/>
      <c r="P30" s="170"/>
      <c r="Q30" s="170"/>
      <c r="R30" s="170"/>
    </row>
    <row r="31" spans="1:18" ht="15.75">
      <c r="A31" s="168" t="str">
        <f>'Voeux élèves'!A33</f>
        <v>COUGOULIC Eva</v>
      </c>
      <c r="B31" s="169">
        <f>Tableau1[[#This Row],[piano]]</f>
        <v>0</v>
      </c>
      <c r="C31" s="170"/>
      <c r="D31" s="170"/>
      <c r="E31" s="170"/>
      <c r="F31" s="170"/>
      <c r="G31" s="170"/>
      <c r="H31" s="170"/>
      <c r="I31" s="170"/>
      <c r="J31" s="170"/>
      <c r="K31" s="170"/>
      <c r="L31" s="170"/>
      <c r="M31" s="170"/>
      <c r="N31" s="170"/>
      <c r="O31" s="170"/>
      <c r="P31" s="170"/>
      <c r="Q31" s="170"/>
      <c r="R31" s="170"/>
    </row>
    <row r="32" spans="1:18" ht="15.75">
      <c r="A32" s="168" t="str">
        <f>'Voeux élèves'!A34</f>
        <v>CUI Evan</v>
      </c>
      <c r="B32" s="169">
        <f>Tableau1[[#This Row],[piano]]</f>
        <v>0</v>
      </c>
      <c r="C32" s="170"/>
      <c r="D32" s="170"/>
      <c r="E32" s="170"/>
      <c r="F32" s="170"/>
      <c r="G32" s="170"/>
      <c r="H32" s="170"/>
      <c r="I32" s="170"/>
      <c r="J32" s="170"/>
      <c r="K32" s="170"/>
      <c r="L32" s="170"/>
      <c r="M32" s="170"/>
      <c r="N32" s="170"/>
      <c r="O32" s="170"/>
      <c r="P32" s="170"/>
      <c r="Q32" s="170"/>
      <c r="R32" s="170"/>
    </row>
    <row r="33" spans="1:18" ht="15.75">
      <c r="A33" s="168" t="str">
        <f>'Voeux élèves'!A35</f>
        <v>DEBERDT Eliott</v>
      </c>
      <c r="B33" s="169">
        <f>Tableau1[[#This Row],[piano]]</f>
        <v>0</v>
      </c>
      <c r="C33" s="170"/>
      <c r="D33" s="170"/>
      <c r="E33" s="170"/>
      <c r="F33" s="170"/>
      <c r="G33" s="170"/>
      <c r="H33" s="170"/>
      <c r="I33" s="170"/>
      <c r="J33" s="170"/>
      <c r="K33" s="170"/>
      <c r="L33" s="170"/>
      <c r="M33" s="170"/>
      <c r="N33" s="170"/>
      <c r="O33" s="170"/>
      <c r="P33" s="170"/>
      <c r="Q33" s="170"/>
      <c r="R33" s="170"/>
    </row>
    <row r="34" spans="1:18" ht="15.75">
      <c r="A34" s="168" t="str">
        <f>'Voeux élèves'!A36</f>
        <v>DEBEVER Gauthier</v>
      </c>
      <c r="B34" s="169">
        <f>Tableau1[[#This Row],[piano]]</f>
        <v>0</v>
      </c>
      <c r="C34" s="170"/>
      <c r="D34" s="170"/>
      <c r="E34" s="170"/>
      <c r="F34" s="170"/>
      <c r="G34" s="170"/>
      <c r="H34" s="170"/>
      <c r="I34" s="170"/>
      <c r="J34" s="170"/>
      <c r="K34" s="170"/>
      <c r="L34" s="170"/>
      <c r="M34" s="170"/>
      <c r="N34" s="170"/>
      <c r="O34" s="170"/>
      <c r="P34" s="170"/>
      <c r="Q34" s="170"/>
      <c r="R34" s="170"/>
    </row>
    <row r="35" spans="1:18" ht="15.75">
      <c r="A35" s="168" t="str">
        <f>'Voeux élèves'!A37</f>
        <v>DELACROIX Lou</v>
      </c>
      <c r="B35" s="169">
        <f>Tableau1[[#This Row],[piano]]</f>
        <v>0</v>
      </c>
      <c r="C35" s="170"/>
      <c r="D35" s="170"/>
      <c r="E35" s="170"/>
      <c r="F35" s="170"/>
      <c r="G35" s="170"/>
      <c r="H35" s="170"/>
      <c r="I35" s="170"/>
      <c r="J35" s="170"/>
      <c r="K35" s="170"/>
      <c r="L35" s="170"/>
      <c r="M35" s="170"/>
      <c r="N35" s="170"/>
      <c r="O35" s="170"/>
      <c r="P35" s="170"/>
      <c r="Q35" s="170"/>
      <c r="R35" s="170"/>
    </row>
    <row r="36" spans="1:18" ht="15.75">
      <c r="A36" s="168" t="str">
        <f>'Voeux élèves'!A38</f>
        <v>DELHAYE Thomas</v>
      </c>
      <c r="B36" s="169">
        <f>Tableau1[[#This Row],[piano]]</f>
        <v>0</v>
      </c>
      <c r="C36" s="170"/>
      <c r="D36" s="170"/>
      <c r="E36" s="170"/>
      <c r="F36" s="170"/>
      <c r="G36" s="170"/>
      <c r="H36" s="170"/>
      <c r="I36" s="170"/>
      <c r="J36" s="170"/>
      <c r="K36" s="170"/>
      <c r="L36" s="170"/>
      <c r="M36" s="170"/>
      <c r="N36" s="170"/>
      <c r="O36" s="170"/>
      <c r="P36" s="170"/>
      <c r="Q36" s="170"/>
      <c r="R36" s="170"/>
    </row>
    <row r="37" spans="1:18" ht="15.75">
      <c r="A37" s="168" t="str">
        <f>'Voeux élèves'!A39</f>
        <v>DERU Johan</v>
      </c>
      <c r="B37" s="169">
        <f>Tableau1[[#This Row],[piano]]</f>
        <v>0</v>
      </c>
      <c r="C37" s="170"/>
      <c r="D37" s="170"/>
      <c r="E37" s="170"/>
      <c r="F37" s="170"/>
      <c r="G37" s="170"/>
      <c r="H37" s="170"/>
      <c r="I37" s="170"/>
      <c r="J37" s="170"/>
      <c r="K37" s="170"/>
      <c r="L37" s="170"/>
      <c r="M37" s="170"/>
      <c r="N37" s="170"/>
      <c r="O37" s="170"/>
      <c r="P37" s="170"/>
      <c r="Q37" s="170"/>
      <c r="R37" s="170"/>
    </row>
    <row r="38" spans="1:18" ht="15.75">
      <c r="A38" s="168" t="str">
        <f>'Voeux élèves'!A40</f>
        <v>DIAR Ramine</v>
      </c>
      <c r="B38" s="169">
        <f>Tableau1[[#This Row],[piano]]</f>
        <v>0</v>
      </c>
      <c r="C38" s="170"/>
      <c r="D38" s="170"/>
      <c r="E38" s="170"/>
      <c r="F38" s="170"/>
      <c r="G38" s="170"/>
      <c r="H38" s="170"/>
      <c r="I38" s="170"/>
      <c r="J38" s="170"/>
      <c r="K38" s="170"/>
      <c r="L38" s="170"/>
      <c r="M38" s="170"/>
      <c r="N38" s="170"/>
      <c r="O38" s="170"/>
      <c r="P38" s="170"/>
      <c r="Q38" s="170"/>
      <c r="R38" s="170"/>
    </row>
    <row r="39" spans="1:18" ht="15.75">
      <c r="A39" s="168" t="str">
        <f>'Voeux élèves'!A41</f>
        <v>DUBOIS Margot</v>
      </c>
      <c r="B39" s="169">
        <f>Tableau1[[#This Row],[piano]]</f>
        <v>0</v>
      </c>
      <c r="C39" s="170"/>
      <c r="D39" s="170"/>
      <c r="E39" s="170"/>
      <c r="F39" s="170"/>
      <c r="G39" s="170"/>
      <c r="H39" s="170"/>
      <c r="I39" s="170"/>
      <c r="J39" s="170"/>
      <c r="K39" s="170"/>
      <c r="L39" s="170"/>
      <c r="M39" s="170"/>
      <c r="N39" s="170"/>
      <c r="O39" s="170"/>
      <c r="P39" s="170"/>
      <c r="Q39" s="170"/>
      <c r="R39" s="170"/>
    </row>
    <row r="40" spans="1:18" ht="15.75">
      <c r="A40" s="168" t="str">
        <f>'Voeux élèves'!A42</f>
        <v>DURY Noé</v>
      </c>
      <c r="B40" s="169">
        <f>Tableau1[[#This Row],[piano]]</f>
        <v>0</v>
      </c>
      <c r="C40" s="170"/>
      <c r="D40" s="170"/>
      <c r="E40" s="170"/>
      <c r="F40" s="170"/>
      <c r="G40" s="170"/>
      <c r="H40" s="170"/>
      <c r="I40" s="170"/>
      <c r="J40" s="170"/>
      <c r="K40" s="170"/>
      <c r="L40" s="170"/>
      <c r="M40" s="170"/>
      <c r="N40" s="170"/>
      <c r="O40" s="170"/>
      <c r="P40" s="170"/>
      <c r="Q40" s="170"/>
      <c r="R40" s="170"/>
    </row>
    <row r="41" spans="1:18" ht="15.75">
      <c r="A41" s="168" t="str">
        <f>'Voeux élèves'!A43</f>
        <v>FAURE Méline</v>
      </c>
      <c r="B41" s="169">
        <f>Tableau1[[#This Row],[piano]]</f>
        <v>0</v>
      </c>
      <c r="C41" s="170"/>
      <c r="D41" s="170"/>
      <c r="E41" s="170"/>
      <c r="F41" s="170"/>
      <c r="G41" s="170"/>
      <c r="H41" s="170"/>
      <c r="I41" s="170"/>
      <c r="J41" s="170"/>
      <c r="K41" s="170"/>
      <c r="L41" s="170"/>
      <c r="M41" s="170"/>
      <c r="N41" s="170"/>
      <c r="O41" s="170"/>
      <c r="P41" s="170"/>
      <c r="Q41" s="170"/>
      <c r="R41" s="170"/>
    </row>
    <row r="42" spans="1:18" ht="15.75">
      <c r="A42" s="168" t="str">
        <f>'Voeux élèves'!A44</f>
        <v>FENOL Flavien</v>
      </c>
      <c r="B42" s="169">
        <f>Tableau1[[#This Row],[piano]]</f>
        <v>0</v>
      </c>
      <c r="C42" s="170"/>
      <c r="D42" s="170"/>
      <c r="E42" s="170"/>
      <c r="F42" s="170"/>
      <c r="G42" s="170"/>
      <c r="H42" s="170"/>
      <c r="I42" s="170"/>
      <c r="J42" s="170"/>
      <c r="K42" s="170"/>
      <c r="L42" s="170"/>
      <c r="M42" s="170"/>
      <c r="N42" s="170"/>
      <c r="O42" s="170"/>
      <c r="P42" s="170"/>
      <c r="Q42" s="170"/>
      <c r="R42" s="170"/>
    </row>
    <row r="43" spans="1:18" ht="15.75">
      <c r="A43" s="168" t="str">
        <f>'Voeux élèves'!A45</f>
        <v>GIRODET Julia</v>
      </c>
      <c r="B43" s="169">
        <f>Tableau1[[#This Row],[piano]]</f>
        <v>3</v>
      </c>
      <c r="C43" s="170"/>
      <c r="D43" s="170"/>
      <c r="E43" s="170"/>
      <c r="F43" s="170"/>
      <c r="G43" s="170"/>
      <c r="H43" s="170"/>
      <c r="I43" s="170"/>
      <c r="J43" s="170"/>
      <c r="K43" s="170"/>
      <c r="L43" s="170"/>
      <c r="M43" s="170"/>
      <c r="N43" s="170"/>
      <c r="O43" s="170"/>
      <c r="P43" s="170"/>
      <c r="Q43" s="170"/>
      <c r="R43" s="170"/>
    </row>
    <row r="44" spans="1:18" ht="15.75">
      <c r="A44" s="168" t="str">
        <f>'Voeux élèves'!A46</f>
        <v>GOIX Laetitia</v>
      </c>
      <c r="B44" s="169">
        <f>Tableau1[[#This Row],[piano]]</f>
        <v>0</v>
      </c>
      <c r="C44" s="170"/>
      <c r="D44" s="170"/>
      <c r="E44" s="170"/>
      <c r="F44" s="170"/>
      <c r="G44" s="170"/>
      <c r="H44" s="170"/>
      <c r="I44" s="170"/>
      <c r="J44" s="170"/>
      <c r="K44" s="170"/>
      <c r="L44" s="170"/>
      <c r="M44" s="170"/>
      <c r="N44" s="170"/>
      <c r="O44" s="170"/>
      <c r="P44" s="170"/>
      <c r="Q44" s="170"/>
      <c r="R44" s="170"/>
    </row>
    <row r="45" spans="1:18" ht="15.75">
      <c r="A45" s="168" t="str">
        <f>'Voeux élèves'!A47</f>
        <v>GUCCIARDI Léo</v>
      </c>
      <c r="B45" s="169">
        <f>Tableau1[[#This Row],[piano]]</f>
        <v>0</v>
      </c>
      <c r="C45" s="170"/>
      <c r="D45" s="170"/>
      <c r="E45" s="170"/>
      <c r="F45" s="170"/>
      <c r="G45" s="170"/>
      <c r="H45" s="170"/>
      <c r="I45" s="170"/>
      <c r="J45" s="170"/>
      <c r="K45" s="170"/>
      <c r="L45" s="170"/>
      <c r="M45" s="170"/>
      <c r="N45" s="170"/>
      <c r="O45" s="170"/>
      <c r="P45" s="170"/>
      <c r="Q45" s="170"/>
      <c r="R45" s="170"/>
    </row>
    <row r="46" spans="1:18" ht="15.75">
      <c r="A46" s="168" t="str">
        <f>'Voeux élèves'!A48</f>
        <v>HAMITRI Nahel</v>
      </c>
      <c r="B46" s="169">
        <f>Tableau1[[#This Row],[piano]]</f>
        <v>0</v>
      </c>
      <c r="C46" s="170"/>
      <c r="D46" s="170"/>
      <c r="E46" s="170"/>
      <c r="F46" s="170"/>
      <c r="G46" s="170"/>
      <c r="H46" s="170"/>
      <c r="I46" s="170"/>
      <c r="J46" s="170"/>
      <c r="K46" s="170"/>
      <c r="L46" s="170"/>
      <c r="M46" s="170"/>
      <c r="N46" s="170"/>
      <c r="O46" s="170"/>
      <c r="P46" s="170"/>
      <c r="Q46" s="170"/>
      <c r="R46" s="170"/>
    </row>
    <row r="47" spans="1:18" ht="15.75">
      <c r="A47" s="168" t="str">
        <f>'Voeux élèves'!A49</f>
        <v>HAVET Camille</v>
      </c>
      <c r="B47" s="169">
        <f>Tableau1[[#This Row],[piano]]</f>
        <v>0</v>
      </c>
      <c r="C47" s="170"/>
      <c r="D47" s="170"/>
      <c r="E47" s="170"/>
      <c r="F47" s="170"/>
      <c r="G47" s="170"/>
      <c r="H47" s="170"/>
      <c r="I47" s="170"/>
      <c r="J47" s="170"/>
      <c r="K47" s="170"/>
      <c r="L47" s="170"/>
      <c r="M47" s="170"/>
      <c r="N47" s="170"/>
      <c r="O47" s="170"/>
      <c r="P47" s="170"/>
      <c r="Q47" s="170"/>
      <c r="R47" s="170"/>
    </row>
    <row r="48" spans="1:18" ht="15.75">
      <c r="A48" s="168" t="str">
        <f>'Voeux élèves'!A50</f>
        <v>KIENER Maxime</v>
      </c>
      <c r="B48" s="169">
        <f>Tableau1[[#This Row],[piano]]</f>
        <v>0</v>
      </c>
      <c r="C48" s="170"/>
      <c r="D48" s="170"/>
      <c r="E48" s="170"/>
      <c r="F48" s="170"/>
      <c r="G48" s="170"/>
      <c r="H48" s="170"/>
      <c r="I48" s="170"/>
      <c r="J48" s="170"/>
      <c r="K48" s="170"/>
      <c r="L48" s="170"/>
      <c r="M48" s="170"/>
      <c r="N48" s="170"/>
      <c r="O48" s="170"/>
      <c r="P48" s="170"/>
      <c r="Q48" s="170"/>
      <c r="R48" s="170"/>
    </row>
    <row r="49" spans="1:18" ht="15.75">
      <c r="A49" s="168" t="str">
        <f>'Voeux élèves'!A51</f>
        <v>LAGIER Alexandre</v>
      </c>
      <c r="B49" s="169">
        <f>Tableau1[[#This Row],[piano]]</f>
        <v>0</v>
      </c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</row>
    <row r="50" spans="1:18" ht="15.75">
      <c r="A50" s="168" t="str">
        <f>'Voeux élèves'!A52</f>
        <v>LARBI Alya</v>
      </c>
      <c r="B50" s="169">
        <f>Tableau1[[#This Row],[piano]]</f>
        <v>1</v>
      </c>
      <c r="C50" s="170"/>
      <c r="D50" s="170"/>
      <c r="E50" s="170"/>
      <c r="F50" s="170"/>
      <c r="G50" s="170"/>
      <c r="H50" s="170"/>
      <c r="I50" s="170"/>
      <c r="J50" s="170"/>
      <c r="K50" s="170"/>
      <c r="L50" s="170"/>
      <c r="M50" s="170"/>
      <c r="N50" s="170"/>
      <c r="O50" s="170"/>
      <c r="P50" s="170"/>
      <c r="Q50" s="170"/>
      <c r="R50" s="170"/>
    </row>
    <row r="51" spans="1:18" ht="15.75">
      <c r="A51" s="168" t="str">
        <f>'Voeux élèves'!A53</f>
        <v>LE GUILLOU Jeanne</v>
      </c>
      <c r="B51" s="169">
        <f>Tableau1[[#This Row],[piano]]</f>
        <v>0</v>
      </c>
      <c r="C51" s="170"/>
      <c r="D51" s="170"/>
      <c r="E51" s="170"/>
      <c r="F51" s="170"/>
      <c r="G51" s="170"/>
      <c r="H51" s="170"/>
      <c r="I51" s="170"/>
      <c r="J51" s="170"/>
      <c r="K51" s="170"/>
      <c r="L51" s="170"/>
      <c r="M51" s="170"/>
      <c r="N51" s="170"/>
      <c r="O51" s="170"/>
      <c r="P51" s="170"/>
      <c r="Q51" s="170"/>
      <c r="R51" s="170"/>
    </row>
    <row r="52" spans="1:18" ht="15.75">
      <c r="A52" s="168" t="str">
        <f>'Voeux élèves'!A54</f>
        <v>LEFEUVRE Eliott</v>
      </c>
      <c r="B52" s="169">
        <f>Tableau1[[#This Row],[piano]]</f>
        <v>0</v>
      </c>
      <c r="C52" s="170"/>
      <c r="D52" s="170"/>
      <c r="E52" s="170"/>
      <c r="F52" s="170"/>
      <c r="G52" s="170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</row>
    <row r="53" spans="1:18" ht="15.75">
      <c r="A53" s="168" t="str">
        <f>'Voeux élèves'!A55</f>
        <v>LEPOUTRE Achille</v>
      </c>
      <c r="B53" s="169">
        <f>Tableau1[[#This Row],[piano]]</f>
        <v>1</v>
      </c>
      <c r="C53" s="170"/>
      <c r="D53" s="170"/>
      <c r="E53" s="170"/>
      <c r="F53" s="170"/>
      <c r="G53" s="170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</row>
    <row r="54" spans="1:18" ht="15.75">
      <c r="A54" s="168" t="str">
        <f>'Voeux élèves'!A56</f>
        <v>LEVON Mathilde</v>
      </c>
      <c r="B54" s="169">
        <f>Tableau1[[#This Row],[piano]]</f>
        <v>0</v>
      </c>
      <c r="C54" s="170"/>
      <c r="D54" s="170"/>
      <c r="E54" s="170"/>
      <c r="F54" s="170"/>
      <c r="G54" s="170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</row>
    <row r="55" spans="1:18" ht="15.75">
      <c r="A55" s="168" t="str">
        <f>'Voeux élèves'!A57</f>
        <v>LITTARDI Anna</v>
      </c>
      <c r="B55" s="169">
        <f>Tableau1[[#This Row],[piano]]</f>
        <v>0</v>
      </c>
      <c r="C55" s="170"/>
      <c r="D55" s="170"/>
      <c r="E55" s="170"/>
      <c r="F55" s="170"/>
      <c r="G55" s="170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</row>
    <row r="56" spans="1:18" ht="15.75">
      <c r="A56" s="168" t="str">
        <f>'Voeux élèves'!A58</f>
        <v>LORDENIMUS Anna</v>
      </c>
      <c r="B56" s="169">
        <f>Tableau1[[#This Row],[piano]]</f>
        <v>0</v>
      </c>
      <c r="C56" s="170"/>
      <c r="D56" s="170"/>
      <c r="E56" s="170"/>
      <c r="F56" s="170"/>
      <c r="G56" s="170"/>
      <c r="H56" s="170"/>
      <c r="I56" s="170"/>
      <c r="J56" s="170"/>
      <c r="K56" s="170"/>
      <c r="L56" s="170"/>
      <c r="M56" s="170"/>
      <c r="N56" s="170"/>
      <c r="O56" s="170"/>
      <c r="P56" s="170"/>
      <c r="Q56" s="170"/>
      <c r="R56" s="170"/>
    </row>
    <row r="57" spans="1:18" ht="15.75">
      <c r="A57" s="168" t="str">
        <f>'Voeux élèves'!A59</f>
        <v>LOUNIS Jalwan</v>
      </c>
      <c r="B57" s="169">
        <f>Tableau1[[#This Row],[piano]]</f>
        <v>0</v>
      </c>
      <c r="C57" s="170"/>
      <c r="D57" s="170"/>
      <c r="E57" s="170"/>
      <c r="F57" s="170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</row>
    <row r="58" spans="1:18" ht="15.75">
      <c r="A58" s="168" t="str">
        <f>'Voeux élèves'!A60</f>
        <v>MARC Léopold</v>
      </c>
      <c r="B58" s="169">
        <f>Tableau1[[#This Row],[piano]]</f>
        <v>3</v>
      </c>
      <c r="C58" s="170"/>
      <c r="D58" s="170"/>
      <c r="E58" s="170"/>
      <c r="F58" s="170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</row>
    <row r="59" spans="1:18" ht="15.75">
      <c r="A59" s="168" t="str">
        <f>'Voeux élèves'!A61</f>
        <v>MARCHAL Nicolas</v>
      </c>
      <c r="B59" s="169">
        <f>Tableau1[[#This Row],[piano]]</f>
        <v>0</v>
      </c>
      <c r="C59" s="170"/>
      <c r="D59" s="170"/>
      <c r="E59" s="170"/>
      <c r="F59" s="170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</row>
    <row r="60" spans="1:18" ht="15.75">
      <c r="A60" s="168" t="str">
        <f>'Voeux élèves'!A62</f>
        <v>MARCONNET Clément</v>
      </c>
      <c r="B60" s="169">
        <f>Tableau1[[#This Row],[piano]]</f>
        <v>0</v>
      </c>
      <c r="C60" s="170"/>
      <c r="D60" s="170"/>
      <c r="E60" s="170"/>
      <c r="F60" s="170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</row>
    <row r="61" spans="1:18" ht="15.75">
      <c r="A61" s="168" t="str">
        <f>'Voeux élèves'!A63</f>
        <v>MARSANNE Victor</v>
      </c>
      <c r="B61" s="169">
        <f>Tableau1[[#This Row],[piano]]</f>
        <v>0</v>
      </c>
      <c r="C61" s="170"/>
      <c r="D61" s="170"/>
      <c r="E61" s="170"/>
      <c r="F61" s="170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</row>
    <row r="62" spans="1:18" ht="15.75">
      <c r="A62" s="168" t="str">
        <f>'Voeux élèves'!A64</f>
        <v>MARTIN VUADELLE Juliette</v>
      </c>
      <c r="B62" s="169">
        <f>Tableau1[[#This Row],[piano]]</f>
        <v>3</v>
      </c>
      <c r="C62" s="170"/>
      <c r="D62" s="170"/>
      <c r="E62" s="170"/>
      <c r="F62" s="170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</row>
    <row r="63" spans="1:18" ht="15.75">
      <c r="A63" s="168" t="str">
        <f>'Voeux élèves'!A65</f>
        <v xml:space="preserve">MARTINEZ Léo </v>
      </c>
      <c r="B63" s="169">
        <f>Tableau1[[#This Row],[piano]]</f>
        <v>3</v>
      </c>
      <c r="C63" s="170"/>
      <c r="D63" s="170"/>
      <c r="E63" s="170"/>
      <c r="F63" s="170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</row>
    <row r="64" spans="1:18" ht="15.75">
      <c r="A64" s="168" t="str">
        <f>'Voeux élèves'!A66</f>
        <v>MERIEUX Théophile</v>
      </c>
      <c r="B64" s="169">
        <f>Tableau1[[#This Row],[piano]]</f>
        <v>0</v>
      </c>
      <c r="C64" s="170"/>
      <c r="D64" s="170"/>
      <c r="E64" s="170"/>
      <c r="F64" s="170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</row>
    <row r="65" spans="1:18" ht="15.75">
      <c r="A65" s="168" t="str">
        <f>'Voeux élèves'!A67</f>
        <v>MILANI Vitor</v>
      </c>
      <c r="B65" s="169">
        <f>Tableau1[[#This Row],[piano]]</f>
        <v>1</v>
      </c>
      <c r="C65" s="170"/>
      <c r="D65" s="170"/>
      <c r="E65" s="170"/>
      <c r="F65" s="170"/>
      <c r="G65" s="170"/>
      <c r="H65" s="170"/>
      <c r="I65" s="170"/>
      <c r="J65" s="170"/>
      <c r="K65" s="170"/>
      <c r="L65" s="170"/>
      <c r="M65" s="170"/>
      <c r="N65" s="170"/>
      <c r="O65" s="170"/>
      <c r="P65" s="170"/>
      <c r="Q65" s="170"/>
      <c r="R65" s="170"/>
    </row>
    <row r="66" spans="1:18" ht="15.75">
      <c r="A66" s="168" t="str">
        <f>'Voeux élèves'!A68</f>
        <v>MILLET Augustine</v>
      </c>
      <c r="B66" s="169">
        <f>Tableau1[[#This Row],[piano]]</f>
        <v>0</v>
      </c>
      <c r="C66" s="170"/>
      <c r="D66" s="170"/>
      <c r="E66" s="170"/>
      <c r="F66" s="170"/>
      <c r="G66" s="170"/>
      <c r="H66" s="170"/>
      <c r="I66" s="170"/>
      <c r="J66" s="170"/>
      <c r="K66" s="170"/>
      <c r="L66" s="170"/>
      <c r="M66" s="170"/>
      <c r="N66" s="170"/>
      <c r="O66" s="170"/>
      <c r="P66" s="170"/>
      <c r="Q66" s="170"/>
      <c r="R66" s="170"/>
    </row>
    <row r="67" spans="1:18" ht="15.75">
      <c r="A67" s="168" t="str">
        <f>'Voeux élèves'!A69</f>
        <v>MORARD Zoé</v>
      </c>
      <c r="B67" s="169">
        <f>Tableau1[[#This Row],[piano]]</f>
        <v>3</v>
      </c>
      <c r="C67" s="170"/>
      <c r="D67" s="170"/>
      <c r="E67" s="170"/>
      <c r="F67" s="170"/>
      <c r="G67" s="170"/>
      <c r="H67" s="170"/>
      <c r="I67" s="170"/>
      <c r="J67" s="170"/>
      <c r="K67" s="170"/>
      <c r="L67" s="170"/>
      <c r="M67" s="170"/>
      <c r="N67" s="170"/>
      <c r="O67" s="170"/>
      <c r="P67" s="170"/>
      <c r="Q67" s="170"/>
      <c r="R67" s="170"/>
    </row>
    <row r="68" spans="1:18" ht="15.75">
      <c r="A68" s="168" t="str">
        <f>'Voeux élèves'!A70</f>
        <v>MULLER Hugo</v>
      </c>
      <c r="B68" s="169">
        <f>Tableau1[[#This Row],[piano]]</f>
        <v>0</v>
      </c>
      <c r="C68" s="170"/>
      <c r="D68" s="170"/>
      <c r="E68" s="170"/>
      <c r="F68" s="170"/>
      <c r="G68" s="170"/>
      <c r="H68" s="170"/>
      <c r="I68" s="170"/>
      <c r="J68" s="170"/>
      <c r="K68" s="170"/>
      <c r="L68" s="170"/>
      <c r="M68" s="170"/>
      <c r="N68" s="170"/>
      <c r="O68" s="170"/>
      <c r="P68" s="170"/>
      <c r="Q68" s="170"/>
      <c r="R68" s="170"/>
    </row>
    <row r="69" spans="1:18" ht="15.75">
      <c r="A69" s="168" t="str">
        <f>'Voeux élèves'!A71</f>
        <v>MULTEDO Felix</v>
      </c>
      <c r="B69" s="169">
        <f>Tableau1[[#This Row],[piano]]</f>
        <v>1</v>
      </c>
      <c r="C69" s="170"/>
      <c r="D69" s="170"/>
      <c r="E69" s="170"/>
      <c r="F69" s="170"/>
      <c r="G69" s="170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0"/>
    </row>
    <row r="70" spans="1:18" ht="15.75">
      <c r="A70" s="168" t="str">
        <f>'Voeux élèves'!A72</f>
        <v>PANDIN Juliette</v>
      </c>
      <c r="B70" s="169">
        <f>Tableau1[[#This Row],[piano]]</f>
        <v>0</v>
      </c>
      <c r="C70" s="170"/>
      <c r="D70" s="170"/>
      <c r="E70" s="170"/>
      <c r="F70" s="170"/>
      <c r="G70" s="170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0"/>
    </row>
    <row r="71" spans="1:18" ht="15.75">
      <c r="A71" s="168" t="str">
        <f>'Voeux élèves'!A73</f>
        <v>PECQUERIE Louis</v>
      </c>
      <c r="B71" s="169">
        <f>Tableau1[[#This Row],[piano]]</f>
        <v>0</v>
      </c>
      <c r="C71" s="170"/>
      <c r="D71" s="170"/>
      <c r="E71" s="170"/>
      <c r="F71" s="170"/>
      <c r="G71" s="170"/>
      <c r="H71" s="170"/>
      <c r="I71" s="170"/>
      <c r="J71" s="170"/>
      <c r="K71" s="170"/>
      <c r="L71" s="170"/>
      <c r="M71" s="170"/>
      <c r="N71" s="170"/>
      <c r="O71" s="170"/>
      <c r="P71" s="170"/>
      <c r="Q71" s="170"/>
      <c r="R71" s="170"/>
    </row>
    <row r="72" spans="1:18" ht="15.75">
      <c r="A72" s="168" t="str">
        <f>'Voeux élèves'!A74</f>
        <v>PECQUERIE Raphaël</v>
      </c>
      <c r="B72" s="169">
        <f>Tableau1[[#This Row],[piano]]</f>
        <v>0</v>
      </c>
      <c r="C72" s="170"/>
      <c r="D72" s="170"/>
      <c r="E72" s="170"/>
      <c r="F72" s="170"/>
      <c r="G72" s="170"/>
      <c r="H72" s="170"/>
      <c r="I72" s="170"/>
      <c r="J72" s="170"/>
      <c r="K72" s="170"/>
      <c r="L72" s="170"/>
      <c r="M72" s="170"/>
      <c r="N72" s="170"/>
      <c r="O72" s="170"/>
      <c r="P72" s="170"/>
      <c r="Q72" s="170"/>
      <c r="R72" s="170"/>
    </row>
    <row r="73" spans="1:18" ht="15.75">
      <c r="A73" s="168" t="str">
        <f>'Voeux élèves'!A75</f>
        <v>PEJOAN Juliette</v>
      </c>
      <c r="B73" s="169">
        <f>Tableau1[[#This Row],[piano]]</f>
        <v>0</v>
      </c>
      <c r="C73" s="170"/>
      <c r="D73" s="170"/>
      <c r="E73" s="170"/>
      <c r="F73" s="170"/>
      <c r="G73" s="170"/>
      <c r="H73" s="170"/>
      <c r="I73" s="170"/>
      <c r="J73" s="170"/>
      <c r="K73" s="170"/>
      <c r="L73" s="170"/>
      <c r="M73" s="170"/>
      <c r="N73" s="170"/>
      <c r="O73" s="170"/>
      <c r="P73" s="170"/>
      <c r="Q73" s="170"/>
      <c r="R73" s="170"/>
    </row>
    <row r="74" spans="1:18" ht="15.75">
      <c r="A74" s="168" t="str">
        <f>'Voeux élèves'!A76</f>
        <v>PICHOT-DELAHAYE Louise</v>
      </c>
      <c r="B74" s="169">
        <f>Tableau1[[#This Row],[piano]]</f>
        <v>0</v>
      </c>
      <c r="C74" s="170"/>
      <c r="D74" s="170"/>
      <c r="E74" s="170"/>
      <c r="F74" s="170"/>
      <c r="G74" s="170"/>
      <c r="H74" s="170"/>
      <c r="I74" s="170"/>
      <c r="J74" s="170"/>
      <c r="K74" s="170"/>
      <c r="L74" s="170"/>
      <c r="M74" s="170"/>
      <c r="N74" s="170"/>
      <c r="O74" s="170"/>
      <c r="P74" s="170"/>
      <c r="Q74" s="170"/>
      <c r="R74" s="170"/>
    </row>
    <row r="75" spans="1:18" ht="15.75">
      <c r="A75" s="168" t="str">
        <f>'Voeux élèves'!A77</f>
        <v>POINT BOYRIVENT Baptiste</v>
      </c>
      <c r="B75" s="169">
        <f>Tableau1[[#This Row],[piano]]</f>
        <v>0</v>
      </c>
      <c r="C75" s="170"/>
      <c r="D75" s="170"/>
      <c r="E75" s="170"/>
      <c r="F75" s="170"/>
      <c r="G75" s="170"/>
      <c r="H75" s="170"/>
      <c r="I75" s="170"/>
      <c r="J75" s="170"/>
      <c r="K75" s="170"/>
      <c r="L75" s="170"/>
      <c r="M75" s="170"/>
      <c r="N75" s="170"/>
      <c r="O75" s="170"/>
      <c r="P75" s="170"/>
      <c r="Q75" s="170"/>
      <c r="R75" s="170"/>
    </row>
    <row r="76" spans="1:18" ht="15.75">
      <c r="A76" s="168" t="str">
        <f>'Voeux élèves'!A78</f>
        <v>POLO Emma</v>
      </c>
      <c r="B76" s="169">
        <f>Tableau1[[#This Row],[piano]]</f>
        <v>1</v>
      </c>
      <c r="C76" s="170"/>
      <c r="D76" s="170"/>
      <c r="E76" s="170"/>
      <c r="F76" s="170"/>
      <c r="G76" s="170"/>
      <c r="H76" s="170"/>
      <c r="I76" s="170"/>
      <c r="J76" s="170"/>
      <c r="K76" s="170"/>
      <c r="L76" s="170"/>
      <c r="M76" s="170"/>
      <c r="N76" s="170"/>
      <c r="O76" s="170"/>
      <c r="P76" s="170"/>
      <c r="Q76" s="170"/>
      <c r="R76" s="170"/>
    </row>
    <row r="77" spans="1:18" ht="15.75">
      <c r="A77" s="168" t="str">
        <f>'Voeux élèves'!A79</f>
        <v>RENAND Louis</v>
      </c>
      <c r="B77" s="169">
        <f>Tableau1[[#This Row],[piano]]</f>
        <v>0</v>
      </c>
      <c r="C77" s="170"/>
      <c r="D77" s="170"/>
      <c r="E77" s="170"/>
      <c r="F77" s="170"/>
      <c r="G77" s="170"/>
      <c r="H77" s="170"/>
      <c r="I77" s="170"/>
      <c r="J77" s="170"/>
      <c r="K77" s="170"/>
      <c r="L77" s="170"/>
      <c r="M77" s="170"/>
      <c r="N77" s="170"/>
      <c r="O77" s="170"/>
      <c r="P77" s="170"/>
      <c r="Q77" s="170"/>
      <c r="R77" s="170"/>
    </row>
    <row r="78" spans="1:18" ht="15.75">
      <c r="A78" s="168" t="str">
        <f>'Voeux élèves'!A80</f>
        <v>RIVET Léa</v>
      </c>
      <c r="B78" s="169">
        <f>Tableau1[[#This Row],[piano]]</f>
        <v>1</v>
      </c>
      <c r="C78" s="170"/>
      <c r="D78" s="170"/>
      <c r="E78" s="170"/>
      <c r="F78" s="170"/>
      <c r="G78" s="170"/>
      <c r="H78" s="170"/>
      <c r="I78" s="170"/>
      <c r="J78" s="170"/>
      <c r="K78" s="170"/>
      <c r="L78" s="170"/>
      <c r="M78" s="170"/>
      <c r="N78" s="170"/>
      <c r="O78" s="170"/>
      <c r="P78" s="170"/>
      <c r="Q78" s="170"/>
      <c r="R78" s="170"/>
    </row>
    <row r="79" spans="1:18" ht="15.75">
      <c r="A79" s="168" t="str">
        <f>'Voeux élèves'!A81</f>
        <v>ROULLIER Theophane</v>
      </c>
      <c r="B79" s="169">
        <f>Tableau1[[#This Row],[piano]]</f>
        <v>0</v>
      </c>
      <c r="C79" s="170"/>
      <c r="D79" s="170"/>
      <c r="E79" s="170"/>
      <c r="F79" s="170"/>
      <c r="G79" s="170"/>
      <c r="H79" s="170"/>
      <c r="I79" s="170"/>
      <c r="J79" s="170"/>
      <c r="K79" s="170"/>
      <c r="L79" s="170"/>
      <c r="M79" s="170"/>
      <c r="N79" s="170"/>
      <c r="O79" s="170"/>
      <c r="P79" s="170"/>
      <c r="Q79" s="170"/>
      <c r="R79" s="170"/>
    </row>
    <row r="80" spans="1:18" ht="15.75">
      <c r="A80" s="168" t="str">
        <f>'Voeux élèves'!A82</f>
        <v>ROUSSEL-ROQUES Achille</v>
      </c>
      <c r="B80" s="169">
        <f>Tableau1[[#This Row],[piano]]</f>
        <v>0</v>
      </c>
      <c r="C80" s="170"/>
      <c r="D80" s="170"/>
      <c r="E80" s="170"/>
      <c r="F80" s="170"/>
      <c r="G80" s="170"/>
      <c r="H80" s="170"/>
      <c r="I80" s="170"/>
      <c r="J80" s="170"/>
      <c r="K80" s="170"/>
      <c r="L80" s="170"/>
      <c r="M80" s="170"/>
      <c r="N80" s="170"/>
      <c r="O80" s="170"/>
      <c r="P80" s="170"/>
      <c r="Q80" s="170"/>
      <c r="R80" s="170"/>
    </row>
    <row r="81" spans="1:18" ht="15.75">
      <c r="A81" s="168" t="str">
        <f>'Voeux élèves'!A83</f>
        <v>ROUSSEL-ROQUES Zacharie</v>
      </c>
      <c r="B81" s="169">
        <f>Tableau1[[#This Row],[piano]]</f>
        <v>0</v>
      </c>
      <c r="C81" s="170"/>
      <c r="D81" s="170"/>
      <c r="E81" s="170"/>
      <c r="F81" s="170"/>
      <c r="G81" s="170"/>
      <c r="H81" s="170"/>
      <c r="I81" s="170"/>
      <c r="J81" s="170"/>
      <c r="K81" s="170"/>
      <c r="L81" s="170"/>
      <c r="M81" s="170"/>
      <c r="N81" s="170"/>
      <c r="O81" s="170"/>
      <c r="P81" s="170"/>
      <c r="Q81" s="170"/>
      <c r="R81" s="170"/>
    </row>
    <row r="82" spans="1:18" ht="15.75">
      <c r="A82" s="168" t="str">
        <f>'Voeux élèves'!A84</f>
        <v>ROUSSET Mathilde</v>
      </c>
      <c r="B82" s="169">
        <f>Tableau1[[#This Row],[piano]]</f>
        <v>0</v>
      </c>
      <c r="C82" s="170"/>
      <c r="D82" s="170"/>
      <c r="E82" s="170"/>
      <c r="F82" s="170"/>
      <c r="G82" s="170"/>
      <c r="H82" s="170"/>
      <c r="I82" s="170"/>
      <c r="J82" s="170"/>
      <c r="K82" s="170"/>
      <c r="L82" s="170"/>
      <c r="M82" s="170"/>
      <c r="N82" s="170"/>
      <c r="O82" s="170"/>
      <c r="P82" s="170"/>
      <c r="Q82" s="170"/>
      <c r="R82" s="170"/>
    </row>
    <row r="83" spans="1:18" ht="15.75">
      <c r="A83" s="168" t="str">
        <f>'Voeux élèves'!A85</f>
        <v>ROUSSILLON Marin</v>
      </c>
      <c r="B83" s="169">
        <f>Tableau1[[#This Row],[piano]]</f>
        <v>3</v>
      </c>
      <c r="C83" s="170"/>
      <c r="D83" s="170"/>
      <c r="E83" s="170"/>
      <c r="F83" s="170"/>
      <c r="G83" s="170"/>
      <c r="H83" s="170"/>
      <c r="I83" s="170"/>
      <c r="J83" s="170"/>
      <c r="K83" s="170"/>
      <c r="L83" s="170"/>
      <c r="M83" s="170"/>
      <c r="N83" s="170"/>
      <c r="O83" s="170"/>
      <c r="P83" s="170"/>
      <c r="Q83" s="170"/>
      <c r="R83" s="170"/>
    </row>
    <row r="84" spans="1:18" ht="15.75">
      <c r="A84" s="168" t="str">
        <f>'Voeux élèves'!A86</f>
        <v>ROUX Elina</v>
      </c>
      <c r="B84" s="169">
        <f>Tableau1[[#This Row],[piano]]</f>
        <v>0</v>
      </c>
      <c r="C84" s="170"/>
      <c r="D84" s="170"/>
      <c r="E84" s="170"/>
      <c r="F84" s="170"/>
      <c r="G84" s="170"/>
      <c r="H84" s="170"/>
      <c r="I84" s="170"/>
      <c r="J84" s="170"/>
      <c r="K84" s="170"/>
      <c r="L84" s="170"/>
      <c r="M84" s="170"/>
      <c r="N84" s="170"/>
      <c r="O84" s="170"/>
      <c r="P84" s="170"/>
      <c r="Q84" s="170"/>
      <c r="R84" s="170"/>
    </row>
    <row r="85" spans="1:18" ht="15.75">
      <c r="A85" s="168" t="str">
        <f>'Voeux élèves'!A87</f>
        <v>ROYER  Alban</v>
      </c>
      <c r="B85" s="169">
        <f>Tableau1[[#This Row],[piano]]</f>
        <v>0</v>
      </c>
      <c r="C85" s="170"/>
      <c r="D85" s="170"/>
      <c r="E85" s="170"/>
      <c r="F85" s="170"/>
      <c r="G85" s="170"/>
      <c r="H85" s="170"/>
      <c r="I85" s="170"/>
      <c r="J85" s="170"/>
      <c r="K85" s="170"/>
      <c r="L85" s="170"/>
      <c r="M85" s="170"/>
      <c r="N85" s="170"/>
      <c r="O85" s="170"/>
      <c r="P85" s="170"/>
      <c r="Q85" s="170"/>
      <c r="R85" s="170"/>
    </row>
    <row r="86" spans="1:18" ht="15.75">
      <c r="A86" s="168" t="str">
        <f>'Voeux élèves'!A88</f>
        <v>SAINT-PAUL Léonie</v>
      </c>
      <c r="B86" s="169">
        <f>Tableau1[[#This Row],[piano]]</f>
        <v>3</v>
      </c>
      <c r="C86" s="170"/>
      <c r="D86" s="170"/>
      <c r="E86" s="170"/>
      <c r="F86" s="170"/>
      <c r="G86" s="170"/>
      <c r="H86" s="170"/>
      <c r="I86" s="170"/>
      <c r="J86" s="170"/>
      <c r="K86" s="170"/>
      <c r="L86" s="170"/>
      <c r="M86" s="170"/>
      <c r="N86" s="170"/>
      <c r="O86" s="170"/>
      <c r="P86" s="170"/>
      <c r="Q86" s="170"/>
      <c r="R86" s="170"/>
    </row>
    <row r="87" spans="1:18" ht="15.75">
      <c r="A87" s="168" t="str">
        <f>'Voeux élèves'!A89</f>
        <v>SCHMID Maélyne</v>
      </c>
      <c r="B87" s="169">
        <f>Tableau1[[#This Row],[piano]]</f>
        <v>0</v>
      </c>
      <c r="C87" s="170"/>
      <c r="D87" s="170"/>
      <c r="E87" s="170"/>
      <c r="F87" s="170"/>
      <c r="G87" s="170"/>
      <c r="H87" s="170"/>
      <c r="I87" s="170"/>
      <c r="J87" s="170"/>
      <c r="K87" s="170"/>
      <c r="L87" s="170"/>
      <c r="M87" s="170"/>
      <c r="N87" s="170"/>
      <c r="O87" s="170"/>
      <c r="P87" s="170"/>
      <c r="Q87" s="170"/>
      <c r="R87" s="170"/>
    </row>
    <row r="88" spans="1:18" ht="15.75">
      <c r="A88" s="168" t="str">
        <f>'Voeux élèves'!A90</f>
        <v>SHIN Ian</v>
      </c>
      <c r="B88" s="169">
        <f>Tableau1[[#This Row],[piano]]</f>
        <v>3</v>
      </c>
      <c r="C88" s="170"/>
      <c r="D88" s="170"/>
      <c r="E88" s="170"/>
      <c r="F88" s="170"/>
      <c r="G88" s="170"/>
      <c r="H88" s="170"/>
      <c r="I88" s="170"/>
      <c r="J88" s="170"/>
      <c r="K88" s="170"/>
      <c r="L88" s="170"/>
      <c r="M88" s="170"/>
      <c r="N88" s="170"/>
      <c r="O88" s="170"/>
      <c r="P88" s="170"/>
      <c r="Q88" s="170"/>
      <c r="R88" s="170"/>
    </row>
    <row r="89" spans="1:18" ht="15.75">
      <c r="A89" s="168" t="str">
        <f>'Voeux élèves'!A91</f>
        <v>SHIN Louane</v>
      </c>
      <c r="B89" s="169">
        <f>Tableau1[[#This Row],[piano]]</f>
        <v>1</v>
      </c>
      <c r="C89" s="170"/>
      <c r="D89" s="170"/>
      <c r="E89" s="170"/>
      <c r="F89" s="170"/>
      <c r="G89" s="170"/>
      <c r="H89" s="170"/>
      <c r="I89" s="170"/>
      <c r="J89" s="170"/>
      <c r="K89" s="170"/>
      <c r="L89" s="170"/>
      <c r="M89" s="170"/>
      <c r="N89" s="170"/>
      <c r="O89" s="170"/>
      <c r="P89" s="170"/>
      <c r="Q89" s="170"/>
      <c r="R89" s="170"/>
    </row>
    <row r="90" spans="1:18" ht="15.75">
      <c r="A90" s="168" t="str">
        <f>'Voeux élèves'!A92</f>
        <v>SIGNORELLI Matteo</v>
      </c>
      <c r="B90" s="169">
        <f>Tableau1[[#This Row],[piano]]</f>
        <v>0</v>
      </c>
      <c r="C90" s="170"/>
      <c r="D90" s="170"/>
      <c r="E90" s="170"/>
      <c r="F90" s="170"/>
      <c r="G90" s="170"/>
      <c r="H90" s="170"/>
      <c r="I90" s="170"/>
      <c r="J90" s="170"/>
      <c r="K90" s="170"/>
      <c r="L90" s="170"/>
      <c r="M90" s="170"/>
      <c r="N90" s="170"/>
      <c r="O90" s="170"/>
      <c r="P90" s="170"/>
      <c r="Q90" s="170"/>
      <c r="R90" s="170"/>
    </row>
    <row r="91" spans="1:18" ht="15.75">
      <c r="A91" s="168" t="str">
        <f>'Voeux élèves'!A93</f>
        <v>SIMON Stanislas</v>
      </c>
      <c r="B91" s="169">
        <f>Tableau1[[#This Row],[piano]]</f>
        <v>0</v>
      </c>
      <c r="C91" s="170"/>
      <c r="D91" s="170"/>
      <c r="E91" s="170"/>
      <c r="F91" s="170"/>
      <c r="G91" s="170"/>
      <c r="H91" s="170"/>
      <c r="I91" s="170"/>
      <c r="J91" s="170"/>
      <c r="K91" s="170"/>
      <c r="L91" s="170"/>
      <c r="M91" s="170"/>
      <c r="N91" s="170"/>
      <c r="O91" s="170"/>
      <c r="P91" s="170"/>
      <c r="Q91" s="170"/>
      <c r="R91" s="170"/>
    </row>
    <row r="92" spans="1:18" ht="15.75">
      <c r="A92" s="168" t="str">
        <f>'Voeux élèves'!A94</f>
        <v>SOULAS Louise</v>
      </c>
      <c r="B92" s="169">
        <f>Tableau1[[#This Row],[piano]]</f>
        <v>1</v>
      </c>
      <c r="C92" s="170"/>
      <c r="D92" s="170"/>
      <c r="E92" s="170"/>
      <c r="F92" s="170"/>
      <c r="G92" s="170"/>
      <c r="H92" s="170"/>
      <c r="I92" s="170"/>
      <c r="J92" s="170"/>
      <c r="K92" s="170"/>
      <c r="L92" s="170"/>
      <c r="M92" s="170"/>
      <c r="N92" s="170"/>
      <c r="O92" s="170"/>
      <c r="P92" s="170"/>
      <c r="Q92" s="170"/>
      <c r="R92" s="170"/>
    </row>
    <row r="93" spans="1:18" ht="15.75">
      <c r="A93" s="168" t="str">
        <f>'Voeux élèves'!A95</f>
        <v>TAILHADES ALALI Noa</v>
      </c>
      <c r="B93" s="169">
        <f>Tableau1[[#This Row],[piano]]</f>
        <v>0</v>
      </c>
      <c r="C93" s="170"/>
      <c r="D93" s="170"/>
      <c r="E93" s="170"/>
      <c r="F93" s="170"/>
      <c r="G93" s="170"/>
      <c r="H93" s="170"/>
      <c r="I93" s="170"/>
      <c r="J93" s="170"/>
      <c r="K93" s="170"/>
      <c r="L93" s="170"/>
      <c r="M93" s="170"/>
      <c r="N93" s="170"/>
      <c r="O93" s="170"/>
      <c r="P93" s="170"/>
      <c r="Q93" s="170"/>
      <c r="R93" s="170"/>
    </row>
    <row r="94" spans="1:18" ht="15.75">
      <c r="A94" s="168" t="str">
        <f>'Voeux élèves'!A96</f>
        <v>TAKKOUZ Carla</v>
      </c>
      <c r="B94" s="169">
        <f>Tableau1[[#This Row],[piano]]</f>
        <v>0</v>
      </c>
      <c r="C94" s="170"/>
      <c r="D94" s="170"/>
      <c r="E94" s="170"/>
      <c r="F94" s="170"/>
      <c r="G94" s="170"/>
      <c r="H94" s="170"/>
      <c r="I94" s="170"/>
      <c r="J94" s="170"/>
      <c r="K94" s="170"/>
      <c r="L94" s="170"/>
      <c r="M94" s="170"/>
      <c r="N94" s="170"/>
      <c r="O94" s="170"/>
      <c r="P94" s="170"/>
      <c r="Q94" s="170"/>
      <c r="R94" s="170"/>
    </row>
    <row r="95" spans="1:18" ht="15.75">
      <c r="A95" s="168" t="str">
        <f>'Voeux élèves'!A97</f>
        <v>TRABLY EL MAHMOUD Coline</v>
      </c>
      <c r="B95" s="169">
        <f>Tableau1[[#This Row],[piano]]</f>
        <v>1</v>
      </c>
      <c r="C95" s="170"/>
      <c r="D95" s="170"/>
      <c r="E95" s="170"/>
      <c r="F95" s="170"/>
      <c r="G95" s="170"/>
      <c r="H95" s="170"/>
      <c r="I95" s="170"/>
      <c r="J95" s="170"/>
      <c r="K95" s="170"/>
      <c r="L95" s="170"/>
      <c r="M95" s="170"/>
      <c r="N95" s="170"/>
      <c r="O95" s="170"/>
      <c r="P95" s="170"/>
      <c r="Q95" s="170"/>
      <c r="R95" s="170"/>
    </row>
    <row r="96" spans="1:18" ht="15.75">
      <c r="A96" s="168" t="str">
        <f>'Voeux élèves'!A98</f>
        <v>VERSCHELDE Lucie</v>
      </c>
      <c r="B96" s="169">
        <f>Tableau1[[#This Row],[piano]]</f>
        <v>1</v>
      </c>
      <c r="C96" s="170"/>
      <c r="D96" s="170"/>
      <c r="E96" s="170"/>
      <c r="F96" s="170"/>
      <c r="G96" s="170"/>
      <c r="H96" s="170"/>
      <c r="I96" s="170"/>
      <c r="J96" s="170"/>
      <c r="K96" s="170"/>
      <c r="L96" s="170"/>
      <c r="M96" s="170"/>
      <c r="N96" s="170"/>
      <c r="O96" s="170"/>
      <c r="P96" s="170"/>
      <c r="Q96" s="170"/>
      <c r="R96" s="170"/>
    </row>
    <row r="97" spans="1:18" ht="15.75">
      <c r="A97" s="168" t="str">
        <f>'Voeux élèves'!A99</f>
        <v>VIREVAIRE BIDAUT Timéo</v>
      </c>
      <c r="B97" s="169">
        <f>Tableau1[[#This Row],[piano]]</f>
        <v>0</v>
      </c>
      <c r="C97" s="170"/>
      <c r="D97" s="170"/>
      <c r="E97" s="170"/>
      <c r="F97" s="170"/>
      <c r="G97" s="170"/>
      <c r="H97" s="170"/>
      <c r="I97" s="170"/>
      <c r="J97" s="170"/>
      <c r="K97" s="170"/>
      <c r="L97" s="170"/>
      <c r="M97" s="170"/>
      <c r="N97" s="170"/>
      <c r="O97" s="170"/>
      <c r="P97" s="170"/>
      <c r="Q97" s="170"/>
      <c r="R97" s="170"/>
    </row>
    <row r="98" spans="1:18" ht="15.75">
      <c r="A98" s="168" t="str">
        <f>'Voeux élèves'!A100</f>
        <v>BERNET Clémence</v>
      </c>
      <c r="B98" s="169">
        <f>Tableau1[[#This Row],[piano]]</f>
        <v>0</v>
      </c>
      <c r="C98" s="170"/>
      <c r="D98" s="170"/>
      <c r="E98" s="170"/>
      <c r="F98" s="170"/>
      <c r="G98" s="170"/>
      <c r="H98" s="170"/>
      <c r="I98" s="170"/>
      <c r="J98" s="170"/>
      <c r="K98" s="170"/>
      <c r="L98" s="170"/>
      <c r="M98" s="170"/>
      <c r="N98" s="170"/>
      <c r="O98" s="170"/>
      <c r="P98" s="170"/>
      <c r="Q98" s="170"/>
      <c r="R98" s="170"/>
    </row>
    <row r="99" spans="1:18" ht="15.75">
      <c r="A99" s="168" t="str">
        <f>'Voeux élèves'!A101</f>
        <v>LOUAR Sarah</v>
      </c>
      <c r="B99" s="169">
        <f>Tableau1[[#This Row],[piano]]</f>
        <v>0</v>
      </c>
      <c r="C99" s="170"/>
      <c r="D99" s="170"/>
      <c r="E99" s="170"/>
      <c r="F99" s="170"/>
      <c r="G99" s="170"/>
      <c r="H99" s="170"/>
      <c r="I99" s="170"/>
      <c r="J99" s="170"/>
      <c r="K99" s="170"/>
      <c r="L99" s="170"/>
      <c r="M99" s="170"/>
      <c r="N99" s="170"/>
      <c r="O99" s="170"/>
      <c r="P99" s="170"/>
      <c r="Q99" s="170"/>
      <c r="R99" s="170"/>
    </row>
    <row r="100" spans="1:18" ht="15.75">
      <c r="A100" s="168">
        <f>'Voeux élèves'!A102</f>
        <v>0</v>
      </c>
      <c r="B100" s="169">
        <f>Tableau1[[#This Row],[piano]]</f>
        <v>0</v>
      </c>
      <c r="C100" s="170"/>
      <c r="D100" s="170"/>
      <c r="E100" s="170"/>
      <c r="F100" s="170"/>
      <c r="G100" s="170"/>
      <c r="H100" s="170"/>
      <c r="I100" s="170"/>
      <c r="J100" s="170"/>
      <c r="K100" s="170"/>
      <c r="L100" s="170"/>
      <c r="M100" s="170"/>
      <c r="N100" s="170"/>
      <c r="O100" s="170"/>
      <c r="P100" s="170"/>
      <c r="Q100" s="170"/>
      <c r="R100" s="170"/>
    </row>
    <row r="101" spans="1:18">
      <c r="A101" s="171"/>
      <c r="B101" s="170"/>
      <c r="C101" s="170"/>
      <c r="D101" s="170"/>
      <c r="E101" s="170"/>
      <c r="F101" s="170"/>
      <c r="G101" s="170"/>
      <c r="H101" s="170"/>
      <c r="I101" s="170"/>
      <c r="J101" s="170"/>
      <c r="K101" s="170"/>
      <c r="L101" s="170"/>
      <c r="M101" s="170"/>
      <c r="N101" s="170"/>
      <c r="O101" s="170"/>
      <c r="P101" s="170"/>
      <c r="Q101" s="170"/>
      <c r="R101" s="170"/>
    </row>
    <row r="102" spans="1:18">
      <c r="A102" s="172" t="s">
        <v>26</v>
      </c>
      <c r="B102" s="173" t="s">
        <v>71</v>
      </c>
      <c r="C102" s="170"/>
      <c r="D102" s="170"/>
      <c r="E102" s="170"/>
      <c r="F102" s="170"/>
      <c r="G102" s="170"/>
      <c r="H102" s="170"/>
      <c r="I102" s="170"/>
      <c r="J102" s="170"/>
      <c r="K102" s="170"/>
      <c r="L102" s="170"/>
      <c r="M102" s="170"/>
      <c r="N102" s="170"/>
      <c r="O102" s="170"/>
      <c r="P102" s="170"/>
      <c r="Q102" s="170"/>
      <c r="R102" s="170"/>
    </row>
    <row r="103" spans="1:18">
      <c r="A103" s="7" t="s">
        <v>85</v>
      </c>
      <c r="B103" s="2" t="s">
        <v>72</v>
      </c>
    </row>
    <row r="104" spans="1:18">
      <c r="A104" s="7"/>
      <c r="B104" s="3" t="s">
        <v>73</v>
      </c>
    </row>
    <row r="105" spans="1:18">
      <c r="B105" s="4" t="s">
        <v>74</v>
      </c>
    </row>
    <row r="106" spans="1:18">
      <c r="B106">
        <f>COUNTIF(B101:B105,1)</f>
        <v>0</v>
      </c>
    </row>
    <row r="107" spans="1:18">
      <c r="B107">
        <f>COUNTIF(B101:B105,2)</f>
        <v>0</v>
      </c>
    </row>
    <row r="108" spans="1:18">
      <c r="B108">
        <f>COUNTIF(B101:B105,3)</f>
        <v>0</v>
      </c>
    </row>
    <row r="109" spans="1:18">
      <c r="B109">
        <f>COUNTIF(B101:B105,4)</f>
        <v>0</v>
      </c>
    </row>
  </sheetData>
  <phoneticPr fontId="5" type="noConversion"/>
  <conditionalFormatting sqref="B102">
    <cfRule type="iconSet" priority="70">
      <iconSet iconSet="3Symbols2">
        <cfvo type="percent" val="0"/>
        <cfvo type="percent" val="33"/>
        <cfvo type="percent" val="67"/>
      </iconSet>
    </cfRule>
  </conditionalFormatting>
  <conditionalFormatting sqref="B102">
    <cfRule type="colorScale" priority="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2">
    <cfRule type="colorScale" priority="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3">
    <cfRule type="iconSet" priority="67">
      <iconSet iconSet="3Symbols2">
        <cfvo type="percent" val="0"/>
        <cfvo type="percent" val="33"/>
        <cfvo type="percent" val="67"/>
      </iconSet>
    </cfRule>
  </conditionalFormatting>
  <conditionalFormatting sqref="B103">
    <cfRule type="colorScale" priority="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4">
    <cfRule type="iconSet" priority="65">
      <iconSet iconSet="3Symbols2">
        <cfvo type="percent" val="0"/>
        <cfvo type="percent" val="33"/>
        <cfvo type="percent" val="67"/>
      </iconSet>
    </cfRule>
  </conditionalFormatting>
  <conditionalFormatting sqref="B105">
    <cfRule type="iconSet" priority="64">
      <iconSet iconSet="3Symbols2">
        <cfvo type="percent" val="0"/>
        <cfvo type="percent" val="33"/>
        <cfvo type="percent" val="67"/>
      </iconSet>
    </cfRule>
  </conditionalFormatting>
  <conditionalFormatting sqref="B2:B100">
    <cfRule type="iconSet" priority="6">
      <iconSet iconSet="3Symbols2">
        <cfvo type="percent" val="0"/>
        <cfvo type="percent" val="33"/>
        <cfvo type="percent" val="67"/>
      </iconSet>
    </cfRule>
  </conditionalFormatting>
  <conditionalFormatting sqref="B2:B100">
    <cfRule type="cellIs" dxfId="10" priority="1" operator="equal">
      <formula>"P4"</formula>
    </cfRule>
    <cfRule type="cellIs" dxfId="9" priority="2" operator="equal">
      <formula>"P3"</formula>
    </cfRule>
    <cfRule type="cellIs" dxfId="8" priority="3" operator="equal">
      <formula>"P2"</formula>
    </cfRule>
    <cfRule type="cellIs" dxfId="7" priority="4" operator="equal">
      <formula>"P1"</formula>
    </cfRule>
    <cfRule type="iconSet" priority="5">
      <iconSet iconSet="4TrafficLights">
        <cfvo type="percent" val="0"/>
        <cfvo type="percent" val="25"/>
        <cfvo type="percent" val="50"/>
        <cfvo type="percent" val="75"/>
      </iconSet>
    </cfRule>
  </conditionalFormatting>
  <pageMargins left="0.7" right="0.7" top="0.75" bottom="0.75" header="0.3" footer="0.3"/>
  <pageSetup paperSize="9" orientation="portrait" horizontalDpi="0" verticalDpi="0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22</vt:i4>
      </vt:variant>
      <vt:variant>
        <vt:lpstr>Plages nommées</vt:lpstr>
      </vt:variant>
      <vt:variant>
        <vt:i4>2</vt:i4>
      </vt:variant>
    </vt:vector>
  </HeadingPairs>
  <TitlesOfParts>
    <vt:vector size="24" baseType="lpstr">
      <vt:lpstr>Voeux élèves</vt:lpstr>
      <vt:lpstr>répartition périodes</vt:lpstr>
      <vt:lpstr>liste pour les profs</vt:lpstr>
      <vt:lpstr>pour les élèves</vt:lpstr>
      <vt:lpstr>répartition - bis</vt:lpstr>
      <vt:lpstr>fl tr</vt:lpstr>
      <vt:lpstr>htb</vt:lpstr>
      <vt:lpstr>cl</vt:lpstr>
      <vt:lpstr>basson</vt:lpstr>
      <vt:lpstr>saxo</vt:lpstr>
      <vt:lpstr>violon</vt:lpstr>
      <vt:lpstr>alto</vt:lpstr>
      <vt:lpstr>vlc</vt:lpstr>
      <vt:lpstr>cb</vt:lpstr>
      <vt:lpstr>tromp</vt:lpstr>
      <vt:lpstr>cor</vt:lpstr>
      <vt:lpstr>trombone</vt:lpstr>
      <vt:lpstr>tuba</vt:lpstr>
      <vt:lpstr>percus</vt:lpstr>
      <vt:lpstr>guitare</vt:lpstr>
      <vt:lpstr>harpe</vt:lpstr>
      <vt:lpstr>piano</vt:lpstr>
      <vt:lpstr>tInstruments</vt:lpstr>
      <vt:lpstr>'Voeux élèves'!Zone_d_impression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Karine Corgié</dc:creator>
  <cp:lastModifiedBy>Karine Corgié</cp:lastModifiedBy>
  <cp:lastPrinted>2018-12-11T16:20:21Z</cp:lastPrinted>
  <dcterms:created xsi:type="dcterms:W3CDTF">2017-12-17T16:58:16Z</dcterms:created>
  <dcterms:modified xsi:type="dcterms:W3CDTF">2019-12-19T09:36:59Z</dcterms:modified>
</cp:coreProperties>
</file>