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hallafr\Documents\ClarinsAudit\Reboot\DocumentCPClarins\"/>
    </mc:Choice>
  </mc:AlternateContent>
  <bookViews>
    <workbookView xWindow="0" yWindow="0" windowWidth="20490" windowHeight="7320"/>
  </bookViews>
  <sheets>
    <sheet name="Tableau" sheetId="6" r:id="rId1"/>
    <sheet name="PARAMETRES " sheetId="4" r:id="rId2"/>
  </sheets>
  <definedNames>
    <definedName name="_xlcn.WorksheetConnection_Tableauplandecharge2019V.old.xlsxCalendrier1" hidden="1">Calendrier</definedName>
    <definedName name="CHARGE">'PARAMETRES '!#REF!</definedName>
    <definedName name="datefin">OFFSET(resultat,,5,)</definedName>
    <definedName name="debut">OFFSET(resultat,,3,)</definedName>
    <definedName name="durée">OFFSET(resultat,,4,)</definedName>
    <definedName name="ETAT">'PARAMETRES '!#REF!</definedName>
    <definedName name="LISTE">'PARAMETRES '!#REF!</definedName>
    <definedName name="OFFRE">'PARAMETRES '!#REF!</definedName>
    <definedName name="offres">OFFSET(resultat,,-11,)</definedName>
    <definedName name="PRENOM">'PARAMETRES '!#REF!</definedName>
    <definedName name="PRENOMS">'PARAMETRES '!#REF!</definedName>
    <definedName name="resultat">OFFSET(#REF!,,,COUNTIF(#REF!,"&gt;&lt;")-1)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Charge_cd15ee6e-ab41-412c-824a-be338c4c8be0" name="Charge" connection="Excel Tableau plan de charge 2019-V.oldlll"/>
          <x15:modelTable id="dates annee_c81b809f-2891-4f39-a828-d4132ee17657" name="dates annee" connection="Excel Tableau plan de charge 2019-V.oldlll"/>
          <x15:modelTable id="Calendrier" name="Calendrier" connection="WorksheetConnection_Tableau plan de charge 2019-V.old.xlsx!Calendrier"/>
        </x15:modelTables>
        <x15:modelRelationships>
          <x15:modelRelationship fromTable="Charge" fromColumn="DATE DE FIN" toTable="dates annee" toColumn="Calendrier"/>
          <x15:modelRelationship fromTable="Calendrier" fromColumn="Calandrier" toTable="dates annee" toColumn="Calendrier"/>
        </x15:modelRelationships>
        <x15:extLst>
          <ext xmlns:x16="http://schemas.microsoft.com/office/spreadsheetml/2014/11/main" uri="{9835A34E-60A6-4A7C-AAB8-D5F71C897F49}">
            <x16:modelTimeGroupings>
              <x16:modelTimeGrouping tableName="Charge" columnName="DATE DE DEBUT" columnId="DATE DE DEBUT">
                <x16:calculatedTimeColumn columnName="DATE DE DEBUT (année)" columnId="DATE DE DEBUT (année)" contentType="years" isSelected="1"/>
                <x16:calculatedTimeColumn columnName="DATE DE DEBUT (trimestre)" columnId="DATE DE DEBUT (trimestre)" contentType="quarters" isSelected="1"/>
                <x16:calculatedTimeColumn columnName="DATE DE DEBUT (index des mois)" columnId="DATE DE DEBUT (index des mois)" contentType="monthsindex" isSelected="1"/>
                <x16:calculatedTimeColumn columnName="DATE DE DEBUT (mois)" columnId="DATE DE DEBUT (mois)" contentType="months" isSelected="1"/>
              </x16:modelTimeGrouping>
              <x16:modelTimeGrouping tableName="Charge" columnName="DATE DE FIN" columnId="DATE DE FIN">
                <x16:calculatedTimeColumn columnName="DATE DE FIN (année)" columnId="DATE DE FIN (année)" contentType="years" isSelected="1"/>
                <x16:calculatedTimeColumn columnName="DATE DE FIN (trimestre)" columnId="DATE DE FIN (trimestre)" contentType="quarters" isSelected="1"/>
                <x16:calculatedTimeColumn columnName="DATE DE FIN (index des mois)" columnId="DATE DE FIN (index des mois)" contentType="monthsindex" isSelected="1"/>
                <x16:calculatedTimeColumn columnName="DATE DE FIN (mois)" columnId="DATE DE FIN (mois)" contentType="months" isSelected="1"/>
              </x16:modelTimeGrouping>
              <x16:modelTimeGrouping tableName="Calendrier" columnName="Calandrier" columnId="Calandrier">
                <x16:calculatedTimeColumn columnName="Calandrier (année)" columnId="Calandrier (année)" contentType="years" isSelected="1"/>
                <x16:calculatedTimeColumn columnName="Calandrier (trimestre)" columnId="Calandrier (trimestre)" contentType="quarters" isSelected="1"/>
                <x16:calculatedTimeColumn columnName="Calandrier (index des mois)" columnId="Calandrier (index des mois)" contentType="monthsindex" isSelected="1"/>
                <x16:calculatedTimeColumn columnName="Calandrier (mois)" columnId="Calandrier (mois)" contentType="months" isSelected="1"/>
              </x16:modelTimeGrouping>
            </x16:modelTimeGroupings>
          </ext>
        </x15:extLst>
      </x15:dataModel>
    </ext>
  </extLst>
</workbook>
</file>

<file path=xl/calcChain.xml><?xml version="1.0" encoding="utf-8"?>
<calcChain xmlns="http://schemas.openxmlformats.org/spreadsheetml/2006/main">
  <c r="C19" i="6" l="1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M5" i="4"/>
  <c r="M4" i="4"/>
  <c r="M3" i="4"/>
  <c r="F3" i="6" l="1"/>
  <c r="F4" i="6"/>
  <c r="F5" i="6"/>
  <c r="F2" i="6"/>
  <c r="F21" i="6" l="1"/>
  <c r="F22" i="6"/>
  <c r="F23" i="6"/>
  <c r="F24" i="6"/>
  <c r="F25" i="6"/>
  <c r="F19" i="6"/>
  <c r="E25" i="6"/>
  <c r="E21" i="6"/>
  <c r="E22" i="6"/>
  <c r="E23" i="6"/>
  <c r="E24" i="6"/>
  <c r="E19" i="6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G22" i="6" l="1"/>
  <c r="G21" i="6"/>
  <c r="G19" i="6"/>
  <c r="G24" i="6"/>
  <c r="G23" i="6"/>
  <c r="G25" i="6"/>
  <c r="A8" i="6" l="1"/>
  <c r="B2" i="6" l="1"/>
  <c r="K9" i="6"/>
  <c r="K10" i="6" s="1"/>
  <c r="K11" i="6" l="1"/>
  <c r="K27" i="6"/>
  <c r="K18" i="6"/>
  <c r="L9" i="6"/>
  <c r="L10" i="6" l="1"/>
  <c r="M9" i="6"/>
  <c r="N9" i="6" l="1"/>
  <c r="M10" i="6"/>
  <c r="L18" i="6"/>
  <c r="L27" i="6"/>
  <c r="L11" i="6"/>
  <c r="M11" i="6" l="1"/>
  <c r="M18" i="6"/>
  <c r="M27" i="6"/>
  <c r="O9" i="6"/>
  <c r="N10" i="6"/>
  <c r="N27" i="6" l="1"/>
  <c r="N11" i="6"/>
  <c r="N18" i="6"/>
  <c r="P9" i="6"/>
  <c r="O10" i="6"/>
  <c r="O11" i="6" l="1"/>
  <c r="O27" i="6"/>
  <c r="O18" i="6"/>
  <c r="Q9" i="6"/>
  <c r="P10" i="6"/>
  <c r="P11" i="6" l="1"/>
  <c r="P18" i="6"/>
  <c r="P27" i="6"/>
  <c r="Q10" i="6"/>
  <c r="R9" i="6"/>
  <c r="S9" i="6" l="1"/>
  <c r="R10" i="6"/>
  <c r="Q27" i="6"/>
  <c r="Q18" i="6"/>
  <c r="Q11" i="6"/>
  <c r="R18" i="6" l="1"/>
  <c r="R11" i="6"/>
  <c r="R27" i="6"/>
  <c r="S10" i="6"/>
  <c r="T9" i="6"/>
  <c r="T10" i="6" l="1"/>
  <c r="U9" i="6"/>
  <c r="S18" i="6"/>
  <c r="S27" i="6"/>
  <c r="S11" i="6"/>
  <c r="V9" i="6" l="1"/>
  <c r="U10" i="6"/>
  <c r="T11" i="6"/>
  <c r="T18" i="6"/>
  <c r="T27" i="6"/>
  <c r="U18" i="6" l="1"/>
  <c r="U27" i="6"/>
  <c r="U11" i="6"/>
  <c r="W9" i="6"/>
  <c r="V10" i="6"/>
  <c r="V11" i="6" l="1"/>
  <c r="V27" i="6"/>
  <c r="V18" i="6"/>
  <c r="W10" i="6"/>
  <c r="X9" i="6"/>
  <c r="Y9" i="6" l="1"/>
  <c r="Y10" i="6" s="1"/>
  <c r="X10" i="6"/>
  <c r="W11" i="6"/>
  <c r="W18" i="6"/>
  <c r="W27" i="6"/>
  <c r="X11" i="6" l="1"/>
  <c r="X27" i="6"/>
  <c r="X18" i="6"/>
  <c r="Z9" i="6"/>
  <c r="Z10" i="6" s="1"/>
  <c r="Y11" i="6" l="1"/>
  <c r="Y27" i="6"/>
  <c r="Y18" i="6"/>
  <c r="AA9" i="6"/>
  <c r="AA10" i="6" s="1"/>
  <c r="Z11" i="6" l="1"/>
  <c r="Z18" i="6"/>
  <c r="Z27" i="6"/>
  <c r="AB9" i="6"/>
  <c r="AB10" i="6" s="1"/>
  <c r="AA18" i="6" l="1"/>
  <c r="AA27" i="6"/>
  <c r="AA11" i="6"/>
  <c r="AC9" i="6"/>
  <c r="AB18" i="6" l="1"/>
  <c r="AB27" i="6"/>
  <c r="AB11" i="6"/>
  <c r="AC10" i="6"/>
  <c r="AD9" i="6"/>
  <c r="AC11" i="6" l="1"/>
  <c r="AC27" i="6"/>
  <c r="AC18" i="6"/>
  <c r="AE9" i="6"/>
  <c r="AD10" i="6"/>
  <c r="AD11" i="6" l="1"/>
  <c r="AD18" i="6"/>
  <c r="AD27" i="6"/>
  <c r="AE10" i="6"/>
  <c r="AF9" i="6"/>
  <c r="AE27" i="6" l="1"/>
  <c r="AE18" i="6"/>
  <c r="AE11" i="6"/>
  <c r="AF10" i="6"/>
  <c r="AG9" i="6"/>
  <c r="AF27" i="6" l="1"/>
  <c r="AF18" i="6"/>
  <c r="AF11" i="6"/>
  <c r="AH9" i="6"/>
  <c r="AG10" i="6"/>
  <c r="AG27" i="6" l="1"/>
  <c r="AG11" i="6"/>
  <c r="AG18" i="6"/>
  <c r="AH10" i="6"/>
  <c r="AI9" i="6"/>
  <c r="AH27" i="6" l="1"/>
  <c r="AH11" i="6"/>
  <c r="AH18" i="6"/>
  <c r="AJ9" i="6"/>
  <c r="AI10" i="6"/>
  <c r="AI11" i="6" l="1"/>
  <c r="AI27" i="6"/>
  <c r="AI18" i="6"/>
  <c r="AK9" i="6"/>
  <c r="AJ10" i="6"/>
  <c r="AJ11" i="6" l="1"/>
  <c r="AJ18" i="6"/>
  <c r="AJ27" i="6"/>
  <c r="AK10" i="6"/>
  <c r="AL9" i="6"/>
  <c r="AK18" i="6" l="1"/>
  <c r="AK11" i="6"/>
  <c r="AK27" i="6"/>
  <c r="AL10" i="6"/>
  <c r="AM9" i="6"/>
  <c r="AL27" i="6" l="1"/>
  <c r="AL18" i="6"/>
  <c r="AL11" i="6"/>
  <c r="AM10" i="6"/>
  <c r="AN9" i="6"/>
  <c r="AM11" i="6" l="1"/>
  <c r="AM18" i="6"/>
  <c r="AM27" i="6"/>
  <c r="AN10" i="6"/>
  <c r="AO9" i="6"/>
  <c r="J18" i="6" l="1"/>
  <c r="J27" i="6"/>
  <c r="J11" i="6"/>
  <c r="AO10" i="6"/>
  <c r="AN18" i="6"/>
  <c r="AN27" i="6"/>
  <c r="AN11" i="6"/>
  <c r="J28" i="6" l="1"/>
  <c r="J21" i="6"/>
  <c r="J19" i="6"/>
  <c r="AO27" i="6"/>
  <c r="AO11" i="6"/>
  <c r="AO18" i="6"/>
  <c r="J25" i="6" l="1"/>
  <c r="J24" i="6"/>
  <c r="J23" i="6"/>
  <c r="J22" i="6"/>
  <c r="I18" i="6"/>
  <c r="G18" i="6"/>
  <c r="G11" i="6"/>
  <c r="I11" i="6"/>
  <c r="I27" i="6"/>
  <c r="G27" i="6"/>
  <c r="H27" i="6" s="1"/>
  <c r="H18" i="6" l="1"/>
  <c r="I28" i="6"/>
  <c r="G28" i="6"/>
  <c r="H11" i="6"/>
  <c r="H28" i="6" l="1"/>
</calcChain>
</file>

<file path=xl/connections.xml><?xml version="1.0" encoding="utf-8"?>
<connections xmlns="http://schemas.openxmlformats.org/spreadsheetml/2006/main">
  <connection id="1" name="Excel Tableau plan de charge 2019-V.oldlll" type="100" refreshedVersion="0">
    <extLst>
      <ext xmlns:x15="http://schemas.microsoft.com/office/spreadsheetml/2010/11/main" uri="{DE250136-89BD-433C-8126-D09CA5730AF9}">
        <x15:connection id="e249a22e-1919-4e07-b338-b587f0232441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name="WorksheetConnection_Tableau plan de charge 2019-V.old.xlsx!Calendrier" type="102" refreshedVersion="6" minRefreshableVersion="5">
    <extLst>
      <ext xmlns:x15="http://schemas.microsoft.com/office/spreadsheetml/2010/11/main" uri="{DE250136-89BD-433C-8126-D09CA5730AF9}">
        <x15:connection id="Calendrier">
          <x15:rangePr sourceName="_xlcn.WorksheetConnection_Tableauplandecharge2019V.old.xlsxCalendrier1"/>
        </x15:connection>
      </ext>
    </extLst>
  </connection>
</connections>
</file>

<file path=xl/sharedStrings.xml><?xml version="1.0" encoding="utf-8"?>
<sst xmlns="http://schemas.openxmlformats.org/spreadsheetml/2006/main" count="128" uniqueCount="38">
  <si>
    <t>Mois</t>
  </si>
  <si>
    <t>Année</t>
  </si>
  <si>
    <t>Heures/jours</t>
  </si>
  <si>
    <t xml:space="preserve">Heures/Jours </t>
  </si>
  <si>
    <t>Heures/Mois</t>
  </si>
  <si>
    <t xml:space="preserve">Jours </t>
  </si>
  <si>
    <t>Total</t>
  </si>
  <si>
    <t>% répartition par projets</t>
  </si>
  <si>
    <t>Nb.J/ouvrés</t>
  </si>
  <si>
    <t>Date de  debut</t>
  </si>
  <si>
    <t xml:space="preserve">Date de fin </t>
  </si>
  <si>
    <t>NB jours</t>
  </si>
  <si>
    <t>RH</t>
  </si>
  <si>
    <t>THI</t>
  </si>
  <si>
    <t>31/09/2019</t>
  </si>
  <si>
    <t>Date de debut</t>
  </si>
  <si>
    <t>Date de fin</t>
  </si>
  <si>
    <t>Titre 1</t>
  </si>
  <si>
    <t>Titre 2</t>
  </si>
  <si>
    <t>Projet 1</t>
  </si>
  <si>
    <t>Projet 2</t>
  </si>
  <si>
    <t>Projet 3</t>
  </si>
  <si>
    <t>Sous_titre1</t>
  </si>
  <si>
    <t>Sous_titre2</t>
  </si>
  <si>
    <t>Sous_titre3</t>
  </si>
  <si>
    <t>Sous_titre4</t>
  </si>
  <si>
    <t>Sous_titre5</t>
  </si>
  <si>
    <t>Sous_titre6</t>
  </si>
  <si>
    <t>Sous_titre7</t>
  </si>
  <si>
    <t>Sous_titre8</t>
  </si>
  <si>
    <t>Sous_titre9</t>
  </si>
  <si>
    <t>Sous-tache 1</t>
  </si>
  <si>
    <t>Sous-tache 2</t>
  </si>
  <si>
    <t>Sous-tache 3</t>
  </si>
  <si>
    <t>Sous-tache 4</t>
  </si>
  <si>
    <t>Sous-tache 5</t>
  </si>
  <si>
    <t>Sous-Titre1</t>
  </si>
  <si>
    <t>Taches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</si>
</sst>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[$-F400]h:mm:ss\ AM/PM"/>
    <numFmt numFmtId="167" formatCode="d\ &quot;j.&quot;\ hh:mm\.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6" tint="0.79998168889431442"/>
        <bgColor theme="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8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 applyFill="0" applyProtection="0"/>
  </cellStyleXfs>
  <cellXfs count="67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20" fontId="0" fillId="0" borderId="0" xfId="0" applyNumberFormat="1"/>
    <xf numFmtId="14" fontId="2" fillId="2" borderId="3" xfId="0" applyNumberFormat="1" applyFont="1" applyFill="1" applyBorder="1" applyAlignment="1">
      <alignment horizontal="center" vertical="center" textRotation="45"/>
    </xf>
    <xf numFmtId="0" fontId="3" fillId="0" borderId="1" xfId="0" applyNumberFormat="1" applyFont="1" applyBorder="1"/>
    <xf numFmtId="46" fontId="0" fillId="0" borderId="0" xfId="0" applyNumberFormat="1"/>
    <xf numFmtId="0" fontId="0" fillId="0" borderId="0" xfId="0" applyAlignment="1"/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3" fillId="0" borderId="1" xfId="0" applyNumberFormat="1" applyFont="1" applyBorder="1"/>
    <xf numFmtId="14" fontId="3" fillId="0" borderId="1" xfId="0" applyNumberFormat="1" applyFont="1" applyBorder="1"/>
    <xf numFmtId="0" fontId="3" fillId="4" borderId="1" xfId="0" applyFont="1" applyFill="1" applyBorder="1"/>
    <xf numFmtId="0" fontId="5" fillId="4" borderId="1" xfId="0" applyFont="1" applyFill="1" applyBorder="1" applyAlignment="1">
      <alignment horizontal="center" vertical="center"/>
    </xf>
    <xf numFmtId="167" fontId="5" fillId="4" borderId="1" xfId="0" applyNumberFormat="1" applyFont="1" applyFill="1" applyBorder="1" applyAlignment="1">
      <alignment horizontal="center" vertical="center"/>
    </xf>
    <xf numFmtId="9" fontId="5" fillId="4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 textRotation="45"/>
    </xf>
    <xf numFmtId="14" fontId="2" fillId="3" borderId="1" xfId="0" applyNumberFormat="1" applyFont="1" applyFill="1" applyBorder="1" applyAlignment="1">
      <alignment horizontal="center" vertical="center" textRotation="45"/>
    </xf>
    <xf numFmtId="167" fontId="4" fillId="3" borderId="1" xfId="0" applyNumberFormat="1" applyFont="1" applyFill="1" applyBorder="1" applyAlignment="1">
      <alignment horizontal="center" vertical="center"/>
    </xf>
    <xf numFmtId="46" fontId="4" fillId="3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46" fontId="3" fillId="5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textRotation="45"/>
    </xf>
    <xf numFmtId="0" fontId="0" fillId="0" borderId="0" xfId="0" quotePrefix="1"/>
    <xf numFmtId="0" fontId="0" fillId="0" borderId="2" xfId="0" applyNumberFormat="1" applyBorder="1"/>
    <xf numFmtId="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/>
    </xf>
    <xf numFmtId="14" fontId="4" fillId="4" borderId="1" xfId="0" applyNumberFormat="1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</xf>
    <xf numFmtId="14" fontId="8" fillId="0" borderId="1" xfId="0" applyNumberFormat="1" applyFont="1" applyFill="1" applyBorder="1" applyProtection="1"/>
    <xf numFmtId="22" fontId="8" fillId="6" borderId="0" xfId="0" applyNumberFormat="1" applyFont="1" applyFill="1" applyBorder="1" applyAlignment="1" applyProtection="1">
      <alignment horizontal="center"/>
    </xf>
    <xf numFmtId="0" fontId="0" fillId="0" borderId="1" xfId="0" applyFill="1" applyBorder="1" applyProtection="1"/>
    <xf numFmtId="14" fontId="0" fillId="0" borderId="1" xfId="0" applyNumberFormat="1" applyFill="1" applyBorder="1" applyProtection="1"/>
    <xf numFmtId="22" fontId="0" fillId="0" borderId="1" xfId="0" applyNumberFormat="1" applyFill="1" applyBorder="1" applyProtection="1"/>
    <xf numFmtId="22" fontId="7" fillId="6" borderId="7" xfId="0" applyNumberFormat="1" applyFont="1" applyFill="1" applyBorder="1" applyAlignment="1" applyProtection="1">
      <alignment horizontal="center"/>
    </xf>
    <xf numFmtId="0" fontId="8" fillId="0" borderId="6" xfId="0" applyNumberFormat="1" applyFont="1" applyFill="1" applyBorder="1" applyAlignment="1" applyProtection="1">
      <alignment horizontal="center"/>
    </xf>
    <xf numFmtId="22" fontId="7" fillId="6" borderId="8" xfId="0" applyNumberFormat="1" applyFont="1" applyFill="1" applyBorder="1" applyAlignment="1" applyProtection="1">
      <alignment horizontal="center"/>
    </xf>
    <xf numFmtId="22" fontId="7" fillId="6" borderId="2" xfId="0" applyNumberFormat="1" applyFont="1" applyFill="1" applyBorder="1" applyAlignment="1" applyProtection="1">
      <alignment horizontal="center"/>
    </xf>
    <xf numFmtId="22" fontId="8" fillId="6" borderId="7" xfId="0" applyNumberFormat="1" applyFont="1" applyFill="1" applyBorder="1" applyAlignment="1" applyProtection="1">
      <alignment horizontal="center"/>
    </xf>
    <xf numFmtId="0" fontId="10" fillId="0" borderId="0" xfId="0" applyFont="1" applyFill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6" fillId="0" borderId="0" xfId="0" applyFont="1"/>
    <xf numFmtId="0" fontId="13" fillId="0" borderId="9" xfId="0" applyFont="1" applyFill="1" applyBorder="1" applyAlignment="1">
      <alignment vertical="center" wrapText="1"/>
    </xf>
    <xf numFmtId="0" fontId="14" fillId="0" borderId="1" xfId="0" applyFont="1" applyFill="1" applyBorder="1" applyAlignment="1" applyProtection="1">
      <alignment horizontal="center"/>
    </xf>
    <xf numFmtId="14" fontId="14" fillId="0" borderId="1" xfId="0" applyNumberFormat="1" applyFont="1" applyFill="1" applyBorder="1" applyProtection="1"/>
    <xf numFmtId="0" fontId="6" fillId="0" borderId="1" xfId="0" applyFont="1" applyFill="1" applyBorder="1" applyProtection="1"/>
    <xf numFmtId="14" fontId="6" fillId="0" borderId="1" xfId="0" applyNumberFormat="1" applyFont="1" applyFill="1" applyBorder="1" applyProtection="1"/>
    <xf numFmtId="14" fontId="15" fillId="0" borderId="1" xfId="0" applyNumberFormat="1" applyFont="1" applyFill="1" applyBorder="1" applyProtection="1"/>
    <xf numFmtId="14" fontId="14" fillId="0" borderId="1" xfId="0" applyNumberFormat="1" applyFont="1" applyFill="1" applyBorder="1" applyAlignment="1" applyProtection="1">
      <alignment horizontal="center"/>
    </xf>
    <xf numFmtId="0" fontId="15" fillId="6" borderId="1" xfId="0" applyFont="1" applyFill="1" applyBorder="1" applyAlignment="1" applyProtection="1"/>
    <xf numFmtId="14" fontId="15" fillId="6" borderId="1" xfId="0" applyNumberFormat="1" applyFont="1" applyFill="1" applyBorder="1" applyAlignment="1" applyProtection="1">
      <alignment horizontal="center"/>
    </xf>
    <xf numFmtId="0" fontId="15" fillId="0" borderId="1" xfId="0" applyFont="1" applyFill="1" applyBorder="1" applyAlignment="1" applyProtection="1"/>
    <xf numFmtId="14" fontId="15" fillId="0" borderId="1" xfId="0" applyNumberFormat="1" applyFont="1" applyFill="1" applyBorder="1" applyAlignment="1" applyProtection="1">
      <alignment horizontal="center"/>
    </xf>
    <xf numFmtId="14" fontId="6" fillId="0" borderId="1" xfId="0" applyNumberFormat="1" applyFont="1" applyFill="1" applyBorder="1" applyAlignment="1" applyProtection="1">
      <alignment horizontal="center"/>
    </xf>
    <xf numFmtId="0" fontId="6" fillId="0" borderId="0" xfId="0" applyFont="1" applyAlignment="1">
      <alignment horizontal="center"/>
    </xf>
    <xf numFmtId="14" fontId="3" fillId="4" borderId="1" xfId="0" applyNumberFormat="1" applyFont="1" applyFill="1" applyBorder="1"/>
    <xf numFmtId="14" fontId="11" fillId="4" borderId="1" xfId="0" applyNumberFormat="1" applyFont="1" applyFill="1" applyBorder="1"/>
    <xf numFmtId="14" fontId="12" fillId="3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ill>
        <patternFill>
          <bgColor theme="3" tint="0.39994506668294322"/>
        </patternFill>
      </fill>
    </dxf>
    <dxf>
      <font>
        <color theme="0"/>
      </font>
      <fill>
        <patternFill>
          <b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openxmlformats.org/officeDocument/2006/relationships/customXml" Target="../customXml/item18.xml"/><Relationship Id="rId3" Type="http://schemas.openxmlformats.org/officeDocument/2006/relationships/theme" Target="theme/theme1.xml"/><Relationship Id="rId21" Type="http://schemas.openxmlformats.org/officeDocument/2006/relationships/customXml" Target="../customXml/item13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29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styles" Target="style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28" Type="http://schemas.openxmlformats.org/officeDocument/2006/relationships/customXml" Target="../customXml/item20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Relationship Id="rId27" Type="http://schemas.openxmlformats.org/officeDocument/2006/relationships/customXml" Target="../customXml/item1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59"/>
  <sheetViews>
    <sheetView tabSelected="1" workbookViewId="0">
      <pane xSplit="9" ySplit="10" topLeftCell="J11" activePane="bottomRight" state="frozen"/>
      <selection pane="topRight" activeCell="G1" sqref="G1"/>
      <selection pane="bottomLeft" activeCell="A11" sqref="A11"/>
      <selection pane="bottomRight" activeCell="D9" sqref="D9"/>
    </sheetView>
  </sheetViews>
  <sheetFormatPr baseColWidth="10" defaultRowHeight="15" x14ac:dyDescent="0.25"/>
  <cols>
    <col min="1" max="1" width="19.7109375" bestFit="1" customWidth="1"/>
    <col min="3" max="3" width="18.140625" bestFit="1" customWidth="1"/>
    <col min="4" max="4" width="18.140625" style="3" customWidth="1"/>
    <col min="5" max="5" width="10.5703125" style="3" bestFit="1" customWidth="1"/>
    <col min="6" max="6" width="9.85546875" style="3" bestFit="1" customWidth="1"/>
    <col min="7" max="7" width="8.42578125" style="3" bestFit="1" customWidth="1"/>
    <col min="8" max="8" width="9.7109375" style="3" bestFit="1" customWidth="1"/>
    <col min="9" max="9" width="10.140625" style="3" bestFit="1" customWidth="1"/>
    <col min="10" max="10" width="17.28515625" style="3" bestFit="1" customWidth="1"/>
    <col min="11" max="24" width="4" bestFit="1" customWidth="1"/>
    <col min="25" max="25" width="5.85546875" bestFit="1" customWidth="1"/>
    <col min="26" max="41" width="4" bestFit="1" customWidth="1"/>
  </cols>
  <sheetData>
    <row r="1" spans="1:41" s="3" customFormat="1" x14ac:dyDescent="0.25">
      <c r="A1" s="11" t="s">
        <v>0</v>
      </c>
    </row>
    <row r="2" spans="1:41" x14ac:dyDescent="0.25">
      <c r="A2" s="12">
        <v>7</v>
      </c>
      <c r="B2" t="str">
        <f>IF(A2=1,"Janvier",IF(A2=2,"Février",IF(A2=3,"Mars",IF(A2=4,"Avril",IF(A2=5,"Mai",IF(A2=6,"Juin",IF(A2=7,"Juillet",IF(A2=8,"Âout",IF(A2=9,"Septembre",IF(A2=10,"Octobre",IF(A2=11,"Novembre",IF(A2=12,"Décembre",""))))))))))))</f>
        <v>Juillet</v>
      </c>
      <c r="F2" s="3" t="str">
        <f ca="1">IFERROR(INDEX(offres,SMALL(IF(SUBSTITUTE(resultat," ","")="obtenue",ROW(offres)-2,""),ROW(1:1))),"")</f>
        <v/>
      </c>
      <c r="I2"/>
      <c r="J2"/>
      <c r="L2" s="2"/>
      <c r="M2" s="2"/>
    </row>
    <row r="3" spans="1:41" s="3" customFormat="1" x14ac:dyDescent="0.25">
      <c r="A3" s="13" t="s">
        <v>1</v>
      </c>
      <c r="F3" s="3" t="str">
        <f ca="1">IFERROR(INDEX(offres,SMALL(IF(SUBSTITUTE(resultat," ","")="obtenue",ROW(offres)-2,""),ROW(2:2))),"")</f>
        <v/>
      </c>
      <c r="L3" s="2"/>
      <c r="O3" s="29"/>
    </row>
    <row r="4" spans="1:41" x14ac:dyDescent="0.25">
      <c r="A4" s="12">
        <v>2020</v>
      </c>
      <c r="B4" s="10"/>
      <c r="F4" s="3" t="str">
        <f ca="1">IFERROR(INDEX(offres,SMALL(IF(SUBSTITUTE(resultat," ","")="obtenue",ROW(offres)-2,""),ROW(3:3))),"")</f>
        <v/>
      </c>
      <c r="H4" s="6"/>
      <c r="I4"/>
      <c r="J4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1:41" s="3" customFormat="1" x14ac:dyDescent="0.25">
      <c r="A5" s="13" t="s">
        <v>2</v>
      </c>
      <c r="B5" s="4"/>
      <c r="C5" s="5"/>
      <c r="D5" s="5"/>
      <c r="E5" s="5"/>
      <c r="F5" s="3" t="str">
        <f ca="1">IFERROR(INDEX(offres,SMALL(IF(SUBSTITUTE(resultat," ","")="obtenue",ROW(offres)-2,""),ROW(4:4))),"")</f>
        <v/>
      </c>
      <c r="G5" s="5"/>
      <c r="H5" s="5"/>
    </row>
    <row r="6" spans="1:41" x14ac:dyDescent="0.25">
      <c r="A6" s="14">
        <v>0.33333333333333298</v>
      </c>
      <c r="I6"/>
      <c r="J6"/>
    </row>
    <row r="7" spans="1:41" x14ac:dyDescent="0.25">
      <c r="A7" s="13" t="s">
        <v>8</v>
      </c>
      <c r="H7" s="6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</row>
    <row r="8" spans="1:41" x14ac:dyDescent="0.25">
      <c r="A8" s="32" t="e">
        <f>NETWORKDAYS(DATE((A4),(1),(1)),DATE((A4),(12),(31)),'PARAMETRES '!#REF!)</f>
        <v>#REF!</v>
      </c>
      <c r="C8" s="2"/>
      <c r="D8" s="2"/>
      <c r="E8" s="2"/>
      <c r="F8" s="2"/>
    </row>
    <row r="9" spans="1:41" ht="41.25" x14ac:dyDescent="0.25">
      <c r="C9" s="23"/>
      <c r="D9" s="23"/>
      <c r="E9" s="66" t="s">
        <v>15</v>
      </c>
      <c r="F9" s="66" t="s">
        <v>16</v>
      </c>
      <c r="G9" s="24" t="s">
        <v>5</v>
      </c>
      <c r="H9" s="24" t="s">
        <v>4</v>
      </c>
      <c r="I9" s="24" t="s">
        <v>3</v>
      </c>
      <c r="J9" s="24" t="s">
        <v>7</v>
      </c>
      <c r="K9" s="28">
        <f>DATE(A4,A2,1)</f>
        <v>44013</v>
      </c>
      <c r="L9" s="22">
        <f>K9+1</f>
        <v>44014</v>
      </c>
      <c r="M9" s="7">
        <f t="shared" ref="M9:AF9" si="0">L9+1</f>
        <v>44015</v>
      </c>
      <c r="N9" s="7">
        <f t="shared" si="0"/>
        <v>44016</v>
      </c>
      <c r="O9" s="7">
        <f t="shared" si="0"/>
        <v>44017</v>
      </c>
      <c r="P9" s="7">
        <f t="shared" si="0"/>
        <v>44018</v>
      </c>
      <c r="Q9" s="7">
        <f t="shared" si="0"/>
        <v>44019</v>
      </c>
      <c r="R9" s="7">
        <f t="shared" si="0"/>
        <v>44020</v>
      </c>
      <c r="S9" s="7">
        <f t="shared" si="0"/>
        <v>44021</v>
      </c>
      <c r="T9" s="7">
        <f t="shared" si="0"/>
        <v>44022</v>
      </c>
      <c r="U9" s="7">
        <f t="shared" si="0"/>
        <v>44023</v>
      </c>
      <c r="V9" s="7">
        <f t="shared" si="0"/>
        <v>44024</v>
      </c>
      <c r="W9" s="7">
        <f t="shared" si="0"/>
        <v>44025</v>
      </c>
      <c r="X9" s="7">
        <f t="shared" si="0"/>
        <v>44026</v>
      </c>
      <c r="Y9" s="7">
        <f t="shared" si="0"/>
        <v>44027</v>
      </c>
      <c r="Z9" s="7">
        <f t="shared" si="0"/>
        <v>44028</v>
      </c>
      <c r="AA9" s="7">
        <f t="shared" si="0"/>
        <v>44029</v>
      </c>
      <c r="AB9" s="7">
        <f t="shared" si="0"/>
        <v>44030</v>
      </c>
      <c r="AC9" s="7">
        <f t="shared" si="0"/>
        <v>44031</v>
      </c>
      <c r="AD9" s="7">
        <f t="shared" si="0"/>
        <v>44032</v>
      </c>
      <c r="AE9" s="7">
        <f t="shared" si="0"/>
        <v>44033</v>
      </c>
      <c r="AF9" s="7">
        <f t="shared" si="0"/>
        <v>44034</v>
      </c>
      <c r="AG9" s="7">
        <f t="shared" ref="AG9:AO9" si="1">AF9+1</f>
        <v>44035</v>
      </c>
      <c r="AH9" s="7">
        <f t="shared" si="1"/>
        <v>44036</v>
      </c>
      <c r="AI9" s="7">
        <f t="shared" si="1"/>
        <v>44037</v>
      </c>
      <c r="AJ9" s="7">
        <f t="shared" si="1"/>
        <v>44038</v>
      </c>
      <c r="AK9" s="7">
        <f t="shared" si="1"/>
        <v>44039</v>
      </c>
      <c r="AL9" s="7">
        <f t="shared" si="1"/>
        <v>44040</v>
      </c>
      <c r="AM9" s="7">
        <f t="shared" si="1"/>
        <v>44041</v>
      </c>
      <c r="AN9" s="7">
        <f t="shared" si="1"/>
        <v>44042</v>
      </c>
      <c r="AO9" s="7">
        <f t="shared" si="1"/>
        <v>44043</v>
      </c>
    </row>
    <row r="10" spans="1:41" ht="15" customHeight="1" x14ac:dyDescent="0.25">
      <c r="C10" s="16"/>
      <c r="D10" s="16"/>
      <c r="E10" s="16"/>
      <c r="F10" s="16"/>
      <c r="G10" s="16"/>
      <c r="H10" s="16"/>
      <c r="I10" s="15"/>
      <c r="J10" s="16"/>
      <c r="K10" s="30" t="e">
        <f>CONCATENATE(IF(WEEKDAY(K9,2)=1,"L",IF(WEEKDAY(K9,2)=2,"M",IF(WEEKDAY(K9,2)=3,"M",IF(WEEKDAY(K9,2)=4,"J",IF(WEEKDAY(K9,2)=5,"V",IF(WEEKDAY(K9,2)=6,"S",IF(WEEKDAY(K9,2)=7,"D"))))))), "",IF(COUNTIF('PARAMETRES '!#REF!,K9),"F",""))</f>
        <v>#REF!</v>
      </c>
      <c r="L10" s="30" t="e">
        <f>CONCATENATE(IF(WEEKDAY(L9,2)=1,"L",IF(WEEKDAY(L9,2)=2,"M",IF(WEEKDAY(L9,2)=3,"M",IF(WEEKDAY(L9,2)=4,"J",IF(WEEKDAY(L9,2)=5,"V",IF(WEEKDAY(L9,2)=6,"S",IF(WEEKDAY(L9,2)=7,"D"))))))), "",IF(COUNTIF('PARAMETRES '!#REF!,L9),"F",""))</f>
        <v>#REF!</v>
      </c>
      <c r="M10" s="30" t="e">
        <f>CONCATENATE(IF(WEEKDAY(M9,2)=1,"L",IF(WEEKDAY(M9,2)=2,"M",IF(WEEKDAY(M9,2)=3,"M",IF(WEEKDAY(M9,2)=4,"J",IF(WEEKDAY(M9,2)=5,"V",IF(WEEKDAY(M9,2)=6,"S",IF(WEEKDAY(M9,2)=7,"D"))))))), "",IF(COUNTIF('PARAMETRES '!#REF!,M9),"F",""))</f>
        <v>#REF!</v>
      </c>
      <c r="N10" s="30" t="e">
        <f>CONCATENATE(IF(WEEKDAY(N9,2)=1,"L",IF(WEEKDAY(N9,2)=2,"M",IF(WEEKDAY(N9,2)=3,"M",IF(WEEKDAY(N9,2)=4,"J",IF(WEEKDAY(N9,2)=5,"V",IF(WEEKDAY(N9,2)=6,"S",IF(WEEKDAY(N9,2)=7,"D"))))))), "",IF(COUNTIF('PARAMETRES '!#REF!,N9),"F",""))</f>
        <v>#REF!</v>
      </c>
      <c r="O10" s="30" t="e">
        <f>CONCATENATE(IF(WEEKDAY(O9,2)=1,"L",IF(WEEKDAY(O9,2)=2,"M",IF(WEEKDAY(O9,2)=3,"M",IF(WEEKDAY(O9,2)=4,"J",IF(WEEKDAY(O9,2)=5,"V",IF(WEEKDAY(O9,2)=6,"S",IF(WEEKDAY(O9,2)=7,"D"))))))), "",IF(COUNTIF('PARAMETRES '!#REF!,O9),"F",""))</f>
        <v>#REF!</v>
      </c>
      <c r="P10" s="30" t="e">
        <f>CONCATENATE(IF(WEEKDAY(P9,2)=1,"L",IF(WEEKDAY(P9,2)=2,"M",IF(WEEKDAY(P9,2)=3,"M",IF(WEEKDAY(P9,2)=4,"J",IF(WEEKDAY(P9,2)=5,"V",IF(WEEKDAY(P9,2)=6,"S",IF(WEEKDAY(P9,2)=7,"D"))))))), "",IF(COUNTIF('PARAMETRES '!#REF!,P9),"F",""))</f>
        <v>#REF!</v>
      </c>
      <c r="Q10" s="30" t="e">
        <f>CONCATENATE(IF(WEEKDAY(Q9,2)=1,"L",IF(WEEKDAY(Q9,2)=2,"M",IF(WEEKDAY(Q9,2)=3,"M",IF(WEEKDAY(Q9,2)=4,"J",IF(WEEKDAY(Q9,2)=5,"V",IF(WEEKDAY(Q9,2)=6,"S",IF(WEEKDAY(Q9,2)=7,"D"))))))), "",IF(COUNTIF('PARAMETRES '!#REF!,Q9),"F",""))</f>
        <v>#REF!</v>
      </c>
      <c r="R10" s="30" t="e">
        <f>CONCATENATE(IF(WEEKDAY(R9,2)=1,"L",IF(WEEKDAY(R9,2)=2,"M",IF(WEEKDAY(R9,2)=3,"M",IF(WEEKDAY(R9,2)=4,"J",IF(WEEKDAY(R9,2)=5,"V",IF(WEEKDAY(R9,2)=6,"S",IF(WEEKDAY(R9,2)=7,"D"))))))), "",IF(COUNTIF('PARAMETRES '!#REF!,R9),"F",""))</f>
        <v>#REF!</v>
      </c>
      <c r="S10" s="30" t="e">
        <f>CONCATENATE(IF(WEEKDAY(S9,2)=1,"L",IF(WEEKDAY(S9,2)=2,"M",IF(WEEKDAY(S9,2)=3,"M",IF(WEEKDAY(S9,2)=4,"J",IF(WEEKDAY(S9,2)=5,"V",IF(WEEKDAY(S9,2)=6,"S",IF(WEEKDAY(S9,2)=7,"D"))))))), "",IF(COUNTIF('PARAMETRES '!#REF!,S9),"F",""))</f>
        <v>#REF!</v>
      </c>
      <c r="T10" s="30" t="e">
        <f>CONCATENATE(IF(WEEKDAY(T9,2)=1,"L",IF(WEEKDAY(T9,2)=2,"M",IF(WEEKDAY(T9,2)=3,"M",IF(WEEKDAY(T9,2)=4,"J",IF(WEEKDAY(T9,2)=5,"V",IF(WEEKDAY(T9,2)=6,"S",IF(WEEKDAY(T9,2)=7,"D"))))))), "",IF(COUNTIF('PARAMETRES '!#REF!,T9),"F",""))</f>
        <v>#REF!</v>
      </c>
      <c r="U10" s="30" t="e">
        <f>CONCATENATE(IF(WEEKDAY(U9,2)=1,"L",IF(WEEKDAY(U9,2)=2,"M",IF(WEEKDAY(U9,2)=3,"M",IF(WEEKDAY(U9,2)=4,"J",IF(WEEKDAY(U9,2)=5,"V",IF(WEEKDAY(U9,2)=6,"S",IF(WEEKDAY(U9,2)=7,"D"))))))), "",IF(COUNTIF('PARAMETRES '!#REF!,U9),"F",""))</f>
        <v>#REF!</v>
      </c>
      <c r="V10" s="30" t="e">
        <f>CONCATENATE(IF(WEEKDAY(V9,2)=1,"L",IF(WEEKDAY(V9,2)=2,"M",IF(WEEKDAY(V9,2)=3,"M",IF(WEEKDAY(V9,2)=4,"J",IF(WEEKDAY(V9,2)=5,"V",IF(WEEKDAY(V9,2)=6,"S",IF(WEEKDAY(V9,2)=7,"D"))))))), "",IF(COUNTIF('PARAMETRES '!#REF!,V9),"F",""))</f>
        <v>#REF!</v>
      </c>
      <c r="W10" s="30" t="e">
        <f>CONCATENATE(IF(WEEKDAY(W9,2)=1,"L",IF(WEEKDAY(W9,2)=2,"M",IF(WEEKDAY(W9,2)=3,"M",IF(WEEKDAY(W9,2)=4,"J",IF(WEEKDAY(W9,2)=5,"V",IF(WEEKDAY(W9,2)=6,"S",IF(WEEKDAY(W9,2)=7,"D"))))))), "",IF(COUNTIF('PARAMETRES '!#REF!,W9),"F",""))</f>
        <v>#REF!</v>
      </c>
      <c r="X10" s="30" t="str">
        <f>CONCATENATE(IF(WEEKDAY(X9,2)=1,"L",IF(WEEKDAY(X9,2)=2,"M",IF(WEEKDAY(X9,2)=3,"M",IF(WEEKDAY(X9,2)=4,"J",IF(WEEKDAY(X9,2)=5,"V",IF(WEEKDAY(X9,2)=6,"S",IF(WEEKDAY(X9,2)=7,"D"))))))), "",IF(COUNTIF('PARAMETRES '!B11:B23,X9),"F",""))</f>
        <v>M</v>
      </c>
      <c r="Y10" s="30" t="str">
        <f>CONCATENATE(IF(WEEKDAY(Y9,2)=1,"L",IF(WEEKDAY(Y9,2)=2,"M",IF(WEEKDAY(Y9,2)=3,"M",IF(WEEKDAY(Y9,2)=4,"J",IF(WEEKDAY(Y9,2)=5,"V",IF(WEEKDAY(Y9,2)=6,"S",IF(WEEKDAY(Y9,2)=7,"D"))))))), "",IF(COUNTIF('PARAMETRES '!C12:C24,Y9),"F",""))</f>
        <v>M</v>
      </c>
      <c r="Z10" s="30" t="str">
        <f>CONCATENATE(IF(WEEKDAY(Z9,2)=1,"L",IF(WEEKDAY(Z9,2)=2,"M",IF(WEEKDAY(Z9,2)=3,"M",IF(WEEKDAY(Z9,2)=4,"J",IF(WEEKDAY(Z9,2)=5,"V",IF(WEEKDAY(Z9,2)=6,"S",IF(WEEKDAY(Z9,2)=7,"D"))))))), "",IF(COUNTIF('PARAMETRES '!D12:D24,Z9),"F",""))</f>
        <v>J</v>
      </c>
      <c r="AA10" s="30" t="str">
        <f>CONCATENATE(IF(WEEKDAY(AA9,2)=1,"L",IF(WEEKDAY(AA9,2)=2,"M",IF(WEEKDAY(AA9,2)=3,"M",IF(WEEKDAY(AA9,2)=4,"J",IF(WEEKDAY(AA9,2)=5,"V",IF(WEEKDAY(AA9,2)=6,"S",IF(WEEKDAY(AA9,2)=7,"D"))))))), "",IF(COUNTIF('PARAMETRES '!E12:E24,AA9),"F",""))</f>
        <v>V</v>
      </c>
      <c r="AB10" s="30" t="str">
        <f>CONCATENATE(IF(WEEKDAY(AB9,2)=1,"L",IF(WEEKDAY(AB9,2)=2,"M",IF(WEEKDAY(AB9,2)=3,"M",IF(WEEKDAY(AB9,2)=4,"J",IF(WEEKDAY(AB9,2)=5,"V",IF(WEEKDAY(AB9,2)=6,"S",IF(WEEKDAY(AB9,2)=7,"D"))))))), "",IF(COUNTIF('PARAMETRES '!F12:F24,AB9),"F",""))</f>
        <v>S</v>
      </c>
      <c r="AC10" s="30" t="str">
        <f>CONCATENATE(IF(WEEKDAY(AC9,2)=1,"L",IF(WEEKDAY(AC9,2)=2,"M",IF(WEEKDAY(AC9,2)=3,"M",IF(WEEKDAY(AC9,2)=4,"J",IF(WEEKDAY(AC9,2)=5,"V",IF(WEEKDAY(AC9,2)=6,"S",IF(WEEKDAY(AC9,2)=7,"D"))))))), "",IF(COUNTIF('PARAMETRES '!E10:E22,AC9),"F",""))</f>
        <v>D</v>
      </c>
      <c r="AD10" s="30" t="str">
        <f>CONCATENATE(IF(WEEKDAY(AD9,2)=1,"L",IF(WEEKDAY(AD9,2)=2,"M",IF(WEEKDAY(AD9,2)=3,"M",IF(WEEKDAY(AD9,2)=4,"J",IF(WEEKDAY(AD9,2)=5,"V",IF(WEEKDAY(AD9,2)=6,"S",IF(WEEKDAY(AD9,2)=7,"D"))))))), "",IF(COUNTIF('PARAMETRES '!F10:F22,AD9),"F",""))</f>
        <v>L</v>
      </c>
      <c r="AE10" s="30" t="str">
        <f>CONCATENATE(IF(WEEKDAY(AE9,2)=1,"L",IF(WEEKDAY(AE9,2)=2,"M",IF(WEEKDAY(AE9,2)=3,"M",IF(WEEKDAY(AE9,2)=4,"J",IF(WEEKDAY(AE9,2)=5,"V",IF(WEEKDAY(AE9,2)=6,"S",IF(WEEKDAY(AE9,2)=7,"D"))))))), "",IF(COUNTIF('PARAMETRES '!G10:G22,AE9),"F",""))</f>
        <v>M</v>
      </c>
      <c r="AF10" s="30" t="str">
        <f>CONCATENATE(IF(WEEKDAY(AF9,2)=1,"L",IF(WEEKDAY(AF9,2)=2,"M",IF(WEEKDAY(AF9,2)=3,"M",IF(WEEKDAY(AF9,2)=4,"J",IF(WEEKDAY(AF9,2)=5,"V",IF(WEEKDAY(AF9,2)=6,"S",IF(WEEKDAY(AF9,2)=7,"D"))))))), "",IF(COUNTIF('PARAMETRES '!H11:H23,AF9),"F",""))</f>
        <v>M</v>
      </c>
      <c r="AG10" s="30" t="str">
        <f>CONCATENATE(IF(WEEKDAY(AG9,2)=1,"L",IF(WEEKDAY(AG9,2)=2,"M",IF(WEEKDAY(AG9,2)=3,"M",IF(WEEKDAY(AG9,2)=4,"J",IF(WEEKDAY(AG9,2)=5,"V",IF(WEEKDAY(AG9,2)=6,"S",IF(WEEKDAY(AG9,2)=7,"D"))))))), "",IF(COUNTIF('PARAMETRES '!I11:I23,AG9),"F",""))</f>
        <v>J</v>
      </c>
      <c r="AH10" s="30" t="str">
        <f>CONCATENATE(IF(WEEKDAY(AH9,2)=1,"L",IF(WEEKDAY(AH9,2)=2,"M",IF(WEEKDAY(AH9,2)=3,"M",IF(WEEKDAY(AH9,2)=4,"J",IF(WEEKDAY(AH9,2)=5,"V",IF(WEEKDAY(AH9,2)=6,"S",IF(WEEKDAY(AH9,2)=7,"D"))))))), "",IF(COUNTIF('PARAMETRES '!J11:J23,AH9),"F",""))</f>
        <v>V</v>
      </c>
      <c r="AI10" s="30" t="str">
        <f>CONCATENATE(IF(WEEKDAY(AI9,2)=1,"L",IF(WEEKDAY(AI9,2)=2,"M",IF(WEEKDAY(AI9,2)=3,"M",IF(WEEKDAY(AI9,2)=4,"J",IF(WEEKDAY(AI9,2)=5,"V",IF(WEEKDAY(AI9,2)=6,"S",IF(WEEKDAY(AI9,2)=7,"D"))))))), "",IF(COUNTIF('PARAMETRES '!K11:K23,AI9),"F",""))</f>
        <v>S</v>
      </c>
      <c r="AJ10" s="30" t="str">
        <f>CONCATENATE(IF(WEEKDAY(AJ9,2)=1,"L",IF(WEEKDAY(AJ9,2)=2,"M",IF(WEEKDAY(AJ9,2)=3,"M",IF(WEEKDAY(AJ9,2)=4,"J",IF(WEEKDAY(AJ9,2)=5,"V",IF(WEEKDAY(AJ9,2)=6,"S",IF(WEEKDAY(AJ9,2)=7,"D"))))))), "",IF(COUNTIF('PARAMETRES '!L11:L23,AJ9),"F",""))</f>
        <v>D</v>
      </c>
      <c r="AK10" s="30" t="str">
        <f>CONCATENATE(IF(WEEKDAY(AK9,2)=1,"L",IF(WEEKDAY(AK9,2)=2,"M",IF(WEEKDAY(AK9,2)=3,"M",IF(WEEKDAY(AK9,2)=4,"J",IF(WEEKDAY(AK9,2)=5,"V",IF(WEEKDAY(AK9,2)=6,"S",IF(WEEKDAY(AK9,2)=7,"D"))))))), "",IF(COUNTIF('PARAMETRES '!M11:M23,AK9),"F",""))</f>
        <v>L</v>
      </c>
      <c r="AL10" s="30" t="str">
        <f>CONCATENATE(IF(WEEKDAY(AL9,2)=1,"L",IF(WEEKDAY(AL9,2)=2,"M",IF(WEEKDAY(AL9,2)=3,"M",IF(WEEKDAY(AL9,2)=4,"J",IF(WEEKDAY(AL9,2)=5,"V",IF(WEEKDAY(AL9,2)=6,"S",IF(WEEKDAY(AL9,2)=7,"D"))))))), "",IF(COUNTIF('PARAMETRES '!N11:N23,AL9),"F",""))</f>
        <v>M</v>
      </c>
      <c r="AM10" s="30" t="str">
        <f>CONCATENATE(IF(WEEKDAY(AM9,2)=1,"L",IF(WEEKDAY(AM9,2)=2,"M",IF(WEEKDAY(AM9,2)=3,"M",IF(WEEKDAY(AM9,2)=4,"J",IF(WEEKDAY(AM9,2)=5,"V",IF(WEEKDAY(AM9,2)=6,"S",IF(WEEKDAY(AM9,2)=7,"D"))))))), "",IF(COUNTIF('PARAMETRES '!O11:O23,AM9),"F",""))</f>
        <v>M</v>
      </c>
      <c r="AN10" s="30" t="str">
        <f>CONCATENATE(IF(WEEKDAY(AN9,2)=1,"L",IF(WEEKDAY(AN9,2)=2,"M",IF(WEEKDAY(AN9,2)=3,"M",IF(WEEKDAY(AN9,2)=4,"J",IF(WEEKDAY(AN9,2)=5,"V",IF(WEEKDAY(AN9,2)=6,"S",IF(WEEKDAY(AN9,2)=7,"D"))))))), "",IF(COUNTIF('PARAMETRES '!P11:P23,AN9),"F",""))</f>
        <v>J</v>
      </c>
      <c r="AO10" s="30" t="str">
        <f>CONCATENATE(IF(WEEKDAY(AO9,2)=1,"L",IF(WEEKDAY(AO9,2)=2,"M",IF(WEEKDAY(AO9,2)=3,"M",IF(WEEKDAY(AO9,2)=4,"J",IF(WEEKDAY(AO9,2)=5,"V",IF(WEEKDAY(AO9,2)=6,"S",IF(WEEKDAY(AO9,2)=7,"D"))))))), "",IF(COUNTIF('PARAMETRES '!Q11:Q23,AO9),"F",""))</f>
        <v>V</v>
      </c>
    </row>
    <row r="11" spans="1:41" x14ac:dyDescent="0.25">
      <c r="C11" s="48" t="s">
        <v>19</v>
      </c>
      <c r="D11" s="48"/>
      <c r="E11" s="64"/>
      <c r="F11" s="64"/>
      <c r="G11" s="26">
        <f>SUM(COUNTIF(K11:AO11,1))</f>
        <v>0</v>
      </c>
      <c r="H11" s="27">
        <f>SUM(G11*I11)</f>
        <v>0</v>
      </c>
      <c r="I11" s="21">
        <f>IF(COUNTIF(K11:AO11,1),$A$6*J11,0)</f>
        <v>0</v>
      </c>
      <c r="J11" s="31" t="e">
        <f>IF(AND($K$9,$AO$9&lt;=#REF!, $K$9,$AO$9&gt;=#REF!),10,0)/100</f>
        <v>#REF!</v>
      </c>
      <c r="K11" s="8" t="e">
        <f>IF(OR($K$10="S",$K$10="D",RIGHT($K$10,1)="F"),"W",IF(AND($K$9&lt;=#REF!,$K$9&gt;=#REF!),1,""))</f>
        <v>#REF!</v>
      </c>
      <c r="L11" s="8" t="e">
        <f>IF(OR($L$10="S",$L$10="D",RIGHT($L$10,1)="F"),"W",IF(AND($L$9&lt;=#REF!, $L$9&gt;=#REF!),1,""))</f>
        <v>#REF!</v>
      </c>
      <c r="M11" s="8" t="e">
        <f>IF(OR($M$10="S",$M$10="D",RIGHT($M$10,1)="F"),"W",IF(AND($M$9&lt;=#REF!, $M$9&gt;=#REF!),1,""))</f>
        <v>#REF!</v>
      </c>
      <c r="N11" s="8" t="e">
        <f>IF(OR($N$10="S",$N$10="D",RIGHT($N$10,1)="F"),"W",IF(AND($N$9&lt;=#REF!, $N$9&gt;=#REF!),1,""))</f>
        <v>#REF!</v>
      </c>
      <c r="O11" s="8" t="e">
        <f>IF(OR($O$10="S",$O$10="D",RIGHT($O$10,1)="F"),"W",IF(AND($O$9&lt;=#REF!, $O$9&gt;=#REF!),1,""))</f>
        <v>#REF!</v>
      </c>
      <c r="P11" s="8" t="e">
        <f>IF(OR($P$10="S",$P$10="D",RIGHT($P$10,1)="F"),"W",IF(AND($P$9&lt;=#REF!, $P$9&gt;=#REF!),1,""))</f>
        <v>#REF!</v>
      </c>
      <c r="Q11" s="8" t="e">
        <f>IF(OR($Q$10="S",$Q$10="D",RIGHT($Q$10,1)="F"),"W",IF(AND($Q$9&lt;=#REF!, $Q$9&gt;=#REF!),1,""))</f>
        <v>#REF!</v>
      </c>
      <c r="R11" s="8" t="e">
        <f>IF(OR($R$10="S",$R$10="D",RIGHT($R$10,1)="F"),"W",IF(AND($R$9&lt;=#REF!, $R$9&gt;=#REF!),1,""))</f>
        <v>#REF!</v>
      </c>
      <c r="S11" s="8" t="e">
        <f>IF(OR($S$10="S",$S$10="D",RIGHT($S$10,1)="F"),"W",IF(AND($S$9&lt;=#REF!, $S$9&gt;=#REF!),1,""))</f>
        <v>#REF!</v>
      </c>
      <c r="T11" s="8" t="e">
        <f>IF(OR($T$10="S",$T$10="D",RIGHT($T$10,1)="F"),"W",IF(AND($T$9&lt;=#REF!, $T$9&gt;=#REF!),1,""))</f>
        <v>#REF!</v>
      </c>
      <c r="U11" s="8" t="e">
        <f>IF(OR($U$10="S",$U$10="D",RIGHT($U$10,1)="F"),"W",IF(AND($U$9&lt;=#REF!, $U$9&gt;=#REF!),1,""))</f>
        <v>#REF!</v>
      </c>
      <c r="V11" s="8" t="e">
        <f>IF(OR($V$10="S",$V$10="D",RIGHT($V$10,1)="F"),"W",IF(AND($V$9&lt;=#REF!, $V$9&gt;=#REF!),1,""))</f>
        <v>#REF!</v>
      </c>
      <c r="W11" s="8" t="e">
        <f>IF(OR($W$10="S",$W$10="D",RIGHT($W$10,1)="F"),"W",IF(AND($W$9&lt;=#REF!, $W$9&gt;=#REF!),1,""))</f>
        <v>#REF!</v>
      </c>
      <c r="X11" s="8" t="e">
        <f>IF(OR($X$10="S",$X$10="D",RIGHT($X$10,1)="F"),"W",IF(AND($X$9&lt;=#REF!, $X$9&gt;=#REF!),1,""))</f>
        <v>#REF!</v>
      </c>
      <c r="Y11" s="8" t="e">
        <f>IF(OR($Y$10="S",$Y$10="D",RIGHT($Y$10,1)="F"),"W",IF(AND($Y$9&lt;=#REF!, $Y$9&gt;=#REF!),1,""))</f>
        <v>#REF!</v>
      </c>
      <c r="Z11" s="8" t="e">
        <f>IF(OR($Z$10="S",$Z$10="D",RIGHT($Z$10,1)="F"),"W",IF(AND($Z$9&lt;=#REF!, $Z$9&gt;=#REF!),1,""))</f>
        <v>#REF!</v>
      </c>
      <c r="AA11" s="8" t="e">
        <f>IF(OR($AA$10="S",$AA$10="D",RIGHT($AA$10,1)="F"),"W",IF(AND($AA$9&lt;=#REF!, $AA$9&gt;=#REF!),1,""))</f>
        <v>#REF!</v>
      </c>
      <c r="AB11" s="8" t="str">
        <f>IF(OR($AB$10="S",$AB$10="D",RIGHT($AB$10,1)="F"),"W",IF(AND($AB$9&lt;=#REF!, $AB$9&gt;=#REF!),1,""))</f>
        <v>W</v>
      </c>
      <c r="AC11" s="8" t="str">
        <f>IF(OR($AC$10="S",$AC$10="D",RIGHT($AC$10,1)="F"),"W",IF(AND($AC$9&lt;=#REF!, $AC$9&gt;=#REF!),1,""))</f>
        <v>W</v>
      </c>
      <c r="AD11" s="8" t="e">
        <f>IF(OR($AD$10="S",$AD$10="D",RIGHT($AD$10,1)="F"),"W",IF(AND($AD$9&lt;=#REF!, $AD$9&gt;=#REF!),1,""))</f>
        <v>#REF!</v>
      </c>
      <c r="AE11" s="8" t="e">
        <f>IF(OR($AE$10="S",$AE$10="D",RIGHT($AE$10,1)="F"),"W",IF(AND($AE$9&lt;=#REF!, $AE$9&gt;=#REF!),1,""))</f>
        <v>#REF!</v>
      </c>
      <c r="AF11" s="8" t="e">
        <f>IF(OR($AF$10="S",$AF$10="D",RIGHT($AF$10,1)="F"),"W",IF(AND($AF$9&lt;=#REF!, $AF$9&gt;=#REF!),1,""))</f>
        <v>#REF!</v>
      </c>
      <c r="AG11" s="8" t="e">
        <f>IF(OR($AG$10="S",$AG$10="D",RIGHT($AG$10,1)="F"),"W",IF(AND($AG$9&lt;=#REF!, $AG$9&gt;=#REF!),1,""))</f>
        <v>#REF!</v>
      </c>
      <c r="AH11" s="8" t="e">
        <f>IF(OR($AH$10="S",$AH$10="D",RIGHT($AH$10,1)="F"),"W",IF(AND($AH$9&lt;=#REF!, $AH$9&gt;=#REF!),1,""))</f>
        <v>#REF!</v>
      </c>
      <c r="AI11" s="8" t="str">
        <f>IF(OR($AI$10="S",$AI$10="D",RIGHT($AI$10,1)="F"),"W",IF(AND($AI$9&lt;=#REF!, $AI$9&gt;=#REF!),1,""))</f>
        <v>W</v>
      </c>
      <c r="AJ11" s="8" t="str">
        <f>IF(OR($AJ$10="S",$AJ$10="D",RIGHT($AJ$10,1)="F"),"W",IF(AND($AJ$9&lt;=#REF!, $AJ$9&gt;=#REF!),1,""))</f>
        <v>W</v>
      </c>
      <c r="AK11" s="8" t="e">
        <f>IF(OR($AK$10="S",$AK$10="D",RIGHT($AK$10,1)="F"),"W",IF(AND($AK$9&lt;=#REF!, $AK$9&gt;=#REF!),1,""))</f>
        <v>#REF!</v>
      </c>
      <c r="AL11" s="8" t="e">
        <f>IF(OR($AL$10="S",$AL$10="D",RIGHT($AL$10,1)="F"),"W",IF(AND($AL$9&lt;=#REF!, $AL$9&gt;=#REF!),1,""))</f>
        <v>#REF!</v>
      </c>
      <c r="AM11" s="8" t="e">
        <f>IF(OR($AM$10="S",$AM$10="D",RIGHT($AM$10,1)="F"),"W",IF(AND($AM$9&lt;=#REF!, $AM$9&gt;=#REF!),1,""))</f>
        <v>#REF!</v>
      </c>
      <c r="AN11" s="8" t="e">
        <f>IF(OR($AN$10="S",$AN$10="D",RIGHT($AN$10,1)="F"),"W",IF(AND($AN$9&lt;=#REF!, $AN$9&gt;=#REF!),1,""))</f>
        <v>#REF!</v>
      </c>
      <c r="AO11" s="8" t="e">
        <f>IF(OR($AO$10="S",$AO$10="D",RIGHT($AO$10,1)="F"),"W",IF(AND($AO$9&lt;=#REF!, $AO$9&gt;=#REF!),1,""))</f>
        <v>#REF!</v>
      </c>
    </row>
    <row r="12" spans="1:41" s="3" customFormat="1" x14ac:dyDescent="0.25">
      <c r="C12" s="48" t="s">
        <v>17</v>
      </c>
      <c r="D12" s="48"/>
      <c r="E12" s="65">
        <v>43729</v>
      </c>
      <c r="F12" s="65">
        <v>43742</v>
      </c>
      <c r="G12" s="26"/>
      <c r="H12" s="27"/>
      <c r="I12" s="21"/>
      <c r="J12" s="31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</row>
    <row r="13" spans="1:41" s="3" customFormat="1" x14ac:dyDescent="0.25">
      <c r="C13" s="49" t="s">
        <v>36</v>
      </c>
      <c r="D13" s="49" t="s">
        <v>12</v>
      </c>
      <c r="E13" s="65">
        <v>43729</v>
      </c>
      <c r="F13" s="65">
        <v>43730.5</v>
      </c>
      <c r="G13" s="26"/>
      <c r="H13" s="27"/>
      <c r="I13" s="21"/>
      <c r="J13" s="31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</row>
    <row r="14" spans="1:41" s="3" customFormat="1" x14ac:dyDescent="0.25">
      <c r="C14" s="49" t="s">
        <v>32</v>
      </c>
      <c r="D14" s="49" t="s">
        <v>13</v>
      </c>
      <c r="E14" s="65">
        <v>43731</v>
      </c>
      <c r="F14" s="65">
        <v>43731.999305555553</v>
      </c>
      <c r="G14" s="26"/>
      <c r="H14" s="27"/>
      <c r="I14" s="21"/>
      <c r="J14" s="3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</row>
    <row r="15" spans="1:41" s="3" customFormat="1" x14ac:dyDescent="0.25">
      <c r="C15" s="49" t="s">
        <v>33</v>
      </c>
      <c r="D15" s="49" t="s">
        <v>12</v>
      </c>
      <c r="E15" s="64">
        <v>43732</v>
      </c>
      <c r="F15" s="64">
        <v>43732.999305497688</v>
      </c>
      <c r="G15" s="26"/>
      <c r="H15" s="27"/>
      <c r="I15" s="21"/>
      <c r="J15" s="31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</row>
    <row r="16" spans="1:41" s="3" customFormat="1" x14ac:dyDescent="0.25">
      <c r="C16" s="49" t="s">
        <v>34</v>
      </c>
      <c r="D16" s="49" t="s">
        <v>13</v>
      </c>
      <c r="E16" s="64"/>
      <c r="F16" s="64"/>
      <c r="G16" s="26"/>
      <c r="H16" s="27"/>
      <c r="I16" s="21"/>
      <c r="J16" s="31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</row>
    <row r="17" spans="1:41" s="3" customFormat="1" x14ac:dyDescent="0.25">
      <c r="C17" s="49" t="s">
        <v>35</v>
      </c>
      <c r="D17" s="49" t="s">
        <v>13</v>
      </c>
      <c r="E17" s="64"/>
      <c r="F17" s="64"/>
      <c r="G17" s="26"/>
      <c r="H17" s="27"/>
      <c r="I17" s="21"/>
      <c r="J17" s="31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</row>
    <row r="18" spans="1:41" x14ac:dyDescent="0.25">
      <c r="A18" s="3"/>
      <c r="B18" s="3"/>
      <c r="C18" s="48" t="s">
        <v>20</v>
      </c>
      <c r="D18" s="48"/>
      <c r="E18" s="64"/>
      <c r="F18" s="64"/>
      <c r="G18" s="26">
        <f>SUM(COUNTIF(K18:AO18,1))</f>
        <v>0</v>
      </c>
      <c r="H18" s="27">
        <f>SUM(G18*I18)</f>
        <v>0</v>
      </c>
      <c r="I18" s="21">
        <f>IF(COUNTIF(K18:AO18,1),$A$6*J18,0)</f>
        <v>0</v>
      </c>
      <c r="J18" s="31" t="e">
        <f>IF(AND($K$9,$AO$9&lt;=#REF!, $K$9,$AO$9&gt;=#REF!),40,0)/100</f>
        <v>#REF!</v>
      </c>
      <c r="K18" s="8" t="e">
        <f>IF(OR($K$10="S",$K$10="D",RIGHT($K$10,1)="F"),"W",IF(AND($K$9&lt;=#REF!, $K$9&gt;=#REF!),1,""))</f>
        <v>#REF!</v>
      </c>
      <c r="L18" s="8" t="e">
        <f>IF(OR($L$10="S",$L$10="D",RIGHT($L$10,1)="F"),"W",IF(AND($L$9&lt;=#REF!, $L$9&gt;=#REF!),1,""))</f>
        <v>#REF!</v>
      </c>
      <c r="M18" s="8" t="e">
        <f>IF(OR($M$10="S",$M$10="D",RIGHT($M$10,1)="F"),"W",IF(AND($M$9&lt;=#REF!, $M$9&gt;=#REF!),1,""))</f>
        <v>#REF!</v>
      </c>
      <c r="N18" s="8" t="e">
        <f>IF(OR($N$10="S",$N$10="D",RIGHT($N$10,1)="F"),"W",IF(AND($N$9&lt;=#REF!, $N$9&gt;=#REF!),1,""))</f>
        <v>#REF!</v>
      </c>
      <c r="O18" s="8" t="e">
        <f>IF(OR($O$10="S",$O$10="D",RIGHT($O$10,1)="F"),"W",IF(AND($O$9&lt;=#REF!, $O$9&gt;=#REF!),1,""))</f>
        <v>#REF!</v>
      </c>
      <c r="P18" s="8" t="e">
        <f>IF(OR($P$10="S",$P$10="D",RIGHT($P$10,1)="F"),"W",IF(AND($P$9&lt;=#REF!, $P$9&gt;=#REF!),1,""))</f>
        <v>#REF!</v>
      </c>
      <c r="Q18" s="8" t="e">
        <f>IF(OR($Q$10="S",$Q$10="D",RIGHT($Q$10,1)="F"),"W",IF(AND($Q$9&lt;=#REF!, $Q$9&gt;=#REF!),1,""))</f>
        <v>#REF!</v>
      </c>
      <c r="R18" s="8" t="e">
        <f>IF(OR($R$10="S",$R$10="D",RIGHT($R$10,1)="F"),"W",IF(AND($R$9&lt;=#REF!, $R$9&gt;=#REF!),1,""))</f>
        <v>#REF!</v>
      </c>
      <c r="S18" s="8" t="e">
        <f>IF(OR($S$10="S",$S$10="D",RIGHT($S$10,1)="F"),"W",IF(AND($S$9&lt;=#REF!, $S$9&gt;=#REF!),1,""))</f>
        <v>#REF!</v>
      </c>
      <c r="T18" s="8" t="e">
        <f>IF(OR($T$10="S",$T$10="D",RIGHT($T$10,1)="F"),"W",IF(AND($T$9&lt;=#REF!, $T$9&gt;=#REF!),1,""))</f>
        <v>#REF!</v>
      </c>
      <c r="U18" s="8" t="e">
        <f>IF(OR($U$10="S",$U$10="D",RIGHT($U$10,1)="F"),"W",IF(AND($U$9&lt;=#REF!, $U$9&gt;=#REF!),1,""))</f>
        <v>#REF!</v>
      </c>
      <c r="V18" s="8" t="e">
        <f>IF(OR($V$10="S",$V$10="D",RIGHT($V$10,1)="F"),"W",IF(AND($V$9&lt;=#REF!, $V$9&gt;=#REF!),1,""))</f>
        <v>#REF!</v>
      </c>
      <c r="W18" s="8" t="e">
        <f>IF(OR($W$10="S",$W$10="D",RIGHT($W$10,1)="F"),"W",IF(AND($W$9&lt;=#REF!, $W$9&gt;=#REF!),1,""))</f>
        <v>#REF!</v>
      </c>
      <c r="X18" s="8" t="e">
        <f>IF(OR($X$10="S",$X$10="D",RIGHT($X$10,1)="F"),"W",IF(AND($X$9&lt;=#REF!, $X$9&gt;=#REF!),1,""))</f>
        <v>#REF!</v>
      </c>
      <c r="Y18" s="8" t="e">
        <f>IF(OR($Y$10="S",$Y$10="D",RIGHT($Y$10,1)="F"),"W",IF(AND($Y$9&lt;=#REF!, $Y$9&gt;=#REF!),1,""))</f>
        <v>#REF!</v>
      </c>
      <c r="Z18" s="8" t="e">
        <f>IF(OR($Z$10="S",$Z$10="D",RIGHT($Z$10,1)="F"),"W",IF(AND($Z$9&lt;=#REF!, $Z$9&gt;=#REF!),1,""))</f>
        <v>#REF!</v>
      </c>
      <c r="AA18" s="8" t="e">
        <f>IF(OR($AA$10="S",$AA$10="D",RIGHT($AA$10,1)="F"),"W",IF(AND($AA$9&lt;=#REF!, $AA$9&gt;=#REF!),1,""))</f>
        <v>#REF!</v>
      </c>
      <c r="AB18" s="8" t="str">
        <f>IF(OR($AB$10="S",$AB$10="D",RIGHT($AB$10,1)="F"),"W",IF(AND($AB$9&lt;=#REF!, $AB$9&gt;=#REF!),1,""))</f>
        <v>W</v>
      </c>
      <c r="AC18" s="8" t="str">
        <f>IF(OR($AC$10="S",$AC$10="D",RIGHT($AC$10,1)="F"),"W",IF(AND($AC$9&lt;=#REF!, $AC$9&gt;=#REF!),1,""))</f>
        <v>W</v>
      </c>
      <c r="AD18" s="8" t="e">
        <f>IF(OR($AD$10="S",$AD$10="D",RIGHT($AD$10,1)="F"),"W",IF(AND($AD$9&lt;=#REF!, $AD$9&gt;=#REF!),1,""))</f>
        <v>#REF!</v>
      </c>
      <c r="AE18" s="8" t="e">
        <f>IF(OR($AE$10="S",$AE$10="D",RIGHT($AE$10,1)="F"),"W",IF(AND($AE$9&lt;=#REF!, $AE$9&gt;=#REF!),1,""))</f>
        <v>#REF!</v>
      </c>
      <c r="AF18" s="8" t="e">
        <f>IF(OR($AF$10="S",$AF$10="D",RIGHT($AF$10,1)="F"),"W",IF(AND($AF$9&lt;=#REF!, $AF$9&gt;=#REF!),1,""))</f>
        <v>#REF!</v>
      </c>
      <c r="AG18" s="8" t="e">
        <f>IF(OR($AG$10="S",$AG$10="D",RIGHT($AG$10,1)="F"),"W",IF(AND($AG$9&lt;=#REF!, $AG$9&gt;=#REF!),1,""))</f>
        <v>#REF!</v>
      </c>
      <c r="AH18" s="8" t="e">
        <f>IF(OR($AH$10="S",$AH$10="D",RIGHT($AH$10,1)="F"),"W",IF(AND($AH$9&lt;=#REF!, $AH$9&gt;=#REF!),1,""))</f>
        <v>#REF!</v>
      </c>
      <c r="AI18" s="8" t="str">
        <f>IF(OR($AI$10="S",$AI$10="D",RIGHT($AI$10,1)="F"),"W",IF(AND($AI$9&lt;=#REF!, $AI$9&gt;=#REF!),1,""))</f>
        <v>W</v>
      </c>
      <c r="AJ18" s="8" t="str">
        <f>IF(OR($AJ$10="S",$AJ$10="D",RIGHT($AJ$10,1)="F"),"W",IF(AND($AJ$9&lt;=#REF!, $AJ$9&gt;=#REF!),1,""))</f>
        <v>W</v>
      </c>
      <c r="AK18" s="8" t="e">
        <f>IF(OR($AK$10="S",$AK$10="D",RIGHT($AK$10,1)="F"),"W",IF(AND($AK$9&lt;=#REF!, $AK$9&gt;=#REF!),1,""))</f>
        <v>#REF!</v>
      </c>
      <c r="AL18" s="8" t="e">
        <f>IF(OR($AL$10="S",$AL$10="D",RIGHT($AL$10,1)="F"),"W",IF(AND($AL$9&lt;=#REF!, $AL$9&gt;=#REF!),1,""))</f>
        <v>#REF!</v>
      </c>
      <c r="AM18" s="8" t="e">
        <f>IF(OR($AM$10="S",$AM$10="D",RIGHT($AM$10,1)="F"),"W",IF(AND($AM$9&lt;=#REF!, $AM$9&gt;=#REF!),1,""))</f>
        <v>#REF!</v>
      </c>
      <c r="AN18" s="8" t="e">
        <f>IF(OR($AN$10="S",$AN$10="D",RIGHT($AN$10,1)="F"),"W",IF(AND($AN$9&lt;=#REF!, $AN$9&gt;=#REF!),1,""))</f>
        <v>#REF!</v>
      </c>
      <c r="AO18" s="8" t="e">
        <f>IF(OR($AO$10="S",$AO$10="D",RIGHT($AO$10,1)="F"),"W",IF(AND($AO$9&lt;=#REF!, $AO$9&gt;=#REF!),1,""))</f>
        <v>#REF!</v>
      </c>
    </row>
    <row r="19" spans="1:41" s="3" customFormat="1" x14ac:dyDescent="0.25">
      <c r="A19" s="47"/>
      <c r="C19" s="49" t="str">
        <f>'PARAMETRES '!C3</f>
        <v>Titre 1</v>
      </c>
      <c r="D19" s="49"/>
      <c r="E19" s="34">
        <f>'PARAMETRES '!E4</f>
        <v>43729</v>
      </c>
      <c r="F19" s="34">
        <f>'PARAMETRES '!F4</f>
        <v>43730.5</v>
      </c>
      <c r="G19" s="26">
        <f>F19-E19</f>
        <v>1.5</v>
      </c>
      <c r="H19" s="27"/>
      <c r="I19" s="21"/>
      <c r="J19" s="31" t="e">
        <f>$J$18/4</f>
        <v>#REF!</v>
      </c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</row>
    <row r="20" spans="1:41" s="3" customFormat="1" x14ac:dyDescent="0.25">
      <c r="A20" s="47"/>
      <c r="C20" s="49" t="s">
        <v>36</v>
      </c>
      <c r="D20" s="49" t="s">
        <v>13</v>
      </c>
      <c r="E20" s="34"/>
      <c r="F20" s="34"/>
      <c r="G20" s="26"/>
      <c r="H20" s="27"/>
      <c r="I20" s="21"/>
      <c r="J20" s="31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</row>
    <row r="21" spans="1:41" s="3" customFormat="1" x14ac:dyDescent="0.25">
      <c r="A21" s="47"/>
      <c r="C21" s="49" t="s">
        <v>31</v>
      </c>
      <c r="D21" s="49" t="s">
        <v>13</v>
      </c>
      <c r="E21" s="34">
        <f>'PARAMETRES '!E5</f>
        <v>43731</v>
      </c>
      <c r="F21" s="34">
        <f>'PARAMETRES '!F5</f>
        <v>43731.999305555553</v>
      </c>
      <c r="G21" s="26">
        <f>F21-E21</f>
        <v>0.99930555555329192</v>
      </c>
      <c r="H21" s="27"/>
      <c r="I21" s="21"/>
      <c r="J21" s="31" t="e">
        <f t="shared" ref="J21" si="2">$J$18/4</f>
        <v>#REF!</v>
      </c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</row>
    <row r="22" spans="1:41" s="3" customFormat="1" x14ac:dyDescent="0.25">
      <c r="A22" s="47"/>
      <c r="C22" s="49" t="s">
        <v>32</v>
      </c>
      <c r="D22" s="49" t="s">
        <v>12</v>
      </c>
      <c r="E22" s="34">
        <f>'PARAMETRES '!E6</f>
        <v>43732</v>
      </c>
      <c r="F22" s="34">
        <f>'PARAMETRES '!F6</f>
        <v>43732.999305497688</v>
      </c>
      <c r="G22" s="26">
        <f>F22-E22</f>
        <v>0.99930549768760102</v>
      </c>
      <c r="H22" s="27"/>
      <c r="I22" s="21"/>
      <c r="J22" s="31" t="e">
        <f>$J$19/5</f>
        <v>#REF!</v>
      </c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</row>
    <row r="23" spans="1:41" s="3" customFormat="1" x14ac:dyDescent="0.25">
      <c r="A23" s="47"/>
      <c r="C23" s="49" t="s">
        <v>33</v>
      </c>
      <c r="D23" s="49" t="s">
        <v>13</v>
      </c>
      <c r="E23" s="34">
        <f>'PARAMETRES '!E7</f>
        <v>43733</v>
      </c>
      <c r="F23" s="34">
        <f>'PARAMETRES '!F7</f>
        <v>43733.999305497688</v>
      </c>
      <c r="G23" s="26">
        <f>F23-E23</f>
        <v>0.99930549768760102</v>
      </c>
      <c r="H23" s="27"/>
      <c r="I23" s="21"/>
      <c r="J23" s="31" t="e">
        <f t="shared" ref="J23:J25" si="3">$J$19/5</f>
        <v>#REF!</v>
      </c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</row>
    <row r="24" spans="1:41" s="3" customFormat="1" x14ac:dyDescent="0.25">
      <c r="A24" s="47"/>
      <c r="C24" s="49" t="s">
        <v>34</v>
      </c>
      <c r="D24" s="49" t="s">
        <v>12</v>
      </c>
      <c r="E24" s="34">
        <f>'PARAMETRES '!E8</f>
        <v>43736</v>
      </c>
      <c r="F24" s="34">
        <f>'PARAMETRES '!F8</f>
        <v>43736.999305555553</v>
      </c>
      <c r="G24" s="26">
        <f>F24-E24</f>
        <v>0.99930555555329192</v>
      </c>
      <c r="H24" s="27"/>
      <c r="I24" s="21"/>
      <c r="J24" s="31" t="e">
        <f t="shared" si="3"/>
        <v>#REF!</v>
      </c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</row>
    <row r="25" spans="1:41" s="3" customFormat="1" x14ac:dyDescent="0.25">
      <c r="A25" s="47"/>
      <c r="C25" s="49" t="s">
        <v>35</v>
      </c>
      <c r="D25" s="49" t="s">
        <v>13</v>
      </c>
      <c r="E25" s="34">
        <f>'PARAMETRES '!E9</f>
        <v>43737</v>
      </c>
      <c r="F25" s="34">
        <f>'PARAMETRES '!F9</f>
        <v>43737.999305497688</v>
      </c>
      <c r="G25" s="26">
        <f>F25-E25</f>
        <v>0.99930549768760102</v>
      </c>
      <c r="H25" s="27"/>
      <c r="I25" s="21"/>
      <c r="J25" s="31" t="e">
        <f t="shared" si="3"/>
        <v>#REF!</v>
      </c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</row>
    <row r="26" spans="1:41" s="3" customFormat="1" x14ac:dyDescent="0.25">
      <c r="A26" s="47"/>
      <c r="C26" s="49" t="s">
        <v>18</v>
      </c>
      <c r="D26" s="49"/>
      <c r="E26" s="34"/>
      <c r="F26" s="34"/>
      <c r="G26" s="26"/>
      <c r="H26" s="27"/>
      <c r="I26" s="21"/>
      <c r="J26" s="3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</row>
    <row r="27" spans="1:41" x14ac:dyDescent="0.25">
      <c r="A27" s="3"/>
      <c r="B27" s="3"/>
      <c r="C27" s="48" t="s">
        <v>21</v>
      </c>
      <c r="D27" s="48"/>
      <c r="E27" s="17"/>
      <c r="F27" s="17"/>
      <c r="G27" s="26">
        <f>SUM(COUNTIF(K27:AO27,1))</f>
        <v>0</v>
      </c>
      <c r="H27" s="27">
        <f>HOUR(G27/24)</f>
        <v>0</v>
      </c>
      <c r="I27" s="21">
        <f>IF(COUNTIF(K27:AO27,1),$A$6*J27,0)</f>
        <v>0</v>
      </c>
      <c r="J27" s="31" t="e">
        <f>IF(AND($K$9,$AO$9&lt;=#REF!, $K$9,$AO$9&gt;=#REF!),10,0)/100</f>
        <v>#REF!</v>
      </c>
      <c r="K27" s="8" t="e">
        <f>IF(OR($K$10="S",$K$10="D",RIGHT($K$10,1)="F"),"W",IF(AND($K$9&lt;=#REF!, $K$9&gt;=#REF!),1,""))</f>
        <v>#REF!</v>
      </c>
      <c r="L27" s="8" t="e">
        <f>IF(OR($L$10="S",$L$10="D",RIGHT($L$10,1)="F"),"W",IF(AND($L$9&lt;=#REF!, $L$9&gt;=#REF!),1,""))</f>
        <v>#REF!</v>
      </c>
      <c r="M27" s="8" t="e">
        <f>IF(OR($M$10="S",$M$10="D",RIGHT($M$10,1)="F"),"W",IF(AND($M$9&lt;=#REF!, $M$9&gt;=#REF!),1,""))</f>
        <v>#REF!</v>
      </c>
      <c r="N27" s="8" t="e">
        <f>IF(OR($N$10="S",$N$10="D",RIGHT($N$10,1)="F"),"W",IF(AND($N$9&lt;=#REF!, $N$9&gt;=#REF!),1,""))</f>
        <v>#REF!</v>
      </c>
      <c r="O27" s="8" t="e">
        <f>IF(OR($O$10="S",$O$10="D",RIGHT($O$10,1)="F"),"W",IF(AND($O$9&lt;=#REF!, $O$9&gt;=#REF!),1,""))</f>
        <v>#REF!</v>
      </c>
      <c r="P27" s="8" t="e">
        <f>IF(OR($P$10="S",$P$10="D",RIGHT($P$10,1)="F"),"W",IF(AND($P$9&lt;=#REF!, $P$9&gt;=#REF!),1,""))</f>
        <v>#REF!</v>
      </c>
      <c r="Q27" s="8" t="e">
        <f>IF(OR($Q$10="S",$Q$10="D",RIGHT($Q$10,1)="F"),"W",IF(AND($Q$9&lt;=#REF!, $Q$9&gt;=#REF!),1,""))</f>
        <v>#REF!</v>
      </c>
      <c r="R27" s="8" t="e">
        <f>IF(OR($R$10="S",$R$10="D",RIGHT($R$10,1)="F"),"W",IF(AND($R$9&lt;=#REF!, $R$9&gt;=#REF!),1,""))</f>
        <v>#REF!</v>
      </c>
      <c r="S27" s="8" t="e">
        <f>IF(OR($S$10="S",$S$10="D",RIGHT($S$10,1)="F"),"W",IF(AND($S$9&lt;=#REF!, $S$9&gt;=#REF!),1,""))</f>
        <v>#REF!</v>
      </c>
      <c r="T27" s="8" t="e">
        <f>IF(OR($T$10="S",$T$10="D",RIGHT($T$10,1)="F"),"W",IF(AND($T$9&lt;=#REF!, $T$9&gt;=#REF!),1,""))</f>
        <v>#REF!</v>
      </c>
      <c r="U27" s="8" t="e">
        <f>IF(OR($U$10="S",$U$10="D",RIGHT($U$10,1)="F"),"W",IF(AND($U$9&lt;=#REF!, $U$9&gt;=#REF!),1,""))</f>
        <v>#REF!</v>
      </c>
      <c r="V27" s="8" t="e">
        <f>IF(OR($V$10="S",$V$10="D",RIGHT($V$10,1)="F"),"W",IF(AND($V$9&lt;=#REF!, $V$9&gt;=#REF!),1,""))</f>
        <v>#REF!</v>
      </c>
      <c r="W27" s="8" t="e">
        <f>IF(OR($W$10="S",$W$10="D",RIGHT($W$10,1)="F"),"W",IF(AND($W$9&lt;=#REF!, $W$9&gt;=#REF!),1,""))</f>
        <v>#REF!</v>
      </c>
      <c r="X27" s="8" t="e">
        <f>IF(OR($X$10="S",$X$10="D",RIGHT($X$10,1)="F"),"W",IF(AND($X$9&lt;=#REF!, $X$9&gt;=#REF!),1,""))</f>
        <v>#REF!</v>
      </c>
      <c r="Y27" s="8" t="e">
        <f>IF(OR($Y$10="S",$Y$10="D",RIGHT($Y$10,1)="F"),"W",IF(AND($Y$9&lt;=#REF!, $Y$9&gt;=#REF!),1,""))</f>
        <v>#REF!</v>
      </c>
      <c r="Z27" s="8" t="e">
        <f>IF(OR($Z$10="S",$Z$10="D",RIGHT($Z$10,1)="F"),"W",IF(AND($Z$9&lt;=#REF!, $Z$9&gt;=#REF!),1,""))</f>
        <v>#REF!</v>
      </c>
      <c r="AA27" s="8" t="e">
        <f>IF(OR($AA$10="S",$AA$10="D",RIGHT($AA$10,1)="F"),"W",IF(AND($AA$9&lt;=#REF!, $AA$9&gt;=#REF!),1,""))</f>
        <v>#REF!</v>
      </c>
      <c r="AB27" s="8" t="str">
        <f>IF(OR($AB$10="S",$AB$10="D",RIGHT($AB$10,1)="F"),"W",IF(AND($AB$9&lt;=#REF!, $AB$9&gt;=#REF!),1,""))</f>
        <v>W</v>
      </c>
      <c r="AC27" s="8" t="str">
        <f>IF(OR($AC$10="S",$AC$10="D",RIGHT($AC$10,1)="F"),"W",IF(AND($AC$9&lt;=#REF!, $AC$9&gt;=#REF!),1,""))</f>
        <v>W</v>
      </c>
      <c r="AD27" s="8" t="e">
        <f>IF(OR($AD$10="S",$AD$10="D",RIGHT($AD$10,1)="F"),"W",IF(AND($AD$9&lt;=#REF!, $AD$9&gt;=#REF!),1,""))</f>
        <v>#REF!</v>
      </c>
      <c r="AE27" s="8" t="e">
        <f>IF(OR($AE$10="S",$AE$10="D",RIGHT($AE$10,1)="F"),"W",IF(AND($AE$9&lt;=#REF!, $AE$9&gt;=#REF!),1,""))</f>
        <v>#REF!</v>
      </c>
      <c r="AF27" s="8" t="e">
        <f>IF(OR($AF$10="S",$AF$10="D",RIGHT($AF$10,1)="F"),"W",IF(AND($AF$9&lt;=#REF!, $AF$9&gt;=#REF!),1,""))</f>
        <v>#REF!</v>
      </c>
      <c r="AG27" s="8" t="e">
        <f>IF(OR($AG$10="S",$AG$10="D",RIGHT($AG$10,1)="F"),"W",IF(AND($AG$9&lt;=#REF!, $AG$9&gt;=#REF!),1,""))</f>
        <v>#REF!</v>
      </c>
      <c r="AH27" s="8" t="e">
        <f>IF(OR($AH$10="S",$AH$10="D",RIGHT($AH$10,1)="F"),"W",IF(AND($AH$9&lt;=#REF!, $AH$9&gt;=#REF!),1,""))</f>
        <v>#REF!</v>
      </c>
      <c r="AI27" s="8" t="str">
        <f>IF(OR($AI$10="S",$AI$10="D",RIGHT($AI$10,1)="F"),"W",IF(AND($AI$9&lt;=#REF!, $AI$9&gt;=#REF!),1,""))</f>
        <v>W</v>
      </c>
      <c r="AJ27" s="8" t="str">
        <f>IF(OR($AJ$10="S",$AJ$10="D",RIGHT($AJ$10,1)="F"),"W",IF(AND($AJ$9&lt;=#REF!, $AJ$9&gt;=#REF!),1,""))</f>
        <v>W</v>
      </c>
      <c r="AK27" s="8" t="e">
        <f>IF(OR($AK$10="S",$AK$10="D",RIGHT($AK$10,1)="F"),"W",IF(AND($AK$9&lt;=#REF!, $AK$9&gt;=#REF!),1,""))</f>
        <v>#REF!</v>
      </c>
      <c r="AL27" s="8" t="e">
        <f>IF(OR($AL$10="S",$AL$10="D",RIGHT($AL$10,1)="F"),"W",IF(AND($AL$9&lt;=#REF!, $AL$9&gt;=#REF!),1,""))</f>
        <v>#REF!</v>
      </c>
      <c r="AM27" s="8" t="e">
        <f>IF(OR($AM$10="S",$AM$10="D",RIGHT($AM$10,1)="F"),"W",IF(AND($AM$9&lt;=#REF!, $AM$9&gt;=#REF!),1,""))</f>
        <v>#REF!</v>
      </c>
      <c r="AN27" s="8" t="e">
        <f>IF(OR($AN$10="S",$AN$10="D",RIGHT($AN$10,1)="F"),"W",IF(AND($AN$9&lt;=#REF!, $AN$9&gt;=#REF!),1,""))</f>
        <v>#REF!</v>
      </c>
      <c r="AO27" s="8" t="e">
        <f>IF(OR($AO$10="S",$AO$10="D",RIGHT($AO$10,1)="F"),"W",IF(AND($AO$9&lt;=#REF!, $AO$9&gt;=#REF!),1,""))</f>
        <v>#REF!</v>
      </c>
    </row>
    <row r="28" spans="1:41" x14ac:dyDescent="0.25">
      <c r="A28" s="3"/>
      <c r="B28" s="3"/>
      <c r="C28" s="18" t="s">
        <v>6</v>
      </c>
      <c r="D28" s="18"/>
      <c r="E28" s="18"/>
      <c r="F28" s="18"/>
      <c r="G28" s="19">
        <f>MAX(G11:G27)</f>
        <v>1.5</v>
      </c>
      <c r="H28" s="25">
        <f>SUM(H11:H27)</f>
        <v>0</v>
      </c>
      <c r="I28" s="25">
        <f>SUM(I11:I27)</f>
        <v>0</v>
      </c>
      <c r="J28" s="20" t="e">
        <f>SUM(J11:J18)</f>
        <v>#REF!</v>
      </c>
    </row>
    <row r="29" spans="1:41" x14ac:dyDescent="0.25">
      <c r="A29" s="3"/>
      <c r="B29" s="3"/>
    </row>
    <row r="30" spans="1:41" x14ac:dyDescent="0.25">
      <c r="A30" s="3"/>
      <c r="B30" s="3"/>
    </row>
    <row r="32" spans="1:41" x14ac:dyDescent="0.25">
      <c r="I32" s="9"/>
    </row>
    <row r="33" spans="1:6" x14ac:dyDescent="0.25">
      <c r="C33" s="6"/>
      <c r="D33" s="6"/>
      <c r="E33" s="6"/>
      <c r="F33" s="6"/>
    </row>
    <row r="34" spans="1:6" x14ac:dyDescent="0.25">
      <c r="C34" s="6"/>
      <c r="D34" s="6"/>
      <c r="E34" s="6"/>
      <c r="F34" s="6"/>
    </row>
    <row r="35" spans="1:6" x14ac:dyDescent="0.25">
      <c r="C35" s="6"/>
      <c r="D35" s="6"/>
      <c r="E35" s="6"/>
      <c r="F35" s="6"/>
    </row>
    <row r="36" spans="1:6" x14ac:dyDescent="0.25">
      <c r="C36" s="6"/>
      <c r="D36" s="6"/>
      <c r="E36" s="6"/>
      <c r="F36" s="6"/>
    </row>
    <row r="37" spans="1:6" x14ac:dyDescent="0.25">
      <c r="C37" s="6"/>
      <c r="D37" s="6"/>
      <c r="E37" s="6"/>
      <c r="F37" s="6"/>
    </row>
    <row r="38" spans="1:6" x14ac:dyDescent="0.25">
      <c r="A38" s="5"/>
      <c r="B38" s="9"/>
      <c r="C38" s="1"/>
      <c r="D38" s="1"/>
      <c r="E38" s="1"/>
      <c r="F38" s="1"/>
    </row>
    <row r="39" spans="1:6" x14ac:dyDescent="0.25">
      <c r="A39" s="5"/>
      <c r="B39" s="9"/>
      <c r="C39" s="6"/>
      <c r="D39" s="6"/>
      <c r="E39" s="6"/>
      <c r="F39" s="6"/>
    </row>
    <row r="40" spans="1:6" x14ac:dyDescent="0.25">
      <c r="A40" s="5"/>
      <c r="B40" s="9"/>
      <c r="C40" s="6"/>
      <c r="D40" s="6"/>
      <c r="E40" s="6"/>
      <c r="F40" s="6"/>
    </row>
    <row r="41" spans="1:6" x14ac:dyDescent="0.25">
      <c r="A41" s="5"/>
      <c r="B41" s="9"/>
      <c r="C41" s="6"/>
      <c r="D41" s="6"/>
      <c r="E41" s="6"/>
      <c r="F41" s="6"/>
    </row>
    <row r="42" spans="1:6" x14ac:dyDescent="0.25">
      <c r="A42" s="5"/>
      <c r="B42" s="9"/>
      <c r="C42" s="6"/>
      <c r="D42" s="6"/>
      <c r="E42" s="6"/>
      <c r="F42" s="6"/>
    </row>
    <row r="43" spans="1:6" x14ac:dyDescent="0.25">
      <c r="A43" s="5"/>
      <c r="B43" s="9"/>
      <c r="C43" s="6"/>
      <c r="D43" s="6"/>
      <c r="E43" s="6"/>
      <c r="F43" s="6"/>
    </row>
    <row r="44" spans="1:6" x14ac:dyDescent="0.25">
      <c r="A44" s="5"/>
      <c r="B44" s="9"/>
      <c r="C44" s="6"/>
      <c r="D44" s="6"/>
      <c r="E44" s="6"/>
      <c r="F44" s="6"/>
    </row>
    <row r="45" spans="1:6" x14ac:dyDescent="0.25">
      <c r="A45" s="5"/>
      <c r="B45" s="9"/>
      <c r="C45" s="6"/>
      <c r="D45" s="6"/>
      <c r="E45" s="6"/>
      <c r="F45" s="6"/>
    </row>
    <row r="46" spans="1:6" x14ac:dyDescent="0.25">
      <c r="A46" s="5"/>
      <c r="B46" s="9"/>
      <c r="C46" s="6"/>
      <c r="D46" s="6"/>
      <c r="E46" s="6"/>
      <c r="F46" s="6"/>
    </row>
    <row r="47" spans="1:6" x14ac:dyDescent="0.25">
      <c r="A47" s="5"/>
      <c r="B47" s="9"/>
      <c r="C47" s="6"/>
      <c r="D47" s="6"/>
      <c r="E47" s="6"/>
      <c r="F47" s="6"/>
    </row>
    <row r="48" spans="1:6" x14ac:dyDescent="0.25">
      <c r="A48" s="5"/>
      <c r="B48" s="9"/>
      <c r="C48" s="6"/>
      <c r="D48" s="6"/>
      <c r="E48" s="6"/>
      <c r="F48" s="6"/>
    </row>
    <row r="49" spans="1:6" x14ac:dyDescent="0.25">
      <c r="A49" s="5"/>
      <c r="B49" s="9"/>
      <c r="C49" s="6"/>
      <c r="D49" s="6"/>
      <c r="E49" s="6"/>
      <c r="F49" s="6"/>
    </row>
    <row r="50" spans="1:6" x14ac:dyDescent="0.25">
      <c r="A50" s="5"/>
      <c r="B50" s="9"/>
      <c r="C50" s="6"/>
      <c r="D50" s="6"/>
      <c r="E50" s="6"/>
      <c r="F50" s="6"/>
    </row>
    <row r="51" spans="1:6" x14ac:dyDescent="0.25">
      <c r="A51" s="5"/>
      <c r="B51" s="9"/>
      <c r="C51" s="6"/>
      <c r="D51" s="6"/>
      <c r="E51" s="6"/>
      <c r="F51" s="6"/>
    </row>
    <row r="52" spans="1:6" x14ac:dyDescent="0.25">
      <c r="A52" s="5"/>
      <c r="B52" s="9"/>
      <c r="C52" s="6"/>
      <c r="D52" s="6"/>
      <c r="E52" s="6"/>
      <c r="F52" s="6"/>
    </row>
    <row r="53" spans="1:6" x14ac:dyDescent="0.25">
      <c r="A53" s="5"/>
      <c r="B53" s="9"/>
    </row>
    <row r="54" spans="1:6" x14ac:dyDescent="0.25">
      <c r="A54" s="5"/>
      <c r="B54" s="9"/>
    </row>
    <row r="55" spans="1:6" x14ac:dyDescent="0.25">
      <c r="A55" s="5"/>
      <c r="B55" s="9"/>
    </row>
    <row r="56" spans="1:6" x14ac:dyDescent="0.25">
      <c r="A56" s="5"/>
      <c r="B56" s="9"/>
    </row>
    <row r="57" spans="1:6" x14ac:dyDescent="0.25">
      <c r="A57" s="5"/>
      <c r="B57" s="9"/>
    </row>
    <row r="58" spans="1:6" x14ac:dyDescent="0.25">
      <c r="A58" s="5"/>
      <c r="B58" s="9"/>
    </row>
    <row r="59" spans="1:6" x14ac:dyDescent="0.25">
      <c r="A59" s="5"/>
      <c r="B59" s="9"/>
    </row>
  </sheetData>
  <conditionalFormatting sqref="K11:AO27">
    <cfRule type="cellIs" dxfId="1" priority="4" operator="equal">
      <formula>1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0C236AA1-D519-4E5B-AB60-571433AB33D6}">
            <xm:f>NOT(ISERROR(SEARCH("W",K11)))</xm:f>
            <xm:f>"W"</xm:f>
            <x14:dxf>
              <fill>
                <patternFill>
                  <bgColor theme="3" tint="0.39994506668294322"/>
                </patternFill>
              </fill>
            </x14:dxf>
          </x14:cfRule>
          <xm:sqref>K11:AO27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nnée">
          <x14:formula1>
            <xm:f>'PARAMETRES '!#REF!</xm:f>
          </x14:formula1>
          <xm:sqref>A4:B4</xm:sqref>
        </x14:dataValidation>
        <x14:dataValidation type="list" allowBlank="1" showInputMessage="1" showErrorMessage="1" promptTitle="Mois">
          <x14:formula1>
            <xm:f>'PARAMETRES '!#REF!</xm:f>
          </x14:formula1>
          <xm:sqref>A2</xm:sqref>
        </x14:dataValidation>
        <x14:dataValidation type="list" allowBlank="1" showInputMessage="1" showErrorMessage="1" promptTitle="Heures">
          <x14:formula1>
            <xm:f>'PARAMETRES '!#REF!</xm:f>
          </x14:formula1>
          <xm:sqref>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33"/>
  <sheetViews>
    <sheetView workbookViewId="0">
      <selection activeCell="E6" sqref="E6:F6"/>
    </sheetView>
  </sheetViews>
  <sheetFormatPr baseColWidth="10" defaultRowHeight="15" x14ac:dyDescent="0.25"/>
  <cols>
    <col min="1" max="1" width="11.42578125" style="3"/>
    <col min="3" max="3" width="14.7109375" customWidth="1"/>
    <col min="6" max="6" width="18.85546875" bestFit="1" customWidth="1"/>
    <col min="9" max="9" width="14.7109375" style="3" customWidth="1"/>
    <col min="10" max="11" width="11.42578125" style="3"/>
    <col min="12" max="12" width="18.85546875" style="3" bestFit="1" customWidth="1"/>
    <col min="13" max="13" width="11.42578125" style="3"/>
  </cols>
  <sheetData>
    <row r="1" spans="1:13" x14ac:dyDescent="0.25">
      <c r="A1" s="3" t="s">
        <v>37</v>
      </c>
      <c r="C1" s="63" t="s">
        <v>19</v>
      </c>
      <c r="D1" s="63"/>
      <c r="E1" s="63"/>
      <c r="F1" s="63"/>
      <c r="G1" s="63"/>
      <c r="I1" s="63" t="s">
        <v>20</v>
      </c>
      <c r="J1" s="63"/>
      <c r="K1" s="63"/>
      <c r="L1" s="63"/>
      <c r="M1" s="63"/>
    </row>
    <row r="2" spans="1:13" x14ac:dyDescent="0.25">
      <c r="A2" s="49" t="s">
        <v>31</v>
      </c>
      <c r="D2" s="52"/>
      <c r="E2" s="52" t="s">
        <v>9</v>
      </c>
      <c r="F2" s="52" t="s">
        <v>10</v>
      </c>
      <c r="G2" s="35" t="s">
        <v>11</v>
      </c>
      <c r="I2" s="50"/>
      <c r="J2" s="52"/>
      <c r="K2" s="52" t="s">
        <v>9</v>
      </c>
      <c r="L2" s="52" t="s">
        <v>10</v>
      </c>
      <c r="M2" s="35" t="s">
        <v>11</v>
      </c>
    </row>
    <row r="3" spans="1:13" x14ac:dyDescent="0.25">
      <c r="A3" s="49" t="s">
        <v>32</v>
      </c>
      <c r="C3" s="50" t="s">
        <v>17</v>
      </c>
      <c r="D3" s="52"/>
      <c r="E3" s="53">
        <v>43729</v>
      </c>
      <c r="F3" s="53">
        <v>43742</v>
      </c>
      <c r="G3" s="37" t="str">
        <f>(F3-E3-3.5&amp; " day(s)")</f>
        <v>9,5 day(s)</v>
      </c>
      <c r="I3" s="50" t="s">
        <v>17</v>
      </c>
      <c r="J3" s="52"/>
      <c r="K3" s="53">
        <v>43729</v>
      </c>
      <c r="L3" s="53">
        <v>43742</v>
      </c>
      <c r="M3" s="37" t="str">
        <f>(L3-K3-3.5&amp; " day(s)")</f>
        <v>9,5 day(s)</v>
      </c>
    </row>
    <row r="4" spans="1:13" x14ac:dyDescent="0.25">
      <c r="A4" s="49" t="s">
        <v>33</v>
      </c>
      <c r="C4" s="50" t="s">
        <v>22</v>
      </c>
      <c r="D4" s="54" t="s">
        <v>12</v>
      </c>
      <c r="E4" s="55">
        <v>43729</v>
      </c>
      <c r="F4" s="55">
        <v>43730.5</v>
      </c>
      <c r="G4" s="41" t="str">
        <f>(F4-E4&amp; " day(s)")</f>
        <v>1,5 day(s)</v>
      </c>
      <c r="I4" s="50" t="s">
        <v>22</v>
      </c>
      <c r="J4" s="54" t="s">
        <v>12</v>
      </c>
      <c r="K4" s="55">
        <v>43729</v>
      </c>
      <c r="L4" s="55">
        <v>43730.5</v>
      </c>
      <c r="M4" s="41" t="str">
        <f>(L4-K4&amp; " day(s)")</f>
        <v>1,5 day(s)</v>
      </c>
    </row>
    <row r="5" spans="1:13" x14ac:dyDescent="0.25">
      <c r="A5" s="49" t="s">
        <v>34</v>
      </c>
      <c r="C5" s="50" t="s">
        <v>23</v>
      </c>
      <c r="D5" s="54" t="s">
        <v>13</v>
      </c>
      <c r="E5" s="55">
        <v>43731</v>
      </c>
      <c r="F5" s="55">
        <v>43731.999305555553</v>
      </c>
      <c r="G5" s="41" t="str">
        <f t="shared" ref="G5:G12" si="0">(ROUNDUP(F5-E5,1)&amp; " day(s)")</f>
        <v>1 day(s)</v>
      </c>
      <c r="I5" s="50" t="s">
        <v>23</v>
      </c>
      <c r="J5" s="54" t="s">
        <v>13</v>
      </c>
      <c r="K5" s="55">
        <v>43731</v>
      </c>
      <c r="L5" s="55">
        <v>43731.999305555553</v>
      </c>
      <c r="M5" s="41" t="str">
        <f t="shared" ref="M5:M12" si="1">(ROUNDUP(L5-K5,1)&amp; " day(s)")</f>
        <v>1 day(s)</v>
      </c>
    </row>
    <row r="6" spans="1:13" x14ac:dyDescent="0.25">
      <c r="A6" s="49" t="s">
        <v>35</v>
      </c>
      <c r="C6" s="50" t="s">
        <v>24</v>
      </c>
      <c r="D6" s="54" t="s">
        <v>12</v>
      </c>
      <c r="E6" s="55">
        <v>43732</v>
      </c>
      <c r="F6" s="55">
        <v>43732.999305497688</v>
      </c>
      <c r="G6" s="41" t="str">
        <f t="shared" si="0"/>
        <v>1 day(s)</v>
      </c>
      <c r="I6" s="50" t="s">
        <v>24</v>
      </c>
      <c r="J6" s="54" t="s">
        <v>12</v>
      </c>
      <c r="K6" s="55">
        <v>43732</v>
      </c>
      <c r="L6" s="55">
        <v>43732.999305497688</v>
      </c>
      <c r="M6" s="41" t="str">
        <f t="shared" si="1"/>
        <v>1 day(s)</v>
      </c>
    </row>
    <row r="7" spans="1:13" x14ac:dyDescent="0.25">
      <c r="C7" s="50" t="s">
        <v>25</v>
      </c>
      <c r="D7" s="54" t="s">
        <v>13</v>
      </c>
      <c r="E7" s="55">
        <v>43733</v>
      </c>
      <c r="F7" s="55">
        <v>43733.999305497688</v>
      </c>
      <c r="G7" s="41" t="str">
        <f t="shared" si="0"/>
        <v>1 day(s)</v>
      </c>
      <c r="I7" s="50" t="s">
        <v>25</v>
      </c>
      <c r="J7" s="54" t="s">
        <v>13</v>
      </c>
      <c r="K7" s="55">
        <v>43733</v>
      </c>
      <c r="L7" s="55">
        <v>43733.999305497688</v>
      </c>
      <c r="M7" s="41" t="str">
        <f t="shared" si="1"/>
        <v>1 day(s)</v>
      </c>
    </row>
    <row r="8" spans="1:13" x14ac:dyDescent="0.25">
      <c r="C8" s="50" t="s">
        <v>26</v>
      </c>
      <c r="D8" s="54" t="s">
        <v>13</v>
      </c>
      <c r="E8" s="55">
        <v>43736</v>
      </c>
      <c r="F8" s="55">
        <v>43736.999305555553</v>
      </c>
      <c r="G8" s="41" t="str">
        <f t="shared" si="0"/>
        <v>1 day(s)</v>
      </c>
      <c r="I8" s="50" t="s">
        <v>26</v>
      </c>
      <c r="J8" s="54" t="s">
        <v>13</v>
      </c>
      <c r="K8" s="55">
        <v>43736</v>
      </c>
      <c r="L8" s="55">
        <v>43736.999305555553</v>
      </c>
      <c r="M8" s="41" t="str">
        <f t="shared" si="1"/>
        <v>1 day(s)</v>
      </c>
    </row>
    <row r="9" spans="1:13" x14ac:dyDescent="0.25">
      <c r="C9" s="50" t="s">
        <v>27</v>
      </c>
      <c r="D9" s="54" t="s">
        <v>13</v>
      </c>
      <c r="E9" s="55">
        <v>43737</v>
      </c>
      <c r="F9" s="55">
        <v>43737.999305497688</v>
      </c>
      <c r="G9" s="41" t="str">
        <f t="shared" si="0"/>
        <v>1 day(s)</v>
      </c>
      <c r="I9" s="50" t="s">
        <v>27</v>
      </c>
      <c r="J9" s="54" t="s">
        <v>13</v>
      </c>
      <c r="K9" s="55">
        <v>43737</v>
      </c>
      <c r="L9" s="55">
        <v>43737.999305497688</v>
      </c>
      <c r="M9" s="41" t="str">
        <f t="shared" si="1"/>
        <v>1 day(s)</v>
      </c>
    </row>
    <row r="10" spans="1:13" x14ac:dyDescent="0.25">
      <c r="C10" s="50" t="s">
        <v>28</v>
      </c>
      <c r="D10" s="54" t="s">
        <v>13</v>
      </c>
      <c r="E10" s="55">
        <v>43738</v>
      </c>
      <c r="F10" s="55">
        <v>43738.999305555553</v>
      </c>
      <c r="G10" s="41" t="str">
        <f t="shared" si="0"/>
        <v>1 day(s)</v>
      </c>
      <c r="I10" s="50" t="s">
        <v>28</v>
      </c>
      <c r="J10" s="54" t="s">
        <v>13</v>
      </c>
      <c r="K10" s="55">
        <v>43738</v>
      </c>
      <c r="L10" s="55">
        <v>43738.999305555553</v>
      </c>
      <c r="M10" s="41" t="str">
        <f t="shared" si="1"/>
        <v>1 day(s)</v>
      </c>
    </row>
    <row r="11" spans="1:13" x14ac:dyDescent="0.25">
      <c r="C11" s="50" t="s">
        <v>29</v>
      </c>
      <c r="D11" s="54" t="s">
        <v>13</v>
      </c>
      <c r="E11" s="56" t="s">
        <v>14</v>
      </c>
      <c r="F11" s="55" t="s">
        <v>14</v>
      </c>
      <c r="G11" s="41" t="e">
        <f t="shared" si="0"/>
        <v>#VALUE!</v>
      </c>
      <c r="I11" s="50" t="s">
        <v>29</v>
      </c>
      <c r="J11" s="54" t="s">
        <v>13</v>
      </c>
      <c r="K11" s="56" t="s">
        <v>14</v>
      </c>
      <c r="L11" s="55" t="s">
        <v>14</v>
      </c>
      <c r="M11" s="41" t="e">
        <f t="shared" si="1"/>
        <v>#VALUE!</v>
      </c>
    </row>
    <row r="12" spans="1:13" x14ac:dyDescent="0.25">
      <c r="C12" s="50" t="s">
        <v>30</v>
      </c>
      <c r="D12" s="54" t="s">
        <v>13</v>
      </c>
      <c r="E12" s="55">
        <v>43742</v>
      </c>
      <c r="F12" s="55">
        <v>43742.999305555553</v>
      </c>
      <c r="G12" s="41" t="str">
        <f t="shared" si="0"/>
        <v>1 day(s)</v>
      </c>
      <c r="I12" s="50" t="s">
        <v>30</v>
      </c>
      <c r="J12" s="54" t="s">
        <v>13</v>
      </c>
      <c r="K12" s="55">
        <v>43742</v>
      </c>
      <c r="L12" s="55">
        <v>43742.999305555553</v>
      </c>
      <c r="M12" s="41" t="str">
        <f t="shared" si="1"/>
        <v>1 day(s)</v>
      </c>
    </row>
    <row r="13" spans="1:13" x14ac:dyDescent="0.25">
      <c r="C13" s="51" t="s">
        <v>18</v>
      </c>
      <c r="D13" s="52"/>
      <c r="E13" s="57">
        <v>43743</v>
      </c>
      <c r="F13" s="55">
        <v>43757</v>
      </c>
      <c r="G13" s="42" t="str">
        <f>(F13-E13-5&amp; " day(s)")</f>
        <v>9 day(s)</v>
      </c>
      <c r="I13" s="51" t="s">
        <v>18</v>
      </c>
      <c r="J13" s="52"/>
      <c r="K13" s="57">
        <v>43743</v>
      </c>
      <c r="L13" s="55">
        <v>43757</v>
      </c>
      <c r="M13" s="42" t="str">
        <f>(L13-K13-5&amp; " day(s)")</f>
        <v>9 day(s)</v>
      </c>
    </row>
    <row r="14" spans="1:13" x14ac:dyDescent="0.25">
      <c r="C14" s="50" t="s">
        <v>22</v>
      </c>
      <c r="D14" s="58" t="s">
        <v>12</v>
      </c>
      <c r="E14" s="59">
        <v>43743</v>
      </c>
      <c r="F14" s="55">
        <v>43744.5</v>
      </c>
      <c r="G14" s="43" t="str">
        <f>(F14-E14&amp; " day(s)")</f>
        <v>1,5 day(s)</v>
      </c>
      <c r="I14" s="50" t="s">
        <v>22</v>
      </c>
      <c r="J14" s="58" t="s">
        <v>12</v>
      </c>
      <c r="K14" s="59">
        <v>43743</v>
      </c>
      <c r="L14" s="55">
        <v>43744.5</v>
      </c>
      <c r="M14" s="43" t="str">
        <f>(L14-K14&amp; " day(s)")</f>
        <v>1,5 day(s)</v>
      </c>
    </row>
    <row r="15" spans="1:13" x14ac:dyDescent="0.25">
      <c r="C15" s="50" t="s">
        <v>23</v>
      </c>
      <c r="D15" s="60" t="s">
        <v>12</v>
      </c>
      <c r="E15" s="59">
        <v>43745</v>
      </c>
      <c r="F15" s="55">
        <v>43745.999305555553</v>
      </c>
      <c r="G15" s="44" t="str">
        <f t="shared" ref="G15:G20" si="2">(ROUNDUP(F15-E15,1)&amp; " day(s)")</f>
        <v>1 day(s)</v>
      </c>
      <c r="I15" s="50" t="s">
        <v>23</v>
      </c>
      <c r="J15" s="60" t="s">
        <v>12</v>
      </c>
      <c r="K15" s="59">
        <v>43745</v>
      </c>
      <c r="L15" s="55">
        <v>43745.999305555553</v>
      </c>
      <c r="M15" s="44" t="str">
        <f t="shared" ref="M15:M20" si="3">(ROUNDUP(L15-K15,1)&amp; " day(s)")</f>
        <v>1 day(s)</v>
      </c>
    </row>
    <row r="16" spans="1:13" x14ac:dyDescent="0.25">
      <c r="C16" s="50" t="s">
        <v>24</v>
      </c>
      <c r="D16" s="60" t="s">
        <v>13</v>
      </c>
      <c r="E16" s="59">
        <v>43746</v>
      </c>
      <c r="F16" s="55">
        <v>43746.999305497688</v>
      </c>
      <c r="G16" s="44" t="str">
        <f t="shared" si="2"/>
        <v>1 day(s)</v>
      </c>
      <c r="I16" s="50" t="s">
        <v>24</v>
      </c>
      <c r="J16" s="60" t="s">
        <v>13</v>
      </c>
      <c r="K16" s="59">
        <v>43746</v>
      </c>
      <c r="L16" s="55">
        <v>43746.999305497688</v>
      </c>
      <c r="M16" s="44" t="str">
        <f t="shared" si="3"/>
        <v>1 day(s)</v>
      </c>
    </row>
    <row r="17" spans="3:13" x14ac:dyDescent="0.25">
      <c r="C17" s="50" t="s">
        <v>25</v>
      </c>
      <c r="D17" s="60" t="s">
        <v>13</v>
      </c>
      <c r="E17" s="61">
        <v>43750</v>
      </c>
      <c r="F17" s="55">
        <v>43750.999305555553</v>
      </c>
      <c r="G17" s="44" t="str">
        <f t="shared" si="2"/>
        <v>1 day(s)</v>
      </c>
      <c r="I17" s="50" t="s">
        <v>25</v>
      </c>
      <c r="J17" s="60" t="s">
        <v>13</v>
      </c>
      <c r="K17" s="61">
        <v>43750</v>
      </c>
      <c r="L17" s="55">
        <v>43750.999305555553</v>
      </c>
      <c r="M17" s="44" t="str">
        <f t="shared" si="3"/>
        <v>1 day(s)</v>
      </c>
    </row>
    <row r="18" spans="3:13" x14ac:dyDescent="0.25">
      <c r="C18" s="50" t="s">
        <v>26</v>
      </c>
      <c r="D18" s="60" t="s">
        <v>13</v>
      </c>
      <c r="E18" s="61">
        <v>43751</v>
      </c>
      <c r="F18" s="55">
        <v>43751.999305497688</v>
      </c>
      <c r="G18" s="44" t="str">
        <f t="shared" si="2"/>
        <v>1 day(s)</v>
      </c>
      <c r="I18" s="50" t="s">
        <v>26</v>
      </c>
      <c r="J18" s="60" t="s">
        <v>13</v>
      </c>
      <c r="K18" s="61">
        <v>43751</v>
      </c>
      <c r="L18" s="55">
        <v>43751.999305497688</v>
      </c>
      <c r="M18" s="44" t="str">
        <f t="shared" si="3"/>
        <v>1 day(s)</v>
      </c>
    </row>
    <row r="19" spans="3:13" x14ac:dyDescent="0.25">
      <c r="C19" s="50" t="s">
        <v>27</v>
      </c>
      <c r="D19" s="60" t="s">
        <v>13</v>
      </c>
      <c r="E19" s="61">
        <v>43752</v>
      </c>
      <c r="F19" s="55">
        <v>43752.999305497688</v>
      </c>
      <c r="G19" s="41" t="str">
        <f t="shared" si="2"/>
        <v>1 day(s)</v>
      </c>
      <c r="I19" s="50" t="s">
        <v>27</v>
      </c>
      <c r="J19" s="60" t="s">
        <v>13</v>
      </c>
      <c r="K19" s="61">
        <v>43752</v>
      </c>
      <c r="L19" s="55">
        <v>43752.999305497688</v>
      </c>
      <c r="M19" s="41" t="str">
        <f t="shared" si="3"/>
        <v>1 day(s)</v>
      </c>
    </row>
    <row r="20" spans="3:13" x14ac:dyDescent="0.25">
      <c r="C20" s="50" t="s">
        <v>28</v>
      </c>
      <c r="D20" s="60" t="s">
        <v>13</v>
      </c>
      <c r="E20" s="61">
        <v>43753</v>
      </c>
      <c r="F20" s="55">
        <v>43753.999305497688</v>
      </c>
      <c r="G20" s="41" t="str">
        <f t="shared" si="2"/>
        <v>1 day(s)</v>
      </c>
      <c r="I20" s="50" t="s">
        <v>28</v>
      </c>
      <c r="J20" s="60" t="s">
        <v>13</v>
      </c>
      <c r="K20" s="61">
        <v>43753</v>
      </c>
      <c r="L20" s="55">
        <v>43753.999305497688</v>
      </c>
      <c r="M20" s="41" t="str">
        <f t="shared" si="3"/>
        <v>1 day(s)</v>
      </c>
    </row>
    <row r="21" spans="3:13" x14ac:dyDescent="0.25">
      <c r="C21" s="50" t="s">
        <v>29</v>
      </c>
      <c r="D21" s="60" t="s">
        <v>13</v>
      </c>
      <c r="E21" s="62">
        <v>43756</v>
      </c>
      <c r="F21" s="55">
        <v>43757.5</v>
      </c>
      <c r="G21" s="41" t="str">
        <f>(F21-E21&amp; " day(s)")</f>
        <v>1,5 day(s)</v>
      </c>
      <c r="I21" s="50" t="s">
        <v>29</v>
      </c>
      <c r="J21" s="60" t="s">
        <v>13</v>
      </c>
      <c r="K21" s="62">
        <v>43756</v>
      </c>
      <c r="L21" s="55">
        <v>43757.5</v>
      </c>
      <c r="M21" s="41" t="str">
        <f>(L21-K21&amp; " day(s)")</f>
        <v>1,5 day(s)</v>
      </c>
    </row>
    <row r="22" spans="3:13" x14ac:dyDescent="0.25">
      <c r="C22" s="46"/>
      <c r="D22" s="33"/>
      <c r="E22" s="36"/>
      <c r="F22" s="39"/>
      <c r="G22" s="45"/>
      <c r="I22" s="46"/>
      <c r="J22" s="33"/>
      <c r="K22" s="36"/>
      <c r="L22" s="39"/>
      <c r="M22" s="45"/>
    </row>
    <row r="23" spans="3:13" x14ac:dyDescent="0.25">
      <c r="C23" s="46"/>
      <c r="D23" s="38"/>
      <c r="E23" s="39"/>
      <c r="F23" s="39"/>
      <c r="G23" s="41"/>
      <c r="I23" s="46"/>
      <c r="J23" s="38"/>
      <c r="K23" s="39"/>
      <c r="L23" s="39"/>
      <c r="M23" s="41"/>
    </row>
    <row r="24" spans="3:13" x14ac:dyDescent="0.25">
      <c r="C24" s="46"/>
      <c r="D24" s="38"/>
      <c r="E24" s="40"/>
      <c r="F24" s="39"/>
      <c r="G24" s="41"/>
      <c r="I24" s="46"/>
      <c r="J24" s="38"/>
      <c r="K24" s="40"/>
      <c r="L24" s="39"/>
      <c r="M24" s="41"/>
    </row>
    <row r="25" spans="3:13" x14ac:dyDescent="0.25">
      <c r="C25" s="46"/>
      <c r="D25" s="38"/>
      <c r="E25" s="39"/>
      <c r="F25" s="39"/>
      <c r="G25" s="41"/>
      <c r="I25" s="46"/>
      <c r="J25" s="38"/>
      <c r="K25" s="39"/>
      <c r="L25" s="39"/>
      <c r="M25" s="41"/>
    </row>
    <row r="26" spans="3:13" x14ac:dyDescent="0.25">
      <c r="C26" s="46"/>
      <c r="D26" s="38"/>
      <c r="E26" s="39"/>
      <c r="F26" s="39"/>
      <c r="G26" s="41"/>
      <c r="I26" s="46"/>
      <c r="J26" s="38"/>
      <c r="K26" s="39"/>
      <c r="L26" s="39"/>
      <c r="M26" s="41"/>
    </row>
    <row r="27" spans="3:13" x14ac:dyDescent="0.25">
      <c r="C27" s="46"/>
      <c r="D27" s="38"/>
      <c r="E27" s="39"/>
      <c r="F27" s="39"/>
      <c r="G27" s="41"/>
      <c r="I27" s="46"/>
      <c r="J27" s="38"/>
      <c r="K27" s="39"/>
      <c r="L27" s="39"/>
      <c r="M27" s="41"/>
    </row>
    <row r="28" spans="3:13" x14ac:dyDescent="0.25">
      <c r="C28" s="46"/>
      <c r="D28" s="38"/>
      <c r="E28" s="39"/>
      <c r="F28" s="39"/>
      <c r="G28" s="41"/>
      <c r="I28" s="46"/>
      <c r="J28" s="38"/>
      <c r="K28" s="39"/>
      <c r="L28" s="39"/>
      <c r="M28" s="41"/>
    </row>
    <row r="29" spans="3:13" x14ac:dyDescent="0.25">
      <c r="C29" s="46"/>
      <c r="D29" s="38"/>
      <c r="E29" s="39"/>
      <c r="F29" s="39"/>
      <c r="G29" s="41"/>
      <c r="I29" s="46"/>
      <c r="J29" s="38"/>
      <c r="K29" s="39"/>
      <c r="L29" s="39"/>
      <c r="M29" s="41"/>
    </row>
    <row r="30" spans="3:13" x14ac:dyDescent="0.25">
      <c r="C30" s="46"/>
      <c r="D30" s="38"/>
      <c r="E30" s="39"/>
      <c r="F30" s="39"/>
      <c r="G30" s="41"/>
      <c r="I30" s="46"/>
      <c r="J30" s="38"/>
      <c r="K30" s="39"/>
      <c r="L30" s="39"/>
      <c r="M30" s="41"/>
    </row>
    <row r="31" spans="3:13" x14ac:dyDescent="0.25">
      <c r="C31" s="46"/>
      <c r="D31" s="38"/>
      <c r="E31" s="39"/>
      <c r="F31" s="39"/>
      <c r="G31" s="41"/>
      <c r="I31" s="46"/>
      <c r="J31" s="38"/>
      <c r="K31" s="39"/>
      <c r="L31" s="39"/>
      <c r="M31" s="41"/>
    </row>
    <row r="32" spans="3:13" x14ac:dyDescent="0.25">
      <c r="C32" s="46"/>
      <c r="D32" s="33"/>
      <c r="E32" s="36"/>
      <c r="F32" s="39"/>
      <c r="G32" s="45"/>
      <c r="I32" s="46"/>
      <c r="J32" s="33"/>
      <c r="K32" s="36"/>
      <c r="L32" s="39"/>
      <c r="M32" s="45"/>
    </row>
    <row r="33" spans="3:13" x14ac:dyDescent="0.25">
      <c r="C33" s="46"/>
      <c r="D33" s="38"/>
      <c r="E33" s="39"/>
      <c r="F33" s="39"/>
      <c r="G33" s="41"/>
      <c r="I33" s="46"/>
      <c r="J33" s="38"/>
      <c r="K33" s="39"/>
      <c r="L33" s="39"/>
      <c r="M33" s="41"/>
    </row>
  </sheetData>
  <mergeCells count="2">
    <mergeCell ref="C1:G1"/>
    <mergeCell ref="I1:M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Props1.xml><?xml version="1.0" encoding="utf-8"?>
<ds:datastoreItem xmlns:ds="http://schemas.openxmlformats.org/officeDocument/2006/customXml" ds:itemID="{3367E65A-AB41-4DB4-BCAF-CA28B84BAF1B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18518CFE-373E-4340-83AE-118D3C2BCA9A}">
  <ds:schemaRefs/>
</ds:datastoreItem>
</file>

<file path=customXml/itemProps3.xml><?xml version="1.0" encoding="utf-8"?>
<ds:datastoreItem xmlns:ds="http://schemas.openxmlformats.org/officeDocument/2006/customXml" ds:itemID="{498006B0-F5D7-4042-9AF2-9FDFF7277D8D}">
  <ds:schemaRefs/>
</ds:datastoreItem>
</file>

<file path=customXml/itemProps4.xml><?xml version="1.0" encoding="utf-8"?>
<ds:datastoreItem xmlns:ds="http://schemas.openxmlformats.org/officeDocument/2006/customXml" ds:itemID="{B69F04E3-EFCB-44FD-9B98-501788148C9B}">
  <ds:schemaRefs/>
</ds:datastoreItem>
</file>

<file path=customXml/itemProps5.xml><?xml version="1.0" encoding="utf-8"?>
<ds:datastoreItem xmlns:ds="http://schemas.openxmlformats.org/officeDocument/2006/customXml" ds:itemID="{CCCB01D8-ACA6-4795-BF63-F3E8316A9C21}">
  <ds:schemaRefs/>
</ds:datastoreItem>
</file>

<file path=customXml/itemProps6.xml><?xml version="1.0" encoding="utf-8"?>
<ds:datastoreItem xmlns:ds="http://schemas.openxmlformats.org/officeDocument/2006/customXml" ds:itemID="{3BE02885-AC32-459F-A95E-0ED562E6C98A}">
  <ds:schemaRefs/>
</ds:datastoreItem>
</file>

<file path=customXml/itemProps7.xml><?xml version="1.0" encoding="utf-8"?>
<ds:datastoreItem xmlns:ds="http://schemas.openxmlformats.org/officeDocument/2006/customXml" ds:itemID="{68A0F576-D977-48B9-BBBE-EF89EFA2D094}">
  <ds:schemaRefs/>
</ds:datastoreItem>
</file>

<file path=customXml/itemProps8.xml><?xml version="1.0" encoding="utf-8"?>
<ds:datastoreItem xmlns:ds="http://schemas.openxmlformats.org/officeDocument/2006/customXml" ds:itemID="{C652AF5F-CC88-4D3B-90D1-0D846B8ED020}">
  <ds:schemaRefs/>
</ds:datastoreItem>
</file>

<file path=customXml/itemProps9.xml><?xml version="1.0" encoding="utf-8"?>
<ds:datastoreItem xmlns:ds="http://schemas.openxmlformats.org/officeDocument/2006/customXml" ds:itemID="{2AA3FB93-B762-4885-A06B-AC59AF6107A0}">
  <ds:schemaRefs/>
</ds:datastoreItem>
</file>

<file path=customXml/itemProps10.xml><?xml version="1.0" encoding="utf-8"?>
<ds:datastoreItem xmlns:ds="http://schemas.openxmlformats.org/officeDocument/2006/customXml" ds:itemID="{2DBF838E-8F0A-4D46-A25B-A5BAFE6B3ABF}">
  <ds:schemaRefs/>
</ds:datastoreItem>
</file>

<file path=customXml/itemProps11.xml><?xml version="1.0" encoding="utf-8"?>
<ds:datastoreItem xmlns:ds="http://schemas.openxmlformats.org/officeDocument/2006/customXml" ds:itemID="{8F78A91D-8767-4607-A30D-C148CA5206D6}">
  <ds:schemaRefs/>
</ds:datastoreItem>
</file>

<file path=customXml/itemProps12.xml><?xml version="1.0" encoding="utf-8"?>
<ds:datastoreItem xmlns:ds="http://schemas.openxmlformats.org/officeDocument/2006/customXml" ds:itemID="{36641A1A-2B6F-4F3C-9C2E-5305A2F1B460}">
  <ds:schemaRefs/>
</ds:datastoreItem>
</file>

<file path=customXml/itemProps13.xml><?xml version="1.0" encoding="utf-8"?>
<ds:datastoreItem xmlns:ds="http://schemas.openxmlformats.org/officeDocument/2006/customXml" ds:itemID="{87754791-0557-4330-833F-04833DAAD935}">
  <ds:schemaRefs/>
</ds:datastoreItem>
</file>

<file path=customXml/itemProps14.xml><?xml version="1.0" encoding="utf-8"?>
<ds:datastoreItem xmlns:ds="http://schemas.openxmlformats.org/officeDocument/2006/customXml" ds:itemID="{75DC472C-F719-4861-B2D1-E3633EACCC0A}">
  <ds:schemaRefs/>
</ds:datastoreItem>
</file>

<file path=customXml/itemProps15.xml><?xml version="1.0" encoding="utf-8"?>
<ds:datastoreItem xmlns:ds="http://schemas.openxmlformats.org/officeDocument/2006/customXml" ds:itemID="{D2C54259-6F7E-4A17-B1E6-C05B2A7ED74C}">
  <ds:schemaRefs/>
</ds:datastoreItem>
</file>

<file path=customXml/itemProps16.xml><?xml version="1.0" encoding="utf-8"?>
<ds:datastoreItem xmlns:ds="http://schemas.openxmlformats.org/officeDocument/2006/customXml" ds:itemID="{4E1D5820-38D0-4188-BFBC-09AEDF170708}">
  <ds:schemaRefs/>
</ds:datastoreItem>
</file>

<file path=customXml/itemProps17.xml><?xml version="1.0" encoding="utf-8"?>
<ds:datastoreItem xmlns:ds="http://schemas.openxmlformats.org/officeDocument/2006/customXml" ds:itemID="{69CFB311-EE50-42B5-BB54-DFBDF9591315}">
  <ds:schemaRefs/>
</ds:datastoreItem>
</file>

<file path=customXml/itemProps18.xml><?xml version="1.0" encoding="utf-8"?>
<ds:datastoreItem xmlns:ds="http://schemas.openxmlformats.org/officeDocument/2006/customXml" ds:itemID="{856E1E8C-493A-4457-8F08-1970495E5E62}">
  <ds:schemaRefs/>
</ds:datastoreItem>
</file>

<file path=customXml/itemProps19.xml><?xml version="1.0" encoding="utf-8"?>
<ds:datastoreItem xmlns:ds="http://schemas.openxmlformats.org/officeDocument/2006/customXml" ds:itemID="{F18F00FB-DBE8-4819-9809-4F4CA56B44B6}">
  <ds:schemaRefs/>
</ds:datastoreItem>
</file>

<file path=customXml/itemProps20.xml><?xml version="1.0" encoding="utf-8"?>
<ds:datastoreItem xmlns:ds="http://schemas.openxmlformats.org/officeDocument/2006/customXml" ds:itemID="{FFB5E37C-91F1-4EE1-A54E-43F9F6725E0A}">
  <ds:schemaRefs/>
</ds:datastoreItem>
</file>

<file path=customXml/itemProps21.xml><?xml version="1.0" encoding="utf-8"?>
<ds:datastoreItem xmlns:ds="http://schemas.openxmlformats.org/officeDocument/2006/customXml" ds:itemID="{4575351A-27CE-4811-A5DD-10848ADC627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PARAMETRES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HALLAF, Rashid</cp:lastModifiedBy>
  <cp:lastPrinted>2019-01-18T08:15:38Z</cp:lastPrinted>
  <dcterms:created xsi:type="dcterms:W3CDTF">2019-01-11T07:10:53Z</dcterms:created>
  <dcterms:modified xsi:type="dcterms:W3CDTF">2019-11-17T10:26:30Z</dcterms:modified>
</cp:coreProperties>
</file>