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.diabakhate\Desktop\"/>
    </mc:Choice>
  </mc:AlternateContent>
  <bookViews>
    <workbookView xWindow="0" yWindow="0" windowWidth="19200" windowHeight="9660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P2" i="1" l="1"/>
  <c r="BM2" i="1"/>
  <c r="BJ2" i="1"/>
  <c r="BG2" i="1"/>
  <c r="BD2" i="1"/>
  <c r="BA2" i="1"/>
  <c r="AX2" i="1"/>
  <c r="AU2" i="1"/>
  <c r="AR2" i="1"/>
  <c r="AO2" i="1"/>
  <c r="AL2" i="1"/>
  <c r="AI2" i="1"/>
  <c r="AF2" i="1"/>
  <c r="AC2" i="1"/>
  <c r="Z2" i="1"/>
  <c r="W2" i="1"/>
  <c r="T2" i="1"/>
  <c r="Q2" i="1"/>
  <c r="N2" i="1"/>
  <c r="K2" i="1"/>
  <c r="D2" i="1"/>
  <c r="E2" i="1" l="1"/>
  <c r="F2" i="1"/>
  <c r="G2" i="1"/>
  <c r="H2" i="1" l="1"/>
</calcChain>
</file>

<file path=xl/sharedStrings.xml><?xml version="1.0" encoding="utf-8"?>
<sst xmlns="http://schemas.openxmlformats.org/spreadsheetml/2006/main" count="70" uniqueCount="70">
  <si>
    <t>Besoin Exprimé</t>
  </si>
  <si>
    <t>Tranche 1</t>
  </si>
  <si>
    <t>Prix révisé 1</t>
  </si>
  <si>
    <t>Tranche 2</t>
  </si>
  <si>
    <t>Prix révisé 2</t>
  </si>
  <si>
    <t>Tranche 3</t>
  </si>
  <si>
    <t>Prix révisé 3</t>
  </si>
  <si>
    <t>Tranche 4</t>
  </si>
  <si>
    <t>Prix révisé 4</t>
  </si>
  <si>
    <t>Tranche 5</t>
  </si>
  <si>
    <t>Prix révisé 5</t>
  </si>
  <si>
    <t>Tranche 6</t>
  </si>
  <si>
    <t>Prix révisé 6</t>
  </si>
  <si>
    <t>Tranche 7</t>
  </si>
  <si>
    <t>Prix révisé 7</t>
  </si>
  <si>
    <t>Tranche 8</t>
  </si>
  <si>
    <t>Prix révisé 8</t>
  </si>
  <si>
    <t>Tranche 9</t>
  </si>
  <si>
    <t>Prix révisé 9</t>
  </si>
  <si>
    <t>Tranche 10</t>
  </si>
  <si>
    <t>Prix révisé 10</t>
  </si>
  <si>
    <t>Tranche 11</t>
  </si>
  <si>
    <t>Prix révisé 11</t>
  </si>
  <si>
    <t>Tranche 12</t>
  </si>
  <si>
    <t>Prix révisé 12</t>
  </si>
  <si>
    <t>Tranche 13</t>
  </si>
  <si>
    <t>Prix révisé 13</t>
  </si>
  <si>
    <t>Tranche 14</t>
  </si>
  <si>
    <t>Prix révisé 14</t>
  </si>
  <si>
    <t>Tranche 15</t>
  </si>
  <si>
    <t>Prix révisé 15</t>
  </si>
  <si>
    <t>Tranche 16</t>
  </si>
  <si>
    <t>Prix révisé 16</t>
  </si>
  <si>
    <t>Tranche 17</t>
  </si>
  <si>
    <t>Prix révisé 17</t>
  </si>
  <si>
    <t>Tranche 18</t>
  </si>
  <si>
    <t>Prix révisé 18</t>
  </si>
  <si>
    <t>Tranche 19</t>
  </si>
  <si>
    <t>Prix révisé 19</t>
  </si>
  <si>
    <t>Tranche 20</t>
  </si>
  <si>
    <t>Prix révisé 20</t>
  </si>
  <si>
    <t>Prix</t>
  </si>
  <si>
    <t>Total tranche 1</t>
  </si>
  <si>
    <t>Total tranche 4</t>
  </si>
  <si>
    <t>Total tranche 7</t>
  </si>
  <si>
    <t>Total tranche 10</t>
  </si>
  <si>
    <t>Total tranche 13</t>
  </si>
  <si>
    <t>Total tranche 16</t>
  </si>
  <si>
    <t>Total tranche 19</t>
  </si>
  <si>
    <t>Total</t>
  </si>
  <si>
    <t>Total tranche 2</t>
  </si>
  <si>
    <t>Total tranche 3</t>
  </si>
  <si>
    <t>Total tranche 5</t>
  </si>
  <si>
    <t>Total tranche 6</t>
  </si>
  <si>
    <t>Total tranche 8</t>
  </si>
  <si>
    <t>Total tranche 9</t>
  </si>
  <si>
    <t>Total tranche 11</t>
  </si>
  <si>
    <t>Total tranche 12</t>
  </si>
  <si>
    <t>Total tranche 14</t>
  </si>
  <si>
    <t>Total tranche 15</t>
  </si>
  <si>
    <t>Total tranche 17</t>
  </si>
  <si>
    <t>Total tranche 18</t>
  </si>
  <si>
    <t>Total tranche 20</t>
  </si>
  <si>
    <t>Besoin optimisé</t>
  </si>
  <si>
    <t>Total optimisé</t>
  </si>
  <si>
    <t>Prix optimisé</t>
  </si>
  <si>
    <t xml:space="preserve">Numéro </t>
  </si>
  <si>
    <t>Article1</t>
  </si>
  <si>
    <t>100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</si>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</sst>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2" borderId="0" xfId="0" applyFill="1" applyAlignment="1"/>
    <xf numFmtId="0" fontId="0" fillId="0" borderId="0" xfId="0" applyAlignment="1">
      <alignment horizontal="right"/>
    </xf>
    <xf numFmtId="0" fontId="1" fillId="0" borderId="0" xfId="0" applyFont="1" applyAlignment="1">
      <alignment wrapText="1"/>
    </xf>
    <xf numFmtId="0" fontId="1" fillId="2" borderId="0" xfId="0" applyFont="1" applyFill="1" applyAlignment="1">
      <alignment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0" fillId="2" borderId="0" xfId="0" applyFill="1"/>
    <xf numFmtId="0" fontId="0" fillId="3" borderId="0" xfId="0" applyFill="1"/>
    <xf numFmtId="0" fontId="0" fillId="3" borderId="0" xfId="0" applyFill="1" applyAlignment="1"/>
    <xf numFmtId="0" fontId="0" fillId="3" borderId="0" xfId="0" applyFill="1" applyAlignment="1">
      <alignment vertical="center"/>
    </xf>
    <xf numFmtId="0" fontId="0" fillId="3" borderId="0" xfId="0" applyFill="1" applyAlignment="1">
      <alignment horizontal="right"/>
    </xf>
    <xf numFmtId="0" fontId="0" fillId="3" borderId="0" xfId="0" quotePrefix="1" applyFill="1"/>
  </cellXfs>
  <cellStyles count="1">
    <cellStyle name="Normal" xfId="0" builtinId="0"/>
  </cellStyles>
  <dxfs count="69">
    <dxf>
      <numFmt numFmtId="0" formatCode="General"/>
      <alignment horizontal="right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general" textRotation="0" wrapText="0" indent="0" justifyLastLine="0" shrinkToFit="0" readingOrder="0"/>
    </dxf>
    <dxf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left" vertical="bottom" textRotation="0" wrapText="1" indent="0" justifyLastLine="0" shrinkToFit="0" readingOrder="0"/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P8" totalsRowShown="0" headerRowDxfId="67" dataDxfId="66">
  <autoFilter ref="A1:BP8"/>
  <tableColumns count="68">
    <tableColumn id="1" name="Article1"/>
    <tableColumn id="2" name="Numéro "/>
    <tableColumn id="3" name="Besoin Exprimé" dataDxfId="65">
      <calculatedColumnFormula>IFERROR(IF(#REF!&lt;&gt;0,MAX(Tableau1[[#This Row],[Tranche 1]],VLOOKUP(Tableau1[[#This Row],[Article1]],#REF!,2,FALSE)),0),0)</calculatedColumnFormula>
    </tableColumn>
    <tableColumn id="44" name="Prix" dataDxfId="64">
      <calculatedColumnFormula>prix(Tableau1[[#This Row],[Besoin Exprimé]])</calculatedColumnFormula>
    </tableColumn>
    <tableColumn id="65" name="Total" dataDxfId="63">
      <calculatedColumnFormula>Tableau1[[#This Row],[Besoin Exprimé]]*Tableau1[[#This Row],[Prix]]</calculatedColumnFormula>
    </tableColumn>
    <tableColumn id="67" name="Besoin optimisé" dataDxfId="62">
      <calculatedColumnFormula>OPTIMUM(Tableau1[[#This Row],[Besoin Exprimé]])</calculatedColumnFormula>
    </tableColumn>
    <tableColumn id="68" name="Prix optimisé" dataDxfId="61">
      <calculatedColumnFormula>prix(Tableau1[[#This Row],[Besoin optimisé]])</calculatedColumnFormula>
    </tableColumn>
    <tableColumn id="69" name="Total optimisé" dataDxfId="60">
      <calculatedColumnFormula>Tableau1[[#This Row],[Prix optimisé]]*Tableau1[[#This Row],[Besoin optimisé]]</calculatedColumnFormula>
    </tableColumn>
    <tableColumn id="4" name="Tranche 1" dataDxfId="59"/>
    <tableColumn id="5" name="Prix révisé 1" dataDxfId="58"/>
    <tableColumn id="45" name="Total tranche 1" dataDxfId="57">
      <calculatedColumnFormula>Tableau1[[#This Row],[Tranche 1]]*Tableau1[[#This Row],[Prix révisé 1]]</calculatedColumnFormula>
    </tableColumn>
    <tableColumn id="6" name="Tranche 2" dataDxfId="56"/>
    <tableColumn id="7" name="Prix révisé 2" dataDxfId="55"/>
    <tableColumn id="46" name="Total tranche 2" dataDxfId="54"/>
    <tableColumn id="8" name="Tranche 3" dataDxfId="53"/>
    <tableColumn id="9" name="Prix révisé 3" dataDxfId="52"/>
    <tableColumn id="47" name="Total tranche 3" dataDxfId="51"/>
    <tableColumn id="10" name="Tranche 4" dataDxfId="50"/>
    <tableColumn id="11" name="Prix révisé 4" dataDxfId="49"/>
    <tableColumn id="48" name="Total tranche 4" dataDxfId="48"/>
    <tableColumn id="12" name="Tranche 5" dataDxfId="47"/>
    <tableColumn id="13" name="Prix révisé 5" dataDxfId="46"/>
    <tableColumn id="49" name="Total tranche 5" dataDxfId="45"/>
    <tableColumn id="14" name="Tranche 6" dataDxfId="44"/>
    <tableColumn id="15" name="Prix révisé 6" dataDxfId="43"/>
    <tableColumn id="50" name="Total tranche 6" dataDxfId="42"/>
    <tableColumn id="16" name="Tranche 7" dataDxfId="41"/>
    <tableColumn id="17" name="Prix révisé 7" dataDxfId="40"/>
    <tableColumn id="51" name="Total tranche 7" dataDxfId="39"/>
    <tableColumn id="18" name="Tranche 8" dataDxfId="38"/>
    <tableColumn id="19" name="Prix révisé 8" dataDxfId="37"/>
    <tableColumn id="52" name="Total tranche 8" dataDxfId="36"/>
    <tableColumn id="20" name="Tranche 9" dataDxfId="35"/>
    <tableColumn id="21" name="Prix révisé 9" dataDxfId="34"/>
    <tableColumn id="53" name="Total tranche 9" dataDxfId="33"/>
    <tableColumn id="22" name="Tranche 10" dataDxfId="32"/>
    <tableColumn id="23" name="Prix révisé 10" dataDxfId="31"/>
    <tableColumn id="54" name="Total tranche 10" dataDxfId="30"/>
    <tableColumn id="24" name="Tranche 11" dataDxfId="29"/>
    <tableColumn id="25" name="Prix révisé 11" dataDxfId="28"/>
    <tableColumn id="55" name="Total tranche 11" dataDxfId="27"/>
    <tableColumn id="26" name="Tranche 12" dataDxfId="26"/>
    <tableColumn id="27" name="Prix révisé 12" dataDxfId="25"/>
    <tableColumn id="56" name="Total tranche 12" dataDxfId="24"/>
    <tableColumn id="28" name="Tranche 13" dataDxfId="23"/>
    <tableColumn id="29" name="Prix révisé 13" dataDxfId="22"/>
    <tableColumn id="57" name="Total tranche 13" dataDxfId="21"/>
    <tableColumn id="30" name="Tranche 14" dataDxfId="20"/>
    <tableColumn id="31" name="Prix révisé 14" dataDxfId="19"/>
    <tableColumn id="58" name="Total tranche 14" dataDxfId="18">
      <calculatedColumnFormula>Tableau1[[#This Row],[Tranche 14]]*Tableau1[[#This Row],[Prix révisé 14]]</calculatedColumnFormula>
    </tableColumn>
    <tableColumn id="32" name="Tranche 15" dataDxfId="17"/>
    <tableColumn id="33" name="Prix révisé 15" dataDxfId="16"/>
    <tableColumn id="59" name="Total tranche 15" dataDxfId="15">
      <calculatedColumnFormula>Tableau1[[#This Row],[Tranche 15]]*Tableau1[[#This Row],[Prix révisé 15]]</calculatedColumnFormula>
    </tableColumn>
    <tableColumn id="34" name="Tranche 16" dataDxfId="14"/>
    <tableColumn id="35" name="Prix révisé 16" dataDxfId="13"/>
    <tableColumn id="60" name="Total tranche 16" dataDxfId="12">
      <calculatedColumnFormula>Tableau1[[#This Row],[Tranche 16]]*Tableau1[[#This Row],[Prix révisé 16]]</calculatedColumnFormula>
    </tableColumn>
    <tableColumn id="36" name="Tranche 17" dataDxfId="11"/>
    <tableColumn id="37" name="Prix révisé 17" dataDxfId="10"/>
    <tableColumn id="61" name="Total tranche 17" dataDxfId="9">
      <calculatedColumnFormula>Tableau1[[#This Row],[Tranche 17]]*Tableau1[[#This Row],[Prix révisé 17]]</calculatedColumnFormula>
    </tableColumn>
    <tableColumn id="38" name="Tranche 18" dataDxfId="8"/>
    <tableColumn id="39" name="Prix révisé 18" dataDxfId="7"/>
    <tableColumn id="62" name="Total tranche 18" dataDxfId="6">
      <calculatedColumnFormula>Tableau1[[#This Row],[Tranche 18]]*Tableau1[[#This Row],[Prix révisé 18]]</calculatedColumnFormula>
    </tableColumn>
    <tableColumn id="40" name="Tranche 19" dataDxfId="5"/>
    <tableColumn id="41" name="Prix révisé 19" dataDxfId="4"/>
    <tableColumn id="63" name="Total tranche 19" dataDxfId="3">
      <calculatedColumnFormula>Tableau1[[#This Row],[Tranche 19]]*Tableau1[[#This Row],[Prix révisé 19]]</calculatedColumnFormula>
    </tableColumn>
    <tableColumn id="42" name="Tranche 20" dataDxfId="2"/>
    <tableColumn id="43" name="Prix révisé 20" dataDxfId="1"/>
    <tableColumn id="64" name="Total tranche 20" dataDxfId="0">
      <calculatedColumnFormula>Tableau1[[#This Row],[Tranche 20]]*Tableau1[[#This Row],[Prix révisé 20]]</calculatedColumnFormula>
    </tableColumn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P8"/>
  <sheetViews>
    <sheetView tabSelected="1" zoomScale="80" zoomScaleNormal="80" workbookViewId="0">
      <selection activeCell="B14" sqref="B14"/>
    </sheetView>
  </sheetViews>
  <sheetFormatPr baseColWidth="10" defaultColWidth="11" defaultRowHeight="15" x14ac:dyDescent="0.25"/>
  <cols>
    <col min="1" max="1" width="17.42578125" bestFit="1" customWidth="1"/>
    <col min="2" max="2" width="22.5703125" bestFit="1" customWidth="1"/>
    <col min="3" max="3" width="11.42578125" style="2" bestFit="1" customWidth="1"/>
    <col min="4" max="5" width="9.140625" style="2" customWidth="1"/>
    <col min="6" max="7" width="11.7109375" style="2" bestFit="1" customWidth="1"/>
    <col min="8" max="8" width="9.140625" style="2" customWidth="1"/>
    <col min="9" max="68" width="18.140625" style="2" customWidth="1"/>
  </cols>
  <sheetData>
    <row r="1" spans="1:68" s="8" customFormat="1" ht="30" x14ac:dyDescent="0.25">
      <c r="A1" s="5" t="s">
        <v>67</v>
      </c>
      <c r="B1" s="5" t="s">
        <v>66</v>
      </c>
      <c r="C1" s="6" t="s">
        <v>0</v>
      </c>
      <c r="D1" s="6" t="s">
        <v>41</v>
      </c>
      <c r="E1" s="6" t="s">
        <v>49</v>
      </c>
      <c r="F1" s="6" t="s">
        <v>63</v>
      </c>
      <c r="G1" s="6" t="s">
        <v>65</v>
      </c>
      <c r="H1" s="6" t="s">
        <v>64</v>
      </c>
      <c r="I1" s="5" t="s">
        <v>1</v>
      </c>
      <c r="J1" s="5" t="s">
        <v>2</v>
      </c>
      <c r="K1" s="5" t="s">
        <v>42</v>
      </c>
      <c r="L1" s="5" t="s">
        <v>3</v>
      </c>
      <c r="M1" s="5" t="s">
        <v>4</v>
      </c>
      <c r="N1" s="5" t="s">
        <v>50</v>
      </c>
      <c r="O1" s="5" t="s">
        <v>5</v>
      </c>
      <c r="P1" s="5" t="s">
        <v>6</v>
      </c>
      <c r="Q1" s="5" t="s">
        <v>51</v>
      </c>
      <c r="R1" s="5" t="s">
        <v>7</v>
      </c>
      <c r="S1" s="5" t="s">
        <v>8</v>
      </c>
      <c r="T1" s="5" t="s">
        <v>43</v>
      </c>
      <c r="U1" s="5" t="s">
        <v>9</v>
      </c>
      <c r="V1" s="5" t="s">
        <v>10</v>
      </c>
      <c r="W1" s="5" t="s">
        <v>52</v>
      </c>
      <c r="X1" s="5" t="s">
        <v>11</v>
      </c>
      <c r="Y1" s="5" t="s">
        <v>12</v>
      </c>
      <c r="Z1" s="5" t="s">
        <v>53</v>
      </c>
      <c r="AA1" s="5" t="s">
        <v>13</v>
      </c>
      <c r="AB1" s="5" t="s">
        <v>14</v>
      </c>
      <c r="AC1" s="5" t="s">
        <v>44</v>
      </c>
      <c r="AD1" s="5" t="s">
        <v>15</v>
      </c>
      <c r="AE1" s="5" t="s">
        <v>16</v>
      </c>
      <c r="AF1" s="5" t="s">
        <v>54</v>
      </c>
      <c r="AG1" s="5" t="s">
        <v>17</v>
      </c>
      <c r="AH1" s="5" t="s">
        <v>18</v>
      </c>
      <c r="AI1" s="5" t="s">
        <v>55</v>
      </c>
      <c r="AJ1" s="5" t="s">
        <v>19</v>
      </c>
      <c r="AK1" s="5" t="s">
        <v>20</v>
      </c>
      <c r="AL1" s="5" t="s">
        <v>45</v>
      </c>
      <c r="AM1" s="5" t="s">
        <v>21</v>
      </c>
      <c r="AN1" s="5" t="s">
        <v>22</v>
      </c>
      <c r="AO1" s="5" t="s">
        <v>56</v>
      </c>
      <c r="AP1" s="5" t="s">
        <v>23</v>
      </c>
      <c r="AQ1" s="5" t="s">
        <v>24</v>
      </c>
      <c r="AR1" s="5" t="s">
        <v>57</v>
      </c>
      <c r="AS1" s="5" t="s">
        <v>25</v>
      </c>
      <c r="AT1" s="5" t="s">
        <v>26</v>
      </c>
      <c r="AU1" s="5" t="s">
        <v>46</v>
      </c>
      <c r="AV1" s="5" t="s">
        <v>27</v>
      </c>
      <c r="AW1" s="5" t="s">
        <v>28</v>
      </c>
      <c r="AX1" s="5" t="s">
        <v>58</v>
      </c>
      <c r="AY1" s="5" t="s">
        <v>29</v>
      </c>
      <c r="AZ1" s="5" t="s">
        <v>30</v>
      </c>
      <c r="BA1" s="5" t="s">
        <v>59</v>
      </c>
      <c r="BB1" s="5" t="s">
        <v>31</v>
      </c>
      <c r="BC1" s="5" t="s">
        <v>32</v>
      </c>
      <c r="BD1" s="5" t="s">
        <v>47</v>
      </c>
      <c r="BE1" s="5" t="s">
        <v>33</v>
      </c>
      <c r="BF1" s="5" t="s">
        <v>34</v>
      </c>
      <c r="BG1" s="5" t="s">
        <v>60</v>
      </c>
      <c r="BH1" s="5" t="s">
        <v>35</v>
      </c>
      <c r="BI1" s="5" t="s">
        <v>36</v>
      </c>
      <c r="BJ1" s="5" t="s">
        <v>61</v>
      </c>
      <c r="BK1" s="5" t="s">
        <v>37</v>
      </c>
      <c r="BL1" s="5" t="s">
        <v>38</v>
      </c>
      <c r="BM1" s="5" t="s">
        <v>48</v>
      </c>
      <c r="BN1" s="5" t="s">
        <v>39</v>
      </c>
      <c r="BO1" s="5" t="s">
        <v>40</v>
      </c>
      <c r="BP1" s="7" t="s">
        <v>62</v>
      </c>
    </row>
    <row r="2" spans="1:68" s="10" customFormat="1" x14ac:dyDescent="0.25">
      <c r="A2" s="14" t="s">
        <v>69</v>
      </c>
      <c r="B2" s="14" t="s">
        <v>68</v>
      </c>
      <c r="C2" s="11">
        <v>10</v>
      </c>
      <c r="D2" s="11">
        <f ca="1">prix(Tableau1[[#This Row],[Besoin Exprimé]])</f>
        <v>634.76</v>
      </c>
      <c r="E2" s="11">
        <f ca="1">Tableau1[[#This Row],[Besoin Exprimé]]*Tableau1[[#This Row],[Prix]]</f>
        <v>6347.6</v>
      </c>
      <c r="F2" s="11">
        <f ca="1">OPTIMUM(Tableau1[[#This Row],[Besoin Exprimé]])</f>
        <v>300</v>
      </c>
      <c r="G2" s="11">
        <f ca="1">prix(Tableau1[[#This Row],[Besoin optimisé]])</f>
        <v>17.63</v>
      </c>
      <c r="H2" s="11">
        <f ca="1">Tableau1[[#This Row],[Prix optimisé]]*Tableau1[[#This Row],[Besoin optimisé]]</f>
        <v>5289</v>
      </c>
      <c r="I2" s="12">
        <v>1</v>
      </c>
      <c r="J2" s="11">
        <v>647.46</v>
      </c>
      <c r="K2" s="11">
        <f>Tableau1[[#This Row],[Tranche 1]]*Tableau1[[#This Row],[Prix révisé 1]]</f>
        <v>647.46</v>
      </c>
      <c r="L2" s="12">
        <v>2</v>
      </c>
      <c r="M2" s="11">
        <v>130.54</v>
      </c>
      <c r="N2" s="11">
        <f>Tableau1[[#This Row],[Tranche 2]]*Tableau1[[#This Row],[Prix révisé 2]]</f>
        <v>261.08</v>
      </c>
      <c r="O2" s="11">
        <v>3</v>
      </c>
      <c r="P2" s="11">
        <v>95.72</v>
      </c>
      <c r="Q2" s="11">
        <f>Tableau1[[#This Row],[Tranche 3]]*Tableau1[[#This Row],[Prix révisé 3]]</f>
        <v>287.15999999999997</v>
      </c>
      <c r="R2" s="11">
        <v>5</v>
      </c>
      <c r="S2" s="11">
        <v>67.28</v>
      </c>
      <c r="T2" s="11">
        <f>Tableau1[[#This Row],[Tranche 4]]*Tableau1[[#This Row],[Prix révisé 4]]</f>
        <v>336.4</v>
      </c>
      <c r="U2" s="11">
        <v>6</v>
      </c>
      <c r="V2" s="11">
        <v>184.91</v>
      </c>
      <c r="W2" s="11">
        <f>Tableau1[[#This Row],[Tranche 5]]*Tableau1[[#This Row],[Prix révisé 5]]</f>
        <v>1109.46</v>
      </c>
      <c r="X2" s="11">
        <v>10</v>
      </c>
      <c r="Y2" s="11">
        <v>634.76</v>
      </c>
      <c r="Z2" s="11">
        <f>Tableau1[[#This Row],[Tranche 6]]*Tableau1[[#This Row],[Prix révisé 6]]</f>
        <v>6347.6</v>
      </c>
      <c r="AA2" s="11">
        <v>30</v>
      </c>
      <c r="AB2" s="11">
        <v>37.130000000000003</v>
      </c>
      <c r="AC2" s="11">
        <f>Tableau1[[#This Row],[Tranche 7]]*Tableau1[[#This Row],[Prix révisé 7]]</f>
        <v>1113.9000000000001</v>
      </c>
      <c r="AD2" s="11">
        <v>50</v>
      </c>
      <c r="AE2" s="11">
        <v>17.71</v>
      </c>
      <c r="AF2" s="11">
        <f>Tableau1[[#This Row],[Tranche 8]]*Tableau1[[#This Row],[Prix révisé 8]]</f>
        <v>885.5</v>
      </c>
      <c r="AG2" s="11">
        <v>60</v>
      </c>
      <c r="AH2" s="11">
        <v>18.75</v>
      </c>
      <c r="AI2" s="11">
        <f>Tableau1[[#This Row],[Tranche 9]]*Tableau1[[#This Row],[Prix révisé 9]]</f>
        <v>1125</v>
      </c>
      <c r="AJ2" s="11">
        <v>100</v>
      </c>
      <c r="AK2" s="11">
        <v>16.64</v>
      </c>
      <c r="AL2" s="11">
        <f>Tableau1[[#This Row],[Tranche 10]]*Tableau1[[#This Row],[Prix révisé 10]]</f>
        <v>1664</v>
      </c>
      <c r="AM2" s="11">
        <v>300</v>
      </c>
      <c r="AN2" s="11">
        <v>17.63</v>
      </c>
      <c r="AO2" s="11">
        <f>Tableau1[[#This Row],[Tranche 11]]*Tableau1[[#This Row],[Prix révisé 11]]</f>
        <v>5289</v>
      </c>
      <c r="AP2" s="11">
        <v>500</v>
      </c>
      <c r="AQ2" s="11">
        <v>15.8</v>
      </c>
      <c r="AR2" s="11">
        <f>Tableau1[[#This Row],[Tranche 12]]*Tableau1[[#This Row],[Prix révisé 12]]</f>
        <v>7900</v>
      </c>
      <c r="AS2" s="11"/>
      <c r="AT2" s="11"/>
      <c r="AU2" s="11">
        <f>Tableau1[[#This Row],[Tranche 13]]*Tableau1[[#This Row],[Prix révisé 13]]</f>
        <v>0</v>
      </c>
      <c r="AV2" s="11"/>
      <c r="AW2" s="11"/>
      <c r="AX2" s="11">
        <f>Tableau1[[#This Row],[Tranche 14]]*Tableau1[[#This Row],[Prix révisé 14]]</f>
        <v>0</v>
      </c>
      <c r="AY2" s="11"/>
      <c r="AZ2" s="11"/>
      <c r="BA2" s="11">
        <f>Tableau1[[#This Row],[Tranche 15]]*Tableau1[[#This Row],[Prix révisé 15]]</f>
        <v>0</v>
      </c>
      <c r="BB2" s="11"/>
      <c r="BC2" s="11"/>
      <c r="BD2" s="11">
        <f>Tableau1[[#This Row],[Tranche 16]]*Tableau1[[#This Row],[Prix révisé 16]]</f>
        <v>0</v>
      </c>
      <c r="BE2" s="11"/>
      <c r="BF2" s="11"/>
      <c r="BG2" s="11">
        <f>Tableau1[[#This Row],[Tranche 17]]*Tableau1[[#This Row],[Prix révisé 17]]</f>
        <v>0</v>
      </c>
      <c r="BH2" s="11"/>
      <c r="BI2" s="11"/>
      <c r="BJ2" s="11">
        <f>Tableau1[[#This Row],[Tranche 18]]*Tableau1[[#This Row],[Prix révisé 18]]</f>
        <v>0</v>
      </c>
      <c r="BK2" s="11"/>
      <c r="BL2" s="11"/>
      <c r="BM2" s="11">
        <f>Tableau1[[#This Row],[Tranche 19]]*Tableau1[[#This Row],[Prix révisé 19]]</f>
        <v>0</v>
      </c>
      <c r="BN2" s="11"/>
      <c r="BO2" s="11"/>
      <c r="BP2" s="13">
        <f>Tableau1[[#This Row],[Tranche 20]]*Tableau1[[#This Row],[Prix révisé 20]]</f>
        <v>0</v>
      </c>
    </row>
    <row r="3" spans="1:68" x14ac:dyDescent="0.25">
      <c r="C3" s="3"/>
      <c r="D3" s="3"/>
      <c r="E3" s="3"/>
      <c r="F3" s="3"/>
      <c r="G3" s="3"/>
      <c r="H3" s="3"/>
      <c r="I3" s="1"/>
      <c r="BP3" s="4"/>
    </row>
    <row r="4" spans="1:68" x14ac:dyDescent="0.25">
      <c r="C4" s="3"/>
      <c r="D4" s="3"/>
      <c r="E4" s="3"/>
      <c r="F4" s="3"/>
      <c r="G4" s="3"/>
      <c r="H4" s="3"/>
      <c r="I4" s="1"/>
      <c r="BP4" s="4"/>
    </row>
    <row r="5" spans="1:68" x14ac:dyDescent="0.25">
      <c r="C5" s="3"/>
      <c r="D5" s="3"/>
      <c r="E5" s="3"/>
      <c r="F5" s="3"/>
      <c r="G5" s="3"/>
      <c r="H5" s="3"/>
      <c r="I5" s="1"/>
      <c r="BP5" s="4"/>
    </row>
    <row r="6" spans="1:68" x14ac:dyDescent="0.25">
      <c r="C6" s="3"/>
      <c r="D6" s="3"/>
      <c r="E6" s="3"/>
      <c r="F6" s="3"/>
      <c r="G6" s="3"/>
      <c r="H6" s="3"/>
      <c r="I6" s="1"/>
      <c r="BP6" s="4"/>
    </row>
    <row r="7" spans="1:68" x14ac:dyDescent="0.25">
      <c r="A7" s="9"/>
      <c r="C7" s="3"/>
      <c r="D7" s="3"/>
      <c r="E7" s="3"/>
      <c r="F7" s="3"/>
      <c r="G7" s="3"/>
      <c r="H7" s="3"/>
      <c r="I7" s="1"/>
      <c r="BP7" s="4"/>
    </row>
    <row r="8" spans="1:68" x14ac:dyDescent="0.25">
      <c r="C8" s="3"/>
      <c r="D8" s="3"/>
      <c r="E8" s="3"/>
      <c r="F8" s="3"/>
      <c r="G8" s="3"/>
      <c r="H8" s="3"/>
      <c r="I8" s="1"/>
      <c r="BP8" s="4"/>
    </row>
  </sheetData>
  <conditionalFormatting sqref="A1:A1048576">
    <cfRule type="expression" dxfId="68" priority="1">
      <formula>A1=A1048576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DIABAKHATE Abdoulaye ASC NIV I OA</dc:creator>
  <cp:lastModifiedBy>DIABAKHATE Abdoulaye ASC NIV I OA</cp:lastModifiedBy>
  <dcterms:created xsi:type="dcterms:W3CDTF">2019-11-18T10:18:55Z</dcterms:created>
  <dcterms:modified xsi:type="dcterms:W3CDTF">2020-06-08T09:43:39Z</dcterms:modified>
</cp:coreProperties>
</file>